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13_ncr:1_{FEFDCC0D-4E8A-4381-80FD-2FFF82EE268D}" xr6:coauthVersionLast="47" xr6:coauthVersionMax="47" xr10:uidLastSave="{00000000-0000-0000-0000-000000000000}"/>
  <bookViews>
    <workbookView xWindow="-120" yWindow="-120" windowWidth="29040" windowHeight="15720" firstSheet="1" activeTab="1" xr2:uid="{00000000-000D-0000-FFFF-FFFF00000000}"/>
  </bookViews>
  <sheets>
    <sheet name="運用イメージ" sheetId="7" r:id="rId1"/>
    <sheet name="①【資材】入荷情報" sheetId="1" r:id="rId2"/>
    <sheet name="②【資材】在庫情報" sheetId="2" r:id="rId3"/>
    <sheet name="③【組立化粧箱】作業依頼＆実績" sheetId="6" r:id="rId4"/>
    <sheet name="④【組立化粧箱】在庫情報" sheetId="4" r:id="rId5"/>
    <sheet name="⑤【組立化粧箱】出荷依頼＆出荷実績"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4" l="1" a="1"/>
  <c r="P129" i="4" s="1"/>
  <c r="Q129" i="4" a="1"/>
  <c r="Q129" i="4" s="1"/>
  <c r="U7" i="1" l="1"/>
  <c r="U8"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U22" i="1"/>
  <c r="U23" i="1"/>
  <c r="U24" i="1"/>
  <c r="U10" i="1"/>
  <c r="U11" i="1"/>
  <c r="U12" i="1"/>
  <c r="U13" i="1"/>
  <c r="U14" i="1"/>
  <c r="U15" i="1"/>
  <c r="U16" i="1"/>
  <c r="U17" i="1"/>
  <c r="U18" i="1"/>
  <c r="U19" i="1"/>
  <c r="U20" i="1"/>
  <c r="U21"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Q8" i="1"/>
  <c r="Q9" i="1"/>
  <c r="S9" i="1"/>
  <c r="U9" i="1" s="1"/>
  <c r="Q10" i="1"/>
  <c r="Q11" i="1"/>
  <c r="Q12" i="1"/>
  <c r="Q13" i="1"/>
  <c r="Q14" i="1"/>
  <c r="Q15" i="1"/>
  <c r="Q16" i="1"/>
  <c r="Q17" i="1"/>
  <c r="Q18" i="1"/>
  <c r="Q19" i="1"/>
  <c r="Q20" i="1"/>
  <c r="N32" i="6" l="1"/>
  <c r="N33" i="6" s="1"/>
  <c r="N7" i="2" s="1" a="1"/>
  <c r="M34" i="6"/>
  <c r="M28" i="6"/>
  <c r="M29" i="6"/>
  <c r="N29" i="6"/>
  <c r="M30" i="6"/>
  <c r="M31" i="6"/>
  <c r="M32" i="6"/>
  <c r="M26" i="6"/>
  <c r="M27" i="6"/>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7" i="1"/>
  <c r="N14" i="6"/>
  <c r="M15" i="6"/>
  <c r="M16" i="6"/>
  <c r="M17" i="6"/>
  <c r="M18" i="6"/>
  <c r="M19" i="6"/>
  <c r="M20" i="6"/>
  <c r="M21" i="6"/>
  <c r="M22" i="6"/>
  <c r="M23" i="6"/>
  <c r="M24" i="6"/>
  <c r="M25" i="6"/>
  <c r="N12" i="6"/>
  <c r="M13" i="6"/>
  <c r="M14" i="6"/>
  <c r="M10" i="6"/>
  <c r="M11" i="6"/>
  <c r="M12" i="6"/>
  <c r="M7" i="2"/>
  <c r="M9" i="6"/>
  <c r="M33"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8" i="6"/>
  <c r="P7" i="4" l="1"/>
  <c r="N7" i="2"/>
  <c r="O7" i="2" s="1"/>
  <c r="E23" i="6" l="1"/>
  <c r="E22" i="6"/>
  <c r="E21" i="6"/>
  <c r="E20" i="6"/>
  <c r="E17" i="6"/>
  <c r="E16" i="6"/>
  <c r="E18" i="3"/>
  <c r="E17" i="3"/>
  <c r="E19" i="6"/>
  <c r="E18" i="6"/>
  <c r="E13" i="6"/>
  <c r="E14" i="6"/>
  <c r="E15" i="6"/>
  <c r="E16" i="3" l="1"/>
  <c r="E15" i="3"/>
  <c r="E14" i="3" l="1"/>
  <c r="E13" i="3"/>
  <c r="N12" i="3"/>
  <c r="N11" i="3"/>
  <c r="N10" i="3"/>
  <c r="Q7" i="3" l="1"/>
  <c r="Q256" i="3"/>
  <c r="Q255" i="3"/>
  <c r="Q254" i="3"/>
  <c r="Q253" i="3"/>
  <c r="Q252" i="3"/>
  <c r="Q251" i="3"/>
  <c r="Q250" i="3"/>
  <c r="Q249" i="3"/>
  <c r="Q248" i="3"/>
  <c r="Q247" i="3"/>
  <c r="Q246" i="3"/>
  <c r="Q245" i="3"/>
  <c r="Q244" i="3"/>
  <c r="Q243" i="3"/>
  <c r="Q242" i="3"/>
  <c r="Q241" i="3"/>
  <c r="Q240" i="3"/>
  <c r="Q239" i="3"/>
  <c r="Q238" i="3"/>
  <c r="Q237" i="3"/>
  <c r="Q236" i="3"/>
  <c r="Q235" i="3"/>
  <c r="Q234" i="3"/>
  <c r="Q233" i="3"/>
  <c r="Q232" i="3"/>
  <c r="Q231" i="3"/>
  <c r="Q230" i="3"/>
  <c r="Q229" i="3"/>
  <c r="Q228" i="3"/>
  <c r="Q227" i="3"/>
  <c r="Q226" i="3"/>
  <c r="Q225" i="3"/>
  <c r="Q224" i="3"/>
  <c r="Q223" i="3"/>
  <c r="Q222" i="3"/>
  <c r="Q221" i="3"/>
  <c r="Q220" i="3"/>
  <c r="Q219" i="3"/>
  <c r="Q218" i="3"/>
  <c r="Q217" i="3"/>
  <c r="Q216" i="3"/>
  <c r="Q215" i="3"/>
  <c r="Q214" i="3"/>
  <c r="Q213" i="3"/>
  <c r="Q212" i="3"/>
  <c r="Q211" i="3"/>
  <c r="Q210" i="3"/>
  <c r="Q209" i="3"/>
  <c r="Q208" i="3"/>
  <c r="Q207" i="3"/>
  <c r="Q206" i="3"/>
  <c r="Q205" i="3"/>
  <c r="Q204" i="3"/>
  <c r="Q203" i="3"/>
  <c r="Q202" i="3"/>
  <c r="Q201" i="3"/>
  <c r="Q200" i="3"/>
  <c r="Q199" i="3"/>
  <c r="Q198" i="3"/>
  <c r="Q197" i="3"/>
  <c r="Q196" i="3"/>
  <c r="Q195" i="3"/>
  <c r="Q194" i="3"/>
  <c r="Q193" i="3"/>
  <c r="Q192" i="3"/>
  <c r="Q191" i="3"/>
  <c r="Q190" i="3"/>
  <c r="Q189" i="3"/>
  <c r="Q188" i="3"/>
  <c r="Q187" i="3"/>
  <c r="Q186" i="3"/>
  <c r="Q185" i="3"/>
  <c r="Q184" i="3"/>
  <c r="Q183" i="3"/>
  <c r="Q182" i="3"/>
  <c r="Q181" i="3"/>
  <c r="Q180" i="3"/>
  <c r="Q179" i="3"/>
  <c r="Q178" i="3"/>
  <c r="Q177" i="3"/>
  <c r="Q176" i="3"/>
  <c r="Q175" i="3"/>
  <c r="Q174" i="3"/>
  <c r="Q173" i="3"/>
  <c r="Q172" i="3"/>
  <c r="Q171" i="3"/>
  <c r="Q170" i="3"/>
  <c r="Q169" i="3"/>
  <c r="Q168" i="3"/>
  <c r="Q167" i="3"/>
  <c r="Q166" i="3"/>
  <c r="Q165" i="3"/>
  <c r="Q164" i="3"/>
  <c r="Q163" i="3"/>
  <c r="Q162" i="3"/>
  <c r="Q161" i="3"/>
  <c r="Q160" i="3"/>
  <c r="Q159" i="3"/>
  <c r="Q158" i="3"/>
  <c r="Q157" i="3"/>
  <c r="Q156" i="3"/>
  <c r="Q155" i="3"/>
  <c r="Q154" i="3"/>
  <c r="Q153" i="3"/>
  <c r="Q152" i="3"/>
  <c r="Q151" i="3"/>
  <c r="Q150" i="3"/>
  <c r="Q149" i="3"/>
  <c r="Q148" i="3"/>
  <c r="Q147" i="3"/>
  <c r="Q146" i="3"/>
  <c r="Q145" i="3"/>
  <c r="Q144" i="3"/>
  <c r="Q143" i="3"/>
  <c r="Q142" i="3"/>
  <c r="Q141" i="3"/>
  <c r="Q140" i="3"/>
  <c r="Q139" i="3"/>
  <c r="Q138" i="3"/>
  <c r="Q137" i="3"/>
  <c r="Q136" i="3"/>
  <c r="Q135" i="3"/>
  <c r="Q134" i="3"/>
  <c r="Q133" i="3"/>
  <c r="Q132" i="3"/>
  <c r="Q131" i="3"/>
  <c r="Q130" i="3"/>
  <c r="Q129" i="3"/>
  <c r="Q128" i="3"/>
  <c r="Q127" i="3"/>
  <c r="Q126" i="3"/>
  <c r="Q125" i="3"/>
  <c r="Q124" i="3"/>
  <c r="Q123" i="3"/>
  <c r="Q122" i="3"/>
  <c r="Q121" i="3"/>
  <c r="Q120" i="3"/>
  <c r="Q119" i="3"/>
  <c r="Q118" i="3"/>
  <c r="Q117" i="3"/>
  <c r="Q116" i="3"/>
  <c r="Q115" i="3"/>
  <c r="Q114" i="3"/>
  <c r="Q113" i="3"/>
  <c r="Q112" i="3"/>
  <c r="Q111" i="3"/>
  <c r="Q110" i="3"/>
  <c r="Q109" i="3"/>
  <c r="Q108" i="3"/>
  <c r="Q107" i="3"/>
  <c r="Q106" i="3"/>
  <c r="Q105" i="3"/>
  <c r="Q104" i="3"/>
  <c r="Q103" i="3"/>
  <c r="Q102" i="3"/>
  <c r="Q101" i="3"/>
  <c r="Q100" i="3"/>
  <c r="Q99" i="3"/>
  <c r="Q98" i="3"/>
  <c r="Q97" i="3"/>
  <c r="Q96" i="3"/>
  <c r="Q95" i="3"/>
  <c r="Q94" i="3"/>
  <c r="Q93" i="3"/>
  <c r="Q92" i="3"/>
  <c r="Q91" i="3"/>
  <c r="Q90" i="3"/>
  <c r="Q89" i="3"/>
  <c r="Q88" i="3"/>
  <c r="Q87" i="3"/>
  <c r="Q86" i="3"/>
  <c r="Q85" i="3"/>
  <c r="Q84" i="3"/>
  <c r="Q83" i="3"/>
  <c r="Q82" i="3"/>
  <c r="Q81" i="3"/>
  <c r="Q80" i="3"/>
  <c r="Q79" i="3"/>
  <c r="Q78" i="3"/>
  <c r="Q77" i="3"/>
  <c r="Q76" i="3"/>
  <c r="Q75" i="3"/>
  <c r="Q74" i="3"/>
  <c r="Q73" i="3"/>
  <c r="Q72" i="3"/>
  <c r="Q71" i="3"/>
  <c r="Q70" i="3"/>
  <c r="Q69" i="3"/>
  <c r="Q68" i="3"/>
  <c r="Q67" i="3"/>
  <c r="Q66" i="3"/>
  <c r="Q65" i="3"/>
  <c r="Q64" i="3"/>
  <c r="Q63" i="3"/>
  <c r="Q62" i="3"/>
  <c r="Q61" i="3"/>
  <c r="Q60" i="3"/>
  <c r="Q59" i="3"/>
  <c r="Q58" i="3"/>
  <c r="Q57" i="3"/>
  <c r="Q56" i="3"/>
  <c r="Q55" i="3"/>
  <c r="Q54" i="3"/>
  <c r="Q53" i="3"/>
  <c r="Q52" i="3"/>
  <c r="Q51" i="3"/>
  <c r="Q50" i="3"/>
  <c r="Q49" i="3"/>
  <c r="Q48" i="3"/>
  <c r="Q47" i="3"/>
  <c r="Q46" i="3"/>
  <c r="Q45" i="3"/>
  <c r="Q44" i="3"/>
  <c r="Q43" i="3"/>
  <c r="Q42" i="3"/>
  <c r="Q41" i="3"/>
  <c r="Q40" i="3"/>
  <c r="Q39" i="3"/>
  <c r="Q38" i="3"/>
  <c r="Q37" i="3"/>
  <c r="Q36" i="3"/>
  <c r="Q35" i="3"/>
  <c r="Q34" i="3"/>
  <c r="Q33" i="3"/>
  <c r="Q32" i="3"/>
  <c r="Q31" i="3"/>
  <c r="Q30" i="3"/>
  <c r="Q29" i="3"/>
  <c r="Q28" i="3"/>
  <c r="Q27" i="3"/>
  <c r="Q26" i="3"/>
  <c r="Q25" i="3"/>
  <c r="Q24" i="3"/>
  <c r="Q23" i="3"/>
  <c r="Q22" i="3"/>
  <c r="Q21" i="3"/>
  <c r="Q20" i="3"/>
  <c r="Q19" i="3"/>
  <c r="Q18" i="3"/>
  <c r="Q17" i="3"/>
  <c r="Q16" i="3"/>
  <c r="Q15" i="3"/>
  <c r="Q14" i="3"/>
  <c r="Q13" i="3"/>
  <c r="Q12" i="3"/>
  <c r="Q11" i="3"/>
  <c r="Q10" i="3"/>
  <c r="Q9" i="3"/>
  <c r="Q8" i="3"/>
  <c r="Q6" i="3"/>
  <c r="E7" i="3"/>
  <c r="E8" i="3"/>
  <c r="E9" i="3"/>
  <c r="E10" i="3"/>
  <c r="E11" i="3"/>
  <c r="E12" i="3"/>
  <c r="N7" i="3"/>
  <c r="N8" i="3"/>
  <c r="N9" i="3"/>
  <c r="E7" i="4" l="1"/>
  <c r="J7" i="4" a="1"/>
  <c r="J7" i="4" s="1"/>
  <c r="G7" i="4" a="1"/>
  <c r="G7" i="4" s="1"/>
  <c r="D7" i="4" a="1"/>
  <c r="D7" i="4" s="1"/>
  <c r="T7" i="2" a="1"/>
  <c r="T7" i="2" s="1"/>
  <c r="Q7" i="2" a="1"/>
  <c r="Q7" i="2" s="1"/>
  <c r="K7" i="2" a="1"/>
  <c r="K7" i="2" s="1"/>
  <c r="H7" i="2" a="1"/>
  <c r="H7" i="2" s="1"/>
  <c r="E7" i="2" a="1"/>
  <c r="E7" i="2" s="1"/>
  <c r="M7" i="6"/>
  <c r="D7" i="2" a="1"/>
  <c r="D7" i="2" s="1"/>
  <c r="T7" i="4" l="1"/>
  <c r="N258" i="6" l="1"/>
  <c r="F258"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12" i="6"/>
  <c r="E11" i="6"/>
  <c r="E10" i="6"/>
  <c r="E9" i="6"/>
  <c r="J8" i="6"/>
  <c r="J9" i="6" s="1"/>
  <c r="J10" i="6" s="1"/>
  <c r="J11" i="6" s="1"/>
  <c r="J12" i="6" s="1"/>
  <c r="J13" i="6" s="1"/>
  <c r="J14" i="6" s="1"/>
  <c r="J15" i="6" s="1"/>
  <c r="J16" i="6" s="1"/>
  <c r="J17" i="6" s="1"/>
  <c r="J18" i="6" s="1"/>
  <c r="J19" i="6" s="1"/>
  <c r="J20" i="6" s="1"/>
  <c r="J21" i="6" s="1"/>
  <c r="J22" i="6" s="1"/>
  <c r="J23" i="6" s="1"/>
  <c r="J24" i="6" s="1"/>
  <c r="J25" i="6" s="1"/>
  <c r="J26" i="6" s="1"/>
  <c r="J27" i="6" s="1"/>
  <c r="J28" i="6" s="1"/>
  <c r="J29" i="6" s="1"/>
  <c r="J30" i="6" s="1"/>
  <c r="J31" i="6" s="1"/>
  <c r="J32" i="6" s="1"/>
  <c r="J33" i="6" s="1"/>
  <c r="J34" i="6" s="1"/>
  <c r="J35" i="6" s="1"/>
  <c r="J36" i="6" s="1"/>
  <c r="J37" i="6" s="1"/>
  <c r="J38" i="6" s="1"/>
  <c r="J39" i="6" s="1"/>
  <c r="J40" i="6" s="1"/>
  <c r="J41" i="6" s="1"/>
  <c r="J42" i="6" s="1"/>
  <c r="J43" i="6" s="1"/>
  <c r="J44" i="6" s="1"/>
  <c r="J45" i="6" s="1"/>
  <c r="J46" i="6" s="1"/>
  <c r="J47" i="6" s="1"/>
  <c r="J48" i="6" s="1"/>
  <c r="J49" i="6" s="1"/>
  <c r="J50" i="6" s="1"/>
  <c r="J51" i="6" s="1"/>
  <c r="J52" i="6" s="1"/>
  <c r="J53" i="6" s="1"/>
  <c r="J54" i="6" s="1"/>
  <c r="J55" i="6" s="1"/>
  <c r="J56" i="6" s="1"/>
  <c r="J57" i="6" s="1"/>
  <c r="J58" i="6" s="1"/>
  <c r="J59" i="6" s="1"/>
  <c r="J60" i="6" s="1"/>
  <c r="J61" i="6" s="1"/>
  <c r="J62" i="6" s="1"/>
  <c r="J63" i="6" s="1"/>
  <c r="J64" i="6" s="1"/>
  <c r="J65" i="6" s="1"/>
  <c r="J66" i="6" s="1"/>
  <c r="J67" i="6" s="1"/>
  <c r="J68" i="6" s="1"/>
  <c r="J69" i="6" s="1"/>
  <c r="J70" i="6" s="1"/>
  <c r="J71" i="6" s="1"/>
  <c r="J72" i="6" s="1"/>
  <c r="J73" i="6" s="1"/>
  <c r="J74" i="6" s="1"/>
  <c r="J75" i="6" s="1"/>
  <c r="J76" i="6" s="1"/>
  <c r="J77" i="6" s="1"/>
  <c r="J78" i="6" s="1"/>
  <c r="J79" i="6" s="1"/>
  <c r="J80" i="6" s="1"/>
  <c r="J81" i="6" s="1"/>
  <c r="J82" i="6" s="1"/>
  <c r="J83" i="6" s="1"/>
  <c r="J84" i="6" s="1"/>
  <c r="J85" i="6" s="1"/>
  <c r="J86" i="6" s="1"/>
  <c r="J87" i="6" s="1"/>
  <c r="J88" i="6" s="1"/>
  <c r="J89" i="6" s="1"/>
  <c r="J90" i="6" s="1"/>
  <c r="J91" i="6" s="1"/>
  <c r="J92" i="6" s="1"/>
  <c r="J93" i="6" s="1"/>
  <c r="J94" i="6" s="1"/>
  <c r="J95" i="6" s="1"/>
  <c r="J96" i="6" s="1"/>
  <c r="J97" i="6" s="1"/>
  <c r="J98" i="6" s="1"/>
  <c r="J99" i="6" s="1"/>
  <c r="J100" i="6" s="1"/>
  <c r="J101" i="6" s="1"/>
  <c r="J102" i="6" s="1"/>
  <c r="J103" i="6" s="1"/>
  <c r="J104" i="6" s="1"/>
  <c r="J105" i="6" s="1"/>
  <c r="J106" i="6" s="1"/>
  <c r="J107" i="6" s="1"/>
  <c r="J108" i="6" s="1"/>
  <c r="J109" i="6" s="1"/>
  <c r="J110" i="6" s="1"/>
  <c r="J111" i="6" s="1"/>
  <c r="J112" i="6" s="1"/>
  <c r="J113" i="6" s="1"/>
  <c r="J114" i="6" s="1"/>
  <c r="J115" i="6" s="1"/>
  <c r="J116" i="6" s="1"/>
  <c r="J117" i="6" s="1"/>
  <c r="J118" i="6" s="1"/>
  <c r="J119" i="6" s="1"/>
  <c r="J120" i="6" s="1"/>
  <c r="J121" i="6" s="1"/>
  <c r="J122" i="6" s="1"/>
  <c r="J123" i="6" s="1"/>
  <c r="J124" i="6" s="1"/>
  <c r="J125" i="6" s="1"/>
  <c r="J126" i="6" s="1"/>
  <c r="J127" i="6" s="1"/>
  <c r="J128" i="6" s="1"/>
  <c r="J129" i="6" s="1"/>
  <c r="J130" i="6" s="1"/>
  <c r="J131" i="6" s="1"/>
  <c r="J132" i="6" s="1"/>
  <c r="J133" i="6" s="1"/>
  <c r="J134" i="6" s="1"/>
  <c r="J135" i="6" s="1"/>
  <c r="J136" i="6" s="1"/>
  <c r="J137" i="6" s="1"/>
  <c r="J138" i="6" s="1"/>
  <c r="J139" i="6" s="1"/>
  <c r="J140" i="6" s="1"/>
  <c r="J141" i="6" s="1"/>
  <c r="J142" i="6" s="1"/>
  <c r="J143" i="6" s="1"/>
  <c r="J144" i="6" s="1"/>
  <c r="J145" i="6" s="1"/>
  <c r="J146" i="6" s="1"/>
  <c r="J147" i="6" s="1"/>
  <c r="J148" i="6" s="1"/>
  <c r="J149" i="6" s="1"/>
  <c r="J150" i="6" s="1"/>
  <c r="J151" i="6" s="1"/>
  <c r="J152" i="6" s="1"/>
  <c r="J153" i="6" s="1"/>
  <c r="J154" i="6" s="1"/>
  <c r="J155" i="6" s="1"/>
  <c r="J156" i="6" s="1"/>
  <c r="J157" i="6" s="1"/>
  <c r="J158" i="6" s="1"/>
  <c r="J159" i="6" s="1"/>
  <c r="J160" i="6" s="1"/>
  <c r="J161" i="6" s="1"/>
  <c r="J162" i="6" s="1"/>
  <c r="J163" i="6" s="1"/>
  <c r="J164" i="6" s="1"/>
  <c r="J165" i="6" s="1"/>
  <c r="J166" i="6" s="1"/>
  <c r="J167" i="6" s="1"/>
  <c r="J168" i="6" s="1"/>
  <c r="J169" i="6" s="1"/>
  <c r="J170" i="6" s="1"/>
  <c r="J171" i="6" s="1"/>
  <c r="J172" i="6" s="1"/>
  <c r="J173" i="6" s="1"/>
  <c r="J174" i="6" s="1"/>
  <c r="J175" i="6" s="1"/>
  <c r="J176" i="6" s="1"/>
  <c r="J177" i="6" s="1"/>
  <c r="J178" i="6" s="1"/>
  <c r="J179" i="6" s="1"/>
  <c r="J180" i="6" s="1"/>
  <c r="J181" i="6" s="1"/>
  <c r="J182" i="6" s="1"/>
  <c r="J183" i="6" s="1"/>
  <c r="J184" i="6" s="1"/>
  <c r="J185" i="6" s="1"/>
  <c r="J186" i="6" s="1"/>
  <c r="J187" i="6" s="1"/>
  <c r="J188" i="6" s="1"/>
  <c r="J189" i="6" s="1"/>
  <c r="J190" i="6" s="1"/>
  <c r="J191" i="6" s="1"/>
  <c r="J192" i="6" s="1"/>
  <c r="J193" i="6" s="1"/>
  <c r="J194" i="6" s="1"/>
  <c r="J195" i="6" s="1"/>
  <c r="J196" i="6" s="1"/>
  <c r="J197" i="6" s="1"/>
  <c r="J198" i="6" s="1"/>
  <c r="J199" i="6" s="1"/>
  <c r="J200" i="6" s="1"/>
  <c r="J201" i="6" s="1"/>
  <c r="J202" i="6" s="1"/>
  <c r="J203" i="6" s="1"/>
  <c r="J204" i="6" s="1"/>
  <c r="J205" i="6" s="1"/>
  <c r="J206" i="6" s="1"/>
  <c r="J207" i="6" s="1"/>
  <c r="J208" i="6" s="1"/>
  <c r="J209" i="6" s="1"/>
  <c r="J210" i="6" s="1"/>
  <c r="J211" i="6" s="1"/>
  <c r="J212" i="6" s="1"/>
  <c r="J213" i="6" s="1"/>
  <c r="J214" i="6" s="1"/>
  <c r="J215" i="6" s="1"/>
  <c r="J216" i="6" s="1"/>
  <c r="J217" i="6" s="1"/>
  <c r="J218" i="6" s="1"/>
  <c r="J219" i="6" s="1"/>
  <c r="J220" i="6" s="1"/>
  <c r="J221" i="6" s="1"/>
  <c r="J222" i="6" s="1"/>
  <c r="J223" i="6" s="1"/>
  <c r="J224" i="6" s="1"/>
  <c r="J225" i="6" s="1"/>
  <c r="J226" i="6" s="1"/>
  <c r="J227" i="6" s="1"/>
  <c r="J228" i="6" s="1"/>
  <c r="J229" i="6" s="1"/>
  <c r="J230" i="6" s="1"/>
  <c r="J231" i="6" s="1"/>
  <c r="J232" i="6" s="1"/>
  <c r="J233" i="6" s="1"/>
  <c r="J234" i="6" s="1"/>
  <c r="J235" i="6" s="1"/>
  <c r="J236" i="6" s="1"/>
  <c r="J237" i="6" s="1"/>
  <c r="J238" i="6" s="1"/>
  <c r="J239" i="6" s="1"/>
  <c r="J240" i="6" s="1"/>
  <c r="J241" i="6" s="1"/>
  <c r="J242" i="6" s="1"/>
  <c r="J243" i="6" s="1"/>
  <c r="J244" i="6" s="1"/>
  <c r="J245" i="6" s="1"/>
  <c r="J246" i="6" s="1"/>
  <c r="J247" i="6" s="1"/>
  <c r="J248" i="6" s="1"/>
  <c r="J249" i="6" s="1"/>
  <c r="J250" i="6" s="1"/>
  <c r="J251" i="6" s="1"/>
  <c r="J252" i="6" s="1"/>
  <c r="J253" i="6" s="1"/>
  <c r="J254" i="6" s="1"/>
  <c r="J255" i="6" s="1"/>
  <c r="J256" i="6" s="1"/>
  <c r="E8" i="6"/>
  <c r="B8" i="6"/>
  <c r="B9" i="6" s="1"/>
  <c r="B10" i="6" s="1"/>
  <c r="B11" i="6" s="1"/>
  <c r="B12" i="6" s="1"/>
  <c r="B13" i="6" s="1"/>
  <c r="B14" i="6" s="1"/>
  <c r="B15" i="6" s="1"/>
  <c r="B16" i="6" s="1"/>
  <c r="B17" i="6" s="1"/>
  <c r="B18" i="6" s="1"/>
  <c r="B19" i="6" s="1"/>
  <c r="B20" i="6" s="1"/>
  <c r="B21" i="6" s="1"/>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B45" i="6" s="1"/>
  <c r="B46" i="6" s="1"/>
  <c r="B47" i="6" s="1"/>
  <c r="B48" i="6" s="1"/>
  <c r="B49" i="6" s="1"/>
  <c r="B50" i="6" s="1"/>
  <c r="B51" i="6" s="1"/>
  <c r="B52" i="6" s="1"/>
  <c r="B53" i="6" s="1"/>
  <c r="B54" i="6" s="1"/>
  <c r="B55" i="6" s="1"/>
  <c r="B56" i="6" s="1"/>
  <c r="B57" i="6" s="1"/>
  <c r="B58" i="6" s="1"/>
  <c r="B59" i="6" s="1"/>
  <c r="B60" i="6" s="1"/>
  <c r="B61" i="6" s="1"/>
  <c r="B62" i="6" s="1"/>
  <c r="B63" i="6" s="1"/>
  <c r="B64" i="6" s="1"/>
  <c r="B65" i="6" s="1"/>
  <c r="B66" i="6" s="1"/>
  <c r="B67" i="6" s="1"/>
  <c r="B68" i="6" s="1"/>
  <c r="B69" i="6" s="1"/>
  <c r="B70" i="6" s="1"/>
  <c r="B71" i="6" s="1"/>
  <c r="B72" i="6" s="1"/>
  <c r="B73" i="6" s="1"/>
  <c r="B74" i="6" s="1"/>
  <c r="B75" i="6" s="1"/>
  <c r="B76" i="6" s="1"/>
  <c r="B77" i="6" s="1"/>
  <c r="B78" i="6" s="1"/>
  <c r="B79" i="6" s="1"/>
  <c r="B80" i="6" s="1"/>
  <c r="B81" i="6" s="1"/>
  <c r="B82" i="6" s="1"/>
  <c r="B83" i="6" s="1"/>
  <c r="B84" i="6" s="1"/>
  <c r="B85" i="6" s="1"/>
  <c r="B86" i="6" s="1"/>
  <c r="B87" i="6" s="1"/>
  <c r="B88" i="6" s="1"/>
  <c r="B89" i="6" s="1"/>
  <c r="B90" i="6" s="1"/>
  <c r="B91" i="6" s="1"/>
  <c r="B92" i="6" s="1"/>
  <c r="B93" i="6" s="1"/>
  <c r="B94" i="6" s="1"/>
  <c r="B95" i="6" s="1"/>
  <c r="B96" i="6" s="1"/>
  <c r="B97" i="6" s="1"/>
  <c r="B98" i="6" s="1"/>
  <c r="B99" i="6" s="1"/>
  <c r="B100" i="6" s="1"/>
  <c r="B101" i="6" s="1"/>
  <c r="B102" i="6" s="1"/>
  <c r="B103" i="6" s="1"/>
  <c r="B104" i="6" s="1"/>
  <c r="B105" i="6" s="1"/>
  <c r="B106" i="6" s="1"/>
  <c r="B107" i="6" s="1"/>
  <c r="B108" i="6" s="1"/>
  <c r="B109" i="6" s="1"/>
  <c r="B110" i="6" s="1"/>
  <c r="B111" i="6" s="1"/>
  <c r="B112" i="6" s="1"/>
  <c r="B113" i="6" s="1"/>
  <c r="B114" i="6" s="1"/>
  <c r="B115" i="6" s="1"/>
  <c r="B116" i="6" s="1"/>
  <c r="B117" i="6" s="1"/>
  <c r="B118" i="6" s="1"/>
  <c r="B119" i="6" s="1"/>
  <c r="B120" i="6" s="1"/>
  <c r="B121" i="6" s="1"/>
  <c r="B122" i="6" s="1"/>
  <c r="B123" i="6" s="1"/>
  <c r="B124" i="6" s="1"/>
  <c r="B125" i="6" s="1"/>
  <c r="B126" i="6" s="1"/>
  <c r="B127" i="6" s="1"/>
  <c r="B128" i="6" s="1"/>
  <c r="B129" i="6" s="1"/>
  <c r="B130" i="6" s="1"/>
  <c r="B131" i="6" s="1"/>
  <c r="B132" i="6" s="1"/>
  <c r="B133" i="6" s="1"/>
  <c r="B134" i="6" s="1"/>
  <c r="B135" i="6" s="1"/>
  <c r="B136" i="6" s="1"/>
  <c r="B137" i="6" s="1"/>
  <c r="B138" i="6" s="1"/>
  <c r="B139" i="6" s="1"/>
  <c r="B140" i="6" s="1"/>
  <c r="B141" i="6" s="1"/>
  <c r="B142" i="6" s="1"/>
  <c r="B143" i="6" s="1"/>
  <c r="B144" i="6" s="1"/>
  <c r="B145" i="6" s="1"/>
  <c r="B146" i="6" s="1"/>
  <c r="B147" i="6" s="1"/>
  <c r="B148" i="6" s="1"/>
  <c r="B149" i="6" s="1"/>
  <c r="B150" i="6" s="1"/>
  <c r="B151" i="6" s="1"/>
  <c r="B152" i="6" s="1"/>
  <c r="B153" i="6" s="1"/>
  <c r="B154" i="6" s="1"/>
  <c r="B155" i="6" s="1"/>
  <c r="B156" i="6" s="1"/>
  <c r="B157" i="6" s="1"/>
  <c r="B158" i="6" s="1"/>
  <c r="B159" i="6" s="1"/>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B180" i="6" s="1"/>
  <c r="B181" i="6" s="1"/>
  <c r="B182" i="6" s="1"/>
  <c r="B183" i="6" s="1"/>
  <c r="B184" i="6" s="1"/>
  <c r="B185" i="6" s="1"/>
  <c r="B186" i="6" s="1"/>
  <c r="B187" i="6" s="1"/>
  <c r="B188" i="6" s="1"/>
  <c r="B189" i="6" s="1"/>
  <c r="B190" i="6" s="1"/>
  <c r="B191" i="6" s="1"/>
  <c r="B192" i="6" s="1"/>
  <c r="B193" i="6" s="1"/>
  <c r="B194" i="6" s="1"/>
  <c r="B195" i="6" s="1"/>
  <c r="B196" i="6" s="1"/>
  <c r="B197" i="6" s="1"/>
  <c r="B198" i="6" s="1"/>
  <c r="B199" i="6" s="1"/>
  <c r="B200" i="6" s="1"/>
  <c r="B201" i="6" s="1"/>
  <c r="B202" i="6" s="1"/>
  <c r="B203" i="6" s="1"/>
  <c r="B204" i="6" s="1"/>
  <c r="B205" i="6" s="1"/>
  <c r="B206" i="6" s="1"/>
  <c r="B207" i="6" s="1"/>
  <c r="B208" i="6" s="1"/>
  <c r="B209" i="6" s="1"/>
  <c r="B210" i="6" s="1"/>
  <c r="B211" i="6" s="1"/>
  <c r="B212" i="6" s="1"/>
  <c r="B213" i="6" s="1"/>
  <c r="B214" i="6" s="1"/>
  <c r="B215" i="6" s="1"/>
  <c r="B216" i="6" s="1"/>
  <c r="B217" i="6" s="1"/>
  <c r="B218" i="6" s="1"/>
  <c r="B219" i="6" s="1"/>
  <c r="B220" i="6" s="1"/>
  <c r="B221" i="6" s="1"/>
  <c r="B222" i="6" s="1"/>
  <c r="B223" i="6" s="1"/>
  <c r="B224" i="6" s="1"/>
  <c r="B225" i="6" s="1"/>
  <c r="B226" i="6" s="1"/>
  <c r="B227" i="6" s="1"/>
  <c r="B228" i="6" s="1"/>
  <c r="B229" i="6" s="1"/>
  <c r="B230" i="6" s="1"/>
  <c r="B231" i="6" s="1"/>
  <c r="B232" i="6" s="1"/>
  <c r="B233" i="6" s="1"/>
  <c r="B234" i="6" s="1"/>
  <c r="B235" i="6" s="1"/>
  <c r="B236" i="6" s="1"/>
  <c r="B237" i="6" s="1"/>
  <c r="B238" i="6" s="1"/>
  <c r="B239" i="6" s="1"/>
  <c r="B240" i="6" s="1"/>
  <c r="B241" i="6" s="1"/>
  <c r="B242" i="6" s="1"/>
  <c r="B243" i="6" s="1"/>
  <c r="B244" i="6" s="1"/>
  <c r="B245" i="6" s="1"/>
  <c r="B246" i="6" s="1"/>
  <c r="B247" i="6" s="1"/>
  <c r="B248" i="6" s="1"/>
  <c r="B249" i="6" s="1"/>
  <c r="B250" i="6" s="1"/>
  <c r="B251" i="6" s="1"/>
  <c r="B252" i="6" s="1"/>
  <c r="B253" i="6" s="1"/>
  <c r="B254" i="6" s="1"/>
  <c r="B255" i="6" s="1"/>
  <c r="B256" i="6" s="1"/>
  <c r="E7" i="6"/>
  <c r="X10" i="6" l="1"/>
  <c r="W10" i="6"/>
  <c r="X12" i="6"/>
  <c r="X11" i="6"/>
  <c r="W12" i="6"/>
  <c r="W11" i="6"/>
  <c r="N256" i="3"/>
  <c r="N255" i="3"/>
  <c r="N254" i="3"/>
  <c r="N253" i="3"/>
  <c r="N252" i="3"/>
  <c r="N251" i="3"/>
  <c r="N250" i="3"/>
  <c r="N249" i="3"/>
  <c r="N248" i="3"/>
  <c r="N247" i="3"/>
  <c r="N246" i="3"/>
  <c r="N245" i="3"/>
  <c r="N244" i="3"/>
  <c r="N243" i="3"/>
  <c r="N242" i="3"/>
  <c r="N241" i="3"/>
  <c r="N240" i="3"/>
  <c r="N239" i="3"/>
  <c r="N238" i="3"/>
  <c r="N237" i="3"/>
  <c r="N236" i="3"/>
  <c r="N235" i="3"/>
  <c r="N234" i="3"/>
  <c r="N233" i="3"/>
  <c r="N232" i="3"/>
  <c r="N231" i="3"/>
  <c r="N230" i="3"/>
  <c r="N229" i="3"/>
  <c r="N228" i="3"/>
  <c r="N227" i="3"/>
  <c r="N226" i="3"/>
  <c r="N225" i="3"/>
  <c r="N224" i="3"/>
  <c r="N223" i="3"/>
  <c r="N222" i="3"/>
  <c r="N221" i="3"/>
  <c r="N220" i="3"/>
  <c r="N219" i="3"/>
  <c r="N218" i="3"/>
  <c r="N217" i="3"/>
  <c r="N216" i="3"/>
  <c r="N215" i="3"/>
  <c r="N214" i="3"/>
  <c r="N213" i="3"/>
  <c r="N212" i="3"/>
  <c r="N211" i="3"/>
  <c r="N210" i="3"/>
  <c r="N209" i="3"/>
  <c r="N208" i="3"/>
  <c r="N207" i="3"/>
  <c r="N206" i="3"/>
  <c r="N205" i="3"/>
  <c r="N204" i="3"/>
  <c r="N203" i="3"/>
  <c r="N202" i="3"/>
  <c r="N201" i="3"/>
  <c r="N200" i="3"/>
  <c r="N199" i="3"/>
  <c r="N198" i="3"/>
  <c r="N197" i="3"/>
  <c r="N196" i="3"/>
  <c r="N195" i="3"/>
  <c r="N194" i="3"/>
  <c r="N193" i="3"/>
  <c r="N192" i="3"/>
  <c r="N191" i="3"/>
  <c r="N190" i="3"/>
  <c r="N189" i="3"/>
  <c r="N188" i="3"/>
  <c r="N187" i="3"/>
  <c r="N186" i="3"/>
  <c r="N185" i="3"/>
  <c r="N184" i="3"/>
  <c r="N183" i="3"/>
  <c r="N182" i="3"/>
  <c r="N181" i="3"/>
  <c r="N180" i="3"/>
  <c r="N179" i="3"/>
  <c r="N178" i="3"/>
  <c r="N177" i="3"/>
  <c r="N176" i="3"/>
  <c r="N175" i="3"/>
  <c r="N174" i="3"/>
  <c r="N173" i="3"/>
  <c r="N172" i="3"/>
  <c r="N171" i="3"/>
  <c r="N170" i="3"/>
  <c r="N169" i="3"/>
  <c r="N168" i="3"/>
  <c r="N167" i="3"/>
  <c r="N166" i="3"/>
  <c r="N165" i="3"/>
  <c r="N164" i="3"/>
  <c r="N163" i="3"/>
  <c r="N162" i="3"/>
  <c r="N161" i="3"/>
  <c r="N160" i="3"/>
  <c r="N159" i="3"/>
  <c r="N158" i="3"/>
  <c r="N157" i="3"/>
  <c r="N156" i="3"/>
  <c r="N155" i="3"/>
  <c r="N154" i="3"/>
  <c r="N153" i="3"/>
  <c r="N152" i="3"/>
  <c r="N151" i="3"/>
  <c r="N150" i="3"/>
  <c r="N149" i="3"/>
  <c r="N148" i="3"/>
  <c r="N147" i="3"/>
  <c r="N146" i="3"/>
  <c r="N145" i="3"/>
  <c r="N144" i="3"/>
  <c r="N143" i="3"/>
  <c r="N142" i="3"/>
  <c r="N141" i="3"/>
  <c r="N140" i="3"/>
  <c r="N139" i="3"/>
  <c r="N138" i="3"/>
  <c r="N137" i="3"/>
  <c r="N136" i="3"/>
  <c r="N135" i="3"/>
  <c r="N134" i="3"/>
  <c r="N133" i="3"/>
  <c r="N132" i="3"/>
  <c r="N131" i="3"/>
  <c r="N130" i="3"/>
  <c r="N129" i="3"/>
  <c r="N128" i="3"/>
  <c r="N127" i="3"/>
  <c r="N126" i="3"/>
  <c r="N125" i="3"/>
  <c r="N124" i="3"/>
  <c r="N123" i="3"/>
  <c r="N122" i="3"/>
  <c r="N121" i="3"/>
  <c r="N120" i="3"/>
  <c r="N119" i="3"/>
  <c r="N118" i="3"/>
  <c r="N117" i="3"/>
  <c r="N116" i="3"/>
  <c r="N115" i="3"/>
  <c r="N114" i="3"/>
  <c r="N113" i="3"/>
  <c r="N112" i="3"/>
  <c r="N111" i="3"/>
  <c r="N110" i="3"/>
  <c r="N109" i="3"/>
  <c r="N108" i="3"/>
  <c r="N107" i="3"/>
  <c r="N106" i="3"/>
  <c r="N105" i="3"/>
  <c r="N104" i="3"/>
  <c r="N103" i="3"/>
  <c r="N102" i="3"/>
  <c r="N101" i="3"/>
  <c r="N100" i="3"/>
  <c r="N99" i="3"/>
  <c r="N98" i="3"/>
  <c r="N97" i="3"/>
  <c r="N96" i="3"/>
  <c r="N95" i="3"/>
  <c r="N94" i="3"/>
  <c r="N93" i="3"/>
  <c r="N92" i="3"/>
  <c r="N91" i="3"/>
  <c r="N90" i="3"/>
  <c r="N89" i="3"/>
  <c r="N88" i="3"/>
  <c r="N87" i="3"/>
  <c r="N86" i="3"/>
  <c r="N85" i="3"/>
  <c r="N84" i="3"/>
  <c r="N83" i="3"/>
  <c r="N82" i="3"/>
  <c r="N81" i="3"/>
  <c r="N80" i="3"/>
  <c r="N79" i="3"/>
  <c r="N78" i="3"/>
  <c r="N77" i="3"/>
  <c r="N76" i="3"/>
  <c r="N75" i="3"/>
  <c r="N74" i="3"/>
  <c r="N73" i="3"/>
  <c r="N72" i="3"/>
  <c r="N71" i="3"/>
  <c r="N70" i="3"/>
  <c r="N69" i="3"/>
  <c r="N68" i="3"/>
  <c r="N67" i="3"/>
  <c r="N66" i="3"/>
  <c r="N65" i="3"/>
  <c r="N64" i="3"/>
  <c r="N63" i="3"/>
  <c r="N62" i="3"/>
  <c r="N61" i="3"/>
  <c r="N60" i="3"/>
  <c r="N59" i="3"/>
  <c r="N58" i="3"/>
  <c r="N57" i="3"/>
  <c r="N56" i="3"/>
  <c r="N55" i="3"/>
  <c r="N54" i="3"/>
  <c r="N53" i="3"/>
  <c r="N52" i="3"/>
  <c r="N51" i="3"/>
  <c r="N50" i="3"/>
  <c r="N49" i="3"/>
  <c r="N48" i="3"/>
  <c r="N47" i="3"/>
  <c r="N46" i="3"/>
  <c r="N45" i="3"/>
  <c r="N44" i="3"/>
  <c r="N43" i="3"/>
  <c r="N42" i="3"/>
  <c r="N41" i="3"/>
  <c r="N40" i="3"/>
  <c r="N39" i="3"/>
  <c r="N38" i="3"/>
  <c r="N37" i="3"/>
  <c r="N36" i="3"/>
  <c r="N35" i="3"/>
  <c r="N34" i="3"/>
  <c r="N33" i="3"/>
  <c r="N32" i="3"/>
  <c r="N31" i="3"/>
  <c r="N30" i="3"/>
  <c r="N29" i="3"/>
  <c r="N28" i="3"/>
  <c r="N27" i="3"/>
  <c r="N26" i="3"/>
  <c r="N25" i="3"/>
  <c r="N24" i="3"/>
  <c r="N23" i="3"/>
  <c r="N22" i="3"/>
  <c r="N21" i="3"/>
  <c r="N20" i="3"/>
  <c r="N19" i="3"/>
  <c r="N18" i="3"/>
  <c r="N17" i="3"/>
  <c r="N16" i="3"/>
  <c r="N15" i="3"/>
  <c r="N14" i="3"/>
  <c r="N13"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G7" i="2"/>
  <c r="H6" i="1"/>
  <c r="B8" i="4"/>
  <c r="Q7" i="4"/>
  <c r="K7" i="4"/>
  <c r="H7" i="4"/>
  <c r="R7" i="4" l="1"/>
  <c r="Q8" i="4" a="1"/>
  <c r="Q8" i="4" s="1"/>
  <c r="P8" i="4" a="1"/>
  <c r="P8" i="4" s="1"/>
  <c r="Y11" i="6"/>
  <c r="Y10" i="6"/>
  <c r="K8" i="4"/>
  <c r="J8" i="4" a="1"/>
  <c r="J8" i="4" s="1"/>
  <c r="D8" i="4" a="1"/>
  <c r="D8" i="4" s="1"/>
  <c r="G8" i="4" a="1"/>
  <c r="G8" i="4" s="1"/>
  <c r="X12" i="3"/>
  <c r="X11" i="3"/>
  <c r="X10" i="3"/>
  <c r="W10" i="3"/>
  <c r="W11" i="3"/>
  <c r="W12" i="3"/>
  <c r="Y12" i="6"/>
  <c r="E8" i="4"/>
  <c r="H8" i="4"/>
  <c r="F7" i="4"/>
  <c r="I7" i="4"/>
  <c r="B9" i="4"/>
  <c r="L7" i="4"/>
  <c r="U7" i="4"/>
  <c r="V7" i="4" s="1"/>
  <c r="Q9" i="4" l="1" a="1"/>
  <c r="Q9" i="4" s="1"/>
  <c r="P9" i="4" a="1"/>
  <c r="P9" i="4" s="1"/>
  <c r="J9" i="4" a="1"/>
  <c r="J9" i="4" s="1"/>
  <c r="D9" i="4" a="1"/>
  <c r="D9" i="4" s="1"/>
  <c r="G9" i="4" a="1"/>
  <c r="G9" i="4" s="1"/>
  <c r="T8" i="4"/>
  <c r="Y12" i="3"/>
  <c r="Y11" i="3"/>
  <c r="Y10" i="3"/>
  <c r="R8" i="4"/>
  <c r="U8" i="4"/>
  <c r="F8" i="4"/>
  <c r="L8" i="4"/>
  <c r="H9" i="4"/>
  <c r="B10" i="4"/>
  <c r="K9" i="4"/>
  <c r="E9" i="4"/>
  <c r="I8" i="4"/>
  <c r="O258" i="3"/>
  <c r="F258" i="3"/>
  <c r="K8" i="3"/>
  <c r="K9" i="3" s="1"/>
  <c r="K10" i="3" s="1"/>
  <c r="K11" i="3" s="1"/>
  <c r="K12" i="3" s="1"/>
  <c r="K13" i="3" s="1"/>
  <c r="K14" i="3" s="1"/>
  <c r="K15" i="3" s="1"/>
  <c r="K16" i="3" s="1"/>
  <c r="K17" i="3" s="1"/>
  <c r="K18" i="3" s="1"/>
  <c r="K19" i="3" s="1"/>
  <c r="K20" i="3" s="1"/>
  <c r="K21" i="3" s="1"/>
  <c r="K22" i="3" s="1"/>
  <c r="K23" i="3" s="1"/>
  <c r="K24" i="3" s="1"/>
  <c r="K25" i="3" s="1"/>
  <c r="K26" i="3" s="1"/>
  <c r="K27" i="3" s="1"/>
  <c r="K28" i="3" s="1"/>
  <c r="K29" i="3" s="1"/>
  <c r="K30" i="3" s="1"/>
  <c r="K31" i="3" s="1"/>
  <c r="K32" i="3" s="1"/>
  <c r="K33" i="3" s="1"/>
  <c r="K34" i="3" s="1"/>
  <c r="K35" i="3" s="1"/>
  <c r="K36" i="3" s="1"/>
  <c r="K37" i="3" s="1"/>
  <c r="K38" i="3" s="1"/>
  <c r="K39" i="3" s="1"/>
  <c r="K40" i="3" s="1"/>
  <c r="K41" i="3" s="1"/>
  <c r="K42" i="3" s="1"/>
  <c r="K43" i="3" s="1"/>
  <c r="K44" i="3" s="1"/>
  <c r="K45" i="3" s="1"/>
  <c r="K46" i="3" s="1"/>
  <c r="K47" i="3" s="1"/>
  <c r="K48" i="3" s="1"/>
  <c r="K49" i="3" s="1"/>
  <c r="K50" i="3" s="1"/>
  <c r="K51" i="3" s="1"/>
  <c r="K52" i="3" s="1"/>
  <c r="K53" i="3" s="1"/>
  <c r="K54" i="3" s="1"/>
  <c r="K55" i="3" s="1"/>
  <c r="K56" i="3" s="1"/>
  <c r="K57" i="3" s="1"/>
  <c r="K58" i="3" s="1"/>
  <c r="K59" i="3" s="1"/>
  <c r="K60" i="3" s="1"/>
  <c r="K61" i="3" s="1"/>
  <c r="K62" i="3" s="1"/>
  <c r="K63" i="3" s="1"/>
  <c r="K64" i="3" s="1"/>
  <c r="K65" i="3" s="1"/>
  <c r="K66" i="3" s="1"/>
  <c r="K67" i="3" s="1"/>
  <c r="K68" i="3" s="1"/>
  <c r="K69" i="3" s="1"/>
  <c r="K70" i="3" s="1"/>
  <c r="K71" i="3" s="1"/>
  <c r="K72" i="3" s="1"/>
  <c r="K73" i="3" s="1"/>
  <c r="K74" i="3" s="1"/>
  <c r="K75" i="3" s="1"/>
  <c r="K76" i="3" s="1"/>
  <c r="K77" i="3" s="1"/>
  <c r="K78" i="3" s="1"/>
  <c r="K79" i="3" s="1"/>
  <c r="K80" i="3" s="1"/>
  <c r="K81" i="3" s="1"/>
  <c r="K82" i="3" s="1"/>
  <c r="K83" i="3" s="1"/>
  <c r="K84" i="3" s="1"/>
  <c r="K85" i="3" s="1"/>
  <c r="K86" i="3" s="1"/>
  <c r="K87" i="3" s="1"/>
  <c r="K88" i="3" s="1"/>
  <c r="K89" i="3" s="1"/>
  <c r="K90" i="3" s="1"/>
  <c r="K91" i="3" s="1"/>
  <c r="K92" i="3" s="1"/>
  <c r="K93" i="3" s="1"/>
  <c r="K94" i="3" s="1"/>
  <c r="K95" i="3" s="1"/>
  <c r="K96" i="3" s="1"/>
  <c r="K97" i="3" s="1"/>
  <c r="K98" i="3" s="1"/>
  <c r="K99" i="3" s="1"/>
  <c r="K100" i="3" s="1"/>
  <c r="K101" i="3" s="1"/>
  <c r="K102" i="3" s="1"/>
  <c r="K103" i="3" s="1"/>
  <c r="K104" i="3" s="1"/>
  <c r="K105" i="3" s="1"/>
  <c r="K106" i="3" s="1"/>
  <c r="K107" i="3" s="1"/>
  <c r="K108" i="3" s="1"/>
  <c r="K109" i="3" s="1"/>
  <c r="K110" i="3" s="1"/>
  <c r="K111" i="3" s="1"/>
  <c r="K112" i="3" s="1"/>
  <c r="K113" i="3" s="1"/>
  <c r="K114" i="3" s="1"/>
  <c r="K115" i="3" s="1"/>
  <c r="K116" i="3" s="1"/>
  <c r="K117" i="3" s="1"/>
  <c r="K118" i="3" s="1"/>
  <c r="K119" i="3" s="1"/>
  <c r="K120" i="3" s="1"/>
  <c r="K121" i="3" s="1"/>
  <c r="K122" i="3" s="1"/>
  <c r="K123" i="3" s="1"/>
  <c r="K124" i="3" s="1"/>
  <c r="K125" i="3" s="1"/>
  <c r="K126" i="3" s="1"/>
  <c r="K127" i="3" s="1"/>
  <c r="K128" i="3" s="1"/>
  <c r="K129" i="3" s="1"/>
  <c r="K130" i="3" s="1"/>
  <c r="K131" i="3" s="1"/>
  <c r="K132" i="3" s="1"/>
  <c r="K133" i="3" s="1"/>
  <c r="K134" i="3" s="1"/>
  <c r="K135" i="3" s="1"/>
  <c r="K136" i="3" s="1"/>
  <c r="K137" i="3" s="1"/>
  <c r="K138" i="3" s="1"/>
  <c r="K139" i="3" s="1"/>
  <c r="K140" i="3" s="1"/>
  <c r="K141" i="3" s="1"/>
  <c r="K142" i="3" s="1"/>
  <c r="K143" i="3" s="1"/>
  <c r="K144" i="3" s="1"/>
  <c r="K145" i="3" s="1"/>
  <c r="K146" i="3" s="1"/>
  <c r="K147" i="3" s="1"/>
  <c r="K148" i="3" s="1"/>
  <c r="K149" i="3" s="1"/>
  <c r="K150" i="3" s="1"/>
  <c r="K151" i="3" s="1"/>
  <c r="K152" i="3" s="1"/>
  <c r="K153" i="3" s="1"/>
  <c r="K154" i="3" s="1"/>
  <c r="K155" i="3" s="1"/>
  <c r="K156" i="3" s="1"/>
  <c r="K157" i="3" s="1"/>
  <c r="K158" i="3" s="1"/>
  <c r="K159" i="3" s="1"/>
  <c r="K160" i="3" s="1"/>
  <c r="K161" i="3" s="1"/>
  <c r="K162" i="3" s="1"/>
  <c r="K163" i="3" s="1"/>
  <c r="K164" i="3" s="1"/>
  <c r="K165" i="3" s="1"/>
  <c r="K166" i="3" s="1"/>
  <c r="K167" i="3" s="1"/>
  <c r="K168" i="3" s="1"/>
  <c r="K169" i="3" s="1"/>
  <c r="K170" i="3" s="1"/>
  <c r="K171" i="3" s="1"/>
  <c r="K172" i="3" s="1"/>
  <c r="K173" i="3" s="1"/>
  <c r="K174" i="3" s="1"/>
  <c r="K175" i="3" s="1"/>
  <c r="K176" i="3" s="1"/>
  <c r="K177" i="3" s="1"/>
  <c r="K178" i="3" s="1"/>
  <c r="K179" i="3" s="1"/>
  <c r="K180" i="3" s="1"/>
  <c r="K181" i="3" s="1"/>
  <c r="K182" i="3" s="1"/>
  <c r="K183" i="3" s="1"/>
  <c r="K184" i="3" s="1"/>
  <c r="K185" i="3" s="1"/>
  <c r="K186" i="3" s="1"/>
  <c r="K187" i="3" s="1"/>
  <c r="K188" i="3" s="1"/>
  <c r="K189" i="3" s="1"/>
  <c r="K190" i="3" s="1"/>
  <c r="K191" i="3" s="1"/>
  <c r="K192" i="3" s="1"/>
  <c r="K193" i="3" s="1"/>
  <c r="K194" i="3" s="1"/>
  <c r="K195" i="3" s="1"/>
  <c r="K196" i="3" s="1"/>
  <c r="K197" i="3" s="1"/>
  <c r="K198" i="3" s="1"/>
  <c r="K199" i="3" s="1"/>
  <c r="K200" i="3" s="1"/>
  <c r="K201" i="3" s="1"/>
  <c r="K202" i="3" s="1"/>
  <c r="K203" i="3" s="1"/>
  <c r="K204" i="3" s="1"/>
  <c r="K205" i="3" s="1"/>
  <c r="K206" i="3" s="1"/>
  <c r="K207" i="3" s="1"/>
  <c r="K208" i="3" s="1"/>
  <c r="K209" i="3" s="1"/>
  <c r="K210" i="3" s="1"/>
  <c r="K211" i="3" s="1"/>
  <c r="K212" i="3" s="1"/>
  <c r="K213" i="3" s="1"/>
  <c r="K214" i="3" s="1"/>
  <c r="K215" i="3" s="1"/>
  <c r="K216" i="3" s="1"/>
  <c r="K217" i="3" s="1"/>
  <c r="K218" i="3" s="1"/>
  <c r="K219" i="3" s="1"/>
  <c r="K220" i="3" s="1"/>
  <c r="K221" i="3" s="1"/>
  <c r="K222" i="3" s="1"/>
  <c r="K223" i="3" s="1"/>
  <c r="K224" i="3" s="1"/>
  <c r="K225" i="3" s="1"/>
  <c r="K226" i="3" s="1"/>
  <c r="K227" i="3" s="1"/>
  <c r="K228" i="3" s="1"/>
  <c r="K229" i="3" s="1"/>
  <c r="K230" i="3" s="1"/>
  <c r="K231" i="3" s="1"/>
  <c r="K232" i="3" s="1"/>
  <c r="K233" i="3" s="1"/>
  <c r="B8" i="3"/>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58" i="3" s="1"/>
  <c r="B59" i="3" s="1"/>
  <c r="B60" i="3" s="1"/>
  <c r="B61" i="3" s="1"/>
  <c r="B62" i="3" s="1"/>
  <c r="B63" i="3" s="1"/>
  <c r="B64" i="3" s="1"/>
  <c r="B65" i="3" s="1"/>
  <c r="B66" i="3" s="1"/>
  <c r="B67" i="3" s="1"/>
  <c r="B68" i="3" s="1"/>
  <c r="B69" i="3" s="1"/>
  <c r="B70" i="3" s="1"/>
  <c r="B71" i="3" s="1"/>
  <c r="B72" i="3" s="1"/>
  <c r="B73" i="3" s="1"/>
  <c r="B74" i="3" s="1"/>
  <c r="B75" i="3" s="1"/>
  <c r="B76" i="3" s="1"/>
  <c r="B77" i="3" s="1"/>
  <c r="B78" i="3" s="1"/>
  <c r="B79" i="3" s="1"/>
  <c r="B80" i="3" s="1"/>
  <c r="B81" i="3" s="1"/>
  <c r="B82" i="3" s="1"/>
  <c r="B83" i="3" s="1"/>
  <c r="B84" i="3" s="1"/>
  <c r="B85" i="3" s="1"/>
  <c r="B86" i="3" s="1"/>
  <c r="B87" i="3" s="1"/>
  <c r="B88" i="3" s="1"/>
  <c r="B89" i="3" s="1"/>
  <c r="B90" i="3" s="1"/>
  <c r="B91" i="3" s="1"/>
  <c r="B92" i="3" s="1"/>
  <c r="B93" i="3" s="1"/>
  <c r="B94" i="3" s="1"/>
  <c r="B95" i="3" s="1"/>
  <c r="B96" i="3" s="1"/>
  <c r="B97" i="3" s="1"/>
  <c r="B98" i="3" s="1"/>
  <c r="B99" i="3" s="1"/>
  <c r="B100" i="3" s="1"/>
  <c r="B101" i="3" s="1"/>
  <c r="B102" i="3" s="1"/>
  <c r="B103" i="3" s="1"/>
  <c r="B104" i="3" s="1"/>
  <c r="B105" i="3" s="1"/>
  <c r="B106" i="3" s="1"/>
  <c r="B107" i="3" s="1"/>
  <c r="B108" i="3" s="1"/>
  <c r="B109" i="3" s="1"/>
  <c r="B110" i="3" s="1"/>
  <c r="B111" i="3" s="1"/>
  <c r="B112" i="3" s="1"/>
  <c r="B113" i="3" s="1"/>
  <c r="B114" i="3" s="1"/>
  <c r="B115" i="3" s="1"/>
  <c r="B116" i="3" s="1"/>
  <c r="B117" i="3" s="1"/>
  <c r="B118" i="3" s="1"/>
  <c r="S58" i="1"/>
  <c r="R58" i="1"/>
  <c r="J58" i="1"/>
  <c r="I58" i="1"/>
  <c r="P7" i="2"/>
  <c r="J7" i="2"/>
  <c r="Q6" i="1"/>
  <c r="B8" i="2"/>
  <c r="N8" i="2" s="1" a="1"/>
  <c r="N8" i="1"/>
  <c r="N9" i="1" s="1"/>
  <c r="N10" i="1" s="1"/>
  <c r="U6" i="1"/>
  <c r="Q10" i="4" l="1" a="1"/>
  <c r="Q10" i="4" s="1"/>
  <c r="M8" i="2"/>
  <c r="N8" i="2"/>
  <c r="N11" i="1"/>
  <c r="N12" i="1" s="1"/>
  <c r="N13" i="1" s="1"/>
  <c r="N14" i="1" s="1"/>
  <c r="N15" i="1" s="1"/>
  <c r="N16" i="1" s="1"/>
  <c r="N17" i="1" s="1"/>
  <c r="T9" i="4"/>
  <c r="T8" i="2" a="1"/>
  <c r="T8" i="2" s="1"/>
  <c r="K8" i="2" a="1"/>
  <c r="K8" i="2" s="1"/>
  <c r="H8" i="2" a="1"/>
  <c r="H8" i="2" s="1"/>
  <c r="Q8" i="2" a="1"/>
  <c r="Q8" i="2" s="1"/>
  <c r="E8" i="2" a="1"/>
  <c r="E8" i="2" s="1"/>
  <c r="P10" i="4" a="1"/>
  <c r="P10" i="4" s="1"/>
  <c r="G10" i="4" a="1"/>
  <c r="G10" i="4" s="1"/>
  <c r="J10" i="4" a="1"/>
  <c r="J10" i="4" s="1"/>
  <c r="D10" i="4" a="1"/>
  <c r="D10" i="4" s="1"/>
  <c r="R9" i="4"/>
  <c r="V8" i="4"/>
  <c r="I9" i="4"/>
  <c r="B11" i="4"/>
  <c r="K10" i="4"/>
  <c r="H10" i="4"/>
  <c r="E10" i="4"/>
  <c r="U9" i="4"/>
  <c r="F9" i="4"/>
  <c r="L9" i="4"/>
  <c r="U7" i="2"/>
  <c r="B9" i="2"/>
  <c r="N9" i="2" s="1" a="1"/>
  <c r="P8" i="2"/>
  <c r="S8" i="2"/>
  <c r="J8" i="2"/>
  <c r="G8" i="2"/>
  <c r="R7" i="2"/>
  <c r="X7" i="2"/>
  <c r="K234" i="3"/>
  <c r="K235" i="3" s="1"/>
  <c r="K236" i="3" s="1"/>
  <c r="K237" i="3" s="1"/>
  <c r="K238" i="3" s="1"/>
  <c r="K239" i="3" s="1"/>
  <c r="K240" i="3" s="1"/>
  <c r="K241" i="3" s="1"/>
  <c r="K242" i="3" s="1"/>
  <c r="K243" i="3" s="1"/>
  <c r="K244" i="3" s="1"/>
  <c r="K245" i="3" s="1"/>
  <c r="K246" i="3" s="1"/>
  <c r="K247" i="3" s="1"/>
  <c r="K248" i="3" s="1"/>
  <c r="K249" i="3" s="1"/>
  <c r="K250" i="3" s="1"/>
  <c r="K251" i="3" s="1"/>
  <c r="K252" i="3" s="1"/>
  <c r="K253" i="3" s="1"/>
  <c r="K254" i="3" s="1"/>
  <c r="K255" i="3" s="1"/>
  <c r="K256" i="3" s="1"/>
  <c r="B119" i="3"/>
  <c r="B120" i="3" s="1"/>
  <c r="B121" i="3" s="1"/>
  <c r="B122" i="3" s="1"/>
  <c r="B123" i="3" s="1"/>
  <c r="B124" i="3" s="1"/>
  <c r="B125" i="3" s="1"/>
  <c r="B126" i="3" s="1"/>
  <c r="B127" i="3" s="1"/>
  <c r="B128" i="3" s="1"/>
  <c r="B129" i="3" s="1"/>
  <c r="B130" i="3" s="1"/>
  <c r="B131" i="3" s="1"/>
  <c r="B132" i="3" s="1"/>
  <c r="B133" i="3" s="1"/>
  <c r="B134" i="3" s="1"/>
  <c r="B135" i="3" s="1"/>
  <c r="B136" i="3" s="1"/>
  <c r="B137" i="3" s="1"/>
  <c r="B138" i="3" s="1"/>
  <c r="B139" i="3" s="1"/>
  <c r="B140" i="3" s="1"/>
  <c r="B141" i="3" s="1"/>
  <c r="B142" i="3" s="1"/>
  <c r="B143" i="3" s="1"/>
  <c r="B144" i="3" s="1"/>
  <c r="B145" i="3" s="1"/>
  <c r="B146" i="3" s="1"/>
  <c r="B147" i="3" s="1"/>
  <c r="B148" i="3" s="1"/>
  <c r="B149" i="3" s="1"/>
  <c r="B150" i="3" s="1"/>
  <c r="B151" i="3" s="1"/>
  <c r="B152" i="3" s="1"/>
  <c r="B153" i="3" s="1"/>
  <c r="B154" i="3" s="1"/>
  <c r="B155" i="3" s="1"/>
  <c r="I7" i="2"/>
  <c r="L7" i="2" s="1"/>
  <c r="D8" i="2"/>
  <c r="F7" i="2"/>
  <c r="N18" i="1" l="1"/>
  <c r="N19" i="1" s="1"/>
  <c r="N20" i="1" s="1"/>
  <c r="N21" i="1" s="1"/>
  <c r="N22" i="1" s="1"/>
  <c r="N23" i="1" s="1"/>
  <c r="N24" i="1" s="1"/>
  <c r="N25" i="1" s="1"/>
  <c r="N26" i="1" s="1"/>
  <c r="N27" i="1" s="1"/>
  <c r="N28" i="1" s="1"/>
  <c r="N29" i="1" s="1"/>
  <c r="N30" i="1" s="1"/>
  <c r="N31" i="1" s="1"/>
  <c r="N32" i="1" s="1"/>
  <c r="N33" i="1" s="1"/>
  <c r="N34" i="1" s="1"/>
  <c r="N35" i="1" s="1"/>
  <c r="N36" i="1" s="1"/>
  <c r="N37" i="1" s="1"/>
  <c r="N38" i="1" s="1"/>
  <c r="N39" i="1" s="1"/>
  <c r="N40" i="1" s="1"/>
  <c r="N41" i="1" s="1"/>
  <c r="N42" i="1" s="1"/>
  <c r="N43" i="1" s="1"/>
  <c r="N44" i="1" s="1"/>
  <c r="N45" i="1" s="1"/>
  <c r="N46" i="1" s="1"/>
  <c r="N47" i="1" s="1"/>
  <c r="N48" i="1" s="1"/>
  <c r="N49" i="1" s="1"/>
  <c r="N50" i="1" s="1"/>
  <c r="N51" i="1" s="1"/>
  <c r="N52" i="1" s="1"/>
  <c r="N53" i="1" s="1"/>
  <c r="N54" i="1" s="1"/>
  <c r="N55" i="1" s="1"/>
  <c r="N56" i="1" s="1"/>
  <c r="Q11" i="4" a="1"/>
  <c r="Q11" i="4" s="1"/>
  <c r="G9" i="2"/>
  <c r="M9" i="2"/>
  <c r="N9" i="2"/>
  <c r="O8" i="2"/>
  <c r="D9" i="2"/>
  <c r="Q9" i="2" a="1"/>
  <c r="Q9" i="2" s="1"/>
  <c r="H9" i="2" a="1"/>
  <c r="H9" i="2" s="1"/>
  <c r="T9" i="2" a="1"/>
  <c r="T9" i="2" s="1"/>
  <c r="K9" i="2" a="1"/>
  <c r="K9" i="2" s="1"/>
  <c r="E9" i="2" a="1"/>
  <c r="E9" i="2" s="1"/>
  <c r="J11" i="4" a="1"/>
  <c r="J11" i="4" s="1"/>
  <c r="P11" i="4" a="1"/>
  <c r="P11" i="4" s="1"/>
  <c r="G11" i="4" a="1"/>
  <c r="G11" i="4" s="1"/>
  <c r="D11" i="4" a="1"/>
  <c r="D11" i="4" s="1"/>
  <c r="T10" i="4"/>
  <c r="V9" i="4"/>
  <c r="R10" i="4"/>
  <c r="I10" i="4"/>
  <c r="K11" i="4"/>
  <c r="E11" i="4"/>
  <c r="H11" i="4"/>
  <c r="B12" i="4"/>
  <c r="L10" i="4"/>
  <c r="F10" i="4"/>
  <c r="U10" i="4"/>
  <c r="U8" i="2"/>
  <c r="R8" i="2"/>
  <c r="X8" i="2"/>
  <c r="F8" i="2"/>
  <c r="B10" i="2"/>
  <c r="N10" i="2" s="1" a="1"/>
  <c r="S9" i="2"/>
  <c r="J9" i="2"/>
  <c r="P9" i="2"/>
  <c r="B156" i="3"/>
  <c r="B157" i="3" s="1"/>
  <c r="B158" i="3" s="1"/>
  <c r="B159" i="3" s="1"/>
  <c r="B160" i="3" s="1"/>
  <c r="B161" i="3" s="1"/>
  <c r="B162" i="3" s="1"/>
  <c r="B163" i="3" s="1"/>
  <c r="B164" i="3" s="1"/>
  <c r="B165" i="3" s="1"/>
  <c r="B166" i="3" s="1"/>
  <c r="B167" i="3" s="1"/>
  <c r="B168" i="3" s="1"/>
  <c r="B169" i="3" s="1"/>
  <c r="B170" i="3" s="1"/>
  <c r="B171" i="3" s="1"/>
  <c r="B172" i="3" s="1"/>
  <c r="B173" i="3" s="1"/>
  <c r="B174" i="3" s="1"/>
  <c r="B175" i="3" s="1"/>
  <c r="B176" i="3" s="1"/>
  <c r="B177" i="3" s="1"/>
  <c r="B178" i="3" s="1"/>
  <c r="B179" i="3" s="1"/>
  <c r="B180" i="3" s="1"/>
  <c r="B181" i="3" s="1"/>
  <c r="B182" i="3" s="1"/>
  <c r="B183" i="3" s="1"/>
  <c r="B184" i="3" s="1"/>
  <c r="B185" i="3" s="1"/>
  <c r="B186" i="3" s="1"/>
  <c r="B187" i="3" s="1"/>
  <c r="B188" i="3" s="1"/>
  <c r="B189" i="3" s="1"/>
  <c r="B190" i="3" s="1"/>
  <c r="B191" i="3" s="1"/>
  <c r="B192" i="3" s="1"/>
  <c r="B193" i="3" s="1"/>
  <c r="B194" i="3" s="1"/>
  <c r="B195" i="3" s="1"/>
  <c r="B196" i="3" s="1"/>
  <c r="B197" i="3" s="1"/>
  <c r="B198" i="3" s="1"/>
  <c r="B199" i="3" s="1"/>
  <c r="B200" i="3" s="1"/>
  <c r="B201" i="3" s="1"/>
  <c r="B202" i="3" s="1"/>
  <c r="B203" i="3" s="1"/>
  <c r="B204" i="3" s="1"/>
  <c r="B205" i="3" s="1"/>
  <c r="B206" i="3" s="1"/>
  <c r="B207" i="3" s="1"/>
  <c r="B208" i="3" s="1"/>
  <c r="B209" i="3" s="1"/>
  <c r="B210" i="3" s="1"/>
  <c r="B211" i="3" s="1"/>
  <c r="B212" i="3" s="1"/>
  <c r="B213" i="3" s="1"/>
  <c r="B214" i="3" s="1"/>
  <c r="B215" i="3" s="1"/>
  <c r="B216" i="3" s="1"/>
  <c r="B217" i="3" s="1"/>
  <c r="B218" i="3" s="1"/>
  <c r="B219" i="3" s="1"/>
  <c r="B220" i="3" s="1"/>
  <c r="B221" i="3" s="1"/>
  <c r="B222" i="3" s="1"/>
  <c r="B223" i="3" s="1"/>
  <c r="B224" i="3" s="1"/>
  <c r="B225" i="3" s="1"/>
  <c r="B226" i="3" s="1"/>
  <c r="B227" i="3" s="1"/>
  <c r="B228" i="3" s="1"/>
  <c r="B229" i="3" s="1"/>
  <c r="B230" i="3" s="1"/>
  <c r="B231" i="3" s="1"/>
  <c r="B232" i="3" s="1"/>
  <c r="B233" i="3" s="1"/>
  <c r="B234" i="3" s="1"/>
  <c r="B235" i="3" s="1"/>
  <c r="B236" i="3" s="1"/>
  <c r="B237" i="3" s="1"/>
  <c r="B238" i="3" s="1"/>
  <c r="B239" i="3" s="1"/>
  <c r="B240" i="3" s="1"/>
  <c r="B241" i="3" s="1"/>
  <c r="B242" i="3" s="1"/>
  <c r="B243" i="3" s="1"/>
  <c r="B244" i="3" s="1"/>
  <c r="B245" i="3" s="1"/>
  <c r="B246" i="3" s="1"/>
  <c r="B247" i="3" s="1"/>
  <c r="B248" i="3" s="1"/>
  <c r="B249" i="3" s="1"/>
  <c r="B250" i="3" s="1"/>
  <c r="B251" i="3" s="1"/>
  <c r="B252" i="3" s="1"/>
  <c r="B253" i="3" s="1"/>
  <c r="B254" i="3" s="1"/>
  <c r="B255" i="3" s="1"/>
  <c r="B256" i="3" s="1"/>
  <c r="W7" i="2"/>
  <c r="Y7" i="2" s="1"/>
  <c r="I8" i="2"/>
  <c r="L8" i="2" s="1"/>
  <c r="W8" i="2"/>
  <c r="Q12" i="4" l="1" a="1"/>
  <c r="Q12" i="4" s="1"/>
  <c r="M10" i="2"/>
  <c r="N10" i="2"/>
  <c r="O9" i="2"/>
  <c r="L9" i="2"/>
  <c r="E10" i="2" a="1"/>
  <c r="E10" i="2" s="1"/>
  <c r="Q10" i="2" a="1"/>
  <c r="Q10" i="2" s="1"/>
  <c r="T10" i="2" a="1"/>
  <c r="T10" i="2" s="1"/>
  <c r="K10" i="2" a="1"/>
  <c r="K10" i="2" s="1"/>
  <c r="H10" i="2" a="1"/>
  <c r="H10" i="2" s="1"/>
  <c r="E12" i="4" a="1"/>
  <c r="E12" i="4" s="1"/>
  <c r="J12" i="4" a="1"/>
  <c r="J12" i="4" s="1"/>
  <c r="D12" i="4" a="1"/>
  <c r="D12" i="4" s="1"/>
  <c r="P12" i="4" a="1"/>
  <c r="P12" i="4" s="1"/>
  <c r="G12" i="4" a="1"/>
  <c r="G12" i="4" s="1"/>
  <c r="T11" i="4"/>
  <c r="U11" i="4"/>
  <c r="V10" i="4"/>
  <c r="W9" i="2"/>
  <c r="L11" i="4"/>
  <c r="I11" i="4"/>
  <c r="F11" i="4"/>
  <c r="H12" i="4"/>
  <c r="B13" i="4"/>
  <c r="K12" i="4"/>
  <c r="R11" i="4"/>
  <c r="I9" i="2"/>
  <c r="F9" i="2"/>
  <c r="R9" i="2"/>
  <c r="B11" i="2"/>
  <c r="N11" i="2" s="1" a="1"/>
  <c r="S10" i="2"/>
  <c r="J10" i="2"/>
  <c r="P10" i="2"/>
  <c r="G10" i="2"/>
  <c r="D10" i="2"/>
  <c r="X9" i="2"/>
  <c r="U9" i="2"/>
  <c r="Y8" i="2"/>
  <c r="Q13" i="4" l="1" a="1"/>
  <c r="Q13" i="4" s="1"/>
  <c r="N11" i="2"/>
  <c r="M11" i="2"/>
  <c r="O10" i="2"/>
  <c r="L10" i="2"/>
  <c r="T12" i="4"/>
  <c r="T11" i="2" a="1"/>
  <c r="T11" i="2" s="1"/>
  <c r="K11" i="2" a="1"/>
  <c r="K11" i="2" s="1"/>
  <c r="Q11" i="2" a="1"/>
  <c r="Q11" i="2" s="1"/>
  <c r="H11" i="2" a="1"/>
  <c r="H11" i="2" s="1"/>
  <c r="E11" i="2" a="1"/>
  <c r="E11" i="2" s="1"/>
  <c r="P13" i="4" a="1"/>
  <c r="P13" i="4" s="1"/>
  <c r="J13" i="4" a="1"/>
  <c r="J13" i="4" s="1"/>
  <c r="D13" i="4" a="1"/>
  <c r="D13" i="4" s="1"/>
  <c r="G13" i="4" a="1"/>
  <c r="G13" i="4" s="1"/>
  <c r="V11" i="4"/>
  <c r="U12" i="4"/>
  <c r="R12" i="4"/>
  <c r="E13" i="4"/>
  <c r="K13" i="4"/>
  <c r="B14" i="4"/>
  <c r="H13" i="4"/>
  <c r="F12" i="4"/>
  <c r="L12" i="4"/>
  <c r="I12" i="4"/>
  <c r="R10" i="2"/>
  <c r="U10" i="2"/>
  <c r="I10" i="2"/>
  <c r="W10" i="2"/>
  <c r="B12" i="2"/>
  <c r="N12" i="2" s="1" a="1"/>
  <c r="S11" i="2"/>
  <c r="J11" i="2"/>
  <c r="P11" i="2"/>
  <c r="D11" i="2"/>
  <c r="G11" i="2"/>
  <c r="Y9" i="2"/>
  <c r="Q14" i="4" l="1" a="1"/>
  <c r="Q14" i="4" s="1"/>
  <c r="O11" i="2"/>
  <c r="S12" i="2"/>
  <c r="N12" i="2"/>
  <c r="M12" i="2"/>
  <c r="L11" i="2"/>
  <c r="T13" i="4"/>
  <c r="P14" i="4" a="1"/>
  <c r="P14" i="4" s="1"/>
  <c r="G14" i="4" a="1"/>
  <c r="G14" i="4" s="1"/>
  <c r="J14" i="4" a="1"/>
  <c r="J14" i="4" s="1"/>
  <c r="D14" i="4" a="1"/>
  <c r="D14" i="4" s="1"/>
  <c r="E12" i="2" a="1"/>
  <c r="E12" i="2" s="1"/>
  <c r="T12" i="2" a="1"/>
  <c r="T12" i="2" s="1"/>
  <c r="K12" i="2" a="1"/>
  <c r="K12" i="2" s="1"/>
  <c r="D12" i="2" a="1"/>
  <c r="D12" i="2" s="1"/>
  <c r="Q12" i="2" a="1"/>
  <c r="Q12" i="2" s="1"/>
  <c r="H12" i="2" a="1"/>
  <c r="H12" i="2" s="1"/>
  <c r="V12" i="4"/>
  <c r="R13" i="4"/>
  <c r="L13" i="4"/>
  <c r="F13" i="4"/>
  <c r="U13" i="4"/>
  <c r="I13" i="4"/>
  <c r="B15" i="4"/>
  <c r="H14" i="4"/>
  <c r="K14" i="4"/>
  <c r="E14" i="4"/>
  <c r="R11" i="2"/>
  <c r="W11" i="2"/>
  <c r="B13" i="2"/>
  <c r="N13" i="2" s="1" a="1"/>
  <c r="P12" i="2"/>
  <c r="J12" i="2"/>
  <c r="G12" i="2"/>
  <c r="I11" i="2"/>
  <c r="U11" i="2"/>
  <c r="B8" i="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Q15" i="4" l="1" a="1"/>
  <c r="Q15" i="4" s="1"/>
  <c r="O12" i="2"/>
  <c r="M13" i="2"/>
  <c r="N13" i="2"/>
  <c r="L12" i="2"/>
  <c r="T14" i="4"/>
  <c r="Q13" i="2" a="1"/>
  <c r="Q13" i="2" s="1"/>
  <c r="H13" i="2" a="1"/>
  <c r="H13" i="2" s="1"/>
  <c r="D13" i="2" a="1"/>
  <c r="D13" i="2" s="1"/>
  <c r="T13" i="2" a="1"/>
  <c r="T13" i="2" s="1"/>
  <c r="K13" i="2" a="1"/>
  <c r="K13" i="2" s="1"/>
  <c r="E13" i="2" a="1"/>
  <c r="E13" i="2" s="1"/>
  <c r="J15" i="4" a="1"/>
  <c r="J15" i="4" s="1"/>
  <c r="P15" i="4" a="1"/>
  <c r="P15" i="4" s="1"/>
  <c r="G15" i="4" a="1"/>
  <c r="G15" i="4" s="1"/>
  <c r="D15" i="4" a="1"/>
  <c r="D15" i="4" s="1"/>
  <c r="V13" i="4"/>
  <c r="R14" i="4"/>
  <c r="L14" i="4"/>
  <c r="F14" i="4"/>
  <c r="I14" i="4"/>
  <c r="U14" i="4"/>
  <c r="K15" i="4"/>
  <c r="B16" i="4"/>
  <c r="Q16" i="4" s="1" a="1"/>
  <c r="E15" i="4"/>
  <c r="H15" i="4"/>
  <c r="R12" i="2"/>
  <c r="I12" i="2"/>
  <c r="U12" i="2"/>
  <c r="W12" i="2"/>
  <c r="B14" i="2"/>
  <c r="N14" i="2" s="1" a="1"/>
  <c r="S13" i="2"/>
  <c r="P13" i="2"/>
  <c r="J13" i="2"/>
  <c r="G13" i="2"/>
  <c r="O13" i="2" l="1"/>
  <c r="Q16" i="4"/>
  <c r="K16" i="4"/>
  <c r="N14" i="2"/>
  <c r="M14" i="2"/>
  <c r="L13" i="2"/>
  <c r="E14" i="2" a="1"/>
  <c r="E14" i="2" s="1"/>
  <c r="Q14" i="2" a="1"/>
  <c r="Q14" i="2" s="1"/>
  <c r="H14" i="2" a="1"/>
  <c r="H14" i="2" s="1"/>
  <c r="T14" i="2" a="1"/>
  <c r="T14" i="2" s="1"/>
  <c r="K14" i="2" a="1"/>
  <c r="K14" i="2" s="1"/>
  <c r="J16" i="4" a="1"/>
  <c r="J16" i="4" s="1"/>
  <c r="D16" i="4" a="1"/>
  <c r="D16" i="4" s="1"/>
  <c r="P16" i="4" a="1"/>
  <c r="P16" i="4" s="1"/>
  <c r="G16" i="4" a="1"/>
  <c r="G16" i="4" s="1"/>
  <c r="T15" i="4"/>
  <c r="R15" i="4"/>
  <c r="V14" i="4"/>
  <c r="L15" i="4"/>
  <c r="U15" i="4"/>
  <c r="H16" i="4"/>
  <c r="B17" i="4"/>
  <c r="Q17" i="4" s="1" a="1"/>
  <c r="E16" i="4"/>
  <c r="I15" i="4"/>
  <c r="F15" i="4"/>
  <c r="U13" i="2"/>
  <c r="I13" i="2"/>
  <c r="R13" i="2"/>
  <c r="B15" i="2"/>
  <c r="N15" i="2" s="1" a="1"/>
  <c r="S14" i="2"/>
  <c r="J14" i="2"/>
  <c r="P14" i="2"/>
  <c r="D14" i="2"/>
  <c r="G14" i="2"/>
  <c r="W13" i="2"/>
  <c r="O14" i="2" l="1"/>
  <c r="Q17" i="4"/>
  <c r="K17" i="4"/>
  <c r="M15" i="2"/>
  <c r="N15" i="2"/>
  <c r="L14" i="2"/>
  <c r="T16" i="4"/>
  <c r="T15" i="2" a="1"/>
  <c r="T15" i="2" s="1"/>
  <c r="K15" i="2" a="1"/>
  <c r="K15" i="2" s="1"/>
  <c r="Q15" i="2" a="1"/>
  <c r="Q15" i="2" s="1"/>
  <c r="H15" i="2" a="1"/>
  <c r="H15" i="2" s="1"/>
  <c r="E15" i="2" a="1"/>
  <c r="E15" i="2" s="1"/>
  <c r="P17" i="4" a="1"/>
  <c r="P17" i="4" s="1"/>
  <c r="J17" i="4" a="1"/>
  <c r="J17" i="4" s="1"/>
  <c r="D17" i="4" a="1"/>
  <c r="D17" i="4" s="1"/>
  <c r="G17" i="4" a="1"/>
  <c r="G17" i="4" s="1"/>
  <c r="V15" i="4"/>
  <c r="U16" i="4"/>
  <c r="R16" i="4"/>
  <c r="L16" i="4"/>
  <c r="I16" i="4"/>
  <c r="E17" i="4"/>
  <c r="H17" i="4"/>
  <c r="B18" i="4"/>
  <c r="Q18" i="4" s="1" a="1"/>
  <c r="F16" i="4"/>
  <c r="U14" i="2"/>
  <c r="I14" i="2"/>
  <c r="R14" i="2"/>
  <c r="B16" i="2"/>
  <c r="N16" i="2" s="1" a="1"/>
  <c r="P15" i="2"/>
  <c r="S15" i="2"/>
  <c r="J15" i="2"/>
  <c r="G15" i="2"/>
  <c r="D15" i="2"/>
  <c r="W14" i="2"/>
  <c r="O15" i="2" l="1"/>
  <c r="Q18" i="4"/>
  <c r="K18" i="4"/>
  <c r="M16" i="2"/>
  <c r="N16" i="2"/>
  <c r="L15" i="2"/>
  <c r="P18" i="4" a="1"/>
  <c r="P18" i="4" s="1"/>
  <c r="G18" i="4" a="1"/>
  <c r="G18" i="4" s="1"/>
  <c r="J18" i="4" a="1"/>
  <c r="J18" i="4" s="1"/>
  <c r="D18" i="4" a="1"/>
  <c r="D18" i="4" s="1"/>
  <c r="E16" i="2" a="1"/>
  <c r="E16" i="2" s="1"/>
  <c r="K16" i="2" a="1"/>
  <c r="K16" i="2" s="1"/>
  <c r="T16" i="2" a="1"/>
  <c r="T16" i="2" s="1"/>
  <c r="Q16" i="2" a="1"/>
  <c r="Q16" i="2" s="1"/>
  <c r="H16" i="2" a="1"/>
  <c r="H16" i="2" s="1"/>
  <c r="T17" i="4"/>
  <c r="V16" i="4"/>
  <c r="I17" i="4"/>
  <c r="R17" i="4"/>
  <c r="L17" i="4"/>
  <c r="F17" i="4"/>
  <c r="U17" i="4"/>
  <c r="B19" i="4"/>
  <c r="Q19" i="4" s="1" a="1"/>
  <c r="E18" i="4"/>
  <c r="H18" i="4"/>
  <c r="R15" i="2"/>
  <c r="I15" i="2"/>
  <c r="U15" i="2"/>
  <c r="W15" i="2"/>
  <c r="B17" i="2"/>
  <c r="N17" i="2" s="1" a="1"/>
  <c r="P16" i="2"/>
  <c r="S16" i="2"/>
  <c r="J16" i="2"/>
  <c r="G16" i="2"/>
  <c r="D16" i="2"/>
  <c r="O16" i="2" l="1"/>
  <c r="Q19" i="4"/>
  <c r="K19" i="4"/>
  <c r="M17" i="2"/>
  <c r="N17" i="2"/>
  <c r="L16" i="2"/>
  <c r="T18" i="4"/>
  <c r="Q17" i="2" a="1"/>
  <c r="Q17" i="2" s="1"/>
  <c r="H17" i="2" a="1"/>
  <c r="H17" i="2" s="1"/>
  <c r="T17" i="2" a="1"/>
  <c r="T17" i="2" s="1"/>
  <c r="K17" i="2" a="1"/>
  <c r="K17" i="2" s="1"/>
  <c r="E17" i="2" a="1"/>
  <c r="E17" i="2" s="1"/>
  <c r="J19" i="4" a="1"/>
  <c r="J19" i="4" s="1"/>
  <c r="P19" i="4" a="1"/>
  <c r="P19" i="4" s="1"/>
  <c r="G19" i="4" a="1"/>
  <c r="G19" i="4" s="1"/>
  <c r="D19" i="4" a="1"/>
  <c r="D19" i="4" s="1"/>
  <c r="V17" i="4"/>
  <c r="I18" i="4"/>
  <c r="R18" i="4"/>
  <c r="L18" i="4"/>
  <c r="F18" i="4"/>
  <c r="U18" i="4"/>
  <c r="B20" i="4"/>
  <c r="Q20" i="4" s="1" a="1"/>
  <c r="E19" i="4"/>
  <c r="H19" i="4"/>
  <c r="R16" i="2"/>
  <c r="I16" i="2"/>
  <c r="U16" i="2"/>
  <c r="B18" i="2"/>
  <c r="N18" i="2" s="1" a="1"/>
  <c r="S17" i="2"/>
  <c r="P17" i="2"/>
  <c r="J17" i="2"/>
  <c r="G17" i="2"/>
  <c r="D17" i="2"/>
  <c r="W16" i="2"/>
  <c r="O17" i="2" l="1"/>
  <c r="Q20" i="4"/>
  <c r="K20" i="4"/>
  <c r="M18" i="2"/>
  <c r="N18" i="2"/>
  <c r="L17" i="2"/>
  <c r="E18" i="2" a="1"/>
  <c r="E18" i="2" s="1"/>
  <c r="Q18" i="2" a="1"/>
  <c r="Q18" i="2" s="1"/>
  <c r="K18" i="2" a="1"/>
  <c r="K18" i="2" s="1"/>
  <c r="T18" i="2" a="1"/>
  <c r="T18" i="2" s="1"/>
  <c r="H18" i="2" a="1"/>
  <c r="H18" i="2" s="1"/>
  <c r="J20" i="4" a="1"/>
  <c r="J20" i="4" s="1"/>
  <c r="D20" i="4" a="1"/>
  <c r="D20" i="4" s="1"/>
  <c r="P20" i="4" a="1"/>
  <c r="P20" i="4" s="1"/>
  <c r="G20" i="4" a="1"/>
  <c r="G20" i="4" s="1"/>
  <c r="T19" i="4"/>
  <c r="V18" i="4"/>
  <c r="R19" i="4"/>
  <c r="L19" i="4"/>
  <c r="I19" i="4"/>
  <c r="U19" i="4"/>
  <c r="H20" i="4"/>
  <c r="B21" i="4"/>
  <c r="Q21" i="4" s="1" a="1"/>
  <c r="E20" i="4"/>
  <c r="F19" i="4"/>
  <c r="I17" i="2"/>
  <c r="R17" i="2"/>
  <c r="U17" i="2"/>
  <c r="B19" i="2"/>
  <c r="N19" i="2" s="1" a="1"/>
  <c r="S18" i="2"/>
  <c r="J18" i="2"/>
  <c r="P18" i="2"/>
  <c r="G18" i="2"/>
  <c r="D18" i="2"/>
  <c r="W17" i="2"/>
  <c r="O18" i="2" l="1"/>
  <c r="Q21" i="4"/>
  <c r="K21" i="4"/>
  <c r="M19" i="2"/>
  <c r="N19" i="2"/>
  <c r="L18" i="2"/>
  <c r="T20" i="4"/>
  <c r="T19" i="2" a="1"/>
  <c r="T19" i="2" s="1"/>
  <c r="K19" i="2" a="1"/>
  <c r="K19" i="2" s="1"/>
  <c r="Q19" i="2" a="1"/>
  <c r="Q19" i="2" s="1"/>
  <c r="H19" i="2" a="1"/>
  <c r="H19" i="2" s="1"/>
  <c r="E19" i="2" a="1"/>
  <c r="E19" i="2" s="1"/>
  <c r="P21" i="4" a="1"/>
  <c r="P21" i="4" s="1"/>
  <c r="J21" i="4" a="1"/>
  <c r="J21" i="4" s="1"/>
  <c r="D21" i="4" a="1"/>
  <c r="D21" i="4" s="1"/>
  <c r="G21" i="4" a="1"/>
  <c r="G21" i="4" s="1"/>
  <c r="L20" i="4"/>
  <c r="I20" i="4"/>
  <c r="R20" i="4"/>
  <c r="V19" i="4"/>
  <c r="F20" i="4"/>
  <c r="U20" i="4"/>
  <c r="E21" i="4"/>
  <c r="H21" i="4"/>
  <c r="B22" i="4"/>
  <c r="Q22" i="4" s="1" a="1"/>
  <c r="R18" i="2"/>
  <c r="U18" i="2"/>
  <c r="B20" i="2"/>
  <c r="N20" i="2" s="1" a="1"/>
  <c r="P19" i="2"/>
  <c r="S19" i="2"/>
  <c r="J19" i="2"/>
  <c r="G19" i="2"/>
  <c r="D19" i="2"/>
  <c r="W18" i="2"/>
  <c r="I18" i="2"/>
  <c r="O19" i="2" l="1"/>
  <c r="Q22" i="4"/>
  <c r="K22" i="4"/>
  <c r="M20" i="2"/>
  <c r="N20" i="2"/>
  <c r="L19" i="2"/>
  <c r="E20" i="2" a="1"/>
  <c r="E20" i="2" s="1"/>
  <c r="T20" i="2" a="1"/>
  <c r="T20" i="2" s="1"/>
  <c r="K20" i="2" a="1"/>
  <c r="K20" i="2" s="1"/>
  <c r="Q20" i="2" a="1"/>
  <c r="Q20" i="2" s="1"/>
  <c r="H20" i="2" a="1"/>
  <c r="H20" i="2" s="1"/>
  <c r="P22" i="4" a="1"/>
  <c r="P22" i="4" s="1"/>
  <c r="G22" i="4" a="1"/>
  <c r="G22" i="4" s="1"/>
  <c r="J22" i="4" a="1"/>
  <c r="J22" i="4" s="1"/>
  <c r="D22" i="4" a="1"/>
  <c r="D22" i="4" s="1"/>
  <c r="T21" i="4"/>
  <c r="L21" i="4"/>
  <c r="I21" i="4"/>
  <c r="R21" i="4"/>
  <c r="V20" i="4"/>
  <c r="U21" i="4"/>
  <c r="F21" i="4"/>
  <c r="B23" i="4"/>
  <c r="Q23" i="4" s="1" a="1"/>
  <c r="E22" i="4"/>
  <c r="H22" i="4"/>
  <c r="U19" i="2"/>
  <c r="R19" i="2"/>
  <c r="B21" i="2"/>
  <c r="N21" i="2" s="1" a="1"/>
  <c r="P20" i="2"/>
  <c r="J20" i="2"/>
  <c r="S20" i="2"/>
  <c r="D20" i="2"/>
  <c r="G20" i="2"/>
  <c r="I19" i="2"/>
  <c r="W19" i="2"/>
  <c r="O20" i="2" l="1"/>
  <c r="Q23" i="4"/>
  <c r="K23" i="4"/>
  <c r="M21" i="2"/>
  <c r="H21" i="2"/>
  <c r="N21" i="2"/>
  <c r="L20" i="2"/>
  <c r="T22" i="4"/>
  <c r="Q21" i="2" a="1"/>
  <c r="Q21" i="2" s="1"/>
  <c r="T21" i="2" a="1"/>
  <c r="T21" i="2" s="1"/>
  <c r="K21" i="2" a="1"/>
  <c r="K21" i="2" s="1"/>
  <c r="E21" i="2" a="1"/>
  <c r="E21" i="2" s="1"/>
  <c r="J23" i="4" a="1"/>
  <c r="J23" i="4" s="1"/>
  <c r="P23" i="4" a="1"/>
  <c r="P23" i="4" s="1"/>
  <c r="G23" i="4" a="1"/>
  <c r="G23" i="4" s="1"/>
  <c r="D23" i="4" a="1"/>
  <c r="D23" i="4" s="1"/>
  <c r="I22" i="4"/>
  <c r="R22" i="4"/>
  <c r="V21" i="4"/>
  <c r="L22" i="4"/>
  <c r="F22" i="4"/>
  <c r="U22" i="4"/>
  <c r="B24" i="4"/>
  <c r="Q24" i="4" s="1" a="1"/>
  <c r="E23" i="4"/>
  <c r="H23" i="4"/>
  <c r="U20" i="2"/>
  <c r="R20" i="2"/>
  <c r="W20" i="2"/>
  <c r="B22" i="2"/>
  <c r="N22" i="2" s="1" a="1"/>
  <c r="S21" i="2"/>
  <c r="J21" i="2"/>
  <c r="P21" i="2"/>
  <c r="D21" i="2"/>
  <c r="G21" i="2"/>
  <c r="I20" i="2"/>
  <c r="O21" i="2" l="1"/>
  <c r="Q24" i="4"/>
  <c r="K24" i="4"/>
  <c r="M22" i="2"/>
  <c r="N22" i="2"/>
  <c r="L21" i="2"/>
  <c r="J24" i="4" a="1"/>
  <c r="J24" i="4" s="1"/>
  <c r="D24" i="4" a="1"/>
  <c r="D24" i="4" s="1"/>
  <c r="P24" i="4" a="1"/>
  <c r="P24" i="4" s="1"/>
  <c r="G24" i="4" a="1"/>
  <c r="G24" i="4" s="1"/>
  <c r="E22" i="2" a="1"/>
  <c r="E22" i="2" s="1"/>
  <c r="Q22" i="2" a="1"/>
  <c r="Q22" i="2" s="1"/>
  <c r="K22" i="2" a="1"/>
  <c r="K22" i="2" s="1"/>
  <c r="T22" i="2" a="1"/>
  <c r="T22" i="2" s="1"/>
  <c r="H22" i="2" a="1"/>
  <c r="H22" i="2" s="1"/>
  <c r="T23" i="4"/>
  <c r="V22" i="4"/>
  <c r="U23" i="4"/>
  <c r="I23" i="4"/>
  <c r="L23" i="4"/>
  <c r="R23" i="4"/>
  <c r="F23" i="4"/>
  <c r="B25" i="4"/>
  <c r="Q25" i="4" s="1" a="1"/>
  <c r="H24" i="4"/>
  <c r="E24" i="4"/>
  <c r="U21" i="2"/>
  <c r="R21" i="2"/>
  <c r="I21" i="2"/>
  <c r="W21" i="2"/>
  <c r="B23" i="2"/>
  <c r="N23" i="2" s="1" a="1"/>
  <c r="S22" i="2"/>
  <c r="J22" i="2"/>
  <c r="P22" i="2"/>
  <c r="D22" i="2"/>
  <c r="G22" i="2"/>
  <c r="O22" i="2" l="1"/>
  <c r="Q25" i="4"/>
  <c r="K25" i="4"/>
  <c r="M23" i="2"/>
  <c r="H23" i="2"/>
  <c r="N23" i="2"/>
  <c r="L22" i="2"/>
  <c r="T23" i="2" a="1"/>
  <c r="T23" i="2" s="1"/>
  <c r="K23" i="2" a="1"/>
  <c r="K23" i="2" s="1"/>
  <c r="Q23" i="2" a="1"/>
  <c r="Q23" i="2" s="1"/>
  <c r="E23" i="2" a="1"/>
  <c r="E23" i="2" s="1"/>
  <c r="P25" i="4" a="1"/>
  <c r="P25" i="4" s="1"/>
  <c r="J25" i="4" a="1"/>
  <c r="J25" i="4" s="1"/>
  <c r="D25" i="4" a="1"/>
  <c r="D25" i="4" s="1"/>
  <c r="G25" i="4" a="1"/>
  <c r="G25" i="4" s="1"/>
  <c r="T24" i="4"/>
  <c r="L24" i="4"/>
  <c r="V23" i="4"/>
  <c r="U24" i="4"/>
  <c r="I24" i="4"/>
  <c r="R24" i="4"/>
  <c r="F24" i="4"/>
  <c r="H25" i="4"/>
  <c r="E25" i="4"/>
  <c r="B26" i="4"/>
  <c r="Q26" i="4" s="1" a="1"/>
  <c r="R22" i="2"/>
  <c r="U22" i="2"/>
  <c r="I22" i="2"/>
  <c r="B24" i="2"/>
  <c r="N24" i="2" s="1" a="1"/>
  <c r="P23" i="2"/>
  <c r="S23" i="2"/>
  <c r="J23" i="2"/>
  <c r="G23" i="2"/>
  <c r="D23" i="2"/>
  <c r="W22" i="2"/>
  <c r="O23" i="2" l="1"/>
  <c r="Q26" i="4"/>
  <c r="K26" i="4"/>
  <c r="M24" i="2"/>
  <c r="N24" i="2"/>
  <c r="I23" i="2"/>
  <c r="L23" i="2" s="1"/>
  <c r="T25" i="4"/>
  <c r="E24" i="2" a="1"/>
  <c r="E24" i="2" s="1"/>
  <c r="K24" i="2" a="1"/>
  <c r="K24" i="2" s="1"/>
  <c r="T24" i="2" a="1"/>
  <c r="T24" i="2" s="1"/>
  <c r="H24" i="2" a="1"/>
  <c r="H24" i="2" s="1"/>
  <c r="Q24" i="2" a="1"/>
  <c r="Q24" i="2" s="1"/>
  <c r="P26" i="4" a="1"/>
  <c r="P26" i="4" s="1"/>
  <c r="G26" i="4" a="1"/>
  <c r="G26" i="4" s="1"/>
  <c r="J26" i="4" a="1"/>
  <c r="J26" i="4" s="1"/>
  <c r="D26" i="4" a="1"/>
  <c r="D26" i="4" s="1"/>
  <c r="V24" i="4"/>
  <c r="I25" i="4"/>
  <c r="R25" i="4"/>
  <c r="L25" i="4"/>
  <c r="E26" i="4"/>
  <c r="H26" i="4"/>
  <c r="B27" i="4"/>
  <c r="Q27" i="4" s="1" a="1"/>
  <c r="U25" i="4"/>
  <c r="F25" i="4"/>
  <c r="U23" i="2"/>
  <c r="R23" i="2"/>
  <c r="W23" i="2"/>
  <c r="B25" i="2"/>
  <c r="N25" i="2" s="1" a="1"/>
  <c r="P24" i="2"/>
  <c r="S24" i="2"/>
  <c r="J24" i="2"/>
  <c r="G24" i="2"/>
  <c r="D24" i="2"/>
  <c r="O24" i="2" l="1"/>
  <c r="Q27" i="4"/>
  <c r="K27" i="4"/>
  <c r="M25" i="2"/>
  <c r="N25" i="2"/>
  <c r="I24" i="2"/>
  <c r="L24" i="2" s="1"/>
  <c r="Q25" i="2" a="1"/>
  <c r="Q25" i="2" s="1"/>
  <c r="H25" i="2" a="1"/>
  <c r="H25" i="2" s="1"/>
  <c r="T25" i="2" a="1"/>
  <c r="T25" i="2" s="1"/>
  <c r="K25" i="2" a="1"/>
  <c r="K25" i="2" s="1"/>
  <c r="E25" i="2" a="1"/>
  <c r="E25" i="2" s="1"/>
  <c r="J27" i="4" a="1"/>
  <c r="J27" i="4" s="1"/>
  <c r="P27" i="4" a="1"/>
  <c r="P27" i="4" s="1"/>
  <c r="G27" i="4" a="1"/>
  <c r="G27" i="4" s="1"/>
  <c r="D27" i="4" a="1"/>
  <c r="D27" i="4" s="1"/>
  <c r="T26" i="4"/>
  <c r="L26" i="4"/>
  <c r="R26" i="4"/>
  <c r="I26" i="4"/>
  <c r="V25" i="4"/>
  <c r="F26" i="4"/>
  <c r="U26" i="4"/>
  <c r="B28" i="4"/>
  <c r="Q28" i="4" s="1" a="1"/>
  <c r="E27" i="4"/>
  <c r="H27" i="4"/>
  <c r="U24" i="2"/>
  <c r="R24" i="2"/>
  <c r="B26" i="2"/>
  <c r="N26" i="2" s="1" a="1"/>
  <c r="S25" i="2"/>
  <c r="P25" i="2"/>
  <c r="J25" i="2"/>
  <c r="G25" i="2"/>
  <c r="D25" i="2"/>
  <c r="W24" i="2"/>
  <c r="O25" i="2" l="1"/>
  <c r="Q28" i="4"/>
  <c r="K28" i="4"/>
  <c r="M26" i="2"/>
  <c r="N26" i="2"/>
  <c r="I25" i="2"/>
  <c r="L25" i="2" s="1"/>
  <c r="E26" i="2" a="1"/>
  <c r="E26" i="2" s="1"/>
  <c r="Q26" i="2" a="1"/>
  <c r="Q26" i="2" s="1"/>
  <c r="T26" i="2" a="1"/>
  <c r="T26" i="2" s="1"/>
  <c r="H26" i="2" a="1"/>
  <c r="H26" i="2" s="1"/>
  <c r="K26" i="2" a="1"/>
  <c r="K26" i="2" s="1"/>
  <c r="J28" i="4" a="1"/>
  <c r="J28" i="4" s="1"/>
  <c r="D28" i="4" a="1"/>
  <c r="D28" i="4" s="1"/>
  <c r="P28" i="4" a="1"/>
  <c r="P28" i="4" s="1"/>
  <c r="G28" i="4" a="1"/>
  <c r="G28" i="4" s="1"/>
  <c r="T27" i="4"/>
  <c r="I27" i="4"/>
  <c r="U27" i="4"/>
  <c r="R27" i="4"/>
  <c r="L27" i="4"/>
  <c r="V26" i="4"/>
  <c r="F27" i="4"/>
  <c r="B29" i="4"/>
  <c r="Q29" i="4" s="1" a="1"/>
  <c r="H28" i="4"/>
  <c r="E28" i="4"/>
  <c r="U25" i="2"/>
  <c r="W25" i="2"/>
  <c r="R25" i="2"/>
  <c r="B27" i="2"/>
  <c r="N27" i="2" s="1" a="1"/>
  <c r="S26" i="2"/>
  <c r="J26" i="2"/>
  <c r="P26" i="2"/>
  <c r="G26" i="2"/>
  <c r="D26" i="2"/>
  <c r="O26" i="2" l="1"/>
  <c r="Q29" i="4"/>
  <c r="K29" i="4"/>
  <c r="M27" i="2"/>
  <c r="N27" i="2"/>
  <c r="I26" i="2"/>
  <c r="L26" i="2" s="1"/>
  <c r="T28" i="4"/>
  <c r="T27" i="2" a="1"/>
  <c r="T27" i="2" s="1"/>
  <c r="K27" i="2" a="1"/>
  <c r="K27" i="2" s="1"/>
  <c r="Q27" i="2" a="1"/>
  <c r="Q27" i="2" s="1"/>
  <c r="H27" i="2" a="1"/>
  <c r="H27" i="2" s="1"/>
  <c r="E27" i="2" a="1"/>
  <c r="E27" i="2" s="1"/>
  <c r="P29" i="4" a="1"/>
  <c r="P29" i="4" s="1"/>
  <c r="J29" i="4" a="1"/>
  <c r="J29" i="4" s="1"/>
  <c r="D29" i="4" a="1"/>
  <c r="D29" i="4" s="1"/>
  <c r="G29" i="4" a="1"/>
  <c r="G29" i="4" s="1"/>
  <c r="L28" i="4"/>
  <c r="R28" i="4"/>
  <c r="I28" i="4"/>
  <c r="V27" i="4"/>
  <c r="H29" i="4"/>
  <c r="E29" i="4"/>
  <c r="B30" i="4"/>
  <c r="Q30" i="4" s="1" a="1"/>
  <c r="F28" i="4"/>
  <c r="U28" i="4"/>
  <c r="R26" i="2"/>
  <c r="U26" i="2"/>
  <c r="W26" i="2"/>
  <c r="B28" i="2"/>
  <c r="N28" i="2" s="1" a="1"/>
  <c r="P27" i="2"/>
  <c r="J27" i="2"/>
  <c r="S27" i="2"/>
  <c r="G27" i="2"/>
  <c r="D27" i="2"/>
  <c r="O27" i="2" l="1"/>
  <c r="Q30" i="4"/>
  <c r="K30" i="4"/>
  <c r="M28" i="2"/>
  <c r="N28" i="2"/>
  <c r="H28" i="2"/>
  <c r="I27" i="2"/>
  <c r="L27" i="2" s="1"/>
  <c r="P30" i="4" a="1"/>
  <c r="P30" i="4" s="1"/>
  <c r="G30" i="4" a="1"/>
  <c r="G30" i="4" s="1"/>
  <c r="J30" i="4" a="1"/>
  <c r="J30" i="4" s="1"/>
  <c r="D30" i="4" a="1"/>
  <c r="D30" i="4" s="1"/>
  <c r="E28" i="2" a="1"/>
  <c r="E28" i="2" s="1"/>
  <c r="T28" i="2" a="1"/>
  <c r="T28" i="2" s="1"/>
  <c r="K28" i="2" a="1"/>
  <c r="K28" i="2" s="1"/>
  <c r="Q28" i="2" a="1"/>
  <c r="Q28" i="2" s="1"/>
  <c r="T29" i="4"/>
  <c r="L29" i="4"/>
  <c r="R29" i="4"/>
  <c r="V28" i="4"/>
  <c r="I29" i="4"/>
  <c r="F29" i="4"/>
  <c r="U29" i="4"/>
  <c r="E30" i="4"/>
  <c r="H30" i="4"/>
  <c r="B31" i="4"/>
  <c r="Q31" i="4" s="1" a="1"/>
  <c r="R27" i="2"/>
  <c r="U27" i="2"/>
  <c r="W27" i="2"/>
  <c r="B29" i="2"/>
  <c r="N29" i="2" s="1" a="1"/>
  <c r="P28" i="2"/>
  <c r="J28" i="2"/>
  <c r="S28" i="2"/>
  <c r="D28" i="2"/>
  <c r="G28" i="2"/>
  <c r="O28" i="2" l="1"/>
  <c r="Q31" i="4"/>
  <c r="K31" i="4"/>
  <c r="M29" i="2"/>
  <c r="N29" i="2"/>
  <c r="I28" i="2"/>
  <c r="L28" i="2" s="1"/>
  <c r="T30" i="4"/>
  <c r="J31" i="4" a="1"/>
  <c r="J31" i="4" s="1"/>
  <c r="P31" i="4" a="1"/>
  <c r="P31" i="4" s="1"/>
  <c r="G31" i="4" a="1"/>
  <c r="G31" i="4" s="1"/>
  <c r="D31" i="4" a="1"/>
  <c r="D31" i="4" s="1"/>
  <c r="Q29" i="2" a="1"/>
  <c r="Q29" i="2" s="1"/>
  <c r="H29" i="2" a="1"/>
  <c r="H29" i="2" s="1"/>
  <c r="T29" i="2" a="1"/>
  <c r="T29" i="2" s="1"/>
  <c r="K29" i="2" a="1"/>
  <c r="K29" i="2" s="1"/>
  <c r="E29" i="2" a="1"/>
  <c r="E29" i="2" s="1"/>
  <c r="L30" i="4"/>
  <c r="R30" i="4"/>
  <c r="V29" i="4"/>
  <c r="I30" i="4"/>
  <c r="B32" i="4"/>
  <c r="Q32" i="4" s="1" a="1"/>
  <c r="E31" i="4"/>
  <c r="H31" i="4"/>
  <c r="U30" i="4"/>
  <c r="F30" i="4"/>
  <c r="U28" i="2"/>
  <c r="R28" i="2"/>
  <c r="B30" i="2"/>
  <c r="N30" i="2" s="1" a="1"/>
  <c r="S29" i="2"/>
  <c r="P29" i="2"/>
  <c r="J29" i="2"/>
  <c r="D29" i="2"/>
  <c r="G29" i="2"/>
  <c r="W28" i="2"/>
  <c r="O29" i="2" l="1"/>
  <c r="Q32" i="4"/>
  <c r="K32" i="4"/>
  <c r="H30" i="2"/>
  <c r="M30" i="2"/>
  <c r="N30" i="2"/>
  <c r="I29" i="2"/>
  <c r="L29" i="2" s="1"/>
  <c r="T31" i="4"/>
  <c r="J32" i="4" a="1"/>
  <c r="J32" i="4" s="1"/>
  <c r="D32" i="4" a="1"/>
  <c r="D32" i="4" s="1"/>
  <c r="P32" i="4" a="1"/>
  <c r="P32" i="4" s="1"/>
  <c r="G32" i="4" a="1"/>
  <c r="G32" i="4" s="1"/>
  <c r="E30" i="2" a="1"/>
  <c r="E30" i="2" s="1"/>
  <c r="Q30" i="2" a="1"/>
  <c r="Q30" i="2" s="1"/>
  <c r="K30" i="2" a="1"/>
  <c r="K30" i="2" s="1"/>
  <c r="T30" i="2" a="1"/>
  <c r="T30" i="2" s="1"/>
  <c r="R31" i="4"/>
  <c r="V30" i="4"/>
  <c r="L31" i="4"/>
  <c r="I31" i="4"/>
  <c r="U31" i="4"/>
  <c r="B33" i="4"/>
  <c r="Q33" i="4" s="1" a="1"/>
  <c r="H32" i="4"/>
  <c r="E32" i="4"/>
  <c r="F31" i="4"/>
  <c r="U29" i="2"/>
  <c r="R29" i="2"/>
  <c r="W29" i="2"/>
  <c r="B31" i="2"/>
  <c r="N31" i="2" s="1" a="1"/>
  <c r="S30" i="2"/>
  <c r="J30" i="2"/>
  <c r="P30" i="2"/>
  <c r="D30" i="2"/>
  <c r="G30" i="2"/>
  <c r="O30" i="2" l="1"/>
  <c r="Q33" i="4"/>
  <c r="K33" i="4"/>
  <c r="M31" i="2"/>
  <c r="N31" i="2"/>
  <c r="I30" i="2"/>
  <c r="L30" i="2" s="1"/>
  <c r="T31" i="2" a="1"/>
  <c r="T31" i="2" s="1"/>
  <c r="K31" i="2" a="1"/>
  <c r="K31" i="2" s="1"/>
  <c r="Q31" i="2" a="1"/>
  <c r="Q31" i="2" s="1"/>
  <c r="H31" i="2" a="1"/>
  <c r="H31" i="2" s="1"/>
  <c r="E31" i="2" a="1"/>
  <c r="E31" i="2" s="1"/>
  <c r="T32" i="4"/>
  <c r="P33" i="4" a="1"/>
  <c r="P33" i="4" s="1"/>
  <c r="J33" i="4" a="1"/>
  <c r="J33" i="4" s="1"/>
  <c r="D33" i="4" a="1"/>
  <c r="D33" i="4" s="1"/>
  <c r="G33" i="4" a="1"/>
  <c r="G33" i="4" s="1"/>
  <c r="V31" i="4"/>
  <c r="L32" i="4"/>
  <c r="R32" i="4"/>
  <c r="I32" i="4"/>
  <c r="F32" i="4"/>
  <c r="U32" i="4"/>
  <c r="H33" i="4"/>
  <c r="E33" i="4"/>
  <c r="B34" i="4"/>
  <c r="Q34" i="4" s="1" a="1"/>
  <c r="R30" i="2"/>
  <c r="U30" i="2"/>
  <c r="B32" i="2"/>
  <c r="N32" i="2" s="1" a="1"/>
  <c r="P31" i="2"/>
  <c r="S31" i="2"/>
  <c r="J31" i="2"/>
  <c r="D31" i="2"/>
  <c r="G31" i="2"/>
  <c r="W30" i="2"/>
  <c r="O31" i="2" l="1"/>
  <c r="Q34" i="4"/>
  <c r="K34" i="4"/>
  <c r="M32" i="2"/>
  <c r="N32" i="2"/>
  <c r="I31" i="2"/>
  <c r="L31" i="2" s="1"/>
  <c r="E32" i="2" a="1"/>
  <c r="E32" i="2" s="1"/>
  <c r="K32" i="2" a="1"/>
  <c r="K32" i="2" s="1"/>
  <c r="T32" i="2" a="1"/>
  <c r="T32" i="2" s="1"/>
  <c r="Q32" i="2" a="1"/>
  <c r="Q32" i="2" s="1"/>
  <c r="H32" i="2" a="1"/>
  <c r="H32" i="2" s="1"/>
  <c r="P34" i="4" a="1"/>
  <c r="P34" i="4" s="1"/>
  <c r="G34" i="4" a="1"/>
  <c r="G34" i="4" s="1"/>
  <c r="J34" i="4" a="1"/>
  <c r="J34" i="4" s="1"/>
  <c r="D34" i="4" a="1"/>
  <c r="D34" i="4" s="1"/>
  <c r="T33" i="4"/>
  <c r="L33" i="4"/>
  <c r="V32" i="4"/>
  <c r="I33" i="4"/>
  <c r="U33" i="4"/>
  <c r="R33" i="4"/>
  <c r="E34" i="4"/>
  <c r="H34" i="4"/>
  <c r="B35" i="4"/>
  <c r="Q35" i="4" s="1" a="1"/>
  <c r="F33" i="4"/>
  <c r="R31" i="2"/>
  <c r="U31" i="2"/>
  <c r="W31" i="2"/>
  <c r="B33" i="2"/>
  <c r="N33" i="2" s="1" a="1"/>
  <c r="P32" i="2"/>
  <c r="S32" i="2"/>
  <c r="J32" i="2"/>
  <c r="G32" i="2"/>
  <c r="D32" i="2"/>
  <c r="O32" i="2" l="1"/>
  <c r="Q35" i="4"/>
  <c r="K35" i="4"/>
  <c r="M33" i="2"/>
  <c r="H33" i="2"/>
  <c r="N33" i="2"/>
  <c r="I32" i="2"/>
  <c r="L32" i="2" s="1"/>
  <c r="Q33" i="2" a="1"/>
  <c r="Q33" i="2" s="1"/>
  <c r="T33" i="2" a="1"/>
  <c r="T33" i="2" s="1"/>
  <c r="K33" i="2" a="1"/>
  <c r="K33" i="2" s="1"/>
  <c r="E33" i="2" a="1"/>
  <c r="E33" i="2" s="1"/>
  <c r="J35" i="4" a="1"/>
  <c r="J35" i="4" s="1"/>
  <c r="P35" i="4" a="1"/>
  <c r="P35" i="4" s="1"/>
  <c r="G35" i="4" a="1"/>
  <c r="G35" i="4" s="1"/>
  <c r="D35" i="4" a="1"/>
  <c r="D35" i="4" s="1"/>
  <c r="T34" i="4"/>
  <c r="V33" i="4"/>
  <c r="R34" i="4"/>
  <c r="I34" i="4"/>
  <c r="U34" i="4"/>
  <c r="L34" i="4"/>
  <c r="B36" i="4"/>
  <c r="Q36" i="4" s="1" a="1"/>
  <c r="E35" i="4"/>
  <c r="H35" i="4"/>
  <c r="F34" i="4"/>
  <c r="R32" i="2"/>
  <c r="U32" i="2"/>
  <c r="B34" i="2"/>
  <c r="N34" i="2" s="1" a="1"/>
  <c r="S33" i="2"/>
  <c r="P33" i="2"/>
  <c r="J33" i="2"/>
  <c r="G33" i="2"/>
  <c r="D33" i="2"/>
  <c r="W32" i="2"/>
  <c r="O33" i="2" l="1"/>
  <c r="Q36" i="4"/>
  <c r="K36" i="4"/>
  <c r="M34" i="2"/>
  <c r="N34" i="2"/>
  <c r="I33" i="2"/>
  <c r="L33" i="2" s="1"/>
  <c r="J36" i="4" a="1"/>
  <c r="J36" i="4" s="1"/>
  <c r="D36" i="4" a="1"/>
  <c r="D36" i="4" s="1"/>
  <c r="P36" i="4" a="1"/>
  <c r="P36" i="4" s="1"/>
  <c r="G36" i="4" a="1"/>
  <c r="G36" i="4" s="1"/>
  <c r="E34" i="2" a="1"/>
  <c r="E34" i="2" s="1"/>
  <c r="Q34" i="2" a="1"/>
  <c r="Q34" i="2" s="1"/>
  <c r="K34" i="2" a="1"/>
  <c r="K34" i="2" s="1"/>
  <c r="T34" i="2" a="1"/>
  <c r="T34" i="2" s="1"/>
  <c r="H34" i="2" a="1"/>
  <c r="H34" i="2" s="1"/>
  <c r="T35" i="4"/>
  <c r="V34" i="4"/>
  <c r="I35" i="4"/>
  <c r="R35" i="4"/>
  <c r="L35" i="4"/>
  <c r="B37" i="4"/>
  <c r="Q37" i="4" s="1" a="1"/>
  <c r="H36" i="4"/>
  <c r="E36" i="4"/>
  <c r="U35" i="4"/>
  <c r="F35" i="4"/>
  <c r="R33" i="2"/>
  <c r="U33" i="2"/>
  <c r="B35" i="2"/>
  <c r="N35" i="2" s="1" a="1"/>
  <c r="S34" i="2"/>
  <c r="J34" i="2"/>
  <c r="P34" i="2"/>
  <c r="G34" i="2"/>
  <c r="D34" i="2"/>
  <c r="W33" i="2"/>
  <c r="O34" i="2" l="1"/>
  <c r="Q37" i="4"/>
  <c r="K37" i="4"/>
  <c r="M35" i="2"/>
  <c r="N35" i="2"/>
  <c r="I34" i="2"/>
  <c r="L34" i="2" s="1"/>
  <c r="P37" i="4" a="1"/>
  <c r="P37" i="4" s="1"/>
  <c r="J37" i="4" a="1"/>
  <c r="J37" i="4" s="1"/>
  <c r="D37" i="4" a="1"/>
  <c r="D37" i="4" s="1"/>
  <c r="G37" i="4" a="1"/>
  <c r="G37" i="4" s="1"/>
  <c r="T35" i="2" a="1"/>
  <c r="T35" i="2" s="1"/>
  <c r="K35" i="2" a="1"/>
  <c r="K35" i="2" s="1"/>
  <c r="Q35" i="2" a="1"/>
  <c r="Q35" i="2" s="1"/>
  <c r="H35" i="2" a="1"/>
  <c r="H35" i="2" s="1"/>
  <c r="E35" i="2" a="1"/>
  <c r="E35" i="2" s="1"/>
  <c r="T36" i="4"/>
  <c r="L36" i="4"/>
  <c r="V35" i="4"/>
  <c r="R36" i="4"/>
  <c r="I36" i="4"/>
  <c r="F36" i="4"/>
  <c r="U36" i="4"/>
  <c r="H37" i="4"/>
  <c r="E37" i="4"/>
  <c r="B38" i="4"/>
  <c r="Q38" i="4" s="1" a="1"/>
  <c r="U34" i="2"/>
  <c r="R34" i="2"/>
  <c r="W34" i="2"/>
  <c r="B36" i="2"/>
  <c r="N36" i="2" s="1" a="1"/>
  <c r="P35" i="2"/>
  <c r="S35" i="2"/>
  <c r="J35" i="2"/>
  <c r="G35" i="2"/>
  <c r="D35" i="2"/>
  <c r="O35" i="2" l="1"/>
  <c r="Q38" i="4"/>
  <c r="K38" i="4"/>
  <c r="H36" i="2"/>
  <c r="M36" i="2"/>
  <c r="N36" i="2"/>
  <c r="I35" i="2"/>
  <c r="L35" i="2" s="1"/>
  <c r="E36" i="2" a="1"/>
  <c r="E36" i="2" s="1"/>
  <c r="T36" i="2" a="1"/>
  <c r="T36" i="2" s="1"/>
  <c r="K36" i="2" a="1"/>
  <c r="K36" i="2" s="1"/>
  <c r="Q36" i="2" a="1"/>
  <c r="Q36" i="2" s="1"/>
  <c r="T37" i="4"/>
  <c r="P38" i="4" a="1"/>
  <c r="P38" i="4" s="1"/>
  <c r="G38" i="4" a="1"/>
  <c r="G38" i="4" s="1"/>
  <c r="J38" i="4" a="1"/>
  <c r="J38" i="4" s="1"/>
  <c r="D38" i="4" a="1"/>
  <c r="D38" i="4" s="1"/>
  <c r="I37" i="4"/>
  <c r="R37" i="4"/>
  <c r="U37" i="4"/>
  <c r="L37" i="4"/>
  <c r="V36" i="4"/>
  <c r="F37" i="4"/>
  <c r="E38" i="4"/>
  <c r="H38" i="4"/>
  <c r="B39" i="4"/>
  <c r="Q39" i="4" s="1" a="1"/>
  <c r="R35" i="2"/>
  <c r="U35" i="2"/>
  <c r="W35" i="2"/>
  <c r="B37" i="2"/>
  <c r="N37" i="2" s="1" a="1"/>
  <c r="P36" i="2"/>
  <c r="J36" i="2"/>
  <c r="S36" i="2"/>
  <c r="D36" i="2"/>
  <c r="G36" i="2"/>
  <c r="O36" i="2" l="1"/>
  <c r="B40" i="4"/>
  <c r="H40" i="4" s="1"/>
  <c r="Q39" i="4"/>
  <c r="K39" i="4"/>
  <c r="M37" i="2"/>
  <c r="N37" i="2"/>
  <c r="I36" i="2"/>
  <c r="L36" i="2" s="1"/>
  <c r="D40" i="4" a="1"/>
  <c r="D40" i="4" s="1"/>
  <c r="J40" i="4" a="1"/>
  <c r="J40" i="4" s="1"/>
  <c r="Q37" i="2" a="1"/>
  <c r="Q37" i="2" s="1"/>
  <c r="H37" i="2" a="1"/>
  <c r="H37" i="2" s="1"/>
  <c r="T37" i="2" a="1"/>
  <c r="T37" i="2" s="1"/>
  <c r="K37" i="2" a="1"/>
  <c r="K37" i="2" s="1"/>
  <c r="E37" i="2" a="1"/>
  <c r="E37" i="2" s="1"/>
  <c r="J39" i="4" a="1"/>
  <c r="J39" i="4" s="1"/>
  <c r="P39" i="4" a="1"/>
  <c r="P39" i="4" s="1"/>
  <c r="G39" i="4" a="1"/>
  <c r="G39" i="4" s="1"/>
  <c r="D39" i="4" a="1"/>
  <c r="D39" i="4" s="1"/>
  <c r="T38" i="4"/>
  <c r="V37" i="4"/>
  <c r="L38" i="4"/>
  <c r="R38" i="4"/>
  <c r="I38" i="4"/>
  <c r="F38" i="4"/>
  <c r="E39" i="4"/>
  <c r="H39" i="4"/>
  <c r="U38" i="4"/>
  <c r="U36" i="2"/>
  <c r="R36" i="2"/>
  <c r="B38" i="2"/>
  <c r="N38" i="2" s="1" a="1"/>
  <c r="S37" i="2"/>
  <c r="J37" i="2"/>
  <c r="P37" i="2"/>
  <c r="D37" i="2"/>
  <c r="G37" i="2"/>
  <c r="W36" i="2"/>
  <c r="E40" i="4" l="1"/>
  <c r="G40" i="4" a="1"/>
  <c r="G40" i="4" s="1"/>
  <c r="B41" i="4"/>
  <c r="Q41" i="4" s="1" a="1"/>
  <c r="O37" i="2"/>
  <c r="K41" i="4"/>
  <c r="Q41" i="4"/>
  <c r="Q40" i="4"/>
  <c r="P40" i="4"/>
  <c r="K40" i="4"/>
  <c r="M38" i="2"/>
  <c r="N38" i="2"/>
  <c r="I37" i="2"/>
  <c r="L37" i="2" s="1"/>
  <c r="E41" i="4"/>
  <c r="P41" i="4" a="1"/>
  <c r="P41" i="4" s="1"/>
  <c r="D41" i="4" a="1"/>
  <c r="D41" i="4" s="1"/>
  <c r="B42" i="4"/>
  <c r="Q42" i="4" s="1" a="1"/>
  <c r="G41" i="4" a="1"/>
  <c r="G41" i="4" s="1"/>
  <c r="H41" i="4"/>
  <c r="E38" i="2" a="1"/>
  <c r="E38" i="2" s="1"/>
  <c r="Q38" i="2" a="1"/>
  <c r="Q38" i="2" s="1"/>
  <c r="H38" i="2" a="1"/>
  <c r="H38" i="2" s="1"/>
  <c r="K38" i="2" a="1"/>
  <c r="K38" i="2" s="1"/>
  <c r="T38" i="2" a="1"/>
  <c r="T38" i="2" s="1"/>
  <c r="T39" i="4"/>
  <c r="I39" i="4"/>
  <c r="L39" i="4"/>
  <c r="V38" i="4"/>
  <c r="R39" i="4"/>
  <c r="U39" i="4"/>
  <c r="N434" i="4"/>
  <c r="M434" i="4"/>
  <c r="F39" i="4"/>
  <c r="R37" i="2"/>
  <c r="U37" i="2"/>
  <c r="W37" i="2"/>
  <c r="B39" i="2"/>
  <c r="N39" i="2" s="1" a="1"/>
  <c r="S38" i="2"/>
  <c r="J38" i="2"/>
  <c r="P38" i="2"/>
  <c r="D38" i="2"/>
  <c r="G38" i="2"/>
  <c r="F40" i="4" l="1"/>
  <c r="T40" i="4"/>
  <c r="I40" i="4"/>
  <c r="J41" i="4" a="1"/>
  <c r="J41" i="4" s="1"/>
  <c r="T41" i="4" s="1"/>
  <c r="L40" i="4"/>
  <c r="L41" i="4" s="1"/>
  <c r="U40" i="4"/>
  <c r="O38" i="2"/>
  <c r="R40" i="4"/>
  <c r="R41" i="4" s="1"/>
  <c r="P434" i="4"/>
  <c r="Q42" i="4"/>
  <c r="K42" i="4"/>
  <c r="B40" i="2"/>
  <c r="K40" i="2" s="1" a="1"/>
  <c r="M39" i="2"/>
  <c r="N39" i="2"/>
  <c r="I38" i="2"/>
  <c r="L38" i="2" s="1"/>
  <c r="G40" i="2"/>
  <c r="F41" i="4"/>
  <c r="I41" i="4"/>
  <c r="P42" i="4" a="1"/>
  <c r="P42" i="4" s="1"/>
  <c r="D42" i="4" a="1"/>
  <c r="D42" i="4" s="1"/>
  <c r="J42" i="4" a="1"/>
  <c r="J42" i="4" s="1"/>
  <c r="H42" i="4"/>
  <c r="G42" i="4" a="1"/>
  <c r="G42" i="4" s="1"/>
  <c r="B43" i="4"/>
  <c r="Q43" i="4" s="1" a="1"/>
  <c r="E42" i="4"/>
  <c r="U41" i="4"/>
  <c r="T39" i="2" a="1"/>
  <c r="T39" i="2" s="1"/>
  <c r="K39" i="2" a="1"/>
  <c r="K39" i="2" s="1"/>
  <c r="Q39" i="2" a="1"/>
  <c r="Q39" i="2" s="1"/>
  <c r="H39" i="2" a="1"/>
  <c r="H39" i="2" s="1"/>
  <c r="E39" i="2" a="1"/>
  <c r="E39" i="2" s="1"/>
  <c r="V39" i="4"/>
  <c r="V40" i="4" s="1"/>
  <c r="U434" i="4"/>
  <c r="U435" i="4" s="1"/>
  <c r="T434" i="4"/>
  <c r="R38" i="2"/>
  <c r="U38" i="2"/>
  <c r="W38" i="2"/>
  <c r="P39" i="2"/>
  <c r="S39" i="2"/>
  <c r="J39" i="2"/>
  <c r="D39" i="2"/>
  <c r="G39" i="2"/>
  <c r="E40" i="2" l="1" a="1"/>
  <c r="E40" i="2" s="1"/>
  <c r="H40" i="2" a="1"/>
  <c r="H40" i="2" s="1"/>
  <c r="Q40" i="2" a="1"/>
  <c r="Q40" i="2" s="1"/>
  <c r="D40" i="2"/>
  <c r="N40" i="2" a="1"/>
  <c r="N40" i="2" s="1"/>
  <c r="T40" i="2" a="1"/>
  <c r="T40" i="2" s="1"/>
  <c r="J40" i="2"/>
  <c r="B41" i="2"/>
  <c r="N41" i="2" s="1" a="1"/>
  <c r="N41" i="2" s="1"/>
  <c r="O39" i="2"/>
  <c r="Q43" i="4"/>
  <c r="K43" i="4"/>
  <c r="S40" i="2"/>
  <c r="K40" i="2"/>
  <c r="M40" i="2"/>
  <c r="P40" i="2"/>
  <c r="I39" i="2"/>
  <c r="L39" i="2" s="1"/>
  <c r="T42" i="4"/>
  <c r="L42" i="4"/>
  <c r="U42" i="4"/>
  <c r="V41" i="4"/>
  <c r="P43" i="4" a="1"/>
  <c r="P43" i="4" s="1"/>
  <c r="B44" i="4"/>
  <c r="Q44" i="4" s="1" a="1"/>
  <c r="D43" i="4" a="1"/>
  <c r="D43" i="4" s="1"/>
  <c r="E43" i="4"/>
  <c r="G43" i="4" a="1"/>
  <c r="G43" i="4" s="1"/>
  <c r="J43" i="4" a="1"/>
  <c r="J43" i="4" s="1"/>
  <c r="H43" i="4"/>
  <c r="R42" i="4"/>
  <c r="F42" i="4"/>
  <c r="I42" i="4"/>
  <c r="R39" i="2"/>
  <c r="U39" i="2"/>
  <c r="W39" i="2"/>
  <c r="E41" i="2" l="1" a="1"/>
  <c r="E41" i="2" s="1"/>
  <c r="M41" i="2"/>
  <c r="T41" i="2" a="1"/>
  <c r="T41" i="2" s="1"/>
  <c r="Q41" i="2" a="1"/>
  <c r="Q41" i="2" s="1"/>
  <c r="K41" i="2" a="1"/>
  <c r="K41" i="2" s="1"/>
  <c r="H41" i="2" a="1"/>
  <c r="H41" i="2" s="1"/>
  <c r="P41" i="2"/>
  <c r="S41" i="2"/>
  <c r="G41" i="2"/>
  <c r="J41" i="2"/>
  <c r="W40" i="2"/>
  <c r="B42" i="2"/>
  <c r="N42" i="2" s="1" a="1"/>
  <c r="N42" i="2" s="1"/>
  <c r="D41" i="2"/>
  <c r="R40" i="2"/>
  <c r="X40" i="2"/>
  <c r="U40" i="2"/>
  <c r="U41" i="2" s="1"/>
  <c r="I40" i="2"/>
  <c r="L40" i="2" s="1"/>
  <c r="O40" i="2"/>
  <c r="O41" i="2" s="1"/>
  <c r="Q44" i="4"/>
  <c r="K44" i="4"/>
  <c r="V42" i="4"/>
  <c r="T43" i="4"/>
  <c r="L43" i="4"/>
  <c r="F43" i="4"/>
  <c r="R43" i="4"/>
  <c r="U43" i="4"/>
  <c r="I43" i="4"/>
  <c r="P44" i="4" a="1"/>
  <c r="P44" i="4" s="1"/>
  <c r="J44" i="4" a="1"/>
  <c r="J44" i="4" s="1"/>
  <c r="H44" i="4"/>
  <c r="B45" i="4"/>
  <c r="Q45" i="4" s="1" a="1"/>
  <c r="D44" i="4" a="1"/>
  <c r="D44" i="4" s="1"/>
  <c r="E44" i="4"/>
  <c r="G44" i="4" a="1"/>
  <c r="G44" i="4" s="1"/>
  <c r="K42" i="2" l="1" a="1"/>
  <c r="K42" i="2" s="1"/>
  <c r="T42" i="2" a="1"/>
  <c r="T42" i="2" s="1"/>
  <c r="X41" i="2"/>
  <c r="M42" i="2"/>
  <c r="O42" i="2" s="1"/>
  <c r="I41" i="2"/>
  <c r="L41" i="2" s="1"/>
  <c r="Q42" i="2" a="1"/>
  <c r="Q42" i="2" s="1"/>
  <c r="R41" i="2"/>
  <c r="W41" i="2"/>
  <c r="E42" i="2" a="1"/>
  <c r="E42" i="2" s="1"/>
  <c r="H42" i="2" a="1"/>
  <c r="H42" i="2" s="1"/>
  <c r="B43" i="2"/>
  <c r="N43" i="2" s="1" a="1"/>
  <c r="N43" i="2" s="1"/>
  <c r="D42" i="2"/>
  <c r="G42" i="2"/>
  <c r="J42" i="2"/>
  <c r="S42" i="2"/>
  <c r="U42" i="2" s="1"/>
  <c r="P42" i="2"/>
  <c r="K45" i="4"/>
  <c r="Q45" i="4"/>
  <c r="J43" i="2"/>
  <c r="K43" i="2" a="1"/>
  <c r="K43" i="2" s="1"/>
  <c r="V43" i="4"/>
  <c r="L44" i="4"/>
  <c r="I44" i="4"/>
  <c r="F44" i="4"/>
  <c r="T44" i="4"/>
  <c r="U44" i="4"/>
  <c r="P45" i="4" a="1"/>
  <c r="P45" i="4" s="1"/>
  <c r="D45" i="4" a="1"/>
  <c r="D45" i="4" s="1"/>
  <c r="E45" i="4"/>
  <c r="J45" i="4" a="1"/>
  <c r="J45" i="4" s="1"/>
  <c r="H45" i="4"/>
  <c r="B46" i="4"/>
  <c r="Q46" i="4" s="1" a="1"/>
  <c r="G45" i="4" a="1"/>
  <c r="G45" i="4" s="1"/>
  <c r="R44" i="4"/>
  <c r="T43" i="2" l="1" a="1"/>
  <c r="T43" i="2" s="1"/>
  <c r="R42" i="2"/>
  <c r="X42" i="2"/>
  <c r="S43" i="2"/>
  <c r="U43" i="2" s="1"/>
  <c r="P43" i="2"/>
  <c r="D43" i="2"/>
  <c r="E43" i="2" a="1"/>
  <c r="E43" i="2" s="1"/>
  <c r="Q43" i="2" a="1"/>
  <c r="Q43" i="2" s="1"/>
  <c r="I42" i="2"/>
  <c r="L42" i="2" s="1"/>
  <c r="G43" i="2"/>
  <c r="B44" i="2"/>
  <c r="N44" i="2" s="1" a="1"/>
  <c r="N44" i="2" s="1"/>
  <c r="H43" i="2" a="1"/>
  <c r="H43" i="2" s="1"/>
  <c r="X43" i="2" s="1"/>
  <c r="M43" i="2"/>
  <c r="O43" i="2" s="1"/>
  <c r="W42" i="2"/>
  <c r="Q46" i="4"/>
  <c r="K46" i="4"/>
  <c r="F45" i="4"/>
  <c r="V44" i="4"/>
  <c r="I45" i="4"/>
  <c r="L45" i="4"/>
  <c r="T45" i="4"/>
  <c r="U45" i="4"/>
  <c r="R45" i="4"/>
  <c r="P46" i="4" a="1"/>
  <c r="P46" i="4" s="1"/>
  <c r="E46" i="4"/>
  <c r="J46" i="4" a="1"/>
  <c r="J46" i="4" s="1"/>
  <c r="H46" i="4"/>
  <c r="G46" i="4" a="1"/>
  <c r="G46" i="4" s="1"/>
  <c r="B47" i="4"/>
  <c r="Q47" i="4" s="1" a="1"/>
  <c r="D46" i="4" a="1"/>
  <c r="D46" i="4" s="1"/>
  <c r="X22" i="2"/>
  <c r="X38" i="2"/>
  <c r="X17" i="2"/>
  <c r="X37" i="2"/>
  <c r="X39" i="2"/>
  <c r="X27" i="2"/>
  <c r="X31" i="2"/>
  <c r="X36" i="2"/>
  <c r="X19" i="2"/>
  <c r="X18" i="2"/>
  <c r="X11" i="2"/>
  <c r="X34" i="2"/>
  <c r="X16" i="2"/>
  <c r="X21" i="2"/>
  <c r="X26" i="2"/>
  <c r="X14" i="2"/>
  <c r="X20" i="2"/>
  <c r="X23" i="2"/>
  <c r="X13" i="2"/>
  <c r="X25" i="2"/>
  <c r="X35" i="2"/>
  <c r="X12" i="2"/>
  <c r="X24" i="2"/>
  <c r="X15" i="2"/>
  <c r="X28" i="2"/>
  <c r="X33" i="2"/>
  <c r="X32" i="2"/>
  <c r="F10" i="2"/>
  <c r="F11" i="2" s="1"/>
  <c r="F12" i="2" s="1"/>
  <c r="F13" i="2" s="1"/>
  <c r="F14" i="2" s="1"/>
  <c r="F15" i="2" s="1"/>
  <c r="F16" i="2" s="1"/>
  <c r="F17" i="2" s="1"/>
  <c r="F18" i="2" s="1"/>
  <c r="F19" i="2" s="1"/>
  <c r="F20" i="2" s="1"/>
  <c r="F21" i="2" s="1"/>
  <c r="F22" i="2" s="1"/>
  <c r="F23" i="2" s="1"/>
  <c r="F24" i="2" s="1"/>
  <c r="F25" i="2" s="1"/>
  <c r="F26" i="2" s="1"/>
  <c r="F27" i="2" s="1"/>
  <c r="F28" i="2" s="1"/>
  <c r="F29" i="2" s="1"/>
  <c r="F30" i="2" s="1"/>
  <c r="F31" i="2" s="1"/>
  <c r="F32" i="2" s="1"/>
  <c r="F33" i="2" s="1"/>
  <c r="F34" i="2" s="1"/>
  <c r="F35" i="2" s="1"/>
  <c r="F36" i="2" s="1"/>
  <c r="F37" i="2" s="1"/>
  <c r="F38" i="2" s="1"/>
  <c r="F39" i="2" s="1"/>
  <c r="F40" i="2" s="1"/>
  <c r="F41" i="2" s="1"/>
  <c r="F42" i="2" s="1"/>
  <c r="X30" i="2"/>
  <c r="X29" i="2"/>
  <c r="X10" i="2"/>
  <c r="Y10" i="2" s="1"/>
  <c r="P44" i="2" l="1"/>
  <c r="R43" i="2"/>
  <c r="E44" i="2" a="1"/>
  <c r="E44" i="2" s="1"/>
  <c r="Q44" i="2" a="1"/>
  <c r="Q44" i="2" s="1"/>
  <c r="R44" i="2" s="1"/>
  <c r="W43" i="2"/>
  <c r="G44" i="2"/>
  <c r="I43" i="2"/>
  <c r="L43" i="2" s="1"/>
  <c r="B45" i="2"/>
  <c r="N45" i="2" s="1" a="1"/>
  <c r="N45" i="2" s="1"/>
  <c r="T44" i="2" a="1"/>
  <c r="T44" i="2" s="1"/>
  <c r="H44" i="2" a="1"/>
  <c r="H44" i="2" s="1"/>
  <c r="M44" i="2"/>
  <c r="O44" i="2" s="1"/>
  <c r="J44" i="2"/>
  <c r="F43" i="2"/>
  <c r="S44" i="2"/>
  <c r="K44" i="2" a="1"/>
  <c r="K44" i="2" s="1"/>
  <c r="D44" i="2"/>
  <c r="Q47" i="4"/>
  <c r="K47" i="4"/>
  <c r="S45" i="2"/>
  <c r="V45" i="4"/>
  <c r="I46" i="4"/>
  <c r="F46" i="4"/>
  <c r="L46" i="4"/>
  <c r="T46" i="4"/>
  <c r="P47" i="4" a="1"/>
  <c r="P47" i="4" s="1"/>
  <c r="D47" i="4" a="1"/>
  <c r="D47" i="4" s="1"/>
  <c r="H47" i="4"/>
  <c r="G47" i="4" a="1"/>
  <c r="G47" i="4" s="1"/>
  <c r="E47" i="4"/>
  <c r="B48" i="4"/>
  <c r="Q48" i="4" s="1" a="1"/>
  <c r="J47" i="4" a="1"/>
  <c r="J47" i="4" s="1"/>
  <c r="R46" i="4"/>
  <c r="U46" i="4"/>
  <c r="Y11" i="2"/>
  <c r="Y12" i="2" s="1"/>
  <c r="Y13" i="2" s="1"/>
  <c r="Y14" i="2" s="1"/>
  <c r="Y15" i="2" s="1"/>
  <c r="Y16" i="2" s="1"/>
  <c r="Y17" i="2" s="1"/>
  <c r="Y18" i="2" s="1"/>
  <c r="Y19" i="2" s="1"/>
  <c r="Y20" i="2" s="1"/>
  <c r="Y21" i="2" s="1"/>
  <c r="Y22" i="2" s="1"/>
  <c r="Y23" i="2" s="1"/>
  <c r="Y24" i="2" s="1"/>
  <c r="Y25" i="2" s="1"/>
  <c r="Y26" i="2" s="1"/>
  <c r="Y27" i="2" s="1"/>
  <c r="Y28" i="2" s="1"/>
  <c r="Y29" i="2" s="1"/>
  <c r="Y30" i="2" s="1"/>
  <c r="Y31" i="2" s="1"/>
  <c r="Y32" i="2" s="1"/>
  <c r="Y33" i="2" s="1"/>
  <c r="Y34" i="2" s="1"/>
  <c r="Y35" i="2" s="1"/>
  <c r="Y36" i="2" s="1"/>
  <c r="Y37" i="2" s="1"/>
  <c r="Y38" i="2" s="1"/>
  <c r="Y39" i="2" s="1"/>
  <c r="Y40" i="2" s="1"/>
  <c r="Y41" i="2" s="1"/>
  <c r="Y42" i="2" s="1"/>
  <c r="M45" i="2" l="1"/>
  <c r="P45" i="2"/>
  <c r="T45" i="2" a="1"/>
  <c r="T45" i="2" s="1"/>
  <c r="F44" i="2"/>
  <c r="Y43" i="2"/>
  <c r="U44" i="2"/>
  <c r="J45" i="2"/>
  <c r="D45" i="2"/>
  <c r="K45" i="2" a="1"/>
  <c r="K45" i="2" s="1"/>
  <c r="B46" i="2"/>
  <c r="N46" i="2" s="1" a="1"/>
  <c r="N46" i="2" s="1"/>
  <c r="Q45" i="2" a="1"/>
  <c r="Q45" i="2" s="1"/>
  <c r="R45" i="2" s="1"/>
  <c r="G45" i="2"/>
  <c r="X44" i="2"/>
  <c r="E45" i="2" a="1"/>
  <c r="E45" i="2" s="1"/>
  <c r="H45" i="2" a="1"/>
  <c r="H45" i="2" s="1"/>
  <c r="I44" i="2"/>
  <c r="L44" i="2" s="1"/>
  <c r="W44" i="2"/>
  <c r="Y44" i="2" s="1"/>
  <c r="O45" i="2"/>
  <c r="Q48" i="4"/>
  <c r="K48" i="4"/>
  <c r="J46" i="2"/>
  <c r="S46" i="2"/>
  <c r="T46" i="2" a="1"/>
  <c r="T46" i="2" s="1"/>
  <c r="G46" i="2"/>
  <c r="U45" i="2"/>
  <c r="T47" i="4"/>
  <c r="V46" i="4"/>
  <c r="I47" i="4"/>
  <c r="L47" i="4"/>
  <c r="P48" i="4" a="1"/>
  <c r="P48" i="4" s="1"/>
  <c r="H48" i="4"/>
  <c r="J48" i="4" a="1"/>
  <c r="J48" i="4" s="1"/>
  <c r="B49" i="4"/>
  <c r="Q49" i="4" s="1" a="1"/>
  <c r="D48" i="4" a="1"/>
  <c r="D48" i="4" s="1"/>
  <c r="E48" i="4"/>
  <c r="G48" i="4" a="1"/>
  <c r="G48" i="4" s="1"/>
  <c r="F47" i="4"/>
  <c r="R47" i="4"/>
  <c r="U47" i="4"/>
  <c r="W45" i="2" l="1"/>
  <c r="Y45" i="2" s="1"/>
  <c r="X45" i="2"/>
  <c r="Q46" i="2" a="1"/>
  <c r="Q46" i="2" s="1"/>
  <c r="F45" i="2"/>
  <c r="B47" i="2"/>
  <c r="N47" i="2" s="1" a="1"/>
  <c r="N47" i="2" s="1"/>
  <c r="I45" i="2"/>
  <c r="L45" i="2" s="1"/>
  <c r="K46" i="2" a="1"/>
  <c r="K46" i="2" s="1"/>
  <c r="H46" i="2" a="1"/>
  <c r="H46" i="2" s="1"/>
  <c r="I46" i="2" s="1"/>
  <c r="E46" i="2" a="1"/>
  <c r="E46" i="2" s="1"/>
  <c r="F46" i="2" s="1"/>
  <c r="P46" i="2"/>
  <c r="D46" i="2"/>
  <c r="M46" i="2"/>
  <c r="O46" i="2" s="1"/>
  <c r="Q49" i="4"/>
  <c r="K49" i="4"/>
  <c r="W46" i="2"/>
  <c r="K47" i="2" a="1"/>
  <c r="K47" i="2" s="1"/>
  <c r="U46" i="2"/>
  <c r="V47" i="4"/>
  <c r="I48" i="4"/>
  <c r="U48" i="4"/>
  <c r="L48" i="4"/>
  <c r="P49" i="4" a="1"/>
  <c r="P49" i="4" s="1"/>
  <c r="D49" i="4" a="1"/>
  <c r="D49" i="4" s="1"/>
  <c r="G49" i="4" a="1"/>
  <c r="G49" i="4" s="1"/>
  <c r="E49" i="4"/>
  <c r="B50" i="4"/>
  <c r="Q50" i="4" s="1" a="1"/>
  <c r="H49" i="4"/>
  <c r="J49" i="4" a="1"/>
  <c r="J49" i="4" s="1"/>
  <c r="R48" i="4"/>
  <c r="F48" i="4"/>
  <c r="T48" i="4"/>
  <c r="T47" i="2" l="1" a="1"/>
  <c r="T47" i="2" s="1"/>
  <c r="H47" i="2" a="1"/>
  <c r="H47" i="2" s="1"/>
  <c r="P47" i="2"/>
  <c r="Q47" i="2" a="1"/>
  <c r="Q47" i="2" s="1"/>
  <c r="X46" i="2"/>
  <c r="Y46" i="2" s="1"/>
  <c r="L46" i="2"/>
  <c r="G47" i="2"/>
  <c r="B48" i="2"/>
  <c r="N48" i="2" s="1" a="1"/>
  <c r="N48" i="2" s="1"/>
  <c r="S47" i="2"/>
  <c r="U47" i="2" s="1"/>
  <c r="M47" i="2"/>
  <c r="O47" i="2" s="1"/>
  <c r="E47" i="2" a="1"/>
  <c r="E47" i="2" s="1"/>
  <c r="J47" i="2"/>
  <c r="D47" i="2"/>
  <c r="R46" i="2"/>
  <c r="K50" i="4"/>
  <c r="Q50" i="4"/>
  <c r="I47" i="2"/>
  <c r="L47" i="2" s="1"/>
  <c r="D48" i="2"/>
  <c r="V48" i="4"/>
  <c r="R49" i="4"/>
  <c r="L49" i="4"/>
  <c r="I49" i="4"/>
  <c r="P50" i="4" a="1"/>
  <c r="P50" i="4" s="1"/>
  <c r="B51" i="4"/>
  <c r="Q51" i="4" s="1" a="1"/>
  <c r="D50" i="4" a="1"/>
  <c r="D50" i="4" s="1"/>
  <c r="J50" i="4" a="1"/>
  <c r="J50" i="4" s="1"/>
  <c r="H50" i="4"/>
  <c r="G50" i="4" a="1"/>
  <c r="G50" i="4" s="1"/>
  <c r="E50" i="4"/>
  <c r="F49" i="4"/>
  <c r="U49" i="4"/>
  <c r="T49" i="4"/>
  <c r="X47" i="2" l="1"/>
  <c r="H48" i="2" a="1"/>
  <c r="H48" i="2" s="1"/>
  <c r="J48" i="2"/>
  <c r="P48" i="2"/>
  <c r="Q48" i="2" a="1"/>
  <c r="Q48" i="2" s="1"/>
  <c r="E48" i="2" a="1"/>
  <c r="E48" i="2" s="1"/>
  <c r="K48" i="2" a="1"/>
  <c r="K48" i="2" s="1"/>
  <c r="G48" i="2"/>
  <c r="R47" i="2"/>
  <c r="B49" i="2"/>
  <c r="N49" i="2" s="1" a="1"/>
  <c r="N49" i="2" s="1"/>
  <c r="T48" i="2" a="1"/>
  <c r="T48" i="2" s="1"/>
  <c r="S48" i="2"/>
  <c r="M48" i="2"/>
  <c r="O48" i="2" s="1"/>
  <c r="W47" i="2"/>
  <c r="F47" i="2"/>
  <c r="Q51" i="4"/>
  <c r="K51" i="4"/>
  <c r="M49" i="2"/>
  <c r="F48" i="2"/>
  <c r="E49" i="2" a="1"/>
  <c r="E49" i="2" s="1"/>
  <c r="P49" i="2"/>
  <c r="R50" i="4"/>
  <c r="V49" i="4"/>
  <c r="L50" i="4"/>
  <c r="I50" i="4"/>
  <c r="F50" i="4"/>
  <c r="T50" i="4"/>
  <c r="U50" i="4"/>
  <c r="P51" i="4" a="1"/>
  <c r="P51" i="4" s="1"/>
  <c r="B52" i="4"/>
  <c r="Q52" i="4" s="1" a="1"/>
  <c r="D51" i="4" a="1"/>
  <c r="D51" i="4" s="1"/>
  <c r="H51" i="4"/>
  <c r="G51" i="4" a="1"/>
  <c r="G51" i="4" s="1"/>
  <c r="E51" i="4"/>
  <c r="J51" i="4" a="1"/>
  <c r="J51" i="4" s="1"/>
  <c r="Y47" i="2" l="1"/>
  <c r="J49" i="2"/>
  <c r="Q49" i="2" a="1"/>
  <c r="Q49" i="2" s="1"/>
  <c r="H49" i="2" a="1"/>
  <c r="H49" i="2" s="1"/>
  <c r="D49" i="2"/>
  <c r="W48" i="2"/>
  <c r="R48" i="2"/>
  <c r="I48" i="2"/>
  <c r="L48" i="2" s="1"/>
  <c r="U48" i="2"/>
  <c r="X48" i="2"/>
  <c r="B50" i="2"/>
  <c r="N50" i="2" s="1" a="1"/>
  <c r="N50" i="2" s="1"/>
  <c r="K49" i="2" a="1"/>
  <c r="K49" i="2" s="1"/>
  <c r="X49" i="2" s="1"/>
  <c r="T49" i="2" a="1"/>
  <c r="T49" i="2" s="1"/>
  <c r="G49" i="2"/>
  <c r="S49" i="2"/>
  <c r="U49" i="2" s="1"/>
  <c r="O49" i="2"/>
  <c r="Q52" i="4"/>
  <c r="K52" i="4"/>
  <c r="M50" i="2"/>
  <c r="F49" i="2"/>
  <c r="R49" i="2"/>
  <c r="J50" i="2"/>
  <c r="B51" i="2"/>
  <c r="N51" i="2" s="1" a="1"/>
  <c r="P50" i="2"/>
  <c r="I51" i="4"/>
  <c r="V50" i="4"/>
  <c r="U51" i="4"/>
  <c r="L51" i="4"/>
  <c r="F51" i="4"/>
  <c r="T51" i="4"/>
  <c r="P52" i="4" a="1"/>
  <c r="P52" i="4" s="1"/>
  <c r="G52" i="4" a="1"/>
  <c r="G52" i="4" s="1"/>
  <c r="B53" i="4"/>
  <c r="Q53" i="4" s="1" a="1"/>
  <c r="J52" i="4" a="1"/>
  <c r="J52" i="4" s="1"/>
  <c r="D52" i="4" a="1"/>
  <c r="D52" i="4" s="1"/>
  <c r="E52" i="4"/>
  <c r="H52" i="4"/>
  <c r="R51" i="4"/>
  <c r="Y48" i="2" l="1"/>
  <c r="K50" i="2" a="1"/>
  <c r="K50" i="2" s="1"/>
  <c r="T50" i="2" a="1"/>
  <c r="T50" i="2" s="1"/>
  <c r="S50" i="2"/>
  <c r="I49" i="2"/>
  <c r="L49" i="2" s="1"/>
  <c r="H50" i="2" a="1"/>
  <c r="H50" i="2" s="1"/>
  <c r="D50" i="2"/>
  <c r="E50" i="2" a="1"/>
  <c r="E50" i="2" s="1"/>
  <c r="G50" i="2"/>
  <c r="Q50" i="2" a="1"/>
  <c r="Q50" i="2" s="1"/>
  <c r="X50" i="2" s="1"/>
  <c r="W49" i="2"/>
  <c r="O50" i="2"/>
  <c r="K53" i="4"/>
  <c r="Q53" i="4"/>
  <c r="M51" i="2"/>
  <c r="N51" i="2"/>
  <c r="U50" i="2"/>
  <c r="F50" i="2"/>
  <c r="D51" i="2"/>
  <c r="S51" i="2"/>
  <c r="H51" i="2" a="1"/>
  <c r="H51" i="2" s="1"/>
  <c r="T51" i="2" a="1"/>
  <c r="T51" i="2" s="1"/>
  <c r="Q51" i="2" a="1"/>
  <c r="Q51" i="2" s="1"/>
  <c r="J51" i="2"/>
  <c r="B52" i="2"/>
  <c r="N52" i="2" s="1" a="1"/>
  <c r="E51" i="2" a="1"/>
  <c r="E51" i="2" s="1"/>
  <c r="G51" i="2"/>
  <c r="P51" i="2"/>
  <c r="K51" i="2" a="1"/>
  <c r="K51" i="2" s="1"/>
  <c r="I52" i="4"/>
  <c r="R52" i="4"/>
  <c r="V51" i="4"/>
  <c r="P53" i="4" a="1"/>
  <c r="P53" i="4" s="1"/>
  <c r="E53" i="4"/>
  <c r="J53" i="4" a="1"/>
  <c r="J53" i="4" s="1"/>
  <c r="H53" i="4"/>
  <c r="G53" i="4" a="1"/>
  <c r="G53" i="4" s="1"/>
  <c r="D53" i="4" a="1"/>
  <c r="D53" i="4" s="1"/>
  <c r="B54" i="4"/>
  <c r="Q54" i="4" s="1" a="1"/>
  <c r="F52" i="4"/>
  <c r="T52" i="4"/>
  <c r="L52" i="4"/>
  <c r="U52" i="4"/>
  <c r="Y49" i="2" l="1"/>
  <c r="R50" i="2"/>
  <c r="I50" i="2"/>
  <c r="L50" i="2" s="1"/>
  <c r="I51" i="2" s="1"/>
  <c r="L51" i="2" s="1"/>
  <c r="W50" i="2"/>
  <c r="O51" i="2"/>
  <c r="K54" i="4"/>
  <c r="Q54" i="4"/>
  <c r="M52" i="2"/>
  <c r="N52" i="2"/>
  <c r="W51" i="2"/>
  <c r="U51" i="2"/>
  <c r="F51" i="2"/>
  <c r="Q52" i="2" a="1"/>
  <c r="Q52" i="2" s="1"/>
  <c r="E52" i="2" a="1"/>
  <c r="E52" i="2" s="1"/>
  <c r="J52" i="2"/>
  <c r="S52" i="2"/>
  <c r="G52" i="2"/>
  <c r="P52" i="2"/>
  <c r="H52" i="2" a="1"/>
  <c r="H52" i="2" s="1"/>
  <c r="T52" i="2" a="1"/>
  <c r="T52" i="2" s="1"/>
  <c r="D52" i="2"/>
  <c r="B53" i="2"/>
  <c r="N53" i="2" s="1" a="1"/>
  <c r="K52" i="2" a="1"/>
  <c r="K52" i="2" s="1"/>
  <c r="X51" i="2"/>
  <c r="R51" i="2"/>
  <c r="R53" i="4"/>
  <c r="V52" i="4"/>
  <c r="U53" i="4"/>
  <c r="I53" i="4"/>
  <c r="P54" i="4" a="1"/>
  <c r="P54" i="4" s="1"/>
  <c r="G54" i="4" a="1"/>
  <c r="G54" i="4" s="1"/>
  <c r="E54" i="4"/>
  <c r="H54" i="4"/>
  <c r="B55" i="4"/>
  <c r="Q55" i="4" s="1" a="1"/>
  <c r="D54" i="4" a="1"/>
  <c r="D54" i="4" s="1"/>
  <c r="J54" i="4" a="1"/>
  <c r="J54" i="4" s="1"/>
  <c r="T53" i="4"/>
  <c r="F53" i="4"/>
  <c r="L53" i="4"/>
  <c r="Y50" i="2" l="1"/>
  <c r="O52" i="2"/>
  <c r="Q55" i="4"/>
  <c r="K55" i="4"/>
  <c r="M53" i="2"/>
  <c r="N53" i="2"/>
  <c r="I52" i="2"/>
  <c r="L52" i="2" s="1"/>
  <c r="W52" i="2"/>
  <c r="Y51" i="2"/>
  <c r="U52" i="2"/>
  <c r="F52" i="2"/>
  <c r="R52" i="2"/>
  <c r="D53" i="2"/>
  <c r="J53" i="2"/>
  <c r="S53" i="2"/>
  <c r="Q53" i="2" a="1"/>
  <c r="Q53" i="2" s="1"/>
  <c r="E53" i="2" a="1"/>
  <c r="E53" i="2" s="1"/>
  <c r="G53" i="2"/>
  <c r="P53" i="2"/>
  <c r="T53" i="2" a="1"/>
  <c r="T53" i="2" s="1"/>
  <c r="B54" i="2"/>
  <c r="N54" i="2" s="1" a="1"/>
  <c r="K53" i="2" a="1"/>
  <c r="K53" i="2" s="1"/>
  <c r="H53" i="2" a="1"/>
  <c r="H53" i="2" s="1"/>
  <c r="X52" i="2"/>
  <c r="V53" i="4"/>
  <c r="L54" i="4"/>
  <c r="F54" i="4"/>
  <c r="T54" i="4"/>
  <c r="U54" i="4"/>
  <c r="P55" i="4" a="1"/>
  <c r="P55" i="4" s="1"/>
  <c r="D55" i="4" a="1"/>
  <c r="D55" i="4" s="1"/>
  <c r="E55" i="4"/>
  <c r="J55" i="4" a="1"/>
  <c r="J55" i="4" s="1"/>
  <c r="B56" i="4"/>
  <c r="Q56" i="4" s="1" a="1"/>
  <c r="G55" i="4" a="1"/>
  <c r="G55" i="4" s="1"/>
  <c r="H55" i="4"/>
  <c r="I54" i="4"/>
  <c r="R54" i="4"/>
  <c r="O53" i="2" l="1"/>
  <c r="K56" i="4"/>
  <c r="Q56" i="4"/>
  <c r="M54" i="2"/>
  <c r="N54" i="2"/>
  <c r="I53" i="2"/>
  <c r="L53" i="2" s="1"/>
  <c r="Y52" i="2"/>
  <c r="U53" i="2"/>
  <c r="E54" i="2" a="1"/>
  <c r="E54" i="2" s="1"/>
  <c r="J54" i="2"/>
  <c r="S54" i="2"/>
  <c r="Q54" i="2" a="1"/>
  <c r="Q54" i="2" s="1"/>
  <c r="D54" i="2"/>
  <c r="K54" i="2" a="1"/>
  <c r="K54" i="2" s="1"/>
  <c r="B55" i="2"/>
  <c r="N55" i="2" s="1" a="1"/>
  <c r="P54" i="2"/>
  <c r="T54" i="2" a="1"/>
  <c r="T54" i="2" s="1"/>
  <c r="G54" i="2"/>
  <c r="H54" i="2" a="1"/>
  <c r="H54" i="2" s="1"/>
  <c r="X53" i="2"/>
  <c r="W53" i="2"/>
  <c r="R53" i="2"/>
  <c r="F53" i="2"/>
  <c r="V54" i="4"/>
  <c r="T55" i="4"/>
  <c r="L55" i="4"/>
  <c r="I55" i="4"/>
  <c r="F55" i="4"/>
  <c r="R55" i="4"/>
  <c r="P56" i="4" a="1"/>
  <c r="P56" i="4" s="1"/>
  <c r="D56" i="4" a="1"/>
  <c r="D56" i="4" s="1"/>
  <c r="E56" i="4"/>
  <c r="H56" i="4"/>
  <c r="B57" i="4"/>
  <c r="Q57" i="4" s="1" a="1"/>
  <c r="J56" i="4" a="1"/>
  <c r="J56" i="4" s="1"/>
  <c r="G56" i="4" a="1"/>
  <c r="G56" i="4" s="1"/>
  <c r="U55" i="4"/>
  <c r="O54" i="2" l="1"/>
  <c r="K57" i="4"/>
  <c r="Q57" i="4"/>
  <c r="M55" i="2"/>
  <c r="N55" i="2"/>
  <c r="I54" i="2"/>
  <c r="L54" i="2" s="1"/>
  <c r="Y53" i="2"/>
  <c r="X54" i="2"/>
  <c r="U54" i="2"/>
  <c r="F54" i="2"/>
  <c r="Q55" i="2" a="1"/>
  <c r="Q55" i="2" s="1"/>
  <c r="E55" i="2" a="1"/>
  <c r="E55" i="2" s="1"/>
  <c r="J55" i="2"/>
  <c r="T55" i="2" a="1"/>
  <c r="T55" i="2" s="1"/>
  <c r="D55" i="2"/>
  <c r="K55" i="2" a="1"/>
  <c r="K55" i="2" s="1"/>
  <c r="B56" i="2"/>
  <c r="N56" i="2" s="1" a="1"/>
  <c r="P55" i="2"/>
  <c r="H55" i="2" a="1"/>
  <c r="H55" i="2" s="1"/>
  <c r="S55" i="2"/>
  <c r="G55" i="2"/>
  <c r="R54" i="2"/>
  <c r="W54" i="2"/>
  <c r="V55" i="4"/>
  <c r="L56" i="4"/>
  <c r="I56" i="4"/>
  <c r="F56" i="4"/>
  <c r="R56" i="4"/>
  <c r="P57" i="4" a="1"/>
  <c r="P57" i="4" s="1"/>
  <c r="E57" i="4"/>
  <c r="G57" i="4" a="1"/>
  <c r="G57" i="4" s="1"/>
  <c r="H57" i="4"/>
  <c r="D57" i="4" a="1"/>
  <c r="D57" i="4" s="1"/>
  <c r="B58" i="4"/>
  <c r="Q58" i="4" s="1" a="1"/>
  <c r="J57" i="4" a="1"/>
  <c r="J57" i="4" s="1"/>
  <c r="T56" i="4"/>
  <c r="U56" i="4"/>
  <c r="O55" i="2" l="1"/>
  <c r="K58" i="4"/>
  <c r="Q58" i="4"/>
  <c r="M56" i="2"/>
  <c r="N56" i="2"/>
  <c r="I55" i="2"/>
  <c r="L55" i="2" s="1"/>
  <c r="Y54" i="2"/>
  <c r="U55" i="2"/>
  <c r="R55" i="2"/>
  <c r="E56" i="2" a="1"/>
  <c r="E56" i="2" s="1"/>
  <c r="J56" i="2"/>
  <c r="G56" i="2"/>
  <c r="S56" i="2"/>
  <c r="Q56" i="2" a="1"/>
  <c r="Q56" i="2" s="1"/>
  <c r="H56" i="2" a="1"/>
  <c r="H56" i="2" s="1"/>
  <c r="T56" i="2" a="1"/>
  <c r="T56" i="2" s="1"/>
  <c r="K56" i="2" a="1"/>
  <c r="K56" i="2" s="1"/>
  <c r="D56" i="2"/>
  <c r="P56" i="2"/>
  <c r="B57" i="2"/>
  <c r="N57" i="2" s="1" a="1"/>
  <c r="X55" i="2"/>
  <c r="W55" i="2"/>
  <c r="F55" i="2"/>
  <c r="F57" i="4"/>
  <c r="R57" i="4"/>
  <c r="L57" i="4"/>
  <c r="V56" i="4"/>
  <c r="P58" i="4" a="1"/>
  <c r="P58" i="4" s="1"/>
  <c r="B59" i="4"/>
  <c r="Q59" i="4" s="1" a="1"/>
  <c r="D58" i="4" a="1"/>
  <c r="D58" i="4" s="1"/>
  <c r="J58" i="4" a="1"/>
  <c r="J58" i="4" s="1"/>
  <c r="H58" i="4"/>
  <c r="G58" i="4" a="1"/>
  <c r="G58" i="4" s="1"/>
  <c r="E58" i="4"/>
  <c r="U57" i="4"/>
  <c r="I57" i="4"/>
  <c r="T57" i="4"/>
  <c r="O56" i="2" l="1"/>
  <c r="K59" i="4"/>
  <c r="Q59" i="4"/>
  <c r="M57" i="2"/>
  <c r="N57" i="2"/>
  <c r="I56" i="2"/>
  <c r="L56" i="2" s="1"/>
  <c r="Y55" i="2"/>
  <c r="U56" i="2"/>
  <c r="W56" i="2"/>
  <c r="R56" i="2"/>
  <c r="F56" i="2"/>
  <c r="E57" i="2" a="1"/>
  <c r="E57" i="2" s="1"/>
  <c r="B58" i="2"/>
  <c r="N58" i="2" s="1" a="1"/>
  <c r="G57" i="2"/>
  <c r="Q57" i="2" a="1"/>
  <c r="Q57" i="2" s="1"/>
  <c r="K57" i="2" a="1"/>
  <c r="K57" i="2" s="1"/>
  <c r="P57" i="2"/>
  <c r="J57" i="2"/>
  <c r="T57" i="2" a="1"/>
  <c r="T57" i="2" s="1"/>
  <c r="H57" i="2" a="1"/>
  <c r="H57" i="2" s="1"/>
  <c r="S57" i="2"/>
  <c r="D57" i="2"/>
  <c r="X56" i="2"/>
  <c r="R58" i="4"/>
  <c r="I58" i="4"/>
  <c r="V57" i="4"/>
  <c r="U58" i="4"/>
  <c r="P59" i="4" a="1"/>
  <c r="P59" i="4" s="1"/>
  <c r="D59" i="4" a="1"/>
  <c r="D59" i="4" s="1"/>
  <c r="J59" i="4" a="1"/>
  <c r="J59" i="4" s="1"/>
  <c r="E59" i="4"/>
  <c r="B60" i="4"/>
  <c r="Q60" i="4" s="1" a="1"/>
  <c r="G59" i="4" a="1"/>
  <c r="G59" i="4" s="1"/>
  <c r="H59" i="4"/>
  <c r="F58" i="4"/>
  <c r="L58" i="4"/>
  <c r="T58" i="4"/>
  <c r="O57" i="2" l="1"/>
  <c r="K60" i="4"/>
  <c r="Q60" i="4"/>
  <c r="M58" i="2"/>
  <c r="N58" i="2"/>
  <c r="I57" i="2"/>
  <c r="L57" i="2" s="1"/>
  <c r="X57" i="2"/>
  <c r="Y56" i="2"/>
  <c r="U57" i="2"/>
  <c r="R57" i="2"/>
  <c r="Q58" i="2" a="1"/>
  <c r="Q58" i="2" s="1"/>
  <c r="S58" i="2"/>
  <c r="E58" i="2" a="1"/>
  <c r="E58" i="2" s="1"/>
  <c r="G58" i="2"/>
  <c r="H58" i="2" a="1"/>
  <c r="H58" i="2" s="1"/>
  <c r="P58" i="2"/>
  <c r="J58" i="2"/>
  <c r="B59" i="2"/>
  <c r="N59" i="2" s="1" a="1"/>
  <c r="D58" i="2"/>
  <c r="K58" i="2" a="1"/>
  <c r="K58" i="2" s="1"/>
  <c r="T58" i="2" a="1"/>
  <c r="T58" i="2" s="1"/>
  <c r="F57" i="2"/>
  <c r="W57" i="2"/>
  <c r="L59" i="4"/>
  <c r="R59" i="4"/>
  <c r="V58" i="4"/>
  <c r="P60" i="4" a="1"/>
  <c r="P60" i="4" s="1"/>
  <c r="H60" i="4"/>
  <c r="J60" i="4" a="1"/>
  <c r="J60" i="4" s="1"/>
  <c r="B61" i="4"/>
  <c r="Q61" i="4" s="1" a="1"/>
  <c r="D60" i="4" a="1"/>
  <c r="D60" i="4" s="1"/>
  <c r="G60" i="4" a="1"/>
  <c r="G60" i="4" s="1"/>
  <c r="E60" i="4"/>
  <c r="T59" i="4"/>
  <c r="F59" i="4"/>
  <c r="U59" i="4"/>
  <c r="I59" i="4"/>
  <c r="O58" i="2" l="1"/>
  <c r="K61" i="4"/>
  <c r="Q61" i="4"/>
  <c r="M59" i="2"/>
  <c r="N59" i="2"/>
  <c r="I58" i="2"/>
  <c r="L58" i="2" s="1"/>
  <c r="Y57" i="2"/>
  <c r="R58" i="2"/>
  <c r="U58" i="2"/>
  <c r="W58" i="2"/>
  <c r="X58" i="2"/>
  <c r="F58" i="2"/>
  <c r="Q59" i="2" a="1"/>
  <c r="Q59" i="2" s="1"/>
  <c r="S59" i="2"/>
  <c r="G59" i="2"/>
  <c r="D59" i="2"/>
  <c r="P59" i="2"/>
  <c r="T59" i="2" a="1"/>
  <c r="T59" i="2" s="1"/>
  <c r="B60" i="2"/>
  <c r="N60" i="2" s="1" a="1"/>
  <c r="J59" i="2"/>
  <c r="E59" i="2" a="1"/>
  <c r="E59" i="2" s="1"/>
  <c r="K59" i="2" a="1"/>
  <c r="K59" i="2" s="1"/>
  <c r="H59" i="2" a="1"/>
  <c r="H59" i="2" s="1"/>
  <c r="R60" i="4"/>
  <c r="I60" i="4"/>
  <c r="V59" i="4"/>
  <c r="F60" i="4"/>
  <c r="T60" i="4"/>
  <c r="P61" i="4" a="1"/>
  <c r="P61" i="4" s="1"/>
  <c r="E61" i="4"/>
  <c r="D61" i="4" a="1"/>
  <c r="D61" i="4" s="1"/>
  <c r="G61" i="4" a="1"/>
  <c r="G61" i="4" s="1"/>
  <c r="H61" i="4"/>
  <c r="B62" i="4"/>
  <c r="Q62" i="4" s="1" a="1"/>
  <c r="J61" i="4" a="1"/>
  <c r="J61" i="4" s="1"/>
  <c r="U60" i="4"/>
  <c r="L60" i="4"/>
  <c r="O59" i="2" l="1"/>
  <c r="K62" i="4"/>
  <c r="Q62" i="4"/>
  <c r="M60" i="2"/>
  <c r="N60" i="2"/>
  <c r="I59" i="2"/>
  <c r="L59" i="2" s="1"/>
  <c r="Y58" i="2"/>
  <c r="R59" i="2"/>
  <c r="X59" i="2"/>
  <c r="U59" i="2"/>
  <c r="W59" i="2"/>
  <c r="F59" i="2"/>
  <c r="Q60" i="2" a="1"/>
  <c r="Q60" i="2" s="1"/>
  <c r="S60" i="2"/>
  <c r="P60" i="2"/>
  <c r="B61" i="2"/>
  <c r="N61" i="2" s="1" a="1"/>
  <c r="D60" i="2"/>
  <c r="E60" i="2" a="1"/>
  <c r="E60" i="2" s="1"/>
  <c r="J60" i="2"/>
  <c r="K60" i="2" a="1"/>
  <c r="K60" i="2" s="1"/>
  <c r="T60" i="2" a="1"/>
  <c r="T60" i="2" s="1"/>
  <c r="H60" i="2" a="1"/>
  <c r="H60" i="2" s="1"/>
  <c r="G60" i="2"/>
  <c r="V60" i="4"/>
  <c r="L61" i="4"/>
  <c r="I61" i="4"/>
  <c r="F61" i="4"/>
  <c r="T61" i="4"/>
  <c r="R61" i="4"/>
  <c r="P62" i="4" a="1"/>
  <c r="P62" i="4" s="1"/>
  <c r="E62" i="4"/>
  <c r="G62" i="4" a="1"/>
  <c r="G62" i="4" s="1"/>
  <c r="B63" i="4"/>
  <c r="Q63" i="4" s="1" a="1"/>
  <c r="D62" i="4" a="1"/>
  <c r="D62" i="4" s="1"/>
  <c r="H62" i="4"/>
  <c r="J62" i="4" a="1"/>
  <c r="J62" i="4" s="1"/>
  <c r="U61" i="4"/>
  <c r="O60" i="2" l="1"/>
  <c r="K63" i="4"/>
  <c r="Q63" i="4"/>
  <c r="M61" i="2"/>
  <c r="N61" i="2"/>
  <c r="I60" i="2"/>
  <c r="L60" i="2" s="1"/>
  <c r="Y59" i="2"/>
  <c r="U60" i="2"/>
  <c r="R60" i="2"/>
  <c r="W60" i="2"/>
  <c r="Q61" i="2" a="1"/>
  <c r="Q61" i="2" s="1"/>
  <c r="J61" i="2"/>
  <c r="T61" i="2" a="1"/>
  <c r="T61" i="2" s="1"/>
  <c r="G61" i="2"/>
  <c r="D61" i="2"/>
  <c r="K61" i="2" a="1"/>
  <c r="K61" i="2" s="1"/>
  <c r="P61" i="2"/>
  <c r="H61" i="2" a="1"/>
  <c r="H61" i="2" s="1"/>
  <c r="B62" i="2"/>
  <c r="S61" i="2"/>
  <c r="E61" i="2" a="1"/>
  <c r="E61" i="2" s="1"/>
  <c r="F60" i="2"/>
  <c r="X60" i="2"/>
  <c r="V61" i="4"/>
  <c r="U62" i="4"/>
  <c r="L62" i="4"/>
  <c r="F62" i="4"/>
  <c r="P63" i="4" a="1"/>
  <c r="P63" i="4" s="1"/>
  <c r="D63" i="4" a="1"/>
  <c r="D63" i="4" s="1"/>
  <c r="G63" i="4" a="1"/>
  <c r="G63" i="4" s="1"/>
  <c r="E63" i="4"/>
  <c r="J63" i="4" a="1"/>
  <c r="J63" i="4" s="1"/>
  <c r="H63" i="4"/>
  <c r="B64" i="4"/>
  <c r="Q64" i="4" s="1" a="1"/>
  <c r="T62" i="4"/>
  <c r="I62" i="4"/>
  <c r="R62" i="4"/>
  <c r="O61" i="2" l="1"/>
  <c r="K64" i="4"/>
  <c r="Q64" i="4"/>
  <c r="J62" i="2"/>
  <c r="N62" i="2"/>
  <c r="M62" i="2"/>
  <c r="I61" i="2"/>
  <c r="L61" i="2" s="1"/>
  <c r="Y60" i="2"/>
  <c r="R61" i="2"/>
  <c r="F61" i="2"/>
  <c r="U61" i="2"/>
  <c r="X61" i="2"/>
  <c r="Q62" i="2"/>
  <c r="K62" i="2"/>
  <c r="E62" i="2" a="1"/>
  <c r="E62" i="2" s="1"/>
  <c r="D62" i="2"/>
  <c r="G62" i="2"/>
  <c r="B63" i="2"/>
  <c r="N63" i="2" s="1" a="1"/>
  <c r="H62" i="2" a="1"/>
  <c r="H62" i="2" s="1"/>
  <c r="T62" i="2" a="1"/>
  <c r="T62" i="2" s="1"/>
  <c r="S62" i="2"/>
  <c r="P62" i="2"/>
  <c r="W61" i="2"/>
  <c r="V62" i="4"/>
  <c r="L63" i="4"/>
  <c r="U63" i="4"/>
  <c r="P64" i="4" a="1"/>
  <c r="P64" i="4" s="1"/>
  <c r="E64" i="4"/>
  <c r="D64" i="4" a="1"/>
  <c r="D64" i="4" s="1"/>
  <c r="J64" i="4" a="1"/>
  <c r="J64" i="4" s="1"/>
  <c r="B65" i="4"/>
  <c r="Q65" i="4" s="1" a="1"/>
  <c r="G64" i="4" a="1"/>
  <c r="G64" i="4" s="1"/>
  <c r="H64" i="4"/>
  <c r="I63" i="4"/>
  <c r="T63" i="4"/>
  <c r="R63" i="4"/>
  <c r="F63" i="4"/>
  <c r="O62" i="2" l="1"/>
  <c r="K65" i="4"/>
  <c r="Q65" i="4"/>
  <c r="M63" i="2"/>
  <c r="N63" i="2"/>
  <c r="I62" i="2"/>
  <c r="L62" i="2" s="1"/>
  <c r="Y61" i="2"/>
  <c r="R62" i="2"/>
  <c r="U62" i="2"/>
  <c r="W62" i="2"/>
  <c r="X62" i="2"/>
  <c r="Q63" i="2" a="1"/>
  <c r="Q63" i="2" s="1"/>
  <c r="J63" i="2"/>
  <c r="E63" i="2" a="1"/>
  <c r="E63" i="2" s="1"/>
  <c r="K63" i="2" a="1"/>
  <c r="K63" i="2" s="1"/>
  <c r="H63" i="2" a="1"/>
  <c r="H63" i="2" s="1"/>
  <c r="B64" i="2"/>
  <c r="N64" i="2" s="1" a="1"/>
  <c r="D63" i="2"/>
  <c r="P63" i="2"/>
  <c r="T63" i="2" a="1"/>
  <c r="T63" i="2" s="1"/>
  <c r="G63" i="2"/>
  <c r="S63" i="2"/>
  <c r="F62" i="2"/>
  <c r="T64" i="4"/>
  <c r="V63" i="4"/>
  <c r="L64" i="4"/>
  <c r="U64" i="4"/>
  <c r="R64" i="4"/>
  <c r="F64" i="4"/>
  <c r="P65" i="4" a="1"/>
  <c r="P65" i="4" s="1"/>
  <c r="E65" i="4"/>
  <c r="J65" i="4" a="1"/>
  <c r="J65" i="4" s="1"/>
  <c r="H65" i="4"/>
  <c r="B66" i="4"/>
  <c r="Q66" i="4" s="1" a="1"/>
  <c r="G65" i="4" a="1"/>
  <c r="G65" i="4" s="1"/>
  <c r="D65" i="4" a="1"/>
  <c r="D65" i="4" s="1"/>
  <c r="I64" i="4"/>
  <c r="O63" i="2" l="1"/>
  <c r="K66" i="4"/>
  <c r="Q66" i="4"/>
  <c r="M64" i="2"/>
  <c r="N64" i="2"/>
  <c r="I63" i="2"/>
  <c r="L63" i="2" s="1"/>
  <c r="Y62" i="2"/>
  <c r="U63" i="2"/>
  <c r="F63" i="2"/>
  <c r="R63" i="2"/>
  <c r="W63" i="2"/>
  <c r="X63" i="2"/>
  <c r="Q64" i="2" a="1"/>
  <c r="Q64" i="2" s="1"/>
  <c r="D64" i="2"/>
  <c r="K64" i="2" a="1"/>
  <c r="K64" i="2" s="1"/>
  <c r="T64" i="2" a="1"/>
  <c r="T64" i="2" s="1"/>
  <c r="P64" i="2"/>
  <c r="B65" i="2"/>
  <c r="N65" i="2" s="1" a="1"/>
  <c r="H64" i="2" a="1"/>
  <c r="H64" i="2" s="1"/>
  <c r="E64" i="2" a="1"/>
  <c r="E64" i="2" s="1"/>
  <c r="G64" i="2"/>
  <c r="S64" i="2"/>
  <c r="J64" i="2"/>
  <c r="V64" i="4"/>
  <c r="F65" i="4"/>
  <c r="I65" i="4"/>
  <c r="R65" i="4"/>
  <c r="U65" i="4"/>
  <c r="P66" i="4" a="1"/>
  <c r="P66" i="4" s="1"/>
  <c r="J66" i="4" a="1"/>
  <c r="J66" i="4" s="1"/>
  <c r="H66" i="4"/>
  <c r="B67" i="4"/>
  <c r="Q67" i="4" s="1" a="1"/>
  <c r="E66" i="4"/>
  <c r="G66" i="4" a="1"/>
  <c r="G66" i="4" s="1"/>
  <c r="D66" i="4" a="1"/>
  <c r="D66" i="4" s="1"/>
  <c r="T65" i="4"/>
  <c r="L65" i="4"/>
  <c r="O64" i="2" l="1"/>
  <c r="K67" i="4"/>
  <c r="Q67" i="4"/>
  <c r="M65" i="2"/>
  <c r="N65" i="2"/>
  <c r="I64" i="2"/>
  <c r="L64" i="2" s="1"/>
  <c r="X64" i="2"/>
  <c r="R64" i="2"/>
  <c r="Y63" i="2"/>
  <c r="U64" i="2"/>
  <c r="Q65" i="2" a="1"/>
  <c r="Q65" i="2" s="1"/>
  <c r="J65" i="2"/>
  <c r="B66" i="2"/>
  <c r="N66" i="2" s="1" a="1"/>
  <c r="P65" i="2"/>
  <c r="H65" i="2" a="1"/>
  <c r="H65" i="2" s="1"/>
  <c r="G65" i="2"/>
  <c r="T65" i="2" a="1"/>
  <c r="T65" i="2" s="1"/>
  <c r="S65" i="2"/>
  <c r="E65" i="2" a="1"/>
  <c r="E65" i="2" s="1"/>
  <c r="D65" i="2"/>
  <c r="K65" i="2" a="1"/>
  <c r="K65" i="2" s="1"/>
  <c r="W64" i="2"/>
  <c r="F64" i="2"/>
  <c r="U66" i="4"/>
  <c r="V65" i="4"/>
  <c r="I66" i="4"/>
  <c r="F66" i="4"/>
  <c r="R66" i="4"/>
  <c r="P67" i="4" a="1"/>
  <c r="P67" i="4" s="1"/>
  <c r="E67" i="4"/>
  <c r="D67" i="4" a="1"/>
  <c r="D67" i="4" s="1"/>
  <c r="B68" i="4"/>
  <c r="Q68" i="4" s="1" a="1"/>
  <c r="H67" i="4"/>
  <c r="J67" i="4" a="1"/>
  <c r="J67" i="4" s="1"/>
  <c r="G67" i="4" a="1"/>
  <c r="G67" i="4" s="1"/>
  <c r="T66" i="4"/>
  <c r="L66" i="4"/>
  <c r="O65" i="2" l="1"/>
  <c r="K68" i="4"/>
  <c r="Q68" i="4"/>
  <c r="M66" i="2"/>
  <c r="N66" i="2"/>
  <c r="I65" i="2"/>
  <c r="L65" i="2" s="1"/>
  <c r="W65" i="2"/>
  <c r="Y64" i="2"/>
  <c r="U65" i="2"/>
  <c r="R65" i="2"/>
  <c r="F65" i="2"/>
  <c r="Q66" i="2" a="1"/>
  <c r="Q66" i="2" s="1"/>
  <c r="E66" i="2" a="1"/>
  <c r="E66" i="2" s="1"/>
  <c r="B67" i="2"/>
  <c r="N67" i="2" s="1" a="1"/>
  <c r="G66" i="2"/>
  <c r="H66" i="2" a="1"/>
  <c r="H66" i="2" s="1"/>
  <c r="D66" i="2"/>
  <c r="P66" i="2"/>
  <c r="K66" i="2" a="1"/>
  <c r="K66" i="2" s="1"/>
  <c r="J66" i="2"/>
  <c r="T66" i="2" a="1"/>
  <c r="T66" i="2" s="1"/>
  <c r="S66" i="2"/>
  <c r="X65" i="2"/>
  <c r="V66" i="4"/>
  <c r="U67" i="4"/>
  <c r="T67" i="4"/>
  <c r="P68" i="4" a="1"/>
  <c r="P68" i="4" s="1"/>
  <c r="H68" i="4"/>
  <c r="B69" i="4"/>
  <c r="Q69" i="4" s="1" a="1"/>
  <c r="G68" i="4" a="1"/>
  <c r="G68" i="4" s="1"/>
  <c r="E68" i="4"/>
  <c r="D68" i="4" a="1"/>
  <c r="D68" i="4" s="1"/>
  <c r="J68" i="4" a="1"/>
  <c r="J68" i="4" s="1"/>
  <c r="I67" i="4"/>
  <c r="L67" i="4"/>
  <c r="F67" i="4"/>
  <c r="R67" i="4"/>
  <c r="O66" i="2" l="1"/>
  <c r="K69" i="4"/>
  <c r="Q69" i="4"/>
  <c r="M67" i="2"/>
  <c r="N67" i="2"/>
  <c r="I66" i="2"/>
  <c r="L66" i="2" s="1"/>
  <c r="Y65" i="2"/>
  <c r="F66" i="2"/>
  <c r="U66" i="2"/>
  <c r="R66" i="2"/>
  <c r="Q67" i="2" a="1"/>
  <c r="Q67" i="2" s="1"/>
  <c r="T67" i="2" a="1"/>
  <c r="T67" i="2" s="1"/>
  <c r="S67" i="2"/>
  <c r="K67" i="2" a="1"/>
  <c r="K67" i="2" s="1"/>
  <c r="J67" i="2"/>
  <c r="E67" i="2" a="1"/>
  <c r="E67" i="2" s="1"/>
  <c r="B68" i="2"/>
  <c r="N68" i="2" s="1" a="1"/>
  <c r="P67" i="2"/>
  <c r="H67" i="2" a="1"/>
  <c r="H67" i="2" s="1"/>
  <c r="D67" i="2"/>
  <c r="G67" i="2"/>
  <c r="W66" i="2"/>
  <c r="X66" i="2"/>
  <c r="V67" i="4"/>
  <c r="L68" i="4"/>
  <c r="U68" i="4"/>
  <c r="R68" i="4"/>
  <c r="I68" i="4"/>
  <c r="P69" i="4" a="1"/>
  <c r="P69" i="4" s="1"/>
  <c r="D69" i="4" a="1"/>
  <c r="D69" i="4" s="1"/>
  <c r="E69" i="4"/>
  <c r="B70" i="4"/>
  <c r="Q70" i="4" s="1" a="1"/>
  <c r="G69" i="4" a="1"/>
  <c r="G69" i="4" s="1"/>
  <c r="J69" i="4" a="1"/>
  <c r="J69" i="4" s="1"/>
  <c r="H69" i="4"/>
  <c r="T68" i="4"/>
  <c r="F68" i="4"/>
  <c r="O67" i="2" l="1"/>
  <c r="Q70" i="4"/>
  <c r="K70" i="4"/>
  <c r="M68" i="2"/>
  <c r="N68" i="2"/>
  <c r="I67" i="2"/>
  <c r="L67" i="2" s="1"/>
  <c r="F67" i="2"/>
  <c r="Y66" i="2"/>
  <c r="R67" i="2"/>
  <c r="U67" i="2"/>
  <c r="W67" i="2"/>
  <c r="Q68" i="2" a="1"/>
  <c r="Q68" i="2" s="1"/>
  <c r="T68" i="2" a="1"/>
  <c r="T68" i="2" s="1"/>
  <c r="S68" i="2"/>
  <c r="E68" i="2" a="1"/>
  <c r="E68" i="2" s="1"/>
  <c r="B69" i="2"/>
  <c r="N69" i="2" s="1" a="1"/>
  <c r="G68" i="2"/>
  <c r="K68" i="2" a="1"/>
  <c r="K68" i="2" s="1"/>
  <c r="J68" i="2"/>
  <c r="H68" i="2" a="1"/>
  <c r="H68" i="2" s="1"/>
  <c r="D68" i="2"/>
  <c r="P68" i="2"/>
  <c r="X67" i="2"/>
  <c r="V68" i="4"/>
  <c r="L69" i="4"/>
  <c r="U69" i="4"/>
  <c r="F69" i="4"/>
  <c r="R69" i="4"/>
  <c r="I69" i="4"/>
  <c r="P70" i="4" a="1"/>
  <c r="P70" i="4" s="1"/>
  <c r="B71" i="4"/>
  <c r="Q71" i="4" s="1" a="1"/>
  <c r="J70" i="4" a="1"/>
  <c r="J70" i="4" s="1"/>
  <c r="H70" i="4"/>
  <c r="D70" i="4" a="1"/>
  <c r="D70" i="4" s="1"/>
  <c r="E70" i="4"/>
  <c r="G70" i="4" a="1"/>
  <c r="G70" i="4" s="1"/>
  <c r="T69" i="4"/>
  <c r="O68" i="2" l="1"/>
  <c r="K71" i="4"/>
  <c r="Q71" i="4"/>
  <c r="M69" i="2"/>
  <c r="N69" i="2"/>
  <c r="Y67" i="2"/>
  <c r="I68" i="2"/>
  <c r="L68" i="2" s="1"/>
  <c r="R68" i="2"/>
  <c r="U68" i="2"/>
  <c r="W68" i="2"/>
  <c r="Q69" i="2" a="1"/>
  <c r="Q69" i="2" s="1"/>
  <c r="E69" i="2" a="1"/>
  <c r="E69" i="2" s="1"/>
  <c r="B70" i="2"/>
  <c r="N70" i="2" s="1" a="1"/>
  <c r="P69" i="2"/>
  <c r="T69" i="2" a="1"/>
  <c r="T69" i="2" s="1"/>
  <c r="H69" i="2" a="1"/>
  <c r="H69" i="2" s="1"/>
  <c r="D69" i="2"/>
  <c r="G69" i="2"/>
  <c r="K69" i="2" a="1"/>
  <c r="K69" i="2" s="1"/>
  <c r="J69" i="2"/>
  <c r="S69" i="2"/>
  <c r="F68" i="2"/>
  <c r="X68" i="2"/>
  <c r="V69" i="4"/>
  <c r="U70" i="4"/>
  <c r="L70" i="4"/>
  <c r="R70" i="4"/>
  <c r="F70" i="4"/>
  <c r="P71" i="4" a="1"/>
  <c r="P71" i="4" s="1"/>
  <c r="E71" i="4"/>
  <c r="J71" i="4" a="1"/>
  <c r="J71" i="4" s="1"/>
  <c r="H71" i="4"/>
  <c r="G71" i="4" a="1"/>
  <c r="G71" i="4" s="1"/>
  <c r="B72" i="4"/>
  <c r="Q72" i="4" s="1" a="1"/>
  <c r="D71" i="4" a="1"/>
  <c r="D71" i="4" s="1"/>
  <c r="I70" i="4"/>
  <c r="T70" i="4"/>
  <c r="O69" i="2" l="1"/>
  <c r="H72" i="4"/>
  <c r="Q72" i="4"/>
  <c r="M70" i="2"/>
  <c r="N70" i="2"/>
  <c r="I69" i="2"/>
  <c r="L69" i="2" s="1"/>
  <c r="Y68" i="2"/>
  <c r="R69" i="2"/>
  <c r="U69" i="2"/>
  <c r="X69" i="2"/>
  <c r="W69" i="2"/>
  <c r="Q70" i="2" a="1"/>
  <c r="Q70" i="2" s="1"/>
  <c r="K70" i="2" a="1"/>
  <c r="K70" i="2" s="1"/>
  <c r="J70" i="2"/>
  <c r="T70" i="2" a="1"/>
  <c r="T70" i="2" s="1"/>
  <c r="S70" i="2"/>
  <c r="E70" i="2" a="1"/>
  <c r="E70" i="2" s="1"/>
  <c r="B71" i="2"/>
  <c r="N71" i="2" s="1" a="1"/>
  <c r="G70" i="2"/>
  <c r="H70" i="2" a="1"/>
  <c r="H70" i="2" s="1"/>
  <c r="D70" i="2"/>
  <c r="P70" i="2"/>
  <c r="F69" i="2"/>
  <c r="V70" i="4"/>
  <c r="T71" i="4"/>
  <c r="I71" i="4"/>
  <c r="U71" i="4"/>
  <c r="R71" i="4"/>
  <c r="F71" i="4"/>
  <c r="P72" i="4" a="1"/>
  <c r="P72" i="4" s="1"/>
  <c r="J72" i="4" a="1"/>
  <c r="J72" i="4" s="1"/>
  <c r="E72" i="4"/>
  <c r="G72" i="4" a="1"/>
  <c r="G72" i="4" s="1"/>
  <c r="D72" i="4" a="1"/>
  <c r="D72" i="4" s="1"/>
  <c r="B73" i="4"/>
  <c r="Q73" i="4" s="1" a="1"/>
  <c r="L71" i="4"/>
  <c r="O70" i="2" l="1"/>
  <c r="K73" i="4"/>
  <c r="Q73" i="4"/>
  <c r="M71" i="2"/>
  <c r="N71" i="2"/>
  <c r="L72" i="4"/>
  <c r="I70" i="2"/>
  <c r="L70" i="2" s="1"/>
  <c r="X70" i="2"/>
  <c r="Y69" i="2"/>
  <c r="U70" i="2"/>
  <c r="R70" i="2"/>
  <c r="W70" i="2"/>
  <c r="F70" i="2"/>
  <c r="Q71" i="2" a="1"/>
  <c r="Q71" i="2" s="1"/>
  <c r="T71" i="2" a="1"/>
  <c r="T71" i="2" s="1"/>
  <c r="S71" i="2"/>
  <c r="E71" i="2" a="1"/>
  <c r="E71" i="2" s="1"/>
  <c r="B72" i="2"/>
  <c r="N72" i="2" s="1" a="1"/>
  <c r="P71" i="2"/>
  <c r="H71" i="2" a="1"/>
  <c r="H71" i="2" s="1"/>
  <c r="D71" i="2"/>
  <c r="G71" i="2"/>
  <c r="K71" i="2" a="1"/>
  <c r="K71" i="2" s="1"/>
  <c r="J71" i="2"/>
  <c r="V71" i="4"/>
  <c r="F72" i="4"/>
  <c r="T72" i="4"/>
  <c r="R72" i="4"/>
  <c r="U72" i="4"/>
  <c r="I72" i="4"/>
  <c r="P73" i="4" a="1"/>
  <c r="P73" i="4" s="1"/>
  <c r="D73" i="4" a="1"/>
  <c r="D73" i="4" s="1"/>
  <c r="H73" i="4"/>
  <c r="J73" i="4" a="1"/>
  <c r="J73" i="4" s="1"/>
  <c r="B74" i="4"/>
  <c r="Q74" i="4" s="1" a="1"/>
  <c r="G73" i="4" a="1"/>
  <c r="G73" i="4" s="1"/>
  <c r="E73" i="4"/>
  <c r="O71" i="2" l="1"/>
  <c r="K74" i="4"/>
  <c r="Q74" i="4"/>
  <c r="M72" i="2"/>
  <c r="N72" i="2"/>
  <c r="I71" i="2"/>
  <c r="L71" i="2" s="1"/>
  <c r="R71" i="2"/>
  <c r="Y70" i="2"/>
  <c r="U71" i="2"/>
  <c r="Q72" i="2" a="1"/>
  <c r="Q72" i="2" s="1"/>
  <c r="T72" i="2" a="1"/>
  <c r="T72" i="2" s="1"/>
  <c r="S72" i="2"/>
  <c r="E72" i="2" a="1"/>
  <c r="E72" i="2" s="1"/>
  <c r="B73" i="2"/>
  <c r="N73" i="2" s="1" a="1"/>
  <c r="G72" i="2"/>
  <c r="H72" i="2" a="1"/>
  <c r="H72" i="2" s="1"/>
  <c r="D72" i="2"/>
  <c r="P72" i="2"/>
  <c r="K72" i="2" a="1"/>
  <c r="K72" i="2" s="1"/>
  <c r="J72" i="2"/>
  <c r="W71" i="2"/>
  <c r="X71" i="2"/>
  <c r="F71" i="2"/>
  <c r="V72" i="4"/>
  <c r="T73" i="4"/>
  <c r="U73" i="4"/>
  <c r="L73" i="4"/>
  <c r="I73" i="4"/>
  <c r="P74" i="4" a="1"/>
  <c r="P74" i="4" s="1"/>
  <c r="D74" i="4" a="1"/>
  <c r="D74" i="4" s="1"/>
  <c r="H74" i="4"/>
  <c r="J74" i="4" a="1"/>
  <c r="J74" i="4" s="1"/>
  <c r="B75" i="4"/>
  <c r="Q75" i="4" s="1" a="1"/>
  <c r="G74" i="4" a="1"/>
  <c r="G74" i="4" s="1"/>
  <c r="E74" i="4"/>
  <c r="F73" i="4"/>
  <c r="R73" i="4"/>
  <c r="O72" i="2" l="1"/>
  <c r="K75" i="4"/>
  <c r="Q75" i="4"/>
  <c r="M73" i="2"/>
  <c r="N73" i="2"/>
  <c r="I72" i="2"/>
  <c r="L72" i="2" s="1"/>
  <c r="R72" i="2"/>
  <c r="Y71" i="2"/>
  <c r="X72" i="2"/>
  <c r="U72" i="2"/>
  <c r="W72" i="2"/>
  <c r="F72" i="2"/>
  <c r="Q73" i="2" a="1"/>
  <c r="Q73" i="2" s="1"/>
  <c r="E73" i="2" a="1"/>
  <c r="E73" i="2" s="1"/>
  <c r="B74" i="2"/>
  <c r="N74" i="2" s="1" a="1"/>
  <c r="P73" i="2"/>
  <c r="H73" i="2" a="1"/>
  <c r="H73" i="2" s="1"/>
  <c r="D73" i="2"/>
  <c r="G73" i="2"/>
  <c r="K73" i="2" a="1"/>
  <c r="K73" i="2" s="1"/>
  <c r="J73" i="2"/>
  <c r="T73" i="2" a="1"/>
  <c r="T73" i="2" s="1"/>
  <c r="S73" i="2"/>
  <c r="V73" i="4"/>
  <c r="I74" i="4"/>
  <c r="R74" i="4"/>
  <c r="U74" i="4"/>
  <c r="L74" i="4"/>
  <c r="T74" i="4"/>
  <c r="P75" i="4" a="1"/>
  <c r="P75" i="4" s="1"/>
  <c r="E75" i="4"/>
  <c r="B76" i="4"/>
  <c r="Q76" i="4" s="1" a="1"/>
  <c r="H75" i="4"/>
  <c r="J75" i="4" a="1"/>
  <c r="J75" i="4" s="1"/>
  <c r="D75" i="4" a="1"/>
  <c r="D75" i="4" s="1"/>
  <c r="G75" i="4" a="1"/>
  <c r="G75" i="4" s="1"/>
  <c r="F74" i="4"/>
  <c r="O73" i="2" l="1"/>
  <c r="K76" i="4"/>
  <c r="Q76" i="4"/>
  <c r="M74" i="2"/>
  <c r="N74" i="2"/>
  <c r="I73" i="2"/>
  <c r="L73" i="2" s="1"/>
  <c r="Y72" i="2"/>
  <c r="R73" i="2"/>
  <c r="U73" i="2"/>
  <c r="W73" i="2"/>
  <c r="X73" i="2"/>
  <c r="Q74" i="2" a="1"/>
  <c r="Q74" i="2" s="1"/>
  <c r="T74" i="2" a="1"/>
  <c r="T74" i="2" s="1"/>
  <c r="S74" i="2"/>
  <c r="E74" i="2" a="1"/>
  <c r="E74" i="2" s="1"/>
  <c r="B75" i="2"/>
  <c r="N75" i="2" s="1" a="1"/>
  <c r="G74" i="2"/>
  <c r="H74" i="2" a="1"/>
  <c r="H74" i="2" s="1"/>
  <c r="D74" i="2"/>
  <c r="P74" i="2"/>
  <c r="K74" i="2" a="1"/>
  <c r="K74" i="2" s="1"/>
  <c r="J74" i="2"/>
  <c r="F73" i="2"/>
  <c r="R75" i="4"/>
  <c r="I75" i="4"/>
  <c r="F75" i="4"/>
  <c r="V74" i="4"/>
  <c r="P76" i="4" a="1"/>
  <c r="P76" i="4" s="1"/>
  <c r="H76" i="4"/>
  <c r="B77" i="4"/>
  <c r="Q77" i="4" s="1" a="1"/>
  <c r="D76" i="4" a="1"/>
  <c r="D76" i="4" s="1"/>
  <c r="G76" i="4" a="1"/>
  <c r="G76" i="4" s="1"/>
  <c r="E76" i="4"/>
  <c r="J76" i="4" a="1"/>
  <c r="J76" i="4" s="1"/>
  <c r="L75" i="4"/>
  <c r="U75" i="4"/>
  <c r="T75" i="4"/>
  <c r="O74" i="2" l="1"/>
  <c r="K77" i="4"/>
  <c r="Q77" i="4"/>
  <c r="M75" i="2"/>
  <c r="N75" i="2"/>
  <c r="B76" i="2"/>
  <c r="I74" i="2"/>
  <c r="L74" i="2" s="1"/>
  <c r="Y73" i="2"/>
  <c r="R74" i="2"/>
  <c r="F74" i="2"/>
  <c r="U74" i="2"/>
  <c r="Q75" i="2" a="1"/>
  <c r="Q75" i="2" s="1"/>
  <c r="K75" i="2" a="1"/>
  <c r="K75" i="2" s="1"/>
  <c r="J75" i="2"/>
  <c r="T75" i="2" a="1"/>
  <c r="T75" i="2" s="1"/>
  <c r="S75" i="2"/>
  <c r="E75" i="2" a="1"/>
  <c r="E75" i="2" s="1"/>
  <c r="P75" i="2"/>
  <c r="H75" i="2" a="1"/>
  <c r="H75" i="2" s="1"/>
  <c r="D75" i="2"/>
  <c r="G75" i="2"/>
  <c r="W74" i="2"/>
  <c r="X74" i="2"/>
  <c r="V75" i="4"/>
  <c r="R76" i="4"/>
  <c r="F76" i="4"/>
  <c r="T76" i="4"/>
  <c r="I76" i="4"/>
  <c r="U76" i="4"/>
  <c r="L76" i="4"/>
  <c r="P77" i="4" a="1"/>
  <c r="P77" i="4" s="1"/>
  <c r="D77" i="4" a="1"/>
  <c r="D77" i="4" s="1"/>
  <c r="E77" i="4"/>
  <c r="J77" i="4" a="1"/>
  <c r="J77" i="4" s="1"/>
  <c r="H77" i="4"/>
  <c r="B78" i="4"/>
  <c r="Q78" i="4" s="1" a="1"/>
  <c r="G77" i="4" a="1"/>
  <c r="G77" i="4" s="1"/>
  <c r="N76" i="2" l="1" a="1"/>
  <c r="N76" i="2" s="1"/>
  <c r="K76" i="2" a="1"/>
  <c r="K76" i="2" s="1"/>
  <c r="T76" i="2" a="1"/>
  <c r="T76" i="2" s="1"/>
  <c r="Q76" i="2" a="1"/>
  <c r="Q76" i="2" s="1"/>
  <c r="H76" i="2" a="1"/>
  <c r="H76" i="2" s="1"/>
  <c r="E76" i="2" a="1"/>
  <c r="E76" i="2" s="1"/>
  <c r="O75" i="2"/>
  <c r="K78" i="4"/>
  <c r="Q78" i="4"/>
  <c r="D76" i="2"/>
  <c r="M76" i="2"/>
  <c r="P76" i="2"/>
  <c r="J76" i="2"/>
  <c r="B77" i="2"/>
  <c r="G76" i="2"/>
  <c r="S76" i="2"/>
  <c r="I75" i="2"/>
  <c r="L75" i="2" s="1"/>
  <c r="F75" i="2"/>
  <c r="Y74" i="2"/>
  <c r="R75" i="2"/>
  <c r="U75" i="2"/>
  <c r="W75" i="2"/>
  <c r="X75" i="2"/>
  <c r="V76" i="4"/>
  <c r="L77" i="4"/>
  <c r="F77" i="4"/>
  <c r="T77" i="4"/>
  <c r="I77" i="4"/>
  <c r="P78" i="4" a="1"/>
  <c r="P78" i="4" s="1"/>
  <c r="B79" i="4"/>
  <c r="J78" i="4" a="1"/>
  <c r="J78" i="4" s="1"/>
  <c r="G78" i="4" a="1"/>
  <c r="G78" i="4" s="1"/>
  <c r="H78" i="4"/>
  <c r="D78" i="4" a="1"/>
  <c r="D78" i="4" s="1"/>
  <c r="E78" i="4"/>
  <c r="U77" i="4"/>
  <c r="R77" i="4"/>
  <c r="N77" i="2" l="1" a="1"/>
  <c r="Q77" i="2" a="1"/>
  <c r="Q77" i="2" s="1"/>
  <c r="H77" i="2" a="1"/>
  <c r="H77" i="2" s="1"/>
  <c r="T77" i="2" a="1"/>
  <c r="T77" i="2" s="1"/>
  <c r="K77" i="2" a="1"/>
  <c r="K77" i="2" s="1"/>
  <c r="E77" i="2" a="1"/>
  <c r="E77" i="2" s="1"/>
  <c r="Q79" i="4" a="1"/>
  <c r="Q79" i="4" s="1"/>
  <c r="U76" i="2"/>
  <c r="O76" i="2"/>
  <c r="R76" i="2"/>
  <c r="I76" i="2"/>
  <c r="L76" i="2" s="1"/>
  <c r="M77" i="2"/>
  <c r="N77" i="2"/>
  <c r="P77" i="2"/>
  <c r="J77" i="2"/>
  <c r="D77" i="2"/>
  <c r="S77" i="2"/>
  <c r="G77" i="2"/>
  <c r="B78" i="2"/>
  <c r="F76" i="2"/>
  <c r="Y75" i="2"/>
  <c r="K79" i="4"/>
  <c r="B80" i="4"/>
  <c r="I78" i="4"/>
  <c r="V77" i="4"/>
  <c r="U78" i="4"/>
  <c r="F78" i="4"/>
  <c r="L78" i="4"/>
  <c r="T78" i="4"/>
  <c r="R78" i="4"/>
  <c r="P79" i="4" a="1"/>
  <c r="P79" i="4" s="1"/>
  <c r="H79" i="4"/>
  <c r="G79" i="4" a="1"/>
  <c r="G79" i="4" s="1"/>
  <c r="D79" i="4" a="1"/>
  <c r="D79" i="4" s="1"/>
  <c r="J79" i="4" a="1"/>
  <c r="J79" i="4" s="1"/>
  <c r="E79" i="4"/>
  <c r="R77" i="2" l="1"/>
  <c r="N78" i="2" a="1"/>
  <c r="N78" i="2" s="1"/>
  <c r="Q78" i="2" a="1"/>
  <c r="Q78" i="2" s="1"/>
  <c r="E78" i="2" a="1"/>
  <c r="E78" i="2" s="1"/>
  <c r="T78" i="2" a="1"/>
  <c r="T78" i="2" s="1"/>
  <c r="K78" i="2" a="1"/>
  <c r="K78" i="2" s="1"/>
  <c r="H78" i="2" a="1"/>
  <c r="H78" i="2" s="1"/>
  <c r="Q80" i="4" a="1"/>
  <c r="Q80" i="4" s="1"/>
  <c r="O77" i="2"/>
  <c r="U77" i="2"/>
  <c r="F77" i="2"/>
  <c r="M78" i="2"/>
  <c r="J78" i="2"/>
  <c r="P78" i="2"/>
  <c r="D78" i="2"/>
  <c r="G78" i="2"/>
  <c r="S78" i="2"/>
  <c r="B79" i="2"/>
  <c r="I77" i="2"/>
  <c r="L77" i="2" s="1"/>
  <c r="J80" i="4" a="1"/>
  <c r="J80" i="4" s="1"/>
  <c r="P80" i="4" a="1"/>
  <c r="P80" i="4" s="1"/>
  <c r="G80" i="4" a="1"/>
  <c r="G80" i="4" s="1"/>
  <c r="K80" i="4"/>
  <c r="E80" i="4"/>
  <c r="D80" i="4" a="1"/>
  <c r="D80" i="4" s="1"/>
  <c r="B81" i="4"/>
  <c r="H80" i="4"/>
  <c r="V78" i="4"/>
  <c r="L79" i="4"/>
  <c r="U79" i="4"/>
  <c r="F79" i="4"/>
  <c r="T79" i="4"/>
  <c r="I79" i="4"/>
  <c r="R79" i="4"/>
  <c r="N79" i="2" l="1" a="1"/>
  <c r="E79" i="2" a="1"/>
  <c r="T79" i="2" a="1"/>
  <c r="H79" i="2" a="1"/>
  <c r="H79" i="2" s="1"/>
  <c r="Q79" i="2" a="1"/>
  <c r="Q79" i="2" s="1"/>
  <c r="K79" i="2" a="1"/>
  <c r="K79" i="2" s="1"/>
  <c r="Q81" i="4" a="1"/>
  <c r="Q81" i="4" s="1"/>
  <c r="O78" i="2"/>
  <c r="R78" i="2"/>
  <c r="U78" i="2"/>
  <c r="I78" i="2"/>
  <c r="L78" i="2" s="1"/>
  <c r="M79" i="2"/>
  <c r="N79" i="2"/>
  <c r="J79" i="2"/>
  <c r="P79" i="2"/>
  <c r="D79" i="2"/>
  <c r="S79" i="2"/>
  <c r="G79" i="2"/>
  <c r="B80" i="2"/>
  <c r="T79" i="2"/>
  <c r="E79" i="2"/>
  <c r="F78" i="2"/>
  <c r="T80" i="4"/>
  <c r="U80" i="4"/>
  <c r="R80" i="4"/>
  <c r="F80" i="4"/>
  <c r="I80" i="4"/>
  <c r="L80" i="4"/>
  <c r="B82" i="4"/>
  <c r="P81" i="4" a="1"/>
  <c r="P81" i="4" s="1"/>
  <c r="K81" i="4"/>
  <c r="G81" i="4" a="1"/>
  <c r="G81" i="4" s="1"/>
  <c r="D81" i="4" a="1"/>
  <c r="D81" i="4" s="1"/>
  <c r="J81" i="4" a="1"/>
  <c r="J81" i="4" s="1"/>
  <c r="H81" i="4"/>
  <c r="E81" i="4"/>
  <c r="V79" i="4"/>
  <c r="N80" i="2" l="1" a="1"/>
  <c r="N80" i="2" s="1"/>
  <c r="Q80" i="2" a="1"/>
  <c r="E80" i="2" a="1"/>
  <c r="E80" i="2" s="1"/>
  <c r="K80" i="2" a="1"/>
  <c r="K80" i="2" s="1"/>
  <c r="H80" i="2" a="1"/>
  <c r="H80" i="2" s="1"/>
  <c r="T80" i="2" a="1"/>
  <c r="T80" i="2" s="1"/>
  <c r="Q82" i="4" a="1"/>
  <c r="Q82" i="4" s="1"/>
  <c r="U79" i="2"/>
  <c r="R79" i="2"/>
  <c r="O79" i="2"/>
  <c r="M80" i="2"/>
  <c r="D80" i="2"/>
  <c r="S80" i="2"/>
  <c r="G80" i="2"/>
  <c r="B81" i="2"/>
  <c r="J80" i="2"/>
  <c r="P80" i="2"/>
  <c r="Q80" i="2"/>
  <c r="I79" i="2"/>
  <c r="L79" i="2" s="1"/>
  <c r="F79" i="2"/>
  <c r="V80" i="4"/>
  <c r="T81" i="4"/>
  <c r="U81" i="4"/>
  <c r="B83" i="4"/>
  <c r="P82" i="4" a="1"/>
  <c r="P82" i="4" s="1"/>
  <c r="K82" i="4"/>
  <c r="H82" i="4"/>
  <c r="D82" i="4" a="1"/>
  <c r="D82" i="4" s="1"/>
  <c r="G82" i="4" a="1"/>
  <c r="G82" i="4" s="1"/>
  <c r="E82" i="4"/>
  <c r="J82" i="4" a="1"/>
  <c r="J82" i="4" s="1"/>
  <c r="F81" i="4"/>
  <c r="R81" i="4"/>
  <c r="L81" i="4"/>
  <c r="I81" i="4"/>
  <c r="Q83" i="4" l="1" a="1"/>
  <c r="Q83" i="4" s="1"/>
  <c r="N81" i="2" a="1"/>
  <c r="T81" i="2" a="1"/>
  <c r="T81" i="2" s="1"/>
  <c r="E81" i="2" a="1"/>
  <c r="E81" i="2" s="1"/>
  <c r="H81" i="2" a="1"/>
  <c r="H81" i="2" s="1"/>
  <c r="K81" i="2" a="1"/>
  <c r="K81" i="2" s="1"/>
  <c r="Q81" i="2" a="1"/>
  <c r="Q81" i="2" s="1"/>
  <c r="F80" i="2"/>
  <c r="O80" i="2"/>
  <c r="R80" i="2"/>
  <c r="U80" i="2"/>
  <c r="I80" i="2"/>
  <c r="L80" i="2" s="1"/>
  <c r="M81" i="2"/>
  <c r="N81" i="2"/>
  <c r="S81" i="2"/>
  <c r="B82" i="2"/>
  <c r="D81" i="2"/>
  <c r="G81" i="2"/>
  <c r="J81" i="2"/>
  <c r="P81" i="2"/>
  <c r="U82" i="4"/>
  <c r="V81" i="4"/>
  <c r="I82" i="4"/>
  <c r="L82" i="4"/>
  <c r="T82" i="4"/>
  <c r="P83" i="4" a="1"/>
  <c r="P83" i="4" s="1"/>
  <c r="K83" i="4"/>
  <c r="J83" i="4" a="1"/>
  <c r="J83" i="4" s="1"/>
  <c r="D83" i="4" a="1"/>
  <c r="D83" i="4" s="1"/>
  <c r="B84" i="4"/>
  <c r="G83" i="4" a="1"/>
  <c r="G83" i="4" s="1"/>
  <c r="H83" i="4"/>
  <c r="E83" i="4"/>
  <c r="F82" i="4"/>
  <c r="R82" i="4"/>
  <c r="Q84" i="4" l="1" a="1"/>
  <c r="Q84" i="4" s="1"/>
  <c r="N82" i="2" a="1"/>
  <c r="Q82" i="2" a="1"/>
  <c r="Q82" i="2" s="1"/>
  <c r="E82" i="2" a="1"/>
  <c r="E82" i="2" s="1"/>
  <c r="T82" i="2" a="1"/>
  <c r="K82" i="2" a="1"/>
  <c r="K82" i="2" s="1"/>
  <c r="H82" i="2" a="1"/>
  <c r="H82" i="2" s="1"/>
  <c r="U81" i="2"/>
  <c r="O81" i="2"/>
  <c r="R81" i="2"/>
  <c r="F81" i="2"/>
  <c r="I81" i="2"/>
  <c r="L81" i="2" s="1"/>
  <c r="M82" i="2"/>
  <c r="N82" i="2"/>
  <c r="S82" i="2"/>
  <c r="B83" i="2"/>
  <c r="D82" i="2"/>
  <c r="G82" i="2"/>
  <c r="J82" i="2"/>
  <c r="P82" i="2"/>
  <c r="T82" i="2"/>
  <c r="U83" i="4"/>
  <c r="L83" i="4"/>
  <c r="V82" i="4"/>
  <c r="T83" i="4"/>
  <c r="R83" i="4"/>
  <c r="I83" i="4"/>
  <c r="F83" i="4"/>
  <c r="P84" i="4" a="1"/>
  <c r="P84" i="4" s="1"/>
  <c r="K84" i="4"/>
  <c r="B85" i="4"/>
  <c r="D84" i="4" a="1"/>
  <c r="D84" i="4" s="1"/>
  <c r="J84" i="4" a="1"/>
  <c r="J84" i="4" s="1"/>
  <c r="E84" i="4"/>
  <c r="G84" i="4" a="1"/>
  <c r="G84" i="4" s="1"/>
  <c r="H84" i="4"/>
  <c r="Q85" i="4" l="1" a="1"/>
  <c r="Q85" i="4" s="1"/>
  <c r="P85" i="4" a="1"/>
  <c r="P85" i="4" s="1"/>
  <c r="N83" i="2" a="1"/>
  <c r="N83" i="2" s="1"/>
  <c r="Q83" i="2" a="1"/>
  <c r="Q83" i="2" s="1"/>
  <c r="E83" i="2" a="1"/>
  <c r="T83" i="2" a="1"/>
  <c r="K83" i="2" a="1"/>
  <c r="K83" i="2" s="1"/>
  <c r="H83" i="2" a="1"/>
  <c r="H83" i="2" s="1"/>
  <c r="U82" i="2"/>
  <c r="F82" i="2"/>
  <c r="O82" i="2"/>
  <c r="R82" i="2"/>
  <c r="M83" i="2"/>
  <c r="P83" i="2"/>
  <c r="D83" i="2"/>
  <c r="S83" i="2"/>
  <c r="J83" i="2"/>
  <c r="G83" i="2"/>
  <c r="B84" i="2"/>
  <c r="T83" i="2"/>
  <c r="E83" i="2"/>
  <c r="I82" i="2"/>
  <c r="L82" i="2" s="1"/>
  <c r="L84" i="4"/>
  <c r="V83" i="4"/>
  <c r="R84" i="4"/>
  <c r="U84" i="4"/>
  <c r="T84" i="4"/>
  <c r="F84" i="4"/>
  <c r="I84" i="4"/>
  <c r="K85" i="4"/>
  <c r="B86" i="4"/>
  <c r="J85" i="4" a="1"/>
  <c r="J85" i="4" s="1"/>
  <c r="G85" i="4" a="1"/>
  <c r="G85" i="4" s="1"/>
  <c r="D85" i="4" a="1"/>
  <c r="D85" i="4" s="1"/>
  <c r="H85" i="4"/>
  <c r="E85" i="4"/>
  <c r="N84" i="2" l="1" a="1"/>
  <c r="N84" i="2" s="1"/>
  <c r="T84" i="2" a="1"/>
  <c r="K84" i="2" a="1"/>
  <c r="K84" i="2" s="1"/>
  <c r="Q84" i="2" a="1"/>
  <c r="Q84" i="2" s="1"/>
  <c r="H84" i="2" a="1"/>
  <c r="H84" i="2" s="1"/>
  <c r="E84" i="2" a="1"/>
  <c r="E84" i="2" s="1"/>
  <c r="P86" i="4" a="1"/>
  <c r="P86" i="4" s="1"/>
  <c r="Q86" i="4" a="1"/>
  <c r="Q86" i="4" s="1"/>
  <c r="F83" i="2"/>
  <c r="R83" i="2"/>
  <c r="I83" i="2"/>
  <c r="L83" i="2" s="1"/>
  <c r="O83" i="2"/>
  <c r="U83" i="2"/>
  <c r="R85" i="4"/>
  <c r="M84" i="2"/>
  <c r="P84" i="2"/>
  <c r="D84" i="2"/>
  <c r="S84" i="2"/>
  <c r="J84" i="2"/>
  <c r="G84" i="2"/>
  <c r="B85" i="2"/>
  <c r="T84" i="2"/>
  <c r="V84" i="4"/>
  <c r="I85" i="4"/>
  <c r="F85" i="4"/>
  <c r="T85" i="4"/>
  <c r="L85" i="4"/>
  <c r="U85" i="4"/>
  <c r="K86" i="4"/>
  <c r="B87" i="4"/>
  <c r="E86" i="4"/>
  <c r="G86" i="4" a="1"/>
  <c r="G86" i="4" s="1"/>
  <c r="H86" i="4"/>
  <c r="J86" i="4" a="1"/>
  <c r="J86" i="4" s="1"/>
  <c r="D86" i="4" a="1"/>
  <c r="D86" i="4" s="1"/>
  <c r="N85" i="2" l="1" a="1"/>
  <c r="N85" i="2" s="1"/>
  <c r="T85" i="2" a="1"/>
  <c r="H85" i="2" a="1"/>
  <c r="H85" i="2" s="1"/>
  <c r="E85" i="2" a="1"/>
  <c r="E85" i="2" s="1"/>
  <c r="Q85" i="2" a="1"/>
  <c r="Q85" i="2" s="1"/>
  <c r="K85" i="2" a="1"/>
  <c r="K85" i="2" s="1"/>
  <c r="Q87" i="4" a="1"/>
  <c r="Q87" i="4" s="1"/>
  <c r="P87" i="4" a="1"/>
  <c r="P87" i="4" s="1"/>
  <c r="I84" i="2"/>
  <c r="L84" i="2" s="1"/>
  <c r="O84" i="2"/>
  <c r="R84" i="2"/>
  <c r="U84" i="2"/>
  <c r="F84" i="2"/>
  <c r="M85" i="2"/>
  <c r="J85" i="2"/>
  <c r="P85" i="2"/>
  <c r="S85" i="2"/>
  <c r="B86" i="2"/>
  <c r="G85" i="2"/>
  <c r="D85" i="2"/>
  <c r="T85" i="2"/>
  <c r="I86" i="4"/>
  <c r="R86" i="4"/>
  <c r="U86" i="4"/>
  <c r="V85" i="4"/>
  <c r="L86" i="4"/>
  <c r="F86" i="4"/>
  <c r="T86" i="4"/>
  <c r="K87" i="4"/>
  <c r="B88" i="4"/>
  <c r="G87" i="4" a="1"/>
  <c r="G87" i="4" s="1"/>
  <c r="H87" i="4"/>
  <c r="D87" i="4" a="1"/>
  <c r="D87" i="4" s="1"/>
  <c r="E87" i="4"/>
  <c r="J87" i="4" a="1"/>
  <c r="J87" i="4" s="1"/>
  <c r="P88" i="4" l="1" a="1"/>
  <c r="P88" i="4" s="1"/>
  <c r="Q88" i="4" a="1"/>
  <c r="Q88" i="4" s="1"/>
  <c r="N86" i="2" a="1"/>
  <c r="H86" i="2" a="1"/>
  <c r="H86" i="2" s="1"/>
  <c r="K86" i="2" a="1"/>
  <c r="K86" i="2" s="1"/>
  <c r="E86" i="2" a="1"/>
  <c r="E86" i="2" s="1"/>
  <c r="Q86" i="2" a="1"/>
  <c r="Q86" i="2" s="1"/>
  <c r="T86" i="2" a="1"/>
  <c r="T86" i="2" s="1"/>
  <c r="I85" i="2"/>
  <c r="L85" i="2" s="1"/>
  <c r="R85" i="2"/>
  <c r="U85" i="2"/>
  <c r="O85" i="2"/>
  <c r="F85" i="2"/>
  <c r="M86" i="2"/>
  <c r="N86" i="2"/>
  <c r="B87" i="2"/>
  <c r="D86" i="2"/>
  <c r="G86" i="2"/>
  <c r="S86" i="2"/>
  <c r="P86" i="2"/>
  <c r="J86" i="2"/>
  <c r="I87" i="4"/>
  <c r="R87" i="4"/>
  <c r="V86" i="4"/>
  <c r="F87" i="4"/>
  <c r="T87" i="4"/>
  <c r="L87" i="4"/>
  <c r="U87" i="4"/>
  <c r="K88" i="4"/>
  <c r="H88" i="4"/>
  <c r="B89" i="4"/>
  <c r="G88" i="4" a="1"/>
  <c r="G88" i="4" s="1"/>
  <c r="E88" i="4"/>
  <c r="D88" i="4" a="1"/>
  <c r="D88" i="4" s="1"/>
  <c r="J88" i="4" a="1"/>
  <c r="J88" i="4" s="1"/>
  <c r="Q89" i="4" l="1" a="1"/>
  <c r="Q89" i="4" s="1"/>
  <c r="P89" i="4" a="1"/>
  <c r="P89" i="4" s="1"/>
  <c r="N87" i="2" a="1"/>
  <c r="Q87" i="2" a="1"/>
  <c r="Q87" i="2" s="1"/>
  <c r="E87" i="2" a="1"/>
  <c r="E87" i="2" s="1"/>
  <c r="T87" i="2" a="1"/>
  <c r="T87" i="2" s="1"/>
  <c r="K87" i="2" a="1"/>
  <c r="K87" i="2" s="1"/>
  <c r="H87" i="2" a="1"/>
  <c r="H87" i="2" s="1"/>
  <c r="R86" i="2"/>
  <c r="U86" i="2"/>
  <c r="I86" i="2"/>
  <c r="L86" i="2" s="1"/>
  <c r="O86" i="2"/>
  <c r="F86" i="2"/>
  <c r="M87" i="2"/>
  <c r="N87" i="2"/>
  <c r="G87" i="2"/>
  <c r="B88" i="2"/>
  <c r="J87" i="2"/>
  <c r="P87" i="2"/>
  <c r="D87" i="2"/>
  <c r="S87" i="2"/>
  <c r="I88" i="4"/>
  <c r="R88" i="4"/>
  <c r="V87" i="4"/>
  <c r="L88" i="4"/>
  <c r="U88" i="4"/>
  <c r="F88" i="4"/>
  <c r="T88" i="4"/>
  <c r="K89" i="4"/>
  <c r="J89" i="4" a="1"/>
  <c r="J89" i="4" s="1"/>
  <c r="E89" i="4"/>
  <c r="B90" i="4"/>
  <c r="G89" i="4" a="1"/>
  <c r="G89" i="4" s="1"/>
  <c r="H89" i="4"/>
  <c r="D89" i="4" a="1"/>
  <c r="D89" i="4" s="1"/>
  <c r="P90" i="4" l="1" a="1"/>
  <c r="P90" i="4" s="1"/>
  <c r="Q90" i="4" a="1"/>
  <c r="N88" i="2" a="1"/>
  <c r="E88" i="2" a="1"/>
  <c r="E88" i="2" s="1"/>
  <c r="H88" i="2" a="1"/>
  <c r="H88" i="2" s="1"/>
  <c r="T88" i="2" a="1"/>
  <c r="Q88" i="2" a="1"/>
  <c r="Q88" i="2" s="1"/>
  <c r="K88" i="2" a="1"/>
  <c r="K88" i="2" s="1"/>
  <c r="I87" i="2"/>
  <c r="L87" i="2" s="1"/>
  <c r="R87" i="2"/>
  <c r="O87" i="2"/>
  <c r="U87" i="2"/>
  <c r="F87" i="2"/>
  <c r="Q90" i="4"/>
  <c r="M88" i="2"/>
  <c r="N88" i="2"/>
  <c r="G88" i="2"/>
  <c r="B89" i="2"/>
  <c r="J88" i="2"/>
  <c r="P88" i="2"/>
  <c r="D88" i="2"/>
  <c r="S88" i="2"/>
  <c r="T88" i="2"/>
  <c r="U89" i="4"/>
  <c r="V88" i="4"/>
  <c r="F89" i="4"/>
  <c r="T89" i="4"/>
  <c r="I89" i="4"/>
  <c r="R89" i="4"/>
  <c r="L89" i="4"/>
  <c r="J90" i="4" a="1"/>
  <c r="J90" i="4" s="1"/>
  <c r="H90" i="4"/>
  <c r="B91" i="4"/>
  <c r="E90" i="4"/>
  <c r="D90" i="4" a="1"/>
  <c r="D90" i="4" s="1"/>
  <c r="G90" i="4" a="1"/>
  <c r="G90" i="4" s="1"/>
  <c r="N89" i="2" l="1" a="1"/>
  <c r="N89" i="2" s="1"/>
  <c r="Q89" i="2" a="1"/>
  <c r="Q89" i="2" s="1"/>
  <c r="K89" i="2" a="1"/>
  <c r="K89" i="2" s="1"/>
  <c r="E89" i="2" a="1"/>
  <c r="E89" i="2" s="1"/>
  <c r="H89" i="2" a="1"/>
  <c r="H89" i="2" s="1"/>
  <c r="T89" i="2" a="1"/>
  <c r="T89" i="2" s="1"/>
  <c r="Q91" i="4" a="1"/>
  <c r="Q91" i="4" s="1"/>
  <c r="P91" i="4" a="1"/>
  <c r="P91" i="4" s="1"/>
  <c r="F88" i="2"/>
  <c r="R88" i="2"/>
  <c r="O88" i="2"/>
  <c r="U88" i="2"/>
  <c r="I88" i="2"/>
  <c r="L88" i="2" s="1"/>
  <c r="M89" i="2"/>
  <c r="B90" i="2"/>
  <c r="S89" i="2"/>
  <c r="J89" i="2"/>
  <c r="G89" i="2"/>
  <c r="D89" i="2"/>
  <c r="P89" i="2"/>
  <c r="R90" i="4"/>
  <c r="I90" i="4"/>
  <c r="V89" i="4"/>
  <c r="U90" i="4"/>
  <c r="F90" i="4"/>
  <c r="T90" i="4"/>
  <c r="L90" i="4"/>
  <c r="J91" i="4" a="1"/>
  <c r="J91" i="4" s="1"/>
  <c r="K91" i="4"/>
  <c r="E91" i="4"/>
  <c r="D91" i="4" a="1"/>
  <c r="D91" i="4" s="1"/>
  <c r="B92" i="4"/>
  <c r="G91" i="4" a="1"/>
  <c r="G91" i="4" s="1"/>
  <c r="H91" i="4"/>
  <c r="P92" i="4" l="1" a="1"/>
  <c r="Q92" i="4" a="1"/>
  <c r="N90" i="2" a="1"/>
  <c r="N90" i="2" s="1"/>
  <c r="Q90" i="2" a="1"/>
  <c r="Q90" i="2" s="1"/>
  <c r="E90" i="2" a="1"/>
  <c r="T90" i="2" a="1"/>
  <c r="H90" i="2" a="1"/>
  <c r="H90" i="2" s="1"/>
  <c r="K90" i="2" a="1"/>
  <c r="K90" i="2" s="1"/>
  <c r="O89" i="2"/>
  <c r="R89" i="2"/>
  <c r="U89" i="2"/>
  <c r="F89" i="2"/>
  <c r="P92" i="4"/>
  <c r="Q92" i="4"/>
  <c r="D90" i="2"/>
  <c r="M90" i="2"/>
  <c r="E90" i="2"/>
  <c r="J90" i="2"/>
  <c r="S90" i="2"/>
  <c r="T90" i="2"/>
  <c r="B91" i="2"/>
  <c r="G90" i="2"/>
  <c r="P90" i="2"/>
  <c r="I89" i="2"/>
  <c r="L89" i="2" s="1"/>
  <c r="V90" i="4"/>
  <c r="F91" i="4"/>
  <c r="T91" i="4"/>
  <c r="R91" i="4"/>
  <c r="U91" i="4"/>
  <c r="I91" i="4"/>
  <c r="L91" i="4"/>
  <c r="J92" i="4" a="1"/>
  <c r="J92" i="4" s="1"/>
  <c r="K92" i="4"/>
  <c r="E92" i="4"/>
  <c r="H92" i="4"/>
  <c r="G92" i="4" a="1"/>
  <c r="G92" i="4" s="1"/>
  <c r="B93" i="4"/>
  <c r="Q93" i="4" s="1"/>
  <c r="D92" i="4" a="1"/>
  <c r="D92" i="4" s="1"/>
  <c r="N91" i="2" l="1" a="1"/>
  <c r="H91" i="2" a="1"/>
  <c r="T91" i="2" a="1"/>
  <c r="T91" i="2" s="1"/>
  <c r="K91" i="2" a="1"/>
  <c r="K91" i="2" s="1"/>
  <c r="Q91" i="2" a="1"/>
  <c r="Q91" i="2" s="1"/>
  <c r="E91" i="2" a="1"/>
  <c r="E91" i="2" s="1"/>
  <c r="O90" i="2"/>
  <c r="I90" i="2"/>
  <c r="L90" i="2" s="1"/>
  <c r="M91" i="2"/>
  <c r="N91" i="2"/>
  <c r="J91" i="2"/>
  <c r="G91" i="2"/>
  <c r="P91" i="2"/>
  <c r="D91" i="2"/>
  <c r="S91" i="2"/>
  <c r="B92" i="2"/>
  <c r="H91" i="2"/>
  <c r="X90" i="2"/>
  <c r="W90" i="2"/>
  <c r="U90" i="2"/>
  <c r="R90" i="2"/>
  <c r="F90" i="2"/>
  <c r="I92" i="4"/>
  <c r="U92" i="4"/>
  <c r="R92" i="4"/>
  <c r="T92" i="4"/>
  <c r="V91" i="4"/>
  <c r="L92" i="4"/>
  <c r="F92" i="4"/>
  <c r="K93" i="4"/>
  <c r="J93" i="4" a="1"/>
  <c r="J93" i="4" s="1"/>
  <c r="G93" i="4" a="1"/>
  <c r="G93" i="4" s="1"/>
  <c r="E93" i="4"/>
  <c r="D93" i="4" a="1"/>
  <c r="D93" i="4" s="1"/>
  <c r="H93" i="4"/>
  <c r="B94" i="4"/>
  <c r="Q94" i="4" l="1" a="1"/>
  <c r="Q94" i="4" s="1"/>
  <c r="P94" i="4" a="1"/>
  <c r="P94" i="4" s="1"/>
  <c r="N92" i="2" a="1"/>
  <c r="N92" i="2" s="1"/>
  <c r="E92" i="2" a="1"/>
  <c r="E92" i="2" s="1"/>
  <c r="T92" i="2" a="1"/>
  <c r="H92" i="2" a="1"/>
  <c r="Q92" i="2" a="1"/>
  <c r="Q92" i="2" s="1"/>
  <c r="K92" i="2" a="1"/>
  <c r="K92" i="2" s="1"/>
  <c r="W91" i="2"/>
  <c r="F91" i="2"/>
  <c r="O91" i="2"/>
  <c r="Y90" i="2"/>
  <c r="X91" i="2"/>
  <c r="M92" i="2"/>
  <c r="G92" i="2"/>
  <c r="B93" i="2"/>
  <c r="D92" i="2"/>
  <c r="J92" i="2"/>
  <c r="S92" i="2"/>
  <c r="P92" i="2"/>
  <c r="T92" i="2"/>
  <c r="H92" i="2"/>
  <c r="I91" i="2"/>
  <c r="L91" i="2" s="1"/>
  <c r="R91" i="2"/>
  <c r="U91" i="2"/>
  <c r="R93" i="4"/>
  <c r="V92" i="4"/>
  <c r="L93" i="4"/>
  <c r="T93" i="4"/>
  <c r="U93" i="4"/>
  <c r="I93" i="4"/>
  <c r="F93" i="4"/>
  <c r="J94" i="4" a="1"/>
  <c r="J94" i="4" s="1"/>
  <c r="K94" i="4"/>
  <c r="B95" i="4"/>
  <c r="G94" i="4" a="1"/>
  <c r="G94" i="4" s="1"/>
  <c r="H94" i="4"/>
  <c r="E94" i="4"/>
  <c r="D94" i="4" a="1"/>
  <c r="D94" i="4" s="1"/>
  <c r="F92" i="2" l="1"/>
  <c r="N93" i="2" a="1"/>
  <c r="N93" i="2" s="1"/>
  <c r="E93" i="2" a="1"/>
  <c r="H93" i="2" a="1"/>
  <c r="H93" i="2" s="1"/>
  <c r="K93" i="2" a="1"/>
  <c r="K93" i="2" s="1"/>
  <c r="T93" i="2" a="1"/>
  <c r="T93" i="2" s="1"/>
  <c r="P95" i="4" a="1"/>
  <c r="P95" i="4" s="1"/>
  <c r="Q95" i="4" a="1"/>
  <c r="Q95" i="4" s="1"/>
  <c r="W92" i="2"/>
  <c r="Y91" i="2"/>
  <c r="I92" i="2"/>
  <c r="L92" i="2" s="1"/>
  <c r="U92" i="2"/>
  <c r="O92" i="2"/>
  <c r="R92" i="2"/>
  <c r="Q93" i="2"/>
  <c r="M93" i="2"/>
  <c r="S93" i="2"/>
  <c r="G93" i="2"/>
  <c r="B94" i="2"/>
  <c r="J93" i="2"/>
  <c r="P93" i="2"/>
  <c r="D93" i="2"/>
  <c r="E93" i="2"/>
  <c r="X92" i="2"/>
  <c r="R94" i="4"/>
  <c r="T94" i="4"/>
  <c r="L94" i="4"/>
  <c r="V93" i="4"/>
  <c r="U94" i="4"/>
  <c r="I94" i="4"/>
  <c r="F94" i="4"/>
  <c r="J95" i="4" a="1"/>
  <c r="J95" i="4" s="1"/>
  <c r="K95" i="4"/>
  <c r="H95" i="4"/>
  <c r="D95" i="4" a="1"/>
  <c r="D95" i="4" s="1"/>
  <c r="E95" i="4"/>
  <c r="G95" i="4" a="1"/>
  <c r="G95" i="4" s="1"/>
  <c r="B96" i="4"/>
  <c r="Y92" i="2" l="1"/>
  <c r="Q96" i="4" a="1"/>
  <c r="Q96" i="4" s="1"/>
  <c r="P96" i="4" a="1"/>
  <c r="P96" i="4" s="1"/>
  <c r="O93" i="2"/>
  <c r="N94" i="2" a="1"/>
  <c r="N94" i="2" s="1"/>
  <c r="H94" i="2" a="1"/>
  <c r="H94" i="2" s="1"/>
  <c r="T94" i="2" a="1"/>
  <c r="T94" i="2" s="1"/>
  <c r="Q94" i="2" a="1"/>
  <c r="Q94" i="2" s="1"/>
  <c r="E94" i="2" a="1"/>
  <c r="E94" i="2" s="1"/>
  <c r="K94" i="2" a="1"/>
  <c r="K94" i="2" s="1"/>
  <c r="F93" i="2"/>
  <c r="U93" i="2"/>
  <c r="X93" i="2"/>
  <c r="M94" i="2"/>
  <c r="P94" i="2"/>
  <c r="B95" i="2"/>
  <c r="D94" i="2"/>
  <c r="S94" i="2"/>
  <c r="G94" i="2"/>
  <c r="J94" i="2"/>
  <c r="I93" i="2"/>
  <c r="L93" i="2" s="1"/>
  <c r="W93" i="2"/>
  <c r="R93" i="2"/>
  <c r="V94" i="4"/>
  <c r="U95" i="4"/>
  <c r="F95" i="4"/>
  <c r="T95" i="4"/>
  <c r="L95" i="4"/>
  <c r="I95" i="4"/>
  <c r="R95" i="4"/>
  <c r="J96" i="4" a="1"/>
  <c r="J96" i="4" s="1"/>
  <c r="K96" i="4"/>
  <c r="H96" i="4"/>
  <c r="B97" i="4"/>
  <c r="E96" i="4"/>
  <c r="G96" i="4" a="1"/>
  <c r="G96" i="4" s="1"/>
  <c r="D96" i="4" a="1"/>
  <c r="D96" i="4" s="1"/>
  <c r="Y93" i="2" l="1"/>
  <c r="N95" i="2" a="1"/>
  <c r="H95" i="2" a="1"/>
  <c r="H95" i="2" s="1"/>
  <c r="T95" i="2" a="1"/>
  <c r="T95" i="2" s="1"/>
  <c r="K95" i="2" a="1"/>
  <c r="Q95" i="2" a="1"/>
  <c r="Q95" i="2" s="1"/>
  <c r="E95" i="2" a="1"/>
  <c r="E95" i="2" s="1"/>
  <c r="P97" i="4" a="1"/>
  <c r="P97" i="4" s="1"/>
  <c r="Q97" i="4" a="1"/>
  <c r="R94" i="2"/>
  <c r="U94" i="2"/>
  <c r="O94" i="2"/>
  <c r="Q97" i="4"/>
  <c r="X94" i="2"/>
  <c r="W94" i="2"/>
  <c r="I94" i="2"/>
  <c r="L94" i="2" s="1"/>
  <c r="M95" i="2"/>
  <c r="N95" i="2"/>
  <c r="D95" i="2"/>
  <c r="B96" i="2"/>
  <c r="J95" i="2"/>
  <c r="S95" i="2"/>
  <c r="G95" i="2"/>
  <c r="P95" i="2"/>
  <c r="K95" i="2"/>
  <c r="F94" i="2"/>
  <c r="R96" i="4"/>
  <c r="V95" i="4"/>
  <c r="L96" i="4"/>
  <c r="F96" i="4"/>
  <c r="T96" i="4"/>
  <c r="U96" i="4"/>
  <c r="I96" i="4"/>
  <c r="K97" i="4"/>
  <c r="J97" i="4" a="1"/>
  <c r="J97" i="4" s="1"/>
  <c r="G97" i="4" a="1"/>
  <c r="G97" i="4" s="1"/>
  <c r="H97" i="4"/>
  <c r="D97" i="4" a="1"/>
  <c r="D97" i="4" s="1"/>
  <c r="B98" i="4"/>
  <c r="E97" i="4"/>
  <c r="R95" i="2" l="1"/>
  <c r="N96" i="2" a="1"/>
  <c r="N96" i="2" s="1"/>
  <c r="E96" i="2" a="1"/>
  <c r="T96" i="2" a="1"/>
  <c r="T96" i="2" s="1"/>
  <c r="H96" i="2" a="1"/>
  <c r="H96" i="2" s="1"/>
  <c r="K96" i="2" a="1"/>
  <c r="K96" i="2" s="1"/>
  <c r="Q96" i="2" a="1"/>
  <c r="Q96" i="2" s="1"/>
  <c r="Q98" i="4" a="1"/>
  <c r="Q98" i="4" s="1"/>
  <c r="P98" i="4" a="1"/>
  <c r="P98" i="4" s="1"/>
  <c r="Y94" i="2"/>
  <c r="U95" i="2"/>
  <c r="O95" i="2"/>
  <c r="X95" i="2"/>
  <c r="M96" i="2"/>
  <c r="J96" i="2"/>
  <c r="S96" i="2"/>
  <c r="D96" i="2"/>
  <c r="B97" i="2"/>
  <c r="G96" i="2"/>
  <c r="P96" i="2"/>
  <c r="E96" i="2"/>
  <c r="I95" i="2"/>
  <c r="L95" i="2" s="1"/>
  <c r="F95" i="2"/>
  <c r="W95" i="2"/>
  <c r="T97" i="4"/>
  <c r="V96" i="4"/>
  <c r="U97" i="4"/>
  <c r="F97" i="4"/>
  <c r="R97" i="4"/>
  <c r="I97" i="4"/>
  <c r="L97" i="4"/>
  <c r="J98" i="4" a="1"/>
  <c r="J98" i="4" s="1"/>
  <c r="K98" i="4"/>
  <c r="B99" i="4"/>
  <c r="D98" i="4" a="1"/>
  <c r="D98" i="4" s="1"/>
  <c r="H98" i="4"/>
  <c r="G98" i="4" a="1"/>
  <c r="G98" i="4" s="1"/>
  <c r="E98" i="4"/>
  <c r="Y95" i="2" l="1"/>
  <c r="P99" i="4" a="1"/>
  <c r="P99" i="4" s="1"/>
  <c r="Q99" i="4" a="1"/>
  <c r="Q99" i="4" s="1"/>
  <c r="N97" i="2" a="1"/>
  <c r="N97" i="2" s="1"/>
  <c r="E97" i="2" a="1"/>
  <c r="T97" i="2" a="1"/>
  <c r="H97" i="2" a="1"/>
  <c r="H97" i="2" s="1"/>
  <c r="K97" i="2" a="1"/>
  <c r="K97" i="2" s="1"/>
  <c r="Q97" i="2" a="1"/>
  <c r="Q97" i="2" s="1"/>
  <c r="O96" i="2"/>
  <c r="X96" i="2"/>
  <c r="R96" i="2"/>
  <c r="U96" i="2"/>
  <c r="F96" i="2"/>
  <c r="I96" i="2"/>
  <c r="L96" i="2" s="1"/>
  <c r="M97" i="2"/>
  <c r="J97" i="2"/>
  <c r="P97" i="2"/>
  <c r="G97" i="2"/>
  <c r="D97" i="2"/>
  <c r="S97" i="2"/>
  <c r="B98" i="2"/>
  <c r="T97" i="2"/>
  <c r="E97" i="2"/>
  <c r="W96" i="2"/>
  <c r="L98" i="4"/>
  <c r="V97" i="4"/>
  <c r="T98" i="4"/>
  <c r="U98" i="4"/>
  <c r="R98" i="4"/>
  <c r="I98" i="4"/>
  <c r="F98" i="4"/>
  <c r="J99" i="4" a="1"/>
  <c r="J99" i="4" s="1"/>
  <c r="K99" i="4"/>
  <c r="H99" i="4"/>
  <c r="G99" i="4" a="1"/>
  <c r="G99" i="4" s="1"/>
  <c r="E99" i="4"/>
  <c r="D99" i="4" a="1"/>
  <c r="D99" i="4" s="1"/>
  <c r="B100" i="4"/>
  <c r="Y96" i="2" l="1"/>
  <c r="N98" i="2" a="1"/>
  <c r="N98" i="2" s="1"/>
  <c r="E98" i="2" a="1"/>
  <c r="Q98" i="2" a="1"/>
  <c r="Q98" i="2" s="1"/>
  <c r="K98" i="2" a="1"/>
  <c r="K98" i="2" s="1"/>
  <c r="T98" i="2" a="1"/>
  <c r="T98" i="2" s="1"/>
  <c r="H98" i="2" a="1"/>
  <c r="H98" i="2" s="1"/>
  <c r="Q100" i="4" a="1"/>
  <c r="Q100" i="4" s="1"/>
  <c r="P100" i="4" a="1"/>
  <c r="P100" i="4" s="1"/>
  <c r="O97" i="2"/>
  <c r="R97" i="2"/>
  <c r="W97" i="2"/>
  <c r="U97" i="2"/>
  <c r="X97" i="2"/>
  <c r="F97" i="2"/>
  <c r="M98" i="2"/>
  <c r="J98" i="2"/>
  <c r="P98" i="2"/>
  <c r="G98" i="2"/>
  <c r="B99" i="2"/>
  <c r="D98" i="2"/>
  <c r="S98" i="2"/>
  <c r="E98" i="2"/>
  <c r="I97" i="2"/>
  <c r="L97" i="2" s="1"/>
  <c r="U99" i="4"/>
  <c r="L99" i="4"/>
  <c r="V98" i="4"/>
  <c r="R99" i="4"/>
  <c r="F99" i="4"/>
  <c r="T99" i="4"/>
  <c r="I99" i="4"/>
  <c r="J100" i="4" a="1"/>
  <c r="J100" i="4" s="1"/>
  <c r="K100" i="4"/>
  <c r="H100" i="4"/>
  <c r="B101" i="4"/>
  <c r="E100" i="4"/>
  <c r="G100" i="4" a="1"/>
  <c r="G100" i="4" s="1"/>
  <c r="D100" i="4" a="1"/>
  <c r="D100" i="4" s="1"/>
  <c r="Y97" i="2" l="1"/>
  <c r="R98" i="2"/>
  <c r="N99" i="2" a="1"/>
  <c r="N99" i="2" s="1"/>
  <c r="E99" i="2" a="1"/>
  <c r="E99" i="2" s="1"/>
  <c r="K99" i="2" a="1"/>
  <c r="T99" i="2" a="1"/>
  <c r="Q99" i="2" a="1"/>
  <c r="Q99" i="2" s="1"/>
  <c r="H99" i="2" a="1"/>
  <c r="H99" i="2" s="1"/>
  <c r="P101" i="4" a="1"/>
  <c r="P101" i="4" s="1"/>
  <c r="Q101" i="4" a="1"/>
  <c r="Q101" i="4" s="1"/>
  <c r="W98" i="2"/>
  <c r="X98" i="2"/>
  <c r="O98" i="2"/>
  <c r="U98" i="2"/>
  <c r="I98" i="2"/>
  <c r="L98" i="2" s="1"/>
  <c r="M99" i="2"/>
  <c r="G99" i="2"/>
  <c r="S99" i="2"/>
  <c r="B100" i="2"/>
  <c r="D99" i="2"/>
  <c r="J99" i="2"/>
  <c r="P99" i="2"/>
  <c r="K99" i="2"/>
  <c r="T99" i="2"/>
  <c r="F98" i="2"/>
  <c r="U100" i="4"/>
  <c r="L100" i="4"/>
  <c r="R100" i="4"/>
  <c r="V99" i="4"/>
  <c r="F100" i="4"/>
  <c r="T100" i="4"/>
  <c r="I100" i="4"/>
  <c r="K101" i="4"/>
  <c r="J101" i="4" a="1"/>
  <c r="J101" i="4" s="1"/>
  <c r="G101" i="4" a="1"/>
  <c r="G101" i="4" s="1"/>
  <c r="E101" i="4"/>
  <c r="D101" i="4" a="1"/>
  <c r="D101" i="4" s="1"/>
  <c r="B102" i="4"/>
  <c r="H101" i="4"/>
  <c r="Q102" i="4" l="1" a="1"/>
  <c r="Q102" i="4" s="1"/>
  <c r="P102" i="4" a="1"/>
  <c r="P102" i="4" s="1"/>
  <c r="U99" i="2"/>
  <c r="N100" i="2" a="1"/>
  <c r="N100" i="2" s="1"/>
  <c r="K100" i="2" a="1"/>
  <c r="K100" i="2" s="1"/>
  <c r="Q100" i="2" a="1"/>
  <c r="Q100" i="2" s="1"/>
  <c r="H100" i="2" a="1"/>
  <c r="E100" i="2" a="1"/>
  <c r="E100" i="2" s="1"/>
  <c r="T100" i="2" a="1"/>
  <c r="T100" i="2" s="1"/>
  <c r="Y98" i="2"/>
  <c r="W99" i="2"/>
  <c r="O99" i="2"/>
  <c r="R99" i="2"/>
  <c r="F99" i="2"/>
  <c r="X99" i="2"/>
  <c r="M100" i="2"/>
  <c r="D100" i="2"/>
  <c r="B101" i="2"/>
  <c r="J100" i="2"/>
  <c r="P100" i="2"/>
  <c r="S100" i="2"/>
  <c r="G100" i="2"/>
  <c r="H100" i="2"/>
  <c r="I99" i="2"/>
  <c r="L99" i="2" s="1"/>
  <c r="L101" i="4"/>
  <c r="R101" i="4"/>
  <c r="V100" i="4"/>
  <c r="F101" i="4"/>
  <c r="T101" i="4"/>
  <c r="U101" i="4"/>
  <c r="I101" i="4"/>
  <c r="J102" i="4" a="1"/>
  <c r="J102" i="4" s="1"/>
  <c r="K102" i="4"/>
  <c r="B103" i="4"/>
  <c r="G102" i="4" a="1"/>
  <c r="G102" i="4" s="1"/>
  <c r="E102" i="4"/>
  <c r="D102" i="4" a="1"/>
  <c r="D102" i="4" s="1"/>
  <c r="H102" i="4"/>
  <c r="Y99" i="2" l="1"/>
  <c r="P103" i="4" a="1"/>
  <c r="P103" i="4" s="1"/>
  <c r="Q103" i="4" a="1"/>
  <c r="Q103" i="4" s="1"/>
  <c r="N101" i="2" a="1"/>
  <c r="N101" i="2" s="1"/>
  <c r="E101" i="2" a="1"/>
  <c r="T101" i="2" a="1"/>
  <c r="H101" i="2" a="1"/>
  <c r="K101" i="2" a="1"/>
  <c r="K101" i="2" s="1"/>
  <c r="Q101" i="2" a="1"/>
  <c r="Q101" i="2" s="1"/>
  <c r="R100" i="2"/>
  <c r="O100" i="2"/>
  <c r="U100" i="2"/>
  <c r="I100" i="2"/>
  <c r="L100" i="2" s="1"/>
  <c r="X100" i="2"/>
  <c r="M101" i="2"/>
  <c r="D101" i="2"/>
  <c r="S101" i="2"/>
  <c r="G101" i="2"/>
  <c r="B102" i="2"/>
  <c r="B103" i="2" s="1"/>
  <c r="J101" i="2"/>
  <c r="P101" i="2"/>
  <c r="T101" i="2"/>
  <c r="H101" i="2"/>
  <c r="E101" i="2"/>
  <c r="W100" i="2"/>
  <c r="F100" i="2"/>
  <c r="R102" i="4"/>
  <c r="U102" i="4"/>
  <c r="V101" i="4"/>
  <c r="F102" i="4"/>
  <c r="T102" i="4"/>
  <c r="I102" i="4"/>
  <c r="L102" i="4"/>
  <c r="J103" i="4" a="1"/>
  <c r="J103" i="4" s="1"/>
  <c r="K103" i="4"/>
  <c r="H103" i="4"/>
  <c r="B104" i="4"/>
  <c r="E103" i="4"/>
  <c r="D103" i="4" a="1"/>
  <c r="D103" i="4" s="1"/>
  <c r="G103" i="4" a="1"/>
  <c r="G103" i="4" s="1"/>
  <c r="R103" i="4" l="1"/>
  <c r="E103" i="2" a="1"/>
  <c r="E103" i="2" s="1"/>
  <c r="K103" i="2" a="1"/>
  <c r="K103" i="2" s="1"/>
  <c r="N103" i="2" a="1"/>
  <c r="N103" i="2" s="1"/>
  <c r="T103" i="2" a="1"/>
  <c r="T103" i="2" s="1"/>
  <c r="H103" i="2" a="1"/>
  <c r="H103" i="2" s="1"/>
  <c r="P103" i="2"/>
  <c r="B104" i="2"/>
  <c r="J103" i="2"/>
  <c r="Q103" i="2" a="1"/>
  <c r="Q103" i="2" s="1"/>
  <c r="D103" i="2"/>
  <c r="M103" i="2"/>
  <c r="S103" i="2"/>
  <c r="G103" i="2"/>
  <c r="Q104" i="4" a="1"/>
  <c r="P104" i="4" a="1"/>
  <c r="P104" i="4" s="1"/>
  <c r="Y100" i="2"/>
  <c r="N102" i="2" a="1"/>
  <c r="N102" i="2" s="1"/>
  <c r="H102" i="2" a="1"/>
  <c r="H102" i="2" s="1"/>
  <c r="T102" i="2" a="1"/>
  <c r="T102" i="2" s="1"/>
  <c r="Q102" i="2" a="1"/>
  <c r="Q102" i="2" s="1"/>
  <c r="K102" i="2" a="1"/>
  <c r="K102" i="2" s="1"/>
  <c r="E102" i="2" a="1"/>
  <c r="E102" i="2" s="1"/>
  <c r="X101" i="2"/>
  <c r="O101" i="2"/>
  <c r="R101" i="2"/>
  <c r="U101" i="2"/>
  <c r="Q104" i="4"/>
  <c r="M102" i="2"/>
  <c r="S102" i="2"/>
  <c r="P102" i="2"/>
  <c r="D102" i="2"/>
  <c r="G102" i="2"/>
  <c r="J102" i="2"/>
  <c r="F101" i="2"/>
  <c r="W101" i="2"/>
  <c r="I101" i="2"/>
  <c r="L101" i="2" s="1"/>
  <c r="U103" i="4"/>
  <c r="I103" i="4"/>
  <c r="V102" i="4"/>
  <c r="L103" i="4"/>
  <c r="F103" i="4"/>
  <c r="T103" i="4"/>
  <c r="J104" i="4" a="1"/>
  <c r="J104" i="4" s="1"/>
  <c r="K104" i="4"/>
  <c r="H104" i="4"/>
  <c r="B105" i="4"/>
  <c r="E104" i="4"/>
  <c r="G104" i="4" a="1"/>
  <c r="G104" i="4" s="1"/>
  <c r="D104" i="4" a="1"/>
  <c r="D104" i="4" s="1"/>
  <c r="G104" i="2" l="1"/>
  <c r="N104" i="2" a="1"/>
  <c r="N104" i="2" s="1"/>
  <c r="H104" i="2" a="1"/>
  <c r="H104" i="2" s="1"/>
  <c r="Q104" i="2" a="1"/>
  <c r="Q104" i="2" s="1"/>
  <c r="K104" i="2" a="1"/>
  <c r="K104" i="2" s="1"/>
  <c r="T104" i="2" a="1"/>
  <c r="T104" i="2" s="1"/>
  <c r="E104" i="2" a="1"/>
  <c r="E104" i="2" s="1"/>
  <c r="B105" i="2"/>
  <c r="J104" i="2"/>
  <c r="S104" i="2"/>
  <c r="D104" i="2"/>
  <c r="M104" i="2"/>
  <c r="P104" i="2"/>
  <c r="W103" i="2"/>
  <c r="X103" i="2"/>
  <c r="Y101" i="2"/>
  <c r="R102" i="2"/>
  <c r="R103" i="2" s="1"/>
  <c r="P105" i="4" a="1"/>
  <c r="P105" i="4" s="1"/>
  <c r="Q105" i="4" a="1"/>
  <c r="W102" i="2"/>
  <c r="O102" i="2"/>
  <c r="O103" i="2" s="1"/>
  <c r="U102" i="2"/>
  <c r="U103" i="2" s="1"/>
  <c r="Q105" i="4"/>
  <c r="X102" i="2"/>
  <c r="Y102" i="2" s="1"/>
  <c r="I102" i="2"/>
  <c r="L102" i="2" s="1"/>
  <c r="I103" i="2" s="1"/>
  <c r="L103" i="2" s="1"/>
  <c r="F102" i="2"/>
  <c r="F103" i="2" s="1"/>
  <c r="U104" i="4"/>
  <c r="V103" i="4"/>
  <c r="F104" i="4"/>
  <c r="T104" i="4"/>
  <c r="R104" i="4"/>
  <c r="I104" i="4"/>
  <c r="L104" i="4"/>
  <c r="K105" i="4"/>
  <c r="J105" i="4" a="1"/>
  <c r="J105" i="4" s="1"/>
  <c r="G105" i="4" a="1"/>
  <c r="G105" i="4" s="1"/>
  <c r="E105" i="4"/>
  <c r="D105" i="4" a="1"/>
  <c r="D105" i="4" s="1"/>
  <c r="H105" i="4"/>
  <c r="B106" i="4"/>
  <c r="W104" i="2" l="1"/>
  <c r="I104" i="2"/>
  <c r="L104" i="2" s="1"/>
  <c r="O104" i="2"/>
  <c r="R104" i="2"/>
  <c r="Y103" i="2"/>
  <c r="X104" i="2"/>
  <c r="U104" i="2"/>
  <c r="D105" i="2"/>
  <c r="K105" i="2" a="1"/>
  <c r="K105" i="2" s="1"/>
  <c r="S105" i="2"/>
  <c r="E105" i="2" a="1"/>
  <c r="E105" i="2" s="1"/>
  <c r="N105" i="2" a="1"/>
  <c r="N105" i="2" s="1"/>
  <c r="T105" i="2" a="1"/>
  <c r="T105" i="2" s="1"/>
  <c r="Q105" i="2" a="1"/>
  <c r="Q105" i="2" s="1"/>
  <c r="B106" i="2"/>
  <c r="H105" i="2" a="1"/>
  <c r="H105" i="2" s="1"/>
  <c r="M105" i="2"/>
  <c r="G105" i="2"/>
  <c r="P105" i="2"/>
  <c r="J105" i="2"/>
  <c r="F104" i="2"/>
  <c r="Q106" i="4" a="1"/>
  <c r="Q106" i="4" s="1"/>
  <c r="P106" i="4" a="1"/>
  <c r="P106" i="4" s="1"/>
  <c r="V104" i="4"/>
  <c r="R105" i="4"/>
  <c r="U105" i="4"/>
  <c r="L105" i="4"/>
  <c r="F105" i="4"/>
  <c r="T105" i="4"/>
  <c r="I105" i="4"/>
  <c r="J106" i="4" a="1"/>
  <c r="J106" i="4" s="1"/>
  <c r="K106" i="4"/>
  <c r="B107" i="4"/>
  <c r="D106" i="4" a="1"/>
  <c r="D106" i="4" s="1"/>
  <c r="H106" i="4"/>
  <c r="E106" i="4"/>
  <c r="G106" i="4" a="1"/>
  <c r="G106" i="4" s="1"/>
  <c r="R105" i="2" l="1"/>
  <c r="F105" i="2"/>
  <c r="O105" i="2"/>
  <c r="Y104" i="2"/>
  <c r="W105" i="2"/>
  <c r="H106" i="2" a="1"/>
  <c r="H106" i="2" s="1"/>
  <c r="P106" i="2"/>
  <c r="K106" i="2" a="1"/>
  <c r="K106" i="2" s="1"/>
  <c r="Q106" i="2" a="1"/>
  <c r="Q106" i="2" s="1"/>
  <c r="T106" i="2" a="1"/>
  <c r="T106" i="2" s="1"/>
  <c r="E106" i="2" a="1"/>
  <c r="E106" i="2" s="1"/>
  <c r="N106" i="2" a="1"/>
  <c r="N106" i="2" s="1"/>
  <c r="B107" i="2"/>
  <c r="G106" i="2"/>
  <c r="J106" i="2"/>
  <c r="S106" i="2"/>
  <c r="D106" i="2"/>
  <c r="M106" i="2"/>
  <c r="X105" i="2"/>
  <c r="U105" i="2"/>
  <c r="I105" i="2"/>
  <c r="L105" i="2" s="1"/>
  <c r="P107" i="4" a="1"/>
  <c r="P107" i="4" s="1"/>
  <c r="Q107" i="4" a="1"/>
  <c r="Q107" i="4" s="1"/>
  <c r="I106" i="4"/>
  <c r="R106" i="4"/>
  <c r="V105" i="4"/>
  <c r="U106" i="4"/>
  <c r="L106" i="4"/>
  <c r="F106" i="4"/>
  <c r="T106" i="4"/>
  <c r="J107" i="4" a="1"/>
  <c r="J107" i="4" s="1"/>
  <c r="K107" i="4"/>
  <c r="H107" i="4"/>
  <c r="B108" i="4"/>
  <c r="E107" i="4"/>
  <c r="G107" i="4" a="1"/>
  <c r="G107" i="4" s="1"/>
  <c r="D107" i="4" a="1"/>
  <c r="D107" i="4" s="1"/>
  <c r="F106" i="2" l="1"/>
  <c r="U106" i="2"/>
  <c r="O106" i="2"/>
  <c r="Y105" i="2"/>
  <c r="I106" i="2"/>
  <c r="L106" i="2" s="1"/>
  <c r="X106" i="2"/>
  <c r="R106" i="2"/>
  <c r="W106" i="2"/>
  <c r="E107" i="2" a="1"/>
  <c r="E107" i="2" s="1"/>
  <c r="K107" i="2" a="1"/>
  <c r="K107" i="2" s="1"/>
  <c r="M107" i="2"/>
  <c r="T107" i="2" a="1"/>
  <c r="T107" i="2" s="1"/>
  <c r="Q107" i="2" a="1"/>
  <c r="Q107" i="2" s="1"/>
  <c r="G107" i="2"/>
  <c r="N107" i="2" a="1"/>
  <c r="N107" i="2" s="1"/>
  <c r="B108" i="2"/>
  <c r="H107" i="2" a="1"/>
  <c r="H107" i="2" s="1"/>
  <c r="P107" i="2"/>
  <c r="D107" i="2"/>
  <c r="J107" i="2"/>
  <c r="S107" i="2"/>
  <c r="Q108" i="4" a="1"/>
  <c r="Q108" i="4" s="1"/>
  <c r="P108" i="4" a="1"/>
  <c r="P108" i="4" s="1"/>
  <c r="U107" i="4"/>
  <c r="V106" i="4"/>
  <c r="R107" i="4"/>
  <c r="L107" i="4"/>
  <c r="F107" i="4"/>
  <c r="T107" i="4"/>
  <c r="I107" i="4"/>
  <c r="J108" i="4" a="1"/>
  <c r="J108" i="4" s="1"/>
  <c r="K108" i="4"/>
  <c r="H108" i="4"/>
  <c r="B109" i="4"/>
  <c r="E108" i="4"/>
  <c r="G108" i="4" a="1"/>
  <c r="G108" i="4" s="1"/>
  <c r="D108" i="4" a="1"/>
  <c r="D108" i="4" s="1"/>
  <c r="F107" i="2" l="1"/>
  <c r="W107" i="2"/>
  <c r="O107" i="2"/>
  <c r="X107" i="2"/>
  <c r="E108" i="2" a="1"/>
  <c r="E108" i="2" s="1"/>
  <c r="B109" i="2"/>
  <c r="K108" i="2" a="1"/>
  <c r="K108" i="2" s="1"/>
  <c r="H108" i="2" a="1"/>
  <c r="H108" i="2" s="1"/>
  <c r="N108" i="2" a="1"/>
  <c r="N108" i="2" s="1"/>
  <c r="J108" i="2"/>
  <c r="Q108" i="2" a="1"/>
  <c r="Q108" i="2" s="1"/>
  <c r="D108" i="2"/>
  <c r="T108" i="2" a="1"/>
  <c r="T108" i="2" s="1"/>
  <c r="S108" i="2"/>
  <c r="M108" i="2"/>
  <c r="P108" i="2"/>
  <c r="G108" i="2"/>
  <c r="Y106" i="2"/>
  <c r="U107" i="2"/>
  <c r="R107" i="2"/>
  <c r="I107" i="2"/>
  <c r="L107" i="2" s="1"/>
  <c r="P109" i="4" a="1"/>
  <c r="P109" i="4" s="1"/>
  <c r="Q109" i="4" a="1"/>
  <c r="Q109" i="4" s="1"/>
  <c r="V107" i="4"/>
  <c r="U108" i="4"/>
  <c r="L108" i="4"/>
  <c r="F108" i="4"/>
  <c r="T108" i="4"/>
  <c r="R108" i="4"/>
  <c r="I108" i="4"/>
  <c r="K109" i="4"/>
  <c r="J109" i="4" a="1"/>
  <c r="J109" i="4" s="1"/>
  <c r="G109" i="4" a="1"/>
  <c r="G109" i="4" s="1"/>
  <c r="H109" i="4"/>
  <c r="D109" i="4" a="1"/>
  <c r="D109" i="4" s="1"/>
  <c r="B110" i="4"/>
  <c r="E109" i="4"/>
  <c r="Y107" i="2" l="1"/>
  <c r="F108" i="2"/>
  <c r="W108" i="2"/>
  <c r="R108" i="2"/>
  <c r="U108" i="2"/>
  <c r="O108" i="2"/>
  <c r="I108" i="2"/>
  <c r="L108" i="2" s="1"/>
  <c r="K109" i="2" a="1"/>
  <c r="K109" i="2" s="1"/>
  <c r="T109" i="2" a="1"/>
  <c r="T109" i="2" s="1"/>
  <c r="E109" i="2" a="1"/>
  <c r="E109" i="2" s="1"/>
  <c r="N109" i="2" a="1"/>
  <c r="N109" i="2" s="1"/>
  <c r="B110" i="2"/>
  <c r="Q109" i="2" a="1"/>
  <c r="Q109" i="2" s="1"/>
  <c r="H109" i="2" a="1"/>
  <c r="H109" i="2" s="1"/>
  <c r="M109" i="2"/>
  <c r="S109" i="2"/>
  <c r="G109" i="2"/>
  <c r="P109" i="2"/>
  <c r="D109" i="2"/>
  <c r="J109" i="2"/>
  <c r="X108" i="2"/>
  <c r="Q110" i="4" a="1"/>
  <c r="Q110" i="4" s="1"/>
  <c r="P110" i="4" a="1"/>
  <c r="P110" i="4" s="1"/>
  <c r="B111" i="4"/>
  <c r="E111" i="4" s="1"/>
  <c r="V108" i="4"/>
  <c r="I109" i="4"/>
  <c r="T109" i="4"/>
  <c r="U109" i="4"/>
  <c r="R109" i="4"/>
  <c r="K111" i="4"/>
  <c r="B112" i="4"/>
  <c r="G111" i="4" a="1"/>
  <c r="D111" i="4" a="1"/>
  <c r="D111" i="4" s="1"/>
  <c r="J111" i="4" a="1"/>
  <c r="J111" i="4" s="1"/>
  <c r="L109" i="4"/>
  <c r="F109" i="4"/>
  <c r="J110" i="4" a="1"/>
  <c r="J110" i="4" s="1"/>
  <c r="K110" i="4"/>
  <c r="D110" i="4" a="1"/>
  <c r="D110" i="4" s="1"/>
  <c r="H110" i="4"/>
  <c r="E110" i="4"/>
  <c r="G110" i="4" a="1"/>
  <c r="G110" i="4" s="1"/>
  <c r="Y108" i="2" l="1"/>
  <c r="U109" i="2"/>
  <c r="O109" i="2"/>
  <c r="R109" i="2"/>
  <c r="H111" i="4"/>
  <c r="W109" i="2"/>
  <c r="X109" i="2"/>
  <c r="I109" i="2"/>
  <c r="L109" i="2" s="1"/>
  <c r="F109" i="2"/>
  <c r="K110" i="2" a="1"/>
  <c r="K110" i="2" s="1"/>
  <c r="Q110" i="2" a="1"/>
  <c r="Q110" i="2" s="1"/>
  <c r="N110" i="2" a="1"/>
  <c r="N110" i="2" s="1"/>
  <c r="S110" i="2"/>
  <c r="H110" i="2" a="1"/>
  <c r="H110" i="2" s="1"/>
  <c r="E110" i="2" a="1"/>
  <c r="E110" i="2" s="1"/>
  <c r="M110" i="2"/>
  <c r="T110" i="2" a="1"/>
  <c r="T110" i="2" s="1"/>
  <c r="B111" i="2"/>
  <c r="P110" i="2"/>
  <c r="G110" i="2"/>
  <c r="J110" i="2"/>
  <c r="D110" i="2"/>
  <c r="P111" i="4" a="1"/>
  <c r="P111" i="4" s="1"/>
  <c r="Q111" i="4" a="1"/>
  <c r="Q111" i="4" s="1"/>
  <c r="Q112" i="4" a="1"/>
  <c r="Q112" i="4" s="1"/>
  <c r="P112" i="4" a="1"/>
  <c r="G111" i="4"/>
  <c r="P112" i="4"/>
  <c r="V109" i="4"/>
  <c r="F110" i="4"/>
  <c r="F111" i="4" s="1"/>
  <c r="T110" i="4"/>
  <c r="R110" i="4"/>
  <c r="I110" i="4"/>
  <c r="E112" i="4"/>
  <c r="J112" i="4" a="1"/>
  <c r="J112" i="4" s="1"/>
  <c r="H112" i="4"/>
  <c r="B113" i="4"/>
  <c r="K112" i="4"/>
  <c r="G112" i="4" a="1"/>
  <c r="G112" i="4" s="1"/>
  <c r="D112" i="4" a="1"/>
  <c r="D112" i="4" s="1"/>
  <c r="U110" i="4"/>
  <c r="L110" i="4"/>
  <c r="L111" i="4" s="1"/>
  <c r="R110" i="2" l="1"/>
  <c r="O110" i="2"/>
  <c r="Y109" i="2"/>
  <c r="W110" i="2"/>
  <c r="U110" i="2"/>
  <c r="U111" i="4"/>
  <c r="E111" i="2" a="1"/>
  <c r="E111" i="2" s="1"/>
  <c r="K111" i="2" a="1"/>
  <c r="K111" i="2" s="1"/>
  <c r="N111" i="2" a="1"/>
  <c r="N111" i="2" s="1"/>
  <c r="T111" i="2" a="1"/>
  <c r="T111" i="2" s="1"/>
  <c r="Q111" i="2" a="1"/>
  <c r="Q111" i="2" s="1"/>
  <c r="H111" i="2" a="1"/>
  <c r="H111" i="2" s="1"/>
  <c r="P111" i="2"/>
  <c r="B112" i="2"/>
  <c r="J111" i="2"/>
  <c r="D111" i="2"/>
  <c r="M111" i="2"/>
  <c r="S111" i="2"/>
  <c r="G111" i="2"/>
  <c r="F110" i="2"/>
  <c r="X110" i="2"/>
  <c r="I110" i="2"/>
  <c r="L110" i="2" s="1"/>
  <c r="P113" i="4" a="1"/>
  <c r="P113" i="4" s="1"/>
  <c r="Q113" i="4" a="1"/>
  <c r="Q113" i="4" s="1"/>
  <c r="I111" i="4"/>
  <c r="I112" i="4" s="1"/>
  <c r="T111" i="4"/>
  <c r="R111" i="4"/>
  <c r="R112" i="4" s="1"/>
  <c r="T112" i="4"/>
  <c r="V110" i="4"/>
  <c r="U112" i="4"/>
  <c r="L112" i="4"/>
  <c r="F112" i="4"/>
  <c r="E113" i="4"/>
  <c r="J113" i="4" a="1"/>
  <c r="J113" i="4" s="1"/>
  <c r="D113" i="4" a="1"/>
  <c r="D113" i="4" s="1"/>
  <c r="H113" i="4"/>
  <c r="B114" i="4"/>
  <c r="K113" i="4"/>
  <c r="G113" i="4" a="1"/>
  <c r="G113" i="4" s="1"/>
  <c r="Y110" i="2" l="1"/>
  <c r="O111" i="2"/>
  <c r="U111" i="2"/>
  <c r="I111" i="2"/>
  <c r="L111" i="2" s="1"/>
  <c r="F111" i="2"/>
  <c r="W111" i="2"/>
  <c r="R111" i="2"/>
  <c r="G112" i="2"/>
  <c r="N112" i="2" a="1"/>
  <c r="N112" i="2" s="1"/>
  <c r="B113" i="2"/>
  <c r="H112" i="2" a="1"/>
  <c r="H112" i="2" s="1"/>
  <c r="Q112" i="2" a="1"/>
  <c r="Q112" i="2" s="1"/>
  <c r="K112" i="2" a="1"/>
  <c r="K112" i="2" s="1"/>
  <c r="T112" i="2" a="1"/>
  <c r="T112" i="2" s="1"/>
  <c r="E112" i="2" a="1"/>
  <c r="E112" i="2" s="1"/>
  <c r="J112" i="2"/>
  <c r="S112" i="2"/>
  <c r="D112" i="2"/>
  <c r="M112" i="2"/>
  <c r="P112" i="2"/>
  <c r="I112" i="2"/>
  <c r="X111" i="2"/>
  <c r="Y111" i="2" s="1"/>
  <c r="Q114" i="4" a="1"/>
  <c r="Q114" i="4" s="1"/>
  <c r="P114" i="4" a="1"/>
  <c r="P114" i="4" s="1"/>
  <c r="V111" i="4"/>
  <c r="V112" i="4" s="1"/>
  <c r="R113" i="4"/>
  <c r="T113" i="4"/>
  <c r="F113" i="4"/>
  <c r="I113" i="4"/>
  <c r="D114" i="4" a="1"/>
  <c r="D114" i="4" s="1"/>
  <c r="E114" i="4"/>
  <c r="K114" i="4"/>
  <c r="B115" i="4"/>
  <c r="G114" i="4" a="1"/>
  <c r="G114" i="4" s="1"/>
  <c r="H114" i="4"/>
  <c r="J114" i="4" a="1"/>
  <c r="J114" i="4" s="1"/>
  <c r="U113" i="4"/>
  <c r="L113" i="4"/>
  <c r="R112" i="2" l="1"/>
  <c r="O112" i="2"/>
  <c r="U112" i="2"/>
  <c r="X112" i="2"/>
  <c r="F112" i="2"/>
  <c r="L112" i="2"/>
  <c r="W112" i="2"/>
  <c r="D113" i="2"/>
  <c r="K113" i="2" a="1"/>
  <c r="K113" i="2" s="1"/>
  <c r="S113" i="2"/>
  <c r="H113" i="2" a="1"/>
  <c r="H113" i="2" s="1"/>
  <c r="E113" i="2" a="1"/>
  <c r="E113" i="2" s="1"/>
  <c r="N113" i="2" a="1"/>
  <c r="N113" i="2" s="1"/>
  <c r="T113" i="2" a="1"/>
  <c r="T113" i="2" s="1"/>
  <c r="Q113" i="2" a="1"/>
  <c r="Q113" i="2" s="1"/>
  <c r="B114" i="2"/>
  <c r="M113" i="2"/>
  <c r="G113" i="2"/>
  <c r="P113" i="2"/>
  <c r="J113" i="2"/>
  <c r="P115" i="4" a="1"/>
  <c r="P115" i="4" s="1"/>
  <c r="Q115" i="4" a="1"/>
  <c r="Q115" i="4" s="1"/>
  <c r="R114" i="4"/>
  <c r="I114" i="4"/>
  <c r="V113" i="4"/>
  <c r="L114" i="4"/>
  <c r="T114" i="4"/>
  <c r="F114" i="4"/>
  <c r="J115" i="4" a="1"/>
  <c r="J115" i="4" s="1"/>
  <c r="H115" i="4"/>
  <c r="K115" i="4"/>
  <c r="G115" i="4" a="1"/>
  <c r="G115" i="4" s="1"/>
  <c r="E115" i="4"/>
  <c r="B116" i="4"/>
  <c r="D115" i="4" a="1"/>
  <c r="D115" i="4" s="1"/>
  <c r="U114" i="4"/>
  <c r="F113" i="2" l="1"/>
  <c r="Y112" i="2"/>
  <c r="R113" i="2"/>
  <c r="U113" i="2"/>
  <c r="O113" i="2"/>
  <c r="W113" i="2"/>
  <c r="E114" i="2" a="1"/>
  <c r="E114" i="2" s="1"/>
  <c r="T114" i="2" a="1"/>
  <c r="T114" i="2" s="1"/>
  <c r="H114" i="2" a="1"/>
  <c r="H114" i="2" s="1"/>
  <c r="N114" i="2" a="1"/>
  <c r="N114" i="2" s="1"/>
  <c r="B115" i="2"/>
  <c r="D114" i="2"/>
  <c r="Q114" i="2" a="1"/>
  <c r="Q114" i="2" s="1"/>
  <c r="J114" i="2"/>
  <c r="P114" i="2"/>
  <c r="K114" i="2" a="1"/>
  <c r="K114" i="2" s="1"/>
  <c r="G114" i="2"/>
  <c r="S114" i="2"/>
  <c r="M114" i="2"/>
  <c r="X113" i="2"/>
  <c r="I113" i="2"/>
  <c r="L113" i="2" s="1"/>
  <c r="Q116" i="4" a="1"/>
  <c r="Q116" i="4" s="1"/>
  <c r="P116" i="4" a="1"/>
  <c r="P116" i="4" s="1"/>
  <c r="U115" i="4"/>
  <c r="R115" i="4"/>
  <c r="I115" i="4"/>
  <c r="V114" i="4"/>
  <c r="L115" i="4"/>
  <c r="T115" i="4"/>
  <c r="E116" i="4"/>
  <c r="G116" i="4" a="1"/>
  <c r="G116" i="4" s="1"/>
  <c r="J116" i="4" a="1"/>
  <c r="J116" i="4" s="1"/>
  <c r="B117" i="4"/>
  <c r="D116" i="4" a="1"/>
  <c r="D116" i="4" s="1"/>
  <c r="H116" i="4"/>
  <c r="K116" i="4"/>
  <c r="F115" i="4"/>
  <c r="U114" i="2" l="1"/>
  <c r="Y113" i="2"/>
  <c r="O114" i="2"/>
  <c r="F114" i="2"/>
  <c r="R114" i="2"/>
  <c r="W114" i="2"/>
  <c r="G115" i="2"/>
  <c r="N115" i="2" a="1"/>
  <c r="N115" i="2" s="1"/>
  <c r="B116" i="2"/>
  <c r="M115" i="2"/>
  <c r="T115" i="2" a="1"/>
  <c r="T115" i="2" s="1"/>
  <c r="H115" i="2" a="1"/>
  <c r="H115" i="2" s="1"/>
  <c r="Q115" i="2" a="1"/>
  <c r="Q115" i="2" s="1"/>
  <c r="E115" i="2" a="1"/>
  <c r="E115" i="2" s="1"/>
  <c r="K115" i="2" a="1"/>
  <c r="K115" i="2" s="1"/>
  <c r="P115" i="2"/>
  <c r="D115" i="2"/>
  <c r="J115" i="2"/>
  <c r="S115" i="2"/>
  <c r="X114" i="2"/>
  <c r="I114" i="2"/>
  <c r="L114" i="2" s="1"/>
  <c r="P117" i="4" a="1"/>
  <c r="P117" i="4" s="1"/>
  <c r="Q117" i="4" a="1"/>
  <c r="Q117" i="4" s="1"/>
  <c r="R116" i="4"/>
  <c r="V115" i="4"/>
  <c r="T116" i="4"/>
  <c r="U116" i="4"/>
  <c r="L116" i="4"/>
  <c r="I116" i="4"/>
  <c r="F116" i="4"/>
  <c r="E117" i="4"/>
  <c r="G117" i="4" a="1"/>
  <c r="G117" i="4" s="1"/>
  <c r="B118" i="4"/>
  <c r="D117" i="4" a="1"/>
  <c r="D117" i="4" s="1"/>
  <c r="H117" i="4"/>
  <c r="J117" i="4" a="1"/>
  <c r="J117" i="4" s="1"/>
  <c r="K117" i="4"/>
  <c r="F115" i="2" l="1"/>
  <c r="R115" i="2"/>
  <c r="W115" i="2"/>
  <c r="O115" i="2"/>
  <c r="Y114" i="2"/>
  <c r="U115" i="2"/>
  <c r="X115" i="2"/>
  <c r="I115" i="2"/>
  <c r="L115" i="2" s="1"/>
  <c r="J116" i="2"/>
  <c r="N116" i="2" a="1"/>
  <c r="N116" i="2" s="1"/>
  <c r="B117" i="2"/>
  <c r="D116" i="2"/>
  <c r="K116" i="2" a="1"/>
  <c r="K116" i="2" s="1"/>
  <c r="Q116" i="2" a="1"/>
  <c r="Q116" i="2" s="1"/>
  <c r="M116" i="2"/>
  <c r="T116" i="2" a="1"/>
  <c r="T116" i="2" s="1"/>
  <c r="E116" i="2" a="1"/>
  <c r="E116" i="2" s="1"/>
  <c r="S116" i="2"/>
  <c r="H116" i="2" a="1"/>
  <c r="H116" i="2" s="1"/>
  <c r="P116" i="2"/>
  <c r="G116" i="2"/>
  <c r="Q118" i="4" a="1"/>
  <c r="Q118" i="4" s="1"/>
  <c r="P118" i="4" a="1"/>
  <c r="P118" i="4" s="1"/>
  <c r="R117" i="4"/>
  <c r="V116" i="4"/>
  <c r="I117" i="4"/>
  <c r="F117" i="4"/>
  <c r="U117" i="4"/>
  <c r="D118" i="4" a="1"/>
  <c r="D118" i="4" s="1"/>
  <c r="E118" i="4"/>
  <c r="K118" i="4"/>
  <c r="G118" i="4" a="1"/>
  <c r="G118" i="4" s="1"/>
  <c r="H118" i="4"/>
  <c r="J118" i="4" a="1"/>
  <c r="J118" i="4" s="1"/>
  <c r="B119" i="4"/>
  <c r="T117" i="4"/>
  <c r="L117" i="4"/>
  <c r="X116" i="2" l="1"/>
  <c r="Y115" i="2"/>
  <c r="W116" i="2"/>
  <c r="R116" i="2"/>
  <c r="F116" i="2"/>
  <c r="O116" i="2"/>
  <c r="I116" i="2"/>
  <c r="L116" i="2" s="1"/>
  <c r="J117" i="2"/>
  <c r="Q117" i="2" a="1"/>
  <c r="Q117" i="2" s="1"/>
  <c r="H117" i="2" a="1"/>
  <c r="H117" i="2" s="1"/>
  <c r="E117" i="2" a="1"/>
  <c r="E117" i="2" s="1"/>
  <c r="K117" i="2" a="1"/>
  <c r="K117" i="2" s="1"/>
  <c r="T117" i="2" a="1"/>
  <c r="T117" i="2" s="1"/>
  <c r="N117" i="2" a="1"/>
  <c r="N117" i="2" s="1"/>
  <c r="B118" i="2"/>
  <c r="P117" i="2"/>
  <c r="M117" i="2"/>
  <c r="G117" i="2"/>
  <c r="D117" i="2"/>
  <c r="S117" i="2"/>
  <c r="U116" i="2"/>
  <c r="P119" i="4" a="1"/>
  <c r="P119" i="4" s="1"/>
  <c r="Q119" i="4" a="1"/>
  <c r="Q119" i="4" s="1"/>
  <c r="R118" i="4"/>
  <c r="L118" i="4"/>
  <c r="V117" i="4"/>
  <c r="I118" i="4"/>
  <c r="F118" i="4"/>
  <c r="T118" i="4"/>
  <c r="D119" i="4" a="1"/>
  <c r="D119" i="4" s="1"/>
  <c r="H119" i="4"/>
  <c r="K119" i="4"/>
  <c r="G119" i="4" a="1"/>
  <c r="G119" i="4" s="1"/>
  <c r="J119" i="4" a="1"/>
  <c r="J119" i="4" s="1"/>
  <c r="B120" i="4"/>
  <c r="E119" i="4"/>
  <c r="U118" i="4"/>
  <c r="Y116" i="2" l="1"/>
  <c r="R117" i="2"/>
  <c r="U117" i="2"/>
  <c r="O117" i="2"/>
  <c r="W117" i="2"/>
  <c r="E118" i="2" a="1"/>
  <c r="E118" i="2" s="1"/>
  <c r="N118" i="2" a="1"/>
  <c r="N118" i="2" s="1"/>
  <c r="B119" i="2"/>
  <c r="H118" i="2" a="1"/>
  <c r="H118" i="2" s="1"/>
  <c r="P118" i="2"/>
  <c r="K118" i="2" a="1"/>
  <c r="K118" i="2" s="1"/>
  <c r="J118" i="2"/>
  <c r="Q118" i="2" a="1"/>
  <c r="Q118" i="2" s="1"/>
  <c r="D118" i="2"/>
  <c r="T118" i="2" a="1"/>
  <c r="T118" i="2" s="1"/>
  <c r="M118" i="2"/>
  <c r="G118" i="2"/>
  <c r="S118" i="2"/>
  <c r="X117" i="2"/>
  <c r="Y117" i="2" s="1"/>
  <c r="I117" i="2"/>
  <c r="L117" i="2" s="1"/>
  <c r="F117" i="2"/>
  <c r="Q120" i="4" a="1"/>
  <c r="Q120" i="4" s="1"/>
  <c r="P120" i="4" a="1"/>
  <c r="P120" i="4" s="1"/>
  <c r="I119" i="4"/>
  <c r="R119" i="4"/>
  <c r="L119" i="4"/>
  <c r="V118" i="4"/>
  <c r="U119" i="4"/>
  <c r="D120" i="4" a="1"/>
  <c r="D120" i="4" s="1"/>
  <c r="E120" i="4"/>
  <c r="G120" i="4" a="1"/>
  <c r="G120" i="4" s="1"/>
  <c r="H120" i="4"/>
  <c r="J120" i="4" a="1"/>
  <c r="J120" i="4" s="1"/>
  <c r="K120" i="4"/>
  <c r="B121" i="4"/>
  <c r="F119" i="4"/>
  <c r="T119" i="4"/>
  <c r="U118" i="2" l="1"/>
  <c r="R118" i="2"/>
  <c r="F118" i="2"/>
  <c r="O118" i="2"/>
  <c r="I118" i="2"/>
  <c r="L118" i="2" s="1"/>
  <c r="B120" i="2"/>
  <c r="T119" i="2" a="1"/>
  <c r="T119" i="2" s="1"/>
  <c r="H119" i="2" a="1"/>
  <c r="H119" i="2" s="1"/>
  <c r="K119" i="2" a="1"/>
  <c r="K119" i="2" s="1"/>
  <c r="Q119" i="2" a="1"/>
  <c r="Q119" i="2" s="1"/>
  <c r="S119" i="2"/>
  <c r="U119" i="2" s="1"/>
  <c r="P119" i="2"/>
  <c r="J119" i="2"/>
  <c r="G119" i="2"/>
  <c r="D119" i="2"/>
  <c r="E119" i="2" a="1"/>
  <c r="E119" i="2" s="1"/>
  <c r="N119" i="2" a="1"/>
  <c r="N119" i="2" s="1"/>
  <c r="M119" i="2"/>
  <c r="W118" i="2"/>
  <c r="X118" i="2"/>
  <c r="P121" i="4" a="1"/>
  <c r="P121" i="4" s="1"/>
  <c r="Q121" i="4" a="1"/>
  <c r="Q121" i="4" s="1"/>
  <c r="I120" i="4"/>
  <c r="R120" i="4"/>
  <c r="L120" i="4"/>
  <c r="V119" i="4"/>
  <c r="U120" i="4"/>
  <c r="F120" i="4"/>
  <c r="T120" i="4"/>
  <c r="B122" i="4"/>
  <c r="G121" i="4" a="1"/>
  <c r="G121" i="4" s="1"/>
  <c r="J121" i="4" a="1"/>
  <c r="J121" i="4" s="1"/>
  <c r="E121" i="4"/>
  <c r="H121" i="4"/>
  <c r="K121" i="4"/>
  <c r="D121" i="4" a="1"/>
  <c r="D121" i="4" s="1"/>
  <c r="O119" i="2" l="1"/>
  <c r="X119" i="2"/>
  <c r="R119" i="2"/>
  <c r="Y118" i="2"/>
  <c r="W119" i="2"/>
  <c r="N120" i="2" a="1"/>
  <c r="N120" i="2" s="1"/>
  <c r="K120" i="2" a="1"/>
  <c r="K120" i="2" s="1"/>
  <c r="S120" i="2"/>
  <c r="G120" i="2"/>
  <c r="H120" i="2" a="1"/>
  <c r="H120" i="2" s="1"/>
  <c r="E120" i="2" a="1"/>
  <c r="E120" i="2" s="1"/>
  <c r="P120" i="2"/>
  <c r="M120" i="2"/>
  <c r="J120" i="2"/>
  <c r="T120" i="2" a="1"/>
  <c r="T120" i="2" s="1"/>
  <c r="Q120" i="2" a="1"/>
  <c r="Q120" i="2" s="1"/>
  <c r="D120" i="2"/>
  <c r="B121" i="2"/>
  <c r="I119" i="2"/>
  <c r="L119" i="2" s="1"/>
  <c r="F119" i="2"/>
  <c r="Q122" i="4" a="1"/>
  <c r="Q122" i="4" s="1"/>
  <c r="P122" i="4" a="1"/>
  <c r="P122" i="4" s="1"/>
  <c r="L121" i="4"/>
  <c r="R121" i="4"/>
  <c r="I121" i="4"/>
  <c r="U121" i="4"/>
  <c r="V120" i="4"/>
  <c r="F121" i="4"/>
  <c r="T121" i="4"/>
  <c r="D122" i="4" a="1"/>
  <c r="D122" i="4" s="1"/>
  <c r="E122" i="4"/>
  <c r="G122" i="4" a="1"/>
  <c r="G122" i="4" s="1"/>
  <c r="H122" i="4"/>
  <c r="J122" i="4" a="1"/>
  <c r="J122" i="4" s="1"/>
  <c r="K122" i="4"/>
  <c r="B123" i="4"/>
  <c r="U120" i="2" l="1"/>
  <c r="O120" i="2"/>
  <c r="I120" i="2"/>
  <c r="L120" i="2" s="1"/>
  <c r="R120" i="2"/>
  <c r="Y119" i="2"/>
  <c r="W120" i="2"/>
  <c r="F120" i="2"/>
  <c r="X120" i="2"/>
  <c r="D121" i="2"/>
  <c r="B122" i="2"/>
  <c r="Q121" i="2" a="1"/>
  <c r="Q121" i="2" s="1"/>
  <c r="E121" i="2" a="1"/>
  <c r="E121" i="2" s="1"/>
  <c r="J121" i="2"/>
  <c r="T121" i="2" a="1"/>
  <c r="T121" i="2" s="1"/>
  <c r="G121" i="2"/>
  <c r="H121" i="2" a="1"/>
  <c r="H121" i="2" s="1"/>
  <c r="S121" i="2"/>
  <c r="N121" i="2" a="1"/>
  <c r="N121" i="2" s="1"/>
  <c r="K121" i="2" a="1"/>
  <c r="K121" i="2" s="1"/>
  <c r="P121" i="2"/>
  <c r="M121" i="2"/>
  <c r="P123" i="4" a="1"/>
  <c r="P123" i="4" s="1"/>
  <c r="Q123" i="4" a="1"/>
  <c r="Q123" i="4" s="1"/>
  <c r="L122" i="4"/>
  <c r="I122" i="4"/>
  <c r="R122" i="4"/>
  <c r="V121" i="4"/>
  <c r="F122" i="4"/>
  <c r="T122" i="4"/>
  <c r="K123" i="4"/>
  <c r="D123" i="4" a="1"/>
  <c r="D123" i="4" s="1"/>
  <c r="G123" i="4" a="1"/>
  <c r="G123" i="4" s="1"/>
  <c r="J123" i="4" a="1"/>
  <c r="J123" i="4" s="1"/>
  <c r="B124" i="4"/>
  <c r="E123" i="4"/>
  <c r="H123" i="4"/>
  <c r="U122" i="4"/>
  <c r="R121" i="2" l="1"/>
  <c r="O121" i="2"/>
  <c r="U121" i="2"/>
  <c r="I121" i="2"/>
  <c r="L121" i="2" s="1"/>
  <c r="W121" i="2"/>
  <c r="Y120" i="2"/>
  <c r="X121" i="2"/>
  <c r="F121" i="2"/>
  <c r="K122" i="2" a="1"/>
  <c r="K122" i="2" s="1"/>
  <c r="B123" i="2"/>
  <c r="M122" i="2"/>
  <c r="E122" i="2" a="1"/>
  <c r="E122" i="2" s="1"/>
  <c r="D122" i="2"/>
  <c r="G122" i="2"/>
  <c r="P122" i="2"/>
  <c r="T122" i="2" a="1"/>
  <c r="T122" i="2" s="1"/>
  <c r="J122" i="2"/>
  <c r="S122" i="2"/>
  <c r="Q122" i="2" a="1"/>
  <c r="Q122" i="2" s="1"/>
  <c r="H122" i="2" a="1"/>
  <c r="H122" i="2" s="1"/>
  <c r="N122" i="2" a="1"/>
  <c r="N122" i="2" s="1"/>
  <c r="Q124" i="4" a="1"/>
  <c r="Q124" i="4" s="1"/>
  <c r="P124" i="4" a="1"/>
  <c r="P124" i="4" s="1"/>
  <c r="L123" i="4"/>
  <c r="R123" i="4"/>
  <c r="V122" i="4"/>
  <c r="I123" i="4"/>
  <c r="D124" i="4" a="1"/>
  <c r="D124" i="4" s="1"/>
  <c r="K124" i="4"/>
  <c r="E124" i="4"/>
  <c r="G124" i="4" a="1"/>
  <c r="G124" i="4" s="1"/>
  <c r="B125" i="4"/>
  <c r="H124" i="4"/>
  <c r="J124" i="4" a="1"/>
  <c r="J124" i="4" s="1"/>
  <c r="U123" i="4"/>
  <c r="F123" i="4"/>
  <c r="T123" i="4"/>
  <c r="R122" i="2" l="1"/>
  <c r="O122" i="2"/>
  <c r="U122" i="2"/>
  <c r="I122" i="2"/>
  <c r="L122" i="2" s="1"/>
  <c r="X122" i="2"/>
  <c r="F122" i="2"/>
  <c r="J123" i="2"/>
  <c r="D123" i="2"/>
  <c r="H123" i="2" a="1"/>
  <c r="H123" i="2" s="1"/>
  <c r="S123" i="2"/>
  <c r="E123" i="2" a="1"/>
  <c r="E123" i="2" s="1"/>
  <c r="N123" i="2" a="1"/>
  <c r="N123" i="2" s="1"/>
  <c r="T123" i="2" a="1"/>
  <c r="T123" i="2" s="1"/>
  <c r="P123" i="2"/>
  <c r="B124" i="2"/>
  <c r="M123" i="2"/>
  <c r="K123" i="2" a="1"/>
  <c r="K123" i="2" s="1"/>
  <c r="G123" i="2"/>
  <c r="Q123" i="2" a="1"/>
  <c r="Q123" i="2" s="1"/>
  <c r="Y121" i="2"/>
  <c r="W122" i="2"/>
  <c r="P125" i="4" a="1"/>
  <c r="P125" i="4" s="1"/>
  <c r="Q125" i="4" a="1"/>
  <c r="Q125" i="4" s="1"/>
  <c r="L124" i="4"/>
  <c r="R124" i="4"/>
  <c r="V123" i="4"/>
  <c r="E125" i="4"/>
  <c r="J125" i="4" a="1"/>
  <c r="J125" i="4" s="1"/>
  <c r="B126" i="4"/>
  <c r="H125" i="4"/>
  <c r="K125" i="4"/>
  <c r="D125" i="4" a="1"/>
  <c r="D125" i="4" s="1"/>
  <c r="G125" i="4" a="1"/>
  <c r="G125" i="4" s="1"/>
  <c r="F124" i="4"/>
  <c r="T124" i="4"/>
  <c r="I124" i="4"/>
  <c r="U124" i="4"/>
  <c r="I123" i="2" l="1"/>
  <c r="L123" i="2" s="1"/>
  <c r="O123" i="2"/>
  <c r="Y122" i="2"/>
  <c r="R123" i="2"/>
  <c r="U123" i="2"/>
  <c r="W123" i="2"/>
  <c r="P124" i="2"/>
  <c r="M124" i="2"/>
  <c r="J124" i="2"/>
  <c r="E124" i="2" a="1"/>
  <c r="E124" i="2" s="1"/>
  <c r="T124" i="2" a="1"/>
  <c r="T124" i="2" s="1"/>
  <c r="Q124" i="2" a="1"/>
  <c r="Q124" i="2" s="1"/>
  <c r="K124" i="2" a="1"/>
  <c r="K124" i="2" s="1"/>
  <c r="D124" i="2"/>
  <c r="B125" i="2"/>
  <c r="N124" i="2" a="1"/>
  <c r="N124" i="2" s="1"/>
  <c r="S124" i="2"/>
  <c r="H124" i="2" a="1"/>
  <c r="H124" i="2" s="1"/>
  <c r="G124" i="2"/>
  <c r="X123" i="2"/>
  <c r="Y123" i="2" s="1"/>
  <c r="F123" i="2"/>
  <c r="Q126" i="4" a="1"/>
  <c r="Q126" i="4" s="1"/>
  <c r="P126" i="4" a="1"/>
  <c r="P126" i="4" s="1"/>
  <c r="R125" i="4"/>
  <c r="L125" i="4"/>
  <c r="I125" i="4"/>
  <c r="V124" i="4"/>
  <c r="F125" i="4"/>
  <c r="T125" i="4"/>
  <c r="U125" i="4"/>
  <c r="B127" i="4"/>
  <c r="D126" i="4" a="1"/>
  <c r="D126" i="4" s="1"/>
  <c r="E126" i="4"/>
  <c r="G126" i="4" a="1"/>
  <c r="G126" i="4" s="1"/>
  <c r="H126" i="4"/>
  <c r="J126" i="4" a="1"/>
  <c r="J126" i="4" s="1"/>
  <c r="K126" i="4"/>
  <c r="F124" i="2" l="1"/>
  <c r="U124" i="2"/>
  <c r="O124" i="2"/>
  <c r="R124" i="2"/>
  <c r="W124" i="2"/>
  <c r="X124" i="2"/>
  <c r="I124" i="2"/>
  <c r="L124" i="2" s="1"/>
  <c r="G125" i="2"/>
  <c r="S125" i="2"/>
  <c r="N125" i="2" a="1"/>
  <c r="N125" i="2" s="1"/>
  <c r="B126" i="2"/>
  <c r="P125" i="2"/>
  <c r="J125" i="2"/>
  <c r="D125" i="2"/>
  <c r="Q125" i="2" a="1"/>
  <c r="Q125" i="2" s="1"/>
  <c r="E125" i="2" a="1"/>
  <c r="E125" i="2" s="1"/>
  <c r="M125" i="2"/>
  <c r="H125" i="2" a="1"/>
  <c r="H125" i="2" s="1"/>
  <c r="T125" i="2" a="1"/>
  <c r="T125" i="2" s="1"/>
  <c r="K125" i="2" a="1"/>
  <c r="K125" i="2" s="1"/>
  <c r="P127" i="4" a="1"/>
  <c r="P127" i="4" s="1"/>
  <c r="Q127" i="4" a="1"/>
  <c r="Q127" i="4" s="1"/>
  <c r="R126" i="4"/>
  <c r="L126" i="4"/>
  <c r="I126" i="4"/>
  <c r="V125" i="4"/>
  <c r="U126" i="4"/>
  <c r="F126" i="4"/>
  <c r="T126" i="4"/>
  <c r="G127" i="4" a="1"/>
  <c r="G127" i="4" s="1"/>
  <c r="J127" i="4" a="1"/>
  <c r="J127" i="4" s="1"/>
  <c r="D127" i="4" a="1"/>
  <c r="D127" i="4" s="1"/>
  <c r="B128" i="4"/>
  <c r="K127" i="4"/>
  <c r="H127" i="4"/>
  <c r="E127" i="4"/>
  <c r="O125" i="2" l="1"/>
  <c r="Y124" i="2"/>
  <c r="F125" i="2"/>
  <c r="U125" i="2"/>
  <c r="R125" i="2"/>
  <c r="M126" i="2"/>
  <c r="H126" i="2" a="1"/>
  <c r="H126" i="2" s="1"/>
  <c r="T126" i="2" a="1"/>
  <c r="T126" i="2" s="1"/>
  <c r="D126" i="2"/>
  <c r="P126" i="2"/>
  <c r="K126" i="2" a="1"/>
  <c r="K126" i="2" s="1"/>
  <c r="B127" i="2"/>
  <c r="J126" i="2"/>
  <c r="Q126" i="2" a="1"/>
  <c r="Q126" i="2" s="1"/>
  <c r="G126" i="2"/>
  <c r="S126" i="2"/>
  <c r="N126" i="2" a="1"/>
  <c r="N126" i="2" s="1"/>
  <c r="E126" i="2" a="1"/>
  <c r="E126" i="2" s="1"/>
  <c r="X125" i="2"/>
  <c r="W125" i="2"/>
  <c r="I125" i="2"/>
  <c r="L125" i="2" s="1"/>
  <c r="Q128" i="4" a="1"/>
  <c r="Q128" i="4" s="1"/>
  <c r="P128" i="4" a="1"/>
  <c r="P128" i="4" s="1"/>
  <c r="R127" i="4"/>
  <c r="L127" i="4"/>
  <c r="V126" i="4"/>
  <c r="F127" i="4"/>
  <c r="T127" i="4"/>
  <c r="E128" i="4"/>
  <c r="G128" i="4" a="1"/>
  <c r="G128" i="4" s="1"/>
  <c r="H128" i="4"/>
  <c r="J128" i="4" a="1"/>
  <c r="J128" i="4" s="1"/>
  <c r="K128" i="4"/>
  <c r="B129" i="4"/>
  <c r="D128" i="4" a="1"/>
  <c r="D128" i="4" s="1"/>
  <c r="U127" i="4"/>
  <c r="I127" i="4"/>
  <c r="O126" i="2" l="1"/>
  <c r="U126" i="2"/>
  <c r="X126" i="2"/>
  <c r="I126" i="2"/>
  <c r="L126" i="2" s="1"/>
  <c r="Y125" i="2"/>
  <c r="R126" i="2"/>
  <c r="W126" i="2"/>
  <c r="M127" i="2"/>
  <c r="H127" i="2" a="1"/>
  <c r="H127" i="2" s="1"/>
  <c r="T127" i="2" a="1"/>
  <c r="T127" i="2" s="1"/>
  <c r="D127" i="2"/>
  <c r="P127" i="2"/>
  <c r="K127" i="2" a="1"/>
  <c r="K127" i="2" s="1"/>
  <c r="B128" i="2"/>
  <c r="J127" i="2"/>
  <c r="E127" i="2" a="1"/>
  <c r="E127" i="2" s="1"/>
  <c r="Q127" i="2" a="1"/>
  <c r="Q127" i="2" s="1"/>
  <c r="G127" i="2"/>
  <c r="S127" i="2"/>
  <c r="N127" i="2" a="1"/>
  <c r="N127" i="2" s="1"/>
  <c r="I127" i="2"/>
  <c r="F126" i="2"/>
  <c r="L128" i="4"/>
  <c r="R128" i="4"/>
  <c r="R129" i="4" s="1"/>
  <c r="V127" i="4"/>
  <c r="U128" i="4"/>
  <c r="F128" i="4"/>
  <c r="T128" i="4"/>
  <c r="B130" i="4"/>
  <c r="J129" i="4" a="1"/>
  <c r="J129" i="4" s="1"/>
  <c r="E129" i="4"/>
  <c r="H129" i="4"/>
  <c r="K129" i="4"/>
  <c r="D129" i="4" a="1"/>
  <c r="D129" i="4" s="1"/>
  <c r="G129" i="4" a="1"/>
  <c r="G129" i="4" s="1"/>
  <c r="I128" i="4"/>
  <c r="Y126" i="2" l="1"/>
  <c r="U127" i="2"/>
  <c r="L127" i="2"/>
  <c r="R127" i="2"/>
  <c r="O127" i="2"/>
  <c r="P130" i="4" a="1"/>
  <c r="P130" i="4" s="1"/>
  <c r="R130" i="4" s="1"/>
  <c r="Q130" i="4" a="1"/>
  <c r="Q130" i="4" s="1"/>
  <c r="T129" i="4"/>
  <c r="U129" i="4"/>
  <c r="F127" i="2"/>
  <c r="M128" i="2"/>
  <c r="H128" i="2" a="1"/>
  <c r="H128" i="2" s="1"/>
  <c r="I128" i="2" s="1"/>
  <c r="D128" i="2"/>
  <c r="P128" i="2"/>
  <c r="K128" i="2" a="1"/>
  <c r="K128" i="2" s="1"/>
  <c r="N128" i="2" a="1"/>
  <c r="N128" i="2" s="1"/>
  <c r="Q128" i="2" a="1"/>
  <c r="Q128" i="2" s="1"/>
  <c r="B129" i="2"/>
  <c r="G128" i="2"/>
  <c r="S128" i="2"/>
  <c r="T128" i="2" a="1"/>
  <c r="T128" i="2" s="1"/>
  <c r="J128" i="2"/>
  <c r="E128" i="2" a="1"/>
  <c r="E128" i="2" s="1"/>
  <c r="X127" i="2"/>
  <c r="W127" i="2"/>
  <c r="L129" i="4"/>
  <c r="V128" i="4"/>
  <c r="I129" i="4"/>
  <c r="F129" i="4"/>
  <c r="D130" i="4" a="1"/>
  <c r="D130" i="4" s="1"/>
  <c r="E130" i="4"/>
  <c r="G130" i="4" a="1"/>
  <c r="G130" i="4" s="1"/>
  <c r="H130" i="4"/>
  <c r="B131" i="4"/>
  <c r="J130" i="4" a="1"/>
  <c r="J130" i="4" s="1"/>
  <c r="K130" i="4"/>
  <c r="L128" i="2" l="1"/>
  <c r="U128" i="2"/>
  <c r="O128" i="2"/>
  <c r="X128" i="2"/>
  <c r="Y127" i="2"/>
  <c r="R128" i="2"/>
  <c r="U130" i="4"/>
  <c r="Q131" i="4" a="1"/>
  <c r="Q131" i="4" s="1"/>
  <c r="P131" i="4" a="1"/>
  <c r="P131" i="4" s="1"/>
  <c r="T130" i="4"/>
  <c r="V129" i="4"/>
  <c r="W128" i="2"/>
  <c r="J129" i="2"/>
  <c r="N129" i="2" a="1"/>
  <c r="N129" i="2" s="1"/>
  <c r="Q129" i="2" a="1"/>
  <c r="Q129" i="2" s="1"/>
  <c r="M129" i="2"/>
  <c r="K129" i="2" a="1"/>
  <c r="K129" i="2" s="1"/>
  <c r="E129" i="2" a="1"/>
  <c r="E129" i="2" s="1"/>
  <c r="D129" i="2"/>
  <c r="P129" i="2"/>
  <c r="H129" i="2" a="1"/>
  <c r="H129" i="2" s="1"/>
  <c r="B130" i="2"/>
  <c r="G129" i="2"/>
  <c r="S129" i="2"/>
  <c r="T129" i="2" a="1"/>
  <c r="T129" i="2" s="1"/>
  <c r="F128" i="2"/>
  <c r="L130" i="4"/>
  <c r="I130" i="4"/>
  <c r="K131" i="4"/>
  <c r="D131" i="4" a="1"/>
  <c r="D131" i="4" s="1"/>
  <c r="G131" i="4" a="1"/>
  <c r="G131" i="4" s="1"/>
  <c r="E131" i="4"/>
  <c r="B132" i="4"/>
  <c r="J131" i="4" a="1"/>
  <c r="J131" i="4" s="1"/>
  <c r="H131" i="4"/>
  <c r="F130" i="4"/>
  <c r="U129" i="2" l="1"/>
  <c r="R129" i="2"/>
  <c r="O129" i="2"/>
  <c r="Y128" i="2"/>
  <c r="F129" i="2"/>
  <c r="I129" i="2"/>
  <c r="L129" i="2" s="1"/>
  <c r="R131" i="4"/>
  <c r="V130" i="4"/>
  <c r="U131" i="4"/>
  <c r="P132" i="4" a="1"/>
  <c r="P132" i="4" s="1"/>
  <c r="R132" i="4" s="1"/>
  <c r="Q132" i="4" a="1"/>
  <c r="Q132" i="4" s="1"/>
  <c r="T131" i="4"/>
  <c r="V131" i="4" s="1"/>
  <c r="M130" i="2"/>
  <c r="Q130" i="2" a="1"/>
  <c r="Q130" i="2" s="1"/>
  <c r="H130" i="2" a="1"/>
  <c r="H130" i="2" s="1"/>
  <c r="D130" i="2"/>
  <c r="P130" i="2"/>
  <c r="N130" i="2" a="1"/>
  <c r="N130" i="2" s="1"/>
  <c r="T130" i="2" a="1"/>
  <c r="T130" i="2" s="1"/>
  <c r="G130" i="2"/>
  <c r="S130" i="2"/>
  <c r="B131" i="2"/>
  <c r="J130" i="2"/>
  <c r="E130" i="2" a="1"/>
  <c r="E130" i="2" s="1"/>
  <c r="K130" i="2" a="1"/>
  <c r="K130" i="2" s="1"/>
  <c r="X129" i="2"/>
  <c r="W129" i="2"/>
  <c r="L131" i="4"/>
  <c r="F131" i="4"/>
  <c r="D132" i="4" a="1"/>
  <c r="D132" i="4" s="1"/>
  <c r="K132" i="4"/>
  <c r="B133" i="4"/>
  <c r="E132" i="4"/>
  <c r="G132" i="4" a="1"/>
  <c r="G132" i="4" s="1"/>
  <c r="H132" i="4"/>
  <c r="J132" i="4" a="1"/>
  <c r="J132" i="4" s="1"/>
  <c r="I131" i="4"/>
  <c r="I130" i="2" l="1"/>
  <c r="L130" i="2" s="1"/>
  <c r="Y129" i="2"/>
  <c r="U130" i="2"/>
  <c r="R130" i="2"/>
  <c r="O130" i="2"/>
  <c r="U132" i="4"/>
  <c r="Q133" i="4" a="1"/>
  <c r="Q133" i="4" s="1"/>
  <c r="P133" i="4" a="1"/>
  <c r="P133" i="4" s="1"/>
  <c r="R133" i="4" s="1"/>
  <c r="T132" i="4"/>
  <c r="V132" i="4" s="1"/>
  <c r="G131" i="2"/>
  <c r="S131" i="2"/>
  <c r="T131" i="2" a="1"/>
  <c r="T131" i="2" s="1"/>
  <c r="J131" i="2"/>
  <c r="E131" i="2" a="1"/>
  <c r="E131" i="2" s="1"/>
  <c r="N131" i="2" a="1"/>
  <c r="N131" i="2" s="1"/>
  <c r="B132" i="2"/>
  <c r="M131" i="2"/>
  <c r="Q131" i="2" a="1"/>
  <c r="Q131" i="2" s="1"/>
  <c r="K131" i="2" a="1"/>
  <c r="K131" i="2" s="1"/>
  <c r="D131" i="2"/>
  <c r="P131" i="2"/>
  <c r="H131" i="2" a="1"/>
  <c r="H131" i="2" s="1"/>
  <c r="X130" i="2"/>
  <c r="W130" i="2"/>
  <c r="F130" i="2"/>
  <c r="L132" i="4"/>
  <c r="I132" i="4"/>
  <c r="F132" i="4"/>
  <c r="G133" i="4" a="1"/>
  <c r="G133" i="4" s="1"/>
  <c r="J133" i="4" a="1"/>
  <c r="J133" i="4" s="1"/>
  <c r="H133" i="4"/>
  <c r="K133" i="4"/>
  <c r="D133" i="4" a="1"/>
  <c r="D133" i="4" s="1"/>
  <c r="T133" i="4" s="1"/>
  <c r="B134" i="4"/>
  <c r="E133" i="4"/>
  <c r="U133" i="4" s="1"/>
  <c r="W131" i="2" l="1"/>
  <c r="R131" i="2"/>
  <c r="O131" i="2"/>
  <c r="Y130" i="2"/>
  <c r="U131" i="2"/>
  <c r="I131" i="2"/>
  <c r="L131" i="2" s="1"/>
  <c r="V133" i="4"/>
  <c r="P134" i="4" a="1"/>
  <c r="P134" i="4" s="1"/>
  <c r="R134" i="4" s="1"/>
  <c r="Q134" i="4" a="1"/>
  <c r="Q134" i="4" s="1"/>
  <c r="G132" i="2"/>
  <c r="S132" i="2"/>
  <c r="K132" i="2" a="1"/>
  <c r="K132" i="2" s="1"/>
  <c r="J132" i="2"/>
  <c r="H132" i="2" a="1"/>
  <c r="H132" i="2" s="1"/>
  <c r="Q132" i="2" a="1"/>
  <c r="Q132" i="2" s="1"/>
  <c r="B133" i="2"/>
  <c r="M132" i="2"/>
  <c r="T132" i="2" a="1"/>
  <c r="T132" i="2" s="1"/>
  <c r="N132" i="2" a="1"/>
  <c r="N132" i="2" s="1"/>
  <c r="D132" i="2"/>
  <c r="P132" i="2"/>
  <c r="E132" i="2" a="1"/>
  <c r="E132" i="2" s="1"/>
  <c r="X131" i="2"/>
  <c r="F131" i="2"/>
  <c r="L133" i="4"/>
  <c r="B135" i="4"/>
  <c r="J134" i="4" a="1"/>
  <c r="J134" i="4" s="1"/>
  <c r="K134" i="4"/>
  <c r="D134" i="4" a="1"/>
  <c r="D134" i="4" s="1"/>
  <c r="E134" i="4"/>
  <c r="G134" i="4" a="1"/>
  <c r="G134" i="4" s="1"/>
  <c r="H134" i="4"/>
  <c r="F133" i="4"/>
  <c r="I133" i="4"/>
  <c r="W132" i="2" l="1"/>
  <c r="X132" i="2"/>
  <c r="Y131" i="2"/>
  <c r="R132" i="2"/>
  <c r="O132" i="2"/>
  <c r="U132" i="2"/>
  <c r="I132" i="2"/>
  <c r="L132" i="2" s="1"/>
  <c r="T134" i="4"/>
  <c r="U134" i="4"/>
  <c r="V134" i="4" s="1"/>
  <c r="P135" i="4" a="1"/>
  <c r="P135" i="4" s="1"/>
  <c r="Q135" i="4" a="1"/>
  <c r="Q135" i="4" s="1"/>
  <c r="F132" i="2"/>
  <c r="J133" i="2"/>
  <c r="K133" i="2" a="1"/>
  <c r="K133" i="2" s="1"/>
  <c r="E133" i="2" a="1"/>
  <c r="E133" i="2" s="1"/>
  <c r="B134" i="2"/>
  <c r="M133" i="2"/>
  <c r="H133" i="2" a="1"/>
  <c r="H133" i="2" s="1"/>
  <c r="Q133" i="2" a="1"/>
  <c r="Q133" i="2" s="1"/>
  <c r="D133" i="2"/>
  <c r="P133" i="2"/>
  <c r="N133" i="2" a="1"/>
  <c r="N133" i="2" s="1"/>
  <c r="G133" i="2"/>
  <c r="S133" i="2"/>
  <c r="T133" i="2" a="1"/>
  <c r="T133" i="2" s="1"/>
  <c r="L134" i="4"/>
  <c r="G135" i="4" a="1"/>
  <c r="G135" i="4" s="1"/>
  <c r="D135" i="4" a="1"/>
  <c r="D135" i="4" s="1"/>
  <c r="B136" i="4"/>
  <c r="E135" i="4"/>
  <c r="K135" i="4"/>
  <c r="H135" i="4"/>
  <c r="J135" i="4" a="1"/>
  <c r="J135" i="4" s="1"/>
  <c r="I134" i="4"/>
  <c r="F134" i="4"/>
  <c r="I133" i="2" l="1"/>
  <c r="L133" i="2" s="1"/>
  <c r="Y132" i="2"/>
  <c r="R133" i="2"/>
  <c r="O133" i="2"/>
  <c r="U133" i="2"/>
  <c r="U135" i="4"/>
  <c r="R135" i="4"/>
  <c r="P136" i="4" a="1"/>
  <c r="P136" i="4" s="1"/>
  <c r="R136" i="4" s="1"/>
  <c r="Q136" i="4" a="1"/>
  <c r="Q136" i="4" s="1"/>
  <c r="T135" i="4"/>
  <c r="V135" i="4" s="1"/>
  <c r="W133" i="2"/>
  <c r="J134" i="2"/>
  <c r="N134" i="2" a="1"/>
  <c r="N134" i="2" s="1"/>
  <c r="H134" i="2" a="1"/>
  <c r="H134" i="2" s="1"/>
  <c r="B135" i="2"/>
  <c r="M134" i="2"/>
  <c r="K134" i="2" a="1"/>
  <c r="K134" i="2" s="1"/>
  <c r="T134" i="2" a="1"/>
  <c r="T134" i="2" s="1"/>
  <c r="D134" i="2"/>
  <c r="P134" i="2"/>
  <c r="E134" i="2" a="1"/>
  <c r="E134" i="2" s="1"/>
  <c r="G134" i="2"/>
  <c r="S134" i="2"/>
  <c r="Q134" i="2" a="1"/>
  <c r="Q134" i="2" s="1"/>
  <c r="F133" i="2"/>
  <c r="X133" i="2"/>
  <c r="L135" i="4"/>
  <c r="I135" i="4"/>
  <c r="F135" i="4"/>
  <c r="E136" i="4"/>
  <c r="G136" i="4" a="1"/>
  <c r="G136" i="4" s="1"/>
  <c r="H136" i="4"/>
  <c r="J136" i="4" a="1"/>
  <c r="J136" i="4" s="1"/>
  <c r="K136" i="4"/>
  <c r="B137" i="4"/>
  <c r="D136" i="4" a="1"/>
  <c r="D136" i="4" s="1"/>
  <c r="U134" i="2" l="1"/>
  <c r="I134" i="2"/>
  <c r="L134" i="2" s="1"/>
  <c r="F134" i="2"/>
  <c r="O134" i="2"/>
  <c r="R134" i="2"/>
  <c r="T136" i="4"/>
  <c r="P137" i="4" a="1"/>
  <c r="P137" i="4" s="1"/>
  <c r="R137" i="4" s="1"/>
  <c r="Q137" i="4" a="1"/>
  <c r="Q137" i="4" s="1"/>
  <c r="U136" i="4"/>
  <c r="X134" i="2"/>
  <c r="W134" i="2"/>
  <c r="B136" i="2"/>
  <c r="M135" i="2"/>
  <c r="Q135" i="2" a="1"/>
  <c r="Q135" i="2" s="1"/>
  <c r="K135" i="2" a="1"/>
  <c r="K135" i="2" s="1"/>
  <c r="D135" i="2"/>
  <c r="P135" i="2"/>
  <c r="H135" i="2" a="1"/>
  <c r="H135" i="2" s="1"/>
  <c r="G135" i="2"/>
  <c r="S135" i="2"/>
  <c r="T135" i="2" a="1"/>
  <c r="T135" i="2" s="1"/>
  <c r="J135" i="2"/>
  <c r="E135" i="2" a="1"/>
  <c r="E135" i="2" s="1"/>
  <c r="N135" i="2" a="1"/>
  <c r="N135" i="2" s="1"/>
  <c r="Y133" i="2"/>
  <c r="L136" i="4"/>
  <c r="D137" i="4" a="1"/>
  <c r="D137" i="4" s="1"/>
  <c r="K137" i="4"/>
  <c r="B138" i="4"/>
  <c r="E137" i="4"/>
  <c r="J137" i="4" a="1"/>
  <c r="J137" i="4" s="1"/>
  <c r="H137" i="4"/>
  <c r="G137" i="4" a="1"/>
  <c r="G137" i="4" s="1"/>
  <c r="I136" i="4"/>
  <c r="F136" i="4"/>
  <c r="Y134" i="2" l="1"/>
  <c r="O135" i="2"/>
  <c r="X135" i="2"/>
  <c r="R135" i="2"/>
  <c r="U135" i="2"/>
  <c r="I135" i="2"/>
  <c r="L135" i="2" s="1"/>
  <c r="V136" i="4"/>
  <c r="U137" i="4"/>
  <c r="P138" i="4" a="1"/>
  <c r="P138" i="4" s="1"/>
  <c r="Q138" i="4" a="1"/>
  <c r="Q138" i="4" s="1"/>
  <c r="T137" i="4"/>
  <c r="V137" i="4" s="1"/>
  <c r="W135" i="2"/>
  <c r="Y135" i="2" s="1"/>
  <c r="K136" i="2" a="1"/>
  <c r="K136" i="2" s="1"/>
  <c r="P136" i="2"/>
  <c r="M136" i="2"/>
  <c r="D136" i="2"/>
  <c r="S136" i="2"/>
  <c r="T136" i="2" a="1"/>
  <c r="T136" i="2" s="1"/>
  <c r="Q136" i="2" a="1"/>
  <c r="Q136" i="2" s="1"/>
  <c r="G136" i="2"/>
  <c r="N136" i="2" a="1"/>
  <c r="N136" i="2" s="1"/>
  <c r="B137" i="2"/>
  <c r="E136" i="2" a="1"/>
  <c r="E136" i="2" s="1"/>
  <c r="H136" i="2" a="1"/>
  <c r="H136" i="2" s="1"/>
  <c r="J136" i="2"/>
  <c r="F135" i="2"/>
  <c r="L137" i="4"/>
  <c r="I137" i="4"/>
  <c r="G138" i="4" a="1"/>
  <c r="G138" i="4" s="1"/>
  <c r="K138" i="4"/>
  <c r="J138" i="4" a="1"/>
  <c r="J138" i="4" s="1"/>
  <c r="E138" i="4"/>
  <c r="U138" i="4" s="1"/>
  <c r="B139" i="4"/>
  <c r="H138" i="4"/>
  <c r="D138" i="4" a="1"/>
  <c r="D138" i="4" s="1"/>
  <c r="T138" i="4" s="1"/>
  <c r="F137" i="4"/>
  <c r="I136" i="2" l="1"/>
  <c r="L136" i="2" s="1"/>
  <c r="X136" i="2"/>
  <c r="R136" i="2"/>
  <c r="U136" i="2"/>
  <c r="O136" i="2"/>
  <c r="R138" i="4"/>
  <c r="V138" i="4"/>
  <c r="P139" i="4" a="1"/>
  <c r="P139" i="4" s="1"/>
  <c r="Q139" i="4" a="1"/>
  <c r="Q139" i="4" s="1"/>
  <c r="M137" i="2"/>
  <c r="S137" i="2"/>
  <c r="D137" i="2"/>
  <c r="Q137" i="2" a="1"/>
  <c r="Q137" i="2" s="1"/>
  <c r="H137" i="2" a="1"/>
  <c r="H137" i="2" s="1"/>
  <c r="P137" i="2"/>
  <c r="N137" i="2" a="1"/>
  <c r="N137" i="2" s="1"/>
  <c r="K137" i="2" a="1"/>
  <c r="K137" i="2" s="1"/>
  <c r="J137" i="2"/>
  <c r="G137" i="2"/>
  <c r="B138" i="2"/>
  <c r="T137" i="2" a="1"/>
  <c r="T137" i="2" s="1"/>
  <c r="E137" i="2" a="1"/>
  <c r="E137" i="2" s="1"/>
  <c r="F136" i="2"/>
  <c r="W136" i="2"/>
  <c r="Y136" i="2" s="1"/>
  <c r="L138" i="4"/>
  <c r="F138" i="4"/>
  <c r="B140" i="4"/>
  <c r="D139" i="4" a="1"/>
  <c r="D139" i="4" s="1"/>
  <c r="E139" i="4"/>
  <c r="J139" i="4" a="1"/>
  <c r="J139" i="4" s="1"/>
  <c r="H139" i="4"/>
  <c r="G139" i="4" a="1"/>
  <c r="G139" i="4" s="1"/>
  <c r="K139" i="4"/>
  <c r="I138" i="4"/>
  <c r="I137" i="2" l="1"/>
  <c r="L137" i="2" s="1"/>
  <c r="W137" i="2"/>
  <c r="R137" i="2"/>
  <c r="U137" i="2"/>
  <c r="O137" i="2"/>
  <c r="R139" i="4"/>
  <c r="Q140" i="4" a="1"/>
  <c r="Q140" i="4" s="1"/>
  <c r="P140" i="4" a="1"/>
  <c r="P140" i="4" s="1"/>
  <c r="T139" i="4"/>
  <c r="V139" i="4" s="1"/>
  <c r="U139" i="4"/>
  <c r="E138" i="2" a="1"/>
  <c r="E138" i="2" s="1"/>
  <c r="T138" i="2" a="1"/>
  <c r="T138" i="2" s="1"/>
  <c r="K138" i="2" a="1"/>
  <c r="K138" i="2" s="1"/>
  <c r="B139" i="2"/>
  <c r="M138" i="2"/>
  <c r="J138" i="2"/>
  <c r="D138" i="2"/>
  <c r="P138" i="2"/>
  <c r="G138" i="2"/>
  <c r="S138" i="2"/>
  <c r="Q138" i="2" a="1"/>
  <c r="Q138" i="2" s="1"/>
  <c r="N138" i="2" a="1"/>
  <c r="N138" i="2" s="1"/>
  <c r="H138" i="2" a="1"/>
  <c r="H138" i="2" s="1"/>
  <c r="I138" i="2" s="1"/>
  <c r="L138" i="2" s="1"/>
  <c r="F137" i="2"/>
  <c r="X137" i="2"/>
  <c r="Y137" i="2" s="1"/>
  <c r="L139" i="4"/>
  <c r="D140" i="4" a="1"/>
  <c r="D140" i="4" s="1"/>
  <c r="H140" i="4"/>
  <c r="B141" i="4"/>
  <c r="G140" i="4" a="1"/>
  <c r="G140" i="4" s="1"/>
  <c r="K140" i="4"/>
  <c r="J140" i="4" a="1"/>
  <c r="J140" i="4" s="1"/>
  <c r="E140" i="4"/>
  <c r="U140" i="4" s="1"/>
  <c r="I139" i="4"/>
  <c r="F139" i="4"/>
  <c r="U138" i="2" l="1"/>
  <c r="F138" i="2"/>
  <c r="O138" i="2"/>
  <c r="R138" i="2"/>
  <c r="R140" i="4"/>
  <c r="P141" i="4" a="1"/>
  <c r="P141" i="4" s="1"/>
  <c r="R141" i="4" s="1"/>
  <c r="Q141" i="4" a="1"/>
  <c r="Q141" i="4" s="1"/>
  <c r="V140" i="4"/>
  <c r="T140" i="4"/>
  <c r="T139" i="2" a="1"/>
  <c r="T139" i="2" s="1"/>
  <c r="Q139" i="2" a="1"/>
  <c r="Q139" i="2" s="1"/>
  <c r="N139" i="2" a="1"/>
  <c r="N139" i="2" s="1"/>
  <c r="D139" i="2"/>
  <c r="B140" i="2"/>
  <c r="B141" i="2" s="1"/>
  <c r="B142" i="2" s="1"/>
  <c r="G139" i="2"/>
  <c r="K139" i="2" a="1"/>
  <c r="K139" i="2" s="1"/>
  <c r="H139" i="2" a="1"/>
  <c r="H139" i="2" s="1"/>
  <c r="E139" i="2" a="1"/>
  <c r="E139" i="2" s="1"/>
  <c r="F139" i="2" s="1"/>
  <c r="S139" i="2"/>
  <c r="P139" i="2"/>
  <c r="M139" i="2"/>
  <c r="J139" i="2"/>
  <c r="W138" i="2"/>
  <c r="X138" i="2"/>
  <c r="L140" i="4"/>
  <c r="I140" i="4"/>
  <c r="K141" i="4"/>
  <c r="G141" i="4" a="1"/>
  <c r="G141" i="4" s="1"/>
  <c r="H141" i="4"/>
  <c r="J141" i="4" a="1"/>
  <c r="J141" i="4" s="1"/>
  <c r="B142" i="4"/>
  <c r="D141" i="4" a="1"/>
  <c r="D141" i="4" s="1"/>
  <c r="T141" i="4" s="1"/>
  <c r="E141" i="4"/>
  <c r="F140" i="4"/>
  <c r="R139" i="2" l="1"/>
  <c r="G142" i="2"/>
  <c r="M142" i="2"/>
  <c r="B143" i="2"/>
  <c r="K142" i="2" a="1"/>
  <c r="K142" i="2" s="1"/>
  <c r="D142" i="2"/>
  <c r="H142" i="2" a="1"/>
  <c r="H142" i="2" s="1"/>
  <c r="N142" i="2" a="1"/>
  <c r="N142" i="2" s="1"/>
  <c r="S142" i="2"/>
  <c r="E142" i="2" a="1"/>
  <c r="E142" i="2" s="1"/>
  <c r="J142" i="2"/>
  <c r="P142" i="2"/>
  <c r="T142" i="2" a="1"/>
  <c r="T142" i="2" s="1"/>
  <c r="Q142" i="2" a="1"/>
  <c r="Q142" i="2" s="1"/>
  <c r="O139" i="2"/>
  <c r="I139" i="2"/>
  <c r="L139" i="2" s="1"/>
  <c r="U139" i="2"/>
  <c r="Y138" i="2"/>
  <c r="P142" i="4" a="1"/>
  <c r="P142" i="4" s="1"/>
  <c r="R142" i="4" s="1"/>
  <c r="Q142" i="4" a="1"/>
  <c r="Q142" i="4" s="1"/>
  <c r="U141" i="4"/>
  <c r="V141" i="4" s="1"/>
  <c r="X139" i="2"/>
  <c r="M140" i="2"/>
  <c r="P140" i="2"/>
  <c r="J140" i="2"/>
  <c r="G140" i="2"/>
  <c r="N140" i="2" a="1"/>
  <c r="N140" i="2" s="1"/>
  <c r="T140" i="2" a="1"/>
  <c r="T140" i="2" s="1"/>
  <c r="Q140" i="2" a="1"/>
  <c r="Q140" i="2" s="1"/>
  <c r="K140" i="2" a="1"/>
  <c r="K140" i="2" s="1"/>
  <c r="D140" i="2"/>
  <c r="S140" i="2"/>
  <c r="H140" i="2" a="1"/>
  <c r="H140" i="2" s="1"/>
  <c r="E140" i="2" a="1"/>
  <c r="E140" i="2" s="1"/>
  <c r="W139" i="2"/>
  <c r="L141" i="4"/>
  <c r="I141" i="4"/>
  <c r="F141" i="4"/>
  <c r="B143" i="4"/>
  <c r="E142" i="4"/>
  <c r="J142" i="4" a="1"/>
  <c r="J142" i="4" s="1"/>
  <c r="H142" i="4"/>
  <c r="G142" i="4" a="1"/>
  <c r="G142" i="4" s="1"/>
  <c r="K142" i="4"/>
  <c r="D142" i="4" a="1"/>
  <c r="D142" i="4" s="1"/>
  <c r="T142" i="4" s="1"/>
  <c r="Y139" i="2" l="1"/>
  <c r="X140" i="2"/>
  <c r="H143" i="2" a="1"/>
  <c r="H143" i="2" s="1"/>
  <c r="M143" i="2"/>
  <c r="S143" i="2"/>
  <c r="D143" i="2"/>
  <c r="J143" i="2"/>
  <c r="N143" i="2" a="1"/>
  <c r="N143" i="2" s="1"/>
  <c r="T143" i="2" a="1"/>
  <c r="T143" i="2" s="1"/>
  <c r="G143" i="2"/>
  <c r="Q143" i="2" a="1"/>
  <c r="Q143" i="2" s="1"/>
  <c r="E143" i="2" a="1"/>
  <c r="E143" i="2" s="1"/>
  <c r="K143" i="2" a="1"/>
  <c r="K143" i="2" s="1"/>
  <c r="P143" i="2"/>
  <c r="B144" i="2"/>
  <c r="X142" i="2"/>
  <c r="W142" i="2"/>
  <c r="U140" i="2"/>
  <c r="W140" i="2"/>
  <c r="Y140" i="2" s="1"/>
  <c r="O140" i="2"/>
  <c r="I140" i="2"/>
  <c r="L140" i="2" s="1"/>
  <c r="R140" i="2"/>
  <c r="U142" i="4"/>
  <c r="V142" i="4" s="1"/>
  <c r="Q143" i="4" a="1"/>
  <c r="Q143" i="4" s="1"/>
  <c r="P143" i="4" a="1"/>
  <c r="P143" i="4" s="1"/>
  <c r="F140" i="2"/>
  <c r="P141" i="2"/>
  <c r="S141" i="2"/>
  <c r="J141" i="2"/>
  <c r="T141" i="2" a="1"/>
  <c r="T141" i="2" s="1"/>
  <c r="H141" i="2" a="1"/>
  <c r="H141" i="2" s="1"/>
  <c r="E141" i="2" a="1"/>
  <c r="E141" i="2" s="1"/>
  <c r="N141" i="2" a="1"/>
  <c r="N141" i="2" s="1"/>
  <c r="G141" i="2"/>
  <c r="M141" i="2"/>
  <c r="D141" i="2"/>
  <c r="K141" i="2" a="1"/>
  <c r="K141" i="2" s="1"/>
  <c r="Q141" i="2" a="1"/>
  <c r="Q141" i="2" s="1"/>
  <c r="L142" i="4"/>
  <c r="F142" i="4"/>
  <c r="I142" i="4"/>
  <c r="G143" i="4" a="1"/>
  <c r="G143" i="4" s="1"/>
  <c r="H143" i="4"/>
  <c r="K143" i="4"/>
  <c r="E143" i="4"/>
  <c r="D143" i="4" a="1"/>
  <c r="D143" i="4" s="1"/>
  <c r="J143" i="4" a="1"/>
  <c r="J143" i="4" s="1"/>
  <c r="B144" i="4"/>
  <c r="X143" i="2" l="1"/>
  <c r="E144" i="2" a="1"/>
  <c r="E144" i="2" s="1"/>
  <c r="J144" i="2"/>
  <c r="N144" i="2" a="1"/>
  <c r="N144" i="2" s="1"/>
  <c r="S144" i="2"/>
  <c r="M144" i="2"/>
  <c r="K144" i="2" a="1"/>
  <c r="K144" i="2" s="1"/>
  <c r="P144" i="2"/>
  <c r="T144" i="2" a="1"/>
  <c r="T144" i="2" s="1"/>
  <c r="B145" i="2"/>
  <c r="G144" i="2"/>
  <c r="Q144" i="2" a="1"/>
  <c r="Q144" i="2" s="1"/>
  <c r="D144" i="2"/>
  <c r="H144" i="2" a="1"/>
  <c r="H144" i="2" s="1"/>
  <c r="W143" i="2"/>
  <c r="O141" i="2"/>
  <c r="O142" i="2" s="1"/>
  <c r="O143" i="2" s="1"/>
  <c r="I141" i="2"/>
  <c r="L141" i="2" s="1"/>
  <c r="I142" i="2" s="1"/>
  <c r="L142" i="2" s="1"/>
  <c r="I143" i="2" s="1"/>
  <c r="L143" i="2" s="1"/>
  <c r="U141" i="2"/>
  <c r="U142" i="2" s="1"/>
  <c r="U143" i="2" s="1"/>
  <c r="U144" i="2" s="1"/>
  <c r="R141" i="2"/>
  <c r="R142" i="2" s="1"/>
  <c r="R143" i="2" s="1"/>
  <c r="R143" i="4"/>
  <c r="T143" i="4"/>
  <c r="U143" i="4"/>
  <c r="P144" i="4" a="1"/>
  <c r="P144" i="4" s="1"/>
  <c r="R144" i="4" s="1"/>
  <c r="Q144" i="4" a="1"/>
  <c r="Q144" i="4" s="1"/>
  <c r="F141" i="2"/>
  <c r="F142" i="2" s="1"/>
  <c r="F143" i="2" s="1"/>
  <c r="W141" i="2"/>
  <c r="X141" i="2"/>
  <c r="L143" i="4"/>
  <c r="I143" i="4"/>
  <c r="F143" i="4"/>
  <c r="B145" i="4"/>
  <c r="J144" i="4" a="1"/>
  <c r="J144" i="4" s="1"/>
  <c r="H144" i="4"/>
  <c r="D144" i="4" a="1"/>
  <c r="D144" i="4" s="1"/>
  <c r="E144" i="4"/>
  <c r="G144" i="4" a="1"/>
  <c r="G144" i="4" s="1"/>
  <c r="K144" i="4"/>
  <c r="O144" i="2" l="1"/>
  <c r="F144" i="2"/>
  <c r="R144" i="2"/>
  <c r="D145" i="2"/>
  <c r="H145" i="2" a="1"/>
  <c r="H145" i="2" s="1"/>
  <c r="M145" i="2"/>
  <c r="Q145" i="2" a="1"/>
  <c r="Q145" i="2" s="1"/>
  <c r="E145" i="2" a="1"/>
  <c r="E145" i="2" s="1"/>
  <c r="J145" i="2"/>
  <c r="N145" i="2" a="1"/>
  <c r="N145" i="2" s="1"/>
  <c r="O145" i="2" s="1"/>
  <c r="S145" i="2"/>
  <c r="G145" i="2"/>
  <c r="B146" i="2"/>
  <c r="K145" i="2" a="1"/>
  <c r="K145" i="2" s="1"/>
  <c r="P145" i="2"/>
  <c r="R145" i="2" s="1"/>
  <c r="T145" i="2" a="1"/>
  <c r="T145" i="2" s="1"/>
  <c r="U145" i="2" s="1"/>
  <c r="X144" i="2"/>
  <c r="I144" i="2"/>
  <c r="L144" i="2" s="1"/>
  <c r="W144" i="2"/>
  <c r="U144" i="4"/>
  <c r="V143" i="4"/>
  <c r="T144" i="4"/>
  <c r="V144" i="4" s="1"/>
  <c r="P145" i="4" a="1"/>
  <c r="P145" i="4" s="1"/>
  <c r="R145" i="4" s="1"/>
  <c r="Q145" i="4" a="1"/>
  <c r="Q145" i="4" s="1"/>
  <c r="Y141" i="2"/>
  <c r="Y142" i="2" s="1"/>
  <c r="Y143" i="2" s="1"/>
  <c r="L144" i="4"/>
  <c r="I144" i="4"/>
  <c r="D145" i="4" a="1"/>
  <c r="D145" i="4" s="1"/>
  <c r="B146" i="4"/>
  <c r="K145" i="4"/>
  <c r="E145" i="4"/>
  <c r="G145" i="4" a="1"/>
  <c r="G145" i="4" s="1"/>
  <c r="J145" i="4" a="1"/>
  <c r="J145" i="4" s="1"/>
  <c r="H145" i="4"/>
  <c r="F144" i="4"/>
  <c r="F145" i="2" l="1"/>
  <c r="I145" i="2"/>
  <c r="L145" i="2" s="1"/>
  <c r="Y144" i="2"/>
  <c r="D146" i="2"/>
  <c r="H146" i="2" a="1"/>
  <c r="H146" i="2" s="1"/>
  <c r="M146" i="2"/>
  <c r="E146" i="2" a="1"/>
  <c r="E146" i="2" s="1"/>
  <c r="J146" i="2"/>
  <c r="N146" i="2" a="1"/>
  <c r="N146" i="2" s="1"/>
  <c r="O146" i="2" s="1"/>
  <c r="S146" i="2"/>
  <c r="Q146" i="2" a="1"/>
  <c r="Q146" i="2" s="1"/>
  <c r="K146" i="2" a="1"/>
  <c r="K146" i="2" s="1"/>
  <c r="P146" i="2"/>
  <c r="T146" i="2" a="1"/>
  <c r="T146" i="2" s="1"/>
  <c r="G146" i="2"/>
  <c r="B147" i="2"/>
  <c r="U146" i="2"/>
  <c r="X145" i="2"/>
  <c r="W145" i="2"/>
  <c r="P146" i="4" a="1"/>
  <c r="P146" i="4" s="1"/>
  <c r="R146" i="4" s="1"/>
  <c r="Q146" i="4" a="1"/>
  <c r="Q146" i="4" s="1"/>
  <c r="T145" i="4"/>
  <c r="U145" i="4"/>
  <c r="L145" i="4"/>
  <c r="I145" i="4"/>
  <c r="E146" i="4"/>
  <c r="G146" i="4" a="1"/>
  <c r="G146" i="4" s="1"/>
  <c r="H146" i="4"/>
  <c r="D146" i="4" a="1"/>
  <c r="D146" i="4" s="1"/>
  <c r="K146" i="4"/>
  <c r="B147" i="4"/>
  <c r="J146" i="4" a="1"/>
  <c r="J146" i="4" s="1"/>
  <c r="F145" i="4"/>
  <c r="R146" i="2" l="1"/>
  <c r="Y145" i="2"/>
  <c r="W146" i="2"/>
  <c r="F146" i="2"/>
  <c r="X146" i="2"/>
  <c r="I146" i="2"/>
  <c r="L146" i="2" s="1"/>
  <c r="D147" i="2"/>
  <c r="H147" i="2" a="1"/>
  <c r="H147" i="2" s="1"/>
  <c r="M147" i="2"/>
  <c r="B148" i="2"/>
  <c r="E147" i="2" a="1"/>
  <c r="E147" i="2" s="1"/>
  <c r="J147" i="2"/>
  <c r="N147" i="2" a="1"/>
  <c r="N147" i="2" s="1"/>
  <c r="O147" i="2" s="1"/>
  <c r="S147" i="2"/>
  <c r="K147" i="2" a="1"/>
  <c r="K147" i="2" s="1"/>
  <c r="P147" i="2"/>
  <c r="T147" i="2" a="1"/>
  <c r="T147" i="2" s="1"/>
  <c r="U147" i="2" s="1"/>
  <c r="G147" i="2"/>
  <c r="Q147" i="2" a="1"/>
  <c r="Q147" i="2" s="1"/>
  <c r="V145" i="4"/>
  <c r="U146" i="4"/>
  <c r="Q147" i="4" a="1"/>
  <c r="Q147" i="4" s="1"/>
  <c r="P147" i="4" a="1"/>
  <c r="P147" i="4" s="1"/>
  <c r="R147" i="4" s="1"/>
  <c r="T146" i="4"/>
  <c r="L146" i="4"/>
  <c r="I146" i="4"/>
  <c r="E147" i="4"/>
  <c r="D147" i="4" a="1"/>
  <c r="D147" i="4" s="1"/>
  <c r="B148" i="4"/>
  <c r="G147" i="4" a="1"/>
  <c r="G147" i="4" s="1"/>
  <c r="H147" i="4"/>
  <c r="J147" i="4" a="1"/>
  <c r="J147" i="4" s="1"/>
  <c r="K147" i="4"/>
  <c r="F146" i="4"/>
  <c r="Y146" i="2" l="1"/>
  <c r="R147" i="2"/>
  <c r="F147" i="2"/>
  <c r="X147" i="2"/>
  <c r="W147" i="2"/>
  <c r="D148" i="2"/>
  <c r="H148" i="2" a="1"/>
  <c r="H148" i="2" s="1"/>
  <c r="M148" i="2"/>
  <c r="B149" i="2"/>
  <c r="G148" i="2"/>
  <c r="E148" i="2" a="1"/>
  <c r="E148" i="2" s="1"/>
  <c r="J148" i="2"/>
  <c r="N148" i="2" a="1"/>
  <c r="N148" i="2" s="1"/>
  <c r="S148" i="2"/>
  <c r="Q148" i="2" a="1"/>
  <c r="Q148" i="2" s="1"/>
  <c r="K148" i="2" a="1"/>
  <c r="K148" i="2" s="1"/>
  <c r="P148" i="2"/>
  <c r="T148" i="2" a="1"/>
  <c r="T148" i="2" s="1"/>
  <c r="I147" i="2"/>
  <c r="L147" i="2" s="1"/>
  <c r="I148" i="2" s="1"/>
  <c r="V146" i="4"/>
  <c r="P148" i="4" a="1"/>
  <c r="P148" i="4" s="1"/>
  <c r="R148" i="4" s="1"/>
  <c r="Q148" i="4" a="1"/>
  <c r="Q148" i="4" s="1"/>
  <c r="T147" i="4"/>
  <c r="V147" i="4" s="1"/>
  <c r="U147" i="4"/>
  <c r="L147" i="4"/>
  <c r="I147" i="4"/>
  <c r="B149" i="4"/>
  <c r="J148" i="4" a="1"/>
  <c r="J148" i="4" s="1"/>
  <c r="E148" i="4"/>
  <c r="D148" i="4" a="1"/>
  <c r="D148" i="4" s="1"/>
  <c r="K148" i="4"/>
  <c r="G148" i="4" a="1"/>
  <c r="G148" i="4" s="1"/>
  <c r="H148" i="4"/>
  <c r="F147" i="4"/>
  <c r="L148" i="2" l="1"/>
  <c r="R148" i="2"/>
  <c r="O148" i="2"/>
  <c r="Y147" i="2"/>
  <c r="U148" i="2"/>
  <c r="W148" i="2"/>
  <c r="G149" i="2"/>
  <c r="Q149" i="2" a="1"/>
  <c r="Q149" i="2" s="1"/>
  <c r="B150" i="2"/>
  <c r="K149" i="2" a="1"/>
  <c r="K149" i="2" s="1"/>
  <c r="D149" i="2"/>
  <c r="H149" i="2" a="1"/>
  <c r="H149" i="2" s="1"/>
  <c r="I149" i="2" s="1"/>
  <c r="L149" i="2" s="1"/>
  <c r="M149" i="2"/>
  <c r="E149" i="2" a="1"/>
  <c r="E149" i="2" s="1"/>
  <c r="J149" i="2"/>
  <c r="N149" i="2" a="1"/>
  <c r="N149" i="2" s="1"/>
  <c r="S149" i="2"/>
  <c r="P149" i="2"/>
  <c r="T149" i="2" a="1"/>
  <c r="T149" i="2" s="1"/>
  <c r="F148" i="2"/>
  <c r="X148" i="2"/>
  <c r="T148" i="4"/>
  <c r="U148" i="4"/>
  <c r="V148" i="4" s="1"/>
  <c r="P149" i="4" a="1"/>
  <c r="P149" i="4" s="1"/>
  <c r="Q149" i="4" a="1"/>
  <c r="Q149" i="4" s="1"/>
  <c r="I148" i="4"/>
  <c r="L148" i="4"/>
  <c r="H149" i="4"/>
  <c r="J149" i="4" a="1"/>
  <c r="J149" i="4" s="1"/>
  <c r="B150" i="4"/>
  <c r="G149" i="4" a="1"/>
  <c r="G149" i="4" s="1"/>
  <c r="D149" i="4" a="1"/>
  <c r="D149" i="4" s="1"/>
  <c r="K149" i="4"/>
  <c r="E149" i="4"/>
  <c r="F148" i="4"/>
  <c r="F149" i="2" l="1"/>
  <c r="R149" i="2"/>
  <c r="X149" i="2"/>
  <c r="U149" i="2"/>
  <c r="O149" i="2"/>
  <c r="Y148" i="2"/>
  <c r="G150" i="2"/>
  <c r="Q150" i="2" a="1"/>
  <c r="Q150" i="2" s="1"/>
  <c r="P150" i="2"/>
  <c r="T150" i="2" a="1"/>
  <c r="T150" i="2" s="1"/>
  <c r="D150" i="2"/>
  <c r="H150" i="2" a="1"/>
  <c r="H150" i="2" s="1"/>
  <c r="M150" i="2"/>
  <c r="B151" i="2"/>
  <c r="K150" i="2" a="1"/>
  <c r="K150" i="2" s="1"/>
  <c r="E150" i="2" a="1"/>
  <c r="E150" i="2" s="1"/>
  <c r="J150" i="2"/>
  <c r="N150" i="2" a="1"/>
  <c r="N150" i="2" s="1"/>
  <c r="S150" i="2"/>
  <c r="W149" i="2"/>
  <c r="T149" i="4"/>
  <c r="V149" i="4" s="1"/>
  <c r="R149" i="4"/>
  <c r="U149" i="4"/>
  <c r="Q150" i="4" a="1"/>
  <c r="Q150" i="4" s="1"/>
  <c r="P150" i="4" a="1"/>
  <c r="P150" i="4" s="1"/>
  <c r="R150" i="4" s="1"/>
  <c r="I149" i="4"/>
  <c r="L149" i="4"/>
  <c r="E150" i="4"/>
  <c r="J150" i="4" a="1"/>
  <c r="J150" i="4" s="1"/>
  <c r="H150" i="4"/>
  <c r="D150" i="4" a="1"/>
  <c r="D150" i="4" s="1"/>
  <c r="G150" i="4" a="1"/>
  <c r="G150" i="4" s="1"/>
  <c r="K150" i="4"/>
  <c r="B151" i="4"/>
  <c r="F149" i="4"/>
  <c r="X150" i="2" l="1"/>
  <c r="U150" i="2"/>
  <c r="Y149" i="2"/>
  <c r="O150" i="2"/>
  <c r="R150" i="2"/>
  <c r="I150" i="2"/>
  <c r="L150" i="2" s="1"/>
  <c r="F150" i="2"/>
  <c r="W150" i="2"/>
  <c r="K151" i="2" a="1"/>
  <c r="K151" i="2" s="1"/>
  <c r="P151" i="2"/>
  <c r="T151" i="2" a="1"/>
  <c r="T151" i="2" s="1"/>
  <c r="S151" i="2"/>
  <c r="G151" i="2"/>
  <c r="Q151" i="2" a="1"/>
  <c r="Q151" i="2" s="1"/>
  <c r="B152" i="2"/>
  <c r="J151" i="2"/>
  <c r="N151" i="2" a="1"/>
  <c r="N151" i="2" s="1"/>
  <c r="D151" i="2"/>
  <c r="H151" i="2" a="1"/>
  <c r="H151" i="2" s="1"/>
  <c r="M151" i="2"/>
  <c r="E151" i="2" a="1"/>
  <c r="E151" i="2" s="1"/>
  <c r="U150" i="4"/>
  <c r="T150" i="4"/>
  <c r="V150" i="4" s="1"/>
  <c r="P151" i="4" a="1"/>
  <c r="P151" i="4" s="1"/>
  <c r="R151" i="4" s="1"/>
  <c r="Q151" i="4" a="1"/>
  <c r="Q151" i="4" s="1"/>
  <c r="L150" i="4"/>
  <c r="I150" i="4"/>
  <c r="B152" i="4"/>
  <c r="J151" i="4" a="1"/>
  <c r="J151" i="4" s="1"/>
  <c r="D151" i="4" a="1"/>
  <c r="D151" i="4" s="1"/>
  <c r="E151" i="4"/>
  <c r="K151" i="4"/>
  <c r="H151" i="4"/>
  <c r="G151" i="4" a="1"/>
  <c r="G151" i="4" s="1"/>
  <c r="F150" i="4"/>
  <c r="U151" i="2" l="1"/>
  <c r="Y150" i="2"/>
  <c r="R151" i="2"/>
  <c r="I151" i="2"/>
  <c r="L151" i="2" s="1"/>
  <c r="O151" i="2"/>
  <c r="K152" i="2" a="1"/>
  <c r="K152" i="2" s="1"/>
  <c r="P152" i="2"/>
  <c r="T152" i="2" a="1"/>
  <c r="T152" i="2" s="1"/>
  <c r="E152" i="2" a="1"/>
  <c r="E152" i="2" s="1"/>
  <c r="G152" i="2"/>
  <c r="Q152" i="2" a="1"/>
  <c r="Q152" i="2" s="1"/>
  <c r="B153" i="2"/>
  <c r="S152" i="2"/>
  <c r="D152" i="2"/>
  <c r="H152" i="2" a="1"/>
  <c r="H152" i="2" s="1"/>
  <c r="M152" i="2"/>
  <c r="J152" i="2"/>
  <c r="N152" i="2" a="1"/>
  <c r="N152" i="2" s="1"/>
  <c r="F151" i="2"/>
  <c r="X151" i="2"/>
  <c r="W151" i="2"/>
  <c r="U151" i="4"/>
  <c r="T151" i="4"/>
  <c r="V151" i="4" s="1"/>
  <c r="P152" i="4" a="1"/>
  <c r="P152" i="4" s="1"/>
  <c r="Q152" i="4" a="1"/>
  <c r="Q152" i="4" s="1"/>
  <c r="L151" i="4"/>
  <c r="E152" i="4"/>
  <c r="G152" i="4" a="1"/>
  <c r="G152" i="4" s="1"/>
  <c r="B153" i="4"/>
  <c r="H152" i="4"/>
  <c r="J152" i="4" a="1"/>
  <c r="J152" i="4" s="1"/>
  <c r="K152" i="4"/>
  <c r="D152" i="4" a="1"/>
  <c r="D152" i="4" s="1"/>
  <c r="T152" i="4" s="1"/>
  <c r="F151" i="4"/>
  <c r="I151" i="4"/>
  <c r="Y151" i="2" l="1"/>
  <c r="U152" i="2"/>
  <c r="R152" i="2"/>
  <c r="X152" i="2"/>
  <c r="W152" i="2"/>
  <c r="O152" i="2"/>
  <c r="I152" i="2"/>
  <c r="L152" i="2" s="1"/>
  <c r="K153" i="2" a="1"/>
  <c r="K153" i="2" s="1"/>
  <c r="P153" i="2"/>
  <c r="T153" i="2" a="1"/>
  <c r="T153" i="2" s="1"/>
  <c r="J153" i="2"/>
  <c r="N153" i="2" a="1"/>
  <c r="N153" i="2" s="1"/>
  <c r="G153" i="2"/>
  <c r="Q153" i="2" a="1"/>
  <c r="Q153" i="2" s="1"/>
  <c r="B154" i="2"/>
  <c r="E153" i="2" a="1"/>
  <c r="E153" i="2" s="1"/>
  <c r="D153" i="2"/>
  <c r="H153" i="2" a="1"/>
  <c r="H153" i="2" s="1"/>
  <c r="M153" i="2"/>
  <c r="S153" i="2"/>
  <c r="F152" i="2"/>
  <c r="R152" i="4"/>
  <c r="U152" i="4"/>
  <c r="V152" i="4"/>
  <c r="Q153" i="4" a="1"/>
  <c r="Q153" i="4" s="1"/>
  <c r="P153" i="4" a="1"/>
  <c r="P153" i="4" s="1"/>
  <c r="R153" i="4" s="1"/>
  <c r="L152" i="4"/>
  <c r="F152" i="4"/>
  <c r="K153" i="4"/>
  <c r="G153" i="4" a="1"/>
  <c r="G153" i="4" s="1"/>
  <c r="J153" i="4" a="1"/>
  <c r="J153" i="4" s="1"/>
  <c r="E153" i="4"/>
  <c r="D153" i="4" a="1"/>
  <c r="D153" i="4" s="1"/>
  <c r="T153" i="4" s="1"/>
  <c r="H153" i="4"/>
  <c r="B154" i="4"/>
  <c r="I152" i="4"/>
  <c r="Y152" i="2" l="1"/>
  <c r="U153" i="2"/>
  <c r="I153" i="2"/>
  <c r="L153" i="2" s="1"/>
  <c r="R153" i="2"/>
  <c r="O153" i="2"/>
  <c r="F153" i="2"/>
  <c r="W153" i="2"/>
  <c r="X153" i="2"/>
  <c r="K154" i="2" a="1"/>
  <c r="K154" i="2" s="1"/>
  <c r="P154" i="2"/>
  <c r="T154" i="2" a="1"/>
  <c r="T154" i="2" s="1"/>
  <c r="S154" i="2"/>
  <c r="G154" i="2"/>
  <c r="Q154" i="2" a="1"/>
  <c r="Q154" i="2" s="1"/>
  <c r="J154" i="2"/>
  <c r="D154" i="2"/>
  <c r="H154" i="2" a="1"/>
  <c r="H154" i="2" s="1"/>
  <c r="M154" i="2"/>
  <c r="B155" i="2"/>
  <c r="E154" i="2" a="1"/>
  <c r="E154" i="2" s="1"/>
  <c r="N154" i="2" a="1"/>
  <c r="N154" i="2" s="1"/>
  <c r="O154" i="2" s="1"/>
  <c r="U153" i="4"/>
  <c r="V153" i="4" s="1"/>
  <c r="P154" i="4" a="1"/>
  <c r="P154" i="4" s="1"/>
  <c r="R154" i="4" s="1"/>
  <c r="Q154" i="4" a="1"/>
  <c r="Q154" i="4" s="1"/>
  <c r="B155" i="4"/>
  <c r="L153" i="4"/>
  <c r="K154" i="4"/>
  <c r="H154" i="4"/>
  <c r="D154" i="4" a="1"/>
  <c r="D154" i="4" s="1"/>
  <c r="E154" i="4"/>
  <c r="G154" i="4" a="1"/>
  <c r="G154" i="4" s="1"/>
  <c r="J154" i="4" a="1"/>
  <c r="J154" i="4" s="1"/>
  <c r="I153" i="4"/>
  <c r="F153" i="4"/>
  <c r="Y153" i="2" l="1"/>
  <c r="R154" i="2"/>
  <c r="I154" i="2"/>
  <c r="L154" i="2" s="1"/>
  <c r="U154" i="2"/>
  <c r="X154" i="2"/>
  <c r="W154" i="2"/>
  <c r="E155" i="2" a="1"/>
  <c r="E155" i="2" s="1"/>
  <c r="J155" i="2"/>
  <c r="N155" i="2" a="1"/>
  <c r="N155" i="2" s="1"/>
  <c r="S155" i="2"/>
  <c r="K155" i="2" a="1"/>
  <c r="K155" i="2" s="1"/>
  <c r="P155" i="2"/>
  <c r="T155" i="2" a="1"/>
  <c r="T155" i="2" s="1"/>
  <c r="G155" i="2"/>
  <c r="Q155" i="2" a="1"/>
  <c r="Q155" i="2" s="1"/>
  <c r="D155" i="2"/>
  <c r="H155" i="2" a="1"/>
  <c r="H155" i="2" s="1"/>
  <c r="M155" i="2"/>
  <c r="B156" i="2"/>
  <c r="F154" i="2"/>
  <c r="U154" i="4"/>
  <c r="T154" i="4"/>
  <c r="P155" i="4" a="1"/>
  <c r="P155" i="4" s="1"/>
  <c r="R155" i="4" s="1"/>
  <c r="Q155" i="4" a="1"/>
  <c r="Q155" i="4" s="1"/>
  <c r="J155" i="4" a="1"/>
  <c r="G155" i="4" a="1"/>
  <c r="G155" i="4" s="1"/>
  <c r="D155" i="4" a="1"/>
  <c r="D155" i="4" s="1"/>
  <c r="K155" i="4"/>
  <c r="B156" i="4"/>
  <c r="H155" i="4"/>
  <c r="E155" i="4"/>
  <c r="U155" i="4" s="1"/>
  <c r="J155" i="4"/>
  <c r="L154" i="4"/>
  <c r="F154" i="4"/>
  <c r="I154" i="4"/>
  <c r="Y154" i="2" l="1"/>
  <c r="O155" i="2"/>
  <c r="W155" i="2"/>
  <c r="R155" i="2"/>
  <c r="I155" i="2"/>
  <c r="L155" i="2" s="1"/>
  <c r="U155" i="2"/>
  <c r="D156" i="2"/>
  <c r="H156" i="2" a="1"/>
  <c r="H156" i="2" s="1"/>
  <c r="N156" i="2" a="1"/>
  <c r="N156" i="2" s="1"/>
  <c r="T156" i="2" a="1"/>
  <c r="T156" i="2" s="1"/>
  <c r="E156" i="2" a="1"/>
  <c r="E156" i="2" s="1"/>
  <c r="J156" i="2"/>
  <c r="P156" i="2"/>
  <c r="K156" i="2" a="1"/>
  <c r="K156" i="2" s="1"/>
  <c r="Q156" i="2" a="1"/>
  <c r="Q156" i="2" s="1"/>
  <c r="B157" i="2"/>
  <c r="S156" i="2"/>
  <c r="G156" i="2"/>
  <c r="M156" i="2"/>
  <c r="X155" i="2"/>
  <c r="F155" i="2"/>
  <c r="V154" i="4"/>
  <c r="V155" i="4" s="1"/>
  <c r="Q156" i="4" a="1"/>
  <c r="Q156" i="4" s="1"/>
  <c r="P156" i="4" a="1"/>
  <c r="P156" i="4" s="1"/>
  <c r="R156" i="4" s="1"/>
  <c r="T155" i="4"/>
  <c r="G156" i="4" a="1"/>
  <c r="G156" i="4" s="1"/>
  <c r="J156" i="4" a="1"/>
  <c r="J156" i="4" s="1"/>
  <c r="D156" i="4" a="1"/>
  <c r="D156" i="4" s="1"/>
  <c r="T156" i="4" s="1"/>
  <c r="F155" i="4"/>
  <c r="I155" i="4"/>
  <c r="E156" i="4"/>
  <c r="K156" i="4"/>
  <c r="H156" i="4"/>
  <c r="B157" i="4"/>
  <c r="L155" i="4"/>
  <c r="I156" i="2" l="1"/>
  <c r="O156" i="2"/>
  <c r="Y155" i="2"/>
  <c r="R156" i="2"/>
  <c r="L156" i="2"/>
  <c r="F156" i="2"/>
  <c r="W156" i="2"/>
  <c r="U156" i="2"/>
  <c r="E157" i="2" a="1"/>
  <c r="E157" i="2" s="1"/>
  <c r="K157" i="2" a="1"/>
  <c r="K157" i="2" s="1"/>
  <c r="Q157" i="2" a="1"/>
  <c r="Q157" i="2" s="1"/>
  <c r="G157" i="2"/>
  <c r="M157" i="2"/>
  <c r="S157" i="2"/>
  <c r="T157" i="2" a="1"/>
  <c r="T157" i="2" s="1"/>
  <c r="H157" i="2" a="1"/>
  <c r="H157" i="2" s="1"/>
  <c r="N157" i="2" a="1"/>
  <c r="N157" i="2" s="1"/>
  <c r="J157" i="2"/>
  <c r="P157" i="2"/>
  <c r="B158" i="2"/>
  <c r="D157" i="2"/>
  <c r="X156" i="2"/>
  <c r="U156" i="4"/>
  <c r="V156" i="4" s="1"/>
  <c r="B158" i="4"/>
  <c r="D158" i="4" s="1" a="1"/>
  <c r="D158" i="4" s="1"/>
  <c r="P157" i="4" a="1"/>
  <c r="P157" i="4" s="1"/>
  <c r="Q157" i="4" a="1"/>
  <c r="Q157" i="4" s="1"/>
  <c r="E158" i="4"/>
  <c r="K158" i="4"/>
  <c r="G157" i="4" a="1"/>
  <c r="G157" i="4" s="1"/>
  <c r="J157" i="4" a="1"/>
  <c r="J157" i="4" s="1"/>
  <c r="D157" i="4" a="1"/>
  <c r="D157" i="4" s="1"/>
  <c r="F156" i="4"/>
  <c r="L156" i="4"/>
  <c r="K157" i="4"/>
  <c r="H157" i="4"/>
  <c r="E157" i="4"/>
  <c r="I156" i="4"/>
  <c r="R157" i="2" l="1"/>
  <c r="W157" i="2"/>
  <c r="Y156" i="2"/>
  <c r="O157" i="2"/>
  <c r="I157" i="2"/>
  <c r="L157" i="2" s="1"/>
  <c r="K158" i="2" a="1"/>
  <c r="K158" i="2" s="1"/>
  <c r="S158" i="2"/>
  <c r="P158" i="2"/>
  <c r="N158" i="2" a="1"/>
  <c r="N158" i="2" s="1"/>
  <c r="Q158" i="2" a="1"/>
  <c r="Q158" i="2" s="1"/>
  <c r="E158" i="2" a="1"/>
  <c r="E158" i="2" s="1"/>
  <c r="T158" i="2" a="1"/>
  <c r="T158" i="2" s="1"/>
  <c r="D158" i="2"/>
  <c r="B159" i="2"/>
  <c r="M158" i="2"/>
  <c r="H158" i="2" a="1"/>
  <c r="H158" i="2" s="1"/>
  <c r="J158" i="2"/>
  <c r="G158" i="2"/>
  <c r="X157" i="2"/>
  <c r="U157" i="2"/>
  <c r="F157" i="2"/>
  <c r="R157" i="4"/>
  <c r="T157" i="4"/>
  <c r="J158" i="4" a="1"/>
  <c r="J158" i="4" s="1"/>
  <c r="H158" i="4"/>
  <c r="U158" i="4" s="1"/>
  <c r="P158" i="4" a="1"/>
  <c r="P158" i="4" s="1"/>
  <c r="R158" i="4" s="1"/>
  <c r="Q158" i="4" a="1"/>
  <c r="Q158" i="4" s="1"/>
  <c r="U157" i="4"/>
  <c r="V157" i="4" s="1"/>
  <c r="B159" i="4"/>
  <c r="G158" i="4" a="1"/>
  <c r="G158" i="4" s="1"/>
  <c r="T158" i="4" s="1"/>
  <c r="E159" i="4"/>
  <c r="D159" i="4" a="1"/>
  <c r="D159" i="4" s="1"/>
  <c r="B160" i="4"/>
  <c r="K159" i="4"/>
  <c r="J159" i="4" a="1"/>
  <c r="J159" i="4" s="1"/>
  <c r="H159" i="4"/>
  <c r="I157" i="4"/>
  <c r="L157" i="4"/>
  <c r="L158" i="4" s="1"/>
  <c r="F157" i="4"/>
  <c r="F158" i="4" s="1"/>
  <c r="Y157" i="2" l="1"/>
  <c r="F158" i="2"/>
  <c r="R158" i="2"/>
  <c r="U158" i="2"/>
  <c r="O158" i="2"/>
  <c r="I158" i="2"/>
  <c r="L158" i="2" s="1"/>
  <c r="W158" i="2"/>
  <c r="X158" i="2"/>
  <c r="S159" i="2"/>
  <c r="H159" i="2" a="1"/>
  <c r="H159" i="2" s="1"/>
  <c r="D159" i="2"/>
  <c r="K159" i="2" a="1"/>
  <c r="K159" i="2" s="1"/>
  <c r="J159" i="2"/>
  <c r="E159" i="2" a="1"/>
  <c r="E159" i="2" s="1"/>
  <c r="P159" i="2"/>
  <c r="T159" i="2" a="1"/>
  <c r="T159" i="2" s="1"/>
  <c r="U159" i="2" s="1"/>
  <c r="Q159" i="2" a="1"/>
  <c r="Q159" i="2" s="1"/>
  <c r="G159" i="2"/>
  <c r="M159" i="2"/>
  <c r="B160" i="2"/>
  <c r="N159" i="2" a="1"/>
  <c r="N159" i="2" s="1"/>
  <c r="V158" i="4"/>
  <c r="Q159" i="4" a="1"/>
  <c r="Q159" i="4" s="1"/>
  <c r="U159" i="4" s="1"/>
  <c r="P159" i="4" a="1"/>
  <c r="P159" i="4" s="1"/>
  <c r="R159" i="4" s="1"/>
  <c r="I158" i="4"/>
  <c r="P160" i="4" a="1"/>
  <c r="P160" i="4" s="1"/>
  <c r="Q160" i="4" a="1"/>
  <c r="Q160" i="4" s="1"/>
  <c r="G159" i="4" a="1"/>
  <c r="G159" i="4" s="1"/>
  <c r="I159" i="4" s="1"/>
  <c r="F159" i="4"/>
  <c r="G160" i="4" a="1"/>
  <c r="G160" i="4" s="1"/>
  <c r="E160" i="4"/>
  <c r="J160" i="4" a="1"/>
  <c r="J160" i="4" s="1"/>
  <c r="H160" i="4"/>
  <c r="B161" i="4"/>
  <c r="K160" i="4"/>
  <c r="D160" i="4" a="1"/>
  <c r="D160" i="4" s="1"/>
  <c r="L159" i="4"/>
  <c r="X159" i="2" l="1"/>
  <c r="I159" i="2"/>
  <c r="L159" i="2" s="1"/>
  <c r="O159" i="2"/>
  <c r="R159" i="2"/>
  <c r="F159" i="2"/>
  <c r="J160" i="2"/>
  <c r="P160" i="2"/>
  <c r="S160" i="2"/>
  <c r="Q160" i="2" a="1"/>
  <c r="Q160" i="2" s="1"/>
  <c r="N160" i="2" a="1"/>
  <c r="N160" i="2" s="1"/>
  <c r="T160" i="2" a="1"/>
  <c r="T160" i="2" s="1"/>
  <c r="G160" i="2"/>
  <c r="E160" i="2" a="1"/>
  <c r="E160" i="2" s="1"/>
  <c r="D160" i="2"/>
  <c r="B161" i="2"/>
  <c r="M160" i="2"/>
  <c r="H160" i="2" a="1"/>
  <c r="H160" i="2" s="1"/>
  <c r="K160" i="2" a="1"/>
  <c r="K160" i="2" s="1"/>
  <c r="W159" i="2"/>
  <c r="Y158" i="2"/>
  <c r="R160" i="4"/>
  <c r="F160" i="4"/>
  <c r="T160" i="4"/>
  <c r="P161" i="4" a="1"/>
  <c r="P161" i="4" s="1"/>
  <c r="Q161" i="4" a="1"/>
  <c r="Q161" i="4" s="1"/>
  <c r="T159" i="4"/>
  <c r="V159" i="4"/>
  <c r="U160" i="4"/>
  <c r="I160" i="4"/>
  <c r="L160" i="4"/>
  <c r="J161" i="4" a="1"/>
  <c r="J161" i="4" s="1"/>
  <c r="K161" i="4"/>
  <c r="B162" i="4"/>
  <c r="D161" i="4" a="1"/>
  <c r="D161" i="4" s="1"/>
  <c r="E161" i="4"/>
  <c r="G161" i="4" a="1"/>
  <c r="G161" i="4" s="1"/>
  <c r="I161" i="4" s="1"/>
  <c r="H161" i="4"/>
  <c r="Y159" i="2" l="1"/>
  <c r="R160" i="2"/>
  <c r="G161" i="2"/>
  <c r="H161" i="2" a="1"/>
  <c r="H161" i="2" s="1"/>
  <c r="D161" i="2"/>
  <c r="E161" i="2" a="1"/>
  <c r="E161" i="2" s="1"/>
  <c r="K161" i="2" a="1"/>
  <c r="K161" i="2" s="1"/>
  <c r="P161" i="2"/>
  <c r="T161" i="2" a="1"/>
  <c r="T161" i="2" s="1"/>
  <c r="M161" i="2"/>
  <c r="S161" i="2"/>
  <c r="B162" i="2"/>
  <c r="Q161" i="2" a="1"/>
  <c r="Q161" i="2" s="1"/>
  <c r="N161" i="2" a="1"/>
  <c r="N161" i="2" s="1"/>
  <c r="J161" i="2"/>
  <c r="W160" i="2"/>
  <c r="X160" i="2"/>
  <c r="F160" i="2"/>
  <c r="O160" i="2"/>
  <c r="I160" i="2"/>
  <c r="L160" i="2" s="1"/>
  <c r="U160" i="2"/>
  <c r="R161" i="4"/>
  <c r="V160" i="4"/>
  <c r="U161" i="4"/>
  <c r="T161" i="4"/>
  <c r="P162" i="4" a="1"/>
  <c r="P162" i="4" s="1"/>
  <c r="R162" i="4" s="1"/>
  <c r="Q162" i="4" a="1"/>
  <c r="Q162" i="4" s="1"/>
  <c r="F161" i="4"/>
  <c r="L161" i="4"/>
  <c r="D162" i="4" a="1"/>
  <c r="D162" i="4" s="1"/>
  <c r="K162" i="4"/>
  <c r="H162" i="4"/>
  <c r="G162" i="4" a="1"/>
  <c r="G162" i="4" s="1"/>
  <c r="J162" i="4" a="1"/>
  <c r="J162" i="4" s="1"/>
  <c r="B163" i="4"/>
  <c r="E162" i="4"/>
  <c r="Y160" i="2" l="1"/>
  <c r="W161" i="2"/>
  <c r="R161" i="2"/>
  <c r="U161" i="2"/>
  <c r="I161" i="2"/>
  <c r="L161" i="2" s="1"/>
  <c r="D162" i="2"/>
  <c r="B163" i="2"/>
  <c r="K162" i="2" a="1"/>
  <c r="K162" i="2" s="1"/>
  <c r="G162" i="2"/>
  <c r="S162" i="2"/>
  <c r="Q162" i="2" a="1"/>
  <c r="Q162" i="2" s="1"/>
  <c r="H162" i="2" a="1"/>
  <c r="H162" i="2" s="1"/>
  <c r="J162" i="2"/>
  <c r="T162" i="2" a="1"/>
  <c r="T162" i="2" s="1"/>
  <c r="P162" i="2"/>
  <c r="N162" i="2" a="1"/>
  <c r="N162" i="2" s="1"/>
  <c r="E162" i="2" a="1"/>
  <c r="E162" i="2" s="1"/>
  <c r="M162" i="2"/>
  <c r="F161" i="2"/>
  <c r="O161" i="2"/>
  <c r="X161" i="2"/>
  <c r="Y161" i="2" s="1"/>
  <c r="I162" i="4"/>
  <c r="U162" i="4"/>
  <c r="Q163" i="4" a="1"/>
  <c r="Q163" i="4" s="1"/>
  <c r="P163" i="4" a="1"/>
  <c r="P163" i="4" s="1"/>
  <c r="V161" i="4"/>
  <c r="T162" i="4"/>
  <c r="F162" i="4"/>
  <c r="E163" i="4"/>
  <c r="G163" i="4" a="1"/>
  <c r="G163" i="4" s="1"/>
  <c r="H163" i="4"/>
  <c r="J163" i="4" a="1"/>
  <c r="J163" i="4" s="1"/>
  <c r="K163" i="4"/>
  <c r="B164" i="4"/>
  <c r="D163" i="4" a="1"/>
  <c r="D163" i="4" s="1"/>
  <c r="L162" i="4"/>
  <c r="O162" i="2" l="1"/>
  <c r="I162" i="2"/>
  <c r="L162" i="2" s="1"/>
  <c r="X162" i="2"/>
  <c r="U162" i="2"/>
  <c r="W162" i="2"/>
  <c r="F162" i="2"/>
  <c r="R162" i="2"/>
  <c r="S163" i="2"/>
  <c r="D163" i="2"/>
  <c r="P163" i="2"/>
  <c r="B164" i="2"/>
  <c r="J163" i="2"/>
  <c r="K163" i="2" a="1"/>
  <c r="K163" i="2" s="1"/>
  <c r="E163" i="2" a="1"/>
  <c r="E163" i="2" s="1"/>
  <c r="T163" i="2" a="1"/>
  <c r="T163" i="2" s="1"/>
  <c r="H163" i="2" a="1"/>
  <c r="H163" i="2" s="1"/>
  <c r="G163" i="2"/>
  <c r="M163" i="2"/>
  <c r="N163" i="2" a="1"/>
  <c r="N163" i="2" s="1"/>
  <c r="Q163" i="2" a="1"/>
  <c r="Q163" i="2" s="1"/>
  <c r="R163" i="4"/>
  <c r="U163" i="4"/>
  <c r="F163" i="4"/>
  <c r="T163" i="4"/>
  <c r="P164" i="4" a="1"/>
  <c r="P164" i="4" s="1"/>
  <c r="R164" i="4" s="1"/>
  <c r="Q164" i="4" a="1"/>
  <c r="Q164" i="4" s="1"/>
  <c r="V162" i="4"/>
  <c r="I163" i="4"/>
  <c r="G164" i="4" a="1"/>
  <c r="G164" i="4" s="1"/>
  <c r="J164" i="4" a="1"/>
  <c r="J164" i="4" s="1"/>
  <c r="B165" i="4"/>
  <c r="E164" i="4"/>
  <c r="H164" i="4"/>
  <c r="K164" i="4"/>
  <c r="D164" i="4" a="1"/>
  <c r="D164" i="4" s="1"/>
  <c r="L163" i="4"/>
  <c r="I163" i="2" l="1"/>
  <c r="L163" i="2" s="1"/>
  <c r="Y162" i="2"/>
  <c r="O163" i="2"/>
  <c r="X163" i="2"/>
  <c r="R163" i="2"/>
  <c r="W163" i="2"/>
  <c r="U163" i="2"/>
  <c r="F163" i="2"/>
  <c r="K164" i="2" a="1"/>
  <c r="K164" i="2" s="1"/>
  <c r="G164" i="2"/>
  <c r="P164" i="2"/>
  <c r="J164" i="2"/>
  <c r="B165" i="2"/>
  <c r="N164" i="2" a="1"/>
  <c r="N164" i="2" s="1"/>
  <c r="M164" i="2"/>
  <c r="E164" i="2" a="1"/>
  <c r="E164" i="2" s="1"/>
  <c r="H164" i="2" a="1"/>
  <c r="H164" i="2" s="1"/>
  <c r="D164" i="2"/>
  <c r="Q164" i="2" a="1"/>
  <c r="Q164" i="2" s="1"/>
  <c r="S164" i="2"/>
  <c r="T164" i="2" a="1"/>
  <c r="T164" i="2" s="1"/>
  <c r="U164" i="4"/>
  <c r="F164" i="4"/>
  <c r="T164" i="4"/>
  <c r="P165" i="4" a="1"/>
  <c r="P165" i="4" s="1"/>
  <c r="R165" i="4" s="1"/>
  <c r="Q165" i="4" a="1"/>
  <c r="Q165" i="4" s="1"/>
  <c r="V163" i="4"/>
  <c r="D165" i="4" a="1"/>
  <c r="D165" i="4" s="1"/>
  <c r="E165" i="4"/>
  <c r="G165" i="4" a="1"/>
  <c r="G165" i="4" s="1"/>
  <c r="H165" i="4"/>
  <c r="J165" i="4" a="1"/>
  <c r="J165" i="4" s="1"/>
  <c r="K165" i="4"/>
  <c r="B166" i="4"/>
  <c r="I164" i="4"/>
  <c r="L164" i="4"/>
  <c r="Y163" i="2" l="1"/>
  <c r="R164" i="2"/>
  <c r="U164" i="2"/>
  <c r="F164" i="2"/>
  <c r="O164" i="2"/>
  <c r="X164" i="2"/>
  <c r="W164" i="2"/>
  <c r="I164" i="2"/>
  <c r="L164" i="2" s="1"/>
  <c r="H165" i="2" a="1"/>
  <c r="H165" i="2" s="1"/>
  <c r="T165" i="2" a="1"/>
  <c r="T165" i="2" s="1"/>
  <c r="G165" i="2"/>
  <c r="E165" i="2" a="1"/>
  <c r="E165" i="2" s="1"/>
  <c r="P165" i="2"/>
  <c r="K165" i="2" a="1"/>
  <c r="K165" i="2" s="1"/>
  <c r="D165" i="2"/>
  <c r="M165" i="2"/>
  <c r="B166" i="2"/>
  <c r="N165" i="2" a="1"/>
  <c r="N165" i="2" s="1"/>
  <c r="J165" i="2"/>
  <c r="S165" i="2"/>
  <c r="Q165" i="2" a="1"/>
  <c r="Q165" i="2" s="1"/>
  <c r="T165" i="4"/>
  <c r="V164" i="4"/>
  <c r="V165" i="4" s="1"/>
  <c r="Q166" i="4" a="1"/>
  <c r="Q166" i="4" s="1"/>
  <c r="P166" i="4" a="1"/>
  <c r="P166" i="4" s="1"/>
  <c r="R166" i="4" s="1"/>
  <c r="U165" i="4"/>
  <c r="I165" i="4"/>
  <c r="L165" i="4"/>
  <c r="B167" i="4"/>
  <c r="E166" i="4"/>
  <c r="H166" i="4"/>
  <c r="K166" i="4"/>
  <c r="D166" i="4" a="1"/>
  <c r="D166" i="4" s="1"/>
  <c r="T166" i="4" s="1"/>
  <c r="G166" i="4" a="1"/>
  <c r="G166" i="4" s="1"/>
  <c r="I166" i="4" s="1"/>
  <c r="J166" i="4" a="1"/>
  <c r="J166" i="4" s="1"/>
  <c r="F165" i="4"/>
  <c r="Y164" i="2" l="1"/>
  <c r="E166" i="2" a="1"/>
  <c r="E166" i="2" s="1"/>
  <c r="Q166" i="2" a="1"/>
  <c r="Q166" i="2" s="1"/>
  <c r="S166" i="2"/>
  <c r="T166" i="2" a="1"/>
  <c r="T166" i="2" s="1"/>
  <c r="D166" i="2"/>
  <c r="P166" i="2"/>
  <c r="H166" i="2" a="1"/>
  <c r="H166" i="2" s="1"/>
  <c r="K166" i="2" a="1"/>
  <c r="K166" i="2" s="1"/>
  <c r="G166" i="2"/>
  <c r="J166" i="2"/>
  <c r="B167" i="2"/>
  <c r="N166" i="2" a="1"/>
  <c r="N166" i="2" s="1"/>
  <c r="M166" i="2"/>
  <c r="R165" i="2"/>
  <c r="O165" i="2"/>
  <c r="X165" i="2"/>
  <c r="F165" i="2"/>
  <c r="F166" i="2" s="1"/>
  <c r="U165" i="2"/>
  <c r="W165" i="2"/>
  <c r="I165" i="2"/>
  <c r="L165" i="2" s="1"/>
  <c r="U166" i="4"/>
  <c r="V166" i="4" s="1"/>
  <c r="P167" i="4" a="1"/>
  <c r="P167" i="4" s="1"/>
  <c r="R167" i="4" s="1"/>
  <c r="Q167" i="4" a="1"/>
  <c r="Q167" i="4" s="1"/>
  <c r="F166" i="4"/>
  <c r="E167" i="4"/>
  <c r="G167" i="4" a="1"/>
  <c r="G167" i="4" s="1"/>
  <c r="H167" i="4"/>
  <c r="J167" i="4" a="1"/>
  <c r="J167" i="4" s="1"/>
  <c r="K167" i="4"/>
  <c r="B168" i="4"/>
  <c r="D167" i="4" a="1"/>
  <c r="D167" i="4" s="1"/>
  <c r="L166" i="4"/>
  <c r="Y165" i="2" l="1"/>
  <c r="B168" i="2"/>
  <c r="J167" i="2"/>
  <c r="G167" i="2"/>
  <c r="Q167" i="2" a="1"/>
  <c r="Q167" i="2" s="1"/>
  <c r="M167" i="2"/>
  <c r="E167" i="2" a="1"/>
  <c r="E167" i="2" s="1"/>
  <c r="N167" i="2" a="1"/>
  <c r="N167" i="2" s="1"/>
  <c r="P167" i="2"/>
  <c r="D167" i="2"/>
  <c r="H167" i="2" a="1"/>
  <c r="H167" i="2" s="1"/>
  <c r="K167" i="2" a="1"/>
  <c r="K167" i="2" s="1"/>
  <c r="T167" i="2" a="1"/>
  <c r="T167" i="2" s="1"/>
  <c r="S167" i="2"/>
  <c r="U166" i="2"/>
  <c r="F167" i="2"/>
  <c r="R166" i="2"/>
  <c r="O166" i="2"/>
  <c r="I166" i="2"/>
  <c r="L166" i="2" s="1"/>
  <c r="W166" i="2"/>
  <c r="X166" i="2"/>
  <c r="U167" i="4"/>
  <c r="P168" i="4" a="1"/>
  <c r="P168" i="4" s="1"/>
  <c r="R168" i="4" s="1"/>
  <c r="Q168" i="4" a="1"/>
  <c r="Q168" i="4" s="1"/>
  <c r="F167" i="4"/>
  <c r="T167" i="4"/>
  <c r="V167" i="4" s="1"/>
  <c r="I167" i="4"/>
  <c r="L167" i="4"/>
  <c r="K168" i="4"/>
  <c r="D168" i="4" a="1"/>
  <c r="D168" i="4" s="1"/>
  <c r="G168" i="4" a="1"/>
  <c r="G168" i="4" s="1"/>
  <c r="J168" i="4" a="1"/>
  <c r="J168" i="4" s="1"/>
  <c r="B169" i="4"/>
  <c r="E168" i="4"/>
  <c r="H168" i="4"/>
  <c r="I167" i="2" l="1"/>
  <c r="L167" i="2" s="1"/>
  <c r="Y166" i="2"/>
  <c r="X167" i="2"/>
  <c r="R167" i="2"/>
  <c r="U167" i="2"/>
  <c r="W167" i="2"/>
  <c r="O167" i="2"/>
  <c r="M168" i="2"/>
  <c r="G168" i="2"/>
  <c r="H168" i="2" a="1"/>
  <c r="H168" i="2" s="1"/>
  <c r="E168" i="2" a="1"/>
  <c r="E168" i="2" s="1"/>
  <c r="N168" i="2" a="1"/>
  <c r="N168" i="2" s="1"/>
  <c r="D168" i="2"/>
  <c r="Q168" i="2" a="1"/>
  <c r="Q168" i="2" s="1"/>
  <c r="K168" i="2" a="1"/>
  <c r="K168" i="2" s="1"/>
  <c r="T168" i="2" a="1"/>
  <c r="T168" i="2" s="1"/>
  <c r="B169" i="2"/>
  <c r="J168" i="2"/>
  <c r="S168" i="2"/>
  <c r="P168" i="2"/>
  <c r="T168" i="4"/>
  <c r="U168" i="4"/>
  <c r="Q169" i="4" a="1"/>
  <c r="Q169" i="4" s="1"/>
  <c r="P169" i="4" a="1"/>
  <c r="P169" i="4" s="1"/>
  <c r="R169" i="4" s="1"/>
  <c r="I168" i="4"/>
  <c r="F168" i="4"/>
  <c r="B170" i="4"/>
  <c r="D169" i="4" a="1"/>
  <c r="D169" i="4" s="1"/>
  <c r="E169" i="4"/>
  <c r="G169" i="4" a="1"/>
  <c r="G169" i="4" s="1"/>
  <c r="H169" i="4"/>
  <c r="K169" i="4"/>
  <c r="J169" i="4" a="1"/>
  <c r="J169" i="4" s="1"/>
  <c r="L168" i="4"/>
  <c r="R168" i="2" l="1"/>
  <c r="F168" i="2"/>
  <c r="Y167" i="2"/>
  <c r="X168" i="2"/>
  <c r="H169" i="2" a="1"/>
  <c r="H169" i="2" s="1"/>
  <c r="Q169" i="2" a="1"/>
  <c r="Q169" i="2" s="1"/>
  <c r="T169" i="2" a="1"/>
  <c r="T169" i="2" s="1"/>
  <c r="J169" i="2"/>
  <c r="G169" i="2"/>
  <c r="P169" i="2"/>
  <c r="R169" i="2" s="1"/>
  <c r="K169" i="2" a="1"/>
  <c r="K169" i="2" s="1"/>
  <c r="S169" i="2"/>
  <c r="B170" i="2"/>
  <c r="N169" i="2" a="1"/>
  <c r="N169" i="2" s="1"/>
  <c r="M169" i="2"/>
  <c r="D169" i="2"/>
  <c r="E169" i="2" a="1"/>
  <c r="E169" i="2" s="1"/>
  <c r="W168" i="2"/>
  <c r="I168" i="2"/>
  <c r="L168" i="2" s="1"/>
  <c r="U168" i="2"/>
  <c r="O168" i="2"/>
  <c r="I169" i="4"/>
  <c r="V168" i="4"/>
  <c r="U169" i="4"/>
  <c r="T169" i="4"/>
  <c r="P170" i="4" a="1"/>
  <c r="P170" i="4" s="1"/>
  <c r="Q170" i="4" a="1"/>
  <c r="Q170" i="4" s="1"/>
  <c r="F169" i="4"/>
  <c r="H170" i="4"/>
  <c r="K170" i="4"/>
  <c r="D170" i="4" a="1"/>
  <c r="D170" i="4" s="1"/>
  <c r="B171" i="4"/>
  <c r="J170" i="4" a="1"/>
  <c r="J170" i="4" s="1"/>
  <c r="G170" i="4" a="1"/>
  <c r="G170" i="4" s="1"/>
  <c r="I170" i="4" s="1"/>
  <c r="E170" i="4"/>
  <c r="U170" i="4" s="1"/>
  <c r="L169" i="4"/>
  <c r="X169" i="2" l="1"/>
  <c r="B171" i="2"/>
  <c r="G170" i="2"/>
  <c r="D170" i="2"/>
  <c r="K170" i="2" a="1"/>
  <c r="K170" i="2" s="1"/>
  <c r="Q170" i="2" a="1"/>
  <c r="Q170" i="2" s="1"/>
  <c r="S170" i="2"/>
  <c r="P170" i="2"/>
  <c r="E170" i="2" a="1"/>
  <c r="E170" i="2" s="1"/>
  <c r="H170" i="2" a="1"/>
  <c r="H170" i="2" s="1"/>
  <c r="J170" i="2"/>
  <c r="M170" i="2"/>
  <c r="N170" i="2" a="1"/>
  <c r="N170" i="2" s="1"/>
  <c r="T170" i="2" a="1"/>
  <c r="T170" i="2" s="1"/>
  <c r="I169" i="2"/>
  <c r="L169" i="2" s="1"/>
  <c r="W169" i="2"/>
  <c r="U169" i="2"/>
  <c r="Y168" i="2"/>
  <c r="O169" i="2"/>
  <c r="F169" i="2"/>
  <c r="V169" i="4"/>
  <c r="R170" i="4"/>
  <c r="P171" i="4" a="1"/>
  <c r="P171" i="4" s="1"/>
  <c r="R171" i="4" s="1"/>
  <c r="Q171" i="4" a="1"/>
  <c r="Q171" i="4" s="1"/>
  <c r="T170" i="4"/>
  <c r="V170" i="4" s="1"/>
  <c r="L170" i="4"/>
  <c r="E171" i="4"/>
  <c r="G171" i="4" a="1"/>
  <c r="G171" i="4" s="1"/>
  <c r="I171" i="4" s="1"/>
  <c r="D171" i="4" a="1"/>
  <c r="D171" i="4" s="1"/>
  <c r="H171" i="4"/>
  <c r="J171" i="4" a="1"/>
  <c r="J171" i="4" s="1"/>
  <c r="K171" i="4"/>
  <c r="B172" i="4"/>
  <c r="F170" i="4"/>
  <c r="U170" i="2" l="1"/>
  <c r="F170" i="2"/>
  <c r="Y169" i="2"/>
  <c r="O170" i="2"/>
  <c r="R170" i="2"/>
  <c r="W170" i="2"/>
  <c r="X170" i="2"/>
  <c r="I170" i="2"/>
  <c r="L170" i="2" s="1"/>
  <c r="H171" i="2" a="1"/>
  <c r="H171" i="2" s="1"/>
  <c r="M171" i="2"/>
  <c r="J171" i="2"/>
  <c r="P171" i="2"/>
  <c r="N171" i="2" a="1"/>
  <c r="N171" i="2" s="1"/>
  <c r="Q171" i="2" a="1"/>
  <c r="Q171" i="2" s="1"/>
  <c r="D171" i="2"/>
  <c r="G171" i="2"/>
  <c r="E171" i="2" a="1"/>
  <c r="E171" i="2" s="1"/>
  <c r="B172" i="2"/>
  <c r="T171" i="2" a="1"/>
  <c r="T171" i="2" s="1"/>
  <c r="S171" i="2"/>
  <c r="K171" i="2" a="1"/>
  <c r="K171" i="2" s="1"/>
  <c r="U171" i="4"/>
  <c r="Q172" i="4" a="1"/>
  <c r="Q172" i="4" s="1"/>
  <c r="P172" i="4" a="1"/>
  <c r="P172" i="4" s="1"/>
  <c r="R172" i="4" s="1"/>
  <c r="F171" i="4"/>
  <c r="T171" i="4"/>
  <c r="V171" i="4" s="1"/>
  <c r="D172" i="4" a="1"/>
  <c r="D172" i="4" s="1"/>
  <c r="G172" i="4" a="1"/>
  <c r="G172" i="4" s="1"/>
  <c r="J172" i="4" a="1"/>
  <c r="J172" i="4" s="1"/>
  <c r="B173" i="4"/>
  <c r="E172" i="4"/>
  <c r="H172" i="4"/>
  <c r="K172" i="4"/>
  <c r="L171" i="4"/>
  <c r="U171" i="2" l="1"/>
  <c r="I171" i="2"/>
  <c r="L171" i="2" s="1"/>
  <c r="R171" i="2"/>
  <c r="F171" i="2"/>
  <c r="W171" i="2"/>
  <c r="X171" i="2"/>
  <c r="K172" i="2" a="1"/>
  <c r="K172" i="2" s="1"/>
  <c r="D172" i="2"/>
  <c r="J172" i="2"/>
  <c r="S172" i="2"/>
  <c r="N172" i="2" a="1"/>
  <c r="N172" i="2" s="1"/>
  <c r="P172" i="2"/>
  <c r="G172" i="2"/>
  <c r="M172" i="2"/>
  <c r="E172" i="2" a="1"/>
  <c r="E172" i="2" s="1"/>
  <c r="B173" i="2"/>
  <c r="H172" i="2" a="1"/>
  <c r="H172" i="2" s="1"/>
  <c r="T172" i="2" a="1"/>
  <c r="T172" i="2" s="1"/>
  <c r="Q172" i="2" a="1"/>
  <c r="Q172" i="2" s="1"/>
  <c r="O171" i="2"/>
  <c r="Y170" i="2"/>
  <c r="T172" i="4"/>
  <c r="V172" i="4" s="1"/>
  <c r="P173" i="4" a="1"/>
  <c r="P173" i="4" s="1"/>
  <c r="R173" i="4" s="1"/>
  <c r="Q173" i="4" a="1"/>
  <c r="Q173" i="4" s="1"/>
  <c r="U172" i="4"/>
  <c r="L172" i="4"/>
  <c r="B174" i="4"/>
  <c r="D173" i="4" a="1"/>
  <c r="D173" i="4" s="1"/>
  <c r="E173" i="4"/>
  <c r="K173" i="4"/>
  <c r="G173" i="4" a="1"/>
  <c r="G173" i="4" s="1"/>
  <c r="H173" i="4"/>
  <c r="J173" i="4" a="1"/>
  <c r="J173" i="4" s="1"/>
  <c r="I172" i="4"/>
  <c r="F172" i="4"/>
  <c r="J173" i="2" l="1"/>
  <c r="S173" i="2"/>
  <c r="K173" i="2" a="1"/>
  <c r="K173" i="2" s="1"/>
  <c r="N173" i="2" a="1"/>
  <c r="N173" i="2" s="1"/>
  <c r="D173" i="2"/>
  <c r="P173" i="2"/>
  <c r="H173" i="2" a="1"/>
  <c r="H173" i="2" s="1"/>
  <c r="T173" i="2" a="1"/>
  <c r="T173" i="2" s="1"/>
  <c r="Q173" i="2" a="1"/>
  <c r="Q173" i="2" s="1"/>
  <c r="B174" i="2"/>
  <c r="M173" i="2"/>
  <c r="E173" i="2" a="1"/>
  <c r="E173" i="2" s="1"/>
  <c r="X173" i="2" s="1"/>
  <c r="G173" i="2"/>
  <c r="R172" i="2"/>
  <c r="W172" i="2"/>
  <c r="F172" i="2"/>
  <c r="O172" i="2"/>
  <c r="U172" i="2"/>
  <c r="X172" i="2"/>
  <c r="I172" i="2"/>
  <c r="L172" i="2" s="1"/>
  <c r="Y171" i="2"/>
  <c r="T173" i="4"/>
  <c r="V173" i="4" s="1"/>
  <c r="P174" i="4" a="1"/>
  <c r="P174" i="4" s="1"/>
  <c r="Q174" i="4" a="1"/>
  <c r="Q174" i="4" s="1"/>
  <c r="U173" i="4"/>
  <c r="F173" i="4"/>
  <c r="I173" i="4"/>
  <c r="E174" i="4"/>
  <c r="H174" i="4"/>
  <c r="K174" i="4"/>
  <c r="D174" i="4" a="1"/>
  <c r="D174" i="4" s="1"/>
  <c r="G174" i="4" a="1"/>
  <c r="G174" i="4" s="1"/>
  <c r="J174" i="4" a="1"/>
  <c r="J174" i="4" s="1"/>
  <c r="B175" i="4"/>
  <c r="L173" i="4"/>
  <c r="F173" i="2" l="1"/>
  <c r="Y172" i="2"/>
  <c r="O173" i="2"/>
  <c r="E174" i="2" a="1"/>
  <c r="E174" i="2" s="1"/>
  <c r="N174" i="2" a="1"/>
  <c r="N174" i="2" s="1"/>
  <c r="T174" i="2" a="1"/>
  <c r="T174" i="2" s="1"/>
  <c r="M174" i="2"/>
  <c r="S174" i="2"/>
  <c r="K174" i="2" a="1"/>
  <c r="K174" i="2" s="1"/>
  <c r="Q174" i="2" a="1"/>
  <c r="Q174" i="2" s="1"/>
  <c r="D174" i="2"/>
  <c r="P174" i="2"/>
  <c r="B175" i="2"/>
  <c r="H174" i="2" a="1"/>
  <c r="H174" i="2" s="1"/>
  <c r="J174" i="2"/>
  <c r="G174" i="2"/>
  <c r="R173" i="2"/>
  <c r="U173" i="2"/>
  <c r="I173" i="2"/>
  <c r="L173" i="2" s="1"/>
  <c r="W173" i="2"/>
  <c r="Y173" i="2" s="1"/>
  <c r="U174" i="4"/>
  <c r="R174" i="4"/>
  <c r="T174" i="4"/>
  <c r="V174" i="4" s="1"/>
  <c r="Q175" i="4" a="1"/>
  <c r="Q175" i="4" s="1"/>
  <c r="P175" i="4" a="1"/>
  <c r="P175" i="4" s="1"/>
  <c r="R175" i="4" s="1"/>
  <c r="F174" i="4"/>
  <c r="I174" i="4"/>
  <c r="L174" i="4"/>
  <c r="D175" i="4" a="1"/>
  <c r="D175" i="4" s="1"/>
  <c r="E175" i="4"/>
  <c r="G175" i="4" a="1"/>
  <c r="G175" i="4" s="1"/>
  <c r="H175" i="4"/>
  <c r="J175" i="4" a="1"/>
  <c r="J175" i="4" s="1"/>
  <c r="K175" i="4"/>
  <c r="B176" i="4"/>
  <c r="R174" i="2" l="1"/>
  <c r="U174" i="2"/>
  <c r="X174" i="2"/>
  <c r="W174" i="2"/>
  <c r="O174" i="2"/>
  <c r="I174" i="2"/>
  <c r="L174" i="2" s="1"/>
  <c r="B176" i="2"/>
  <c r="T175" i="2" a="1"/>
  <c r="T175" i="2" s="1"/>
  <c r="J175" i="2"/>
  <c r="M175" i="2"/>
  <c r="D175" i="2"/>
  <c r="N175" i="2" a="1"/>
  <c r="N175" i="2" s="1"/>
  <c r="K175" i="2" a="1"/>
  <c r="K175" i="2" s="1"/>
  <c r="G175" i="2"/>
  <c r="H175" i="2" a="1"/>
  <c r="H175" i="2" s="1"/>
  <c r="S175" i="2"/>
  <c r="U175" i="2" s="1"/>
  <c r="Q175" i="2" a="1"/>
  <c r="Q175" i="2" s="1"/>
  <c r="P175" i="2"/>
  <c r="E175" i="2" a="1"/>
  <c r="E175" i="2" s="1"/>
  <c r="F174" i="2"/>
  <c r="P176" i="4" a="1"/>
  <c r="P176" i="4" s="1"/>
  <c r="R176" i="4" s="1"/>
  <c r="Q176" i="4" a="1"/>
  <c r="Q176" i="4" s="1"/>
  <c r="I175" i="4"/>
  <c r="U175" i="4"/>
  <c r="T175" i="4"/>
  <c r="V175" i="4" s="1"/>
  <c r="F175" i="4"/>
  <c r="L175" i="4"/>
  <c r="K176" i="4"/>
  <c r="D176" i="4" a="1"/>
  <c r="D176" i="4" s="1"/>
  <c r="G176" i="4" a="1"/>
  <c r="G176" i="4" s="1"/>
  <c r="J176" i="4" a="1"/>
  <c r="J176" i="4" s="1"/>
  <c r="B177" i="4"/>
  <c r="E176" i="4"/>
  <c r="H176" i="4"/>
  <c r="Y174" i="2" l="1"/>
  <c r="F175" i="2"/>
  <c r="R175" i="2"/>
  <c r="I175" i="2"/>
  <c r="L175" i="2" s="1"/>
  <c r="O175" i="2"/>
  <c r="X175" i="2"/>
  <c r="W175" i="2"/>
  <c r="G176" i="2"/>
  <c r="N176" i="2" a="1"/>
  <c r="N176" i="2" s="1"/>
  <c r="P176" i="2"/>
  <c r="K176" i="2" a="1"/>
  <c r="K176" i="2" s="1"/>
  <c r="T176" i="2" a="1"/>
  <c r="T176" i="2" s="1"/>
  <c r="Q176" i="2" a="1"/>
  <c r="Q176" i="2" s="1"/>
  <c r="S176" i="2"/>
  <c r="E176" i="2" a="1"/>
  <c r="E176" i="2" s="1"/>
  <c r="H176" i="2" a="1"/>
  <c r="H176" i="2" s="1"/>
  <c r="B177" i="2"/>
  <c r="D176" i="2"/>
  <c r="J176" i="2"/>
  <c r="M176" i="2"/>
  <c r="T176" i="4"/>
  <c r="P177" i="4" a="1"/>
  <c r="P177" i="4" s="1"/>
  <c r="R177" i="4" s="1"/>
  <c r="Q177" i="4" a="1"/>
  <c r="Q177" i="4" s="1"/>
  <c r="U176" i="4"/>
  <c r="F176" i="4"/>
  <c r="B178" i="4"/>
  <c r="D177" i="4" a="1"/>
  <c r="D177" i="4" s="1"/>
  <c r="E177" i="4"/>
  <c r="G177" i="4" a="1"/>
  <c r="G177" i="4" s="1"/>
  <c r="H177" i="4"/>
  <c r="J177" i="4" a="1"/>
  <c r="J177" i="4" s="1"/>
  <c r="K177" i="4"/>
  <c r="L176" i="4"/>
  <c r="I176" i="4"/>
  <c r="O176" i="2" l="1"/>
  <c r="W176" i="2"/>
  <c r="U176" i="2"/>
  <c r="R176" i="2"/>
  <c r="Y175" i="2"/>
  <c r="D177" i="2"/>
  <c r="P177" i="2"/>
  <c r="H177" i="2" a="1"/>
  <c r="H177" i="2" s="1"/>
  <c r="B178" i="2"/>
  <c r="T177" i="2" a="1"/>
  <c r="T177" i="2" s="1"/>
  <c r="G177" i="2"/>
  <c r="M177" i="2"/>
  <c r="N177" i="2" a="1"/>
  <c r="N177" i="2" s="1"/>
  <c r="K177" i="2" a="1"/>
  <c r="K177" i="2" s="1"/>
  <c r="S177" i="2"/>
  <c r="J177" i="2"/>
  <c r="E177" i="2" a="1"/>
  <c r="E177" i="2" s="1"/>
  <c r="Q177" i="2" a="1"/>
  <c r="Q177" i="2" s="1"/>
  <c r="F176" i="2"/>
  <c r="I176" i="2"/>
  <c r="L176" i="2" s="1"/>
  <c r="X176" i="2"/>
  <c r="Y176" i="2" s="1"/>
  <c r="V176" i="4"/>
  <c r="U177" i="4"/>
  <c r="P178" i="4" a="1"/>
  <c r="P178" i="4" s="1"/>
  <c r="R178" i="4" s="1"/>
  <c r="Q178" i="4" a="1"/>
  <c r="Q178" i="4" s="1"/>
  <c r="T177" i="4"/>
  <c r="I177" i="4"/>
  <c r="F177" i="4"/>
  <c r="L177" i="4"/>
  <c r="H178" i="4"/>
  <c r="K178" i="4"/>
  <c r="D178" i="4" a="1"/>
  <c r="D178" i="4" s="1"/>
  <c r="G178" i="4" a="1"/>
  <c r="G178" i="4" s="1"/>
  <c r="J178" i="4" a="1"/>
  <c r="J178" i="4" s="1"/>
  <c r="B179" i="4"/>
  <c r="E178" i="4"/>
  <c r="U178" i="4" s="1"/>
  <c r="X177" i="2" l="1"/>
  <c r="O177" i="2"/>
  <c r="Q178" i="2" a="1"/>
  <c r="Q178" i="2" s="1"/>
  <c r="K178" i="2" a="1"/>
  <c r="K178" i="2" s="1"/>
  <c r="H178" i="2" a="1"/>
  <c r="H178" i="2" s="1"/>
  <c r="M178" i="2"/>
  <c r="T178" i="2" a="1"/>
  <c r="T178" i="2" s="1"/>
  <c r="B179" i="2"/>
  <c r="D178" i="2"/>
  <c r="P178" i="2"/>
  <c r="N178" i="2" a="1"/>
  <c r="N178" i="2" s="1"/>
  <c r="O178" i="2" s="1"/>
  <c r="E178" i="2" a="1"/>
  <c r="E178" i="2" s="1"/>
  <c r="J178" i="2"/>
  <c r="G178" i="2"/>
  <c r="S178" i="2"/>
  <c r="F177" i="2"/>
  <c r="U177" i="2"/>
  <c r="I177" i="2"/>
  <c r="L177" i="2" s="1"/>
  <c r="R177" i="2"/>
  <c r="W177" i="2"/>
  <c r="Y177" i="2" s="1"/>
  <c r="T178" i="4"/>
  <c r="V177" i="4"/>
  <c r="V178" i="4" s="1"/>
  <c r="Q179" i="4" a="1"/>
  <c r="Q179" i="4" s="1"/>
  <c r="P179" i="4" a="1"/>
  <c r="P179" i="4" s="1"/>
  <c r="I178" i="4"/>
  <c r="L178" i="4"/>
  <c r="F178" i="4"/>
  <c r="E179" i="4"/>
  <c r="G179" i="4" a="1"/>
  <c r="G179" i="4" s="1"/>
  <c r="H179" i="4"/>
  <c r="J179" i="4" a="1"/>
  <c r="J179" i="4" s="1"/>
  <c r="K179" i="4"/>
  <c r="B180" i="4"/>
  <c r="D179" i="4" a="1"/>
  <c r="D179" i="4" s="1"/>
  <c r="X178" i="2" l="1"/>
  <c r="I178" i="2"/>
  <c r="L178" i="2" s="1"/>
  <c r="R178" i="2"/>
  <c r="F178" i="2"/>
  <c r="B180" i="2"/>
  <c r="T179" i="2" a="1"/>
  <c r="T179" i="2" s="1"/>
  <c r="Q179" i="2" a="1"/>
  <c r="Q179" i="2" s="1"/>
  <c r="N179" i="2" a="1"/>
  <c r="N179" i="2" s="1"/>
  <c r="D179" i="2"/>
  <c r="E179" i="2" a="1"/>
  <c r="E179" i="2" s="1"/>
  <c r="G179" i="2"/>
  <c r="H179" i="2" a="1"/>
  <c r="H179" i="2" s="1"/>
  <c r="J179" i="2"/>
  <c r="M179" i="2"/>
  <c r="P179" i="2"/>
  <c r="R179" i="2" s="1"/>
  <c r="K179" i="2" a="1"/>
  <c r="K179" i="2" s="1"/>
  <c r="S179" i="2"/>
  <c r="U178" i="2"/>
  <c r="W178" i="2"/>
  <c r="Y178" i="2" s="1"/>
  <c r="R179" i="4"/>
  <c r="U179" i="4"/>
  <c r="F179" i="4"/>
  <c r="T179" i="4"/>
  <c r="V179" i="4" s="1"/>
  <c r="P180" i="4" a="1"/>
  <c r="P180" i="4" s="1"/>
  <c r="R180" i="4" s="1"/>
  <c r="Q180" i="4" a="1"/>
  <c r="Q180" i="4" s="1"/>
  <c r="G180" i="4" a="1"/>
  <c r="G180" i="4" s="1"/>
  <c r="E180" i="4"/>
  <c r="B181" i="4"/>
  <c r="J180" i="4" a="1"/>
  <c r="J180" i="4" s="1"/>
  <c r="H180" i="4"/>
  <c r="K180" i="4"/>
  <c r="D180" i="4" a="1"/>
  <c r="D180" i="4" s="1"/>
  <c r="I179" i="4"/>
  <c r="L179" i="4"/>
  <c r="F179" i="2" l="1"/>
  <c r="I179" i="2"/>
  <c r="L179" i="2" s="1"/>
  <c r="X179" i="2"/>
  <c r="O179" i="2"/>
  <c r="U179" i="2"/>
  <c r="W179" i="2"/>
  <c r="G180" i="2"/>
  <c r="J180" i="2"/>
  <c r="T180" i="2" a="1"/>
  <c r="T180" i="2" s="1"/>
  <c r="K180" i="2" a="1"/>
  <c r="K180" i="2" s="1"/>
  <c r="P180" i="2"/>
  <c r="M180" i="2"/>
  <c r="D180" i="2"/>
  <c r="S180" i="2"/>
  <c r="Q180" i="2" a="1"/>
  <c r="Q180" i="2" s="1"/>
  <c r="N180" i="2" a="1"/>
  <c r="N180" i="2" s="1"/>
  <c r="B181" i="2"/>
  <c r="E180" i="2" a="1"/>
  <c r="E180" i="2" s="1"/>
  <c r="H180" i="2" a="1"/>
  <c r="H180" i="2" s="1"/>
  <c r="U180" i="4"/>
  <c r="T180" i="4"/>
  <c r="V180" i="4" s="1"/>
  <c r="P181" i="4" a="1"/>
  <c r="P181" i="4" s="1"/>
  <c r="R181" i="4" s="1"/>
  <c r="Q181" i="4" a="1"/>
  <c r="Q181" i="4" s="1"/>
  <c r="F180" i="4"/>
  <c r="L180" i="4"/>
  <c r="D181" i="4" a="1"/>
  <c r="D181" i="4" s="1"/>
  <c r="E181" i="4"/>
  <c r="G181" i="4" a="1"/>
  <c r="G181" i="4" s="1"/>
  <c r="H181" i="4"/>
  <c r="J181" i="4" a="1"/>
  <c r="J181" i="4" s="1"/>
  <c r="K181" i="4"/>
  <c r="B182" i="4"/>
  <c r="I180" i="4"/>
  <c r="U180" i="2" l="1"/>
  <c r="Y179" i="2"/>
  <c r="X180" i="2"/>
  <c r="I180" i="2"/>
  <c r="L180" i="2" s="1"/>
  <c r="J181" i="2"/>
  <c r="P181" i="2"/>
  <c r="S181" i="2"/>
  <c r="N181" i="2" a="1"/>
  <c r="N181" i="2" s="1"/>
  <c r="G181" i="2"/>
  <c r="T181" i="2" a="1"/>
  <c r="T181" i="2" s="1"/>
  <c r="B182" i="2"/>
  <c r="K181" i="2" a="1"/>
  <c r="K181" i="2" s="1"/>
  <c r="H181" i="2" a="1"/>
  <c r="H181" i="2" s="1"/>
  <c r="E181" i="2" a="1"/>
  <c r="E181" i="2" s="1"/>
  <c r="Q181" i="2" a="1"/>
  <c r="Q181" i="2" s="1"/>
  <c r="M181" i="2"/>
  <c r="D181" i="2"/>
  <c r="W181" i="2" s="1"/>
  <c r="W180" i="2"/>
  <c r="Y180" i="2" s="1"/>
  <c r="F180" i="2"/>
  <c r="R180" i="2"/>
  <c r="O180" i="2"/>
  <c r="Q182" i="4" a="1"/>
  <c r="Q182" i="4" s="1"/>
  <c r="P182" i="4" a="1"/>
  <c r="P182" i="4" s="1"/>
  <c r="R182" i="4" s="1"/>
  <c r="U181" i="4"/>
  <c r="T181" i="4"/>
  <c r="V181" i="4" s="1"/>
  <c r="F181" i="4"/>
  <c r="L181" i="4"/>
  <c r="E182" i="4"/>
  <c r="H182" i="4"/>
  <c r="K182" i="4"/>
  <c r="J182" i="4" a="1"/>
  <c r="J182" i="4" s="1"/>
  <c r="L182" i="4" s="1"/>
  <c r="G182" i="4" a="1"/>
  <c r="G182" i="4" s="1"/>
  <c r="D182" i="4" a="1"/>
  <c r="D182" i="4" s="1"/>
  <c r="B183" i="4"/>
  <c r="I181" i="4"/>
  <c r="I181" i="2" l="1"/>
  <c r="L181" i="2" s="1"/>
  <c r="O181" i="2"/>
  <c r="F181" i="2"/>
  <c r="R181" i="2"/>
  <c r="N182" i="2" a="1"/>
  <c r="N182" i="2" s="1"/>
  <c r="H182" i="2" a="1"/>
  <c r="H182" i="2" s="1"/>
  <c r="T182" i="2" a="1"/>
  <c r="T182" i="2" s="1"/>
  <c r="G182" i="2"/>
  <c r="P182" i="2"/>
  <c r="M182" i="2"/>
  <c r="J182" i="2"/>
  <c r="S182" i="2"/>
  <c r="Q182" i="2" a="1"/>
  <c r="Q182" i="2" s="1"/>
  <c r="E182" i="2" a="1"/>
  <c r="E182" i="2" s="1"/>
  <c r="K182" i="2" a="1"/>
  <c r="K182" i="2" s="1"/>
  <c r="B183" i="2"/>
  <c r="D182" i="2"/>
  <c r="U181" i="2"/>
  <c r="X181" i="2"/>
  <c r="Y181" i="2" s="1"/>
  <c r="P183" i="4" a="1"/>
  <c r="P183" i="4" s="1"/>
  <c r="R183" i="4" s="1"/>
  <c r="Q183" i="4" a="1"/>
  <c r="Q183" i="4" s="1"/>
  <c r="F182" i="4"/>
  <c r="T182" i="4"/>
  <c r="U182" i="4"/>
  <c r="E183" i="4"/>
  <c r="G183" i="4" a="1"/>
  <c r="G183" i="4" s="1"/>
  <c r="H183" i="4"/>
  <c r="J183" i="4" a="1"/>
  <c r="J183" i="4" s="1"/>
  <c r="K183" i="4"/>
  <c r="B184" i="4"/>
  <c r="D183" i="4" a="1"/>
  <c r="D183" i="4" s="1"/>
  <c r="I182" i="4"/>
  <c r="I182" i="2" l="1"/>
  <c r="F182" i="2"/>
  <c r="X182" i="2"/>
  <c r="O182" i="2"/>
  <c r="L182" i="2"/>
  <c r="W182" i="2"/>
  <c r="R182" i="2"/>
  <c r="Q183" i="2" a="1"/>
  <c r="Q183" i="2" s="1"/>
  <c r="S183" i="2"/>
  <c r="B184" i="2"/>
  <c r="G183" i="2"/>
  <c r="J183" i="2"/>
  <c r="D183" i="2"/>
  <c r="H183" i="2" a="1"/>
  <c r="H183" i="2" s="1"/>
  <c r="M183" i="2"/>
  <c r="K183" i="2" a="1"/>
  <c r="K183" i="2" s="1"/>
  <c r="E183" i="2" a="1"/>
  <c r="E183" i="2" s="1"/>
  <c r="N183" i="2" a="1"/>
  <c r="N183" i="2" s="1"/>
  <c r="T183" i="2" a="1"/>
  <c r="T183" i="2" s="1"/>
  <c r="P183" i="2"/>
  <c r="U182" i="2"/>
  <c r="V182" i="4"/>
  <c r="U183" i="4"/>
  <c r="F183" i="4"/>
  <c r="T183" i="4"/>
  <c r="V183" i="4" s="1"/>
  <c r="P184" i="4" a="1"/>
  <c r="P184" i="4" s="1"/>
  <c r="R184" i="4" s="1"/>
  <c r="Q184" i="4" a="1"/>
  <c r="Q184" i="4" s="1"/>
  <c r="L183" i="4"/>
  <c r="D184" i="4" a="1"/>
  <c r="D184" i="4" s="1"/>
  <c r="H184" i="4"/>
  <c r="G184" i="4" a="1"/>
  <c r="G184" i="4" s="1"/>
  <c r="E184" i="4"/>
  <c r="J184" i="4" a="1"/>
  <c r="J184" i="4" s="1"/>
  <c r="K184" i="4"/>
  <c r="B185" i="4"/>
  <c r="I183" i="4"/>
  <c r="Y182" i="2" l="1"/>
  <c r="F183" i="2"/>
  <c r="U183" i="2"/>
  <c r="O183" i="2"/>
  <c r="I183" i="2"/>
  <c r="L183" i="2" s="1"/>
  <c r="H184" i="2" a="1"/>
  <c r="H184" i="2" s="1"/>
  <c r="E184" i="2" a="1"/>
  <c r="E184" i="2" s="1"/>
  <c r="G184" i="2"/>
  <c r="P184" i="2"/>
  <c r="M184" i="2"/>
  <c r="J184" i="2"/>
  <c r="D184" i="2"/>
  <c r="B185" i="2"/>
  <c r="N184" i="2" a="1"/>
  <c r="N184" i="2" s="1"/>
  <c r="S184" i="2"/>
  <c r="T184" i="2" a="1"/>
  <c r="T184" i="2" s="1"/>
  <c r="Q184" i="2" a="1"/>
  <c r="Q184" i="2" s="1"/>
  <c r="K184" i="2" a="1"/>
  <c r="K184" i="2" s="1"/>
  <c r="R183" i="2"/>
  <c r="X183" i="2"/>
  <c r="W183" i="2"/>
  <c r="U184" i="4"/>
  <c r="Q185" i="4" a="1"/>
  <c r="Q185" i="4" s="1"/>
  <c r="P185" i="4" a="1"/>
  <c r="P185" i="4" s="1"/>
  <c r="R185" i="4" s="1"/>
  <c r="L184" i="4"/>
  <c r="T184" i="4"/>
  <c r="V184" i="4" s="1"/>
  <c r="I184" i="4"/>
  <c r="F184" i="4"/>
  <c r="D185" i="4" a="1"/>
  <c r="D185" i="4" s="1"/>
  <c r="E185" i="4"/>
  <c r="G185" i="4" a="1"/>
  <c r="G185" i="4" s="1"/>
  <c r="K185" i="4"/>
  <c r="J185" i="4" a="1"/>
  <c r="J185" i="4" s="1"/>
  <c r="H185" i="4"/>
  <c r="B186" i="4"/>
  <c r="Y183" i="2" l="1"/>
  <c r="D185" i="2"/>
  <c r="B186" i="2"/>
  <c r="M185" i="2"/>
  <c r="G185" i="2"/>
  <c r="H185" i="2" a="1"/>
  <c r="H185" i="2" s="1"/>
  <c r="Q185" i="2" a="1"/>
  <c r="Q185" i="2" s="1"/>
  <c r="N185" i="2" a="1"/>
  <c r="N185" i="2" s="1"/>
  <c r="K185" i="2" a="1"/>
  <c r="K185" i="2" s="1"/>
  <c r="P185" i="2"/>
  <c r="J185" i="2"/>
  <c r="S185" i="2"/>
  <c r="T185" i="2" a="1"/>
  <c r="T185" i="2" s="1"/>
  <c r="E185" i="2" a="1"/>
  <c r="E185" i="2" s="1"/>
  <c r="W184" i="2"/>
  <c r="I184" i="2"/>
  <c r="L184" i="2" s="1"/>
  <c r="Y184" i="2"/>
  <c r="R184" i="2"/>
  <c r="X184" i="2"/>
  <c r="U184" i="2"/>
  <c r="O184" i="2"/>
  <c r="F184" i="2"/>
  <c r="P186" i="4" a="1"/>
  <c r="P186" i="4" s="1"/>
  <c r="R186" i="4" s="1"/>
  <c r="Q186" i="4" a="1"/>
  <c r="Q186" i="4" s="1"/>
  <c r="U185" i="4"/>
  <c r="T185" i="4"/>
  <c r="V185" i="4" s="1"/>
  <c r="F185" i="4"/>
  <c r="E186" i="4"/>
  <c r="B187" i="4"/>
  <c r="H186" i="4"/>
  <c r="D186" i="4" a="1"/>
  <c r="D186" i="4" s="1"/>
  <c r="T186" i="4" s="1"/>
  <c r="K186" i="4"/>
  <c r="J186" i="4" a="1"/>
  <c r="J186" i="4" s="1"/>
  <c r="G186" i="4" a="1"/>
  <c r="G186" i="4" s="1"/>
  <c r="I185" i="4"/>
  <c r="L185" i="4"/>
  <c r="I185" i="2" l="1"/>
  <c r="L185" i="2" s="1"/>
  <c r="F185" i="2"/>
  <c r="U185" i="2"/>
  <c r="O185" i="2"/>
  <c r="G186" i="2"/>
  <c r="M186" i="2"/>
  <c r="T186" i="2" a="1"/>
  <c r="T186" i="2" s="1"/>
  <c r="K186" i="2" a="1"/>
  <c r="K186" i="2" s="1"/>
  <c r="S186" i="2"/>
  <c r="B187" i="2"/>
  <c r="P186" i="2"/>
  <c r="J186" i="2"/>
  <c r="D186" i="2"/>
  <c r="H186" i="2" a="1"/>
  <c r="H186" i="2" s="1"/>
  <c r="Q186" i="2" a="1"/>
  <c r="Q186" i="2" s="1"/>
  <c r="N186" i="2" a="1"/>
  <c r="N186" i="2" s="1"/>
  <c r="E186" i="2" a="1"/>
  <c r="E186" i="2" s="1"/>
  <c r="X185" i="2"/>
  <c r="R185" i="2"/>
  <c r="W185" i="2"/>
  <c r="Y185" i="2" s="1"/>
  <c r="U186" i="4"/>
  <c r="V186" i="4" s="1"/>
  <c r="P187" i="4" a="1"/>
  <c r="P187" i="4" s="1"/>
  <c r="R187" i="4" s="1"/>
  <c r="Q187" i="4" a="1"/>
  <c r="Q187" i="4" s="1"/>
  <c r="F186" i="4"/>
  <c r="I186" i="4"/>
  <c r="L186" i="4"/>
  <c r="E187" i="4"/>
  <c r="J187" i="4" a="1"/>
  <c r="J187" i="4" s="1"/>
  <c r="H187" i="4"/>
  <c r="G187" i="4" a="1"/>
  <c r="G187" i="4" s="1"/>
  <c r="K187" i="4"/>
  <c r="B188" i="4"/>
  <c r="D187" i="4" a="1"/>
  <c r="D187" i="4" s="1"/>
  <c r="X186" i="2" l="1"/>
  <c r="W186" i="2"/>
  <c r="U186" i="2"/>
  <c r="R186" i="2"/>
  <c r="F186" i="2"/>
  <c r="J187" i="2"/>
  <c r="S187" i="2"/>
  <c r="H187" i="2" a="1"/>
  <c r="H187" i="2" s="1"/>
  <c r="Q187" i="2" a="1"/>
  <c r="Q187" i="2" s="1"/>
  <c r="T187" i="2" a="1"/>
  <c r="T187" i="2" s="1"/>
  <c r="E187" i="2" a="1"/>
  <c r="E187" i="2" s="1"/>
  <c r="N187" i="2" a="1"/>
  <c r="N187" i="2" s="1"/>
  <c r="P187" i="2"/>
  <c r="B188" i="2"/>
  <c r="K187" i="2" a="1"/>
  <c r="K187" i="2" s="1"/>
  <c r="M187" i="2"/>
  <c r="G187" i="2"/>
  <c r="D187" i="2"/>
  <c r="O186" i="2"/>
  <c r="I186" i="2"/>
  <c r="L186" i="2" s="1"/>
  <c r="T187" i="4"/>
  <c r="Q188" i="4" a="1"/>
  <c r="Q188" i="4" s="1"/>
  <c r="P188" i="4" a="1"/>
  <c r="P188" i="4" s="1"/>
  <c r="R188" i="4" s="1"/>
  <c r="U187" i="4"/>
  <c r="F187" i="4"/>
  <c r="I187" i="4"/>
  <c r="D188" i="4" a="1"/>
  <c r="D188" i="4" s="1"/>
  <c r="K188" i="4"/>
  <c r="G188" i="4" a="1"/>
  <c r="G188" i="4" s="1"/>
  <c r="H188" i="4"/>
  <c r="J188" i="4" a="1"/>
  <c r="J188" i="4" s="1"/>
  <c r="B189" i="4"/>
  <c r="E188" i="4"/>
  <c r="L187" i="4"/>
  <c r="Y186" i="2" l="1"/>
  <c r="R187" i="2"/>
  <c r="W187" i="2"/>
  <c r="I187" i="2"/>
  <c r="L187" i="2" s="1"/>
  <c r="F187" i="2"/>
  <c r="T188" i="2" a="1"/>
  <c r="T188" i="2" s="1"/>
  <c r="Q188" i="2" a="1"/>
  <c r="Q188" i="2" s="1"/>
  <c r="S188" i="2"/>
  <c r="D188" i="2"/>
  <c r="B189" i="2"/>
  <c r="J188" i="2"/>
  <c r="G188" i="2"/>
  <c r="P188" i="2"/>
  <c r="M188" i="2"/>
  <c r="K188" i="2" a="1"/>
  <c r="K188" i="2" s="1"/>
  <c r="H188" i="2" a="1"/>
  <c r="H188" i="2" s="1"/>
  <c r="E188" i="2" a="1"/>
  <c r="E188" i="2" s="1"/>
  <c r="N188" i="2" a="1"/>
  <c r="N188" i="2" s="1"/>
  <c r="O187" i="2"/>
  <c r="X187" i="2"/>
  <c r="Y187" i="2" s="1"/>
  <c r="U187" i="2"/>
  <c r="V187" i="4"/>
  <c r="U188" i="4"/>
  <c r="P189" i="4" a="1"/>
  <c r="P189" i="4" s="1"/>
  <c r="R189" i="4" s="1"/>
  <c r="Q189" i="4" a="1"/>
  <c r="Q189" i="4" s="1"/>
  <c r="T188" i="4"/>
  <c r="L188" i="4"/>
  <c r="I188" i="4"/>
  <c r="D189" i="4" a="1"/>
  <c r="D189" i="4" s="1"/>
  <c r="E189" i="4"/>
  <c r="G189" i="4" a="1"/>
  <c r="G189" i="4" s="1"/>
  <c r="K189" i="4"/>
  <c r="J189" i="4" a="1"/>
  <c r="J189" i="4" s="1"/>
  <c r="L189" i="4" s="1"/>
  <c r="H189" i="4"/>
  <c r="B190" i="4"/>
  <c r="F188" i="4"/>
  <c r="O188" i="2" l="1"/>
  <c r="S189" i="2"/>
  <c r="T189" i="2" a="1"/>
  <c r="T189" i="2" s="1"/>
  <c r="Q189" i="2" a="1"/>
  <c r="Q189" i="2" s="1"/>
  <c r="D189" i="2"/>
  <c r="B190" i="2"/>
  <c r="J189" i="2"/>
  <c r="K189" i="2" a="1"/>
  <c r="K189" i="2" s="1"/>
  <c r="P189" i="2"/>
  <c r="M189" i="2"/>
  <c r="G189" i="2"/>
  <c r="H189" i="2" a="1"/>
  <c r="H189" i="2" s="1"/>
  <c r="E189" i="2" a="1"/>
  <c r="E189" i="2" s="1"/>
  <c r="N189" i="2" a="1"/>
  <c r="N189" i="2" s="1"/>
  <c r="X188" i="2"/>
  <c r="R188" i="2"/>
  <c r="W188" i="2"/>
  <c r="F188" i="2"/>
  <c r="U188" i="2"/>
  <c r="I188" i="2"/>
  <c r="L188" i="2" s="1"/>
  <c r="V188" i="4"/>
  <c r="P190" i="4" a="1"/>
  <c r="P190" i="4" s="1"/>
  <c r="R190" i="4" s="1"/>
  <c r="Q190" i="4" a="1"/>
  <c r="Q190" i="4" s="1"/>
  <c r="U189" i="4"/>
  <c r="T189" i="4"/>
  <c r="I189" i="4"/>
  <c r="D190" i="4" a="1"/>
  <c r="D190" i="4" s="1"/>
  <c r="T190" i="4" s="1"/>
  <c r="E190" i="4"/>
  <c r="K190" i="4"/>
  <c r="J190" i="4" a="1"/>
  <c r="J190" i="4" s="1"/>
  <c r="H190" i="4"/>
  <c r="G190" i="4" a="1"/>
  <c r="G190" i="4" s="1"/>
  <c r="B191" i="4"/>
  <c r="F189" i="4"/>
  <c r="F189" i="2" l="1"/>
  <c r="I189" i="2"/>
  <c r="L189" i="2" s="1"/>
  <c r="O189" i="2"/>
  <c r="K190" i="2" a="1"/>
  <c r="K190" i="2" s="1"/>
  <c r="P190" i="2"/>
  <c r="B191" i="2"/>
  <c r="J190" i="2"/>
  <c r="S190" i="2"/>
  <c r="T190" i="2" a="1"/>
  <c r="T190" i="2" s="1"/>
  <c r="M190" i="2"/>
  <c r="N190" i="2" a="1"/>
  <c r="N190" i="2" s="1"/>
  <c r="D190" i="2"/>
  <c r="Q190" i="2" a="1"/>
  <c r="Q190" i="2" s="1"/>
  <c r="G190" i="2"/>
  <c r="H190" i="2" a="1"/>
  <c r="H190" i="2" s="1"/>
  <c r="E190" i="2" a="1"/>
  <c r="E190" i="2" s="1"/>
  <c r="U189" i="2"/>
  <c r="Y188" i="2"/>
  <c r="X189" i="2"/>
  <c r="R189" i="2"/>
  <c r="W189" i="2"/>
  <c r="V189" i="4"/>
  <c r="Q191" i="4" a="1"/>
  <c r="Q191" i="4" s="1"/>
  <c r="P191" i="4" a="1"/>
  <c r="P191" i="4" s="1"/>
  <c r="R191" i="4" s="1"/>
  <c r="U190" i="4"/>
  <c r="V190" i="4" s="1"/>
  <c r="I190" i="4"/>
  <c r="F190" i="4"/>
  <c r="L190" i="4"/>
  <c r="E191" i="4"/>
  <c r="G191" i="4" a="1"/>
  <c r="G191" i="4" s="1"/>
  <c r="H191" i="4"/>
  <c r="D191" i="4" a="1"/>
  <c r="D191" i="4" s="1"/>
  <c r="T191" i="4" s="1"/>
  <c r="K191" i="4"/>
  <c r="B192" i="4"/>
  <c r="J191" i="4" a="1"/>
  <c r="J191" i="4" s="1"/>
  <c r="U190" i="2" l="1"/>
  <c r="X190" i="2"/>
  <c r="W190" i="2"/>
  <c r="R190" i="2"/>
  <c r="Y189" i="2"/>
  <c r="F190" i="2"/>
  <c r="O190" i="2"/>
  <c r="J191" i="2"/>
  <c r="E191" i="2" a="1"/>
  <c r="E191" i="2" s="1"/>
  <c r="Q191" i="2" a="1"/>
  <c r="Q191" i="2" s="1"/>
  <c r="G191" i="2"/>
  <c r="S191" i="2"/>
  <c r="N191" i="2" a="1"/>
  <c r="N191" i="2" s="1"/>
  <c r="M191" i="2"/>
  <c r="H191" i="2" a="1"/>
  <c r="H191" i="2" s="1"/>
  <c r="T191" i="2" a="1"/>
  <c r="T191" i="2" s="1"/>
  <c r="D191" i="2"/>
  <c r="P191" i="2"/>
  <c r="K191" i="2" a="1"/>
  <c r="K191" i="2" s="1"/>
  <c r="B192" i="2"/>
  <c r="I190" i="2"/>
  <c r="L190" i="2" s="1"/>
  <c r="P192" i="4" a="1"/>
  <c r="P192" i="4" s="1"/>
  <c r="R192" i="4" s="1"/>
  <c r="Q192" i="4" a="1"/>
  <c r="Q192" i="4" s="1"/>
  <c r="U191" i="4"/>
  <c r="V191" i="4" s="1"/>
  <c r="L191" i="4"/>
  <c r="I191" i="4"/>
  <c r="D192" i="4" a="1"/>
  <c r="D192" i="4" s="1"/>
  <c r="J192" i="4" a="1"/>
  <c r="J192" i="4" s="1"/>
  <c r="H192" i="4"/>
  <c r="K192" i="4"/>
  <c r="E192" i="4"/>
  <c r="U192" i="4" s="1"/>
  <c r="G192" i="4" a="1"/>
  <c r="G192" i="4" s="1"/>
  <c r="B193" i="4"/>
  <c r="F191" i="4"/>
  <c r="I191" i="2" l="1"/>
  <c r="Y190" i="2"/>
  <c r="R191" i="2"/>
  <c r="O191" i="2"/>
  <c r="F191" i="2"/>
  <c r="M192" i="2"/>
  <c r="H192" i="2" a="1"/>
  <c r="H192" i="2" s="1"/>
  <c r="T192" i="2" a="1"/>
  <c r="T192" i="2" s="1"/>
  <c r="D192" i="2"/>
  <c r="P192" i="2"/>
  <c r="K192" i="2" a="1"/>
  <c r="K192" i="2" s="1"/>
  <c r="B193" i="2"/>
  <c r="G192" i="2"/>
  <c r="S192" i="2"/>
  <c r="N192" i="2" a="1"/>
  <c r="N192" i="2" s="1"/>
  <c r="J192" i="2"/>
  <c r="E192" i="2" a="1"/>
  <c r="E192" i="2" s="1"/>
  <c r="Q192" i="2" a="1"/>
  <c r="Q192" i="2" s="1"/>
  <c r="L191" i="2"/>
  <c r="W191" i="2"/>
  <c r="X191" i="2"/>
  <c r="U191" i="2"/>
  <c r="T192" i="4"/>
  <c r="V192" i="4" s="1"/>
  <c r="Q193" i="4" a="1"/>
  <c r="Q193" i="4" s="1"/>
  <c r="P193" i="4" a="1"/>
  <c r="P193" i="4" s="1"/>
  <c r="R193" i="4" s="1"/>
  <c r="I192" i="4"/>
  <c r="L192" i="4"/>
  <c r="D193" i="4" a="1"/>
  <c r="D193" i="4" s="1"/>
  <c r="K193" i="4"/>
  <c r="G193" i="4" a="1"/>
  <c r="G193" i="4" s="1"/>
  <c r="H193" i="4"/>
  <c r="J193" i="4" a="1"/>
  <c r="J193" i="4" s="1"/>
  <c r="E193" i="4"/>
  <c r="U193" i="4" s="1"/>
  <c r="B194" i="4"/>
  <c r="F192" i="4"/>
  <c r="I192" i="2" l="1"/>
  <c r="L192" i="2" s="1"/>
  <c r="O192" i="2"/>
  <c r="X192" i="2"/>
  <c r="W192" i="2"/>
  <c r="F192" i="2"/>
  <c r="R192" i="2"/>
  <c r="Y191" i="2"/>
  <c r="G193" i="2"/>
  <c r="S193" i="2"/>
  <c r="B194" i="2"/>
  <c r="J193" i="2"/>
  <c r="E193" i="2" a="1"/>
  <c r="E193" i="2" s="1"/>
  <c r="H193" i="2" a="1"/>
  <c r="H193" i="2" s="1"/>
  <c r="M193" i="2"/>
  <c r="K193" i="2" a="1"/>
  <c r="K193" i="2" s="1"/>
  <c r="N193" i="2" a="1"/>
  <c r="N193" i="2" s="1"/>
  <c r="D193" i="2"/>
  <c r="P193" i="2"/>
  <c r="Q193" i="2" a="1"/>
  <c r="Q193" i="2" s="1"/>
  <c r="T193" i="2" a="1"/>
  <c r="T193" i="2" s="1"/>
  <c r="U192" i="2"/>
  <c r="T193" i="4"/>
  <c r="V193" i="4" s="1"/>
  <c r="P194" i="4" a="1"/>
  <c r="P194" i="4" s="1"/>
  <c r="Q194" i="4" a="1"/>
  <c r="Q194" i="4" s="1"/>
  <c r="L193" i="4"/>
  <c r="I193" i="4"/>
  <c r="H194" i="4"/>
  <c r="G194" i="4" a="1"/>
  <c r="G194" i="4" s="1"/>
  <c r="B195" i="4"/>
  <c r="K194" i="4"/>
  <c r="E194" i="4"/>
  <c r="D194" i="4" a="1"/>
  <c r="D194" i="4" s="1"/>
  <c r="J194" i="4" a="1"/>
  <c r="J194" i="4" s="1"/>
  <c r="F193" i="4"/>
  <c r="I193" i="2" l="1"/>
  <c r="L193" i="2" s="1"/>
  <c r="Y192" i="2"/>
  <c r="X193" i="2"/>
  <c r="R193" i="2"/>
  <c r="O193" i="2"/>
  <c r="G194" i="2"/>
  <c r="S194" i="2"/>
  <c r="E194" i="2" a="1"/>
  <c r="E194" i="2" s="1"/>
  <c r="J194" i="2"/>
  <c r="H194" i="2" a="1"/>
  <c r="H194" i="2" s="1"/>
  <c r="K194" i="2" a="1"/>
  <c r="K194" i="2" s="1"/>
  <c r="M194" i="2"/>
  <c r="N194" i="2" a="1"/>
  <c r="N194" i="2" s="1"/>
  <c r="Q194" i="2" a="1"/>
  <c r="Q194" i="2" s="1"/>
  <c r="D194" i="2"/>
  <c r="P194" i="2"/>
  <c r="T194" i="2" a="1"/>
  <c r="T194" i="2" s="1"/>
  <c r="B195" i="2"/>
  <c r="W193" i="2"/>
  <c r="Y193" i="2" s="1"/>
  <c r="U193" i="2"/>
  <c r="F193" i="2"/>
  <c r="T194" i="4"/>
  <c r="R194" i="4"/>
  <c r="U194" i="4"/>
  <c r="V194" i="4" s="1"/>
  <c r="Q195" i="4" a="1"/>
  <c r="Q195" i="4" s="1"/>
  <c r="P195" i="4" a="1"/>
  <c r="P195" i="4" s="1"/>
  <c r="R195" i="4" s="1"/>
  <c r="F194" i="4"/>
  <c r="L194" i="4"/>
  <c r="I194" i="4"/>
  <c r="E195" i="4"/>
  <c r="D195" i="4" a="1"/>
  <c r="D195" i="4" s="1"/>
  <c r="H195" i="4"/>
  <c r="B196" i="4"/>
  <c r="K195" i="4"/>
  <c r="J195" i="4" a="1"/>
  <c r="J195" i="4" s="1"/>
  <c r="G195" i="4" a="1"/>
  <c r="G195" i="4" s="1"/>
  <c r="R194" i="2" l="1"/>
  <c r="O194" i="2"/>
  <c r="X194" i="2"/>
  <c r="I194" i="2"/>
  <c r="L194" i="2" s="1"/>
  <c r="W194" i="2"/>
  <c r="U194" i="2"/>
  <c r="D195" i="2"/>
  <c r="P195" i="2"/>
  <c r="Q195" i="2" a="1"/>
  <c r="Q195" i="2" s="1"/>
  <c r="T195" i="2" a="1"/>
  <c r="T195" i="2" s="1"/>
  <c r="G195" i="2"/>
  <c r="S195" i="2"/>
  <c r="B196" i="2"/>
  <c r="J195" i="2"/>
  <c r="E195" i="2" a="1"/>
  <c r="E195" i="2" s="1"/>
  <c r="H195" i="2" a="1"/>
  <c r="H195" i="2" s="1"/>
  <c r="M195" i="2"/>
  <c r="K195" i="2" a="1"/>
  <c r="K195" i="2" s="1"/>
  <c r="N195" i="2" a="1"/>
  <c r="N195" i="2" s="1"/>
  <c r="F194" i="2"/>
  <c r="I195" i="4"/>
  <c r="Q196" i="4" a="1"/>
  <c r="Q196" i="4" s="1"/>
  <c r="P196" i="4" a="1"/>
  <c r="P196" i="4" s="1"/>
  <c r="R196" i="4" s="1"/>
  <c r="T195" i="4"/>
  <c r="V195" i="4" s="1"/>
  <c r="U195" i="4"/>
  <c r="L195" i="4"/>
  <c r="F195" i="4"/>
  <c r="E196" i="4"/>
  <c r="K196" i="4"/>
  <c r="B197" i="4"/>
  <c r="D196" i="4" a="1"/>
  <c r="D196" i="4" s="1"/>
  <c r="J196" i="4" a="1"/>
  <c r="J196" i="4" s="1"/>
  <c r="H196" i="4"/>
  <c r="G196" i="4" a="1"/>
  <c r="G196" i="4" s="1"/>
  <c r="Y194" i="2" l="1"/>
  <c r="X195" i="2"/>
  <c r="I195" i="2"/>
  <c r="L195" i="2" s="1"/>
  <c r="W195" i="2"/>
  <c r="O195" i="2"/>
  <c r="J196" i="2"/>
  <c r="H196" i="2" a="1"/>
  <c r="H196" i="2" s="1"/>
  <c r="K196" i="2" a="1"/>
  <c r="K196" i="2" s="1"/>
  <c r="M196" i="2"/>
  <c r="N196" i="2" a="1"/>
  <c r="N196" i="2" s="1"/>
  <c r="Q196" i="2" a="1"/>
  <c r="Q196" i="2" s="1"/>
  <c r="D196" i="2"/>
  <c r="P196" i="2"/>
  <c r="T196" i="2" a="1"/>
  <c r="T196" i="2" s="1"/>
  <c r="B197" i="2"/>
  <c r="G196" i="2"/>
  <c r="I196" i="2" s="1"/>
  <c r="S196" i="2"/>
  <c r="E196" i="2" a="1"/>
  <c r="E196" i="2" s="1"/>
  <c r="F195" i="2"/>
  <c r="U195" i="2"/>
  <c r="R195" i="2"/>
  <c r="P197" i="4" a="1"/>
  <c r="P197" i="4" s="1"/>
  <c r="R197" i="4" s="1"/>
  <c r="Q197" i="4" a="1"/>
  <c r="Q197" i="4" s="1"/>
  <c r="U196" i="4"/>
  <c r="T196" i="4"/>
  <c r="L196" i="4"/>
  <c r="F196" i="4"/>
  <c r="I196" i="4"/>
  <c r="D197" i="4" a="1"/>
  <c r="D197" i="4" s="1"/>
  <c r="H197" i="4"/>
  <c r="G197" i="4" a="1"/>
  <c r="G197" i="4" s="1"/>
  <c r="E197" i="4"/>
  <c r="J197" i="4" a="1"/>
  <c r="J197" i="4" s="1"/>
  <c r="B198" i="4"/>
  <c r="K197" i="4"/>
  <c r="L196" i="2" l="1"/>
  <c r="X196" i="2"/>
  <c r="Y195" i="2"/>
  <c r="U196" i="2"/>
  <c r="R196" i="2"/>
  <c r="O196" i="2"/>
  <c r="W196" i="2"/>
  <c r="F196" i="2"/>
  <c r="G197" i="2"/>
  <c r="S197" i="2"/>
  <c r="B198" i="2"/>
  <c r="J197" i="2"/>
  <c r="E197" i="2" a="1"/>
  <c r="E197" i="2" s="1"/>
  <c r="H197" i="2" a="1"/>
  <c r="H197" i="2" s="1"/>
  <c r="M197" i="2"/>
  <c r="K197" i="2" a="1"/>
  <c r="K197" i="2" s="1"/>
  <c r="N197" i="2" a="1"/>
  <c r="N197" i="2" s="1"/>
  <c r="D197" i="2"/>
  <c r="P197" i="2"/>
  <c r="Q197" i="2" a="1"/>
  <c r="Q197" i="2" s="1"/>
  <c r="T197" i="2" a="1"/>
  <c r="T197" i="2" s="1"/>
  <c r="V196" i="4"/>
  <c r="P198" i="4" a="1"/>
  <c r="P198" i="4" s="1"/>
  <c r="Q198" i="4" a="1"/>
  <c r="Q198" i="4" s="1"/>
  <c r="T197" i="4"/>
  <c r="V197" i="4" s="1"/>
  <c r="U197" i="4"/>
  <c r="F197" i="4"/>
  <c r="L197" i="4"/>
  <c r="I197" i="4"/>
  <c r="E198" i="4"/>
  <c r="D198" i="4" a="1"/>
  <c r="D198" i="4" s="1"/>
  <c r="H198" i="4"/>
  <c r="G198" i="4" a="1"/>
  <c r="G198" i="4" s="1"/>
  <c r="K198" i="4"/>
  <c r="J198" i="4" a="1"/>
  <c r="J198" i="4" s="1"/>
  <c r="B199" i="4"/>
  <c r="Y196" i="2" l="1"/>
  <c r="I197" i="2"/>
  <c r="L197" i="2" s="1"/>
  <c r="R197" i="2"/>
  <c r="O197" i="2"/>
  <c r="G198" i="2"/>
  <c r="H198" i="2" a="1"/>
  <c r="H198" i="2" s="1"/>
  <c r="B199" i="2"/>
  <c r="J198" i="2"/>
  <c r="N198" i="2" a="1"/>
  <c r="N198" i="2" s="1"/>
  <c r="E198" i="2" a="1"/>
  <c r="E198" i="2" s="1"/>
  <c r="D198" i="2"/>
  <c r="P198" i="2"/>
  <c r="T198" i="2" a="1"/>
  <c r="T198" i="2" s="1"/>
  <c r="Q198" i="2" a="1"/>
  <c r="Q198" i="2" s="1"/>
  <c r="M198" i="2"/>
  <c r="S198" i="2"/>
  <c r="K198" i="2" a="1"/>
  <c r="K198" i="2" s="1"/>
  <c r="X197" i="2"/>
  <c r="F197" i="2"/>
  <c r="W197" i="2"/>
  <c r="U197" i="2"/>
  <c r="R198" i="4"/>
  <c r="P199" i="4" a="1"/>
  <c r="P199" i="4" s="1"/>
  <c r="R199" i="4" s="1"/>
  <c r="Q199" i="4" a="1"/>
  <c r="Q199" i="4" s="1"/>
  <c r="U198" i="4"/>
  <c r="T198" i="4"/>
  <c r="I198" i="4"/>
  <c r="L198" i="4"/>
  <c r="F198" i="4"/>
  <c r="D199" i="4" a="1"/>
  <c r="D199" i="4" s="1"/>
  <c r="E199" i="4"/>
  <c r="G199" i="4" a="1"/>
  <c r="G199" i="4" s="1"/>
  <c r="H199" i="4"/>
  <c r="J199" i="4" a="1"/>
  <c r="J199" i="4" s="1"/>
  <c r="K199" i="4"/>
  <c r="B200" i="4"/>
  <c r="I198" i="2" l="1"/>
  <c r="L198" i="2" s="1"/>
  <c r="Y197" i="2"/>
  <c r="U198" i="2"/>
  <c r="R198" i="2"/>
  <c r="F198" i="2"/>
  <c r="O198" i="2"/>
  <c r="W198" i="2"/>
  <c r="G199" i="2"/>
  <c r="H199" i="2" a="1"/>
  <c r="H199" i="2" s="1"/>
  <c r="E199" i="2" a="1"/>
  <c r="E199" i="2" s="1"/>
  <c r="K199" i="2" a="1"/>
  <c r="K199" i="2" s="1"/>
  <c r="P199" i="2"/>
  <c r="M199" i="2"/>
  <c r="J199" i="2"/>
  <c r="S199" i="2"/>
  <c r="T199" i="2" a="1"/>
  <c r="T199" i="2" s="1"/>
  <c r="Q199" i="2" a="1"/>
  <c r="Q199" i="2" s="1"/>
  <c r="N199" i="2" a="1"/>
  <c r="N199" i="2" s="1"/>
  <c r="D199" i="2"/>
  <c r="B200" i="2"/>
  <c r="X198" i="2"/>
  <c r="V198" i="4"/>
  <c r="U199" i="4"/>
  <c r="P200" i="4" a="1"/>
  <c r="P200" i="4" s="1"/>
  <c r="R200" i="4" s="1"/>
  <c r="Q200" i="4" a="1"/>
  <c r="Q200" i="4" s="1"/>
  <c r="T199" i="4"/>
  <c r="I199" i="4"/>
  <c r="F199" i="4"/>
  <c r="L199" i="4"/>
  <c r="D200" i="4" a="1"/>
  <c r="D200" i="4" s="1"/>
  <c r="E200" i="4"/>
  <c r="G200" i="4" a="1"/>
  <c r="G200" i="4" s="1"/>
  <c r="H200" i="4"/>
  <c r="J200" i="4" a="1"/>
  <c r="J200" i="4" s="1"/>
  <c r="K200" i="4"/>
  <c r="B201" i="4"/>
  <c r="R199" i="2" l="1"/>
  <c r="I199" i="2"/>
  <c r="L199" i="2" s="1"/>
  <c r="W199" i="2"/>
  <c r="U199" i="2"/>
  <c r="Y198" i="2"/>
  <c r="E200" i="2" a="1"/>
  <c r="E200" i="2" s="1"/>
  <c r="N200" i="2" a="1"/>
  <c r="N200" i="2" s="1"/>
  <c r="P200" i="2"/>
  <c r="B201" i="2"/>
  <c r="M200" i="2"/>
  <c r="G200" i="2"/>
  <c r="D200" i="2"/>
  <c r="Q200" i="2" a="1"/>
  <c r="Q200" i="2" s="1"/>
  <c r="K200" i="2" a="1"/>
  <c r="K200" i="2" s="1"/>
  <c r="T200" i="2" a="1"/>
  <c r="T200" i="2" s="1"/>
  <c r="J200" i="2"/>
  <c r="S200" i="2"/>
  <c r="H200" i="2" a="1"/>
  <c r="H200" i="2" s="1"/>
  <c r="X199" i="2"/>
  <c r="Y199" i="2" s="1"/>
  <c r="O199" i="2"/>
  <c r="F199" i="2"/>
  <c r="V199" i="4"/>
  <c r="U200" i="4"/>
  <c r="P201" i="4" a="1"/>
  <c r="P201" i="4" s="1"/>
  <c r="R201" i="4" s="1"/>
  <c r="Q201" i="4" a="1"/>
  <c r="Q201" i="4" s="1"/>
  <c r="T200" i="4"/>
  <c r="F200" i="4"/>
  <c r="L200" i="4"/>
  <c r="I200" i="4"/>
  <c r="E201" i="4"/>
  <c r="G201" i="4" a="1"/>
  <c r="G201" i="4" s="1"/>
  <c r="H201" i="4"/>
  <c r="J201" i="4" a="1"/>
  <c r="J201" i="4" s="1"/>
  <c r="K201" i="4"/>
  <c r="B202" i="4"/>
  <c r="D201" i="4" a="1"/>
  <c r="D201" i="4" s="1"/>
  <c r="T201" i="4" s="1"/>
  <c r="I200" i="2" l="1"/>
  <c r="L200" i="2" s="1"/>
  <c r="O200" i="2"/>
  <c r="F200" i="2"/>
  <c r="U200" i="2"/>
  <c r="P201" i="2"/>
  <c r="M201" i="2"/>
  <c r="K201" i="2" a="1"/>
  <c r="K201" i="2" s="1"/>
  <c r="H201" i="2" a="1"/>
  <c r="H201" i="2" s="1"/>
  <c r="E201" i="2" a="1"/>
  <c r="E201" i="2" s="1"/>
  <c r="T201" i="2" a="1"/>
  <c r="T201" i="2" s="1"/>
  <c r="Q201" i="2" a="1"/>
  <c r="Q201" i="2" s="1"/>
  <c r="S201" i="2"/>
  <c r="N201" i="2" a="1"/>
  <c r="N201" i="2" s="1"/>
  <c r="D201" i="2"/>
  <c r="B202" i="2"/>
  <c r="J201" i="2"/>
  <c r="G201" i="2"/>
  <c r="W200" i="2"/>
  <c r="R200" i="2"/>
  <c r="X200" i="2"/>
  <c r="V200" i="4"/>
  <c r="Q202" i="4" a="1"/>
  <c r="Q202" i="4" s="1"/>
  <c r="P202" i="4" a="1"/>
  <c r="P202" i="4" s="1"/>
  <c r="R202" i="4" s="1"/>
  <c r="U201" i="4"/>
  <c r="V201" i="4" s="1"/>
  <c r="I201" i="4"/>
  <c r="F201" i="4"/>
  <c r="L201" i="4"/>
  <c r="K202" i="4"/>
  <c r="G202" i="4" a="1"/>
  <c r="G202" i="4" s="1"/>
  <c r="J202" i="4" a="1"/>
  <c r="J202" i="4" s="1"/>
  <c r="E202" i="4"/>
  <c r="U202" i="4" s="1"/>
  <c r="B203" i="4"/>
  <c r="H202" i="4"/>
  <c r="D202" i="4" a="1"/>
  <c r="D202" i="4" s="1"/>
  <c r="U201" i="2" l="1"/>
  <c r="R201" i="2"/>
  <c r="F201" i="2"/>
  <c r="I201" i="2"/>
  <c r="L201" i="2" s="1"/>
  <c r="X201" i="2"/>
  <c r="D202" i="2"/>
  <c r="B203" i="2"/>
  <c r="J202" i="2"/>
  <c r="G202" i="2"/>
  <c r="H202" i="2" a="1"/>
  <c r="H202" i="2" s="1"/>
  <c r="E202" i="2" a="1"/>
  <c r="E202" i="2" s="1"/>
  <c r="N202" i="2" a="1"/>
  <c r="N202" i="2" s="1"/>
  <c r="K202" i="2" a="1"/>
  <c r="K202" i="2" s="1"/>
  <c r="P202" i="2"/>
  <c r="M202" i="2"/>
  <c r="S202" i="2"/>
  <c r="T202" i="2" a="1"/>
  <c r="T202" i="2" s="1"/>
  <c r="Q202" i="2" a="1"/>
  <c r="Q202" i="2" s="1"/>
  <c r="Y200" i="2"/>
  <c r="W201" i="2"/>
  <c r="O201" i="2"/>
  <c r="F202" i="4"/>
  <c r="T202" i="4"/>
  <c r="V202" i="4" s="1"/>
  <c r="P203" i="4" a="1"/>
  <c r="P203" i="4" s="1"/>
  <c r="R203" i="4" s="1"/>
  <c r="Q203" i="4" a="1"/>
  <c r="Q203" i="4" s="1"/>
  <c r="L202" i="4"/>
  <c r="I202" i="4"/>
  <c r="G203" i="4" a="1"/>
  <c r="G203" i="4" s="1"/>
  <c r="H203" i="4"/>
  <c r="J203" i="4" a="1"/>
  <c r="J203" i="4" s="1"/>
  <c r="K203" i="4"/>
  <c r="B204" i="4"/>
  <c r="D203" i="4" a="1"/>
  <c r="D203" i="4" s="1"/>
  <c r="T203" i="4" s="1"/>
  <c r="E203" i="4"/>
  <c r="Y201" i="2" l="1"/>
  <c r="U202" i="2"/>
  <c r="I202" i="2"/>
  <c r="L202" i="2" s="1"/>
  <c r="O202" i="2"/>
  <c r="R202" i="2"/>
  <c r="W202" i="2"/>
  <c r="X202" i="2"/>
  <c r="K203" i="2" a="1"/>
  <c r="K203" i="2" s="1"/>
  <c r="P203" i="2"/>
  <c r="E203" i="2" a="1"/>
  <c r="E203" i="2" s="1"/>
  <c r="J203" i="2"/>
  <c r="S203" i="2"/>
  <c r="T203" i="2" a="1"/>
  <c r="T203" i="2" s="1"/>
  <c r="M203" i="2"/>
  <c r="G203" i="2"/>
  <c r="H203" i="2" a="1"/>
  <c r="H203" i="2" s="1"/>
  <c r="Q203" i="2" a="1"/>
  <c r="Q203" i="2" s="1"/>
  <c r="N203" i="2" a="1"/>
  <c r="N203" i="2" s="1"/>
  <c r="D203" i="2"/>
  <c r="B204" i="2"/>
  <c r="F202" i="2"/>
  <c r="U203" i="4"/>
  <c r="V203" i="4" s="1"/>
  <c r="P204" i="4" a="1"/>
  <c r="P204" i="4" s="1"/>
  <c r="R204" i="4" s="1"/>
  <c r="Q204" i="4" a="1"/>
  <c r="Q204" i="4" s="1"/>
  <c r="I203" i="4"/>
  <c r="L203" i="4"/>
  <c r="F203" i="4"/>
  <c r="D204" i="4" a="1"/>
  <c r="D204" i="4" s="1"/>
  <c r="E204" i="4"/>
  <c r="G204" i="4" a="1"/>
  <c r="G204" i="4" s="1"/>
  <c r="H204" i="4"/>
  <c r="J204" i="4" a="1"/>
  <c r="J204" i="4" s="1"/>
  <c r="K204" i="4"/>
  <c r="B205" i="4"/>
  <c r="I203" i="2" l="1"/>
  <c r="L203" i="2" s="1"/>
  <c r="F203" i="2"/>
  <c r="W203" i="2"/>
  <c r="O203" i="2"/>
  <c r="X203" i="2"/>
  <c r="Y202" i="2"/>
  <c r="R203" i="2"/>
  <c r="Q204" i="2" a="1"/>
  <c r="Q204" i="2" s="1"/>
  <c r="K204" i="2" a="1"/>
  <c r="K204" i="2" s="1"/>
  <c r="T204" i="2" a="1"/>
  <c r="T204" i="2" s="1"/>
  <c r="M204" i="2"/>
  <c r="G204" i="2"/>
  <c r="D204" i="2"/>
  <c r="J204" i="2"/>
  <c r="S204" i="2"/>
  <c r="H204" i="2" a="1"/>
  <c r="H204" i="2" s="1"/>
  <c r="E204" i="2" a="1"/>
  <c r="E204" i="2" s="1"/>
  <c r="N204" i="2" a="1"/>
  <c r="N204" i="2" s="1"/>
  <c r="P204" i="2"/>
  <c r="B205" i="2"/>
  <c r="U203" i="2"/>
  <c r="P205" i="4" a="1"/>
  <c r="P205" i="4" s="1"/>
  <c r="R205" i="4" s="1"/>
  <c r="Q205" i="4" a="1"/>
  <c r="Q205" i="4" s="1"/>
  <c r="U204" i="4"/>
  <c r="T204" i="4"/>
  <c r="V204" i="4" s="1"/>
  <c r="L204" i="4"/>
  <c r="I204" i="4"/>
  <c r="F204" i="4"/>
  <c r="E205" i="4"/>
  <c r="G205" i="4" a="1"/>
  <c r="G205" i="4" s="1"/>
  <c r="H205" i="4"/>
  <c r="J205" i="4" a="1"/>
  <c r="J205" i="4" s="1"/>
  <c r="K205" i="4"/>
  <c r="B206" i="4"/>
  <c r="D205" i="4" a="1"/>
  <c r="D205" i="4" s="1"/>
  <c r="T205" i="4" s="1"/>
  <c r="I204" i="2" l="1"/>
  <c r="L204" i="2" s="1"/>
  <c r="R204" i="2"/>
  <c r="U204" i="2"/>
  <c r="O204" i="2"/>
  <c r="Y203" i="2"/>
  <c r="P205" i="2"/>
  <c r="M205" i="2"/>
  <c r="G205" i="2"/>
  <c r="T205" i="2" a="1"/>
  <c r="T205" i="2" s="1"/>
  <c r="Q205" i="2" a="1"/>
  <c r="Q205" i="2" s="1"/>
  <c r="K205" i="2" a="1"/>
  <c r="K205" i="2" s="1"/>
  <c r="D205" i="2"/>
  <c r="B206" i="2"/>
  <c r="J205" i="2"/>
  <c r="S205" i="2"/>
  <c r="H205" i="2" a="1"/>
  <c r="H205" i="2" s="1"/>
  <c r="E205" i="2" a="1"/>
  <c r="E205" i="2" s="1"/>
  <c r="N205" i="2" a="1"/>
  <c r="N205" i="2" s="1"/>
  <c r="X204" i="2"/>
  <c r="W204" i="2"/>
  <c r="F204" i="2"/>
  <c r="P206" i="4" a="1"/>
  <c r="P206" i="4" s="1"/>
  <c r="R206" i="4" s="1"/>
  <c r="Q206" i="4" a="1"/>
  <c r="Q206" i="4" s="1"/>
  <c r="U205" i="4"/>
  <c r="V205" i="4" s="1"/>
  <c r="F205" i="4"/>
  <c r="I205" i="4"/>
  <c r="L205" i="4"/>
  <c r="E206" i="4"/>
  <c r="J206" i="4" a="1"/>
  <c r="J206" i="4" s="1"/>
  <c r="H206" i="4"/>
  <c r="B207" i="4"/>
  <c r="K206" i="4"/>
  <c r="D206" i="4" a="1"/>
  <c r="D206" i="4" s="1"/>
  <c r="G206" i="4" a="1"/>
  <c r="G206" i="4" s="1"/>
  <c r="I206" i="4" s="1"/>
  <c r="Y204" i="2" l="1"/>
  <c r="W205" i="2"/>
  <c r="I205" i="2"/>
  <c r="L205" i="2" s="1"/>
  <c r="O205" i="2"/>
  <c r="U205" i="2"/>
  <c r="R205" i="2"/>
  <c r="F205" i="2"/>
  <c r="X205" i="2"/>
  <c r="S206" i="2"/>
  <c r="T206" i="2" a="1"/>
  <c r="T206" i="2" s="1"/>
  <c r="Q206" i="2" a="1"/>
  <c r="Q206" i="2" s="1"/>
  <c r="D206" i="2"/>
  <c r="B207" i="2"/>
  <c r="J206" i="2"/>
  <c r="G206" i="2"/>
  <c r="H206" i="2" a="1"/>
  <c r="H206" i="2" s="1"/>
  <c r="E206" i="2" a="1"/>
  <c r="E206" i="2" s="1"/>
  <c r="N206" i="2" a="1"/>
  <c r="N206" i="2" s="1"/>
  <c r="K206" i="2" a="1"/>
  <c r="K206" i="2" s="1"/>
  <c r="P206" i="2"/>
  <c r="M206" i="2"/>
  <c r="Q207" i="4" a="1"/>
  <c r="Q207" i="4" s="1"/>
  <c r="P207" i="4" a="1"/>
  <c r="P207" i="4" s="1"/>
  <c r="R207" i="4" s="1"/>
  <c r="T206" i="4"/>
  <c r="V206" i="4" s="1"/>
  <c r="U206" i="4"/>
  <c r="F206" i="4"/>
  <c r="L206" i="4"/>
  <c r="D207" i="4" a="1"/>
  <c r="D207" i="4" s="1"/>
  <c r="E207" i="4"/>
  <c r="G207" i="4" a="1"/>
  <c r="G207" i="4" s="1"/>
  <c r="H207" i="4"/>
  <c r="J207" i="4" a="1"/>
  <c r="J207" i="4" s="1"/>
  <c r="K207" i="4"/>
  <c r="B208" i="4"/>
  <c r="R206" i="2" l="1"/>
  <c r="X206" i="2"/>
  <c r="U206" i="2"/>
  <c r="Y205" i="2"/>
  <c r="O206" i="2"/>
  <c r="I206" i="2"/>
  <c r="L206" i="2" s="1"/>
  <c r="N207" i="2" a="1"/>
  <c r="N207" i="2" s="1"/>
  <c r="D207" i="2"/>
  <c r="B208" i="2"/>
  <c r="G207" i="2"/>
  <c r="H207" i="2" a="1"/>
  <c r="H207" i="2" s="1"/>
  <c r="M207" i="2"/>
  <c r="S207" i="2"/>
  <c r="E207" i="2" a="1"/>
  <c r="E207" i="2" s="1"/>
  <c r="K207" i="2" a="1"/>
  <c r="K207" i="2" s="1"/>
  <c r="P207" i="2"/>
  <c r="Q207" i="2" a="1"/>
  <c r="Q207" i="2" s="1"/>
  <c r="J207" i="2"/>
  <c r="T207" i="2" a="1"/>
  <c r="T207" i="2" s="1"/>
  <c r="W206" i="2"/>
  <c r="F206" i="2"/>
  <c r="P208" i="4" a="1"/>
  <c r="P208" i="4" s="1"/>
  <c r="R208" i="4" s="1"/>
  <c r="Q208" i="4" a="1"/>
  <c r="Q208" i="4" s="1"/>
  <c r="U207" i="4"/>
  <c r="T207" i="4"/>
  <c r="F207" i="4"/>
  <c r="L207" i="4"/>
  <c r="I207" i="4"/>
  <c r="D208" i="4" a="1"/>
  <c r="D208" i="4" s="1"/>
  <c r="K208" i="4"/>
  <c r="G208" i="4" a="1"/>
  <c r="G208" i="4" s="1"/>
  <c r="E208" i="4"/>
  <c r="J208" i="4" a="1"/>
  <c r="J208" i="4" s="1"/>
  <c r="H208" i="4"/>
  <c r="B209" i="4"/>
  <c r="Y206" i="2" l="1"/>
  <c r="O207" i="2"/>
  <c r="I207" i="2"/>
  <c r="L207" i="2" s="1"/>
  <c r="F207" i="2"/>
  <c r="U207" i="2"/>
  <c r="Q208" i="2" a="1"/>
  <c r="Q208" i="2" s="1"/>
  <c r="K208" i="2" a="1"/>
  <c r="K208" i="2" s="1"/>
  <c r="P208" i="2"/>
  <c r="J208" i="2"/>
  <c r="S208" i="2"/>
  <c r="T208" i="2" a="1"/>
  <c r="T208" i="2" s="1"/>
  <c r="E208" i="2" a="1"/>
  <c r="E208" i="2" s="1"/>
  <c r="N208" i="2" a="1"/>
  <c r="N208" i="2" s="1"/>
  <c r="D208" i="2"/>
  <c r="G208" i="2"/>
  <c r="H208" i="2" a="1"/>
  <c r="H208" i="2" s="1"/>
  <c r="M208" i="2"/>
  <c r="B209" i="2"/>
  <c r="R207" i="2"/>
  <c r="W207" i="2"/>
  <c r="X207" i="2"/>
  <c r="V207" i="4"/>
  <c r="P209" i="4" a="1"/>
  <c r="P209" i="4" s="1"/>
  <c r="Q209" i="4" a="1"/>
  <c r="Q209" i="4" s="1"/>
  <c r="T208" i="4"/>
  <c r="L208" i="4"/>
  <c r="U208" i="4"/>
  <c r="F208" i="4"/>
  <c r="I208" i="4"/>
  <c r="E209" i="4"/>
  <c r="G209" i="4" a="1"/>
  <c r="G209" i="4" s="1"/>
  <c r="H209" i="4"/>
  <c r="J209" i="4" a="1"/>
  <c r="J209" i="4" s="1"/>
  <c r="K209" i="4"/>
  <c r="B210" i="4"/>
  <c r="D209" i="4" a="1"/>
  <c r="D209" i="4" s="1"/>
  <c r="T209" i="4" s="1"/>
  <c r="R208" i="2" l="1"/>
  <c r="Y207" i="2"/>
  <c r="O208" i="2"/>
  <c r="D209" i="2"/>
  <c r="B210" i="2"/>
  <c r="J209" i="2"/>
  <c r="K209" i="2" a="1"/>
  <c r="K209" i="2" s="1"/>
  <c r="H209" i="2" a="1"/>
  <c r="H209" i="2" s="1"/>
  <c r="E209" i="2" a="1"/>
  <c r="E209" i="2" s="1"/>
  <c r="N209" i="2" a="1"/>
  <c r="N209" i="2" s="1"/>
  <c r="P209" i="2"/>
  <c r="M209" i="2"/>
  <c r="S209" i="2"/>
  <c r="T209" i="2" a="1"/>
  <c r="T209" i="2" s="1"/>
  <c r="Q209" i="2" a="1"/>
  <c r="Q209" i="2" s="1"/>
  <c r="G209" i="2"/>
  <c r="W208" i="2"/>
  <c r="U208" i="2"/>
  <c r="I208" i="2"/>
  <c r="L208" i="2" s="1"/>
  <c r="X208" i="2"/>
  <c r="F208" i="2"/>
  <c r="V208" i="4"/>
  <c r="R209" i="4"/>
  <c r="Q210" i="4" a="1"/>
  <c r="Q210" i="4" s="1"/>
  <c r="P210" i="4" a="1"/>
  <c r="P210" i="4" s="1"/>
  <c r="R210" i="4" s="1"/>
  <c r="U209" i="4"/>
  <c r="V209" i="4" s="1"/>
  <c r="I209" i="4"/>
  <c r="F209" i="4"/>
  <c r="E210" i="4"/>
  <c r="G210" i="4" a="1"/>
  <c r="G210" i="4" s="1"/>
  <c r="H210" i="4"/>
  <c r="J210" i="4" a="1"/>
  <c r="J210" i="4" s="1"/>
  <c r="D210" i="4" a="1"/>
  <c r="D210" i="4" s="1"/>
  <c r="K210" i="4"/>
  <c r="B211" i="4"/>
  <c r="L209" i="4"/>
  <c r="Y208" i="2" l="1"/>
  <c r="F209" i="2"/>
  <c r="O209" i="2"/>
  <c r="R209" i="2"/>
  <c r="U209" i="2"/>
  <c r="X209" i="2"/>
  <c r="G210" i="2"/>
  <c r="H210" i="2" a="1"/>
  <c r="H210" i="2" s="1"/>
  <c r="E210" i="2" a="1"/>
  <c r="E210" i="2" s="1"/>
  <c r="J210" i="2"/>
  <c r="K210" i="2" a="1"/>
  <c r="K210" i="2" s="1"/>
  <c r="P210" i="2"/>
  <c r="M210" i="2"/>
  <c r="D210" i="2"/>
  <c r="B211" i="2"/>
  <c r="N210" i="2" a="1"/>
  <c r="N210" i="2" s="1"/>
  <c r="S210" i="2"/>
  <c r="T210" i="2" a="1"/>
  <c r="T210" i="2" s="1"/>
  <c r="Q210" i="2" a="1"/>
  <c r="Q210" i="2" s="1"/>
  <c r="I209" i="2"/>
  <c r="L209" i="2" s="1"/>
  <c r="W209" i="2"/>
  <c r="U210" i="4"/>
  <c r="F210" i="4"/>
  <c r="T210" i="4"/>
  <c r="V210" i="4" s="1"/>
  <c r="P211" i="4" a="1"/>
  <c r="P211" i="4" s="1"/>
  <c r="R211" i="4" s="1"/>
  <c r="Q211" i="4" a="1"/>
  <c r="Q211" i="4" s="1"/>
  <c r="I210" i="4"/>
  <c r="L210" i="4"/>
  <c r="D211" i="4" a="1"/>
  <c r="D211" i="4" s="1"/>
  <c r="G211" i="4" a="1"/>
  <c r="G211" i="4" s="1"/>
  <c r="E211" i="4"/>
  <c r="J211" i="4" a="1"/>
  <c r="J211" i="4" s="1"/>
  <c r="H211" i="4"/>
  <c r="B212" i="4"/>
  <c r="K211" i="4"/>
  <c r="R210" i="2" l="1"/>
  <c r="W210" i="2"/>
  <c r="Y209" i="2"/>
  <c r="O210" i="2"/>
  <c r="X210" i="2"/>
  <c r="F210" i="2"/>
  <c r="U210" i="2"/>
  <c r="J211" i="2"/>
  <c r="S211" i="2"/>
  <c r="T211" i="2" a="1"/>
  <c r="T211" i="2" s="1"/>
  <c r="E211" i="2" a="1"/>
  <c r="E211" i="2" s="1"/>
  <c r="K211" i="2" a="1"/>
  <c r="K211" i="2" s="1"/>
  <c r="P211" i="2"/>
  <c r="Q211" i="2" a="1"/>
  <c r="Q211" i="2" s="1"/>
  <c r="N211" i="2" a="1"/>
  <c r="N211" i="2" s="1"/>
  <c r="D211" i="2"/>
  <c r="B212" i="2"/>
  <c r="G211" i="2"/>
  <c r="H211" i="2" a="1"/>
  <c r="H211" i="2" s="1"/>
  <c r="M211" i="2"/>
  <c r="I210" i="2"/>
  <c r="L210" i="2" s="1"/>
  <c r="U211" i="4"/>
  <c r="P212" i="4" a="1"/>
  <c r="P212" i="4" s="1"/>
  <c r="Q212" i="4" a="1"/>
  <c r="Q212" i="4" s="1"/>
  <c r="T211" i="4"/>
  <c r="V211" i="4" s="1"/>
  <c r="D212" i="4" a="1"/>
  <c r="D212" i="4" s="1"/>
  <c r="E212" i="4"/>
  <c r="G212" i="4" a="1"/>
  <c r="G212" i="4" s="1"/>
  <c r="H212" i="4"/>
  <c r="J212" i="4" a="1"/>
  <c r="J212" i="4" s="1"/>
  <c r="K212" i="4"/>
  <c r="B213" i="4"/>
  <c r="I211" i="4"/>
  <c r="F211" i="4"/>
  <c r="L211" i="4"/>
  <c r="Y210" i="2" l="1"/>
  <c r="R211" i="2"/>
  <c r="E212" i="2" a="1"/>
  <c r="E212" i="2" s="1"/>
  <c r="N212" i="2" a="1"/>
  <c r="N212" i="2" s="1"/>
  <c r="D212" i="2"/>
  <c r="P212" i="2"/>
  <c r="M212" i="2"/>
  <c r="G212" i="2"/>
  <c r="T212" i="2" a="1"/>
  <c r="T212" i="2" s="1"/>
  <c r="Q212" i="2" a="1"/>
  <c r="Q212" i="2" s="1"/>
  <c r="K212" i="2" a="1"/>
  <c r="K212" i="2" s="1"/>
  <c r="H212" i="2" a="1"/>
  <c r="H212" i="2" s="1"/>
  <c r="J212" i="2"/>
  <c r="S212" i="2"/>
  <c r="B213" i="2"/>
  <c r="O211" i="2"/>
  <c r="W211" i="2"/>
  <c r="X211" i="2"/>
  <c r="U211" i="2"/>
  <c r="I211" i="2"/>
  <c r="L211" i="2" s="1"/>
  <c r="F211" i="2"/>
  <c r="F212" i="2" s="1"/>
  <c r="R212" i="4"/>
  <c r="T212" i="4"/>
  <c r="L212" i="4"/>
  <c r="U212" i="4"/>
  <c r="P213" i="4" a="1"/>
  <c r="P213" i="4" s="1"/>
  <c r="R213" i="4" s="1"/>
  <c r="Q213" i="4" a="1"/>
  <c r="Q213" i="4" s="1"/>
  <c r="I212" i="4"/>
  <c r="D213" i="4" a="1"/>
  <c r="D213" i="4" s="1"/>
  <c r="H213" i="4"/>
  <c r="G213" i="4" a="1"/>
  <c r="G213" i="4" s="1"/>
  <c r="K213" i="4"/>
  <c r="J213" i="4" a="1"/>
  <c r="J213" i="4" s="1"/>
  <c r="E213" i="4"/>
  <c r="B214" i="4"/>
  <c r="F212" i="4"/>
  <c r="Y211" i="2" l="1"/>
  <c r="U212" i="2"/>
  <c r="R212" i="2"/>
  <c r="W212" i="2"/>
  <c r="I212" i="2"/>
  <c r="L212" i="2" s="1"/>
  <c r="H213" i="2" a="1"/>
  <c r="H213" i="2" s="1"/>
  <c r="E213" i="2" a="1"/>
  <c r="E213" i="2" s="1"/>
  <c r="N213" i="2" a="1"/>
  <c r="N213" i="2" s="1"/>
  <c r="P213" i="2"/>
  <c r="M213" i="2"/>
  <c r="S213" i="2"/>
  <c r="D213" i="2"/>
  <c r="B214" i="2"/>
  <c r="J213" i="2"/>
  <c r="K213" i="2" a="1"/>
  <c r="K213" i="2" s="1"/>
  <c r="T213" i="2" a="1"/>
  <c r="T213" i="2" s="1"/>
  <c r="U213" i="2" s="1"/>
  <c r="Q213" i="2" a="1"/>
  <c r="Q213" i="2" s="1"/>
  <c r="G213" i="2"/>
  <c r="O212" i="2"/>
  <c r="X212" i="2"/>
  <c r="V212" i="4"/>
  <c r="P214" i="4" a="1"/>
  <c r="P214" i="4" s="1"/>
  <c r="R214" i="4" s="1"/>
  <c r="Q214" i="4" a="1"/>
  <c r="Q214" i="4" s="1"/>
  <c r="U213" i="4"/>
  <c r="L213" i="4"/>
  <c r="T213" i="4"/>
  <c r="V213" i="4" s="1"/>
  <c r="I213" i="4"/>
  <c r="E214" i="4"/>
  <c r="G214" i="4" a="1"/>
  <c r="G214" i="4" s="1"/>
  <c r="H214" i="4"/>
  <c r="J214" i="4" a="1"/>
  <c r="J214" i="4" s="1"/>
  <c r="K214" i="4"/>
  <c r="B215" i="4"/>
  <c r="D214" i="4" a="1"/>
  <c r="D214" i="4" s="1"/>
  <c r="F213" i="4"/>
  <c r="S214" i="2" l="1"/>
  <c r="T214" i="2" a="1"/>
  <c r="T214" i="2" s="1"/>
  <c r="Q214" i="2" a="1"/>
  <c r="Q214" i="2" s="1"/>
  <c r="D214" i="2"/>
  <c r="B215" i="2"/>
  <c r="J214" i="2"/>
  <c r="G214" i="2"/>
  <c r="H214" i="2" a="1"/>
  <c r="H214" i="2" s="1"/>
  <c r="E214" i="2" a="1"/>
  <c r="E214" i="2" s="1"/>
  <c r="N214" i="2" a="1"/>
  <c r="N214" i="2" s="1"/>
  <c r="K214" i="2" a="1"/>
  <c r="K214" i="2" s="1"/>
  <c r="P214" i="2"/>
  <c r="M214" i="2"/>
  <c r="W213" i="2"/>
  <c r="Y212" i="2"/>
  <c r="X213" i="2"/>
  <c r="F213" i="2"/>
  <c r="R213" i="2"/>
  <c r="I213" i="2"/>
  <c r="L213" i="2" s="1"/>
  <c r="O213" i="2"/>
  <c r="F214" i="4"/>
  <c r="T214" i="4"/>
  <c r="V214" i="4" s="1"/>
  <c r="Q215" i="4" a="1"/>
  <c r="Q215" i="4" s="1"/>
  <c r="P215" i="4" a="1"/>
  <c r="P215" i="4" s="1"/>
  <c r="R215" i="4" s="1"/>
  <c r="U214" i="4"/>
  <c r="I214" i="4"/>
  <c r="L214" i="4"/>
  <c r="E215" i="4"/>
  <c r="D215" i="4" a="1"/>
  <c r="D215" i="4" s="1"/>
  <c r="H215" i="4"/>
  <c r="G215" i="4" a="1"/>
  <c r="G215" i="4" s="1"/>
  <c r="K215" i="4"/>
  <c r="J215" i="4" a="1"/>
  <c r="J215" i="4" s="1"/>
  <c r="B216" i="4"/>
  <c r="R214" i="2" l="1"/>
  <c r="I214" i="2"/>
  <c r="L214" i="2" s="1"/>
  <c r="W214" i="2"/>
  <c r="Y213" i="2"/>
  <c r="F214" i="2"/>
  <c r="O214" i="2"/>
  <c r="X214" i="2"/>
  <c r="J215" i="2"/>
  <c r="S215" i="2"/>
  <c r="T215" i="2" a="1"/>
  <c r="T215" i="2" s="1"/>
  <c r="Q215" i="2" a="1"/>
  <c r="Q215" i="2" s="1"/>
  <c r="N215" i="2" a="1"/>
  <c r="N215" i="2" s="1"/>
  <c r="D215" i="2"/>
  <c r="B216" i="2"/>
  <c r="G215" i="2"/>
  <c r="H215" i="2" a="1"/>
  <c r="H215" i="2" s="1"/>
  <c r="E215" i="2" a="1"/>
  <c r="E215" i="2" s="1"/>
  <c r="K215" i="2" a="1"/>
  <c r="K215" i="2" s="1"/>
  <c r="P215" i="2"/>
  <c r="M215" i="2"/>
  <c r="U214" i="2"/>
  <c r="P216" i="4" a="1"/>
  <c r="P216" i="4" s="1"/>
  <c r="R216" i="4" s="1"/>
  <c r="Q216" i="4" a="1"/>
  <c r="Q216" i="4" s="1"/>
  <c r="L215" i="4"/>
  <c r="T215" i="4"/>
  <c r="U215" i="4"/>
  <c r="I215" i="4"/>
  <c r="D216" i="4" a="1"/>
  <c r="D216" i="4" s="1"/>
  <c r="E216" i="4"/>
  <c r="G216" i="4" a="1"/>
  <c r="G216" i="4" s="1"/>
  <c r="H216" i="4"/>
  <c r="J216" i="4" a="1"/>
  <c r="J216" i="4" s="1"/>
  <c r="K216" i="4"/>
  <c r="B217" i="4"/>
  <c r="F215" i="4"/>
  <c r="R215" i="2" l="1"/>
  <c r="X215" i="2"/>
  <c r="W215" i="2"/>
  <c r="O215" i="2"/>
  <c r="U215" i="2"/>
  <c r="F215" i="2"/>
  <c r="I215" i="2"/>
  <c r="L215" i="2" s="1"/>
  <c r="Y214" i="2"/>
  <c r="J216" i="2"/>
  <c r="S216" i="2"/>
  <c r="H216" i="2" a="1"/>
  <c r="H216" i="2" s="1"/>
  <c r="E216" i="2" a="1"/>
  <c r="E216" i="2" s="1"/>
  <c r="N216" i="2" a="1"/>
  <c r="N216" i="2" s="1"/>
  <c r="P216" i="2"/>
  <c r="B217" i="2"/>
  <c r="Q216" i="2" a="1"/>
  <c r="Q216" i="2" s="1"/>
  <c r="K216" i="2" a="1"/>
  <c r="K216" i="2" s="1"/>
  <c r="T216" i="2" a="1"/>
  <c r="T216" i="2" s="1"/>
  <c r="M216" i="2"/>
  <c r="G216" i="2"/>
  <c r="D216" i="2"/>
  <c r="V215" i="4"/>
  <c r="P217" i="4" a="1"/>
  <c r="P217" i="4" s="1"/>
  <c r="R217" i="4" s="1"/>
  <c r="Q217" i="4" a="1"/>
  <c r="Q217" i="4" s="1"/>
  <c r="U216" i="4"/>
  <c r="T216" i="4"/>
  <c r="I216" i="4"/>
  <c r="L216" i="4"/>
  <c r="F216" i="4"/>
  <c r="D217" i="4" a="1"/>
  <c r="D217" i="4" s="1"/>
  <c r="E217" i="4"/>
  <c r="G217" i="4" a="1"/>
  <c r="G217" i="4" s="1"/>
  <c r="H217" i="4"/>
  <c r="J217" i="4" a="1"/>
  <c r="J217" i="4" s="1"/>
  <c r="K217" i="4"/>
  <c r="B218" i="4"/>
  <c r="O216" i="2" l="1"/>
  <c r="Y215" i="2"/>
  <c r="I216" i="2"/>
  <c r="L216" i="2" s="1"/>
  <c r="X216" i="2"/>
  <c r="P217" i="2"/>
  <c r="M217" i="2"/>
  <c r="K217" i="2" a="1"/>
  <c r="K217" i="2" s="1"/>
  <c r="T217" i="2" a="1"/>
  <c r="T217" i="2" s="1"/>
  <c r="Q217" i="2" a="1"/>
  <c r="Q217" i="2" s="1"/>
  <c r="S217" i="2"/>
  <c r="H217" i="2" a="1"/>
  <c r="H217" i="2" s="1"/>
  <c r="E217" i="2" a="1"/>
  <c r="E217" i="2" s="1"/>
  <c r="N217" i="2" a="1"/>
  <c r="N217" i="2" s="1"/>
  <c r="D217" i="2"/>
  <c r="B218" i="2"/>
  <c r="J217" i="2"/>
  <c r="G217" i="2"/>
  <c r="R216" i="2"/>
  <c r="U216" i="2"/>
  <c r="F216" i="2"/>
  <c r="W216" i="2"/>
  <c r="V216" i="4"/>
  <c r="Q218" i="4" a="1"/>
  <c r="Q218" i="4" s="1"/>
  <c r="P218" i="4" a="1"/>
  <c r="P218" i="4" s="1"/>
  <c r="R218" i="4" s="1"/>
  <c r="U217" i="4"/>
  <c r="T217" i="4"/>
  <c r="L217" i="4"/>
  <c r="I217" i="4"/>
  <c r="E218" i="4"/>
  <c r="G218" i="4" a="1"/>
  <c r="G218" i="4" s="1"/>
  <c r="H218" i="4"/>
  <c r="J218" i="4" a="1"/>
  <c r="J218" i="4" s="1"/>
  <c r="K218" i="4"/>
  <c r="B219" i="4"/>
  <c r="D218" i="4" a="1"/>
  <c r="D218" i="4" s="1"/>
  <c r="F217" i="4"/>
  <c r="F217" i="2" l="1"/>
  <c r="W217" i="2"/>
  <c r="U217" i="2"/>
  <c r="O217" i="2"/>
  <c r="D218" i="2"/>
  <c r="B219" i="2"/>
  <c r="J218" i="2"/>
  <c r="G218" i="2"/>
  <c r="H218" i="2" a="1"/>
  <c r="H218" i="2" s="1"/>
  <c r="E218" i="2" a="1"/>
  <c r="E218" i="2" s="1"/>
  <c r="N218" i="2" a="1"/>
  <c r="N218" i="2" s="1"/>
  <c r="S218" i="2"/>
  <c r="T218" i="2" a="1"/>
  <c r="T218" i="2" s="1"/>
  <c r="Q218" i="2" a="1"/>
  <c r="Q218" i="2" s="1"/>
  <c r="K218" i="2" a="1"/>
  <c r="K218" i="2" s="1"/>
  <c r="P218" i="2"/>
  <c r="M218" i="2"/>
  <c r="I217" i="2"/>
  <c r="L217" i="2" s="1"/>
  <c r="R217" i="2"/>
  <c r="X217" i="2"/>
  <c r="Y216" i="2"/>
  <c r="V217" i="4"/>
  <c r="F218" i="4"/>
  <c r="T218" i="4"/>
  <c r="V218" i="4" s="1"/>
  <c r="P219" i="4" a="1"/>
  <c r="P219" i="4" s="1"/>
  <c r="R219" i="4" s="1"/>
  <c r="Q219" i="4" a="1"/>
  <c r="Q219" i="4" s="1"/>
  <c r="U218" i="4"/>
  <c r="I218" i="4"/>
  <c r="L218" i="4"/>
  <c r="E219" i="4"/>
  <c r="B220" i="4"/>
  <c r="H219" i="4"/>
  <c r="D219" i="4" a="1"/>
  <c r="D219" i="4" s="1"/>
  <c r="K219" i="4"/>
  <c r="G219" i="4" a="1"/>
  <c r="G219" i="4" s="1"/>
  <c r="J219" i="4" a="1"/>
  <c r="J219" i="4" s="1"/>
  <c r="O218" i="2" l="1"/>
  <c r="R218" i="2"/>
  <c r="I218" i="2"/>
  <c r="L218" i="2" s="1"/>
  <c r="U218" i="2"/>
  <c r="X218" i="2"/>
  <c r="J219" i="2"/>
  <c r="S219" i="2"/>
  <c r="T219" i="2" a="1"/>
  <c r="T219" i="2" s="1"/>
  <c r="M219" i="2"/>
  <c r="N219" i="2" a="1"/>
  <c r="N219" i="2" s="1"/>
  <c r="D219" i="2"/>
  <c r="B220" i="2"/>
  <c r="K219" i="2" a="1"/>
  <c r="K219" i="2" s="1"/>
  <c r="P219" i="2"/>
  <c r="G219" i="2"/>
  <c r="H219" i="2" a="1"/>
  <c r="H219" i="2" s="1"/>
  <c r="Q219" i="2" a="1"/>
  <c r="Q219" i="2" s="1"/>
  <c r="E219" i="2" a="1"/>
  <c r="E219" i="2" s="1"/>
  <c r="Y217" i="2"/>
  <c r="W218" i="2"/>
  <c r="Y218" i="2" s="1"/>
  <c r="F218" i="2"/>
  <c r="I219" i="4"/>
  <c r="P220" i="4" a="1"/>
  <c r="P220" i="4" s="1"/>
  <c r="R220" i="4" s="1"/>
  <c r="Q220" i="4" a="1"/>
  <c r="Q220" i="4" s="1"/>
  <c r="U219" i="4"/>
  <c r="T219" i="4"/>
  <c r="F219" i="4"/>
  <c r="L219" i="4"/>
  <c r="D220" i="4" a="1"/>
  <c r="D220" i="4" s="1"/>
  <c r="E220" i="4"/>
  <c r="G220" i="4" a="1"/>
  <c r="G220" i="4" s="1"/>
  <c r="H220" i="4"/>
  <c r="J220" i="4" a="1"/>
  <c r="J220" i="4" s="1"/>
  <c r="K220" i="4"/>
  <c r="B221" i="4"/>
  <c r="E220" i="2" l="1" a="1"/>
  <c r="E220" i="2" s="1"/>
  <c r="N220" i="2" a="1"/>
  <c r="N220" i="2" s="1"/>
  <c r="P220" i="2"/>
  <c r="H220" i="2" a="1"/>
  <c r="H220" i="2" s="1"/>
  <c r="M220" i="2"/>
  <c r="G220" i="2"/>
  <c r="D220" i="2"/>
  <c r="J220" i="2"/>
  <c r="S220" i="2"/>
  <c r="B221" i="2"/>
  <c r="Q220" i="2" a="1"/>
  <c r="Q220" i="2" s="1"/>
  <c r="K220" i="2" a="1"/>
  <c r="K220" i="2" s="1"/>
  <c r="T220" i="2" a="1"/>
  <c r="T220" i="2" s="1"/>
  <c r="I219" i="2"/>
  <c r="L219" i="2" s="1"/>
  <c r="W219" i="2"/>
  <c r="U219" i="2"/>
  <c r="X219" i="2"/>
  <c r="R219" i="2"/>
  <c r="F219" i="2"/>
  <c r="O219" i="2"/>
  <c r="V219" i="4"/>
  <c r="U220" i="4"/>
  <c r="P221" i="4" a="1"/>
  <c r="P221" i="4" s="1"/>
  <c r="R221" i="4" s="1"/>
  <c r="Q221" i="4" a="1"/>
  <c r="Q221" i="4" s="1"/>
  <c r="T220" i="4"/>
  <c r="F220" i="4"/>
  <c r="I220" i="4"/>
  <c r="L220" i="4"/>
  <c r="D221" i="4" a="1"/>
  <c r="D221" i="4" s="1"/>
  <c r="E221" i="4"/>
  <c r="G221" i="4" a="1"/>
  <c r="G221" i="4" s="1"/>
  <c r="H221" i="4"/>
  <c r="J221" i="4" a="1"/>
  <c r="J221" i="4" s="1"/>
  <c r="L221" i="4" s="1"/>
  <c r="K221" i="4"/>
  <c r="B222" i="4"/>
  <c r="F220" i="2" l="1"/>
  <c r="Y219" i="2"/>
  <c r="W220" i="2"/>
  <c r="R220" i="2"/>
  <c r="P221" i="2"/>
  <c r="M221" i="2"/>
  <c r="G221" i="2"/>
  <c r="T221" i="2" a="1"/>
  <c r="T221" i="2" s="1"/>
  <c r="Q221" i="2" a="1"/>
  <c r="Q221" i="2" s="1"/>
  <c r="K221" i="2" a="1"/>
  <c r="K221" i="2" s="1"/>
  <c r="D221" i="2"/>
  <c r="B222" i="2"/>
  <c r="J221" i="2"/>
  <c r="S221" i="2"/>
  <c r="H221" i="2" a="1"/>
  <c r="H221" i="2" s="1"/>
  <c r="E221" i="2" a="1"/>
  <c r="E221" i="2" s="1"/>
  <c r="N221" i="2" a="1"/>
  <c r="N221" i="2" s="1"/>
  <c r="I220" i="2"/>
  <c r="L220" i="2" s="1"/>
  <c r="O220" i="2"/>
  <c r="U220" i="2"/>
  <c r="X220" i="2"/>
  <c r="V220" i="4"/>
  <c r="U221" i="4"/>
  <c r="P222" i="4" a="1"/>
  <c r="P222" i="4" s="1"/>
  <c r="R222" i="4" s="1"/>
  <c r="Q222" i="4" a="1"/>
  <c r="Q222" i="4" s="1"/>
  <c r="F221" i="4"/>
  <c r="T221" i="4"/>
  <c r="V221" i="4" s="1"/>
  <c r="I221" i="4"/>
  <c r="E222" i="4"/>
  <c r="G222" i="4" a="1"/>
  <c r="G222" i="4" s="1"/>
  <c r="H222" i="4"/>
  <c r="J222" i="4" a="1"/>
  <c r="J222" i="4" s="1"/>
  <c r="K222" i="4"/>
  <c r="B223" i="4"/>
  <c r="D222" i="4" a="1"/>
  <c r="D222" i="4" s="1"/>
  <c r="R221" i="2" l="1"/>
  <c r="F221" i="2"/>
  <c r="X221" i="2"/>
  <c r="D222" i="2"/>
  <c r="B223" i="2"/>
  <c r="J222" i="2"/>
  <c r="G222" i="2"/>
  <c r="H222" i="2" a="1"/>
  <c r="H222" i="2" s="1"/>
  <c r="E222" i="2" a="1"/>
  <c r="E222" i="2" s="1"/>
  <c r="N222" i="2" a="1"/>
  <c r="N222" i="2" s="1"/>
  <c r="K222" i="2" a="1"/>
  <c r="K222" i="2" s="1"/>
  <c r="P222" i="2"/>
  <c r="M222" i="2"/>
  <c r="S222" i="2"/>
  <c r="T222" i="2" a="1"/>
  <c r="T222" i="2" s="1"/>
  <c r="Q222" i="2" a="1"/>
  <c r="Q222" i="2" s="1"/>
  <c r="W221" i="2"/>
  <c r="I221" i="2"/>
  <c r="L221" i="2" s="1"/>
  <c r="Y220" i="2"/>
  <c r="U221" i="2"/>
  <c r="O221" i="2"/>
  <c r="T222" i="4"/>
  <c r="Q223" i="4" a="1"/>
  <c r="Q223" i="4" s="1"/>
  <c r="P223" i="4" a="1"/>
  <c r="P223" i="4" s="1"/>
  <c r="R223" i="4" s="1"/>
  <c r="U222" i="4"/>
  <c r="I222" i="4"/>
  <c r="F222" i="4"/>
  <c r="L222" i="4"/>
  <c r="E223" i="4"/>
  <c r="J223" i="4" a="1"/>
  <c r="J223" i="4" s="1"/>
  <c r="H223" i="4"/>
  <c r="B224" i="4"/>
  <c r="K223" i="4"/>
  <c r="D223" i="4" a="1"/>
  <c r="D223" i="4" s="1"/>
  <c r="G223" i="4" a="1"/>
  <c r="G223" i="4" s="1"/>
  <c r="I223" i="4" s="1"/>
  <c r="Y221" i="2" l="1"/>
  <c r="X222" i="2"/>
  <c r="O222" i="2"/>
  <c r="R222" i="2"/>
  <c r="W222" i="2"/>
  <c r="I222" i="2"/>
  <c r="L222" i="2" s="1"/>
  <c r="K223" i="2" a="1"/>
  <c r="K223" i="2" s="1"/>
  <c r="P223" i="2"/>
  <c r="Q223" i="2" a="1"/>
  <c r="Q223" i="2" s="1"/>
  <c r="N223" i="2" a="1"/>
  <c r="N223" i="2" s="1"/>
  <c r="J223" i="2"/>
  <c r="S223" i="2"/>
  <c r="T223" i="2" a="1"/>
  <c r="T223" i="2" s="1"/>
  <c r="E223" i="2" a="1"/>
  <c r="E223" i="2" s="1"/>
  <c r="D223" i="2"/>
  <c r="B224" i="2"/>
  <c r="G223" i="2"/>
  <c r="H223" i="2" a="1"/>
  <c r="H223" i="2" s="1"/>
  <c r="M223" i="2"/>
  <c r="U222" i="2"/>
  <c r="F222" i="2"/>
  <c r="V222" i="4"/>
  <c r="U223" i="4"/>
  <c r="V223" i="4" s="1"/>
  <c r="F223" i="4"/>
  <c r="T223" i="4"/>
  <c r="P224" i="4" a="1"/>
  <c r="P224" i="4" s="1"/>
  <c r="R224" i="4" s="1"/>
  <c r="Q224" i="4" a="1"/>
  <c r="Q224" i="4" s="1"/>
  <c r="L223" i="4"/>
  <c r="D224" i="4" a="1"/>
  <c r="D224" i="4" s="1"/>
  <c r="E224" i="4"/>
  <c r="G224" i="4" a="1"/>
  <c r="G224" i="4" s="1"/>
  <c r="H224" i="4"/>
  <c r="J224" i="4" a="1"/>
  <c r="J224" i="4" s="1"/>
  <c r="K224" i="4"/>
  <c r="B225" i="4"/>
  <c r="W223" i="2" l="1"/>
  <c r="Y222" i="2"/>
  <c r="X223" i="2"/>
  <c r="O223" i="2"/>
  <c r="F223" i="2"/>
  <c r="I223" i="2"/>
  <c r="L223" i="2" s="1"/>
  <c r="G224" i="2"/>
  <c r="P224" i="2"/>
  <c r="D224" i="2"/>
  <c r="Q224" i="2" a="1"/>
  <c r="Q224" i="2" s="1"/>
  <c r="H224" i="2" a="1"/>
  <c r="H224" i="2" s="1"/>
  <c r="E224" i="2" a="1"/>
  <c r="E224" i="2" s="1"/>
  <c r="K224" i="2" a="1"/>
  <c r="K224" i="2" s="1"/>
  <c r="B225" i="2"/>
  <c r="N224" i="2" a="1"/>
  <c r="N224" i="2" s="1"/>
  <c r="M224" i="2"/>
  <c r="S224" i="2"/>
  <c r="J224" i="2"/>
  <c r="T224" i="2" a="1"/>
  <c r="T224" i="2" s="1"/>
  <c r="U223" i="2"/>
  <c r="R223" i="2"/>
  <c r="P225" i="4" a="1"/>
  <c r="P225" i="4" s="1"/>
  <c r="R225" i="4" s="1"/>
  <c r="Q225" i="4" a="1"/>
  <c r="Q225" i="4" s="1"/>
  <c r="U224" i="4"/>
  <c r="T224" i="4"/>
  <c r="F224" i="4"/>
  <c r="L224" i="4"/>
  <c r="D225" i="4" a="1"/>
  <c r="D225" i="4" s="1"/>
  <c r="K225" i="4"/>
  <c r="G225" i="4" a="1"/>
  <c r="G225" i="4" s="1"/>
  <c r="E225" i="4"/>
  <c r="U225" i="4" s="1"/>
  <c r="J225" i="4" a="1"/>
  <c r="J225" i="4" s="1"/>
  <c r="H225" i="4"/>
  <c r="B226" i="4"/>
  <c r="I224" i="4"/>
  <c r="Y223" i="2" l="1"/>
  <c r="U224" i="2"/>
  <c r="W224" i="2"/>
  <c r="O224" i="2"/>
  <c r="X224" i="2"/>
  <c r="R224" i="2"/>
  <c r="F224" i="2"/>
  <c r="I224" i="2"/>
  <c r="L224" i="2" s="1"/>
  <c r="D225" i="2"/>
  <c r="B226" i="2"/>
  <c r="S225" i="2"/>
  <c r="Q225" i="2" a="1"/>
  <c r="Q225" i="2" s="1"/>
  <c r="T225" i="2" a="1"/>
  <c r="T225" i="2" s="1"/>
  <c r="K225" i="2" a="1"/>
  <c r="K225" i="2" s="1"/>
  <c r="H225" i="2" a="1"/>
  <c r="H225" i="2" s="1"/>
  <c r="J225" i="2"/>
  <c r="E225" i="2" a="1"/>
  <c r="E225" i="2" s="1"/>
  <c r="G225" i="2"/>
  <c r="P225" i="2"/>
  <c r="N225" i="2" a="1"/>
  <c r="N225" i="2" s="1"/>
  <c r="M225" i="2"/>
  <c r="V224" i="4"/>
  <c r="Q226" i="4" a="1"/>
  <c r="Q226" i="4" s="1"/>
  <c r="P226" i="4" a="1"/>
  <c r="P226" i="4" s="1"/>
  <c r="R226" i="4" s="1"/>
  <c r="T225" i="4"/>
  <c r="V225" i="4" s="1"/>
  <c r="L225" i="4"/>
  <c r="E226" i="4"/>
  <c r="G226" i="4" a="1"/>
  <c r="G226" i="4" s="1"/>
  <c r="H226" i="4"/>
  <c r="J226" i="4" a="1"/>
  <c r="J226" i="4" s="1"/>
  <c r="K226" i="4"/>
  <c r="B227" i="4"/>
  <c r="D226" i="4" a="1"/>
  <c r="D226" i="4" s="1"/>
  <c r="I225" i="4"/>
  <c r="F225" i="4"/>
  <c r="I225" i="2" l="1"/>
  <c r="Y224" i="2"/>
  <c r="S226" i="2"/>
  <c r="N226" i="2" a="1"/>
  <c r="N226" i="2" s="1"/>
  <c r="J226" i="2"/>
  <c r="B227" i="2"/>
  <c r="E226" i="2" a="1"/>
  <c r="E226" i="2" s="1"/>
  <c r="H226" i="2" a="1"/>
  <c r="H226" i="2" s="1"/>
  <c r="D226" i="2"/>
  <c r="K226" i="2" a="1"/>
  <c r="K226" i="2" s="1"/>
  <c r="Q226" i="2" a="1"/>
  <c r="Q226" i="2" s="1"/>
  <c r="G226" i="2"/>
  <c r="M226" i="2"/>
  <c r="P226" i="2"/>
  <c r="T226" i="2" a="1"/>
  <c r="T226" i="2" s="1"/>
  <c r="X225" i="2"/>
  <c r="Y225" i="2" s="1"/>
  <c r="W225" i="2"/>
  <c r="L225" i="2"/>
  <c r="O225" i="2"/>
  <c r="R225" i="2"/>
  <c r="U225" i="2"/>
  <c r="F225" i="2"/>
  <c r="U226" i="4"/>
  <c r="P227" i="4" a="1"/>
  <c r="P227" i="4" s="1"/>
  <c r="R227" i="4" s="1"/>
  <c r="Q227" i="4" a="1"/>
  <c r="Q227" i="4" s="1"/>
  <c r="T226" i="4"/>
  <c r="V226" i="4" s="1"/>
  <c r="F226" i="4"/>
  <c r="L226" i="4"/>
  <c r="E227" i="4"/>
  <c r="G227" i="4" a="1"/>
  <c r="G227" i="4" s="1"/>
  <c r="H227" i="4"/>
  <c r="J227" i="4" a="1"/>
  <c r="J227" i="4" s="1"/>
  <c r="K227" i="4"/>
  <c r="B228" i="4"/>
  <c r="D227" i="4" a="1"/>
  <c r="D227" i="4" s="1"/>
  <c r="I226" i="4"/>
  <c r="U226" i="2" l="1"/>
  <c r="F226" i="2"/>
  <c r="R226" i="2"/>
  <c r="N227" i="2" a="1"/>
  <c r="N227" i="2" s="1"/>
  <c r="T227" i="2" a="1"/>
  <c r="T227" i="2" s="1"/>
  <c r="S227" i="2"/>
  <c r="D227" i="2"/>
  <c r="B228" i="2"/>
  <c r="E227" i="2" a="1"/>
  <c r="E227" i="2" s="1"/>
  <c r="F227" i="2" s="1"/>
  <c r="H227" i="2" a="1"/>
  <c r="H227" i="2" s="1"/>
  <c r="Q227" i="2" a="1"/>
  <c r="Q227" i="2" s="1"/>
  <c r="M227" i="2"/>
  <c r="J227" i="2"/>
  <c r="P227" i="2"/>
  <c r="R227" i="2" s="1"/>
  <c r="K227" i="2" a="1"/>
  <c r="K227" i="2" s="1"/>
  <c r="G227" i="2"/>
  <c r="O226" i="2"/>
  <c r="W226" i="2"/>
  <c r="I226" i="2"/>
  <c r="L226" i="2" s="1"/>
  <c r="X226" i="2"/>
  <c r="F227" i="4"/>
  <c r="T227" i="4"/>
  <c r="V227" i="4" s="1"/>
  <c r="P228" i="4" a="1"/>
  <c r="P228" i="4" s="1"/>
  <c r="R228" i="4" s="1"/>
  <c r="Q228" i="4" a="1"/>
  <c r="Q228" i="4" s="1"/>
  <c r="U227" i="4"/>
  <c r="D228" i="4" a="1"/>
  <c r="D228" i="4" s="1"/>
  <c r="E228" i="4"/>
  <c r="G228" i="4" a="1"/>
  <c r="G228" i="4" s="1"/>
  <c r="H228" i="4"/>
  <c r="J228" i="4" a="1"/>
  <c r="J228" i="4" s="1"/>
  <c r="K228" i="4"/>
  <c r="B229" i="4"/>
  <c r="I227" i="4"/>
  <c r="L227" i="4"/>
  <c r="Y226" i="2" l="1"/>
  <c r="U227" i="2"/>
  <c r="X227" i="2"/>
  <c r="I227" i="2"/>
  <c r="L227" i="2" s="1"/>
  <c r="O227" i="2"/>
  <c r="Q228" i="2" a="1"/>
  <c r="Q228" i="2" s="1"/>
  <c r="D228" i="2"/>
  <c r="P228" i="2"/>
  <c r="G228" i="2"/>
  <c r="T228" i="2" a="1"/>
  <c r="T228" i="2" s="1"/>
  <c r="B229" i="2"/>
  <c r="E228" i="2" a="1"/>
  <c r="E228" i="2" s="1"/>
  <c r="K228" i="2" a="1"/>
  <c r="K228" i="2" s="1"/>
  <c r="N228" i="2" a="1"/>
  <c r="N228" i="2" s="1"/>
  <c r="J228" i="2"/>
  <c r="M228" i="2"/>
  <c r="S228" i="2"/>
  <c r="H228" i="2" a="1"/>
  <c r="H228" i="2" s="1"/>
  <c r="W227" i="2"/>
  <c r="Y227" i="2" s="1"/>
  <c r="T228" i="4"/>
  <c r="P229" i="4" a="1"/>
  <c r="P229" i="4" s="1"/>
  <c r="Q229" i="4" a="1"/>
  <c r="Q229" i="4" s="1"/>
  <c r="U228" i="4"/>
  <c r="F228" i="4"/>
  <c r="I228" i="4"/>
  <c r="L228" i="4"/>
  <c r="D229" i="4" a="1"/>
  <c r="D229" i="4" s="1"/>
  <c r="H229" i="4"/>
  <c r="G229" i="4" a="1"/>
  <c r="G229" i="4" s="1"/>
  <c r="K229" i="4"/>
  <c r="J229" i="4" a="1"/>
  <c r="J229" i="4" s="1"/>
  <c r="L229" i="4" s="1"/>
  <c r="E229" i="4"/>
  <c r="B230" i="4"/>
  <c r="U228" i="2" l="1"/>
  <c r="I228" i="2"/>
  <c r="L228" i="2" s="1"/>
  <c r="O228" i="2"/>
  <c r="X228" i="2"/>
  <c r="R228" i="2"/>
  <c r="F228" i="2"/>
  <c r="P229" i="2"/>
  <c r="N229" i="2" a="1"/>
  <c r="N229" i="2" s="1"/>
  <c r="S229" i="2"/>
  <c r="T229" i="2" a="1"/>
  <c r="T229" i="2" s="1"/>
  <c r="G229" i="2"/>
  <c r="E229" i="2" a="1"/>
  <c r="E229" i="2" s="1"/>
  <c r="D229" i="2"/>
  <c r="B230" i="2"/>
  <c r="Q229" i="2" a="1"/>
  <c r="Q229" i="2" s="1"/>
  <c r="M229" i="2"/>
  <c r="H229" i="2" a="1"/>
  <c r="H229" i="2" s="1"/>
  <c r="J229" i="2"/>
  <c r="K229" i="2" a="1"/>
  <c r="K229" i="2" s="1"/>
  <c r="W228" i="2"/>
  <c r="Y228" i="2" s="1"/>
  <c r="R229" i="4"/>
  <c r="V228" i="4"/>
  <c r="U229" i="4"/>
  <c r="P230" i="4" a="1"/>
  <c r="P230" i="4" s="1"/>
  <c r="R230" i="4" s="1"/>
  <c r="Q230" i="4" a="1"/>
  <c r="Q230" i="4" s="1"/>
  <c r="T229" i="4"/>
  <c r="I229" i="4"/>
  <c r="E230" i="4"/>
  <c r="G230" i="4" a="1"/>
  <c r="G230" i="4" s="1"/>
  <c r="H230" i="4"/>
  <c r="J230" i="4" a="1"/>
  <c r="J230" i="4" s="1"/>
  <c r="K230" i="4"/>
  <c r="B231" i="4"/>
  <c r="D230" i="4" a="1"/>
  <c r="D230" i="4" s="1"/>
  <c r="F229" i="4"/>
  <c r="X229" i="2" l="1"/>
  <c r="O229" i="2"/>
  <c r="I229" i="2"/>
  <c r="L229" i="2" s="1"/>
  <c r="R229" i="2"/>
  <c r="E230" i="2" a="1"/>
  <c r="E230" i="2" s="1"/>
  <c r="D230" i="2"/>
  <c r="P230" i="2"/>
  <c r="G230" i="2"/>
  <c r="M230" i="2"/>
  <c r="T230" i="2" a="1"/>
  <c r="T230" i="2" s="1"/>
  <c r="B231" i="2"/>
  <c r="K230" i="2" a="1"/>
  <c r="K230" i="2" s="1"/>
  <c r="Q230" i="2" a="1"/>
  <c r="Q230" i="2" s="1"/>
  <c r="N230" i="2" a="1"/>
  <c r="N230" i="2" s="1"/>
  <c r="S230" i="2"/>
  <c r="J230" i="2"/>
  <c r="H230" i="2" a="1"/>
  <c r="H230" i="2" s="1"/>
  <c r="F229" i="2"/>
  <c r="F230" i="2" s="1"/>
  <c r="W229" i="2"/>
  <c r="Y229" i="2" s="1"/>
  <c r="U229" i="2"/>
  <c r="U230" i="4"/>
  <c r="V229" i="4"/>
  <c r="T230" i="4"/>
  <c r="V230" i="4" s="1"/>
  <c r="Q231" i="4" a="1"/>
  <c r="Q231" i="4" s="1"/>
  <c r="P231" i="4" a="1"/>
  <c r="P231" i="4" s="1"/>
  <c r="R231" i="4" s="1"/>
  <c r="F230" i="4"/>
  <c r="I230" i="4"/>
  <c r="L230" i="4"/>
  <c r="E231" i="4"/>
  <c r="D231" i="4" a="1"/>
  <c r="D231" i="4" s="1"/>
  <c r="H231" i="4"/>
  <c r="G231" i="4" a="1"/>
  <c r="G231" i="4" s="1"/>
  <c r="K231" i="4"/>
  <c r="J231" i="4" a="1"/>
  <c r="J231" i="4" s="1"/>
  <c r="B232" i="4"/>
  <c r="O230" i="2" l="1"/>
  <c r="U230" i="2"/>
  <c r="X230" i="2"/>
  <c r="D231" i="2"/>
  <c r="B232" i="2"/>
  <c r="Q231" i="2" a="1"/>
  <c r="Q231" i="2" s="1"/>
  <c r="N231" i="2" a="1"/>
  <c r="N231" i="2" s="1"/>
  <c r="T231" i="2" a="1"/>
  <c r="T231" i="2" s="1"/>
  <c r="G231" i="2"/>
  <c r="H231" i="2" a="1"/>
  <c r="H231" i="2" s="1"/>
  <c r="E231" i="2" a="1"/>
  <c r="E231" i="2" s="1"/>
  <c r="S231" i="2"/>
  <c r="J231" i="2"/>
  <c r="P231" i="2"/>
  <c r="R231" i="2" s="1"/>
  <c r="M231" i="2"/>
  <c r="K231" i="2" a="1"/>
  <c r="K231" i="2" s="1"/>
  <c r="R230" i="2"/>
  <c r="I230" i="2"/>
  <c r="L230" i="2" s="1"/>
  <c r="W230" i="2"/>
  <c r="Y230" i="2" s="1"/>
  <c r="P232" i="4" a="1"/>
  <c r="P232" i="4" s="1"/>
  <c r="R232" i="4" s="1"/>
  <c r="Q232" i="4" a="1"/>
  <c r="Q232" i="4" s="1"/>
  <c r="L231" i="4"/>
  <c r="T231" i="4"/>
  <c r="U231" i="4"/>
  <c r="I231" i="4"/>
  <c r="F231" i="4"/>
  <c r="D232" i="4" a="1"/>
  <c r="D232" i="4" s="1"/>
  <c r="E232" i="4"/>
  <c r="G232" i="4" a="1"/>
  <c r="G232" i="4" s="1"/>
  <c r="H232" i="4"/>
  <c r="J232" i="4" a="1"/>
  <c r="J232" i="4" s="1"/>
  <c r="K232" i="4"/>
  <c r="B233" i="4"/>
  <c r="O231" i="2" l="1"/>
  <c r="W231" i="2"/>
  <c r="X231" i="2"/>
  <c r="U231" i="2"/>
  <c r="F231" i="2"/>
  <c r="I231" i="2"/>
  <c r="L231" i="2" s="1"/>
  <c r="J232" i="2"/>
  <c r="H232" i="2" a="1"/>
  <c r="H232" i="2" s="1"/>
  <c r="K232" i="2" a="1"/>
  <c r="K232" i="2" s="1"/>
  <c r="M232" i="2"/>
  <c r="N232" i="2" a="1"/>
  <c r="N232" i="2" s="1"/>
  <c r="Q232" i="2" a="1"/>
  <c r="Q232" i="2" s="1"/>
  <c r="E232" i="2" a="1"/>
  <c r="E232" i="2" s="1"/>
  <c r="P232" i="2"/>
  <c r="T232" i="2" a="1"/>
  <c r="T232" i="2" s="1"/>
  <c r="U232" i="2" s="1"/>
  <c r="B233" i="2"/>
  <c r="G232" i="2"/>
  <c r="S232" i="2"/>
  <c r="D232" i="2"/>
  <c r="V231" i="4"/>
  <c r="U232" i="4"/>
  <c r="P233" i="4" a="1"/>
  <c r="P233" i="4" s="1"/>
  <c r="Q233" i="4" a="1"/>
  <c r="Q233" i="4" s="1"/>
  <c r="T232" i="4"/>
  <c r="I232" i="4"/>
  <c r="F232" i="4"/>
  <c r="L232" i="4"/>
  <c r="D233" i="4" a="1"/>
  <c r="D233" i="4" s="1"/>
  <c r="E233" i="4"/>
  <c r="G233" i="4" a="1"/>
  <c r="G233" i="4" s="1"/>
  <c r="H233" i="4"/>
  <c r="J233" i="4" a="1"/>
  <c r="J233" i="4" s="1"/>
  <c r="K233" i="4"/>
  <c r="B234" i="4"/>
  <c r="I232" i="2" l="1"/>
  <c r="X232" i="2"/>
  <c r="F232" i="2"/>
  <c r="D233" i="2"/>
  <c r="P233" i="2"/>
  <c r="Q233" i="2" a="1"/>
  <c r="Q233" i="2" s="1"/>
  <c r="T233" i="2" a="1"/>
  <c r="T233" i="2" s="1"/>
  <c r="M233" i="2"/>
  <c r="K233" i="2" a="1"/>
  <c r="K233" i="2" s="1"/>
  <c r="N233" i="2" a="1"/>
  <c r="N233" i="2" s="1"/>
  <c r="G233" i="2"/>
  <c r="S233" i="2"/>
  <c r="B234" i="2"/>
  <c r="J233" i="2"/>
  <c r="E233" i="2" a="1"/>
  <c r="E233" i="2" s="1"/>
  <c r="H233" i="2" a="1"/>
  <c r="H233" i="2" s="1"/>
  <c r="W232" i="2"/>
  <c r="L232" i="2"/>
  <c r="R232" i="2"/>
  <c r="O232" i="2"/>
  <c r="Y231" i="2"/>
  <c r="R233" i="4"/>
  <c r="V232" i="4"/>
  <c r="U233" i="4"/>
  <c r="Q234" i="4" a="1"/>
  <c r="Q234" i="4" s="1"/>
  <c r="P234" i="4" a="1"/>
  <c r="P234" i="4" s="1"/>
  <c r="T233" i="4"/>
  <c r="I233" i="4"/>
  <c r="F233" i="4"/>
  <c r="L233" i="4"/>
  <c r="E234" i="4"/>
  <c r="G234" i="4" a="1"/>
  <c r="G234" i="4" s="1"/>
  <c r="H234" i="4"/>
  <c r="J234" i="4" a="1"/>
  <c r="J234" i="4" s="1"/>
  <c r="K234" i="4"/>
  <c r="B235" i="4"/>
  <c r="D234" i="4" a="1"/>
  <c r="D234" i="4" s="1"/>
  <c r="T234" i="4" s="1"/>
  <c r="U233" i="2" l="1"/>
  <c r="Y232" i="2"/>
  <c r="G234" i="2"/>
  <c r="S234" i="2"/>
  <c r="B235" i="2"/>
  <c r="P234" i="2"/>
  <c r="Q234" i="2" a="1"/>
  <c r="Q234" i="2" s="1"/>
  <c r="J234" i="2"/>
  <c r="H234" i="2" a="1"/>
  <c r="H234" i="2" s="1"/>
  <c r="E234" i="2" a="1"/>
  <c r="E234" i="2" s="1"/>
  <c r="D234" i="2"/>
  <c r="T234" i="2" a="1"/>
  <c r="T234" i="2" s="1"/>
  <c r="M234" i="2"/>
  <c r="N234" i="2" a="1"/>
  <c r="N234" i="2" s="1"/>
  <c r="K234" i="2" a="1"/>
  <c r="K234" i="2" s="1"/>
  <c r="R233" i="2"/>
  <c r="O233" i="2"/>
  <c r="W233" i="2"/>
  <c r="X233" i="2"/>
  <c r="I233" i="2"/>
  <c r="L233" i="2" s="1"/>
  <c r="F233" i="2"/>
  <c r="V233" i="4"/>
  <c r="R234" i="4"/>
  <c r="P235" i="4" a="1"/>
  <c r="P235" i="4" s="1"/>
  <c r="Q235" i="4" a="1"/>
  <c r="Q235" i="4" s="1"/>
  <c r="U234" i="4"/>
  <c r="V234" i="4" s="1"/>
  <c r="F234" i="4"/>
  <c r="I234" i="4"/>
  <c r="L234" i="4"/>
  <c r="E235" i="4"/>
  <c r="B236" i="4"/>
  <c r="H235" i="4"/>
  <c r="D235" i="4" a="1"/>
  <c r="D235" i="4" s="1"/>
  <c r="T235" i="4" s="1"/>
  <c r="K235" i="4"/>
  <c r="G235" i="4" a="1"/>
  <c r="G235" i="4" s="1"/>
  <c r="J235" i="4" a="1"/>
  <c r="J235" i="4" s="1"/>
  <c r="W234" i="2" l="1"/>
  <c r="F234" i="2"/>
  <c r="O234" i="2"/>
  <c r="G235" i="2"/>
  <c r="H235" i="2" a="1"/>
  <c r="H235" i="2" s="1"/>
  <c r="E235" i="2" a="1"/>
  <c r="E235" i="2" s="1"/>
  <c r="N235" i="2" a="1"/>
  <c r="N235" i="2" s="1"/>
  <c r="D235" i="2"/>
  <c r="B236" i="2"/>
  <c r="J235" i="2"/>
  <c r="K235" i="2" a="1"/>
  <c r="K235" i="2" s="1"/>
  <c r="P235" i="2"/>
  <c r="M235" i="2"/>
  <c r="S235" i="2"/>
  <c r="T235" i="2" a="1"/>
  <c r="T235" i="2" s="1"/>
  <c r="Q235" i="2" a="1"/>
  <c r="Q235" i="2" s="1"/>
  <c r="U234" i="2"/>
  <c r="I234" i="2"/>
  <c r="L234" i="2" s="1"/>
  <c r="X234" i="2"/>
  <c r="R234" i="2"/>
  <c r="Y233" i="2"/>
  <c r="R235" i="4"/>
  <c r="P236" i="4" a="1"/>
  <c r="P236" i="4" s="1"/>
  <c r="Q236" i="4" a="1"/>
  <c r="Q236" i="4" s="1"/>
  <c r="U235" i="4"/>
  <c r="V235" i="4" s="1"/>
  <c r="F235" i="4"/>
  <c r="L235" i="4"/>
  <c r="I235" i="4"/>
  <c r="D236" i="4" a="1"/>
  <c r="D236" i="4" s="1"/>
  <c r="E236" i="4"/>
  <c r="G236" i="4" a="1"/>
  <c r="G236" i="4" s="1"/>
  <c r="H236" i="4"/>
  <c r="J236" i="4" a="1"/>
  <c r="J236" i="4" s="1"/>
  <c r="K236" i="4"/>
  <c r="B237" i="4"/>
  <c r="I235" i="2" l="1"/>
  <c r="L235" i="2" s="1"/>
  <c r="Y234" i="2"/>
  <c r="U235" i="2"/>
  <c r="X235" i="2"/>
  <c r="O235" i="2"/>
  <c r="J236" i="2"/>
  <c r="S236" i="2"/>
  <c r="T236" i="2" a="1"/>
  <c r="T236" i="2" s="1"/>
  <c r="M236" i="2"/>
  <c r="N236" i="2" a="1"/>
  <c r="N236" i="2" s="1"/>
  <c r="D236" i="2"/>
  <c r="B237" i="2"/>
  <c r="G236" i="2"/>
  <c r="H236" i="2" a="1"/>
  <c r="H236" i="2" s="1"/>
  <c r="Q236" i="2" a="1"/>
  <c r="Q236" i="2" s="1"/>
  <c r="K236" i="2" a="1"/>
  <c r="K236" i="2" s="1"/>
  <c r="P236" i="2"/>
  <c r="E236" i="2" a="1"/>
  <c r="E236" i="2" s="1"/>
  <c r="R235" i="2"/>
  <c r="W235" i="2"/>
  <c r="Y235" i="2" s="1"/>
  <c r="F235" i="2"/>
  <c r="R236" i="4"/>
  <c r="P237" i="4" a="1"/>
  <c r="P237" i="4" s="1"/>
  <c r="Q237" i="4" a="1"/>
  <c r="Q237" i="4" s="1"/>
  <c r="U236" i="4"/>
  <c r="T236" i="4"/>
  <c r="I236" i="4"/>
  <c r="F236" i="4"/>
  <c r="L236" i="4"/>
  <c r="D237" i="4" a="1"/>
  <c r="D237" i="4" s="1"/>
  <c r="E237" i="4"/>
  <c r="G237" i="4" a="1"/>
  <c r="G237" i="4" s="1"/>
  <c r="H237" i="4"/>
  <c r="J237" i="4" a="1"/>
  <c r="J237" i="4" s="1"/>
  <c r="K237" i="4"/>
  <c r="B238" i="4"/>
  <c r="X236" i="2" l="1"/>
  <c r="R236" i="2"/>
  <c r="I236" i="2"/>
  <c r="L236" i="2" s="1"/>
  <c r="O236" i="2"/>
  <c r="F236" i="2"/>
  <c r="J237" i="2"/>
  <c r="S237" i="2"/>
  <c r="B238" i="2"/>
  <c r="E237" i="2" a="1"/>
  <c r="E237" i="2" s="1"/>
  <c r="N237" i="2" a="1"/>
  <c r="N237" i="2" s="1"/>
  <c r="P237" i="2"/>
  <c r="H237" i="2" a="1"/>
  <c r="H237" i="2" s="1"/>
  <c r="M237" i="2"/>
  <c r="G237" i="2"/>
  <c r="D237" i="2"/>
  <c r="Q237" i="2" a="1"/>
  <c r="Q237" i="2" s="1"/>
  <c r="K237" i="2" a="1"/>
  <c r="K237" i="2" s="1"/>
  <c r="T237" i="2" a="1"/>
  <c r="T237" i="2" s="1"/>
  <c r="W236" i="2"/>
  <c r="Y236" i="2" s="1"/>
  <c r="U236" i="2"/>
  <c r="R237" i="4"/>
  <c r="V236" i="4"/>
  <c r="P238" i="4" a="1"/>
  <c r="P238" i="4" s="1"/>
  <c r="R238" i="4" s="1"/>
  <c r="Q238" i="4" a="1"/>
  <c r="Q238" i="4" s="1"/>
  <c r="U237" i="4"/>
  <c r="T237" i="4"/>
  <c r="V237" i="4" s="1"/>
  <c r="F237" i="4"/>
  <c r="L237" i="4"/>
  <c r="E238" i="4"/>
  <c r="G238" i="4" a="1"/>
  <c r="G238" i="4" s="1"/>
  <c r="H238" i="4"/>
  <c r="J238" i="4" a="1"/>
  <c r="J238" i="4" s="1"/>
  <c r="K238" i="4"/>
  <c r="B239" i="4"/>
  <c r="D238" i="4" a="1"/>
  <c r="D238" i="4" s="1"/>
  <c r="I237" i="4"/>
  <c r="I237" i="2" l="1"/>
  <c r="L237" i="2" s="1"/>
  <c r="O237" i="2"/>
  <c r="W237" i="2"/>
  <c r="R237" i="2"/>
  <c r="U237" i="2"/>
  <c r="X237" i="2"/>
  <c r="F237" i="2"/>
  <c r="H238" i="2" a="1"/>
  <c r="H238" i="2" s="1"/>
  <c r="E238" i="2" a="1"/>
  <c r="E238" i="2" s="1"/>
  <c r="N238" i="2" a="1"/>
  <c r="N238" i="2" s="1"/>
  <c r="B239" i="2"/>
  <c r="P238" i="2"/>
  <c r="M238" i="2"/>
  <c r="G238" i="2"/>
  <c r="J238" i="2"/>
  <c r="T238" i="2" a="1"/>
  <c r="T238" i="2" s="1"/>
  <c r="Q238" i="2" a="1"/>
  <c r="Q238" i="2" s="1"/>
  <c r="K238" i="2" a="1"/>
  <c r="K238" i="2" s="1"/>
  <c r="D238" i="2"/>
  <c r="S238" i="2"/>
  <c r="F238" i="4"/>
  <c r="T238" i="4"/>
  <c r="V238" i="4" s="1"/>
  <c r="Q239" i="4" a="1"/>
  <c r="Q239" i="4" s="1"/>
  <c r="P239" i="4" a="1"/>
  <c r="P239" i="4" s="1"/>
  <c r="R239" i="4" s="1"/>
  <c r="U238" i="4"/>
  <c r="L238" i="4"/>
  <c r="E239" i="4"/>
  <c r="J239" i="4" a="1"/>
  <c r="J239" i="4" s="1"/>
  <c r="H239" i="4"/>
  <c r="B240" i="4"/>
  <c r="K239" i="4"/>
  <c r="D239" i="4" a="1"/>
  <c r="D239" i="4" s="1"/>
  <c r="T239" i="4" s="1"/>
  <c r="G239" i="4" a="1"/>
  <c r="G239" i="4" s="1"/>
  <c r="I238" i="4"/>
  <c r="I238" i="2" l="1"/>
  <c r="L238" i="2" s="1"/>
  <c r="Y237" i="2"/>
  <c r="R238" i="2"/>
  <c r="O238" i="2"/>
  <c r="X238" i="2"/>
  <c r="U238" i="2"/>
  <c r="W238" i="2"/>
  <c r="D239" i="2"/>
  <c r="B240" i="2"/>
  <c r="J239" i="2"/>
  <c r="S239" i="2"/>
  <c r="T239" i="2" a="1"/>
  <c r="T239" i="2" s="1"/>
  <c r="Q239" i="2" a="1"/>
  <c r="Q239" i="2" s="1"/>
  <c r="G239" i="2"/>
  <c r="H239" i="2" a="1"/>
  <c r="H239" i="2" s="1"/>
  <c r="E239" i="2" a="1"/>
  <c r="E239" i="2" s="1"/>
  <c r="N239" i="2" a="1"/>
  <c r="N239" i="2" s="1"/>
  <c r="K239" i="2" a="1"/>
  <c r="K239" i="2" s="1"/>
  <c r="P239" i="2"/>
  <c r="R239" i="2" s="1"/>
  <c r="M239" i="2"/>
  <c r="F238" i="2"/>
  <c r="P240" i="4" a="1"/>
  <c r="P240" i="4" s="1"/>
  <c r="R240" i="4" s="1"/>
  <c r="Q240" i="4" a="1"/>
  <c r="Q240" i="4" s="1"/>
  <c r="I239" i="4"/>
  <c r="L239" i="4"/>
  <c r="U239" i="4"/>
  <c r="V239" i="4" s="1"/>
  <c r="F239" i="4"/>
  <c r="D240" i="4" a="1"/>
  <c r="D240" i="4" s="1"/>
  <c r="E240" i="4"/>
  <c r="G240" i="4" a="1"/>
  <c r="G240" i="4" s="1"/>
  <c r="H240" i="4"/>
  <c r="J240" i="4" a="1"/>
  <c r="J240" i="4" s="1"/>
  <c r="K240" i="4"/>
  <c r="B241" i="4"/>
  <c r="Y238" i="2" l="1"/>
  <c r="O239" i="2"/>
  <c r="U239" i="2"/>
  <c r="I239" i="2"/>
  <c r="L239" i="2" s="1"/>
  <c r="F239" i="2"/>
  <c r="S240" i="2"/>
  <c r="Q240" i="2" a="1"/>
  <c r="Q240" i="2" s="1"/>
  <c r="B241" i="2"/>
  <c r="N240" i="2" a="1"/>
  <c r="N240" i="2" s="1"/>
  <c r="J240" i="2"/>
  <c r="G240" i="2"/>
  <c r="T240" i="2" a="1"/>
  <c r="T240" i="2" s="1"/>
  <c r="E240" i="2" a="1"/>
  <c r="E240" i="2" s="1"/>
  <c r="M240" i="2"/>
  <c r="K240" i="2" a="1"/>
  <c r="K240" i="2" s="1"/>
  <c r="D240" i="2"/>
  <c r="P240" i="2"/>
  <c r="H240" i="2" a="1"/>
  <c r="H240" i="2" s="1"/>
  <c r="X239" i="2"/>
  <c r="W239" i="2"/>
  <c r="P241" i="4" a="1"/>
  <c r="P241" i="4" s="1"/>
  <c r="R241" i="4" s="1"/>
  <c r="Q241" i="4" a="1"/>
  <c r="Q241" i="4" s="1"/>
  <c r="U240" i="4"/>
  <c r="T240" i="4"/>
  <c r="V240" i="4" s="1"/>
  <c r="I240" i="4"/>
  <c r="L240" i="4"/>
  <c r="F240" i="4"/>
  <c r="D241" i="4" a="1"/>
  <c r="D241" i="4" s="1"/>
  <c r="K241" i="4"/>
  <c r="G241" i="4" a="1"/>
  <c r="G241" i="4" s="1"/>
  <c r="E241" i="4"/>
  <c r="J241" i="4" a="1"/>
  <c r="J241" i="4" s="1"/>
  <c r="L241" i="4" s="1"/>
  <c r="H241" i="4"/>
  <c r="B242" i="4"/>
  <c r="I240" i="2" l="1"/>
  <c r="L240" i="2" s="1"/>
  <c r="O240" i="2"/>
  <c r="U240" i="2"/>
  <c r="X240" i="2"/>
  <c r="F240" i="2"/>
  <c r="R240" i="2"/>
  <c r="Y239" i="2"/>
  <c r="W240" i="2"/>
  <c r="J241" i="2"/>
  <c r="E241" i="2" a="1"/>
  <c r="E241" i="2" s="1"/>
  <c r="Q241" i="2" a="1"/>
  <c r="Q241" i="2" s="1"/>
  <c r="M241" i="2"/>
  <c r="H241" i="2" a="1"/>
  <c r="H241" i="2" s="1"/>
  <c r="T241" i="2" a="1"/>
  <c r="T241" i="2" s="1"/>
  <c r="G241" i="2"/>
  <c r="S241" i="2"/>
  <c r="N241" i="2" a="1"/>
  <c r="N241" i="2" s="1"/>
  <c r="D241" i="2"/>
  <c r="P241" i="2"/>
  <c r="K241" i="2" a="1"/>
  <c r="K241" i="2" s="1"/>
  <c r="B242" i="2"/>
  <c r="T241" i="4"/>
  <c r="Q242" i="4" a="1"/>
  <c r="Q242" i="4" s="1"/>
  <c r="P242" i="4" a="1"/>
  <c r="P242" i="4" s="1"/>
  <c r="R242" i="4" s="1"/>
  <c r="U241" i="4"/>
  <c r="F241" i="4"/>
  <c r="E242" i="4"/>
  <c r="G242" i="4" a="1"/>
  <c r="G242" i="4" s="1"/>
  <c r="H242" i="4"/>
  <c r="J242" i="4" a="1"/>
  <c r="J242" i="4" s="1"/>
  <c r="K242" i="4"/>
  <c r="B243" i="4"/>
  <c r="D242" i="4" a="1"/>
  <c r="D242" i="4" s="1"/>
  <c r="I241" i="4"/>
  <c r="R241" i="2" l="1"/>
  <c r="U241" i="2"/>
  <c r="Y240" i="2"/>
  <c r="I241" i="2"/>
  <c r="L241" i="2" s="1"/>
  <c r="F241" i="2"/>
  <c r="W241" i="2"/>
  <c r="X241" i="2"/>
  <c r="O241" i="2"/>
  <c r="D242" i="2"/>
  <c r="P242" i="2"/>
  <c r="K242" i="2" a="1"/>
  <c r="K242" i="2" s="1"/>
  <c r="B243" i="2"/>
  <c r="G242" i="2"/>
  <c r="S242" i="2"/>
  <c r="N242" i="2" a="1"/>
  <c r="N242" i="2" s="1"/>
  <c r="J242" i="2"/>
  <c r="E242" i="2" a="1"/>
  <c r="E242" i="2" s="1"/>
  <c r="Q242" i="2" a="1"/>
  <c r="Q242" i="2" s="1"/>
  <c r="R242" i="2" s="1"/>
  <c r="M242" i="2"/>
  <c r="H242" i="2" a="1"/>
  <c r="H242" i="2" s="1"/>
  <c r="T242" i="2" a="1"/>
  <c r="T242" i="2" s="1"/>
  <c r="V241" i="4"/>
  <c r="U242" i="4"/>
  <c r="F242" i="4"/>
  <c r="T242" i="4"/>
  <c r="V242" i="4" s="1"/>
  <c r="Q243" i="4" a="1"/>
  <c r="Q243" i="4" s="1"/>
  <c r="P243" i="4" a="1"/>
  <c r="P243" i="4" s="1"/>
  <c r="R243" i="4" s="1"/>
  <c r="L242" i="4"/>
  <c r="E243" i="4"/>
  <c r="G243" i="4" a="1"/>
  <c r="G243" i="4" s="1"/>
  <c r="H243" i="4"/>
  <c r="J243" i="4" a="1"/>
  <c r="J243" i="4" s="1"/>
  <c r="K243" i="4"/>
  <c r="B244" i="4"/>
  <c r="D243" i="4" a="1"/>
  <c r="D243" i="4" s="1"/>
  <c r="I242" i="4"/>
  <c r="I242" i="2" l="1"/>
  <c r="L242" i="2" s="1"/>
  <c r="X242" i="2"/>
  <c r="W242" i="2"/>
  <c r="F242" i="2"/>
  <c r="J243" i="2"/>
  <c r="E243" i="2" a="1"/>
  <c r="E243" i="2" s="1"/>
  <c r="Q243" i="2" a="1"/>
  <c r="Q243" i="2" s="1"/>
  <c r="M243" i="2"/>
  <c r="H243" i="2" a="1"/>
  <c r="H243" i="2" s="1"/>
  <c r="T243" i="2" a="1"/>
  <c r="T243" i="2" s="1"/>
  <c r="G243" i="2"/>
  <c r="S243" i="2"/>
  <c r="N243" i="2" a="1"/>
  <c r="N243" i="2" s="1"/>
  <c r="D243" i="2"/>
  <c r="P243" i="2"/>
  <c r="R243" i="2" s="1"/>
  <c r="K243" i="2" a="1"/>
  <c r="K243" i="2" s="1"/>
  <c r="B244" i="2"/>
  <c r="O242" i="2"/>
  <c r="U242" i="2"/>
  <c r="Y241" i="2"/>
  <c r="F243" i="4"/>
  <c r="T243" i="4"/>
  <c r="V243" i="4" s="1"/>
  <c r="P244" i="4" a="1"/>
  <c r="P244" i="4" s="1"/>
  <c r="R244" i="4" s="1"/>
  <c r="Q244" i="4" a="1"/>
  <c r="Q244" i="4" s="1"/>
  <c r="U243" i="4"/>
  <c r="I243" i="4"/>
  <c r="D244" i="4" a="1"/>
  <c r="D244" i="4" s="1"/>
  <c r="E244" i="4"/>
  <c r="G244" i="4" a="1"/>
  <c r="G244" i="4" s="1"/>
  <c r="H244" i="4"/>
  <c r="J244" i="4" a="1"/>
  <c r="J244" i="4" s="1"/>
  <c r="K244" i="4"/>
  <c r="B245" i="4"/>
  <c r="L243" i="4"/>
  <c r="W243" i="2" l="1"/>
  <c r="O243" i="2"/>
  <c r="I243" i="2"/>
  <c r="L243" i="2" s="1"/>
  <c r="U243" i="2"/>
  <c r="F243" i="2"/>
  <c r="Y242" i="2"/>
  <c r="X243" i="2"/>
  <c r="J244" i="2"/>
  <c r="E244" i="2" a="1"/>
  <c r="E244" i="2" s="1"/>
  <c r="Q244" i="2" a="1"/>
  <c r="Q244" i="2" s="1"/>
  <c r="M244" i="2"/>
  <c r="H244" i="2" a="1"/>
  <c r="H244" i="2" s="1"/>
  <c r="T244" i="2" a="1"/>
  <c r="T244" i="2" s="1"/>
  <c r="G244" i="2"/>
  <c r="S244" i="2"/>
  <c r="N244" i="2" a="1"/>
  <c r="N244" i="2" s="1"/>
  <c r="D244" i="2"/>
  <c r="P244" i="2"/>
  <c r="R244" i="2" s="1"/>
  <c r="K244" i="2" a="1"/>
  <c r="K244" i="2" s="1"/>
  <c r="B245" i="2"/>
  <c r="P245" i="4" a="1"/>
  <c r="P245" i="4" s="1"/>
  <c r="R245" i="4" s="1"/>
  <c r="Q245" i="4" a="1"/>
  <c r="Q245" i="4" s="1"/>
  <c r="I244" i="4"/>
  <c r="U244" i="4"/>
  <c r="T244" i="4"/>
  <c r="V244" i="4" s="1"/>
  <c r="F244" i="4"/>
  <c r="L244" i="4"/>
  <c r="D245" i="4" a="1"/>
  <c r="D245" i="4" s="1"/>
  <c r="H245" i="4"/>
  <c r="G245" i="4" a="1"/>
  <c r="G245" i="4" s="1"/>
  <c r="K245" i="4"/>
  <c r="J245" i="4" a="1"/>
  <c r="J245" i="4" s="1"/>
  <c r="L245" i="4" s="1"/>
  <c r="E245" i="4"/>
  <c r="B246" i="4"/>
  <c r="I244" i="2" l="1"/>
  <c r="L244" i="2" s="1"/>
  <c r="Y243" i="2"/>
  <c r="W244" i="2"/>
  <c r="O244" i="2"/>
  <c r="U244" i="2"/>
  <c r="F244" i="2"/>
  <c r="D245" i="2"/>
  <c r="P245" i="2"/>
  <c r="K245" i="2" a="1"/>
  <c r="K245" i="2" s="1"/>
  <c r="B246" i="2"/>
  <c r="G245" i="2"/>
  <c r="S245" i="2"/>
  <c r="N245" i="2" a="1"/>
  <c r="N245" i="2" s="1"/>
  <c r="M245" i="2"/>
  <c r="H245" i="2" a="1"/>
  <c r="H245" i="2" s="1"/>
  <c r="T245" i="2" a="1"/>
  <c r="T245" i="2" s="1"/>
  <c r="J245" i="2"/>
  <c r="E245" i="2" a="1"/>
  <c r="E245" i="2" s="1"/>
  <c r="Q245" i="2" a="1"/>
  <c r="Q245" i="2" s="1"/>
  <c r="X244" i="2"/>
  <c r="Y244" i="2" s="1"/>
  <c r="U245" i="4"/>
  <c r="T245" i="4"/>
  <c r="V245" i="4" s="1"/>
  <c r="P246" i="4" a="1"/>
  <c r="P246" i="4" s="1"/>
  <c r="R246" i="4" s="1"/>
  <c r="Q246" i="4" a="1"/>
  <c r="Q246" i="4" s="1"/>
  <c r="I245" i="4"/>
  <c r="E246" i="4"/>
  <c r="G246" i="4" a="1"/>
  <c r="G246" i="4" s="1"/>
  <c r="H246" i="4"/>
  <c r="J246" i="4" a="1"/>
  <c r="J246" i="4" s="1"/>
  <c r="K246" i="4"/>
  <c r="B247" i="4"/>
  <c r="D246" i="4" a="1"/>
  <c r="D246" i="4" s="1"/>
  <c r="T246" i="4" s="1"/>
  <c r="F245" i="4"/>
  <c r="I245" i="2" l="1"/>
  <c r="L245" i="2" s="1"/>
  <c r="O245" i="2"/>
  <c r="W245" i="2"/>
  <c r="X245" i="2"/>
  <c r="M246" i="2"/>
  <c r="B247" i="2"/>
  <c r="K246" i="2" a="1"/>
  <c r="K246" i="2" s="1"/>
  <c r="D246" i="2"/>
  <c r="P246" i="2"/>
  <c r="H246" i="2" a="1"/>
  <c r="H246" i="2" s="1"/>
  <c r="Q246" i="2" a="1"/>
  <c r="Q246" i="2" s="1"/>
  <c r="T246" i="2" a="1"/>
  <c r="T246" i="2" s="1"/>
  <c r="G246" i="2"/>
  <c r="S246" i="2"/>
  <c r="N246" i="2" a="1"/>
  <c r="N246" i="2" s="1"/>
  <c r="J246" i="2"/>
  <c r="E246" i="2" a="1"/>
  <c r="E246" i="2" s="1"/>
  <c r="F245" i="2"/>
  <c r="U245" i="2"/>
  <c r="R245" i="2"/>
  <c r="U246" i="4"/>
  <c r="V246" i="4" s="1"/>
  <c r="Q247" i="4" a="1"/>
  <c r="Q247" i="4" s="1"/>
  <c r="P247" i="4" a="1"/>
  <c r="P247" i="4" s="1"/>
  <c r="R247" i="4" s="1"/>
  <c r="I246" i="4"/>
  <c r="F246" i="4"/>
  <c r="L246" i="4"/>
  <c r="E247" i="4"/>
  <c r="D247" i="4" a="1"/>
  <c r="D247" i="4" s="1"/>
  <c r="H247" i="4"/>
  <c r="G247" i="4" a="1"/>
  <c r="G247" i="4" s="1"/>
  <c r="I247" i="4" s="1"/>
  <c r="K247" i="4"/>
  <c r="J247" i="4" a="1"/>
  <c r="J247" i="4" s="1"/>
  <c r="B248" i="4"/>
  <c r="Y245" i="2" l="1"/>
  <c r="X246" i="2"/>
  <c r="I246" i="2"/>
  <c r="L246" i="2" s="1"/>
  <c r="R246" i="2"/>
  <c r="O246" i="2"/>
  <c r="M247" i="2"/>
  <c r="K247" i="2" a="1"/>
  <c r="K247" i="2" s="1"/>
  <c r="N247" i="2" a="1"/>
  <c r="N247" i="2" s="1"/>
  <c r="J247" i="2"/>
  <c r="E247" i="2" a="1"/>
  <c r="E247" i="2" s="1"/>
  <c r="D247" i="2"/>
  <c r="P247" i="2"/>
  <c r="Q247" i="2" a="1"/>
  <c r="Q247" i="2" s="1"/>
  <c r="T247" i="2" a="1"/>
  <c r="T247" i="2" s="1"/>
  <c r="H247" i="2" a="1"/>
  <c r="H247" i="2" s="1"/>
  <c r="G247" i="2"/>
  <c r="S247" i="2"/>
  <c r="B248" i="2"/>
  <c r="U246" i="2"/>
  <c r="F246" i="2"/>
  <c r="W246" i="2"/>
  <c r="Q248" i="4" a="1"/>
  <c r="Q248" i="4" s="1"/>
  <c r="P248" i="4" a="1"/>
  <c r="P248" i="4" s="1"/>
  <c r="R248" i="4" s="1"/>
  <c r="L247" i="4"/>
  <c r="T247" i="4"/>
  <c r="U247" i="4"/>
  <c r="F247" i="4"/>
  <c r="D248" i="4" a="1"/>
  <c r="D248" i="4" s="1"/>
  <c r="E248" i="4"/>
  <c r="G248" i="4" a="1"/>
  <c r="G248" i="4" s="1"/>
  <c r="H248" i="4"/>
  <c r="J248" i="4" a="1"/>
  <c r="J248" i="4" s="1"/>
  <c r="L248" i="4" s="1"/>
  <c r="K248" i="4"/>
  <c r="B249" i="4"/>
  <c r="F247" i="2" l="1"/>
  <c r="Y246" i="2"/>
  <c r="U247" i="2"/>
  <c r="I247" i="2"/>
  <c r="L247" i="2" s="1"/>
  <c r="R247" i="2"/>
  <c r="W247" i="2"/>
  <c r="M248" i="2"/>
  <c r="H248" i="2" a="1"/>
  <c r="H248" i="2" s="1"/>
  <c r="K248" i="2" a="1"/>
  <c r="K248" i="2" s="1"/>
  <c r="D248" i="2"/>
  <c r="P248" i="2"/>
  <c r="N248" i="2" a="1"/>
  <c r="N248" i="2" s="1"/>
  <c r="Q248" i="2" a="1"/>
  <c r="Q248" i="2" s="1"/>
  <c r="G248" i="2"/>
  <c r="S248" i="2"/>
  <c r="T248" i="2" a="1"/>
  <c r="T248" i="2" s="1"/>
  <c r="U248" i="2" s="1"/>
  <c r="J248" i="2"/>
  <c r="B249" i="2"/>
  <c r="E248" i="2" a="1"/>
  <c r="E248" i="2" s="1"/>
  <c r="X247" i="2"/>
  <c r="O247" i="2"/>
  <c r="V247" i="4"/>
  <c r="P249" i="4" a="1"/>
  <c r="P249" i="4" s="1"/>
  <c r="R249" i="4" s="1"/>
  <c r="Q249" i="4" a="1"/>
  <c r="Q249" i="4" s="1"/>
  <c r="U248" i="4"/>
  <c r="T248" i="4"/>
  <c r="F248" i="4"/>
  <c r="I248" i="4"/>
  <c r="D249" i="4" a="1"/>
  <c r="D249" i="4" s="1"/>
  <c r="E249" i="4"/>
  <c r="G249" i="4" a="1"/>
  <c r="G249" i="4" s="1"/>
  <c r="H249" i="4"/>
  <c r="J249" i="4" a="1"/>
  <c r="J249" i="4" s="1"/>
  <c r="K249" i="4"/>
  <c r="B250" i="4"/>
  <c r="X248" i="2" l="1"/>
  <c r="R248" i="2"/>
  <c r="O248" i="2"/>
  <c r="J249" i="2"/>
  <c r="E249" i="2" a="1"/>
  <c r="E249" i="2" s="1"/>
  <c r="H249" i="2" a="1"/>
  <c r="H249" i="2" s="1"/>
  <c r="S249" i="2"/>
  <c r="M249" i="2"/>
  <c r="K249" i="2" a="1"/>
  <c r="K249" i="2" s="1"/>
  <c r="N249" i="2" a="1"/>
  <c r="N249" i="2" s="1"/>
  <c r="D249" i="2"/>
  <c r="P249" i="2"/>
  <c r="Q249" i="2" a="1"/>
  <c r="Q249" i="2" s="1"/>
  <c r="T249" i="2" a="1"/>
  <c r="T249" i="2" s="1"/>
  <c r="G249" i="2"/>
  <c r="B250" i="2"/>
  <c r="I248" i="2"/>
  <c r="L248" i="2" s="1"/>
  <c r="F248" i="2"/>
  <c r="W248" i="2"/>
  <c r="Y247" i="2"/>
  <c r="V248" i="4"/>
  <c r="U249" i="4"/>
  <c r="P250" i="4" a="1"/>
  <c r="P250" i="4" s="1"/>
  <c r="R250" i="4" s="1"/>
  <c r="Q250" i="4" a="1"/>
  <c r="Q250" i="4" s="1"/>
  <c r="T249" i="4"/>
  <c r="F249" i="4"/>
  <c r="L249" i="4"/>
  <c r="I249" i="4"/>
  <c r="E250" i="4"/>
  <c r="G250" i="4" a="1"/>
  <c r="G250" i="4" s="1"/>
  <c r="H250" i="4"/>
  <c r="J250" i="4" a="1"/>
  <c r="J250" i="4" s="1"/>
  <c r="K250" i="4"/>
  <c r="B251" i="4"/>
  <c r="D250" i="4" a="1"/>
  <c r="D250" i="4" s="1"/>
  <c r="T250" i="4" s="1"/>
  <c r="O249" i="2" l="1"/>
  <c r="J250" i="2"/>
  <c r="B251" i="2"/>
  <c r="K250" i="2" a="1"/>
  <c r="K250" i="2" s="1"/>
  <c r="M250" i="2"/>
  <c r="H250" i="2" a="1"/>
  <c r="H250" i="2" s="1"/>
  <c r="Q250" i="2" a="1"/>
  <c r="Q250" i="2" s="1"/>
  <c r="G250" i="2"/>
  <c r="S250" i="2"/>
  <c r="T250" i="2" a="1"/>
  <c r="T250" i="2" s="1"/>
  <c r="D250" i="2"/>
  <c r="P250" i="2"/>
  <c r="N250" i="2" a="1"/>
  <c r="N250" i="2" s="1"/>
  <c r="E250" i="2" a="1"/>
  <c r="E250" i="2" s="1"/>
  <c r="X250" i="2" s="1"/>
  <c r="Y248" i="2"/>
  <c r="I249" i="2"/>
  <c r="L249" i="2" s="1"/>
  <c r="F249" i="2"/>
  <c r="W249" i="2"/>
  <c r="Y249" i="2" s="1"/>
  <c r="U249" i="2"/>
  <c r="R249" i="2"/>
  <c r="X249" i="2"/>
  <c r="V249" i="4"/>
  <c r="P251" i="4" a="1"/>
  <c r="P251" i="4" s="1"/>
  <c r="R251" i="4" s="1"/>
  <c r="Q251" i="4" a="1"/>
  <c r="Q251" i="4" s="1"/>
  <c r="I250" i="4"/>
  <c r="U250" i="4"/>
  <c r="V250" i="4" s="1"/>
  <c r="F250" i="4"/>
  <c r="L250" i="4"/>
  <c r="E251" i="4"/>
  <c r="B252" i="4"/>
  <c r="H251" i="4"/>
  <c r="D251" i="4" a="1"/>
  <c r="D251" i="4" s="1"/>
  <c r="K251" i="4"/>
  <c r="G251" i="4" a="1"/>
  <c r="G251" i="4" s="1"/>
  <c r="J251" i="4" a="1"/>
  <c r="J251" i="4" s="1"/>
  <c r="L251" i="4" s="1"/>
  <c r="I250" i="2" l="1"/>
  <c r="L250" i="2" s="1"/>
  <c r="U250" i="2"/>
  <c r="R250" i="2"/>
  <c r="O250" i="2"/>
  <c r="F250" i="2"/>
  <c r="W250" i="2"/>
  <c r="Y250" i="2" s="1"/>
  <c r="M251" i="2"/>
  <c r="K251" i="2" a="1"/>
  <c r="K251" i="2" s="1"/>
  <c r="T251" i="2" a="1"/>
  <c r="T251" i="2" s="1"/>
  <c r="J251" i="2"/>
  <c r="E251" i="2" a="1"/>
  <c r="E251" i="2" s="1"/>
  <c r="D251" i="2"/>
  <c r="P251" i="2"/>
  <c r="Q251" i="2" a="1"/>
  <c r="Q251" i="2" s="1"/>
  <c r="H251" i="2" a="1"/>
  <c r="H251" i="2" s="1"/>
  <c r="N251" i="2" a="1"/>
  <c r="N251" i="2" s="1"/>
  <c r="G251" i="2"/>
  <c r="S251" i="2"/>
  <c r="B252" i="2"/>
  <c r="F251" i="4"/>
  <c r="T251" i="4"/>
  <c r="Q252" i="4" a="1"/>
  <c r="Q252" i="4" s="1"/>
  <c r="P252" i="4" a="1"/>
  <c r="P252" i="4" s="1"/>
  <c r="R252" i="4" s="1"/>
  <c r="U251" i="4"/>
  <c r="I251" i="4"/>
  <c r="D252" i="4" a="1"/>
  <c r="D252" i="4" s="1"/>
  <c r="E252" i="4"/>
  <c r="G252" i="4" a="1"/>
  <c r="G252" i="4" s="1"/>
  <c r="H252" i="4"/>
  <c r="J252" i="4" a="1"/>
  <c r="J252" i="4" s="1"/>
  <c r="K252" i="4"/>
  <c r="B253" i="4"/>
  <c r="I251" i="2" l="1"/>
  <c r="L251" i="2" s="1"/>
  <c r="R251" i="2"/>
  <c r="U251" i="2"/>
  <c r="F251" i="2"/>
  <c r="W251" i="2"/>
  <c r="X251" i="2"/>
  <c r="O251" i="2"/>
  <c r="J252" i="2"/>
  <c r="B253" i="2"/>
  <c r="Q252" i="2" a="1"/>
  <c r="Q252" i="2" s="1"/>
  <c r="M252" i="2"/>
  <c r="H252" i="2" a="1"/>
  <c r="H252" i="2" s="1"/>
  <c r="E252" i="2" a="1"/>
  <c r="E252" i="2" s="1"/>
  <c r="G252" i="2"/>
  <c r="S252" i="2"/>
  <c r="T252" i="2" a="1"/>
  <c r="T252" i="2" s="1"/>
  <c r="D252" i="2"/>
  <c r="P252" i="2"/>
  <c r="R252" i="2" s="1"/>
  <c r="N252" i="2" a="1"/>
  <c r="N252" i="2" s="1"/>
  <c r="O252" i="2" s="1"/>
  <c r="K252" i="2" a="1"/>
  <c r="K252" i="2" s="1"/>
  <c r="L252" i="4"/>
  <c r="V251" i="4"/>
  <c r="Q253" i="4" a="1"/>
  <c r="Q253" i="4" s="1"/>
  <c r="P253" i="4" a="1"/>
  <c r="P253" i="4" s="1"/>
  <c r="R253" i="4" s="1"/>
  <c r="I252" i="4"/>
  <c r="U252" i="4"/>
  <c r="F252" i="4"/>
  <c r="T252" i="4"/>
  <c r="V252" i="4" s="1"/>
  <c r="D253" i="4" a="1"/>
  <c r="D253" i="4" s="1"/>
  <c r="E253" i="4"/>
  <c r="G253" i="4" a="1"/>
  <c r="G253" i="4" s="1"/>
  <c r="H253" i="4"/>
  <c r="J253" i="4" a="1"/>
  <c r="J253" i="4" s="1"/>
  <c r="L253" i="4" s="1"/>
  <c r="K253" i="4"/>
  <c r="B254" i="4"/>
  <c r="F252" i="2" l="1"/>
  <c r="U252" i="2"/>
  <c r="I252" i="2"/>
  <c r="L252" i="2" s="1"/>
  <c r="W252" i="2"/>
  <c r="X252" i="2"/>
  <c r="M253" i="2"/>
  <c r="K253" i="2" a="1"/>
  <c r="K253" i="2" s="1"/>
  <c r="H253" i="2" a="1"/>
  <c r="H253" i="2" s="1"/>
  <c r="D253" i="2"/>
  <c r="P253" i="2"/>
  <c r="Q253" i="2" a="1"/>
  <c r="Q253" i="2" s="1"/>
  <c r="N253" i="2" a="1"/>
  <c r="N253" i="2" s="1"/>
  <c r="O253" i="2" s="1"/>
  <c r="G253" i="2"/>
  <c r="S253" i="2"/>
  <c r="B254" i="2"/>
  <c r="J253" i="2"/>
  <c r="E253" i="2" a="1"/>
  <c r="E253" i="2" s="1"/>
  <c r="T253" i="2" a="1"/>
  <c r="T253" i="2" s="1"/>
  <c r="Y251" i="2"/>
  <c r="U253" i="4"/>
  <c r="P254" i="4" a="1"/>
  <c r="P254" i="4" s="1"/>
  <c r="R254" i="4" s="1"/>
  <c r="Q254" i="4" a="1"/>
  <c r="Q254" i="4" s="1"/>
  <c r="T253" i="4"/>
  <c r="F253" i="4"/>
  <c r="E254" i="4"/>
  <c r="G254" i="4" a="1"/>
  <c r="G254" i="4" s="1"/>
  <c r="H254" i="4"/>
  <c r="J254" i="4" a="1"/>
  <c r="J254" i="4" s="1"/>
  <c r="D254" i="4" a="1"/>
  <c r="D254" i="4" s="1"/>
  <c r="K254" i="4"/>
  <c r="B255" i="4"/>
  <c r="I253" i="4"/>
  <c r="X253" i="2" l="1"/>
  <c r="I253" i="2"/>
  <c r="L253" i="2" s="1"/>
  <c r="M254" i="2"/>
  <c r="H254" i="2" a="1"/>
  <c r="H254" i="2" s="1"/>
  <c r="K254" i="2" a="1"/>
  <c r="K254" i="2" s="1"/>
  <c r="B255" i="2"/>
  <c r="D254" i="2"/>
  <c r="P254" i="2"/>
  <c r="N254" i="2" a="1"/>
  <c r="N254" i="2" s="1"/>
  <c r="Q254" i="2" a="1"/>
  <c r="Q254" i="2" s="1"/>
  <c r="J254" i="2"/>
  <c r="E254" i="2" a="1"/>
  <c r="E254" i="2" s="1"/>
  <c r="G254" i="2"/>
  <c r="S254" i="2"/>
  <c r="T254" i="2" a="1"/>
  <c r="T254" i="2" s="1"/>
  <c r="W253" i="2"/>
  <c r="Y252" i="2"/>
  <c r="U253" i="2"/>
  <c r="R253" i="2"/>
  <c r="F253" i="2"/>
  <c r="V253" i="4"/>
  <c r="U254" i="4"/>
  <c r="F254" i="4"/>
  <c r="T254" i="4"/>
  <c r="P255" i="4" a="1"/>
  <c r="P255" i="4" s="1"/>
  <c r="R255" i="4" s="1"/>
  <c r="Q255" i="4" a="1"/>
  <c r="Q255" i="4" s="1"/>
  <c r="I254" i="4"/>
  <c r="L254" i="4"/>
  <c r="E255" i="4"/>
  <c r="J255" i="4" a="1"/>
  <c r="J255" i="4" s="1"/>
  <c r="L255" i="4" s="1"/>
  <c r="H255" i="4"/>
  <c r="B256" i="4"/>
  <c r="K255" i="4"/>
  <c r="D255" i="4" a="1"/>
  <c r="D255" i="4" s="1"/>
  <c r="G255" i="4" a="1"/>
  <c r="G255" i="4" s="1"/>
  <c r="I255" i="4" s="1"/>
  <c r="Y253" i="2" l="1"/>
  <c r="I254" i="2"/>
  <c r="F254" i="2"/>
  <c r="U254" i="2"/>
  <c r="J255" i="2"/>
  <c r="E255" i="2" a="1"/>
  <c r="E255" i="2" s="1"/>
  <c r="H255" i="2" a="1"/>
  <c r="H255" i="2" s="1"/>
  <c r="M255" i="2"/>
  <c r="K255" i="2" a="1"/>
  <c r="K255" i="2" s="1"/>
  <c r="N255" i="2" a="1"/>
  <c r="N255" i="2" s="1"/>
  <c r="D255" i="2"/>
  <c r="P255" i="2"/>
  <c r="Q255" i="2" a="1"/>
  <c r="Q255" i="2" s="1"/>
  <c r="T255" i="2" a="1"/>
  <c r="T255" i="2" s="1"/>
  <c r="G255" i="2"/>
  <c r="S255" i="2"/>
  <c r="B256" i="2"/>
  <c r="L254" i="2"/>
  <c r="X254" i="2"/>
  <c r="R254" i="2"/>
  <c r="W254" i="2"/>
  <c r="O254" i="2"/>
  <c r="V254" i="4"/>
  <c r="F255" i="4"/>
  <c r="T255" i="4"/>
  <c r="U255" i="4"/>
  <c r="P256" i="4" a="1"/>
  <c r="P256" i="4" s="1"/>
  <c r="R256" i="4" s="1"/>
  <c r="Q256" i="4" a="1"/>
  <c r="Q256" i="4" s="1"/>
  <c r="D256" i="4" a="1"/>
  <c r="D256" i="4" s="1"/>
  <c r="K256" i="4"/>
  <c r="G256" i="4" a="1"/>
  <c r="G256" i="4" s="1"/>
  <c r="B257" i="4"/>
  <c r="E256" i="4"/>
  <c r="J256" i="4" a="1"/>
  <c r="J256" i="4" s="1"/>
  <c r="L256" i="4" s="1"/>
  <c r="H256" i="4"/>
  <c r="Y254" i="2" l="1"/>
  <c r="U255" i="2"/>
  <c r="R255" i="2"/>
  <c r="O255" i="2"/>
  <c r="W255" i="2"/>
  <c r="I255" i="2"/>
  <c r="L255" i="2" s="1"/>
  <c r="F255" i="2"/>
  <c r="X255" i="2"/>
  <c r="P256" i="2"/>
  <c r="M256" i="2"/>
  <c r="S256" i="2"/>
  <c r="T256" i="2" a="1"/>
  <c r="T256" i="2" s="1"/>
  <c r="Q256" i="2" a="1"/>
  <c r="Q256" i="2" s="1"/>
  <c r="G256" i="2"/>
  <c r="D256" i="2"/>
  <c r="B257" i="2"/>
  <c r="J256" i="2"/>
  <c r="K256" i="2" a="1"/>
  <c r="K256" i="2" s="1"/>
  <c r="H256" i="2" a="1"/>
  <c r="H256" i="2" s="1"/>
  <c r="E256" i="2" a="1"/>
  <c r="E256" i="2" s="1"/>
  <c r="N256" i="2" a="1"/>
  <c r="N256" i="2" s="1"/>
  <c r="V255" i="4"/>
  <c r="U256" i="4"/>
  <c r="T256" i="4"/>
  <c r="V256" i="4" s="1"/>
  <c r="Q257" i="4" a="1"/>
  <c r="Q257" i="4" s="1"/>
  <c r="P257" i="4" a="1"/>
  <c r="P257" i="4" s="1"/>
  <c r="R257" i="4" s="1"/>
  <c r="I256" i="4"/>
  <c r="E257" i="4"/>
  <c r="J257" i="4" a="1"/>
  <c r="J257" i="4" s="1"/>
  <c r="H257" i="4"/>
  <c r="B258" i="4"/>
  <c r="K257" i="4"/>
  <c r="D257" i="4" a="1"/>
  <c r="D257" i="4" s="1"/>
  <c r="G257" i="4" a="1"/>
  <c r="G257" i="4" s="1"/>
  <c r="I257" i="4" s="1"/>
  <c r="F256" i="4"/>
  <c r="Y255" i="2" l="1"/>
  <c r="X256" i="2"/>
  <c r="G257" i="2"/>
  <c r="H257" i="2" a="1"/>
  <c r="H257" i="2" s="1"/>
  <c r="E257" i="2" a="1"/>
  <c r="E257" i="2" s="1"/>
  <c r="J257" i="2"/>
  <c r="K257" i="2" a="1"/>
  <c r="K257" i="2" s="1"/>
  <c r="P257" i="2"/>
  <c r="M257" i="2"/>
  <c r="D257" i="2"/>
  <c r="B258" i="2"/>
  <c r="N257" i="2" a="1"/>
  <c r="N257" i="2" s="1"/>
  <c r="S257" i="2"/>
  <c r="T257" i="2" a="1"/>
  <c r="T257" i="2" s="1"/>
  <c r="Q257" i="2" a="1"/>
  <c r="Q257" i="2" s="1"/>
  <c r="W256" i="2"/>
  <c r="Y256" i="2" s="1"/>
  <c r="U256" i="2"/>
  <c r="F256" i="2"/>
  <c r="R256" i="2"/>
  <c r="O256" i="2"/>
  <c r="I256" i="2"/>
  <c r="L256" i="2" s="1"/>
  <c r="U257" i="4"/>
  <c r="F257" i="4"/>
  <c r="T257" i="4"/>
  <c r="V257" i="4" s="1"/>
  <c r="Q258" i="4" a="1"/>
  <c r="Q258" i="4" s="1"/>
  <c r="P258" i="4" a="1"/>
  <c r="P258" i="4" s="1"/>
  <c r="R258" i="4" s="1"/>
  <c r="L257" i="4"/>
  <c r="D258" i="4" a="1"/>
  <c r="D258" i="4" s="1"/>
  <c r="E258" i="4"/>
  <c r="G258" i="4" a="1"/>
  <c r="G258" i="4" s="1"/>
  <c r="H258" i="4"/>
  <c r="J258" i="4" a="1"/>
  <c r="J258" i="4" s="1"/>
  <c r="K258" i="4"/>
  <c r="B259" i="4"/>
  <c r="R257" i="2" l="1"/>
  <c r="I257" i="2"/>
  <c r="L257" i="2" s="1"/>
  <c r="U257" i="2"/>
  <c r="O257" i="2"/>
  <c r="X257" i="2"/>
  <c r="J258" i="2"/>
  <c r="S258" i="2"/>
  <c r="T258" i="2" a="1"/>
  <c r="T258" i="2" s="1"/>
  <c r="E258" i="2" a="1"/>
  <c r="E258" i="2" s="1"/>
  <c r="N258" i="2" a="1"/>
  <c r="N258" i="2" s="1"/>
  <c r="D258" i="2"/>
  <c r="B259" i="2"/>
  <c r="G258" i="2"/>
  <c r="H258" i="2" a="1"/>
  <c r="H258" i="2" s="1"/>
  <c r="I258" i="2" s="1"/>
  <c r="M258" i="2"/>
  <c r="K258" i="2" a="1"/>
  <c r="K258" i="2" s="1"/>
  <c r="P258" i="2"/>
  <c r="Q258" i="2" a="1"/>
  <c r="Q258" i="2" s="1"/>
  <c r="F257" i="2"/>
  <c r="W257" i="2"/>
  <c r="U258" i="4"/>
  <c r="Q259" i="4" a="1"/>
  <c r="Q259" i="4" s="1"/>
  <c r="P259" i="4" a="1"/>
  <c r="P259" i="4" s="1"/>
  <c r="R259" i="4" s="1"/>
  <c r="L258" i="4"/>
  <c r="F258" i="4"/>
  <c r="T258" i="4"/>
  <c r="V258" i="4" s="1"/>
  <c r="I258" i="4"/>
  <c r="D259" i="4" a="1"/>
  <c r="D259" i="4" s="1"/>
  <c r="K259" i="4"/>
  <c r="G259" i="4" a="1"/>
  <c r="G259" i="4" s="1"/>
  <c r="E259" i="4"/>
  <c r="J259" i="4" a="1"/>
  <c r="J259" i="4" s="1"/>
  <c r="L259" i="4" s="1"/>
  <c r="H259" i="4"/>
  <c r="B260" i="4"/>
  <c r="Y257" i="2" l="1"/>
  <c r="J259" i="2"/>
  <c r="S259" i="2"/>
  <c r="B260" i="2"/>
  <c r="E259" i="2" a="1"/>
  <c r="E259" i="2" s="1"/>
  <c r="N259" i="2" a="1"/>
  <c r="N259" i="2" s="1"/>
  <c r="D259" i="2"/>
  <c r="P259" i="2"/>
  <c r="M259" i="2"/>
  <c r="G259" i="2"/>
  <c r="T259" i="2" a="1"/>
  <c r="T259" i="2" s="1"/>
  <c r="Q259" i="2" a="1"/>
  <c r="Q259" i="2" s="1"/>
  <c r="K259" i="2" a="1"/>
  <c r="K259" i="2" s="1"/>
  <c r="H259" i="2" a="1"/>
  <c r="H259" i="2" s="1"/>
  <c r="F258" i="2"/>
  <c r="O258" i="2"/>
  <c r="W258" i="2"/>
  <c r="U258" i="2"/>
  <c r="L258" i="2"/>
  <c r="R258" i="2"/>
  <c r="X258" i="2"/>
  <c r="P260" i="4" a="1"/>
  <c r="P260" i="4" s="1"/>
  <c r="R260" i="4" s="1"/>
  <c r="Q260" i="4" a="1"/>
  <c r="Q260" i="4" s="1"/>
  <c r="T259" i="4"/>
  <c r="U259" i="4"/>
  <c r="E260" i="4"/>
  <c r="G260" i="4" a="1"/>
  <c r="G260" i="4" s="1"/>
  <c r="H260" i="4"/>
  <c r="J260" i="4" a="1"/>
  <c r="J260" i="4" s="1"/>
  <c r="K260" i="4"/>
  <c r="B261" i="4"/>
  <c r="D260" i="4" a="1"/>
  <c r="D260" i="4" s="1"/>
  <c r="I259" i="4"/>
  <c r="F259" i="4"/>
  <c r="Y258" i="2" l="1"/>
  <c r="X259" i="2"/>
  <c r="O259" i="2"/>
  <c r="R259" i="2"/>
  <c r="D260" i="2"/>
  <c r="B261" i="2"/>
  <c r="J260" i="2"/>
  <c r="K260" i="2" a="1"/>
  <c r="K260" i="2" s="1"/>
  <c r="T260" i="2" a="1"/>
  <c r="T260" i="2" s="1"/>
  <c r="G260" i="2"/>
  <c r="H260" i="2" a="1"/>
  <c r="H260" i="2" s="1"/>
  <c r="E260" i="2" a="1"/>
  <c r="E260" i="2" s="1"/>
  <c r="N260" i="2" a="1"/>
  <c r="N260" i="2" s="1"/>
  <c r="Q260" i="2" a="1"/>
  <c r="Q260" i="2" s="1"/>
  <c r="P260" i="2"/>
  <c r="M260" i="2"/>
  <c r="S260" i="2"/>
  <c r="F259" i="2"/>
  <c r="W259" i="2"/>
  <c r="U259" i="2"/>
  <c r="I259" i="2"/>
  <c r="L259" i="2" s="1"/>
  <c r="V259" i="4"/>
  <c r="U260" i="4"/>
  <c r="P261" i="4" a="1"/>
  <c r="P261" i="4" s="1"/>
  <c r="R261" i="4" s="1"/>
  <c r="Q261" i="4" a="1"/>
  <c r="Q261" i="4" s="1"/>
  <c r="F260" i="4"/>
  <c r="T260" i="4"/>
  <c r="V260" i="4" s="1"/>
  <c r="L260" i="4"/>
  <c r="E261" i="4"/>
  <c r="G261" i="4" a="1"/>
  <c r="G261" i="4" s="1"/>
  <c r="H261" i="4"/>
  <c r="J261" i="4" a="1"/>
  <c r="J261" i="4" s="1"/>
  <c r="K261" i="4"/>
  <c r="B262" i="4"/>
  <c r="D261" i="4" a="1"/>
  <c r="D261" i="4" s="1"/>
  <c r="I260" i="4"/>
  <c r="Y259" i="2" l="1"/>
  <c r="X260" i="2"/>
  <c r="O260" i="2"/>
  <c r="R260" i="2"/>
  <c r="F260" i="2"/>
  <c r="I260" i="2"/>
  <c r="L260" i="2" s="1"/>
  <c r="S261" i="2"/>
  <c r="T261" i="2" a="1"/>
  <c r="T261" i="2" s="1"/>
  <c r="Q261" i="2" a="1"/>
  <c r="Q261" i="2" s="1"/>
  <c r="P261" i="2"/>
  <c r="M261" i="2"/>
  <c r="D261" i="2"/>
  <c r="B262" i="2"/>
  <c r="J261" i="2"/>
  <c r="K261" i="2" a="1"/>
  <c r="K261" i="2" s="1"/>
  <c r="G261" i="2"/>
  <c r="H261" i="2" a="1"/>
  <c r="H261" i="2" s="1"/>
  <c r="E261" i="2" a="1"/>
  <c r="E261" i="2" s="1"/>
  <c r="N261" i="2" a="1"/>
  <c r="N261" i="2" s="1"/>
  <c r="O261" i="2" s="1"/>
  <c r="U260" i="2"/>
  <c r="W260" i="2"/>
  <c r="Y260" i="2" s="1"/>
  <c r="F261" i="4"/>
  <c r="T261" i="4"/>
  <c r="V261" i="4" s="1"/>
  <c r="P262" i="4" a="1"/>
  <c r="P262" i="4" s="1"/>
  <c r="R262" i="4" s="1"/>
  <c r="Q262" i="4" a="1"/>
  <c r="Q262" i="4" s="1"/>
  <c r="U261" i="4"/>
  <c r="L261" i="4"/>
  <c r="D262" i="4" a="1"/>
  <c r="D262" i="4" s="1"/>
  <c r="E262" i="4"/>
  <c r="G262" i="4" a="1"/>
  <c r="G262" i="4" s="1"/>
  <c r="H262" i="4"/>
  <c r="J262" i="4" a="1"/>
  <c r="J262" i="4" s="1"/>
  <c r="K262" i="4"/>
  <c r="B263" i="4"/>
  <c r="I261" i="4"/>
  <c r="U261" i="2" l="1"/>
  <c r="X261" i="2"/>
  <c r="J262" i="2"/>
  <c r="S262" i="2"/>
  <c r="T262" i="2" a="1"/>
  <c r="T262" i="2" s="1"/>
  <c r="Q262" i="2" a="1"/>
  <c r="Q262" i="2" s="1"/>
  <c r="N262" i="2" a="1"/>
  <c r="N262" i="2" s="1"/>
  <c r="D262" i="2"/>
  <c r="B263" i="2"/>
  <c r="K262" i="2" a="1"/>
  <c r="K262" i="2" s="1"/>
  <c r="M262" i="2"/>
  <c r="O262" i="2" s="1"/>
  <c r="G262" i="2"/>
  <c r="H262" i="2" a="1"/>
  <c r="H262" i="2" s="1"/>
  <c r="E262" i="2" a="1"/>
  <c r="E262" i="2" s="1"/>
  <c r="P262" i="2"/>
  <c r="F261" i="2"/>
  <c r="I261" i="2"/>
  <c r="L261" i="2" s="1"/>
  <c r="W261" i="2"/>
  <c r="Y261" i="2" s="1"/>
  <c r="R261" i="2"/>
  <c r="L262" i="4"/>
  <c r="Q263" i="4" a="1"/>
  <c r="Q263" i="4" s="1"/>
  <c r="P263" i="4" a="1"/>
  <c r="P263" i="4" s="1"/>
  <c r="R263" i="4" s="1"/>
  <c r="U262" i="4"/>
  <c r="F262" i="4"/>
  <c r="T262" i="4"/>
  <c r="V262" i="4" s="1"/>
  <c r="D263" i="4" a="1"/>
  <c r="D263" i="4" s="1"/>
  <c r="H263" i="4"/>
  <c r="G263" i="4" a="1"/>
  <c r="G263" i="4" s="1"/>
  <c r="K263" i="4"/>
  <c r="J263" i="4" a="1"/>
  <c r="J263" i="4" s="1"/>
  <c r="L263" i="4" s="1"/>
  <c r="E263" i="4"/>
  <c r="B264" i="4"/>
  <c r="I262" i="4"/>
  <c r="R262" i="2" l="1"/>
  <c r="U262" i="2"/>
  <c r="Q263" i="2" a="1"/>
  <c r="Q263" i="2" s="1"/>
  <c r="K263" i="2" a="1"/>
  <c r="K263" i="2" s="1"/>
  <c r="T263" i="2" a="1"/>
  <c r="T263" i="2" s="1"/>
  <c r="J263" i="2"/>
  <c r="S263" i="2"/>
  <c r="H263" i="2" a="1"/>
  <c r="H263" i="2" s="1"/>
  <c r="M263" i="2"/>
  <c r="D263" i="2"/>
  <c r="E263" i="2" a="1"/>
  <c r="E263" i="2" s="1"/>
  <c r="N263" i="2" a="1"/>
  <c r="N263" i="2" s="1"/>
  <c r="P263" i="2"/>
  <c r="B264" i="2"/>
  <c r="G263" i="2"/>
  <c r="F262" i="2"/>
  <c r="I262" i="2"/>
  <c r="L262" i="2" s="1"/>
  <c r="W262" i="2"/>
  <c r="X262" i="2"/>
  <c r="Q264" i="4" a="1"/>
  <c r="Q264" i="4" s="1"/>
  <c r="P264" i="4" a="1"/>
  <c r="P264" i="4" s="1"/>
  <c r="R264" i="4" s="1"/>
  <c r="T263" i="4"/>
  <c r="U263" i="4"/>
  <c r="V263" i="4" s="1"/>
  <c r="E264" i="4"/>
  <c r="G264" i="4" a="1"/>
  <c r="G264" i="4" s="1"/>
  <c r="H264" i="4"/>
  <c r="J264" i="4" a="1"/>
  <c r="J264" i="4" s="1"/>
  <c r="K264" i="4"/>
  <c r="B265" i="4"/>
  <c r="D264" i="4" a="1"/>
  <c r="D264" i="4" s="1"/>
  <c r="I263" i="4"/>
  <c r="F263" i="4"/>
  <c r="R263" i="2" l="1"/>
  <c r="X263" i="2"/>
  <c r="F263" i="2"/>
  <c r="I263" i="2"/>
  <c r="L263" i="2" s="1"/>
  <c r="Y262" i="2"/>
  <c r="T264" i="2" a="1"/>
  <c r="T264" i="2" s="1"/>
  <c r="Q264" i="2" a="1"/>
  <c r="Q264" i="2" s="1"/>
  <c r="S264" i="2"/>
  <c r="D264" i="2"/>
  <c r="B265" i="2"/>
  <c r="J264" i="2"/>
  <c r="G264" i="2"/>
  <c r="H264" i="2" a="1"/>
  <c r="H264" i="2" s="1"/>
  <c r="E264" i="2" a="1"/>
  <c r="E264" i="2" s="1"/>
  <c r="N264" i="2" a="1"/>
  <c r="N264" i="2" s="1"/>
  <c r="P264" i="2"/>
  <c r="M264" i="2"/>
  <c r="K264" i="2" a="1"/>
  <c r="K264" i="2" s="1"/>
  <c r="W263" i="2"/>
  <c r="Y263" i="2" s="1"/>
  <c r="O263" i="2"/>
  <c r="U263" i="2"/>
  <c r="U264" i="4"/>
  <c r="P265" i="4" a="1"/>
  <c r="P265" i="4" s="1"/>
  <c r="R265" i="4" s="1"/>
  <c r="Q265" i="4" a="1"/>
  <c r="Q265" i="4" s="1"/>
  <c r="T264" i="4"/>
  <c r="V264" i="4" s="1"/>
  <c r="F264" i="4"/>
  <c r="L264" i="4"/>
  <c r="E265" i="4"/>
  <c r="D265" i="4" a="1"/>
  <c r="D265" i="4" s="1"/>
  <c r="H265" i="4"/>
  <c r="G265" i="4" a="1"/>
  <c r="G265" i="4" s="1"/>
  <c r="B266" i="4"/>
  <c r="K265" i="4"/>
  <c r="J265" i="4" a="1"/>
  <c r="J265" i="4" s="1"/>
  <c r="I264" i="4"/>
  <c r="O264" i="2" l="1"/>
  <c r="X264" i="2"/>
  <c r="D265" i="2"/>
  <c r="E265" i="2" a="1"/>
  <c r="E265" i="2" s="1"/>
  <c r="B266" i="2"/>
  <c r="T265" i="2" a="1"/>
  <c r="T265" i="2" s="1"/>
  <c r="G265" i="2"/>
  <c r="H265" i="2" a="1"/>
  <c r="H265" i="2" s="1"/>
  <c r="M265" i="2"/>
  <c r="N265" i="2" a="1"/>
  <c r="N265" i="2" s="1"/>
  <c r="S265" i="2"/>
  <c r="J265" i="2"/>
  <c r="K265" i="2" a="1"/>
  <c r="K265" i="2" s="1"/>
  <c r="P265" i="2"/>
  <c r="Q265" i="2" a="1"/>
  <c r="Q265" i="2" s="1"/>
  <c r="W264" i="2"/>
  <c r="Y264" i="2" s="1"/>
  <c r="R264" i="2"/>
  <c r="I264" i="2"/>
  <c r="L264" i="2" s="1"/>
  <c r="U264" i="2"/>
  <c r="F264" i="2"/>
  <c r="F265" i="4"/>
  <c r="T265" i="4"/>
  <c r="V265" i="4" s="1"/>
  <c r="P266" i="4" a="1"/>
  <c r="P266" i="4" s="1"/>
  <c r="R266" i="4" s="1"/>
  <c r="Q266" i="4" a="1"/>
  <c r="Q266" i="4" s="1"/>
  <c r="U265" i="4"/>
  <c r="L265" i="4"/>
  <c r="I265" i="4"/>
  <c r="D266" i="4" a="1"/>
  <c r="D266" i="4" s="1"/>
  <c r="E266" i="4"/>
  <c r="G266" i="4" a="1"/>
  <c r="G266" i="4" s="1"/>
  <c r="H266" i="4"/>
  <c r="J266" i="4" a="1"/>
  <c r="J266" i="4" s="1"/>
  <c r="K266" i="4"/>
  <c r="B267" i="4"/>
  <c r="F265" i="2" l="1"/>
  <c r="O265" i="2"/>
  <c r="X265" i="2"/>
  <c r="J266" i="2"/>
  <c r="P266" i="2"/>
  <c r="K266" i="2" a="1"/>
  <c r="K266" i="2" s="1"/>
  <c r="G266" i="2"/>
  <c r="H266" i="2" a="1"/>
  <c r="H266" i="2" s="1"/>
  <c r="Q266" i="2" a="1"/>
  <c r="Q266" i="2" s="1"/>
  <c r="N266" i="2" a="1"/>
  <c r="N266" i="2" s="1"/>
  <c r="T266" i="2" a="1"/>
  <c r="T266" i="2" s="1"/>
  <c r="S266" i="2"/>
  <c r="D266" i="2"/>
  <c r="B267" i="2"/>
  <c r="E266" i="2" a="1"/>
  <c r="E266" i="2" s="1"/>
  <c r="M266" i="2"/>
  <c r="U265" i="2"/>
  <c r="I265" i="2"/>
  <c r="L265" i="2" s="1"/>
  <c r="W265" i="2"/>
  <c r="Y265" i="2" s="1"/>
  <c r="R265" i="2"/>
  <c r="U266" i="4"/>
  <c r="P267" i="4" a="1"/>
  <c r="P267" i="4" s="1"/>
  <c r="R267" i="4" s="1"/>
  <c r="Q267" i="4" a="1"/>
  <c r="Q267" i="4" s="1"/>
  <c r="T266" i="4"/>
  <c r="V266" i="4" s="1"/>
  <c r="F266" i="4"/>
  <c r="L266" i="4"/>
  <c r="D267" i="4" a="1"/>
  <c r="D267" i="4" s="1"/>
  <c r="E267" i="4"/>
  <c r="G267" i="4" a="1"/>
  <c r="G267" i="4" s="1"/>
  <c r="H267" i="4"/>
  <c r="J267" i="4" a="1"/>
  <c r="J267" i="4" s="1"/>
  <c r="K267" i="4"/>
  <c r="B268" i="4"/>
  <c r="I266" i="4"/>
  <c r="W266" i="2" l="1"/>
  <c r="R266" i="2"/>
  <c r="O266" i="2"/>
  <c r="U266" i="2"/>
  <c r="X266" i="2"/>
  <c r="Y266" i="2" s="1"/>
  <c r="I266" i="2"/>
  <c r="L266" i="2" s="1"/>
  <c r="F266" i="2"/>
  <c r="G267" i="2"/>
  <c r="T267" i="2" a="1"/>
  <c r="T267" i="2" s="1"/>
  <c r="B268" i="2"/>
  <c r="E267" i="2" a="1"/>
  <c r="E267" i="2" s="1"/>
  <c r="K267" i="2" a="1"/>
  <c r="K267" i="2" s="1"/>
  <c r="N267" i="2" a="1"/>
  <c r="N267" i="2" s="1"/>
  <c r="J267" i="2"/>
  <c r="Q267" i="2" a="1"/>
  <c r="Q267" i="2" s="1"/>
  <c r="D267" i="2"/>
  <c r="M267" i="2"/>
  <c r="S267" i="2"/>
  <c r="H267" i="2" a="1"/>
  <c r="H267" i="2" s="1"/>
  <c r="P267" i="2"/>
  <c r="Q268" i="4" a="1"/>
  <c r="Q268" i="4" s="1"/>
  <c r="P268" i="4" a="1"/>
  <c r="P268" i="4" s="1"/>
  <c r="R268" i="4" s="1"/>
  <c r="U267" i="4"/>
  <c r="T267" i="4"/>
  <c r="V267" i="4" s="1"/>
  <c r="F267" i="4"/>
  <c r="L267" i="4"/>
  <c r="E268" i="4"/>
  <c r="G268" i="4" a="1"/>
  <c r="G268" i="4" s="1"/>
  <c r="H268" i="4"/>
  <c r="J268" i="4" a="1"/>
  <c r="J268" i="4" s="1"/>
  <c r="K268" i="4"/>
  <c r="B269" i="4"/>
  <c r="D268" i="4" a="1"/>
  <c r="D268" i="4" s="1"/>
  <c r="I267" i="4"/>
  <c r="O267" i="2" l="1"/>
  <c r="R267" i="2"/>
  <c r="I267" i="2"/>
  <c r="L267" i="2" s="1"/>
  <c r="X267" i="2"/>
  <c r="F267" i="2"/>
  <c r="W267" i="2"/>
  <c r="U267" i="2"/>
  <c r="P268" i="2"/>
  <c r="N268" i="2" a="1"/>
  <c r="N268" i="2" s="1"/>
  <c r="S268" i="2"/>
  <c r="T268" i="2" a="1"/>
  <c r="T268" i="2" s="1"/>
  <c r="G268" i="2"/>
  <c r="E268" i="2" a="1"/>
  <c r="E268" i="2" s="1"/>
  <c r="D268" i="2"/>
  <c r="B269" i="2"/>
  <c r="Q268" i="2" a="1"/>
  <c r="Q268" i="2" s="1"/>
  <c r="M268" i="2"/>
  <c r="H268" i="2" a="1"/>
  <c r="H268" i="2" s="1"/>
  <c r="J268" i="2"/>
  <c r="K268" i="2" a="1"/>
  <c r="K268" i="2" s="1"/>
  <c r="T268" i="4"/>
  <c r="Q269" i="4" a="1"/>
  <c r="Q269" i="4" s="1"/>
  <c r="P269" i="4" a="1"/>
  <c r="P269" i="4" s="1"/>
  <c r="R269" i="4" s="1"/>
  <c r="U268" i="4"/>
  <c r="F268" i="4"/>
  <c r="L268" i="4"/>
  <c r="E269" i="4"/>
  <c r="B270" i="4"/>
  <c r="J269" i="4" a="1"/>
  <c r="J269" i="4" s="1"/>
  <c r="H269" i="4"/>
  <c r="D269" i="4" a="1"/>
  <c r="D269" i="4" s="1"/>
  <c r="K269" i="4"/>
  <c r="G269" i="4" a="1"/>
  <c r="G269" i="4" s="1"/>
  <c r="I268" i="4"/>
  <c r="X268" i="2" l="1"/>
  <c r="Y267" i="2"/>
  <c r="I268" i="2"/>
  <c r="L268" i="2" s="1"/>
  <c r="R268" i="2"/>
  <c r="F268" i="2"/>
  <c r="O268" i="2"/>
  <c r="G269" i="2"/>
  <c r="M269" i="2"/>
  <c r="T269" i="2" a="1"/>
  <c r="T269" i="2" s="1"/>
  <c r="B270" i="2"/>
  <c r="K269" i="2" a="1"/>
  <c r="K269" i="2" s="1"/>
  <c r="Q269" i="2" a="1"/>
  <c r="Q269" i="2" s="1"/>
  <c r="N269" i="2" a="1"/>
  <c r="N269" i="2" s="1"/>
  <c r="S269" i="2"/>
  <c r="J269" i="2"/>
  <c r="H269" i="2" a="1"/>
  <c r="H269" i="2" s="1"/>
  <c r="I269" i="2" s="1"/>
  <c r="L269" i="2" s="1"/>
  <c r="E269" i="2" a="1"/>
  <c r="E269" i="2" s="1"/>
  <c r="D269" i="2"/>
  <c r="P269" i="2"/>
  <c r="W268" i="2"/>
  <c r="Y268" i="2" s="1"/>
  <c r="U268" i="2"/>
  <c r="V268" i="4"/>
  <c r="P270" i="4" a="1"/>
  <c r="P270" i="4" s="1"/>
  <c r="R270" i="4" s="1"/>
  <c r="Q270" i="4" a="1"/>
  <c r="Q270" i="4" s="1"/>
  <c r="F269" i="4"/>
  <c r="T269" i="4"/>
  <c r="U269" i="4"/>
  <c r="I269" i="4"/>
  <c r="L269" i="4"/>
  <c r="D270" i="4" a="1"/>
  <c r="D270" i="4" s="1"/>
  <c r="E270" i="4"/>
  <c r="G270" i="4" a="1"/>
  <c r="G270" i="4" s="1"/>
  <c r="H270" i="4"/>
  <c r="B271" i="4"/>
  <c r="J270" i="4" a="1"/>
  <c r="J270" i="4" s="1"/>
  <c r="K270" i="4"/>
  <c r="X269" i="2" l="1"/>
  <c r="R269" i="2"/>
  <c r="W269" i="2"/>
  <c r="U269" i="2"/>
  <c r="F269" i="2"/>
  <c r="J270" i="2"/>
  <c r="P270" i="2"/>
  <c r="M270" i="2"/>
  <c r="S270" i="2"/>
  <c r="N270" i="2" a="1"/>
  <c r="N270" i="2" s="1"/>
  <c r="T270" i="2" a="1"/>
  <c r="T270" i="2" s="1"/>
  <c r="G270" i="2"/>
  <c r="H270" i="2" a="1"/>
  <c r="H270" i="2" s="1"/>
  <c r="K270" i="2" a="1"/>
  <c r="K270" i="2" s="1"/>
  <c r="D270" i="2"/>
  <c r="B271" i="2"/>
  <c r="Q270" i="2" a="1"/>
  <c r="Q270" i="2" s="1"/>
  <c r="E270" i="2" a="1"/>
  <c r="E270" i="2" s="1"/>
  <c r="O269" i="2"/>
  <c r="V269" i="4"/>
  <c r="T270" i="4"/>
  <c r="U270" i="4"/>
  <c r="P271" i="4" a="1"/>
  <c r="P271" i="4" s="1"/>
  <c r="R271" i="4" s="1"/>
  <c r="Q271" i="4" a="1"/>
  <c r="Q271" i="4" s="1"/>
  <c r="F270" i="4"/>
  <c r="L270" i="4"/>
  <c r="I270" i="4"/>
  <c r="D271" i="4" a="1"/>
  <c r="D271" i="4" s="1"/>
  <c r="E271" i="4"/>
  <c r="G271" i="4" a="1"/>
  <c r="G271" i="4" s="1"/>
  <c r="H271" i="4"/>
  <c r="J271" i="4" a="1"/>
  <c r="J271" i="4" s="1"/>
  <c r="K271" i="4"/>
  <c r="B272" i="4"/>
  <c r="Y269" i="2" l="1"/>
  <c r="R270" i="2"/>
  <c r="X270" i="2"/>
  <c r="U270" i="2"/>
  <c r="F270" i="2"/>
  <c r="W270" i="2"/>
  <c r="M271" i="2"/>
  <c r="S271" i="2"/>
  <c r="J271" i="2"/>
  <c r="Q271" i="2" a="1"/>
  <c r="Q271" i="2" s="1"/>
  <c r="H271" i="2" a="1"/>
  <c r="H271" i="2" s="1"/>
  <c r="D271" i="2"/>
  <c r="G271" i="2"/>
  <c r="P271" i="2"/>
  <c r="R271" i="2" s="1"/>
  <c r="T271" i="2" a="1"/>
  <c r="T271" i="2" s="1"/>
  <c r="E271" i="2" a="1"/>
  <c r="E271" i="2" s="1"/>
  <c r="K271" i="2" a="1"/>
  <c r="K271" i="2" s="1"/>
  <c r="B272" i="2"/>
  <c r="N271" i="2" a="1"/>
  <c r="N271" i="2" s="1"/>
  <c r="I270" i="2"/>
  <c r="L270" i="2" s="1"/>
  <c r="O270" i="2"/>
  <c r="I271" i="4"/>
  <c r="V270" i="4"/>
  <c r="U271" i="4"/>
  <c r="P272" i="4" a="1"/>
  <c r="P272" i="4" s="1"/>
  <c r="R272" i="4" s="1"/>
  <c r="Q272" i="4" a="1"/>
  <c r="Q272" i="4" s="1"/>
  <c r="T271" i="4"/>
  <c r="L271" i="4"/>
  <c r="F271" i="4"/>
  <c r="E272" i="4"/>
  <c r="G272" i="4" a="1"/>
  <c r="G272" i="4" s="1"/>
  <c r="I272" i="4" s="1"/>
  <c r="H272" i="4"/>
  <c r="J272" i="4" a="1"/>
  <c r="J272" i="4" s="1"/>
  <c r="K272" i="4"/>
  <c r="B273" i="4"/>
  <c r="D272" i="4" a="1"/>
  <c r="D272" i="4" s="1"/>
  <c r="I271" i="2" l="1"/>
  <c r="L271" i="2" s="1"/>
  <c r="F271" i="2"/>
  <c r="Y270" i="2"/>
  <c r="X271" i="2"/>
  <c r="W271" i="2"/>
  <c r="U271" i="2"/>
  <c r="O271" i="2"/>
  <c r="P272" i="2"/>
  <c r="N272" i="2" a="1"/>
  <c r="N272" i="2" s="1"/>
  <c r="M272" i="2"/>
  <c r="T272" i="2" a="1"/>
  <c r="T272" i="2" s="1"/>
  <c r="K272" i="2" a="1"/>
  <c r="K272" i="2" s="1"/>
  <c r="G272" i="2"/>
  <c r="D272" i="2"/>
  <c r="B273" i="2"/>
  <c r="S272" i="2"/>
  <c r="Q272" i="2" a="1"/>
  <c r="Q272" i="2" s="1"/>
  <c r="H272" i="2" a="1"/>
  <c r="H272" i="2" s="1"/>
  <c r="J272" i="2"/>
  <c r="E272" i="2" a="1"/>
  <c r="E272" i="2" s="1"/>
  <c r="V271" i="4"/>
  <c r="T272" i="4"/>
  <c r="V272" i="4" s="1"/>
  <c r="Q273" i="4" a="1"/>
  <c r="Q273" i="4" s="1"/>
  <c r="P273" i="4" a="1"/>
  <c r="P273" i="4" s="1"/>
  <c r="R273" i="4" s="1"/>
  <c r="U272" i="4"/>
  <c r="F272" i="4"/>
  <c r="L272" i="4"/>
  <c r="E273" i="4"/>
  <c r="J273" i="4" a="1"/>
  <c r="J273" i="4" s="1"/>
  <c r="H273" i="4"/>
  <c r="B274" i="4"/>
  <c r="K273" i="4"/>
  <c r="D273" i="4" a="1"/>
  <c r="D273" i="4" s="1"/>
  <c r="G273" i="4" a="1"/>
  <c r="G273" i="4" s="1"/>
  <c r="I273" i="4" s="1"/>
  <c r="U272" i="2" l="1"/>
  <c r="F272" i="2"/>
  <c r="I272" i="2"/>
  <c r="L272" i="2" s="1"/>
  <c r="R272" i="2"/>
  <c r="Y271" i="2"/>
  <c r="X272" i="2"/>
  <c r="E273" i="2" a="1"/>
  <c r="E273" i="2" s="1"/>
  <c r="H273" i="2" a="1"/>
  <c r="H273" i="2" s="1"/>
  <c r="T273" i="2" a="1"/>
  <c r="T273" i="2" s="1"/>
  <c r="G273" i="2"/>
  <c r="M273" i="2"/>
  <c r="P273" i="2"/>
  <c r="D273" i="2"/>
  <c r="S273" i="2"/>
  <c r="N273" i="2" a="1"/>
  <c r="N273" i="2" s="1"/>
  <c r="K273" i="2" a="1"/>
  <c r="K273" i="2" s="1"/>
  <c r="Q273" i="2" a="1"/>
  <c r="Q273" i="2" s="1"/>
  <c r="B274" i="2"/>
  <c r="J273" i="2"/>
  <c r="W272" i="2"/>
  <c r="O272" i="2"/>
  <c r="Q274" i="4" a="1"/>
  <c r="Q274" i="4" s="1"/>
  <c r="P274" i="4" a="1"/>
  <c r="P274" i="4" s="1"/>
  <c r="R274" i="4" s="1"/>
  <c r="F273" i="4"/>
  <c r="T273" i="4"/>
  <c r="U273" i="4"/>
  <c r="L273" i="4"/>
  <c r="D274" i="4" a="1"/>
  <c r="D274" i="4" s="1"/>
  <c r="E274" i="4"/>
  <c r="G274" i="4" a="1"/>
  <c r="G274" i="4" s="1"/>
  <c r="H274" i="4"/>
  <c r="B275" i="4"/>
  <c r="J274" i="4" a="1"/>
  <c r="J274" i="4" s="1"/>
  <c r="K274" i="4"/>
  <c r="U273" i="2" l="1"/>
  <c r="I273" i="2"/>
  <c r="L273" i="2" s="1"/>
  <c r="Y272" i="2"/>
  <c r="W273" i="2"/>
  <c r="R273" i="2"/>
  <c r="J274" i="2"/>
  <c r="P274" i="2"/>
  <c r="K274" i="2" a="1"/>
  <c r="K274" i="2" s="1"/>
  <c r="G274" i="2"/>
  <c r="N274" i="2" a="1"/>
  <c r="N274" i="2" s="1"/>
  <c r="T274" i="2" a="1"/>
  <c r="T274" i="2" s="1"/>
  <c r="S274" i="2"/>
  <c r="D274" i="2"/>
  <c r="B275" i="2"/>
  <c r="E274" i="2" a="1"/>
  <c r="E274" i="2" s="1"/>
  <c r="H274" i="2" a="1"/>
  <c r="H274" i="2" s="1"/>
  <c r="Q274" i="2" a="1"/>
  <c r="Q274" i="2" s="1"/>
  <c r="M274" i="2"/>
  <c r="O273" i="2"/>
  <c r="X273" i="2"/>
  <c r="F273" i="2"/>
  <c r="V273" i="4"/>
  <c r="I274" i="4"/>
  <c r="U274" i="4"/>
  <c r="Q275" i="4" a="1"/>
  <c r="Q275" i="4" s="1"/>
  <c r="P275" i="4" a="1"/>
  <c r="P275" i="4" s="1"/>
  <c r="R275" i="4" s="1"/>
  <c r="T274" i="4"/>
  <c r="F274" i="4"/>
  <c r="L274" i="4"/>
  <c r="D275" i="4" a="1"/>
  <c r="D275" i="4" s="1"/>
  <c r="K275" i="4"/>
  <c r="G275" i="4" a="1"/>
  <c r="G275" i="4" s="1"/>
  <c r="E275" i="4"/>
  <c r="J275" i="4" a="1"/>
  <c r="J275" i="4" s="1"/>
  <c r="L275" i="4" s="1"/>
  <c r="H275" i="4"/>
  <c r="B276" i="4"/>
  <c r="X274" i="2" l="1"/>
  <c r="R274" i="2"/>
  <c r="O274" i="2"/>
  <c r="G275" i="2"/>
  <c r="T275" i="2" a="1"/>
  <c r="T275" i="2" s="1"/>
  <c r="B276" i="2"/>
  <c r="Q275" i="2" a="1"/>
  <c r="Q275" i="2" s="1"/>
  <c r="D275" i="2"/>
  <c r="P275" i="2"/>
  <c r="E275" i="2" a="1"/>
  <c r="E275" i="2" s="1"/>
  <c r="K275" i="2" a="1"/>
  <c r="K275" i="2" s="1"/>
  <c r="N275" i="2" a="1"/>
  <c r="N275" i="2" s="1"/>
  <c r="J275" i="2"/>
  <c r="M275" i="2"/>
  <c r="S275" i="2"/>
  <c r="H275" i="2" a="1"/>
  <c r="H275" i="2" s="1"/>
  <c r="F274" i="2"/>
  <c r="W274" i="2"/>
  <c r="I274" i="2"/>
  <c r="L274" i="2" s="1"/>
  <c r="U274" i="2"/>
  <c r="Y273" i="2"/>
  <c r="V274" i="4"/>
  <c r="P276" i="4" a="1"/>
  <c r="P276" i="4" s="1"/>
  <c r="R276" i="4" s="1"/>
  <c r="Q276" i="4" a="1"/>
  <c r="Q276" i="4" s="1"/>
  <c r="T275" i="4"/>
  <c r="V275" i="4" s="1"/>
  <c r="U275" i="4"/>
  <c r="E276" i="4"/>
  <c r="H276" i="4"/>
  <c r="J276" i="4" a="1"/>
  <c r="J276" i="4" s="1"/>
  <c r="K276" i="4"/>
  <c r="B277" i="4"/>
  <c r="D276" i="4" a="1"/>
  <c r="D276" i="4" s="1"/>
  <c r="G276" i="4" a="1"/>
  <c r="G276" i="4" s="1"/>
  <c r="I275" i="4"/>
  <c r="F275" i="4"/>
  <c r="O275" i="2" l="1"/>
  <c r="R275" i="2"/>
  <c r="X275" i="2"/>
  <c r="T276" i="2" a="1"/>
  <c r="T276" i="2" s="1"/>
  <c r="G276" i="2"/>
  <c r="M276" i="2"/>
  <c r="P276" i="2"/>
  <c r="N276" i="2" a="1"/>
  <c r="N276" i="2" s="1"/>
  <c r="D276" i="2"/>
  <c r="B277" i="2"/>
  <c r="Q276" i="2" a="1"/>
  <c r="Q276" i="2" s="1"/>
  <c r="E276" i="2" a="1"/>
  <c r="E276" i="2" s="1"/>
  <c r="H276" i="2" a="1"/>
  <c r="H276" i="2" s="1"/>
  <c r="J276" i="2"/>
  <c r="K276" i="2" a="1"/>
  <c r="K276" i="2" s="1"/>
  <c r="S276" i="2"/>
  <c r="Y274" i="2"/>
  <c r="F275" i="2"/>
  <c r="W275" i="2"/>
  <c r="I275" i="2"/>
  <c r="L275" i="2" s="1"/>
  <c r="U275" i="2"/>
  <c r="T276" i="4"/>
  <c r="P277" i="4" a="1"/>
  <c r="P277" i="4" s="1"/>
  <c r="R277" i="4" s="1"/>
  <c r="Q277" i="4" a="1"/>
  <c r="Q277" i="4" s="1"/>
  <c r="U276" i="4"/>
  <c r="V276" i="4" s="1"/>
  <c r="I276" i="4"/>
  <c r="F276" i="4"/>
  <c r="L276" i="4"/>
  <c r="E277" i="4"/>
  <c r="G277" i="4" a="1"/>
  <c r="G277" i="4" s="1"/>
  <c r="H277" i="4"/>
  <c r="J277" i="4" a="1"/>
  <c r="J277" i="4" s="1"/>
  <c r="K277" i="4"/>
  <c r="B278" i="4"/>
  <c r="D277" i="4" a="1"/>
  <c r="D277" i="4" s="1"/>
  <c r="I276" i="2" l="1"/>
  <c r="L276" i="2" s="1"/>
  <c r="U276" i="2"/>
  <c r="Y275" i="2"/>
  <c r="R276" i="2"/>
  <c r="F276" i="2"/>
  <c r="G277" i="2"/>
  <c r="M277" i="2"/>
  <c r="T277" i="2" a="1"/>
  <c r="T277" i="2" s="1"/>
  <c r="P277" i="2"/>
  <c r="K277" i="2" a="1"/>
  <c r="K277" i="2" s="1"/>
  <c r="Q277" i="2" a="1"/>
  <c r="Q277" i="2" s="1"/>
  <c r="N277" i="2" a="1"/>
  <c r="N277" i="2" s="1"/>
  <c r="S277" i="2"/>
  <c r="J277" i="2"/>
  <c r="B278" i="2"/>
  <c r="E277" i="2" a="1"/>
  <c r="E277" i="2" s="1"/>
  <c r="D277" i="2"/>
  <c r="H277" i="2" a="1"/>
  <c r="H277" i="2" s="1"/>
  <c r="O276" i="2"/>
  <c r="W276" i="2"/>
  <c r="X276" i="2"/>
  <c r="T277" i="4"/>
  <c r="P278" i="4" a="1"/>
  <c r="P278" i="4" s="1"/>
  <c r="R278" i="4" s="1"/>
  <c r="Q278" i="4" a="1"/>
  <c r="Q278" i="4" s="1"/>
  <c r="U277" i="4"/>
  <c r="F277" i="4"/>
  <c r="I277" i="4"/>
  <c r="L277" i="4"/>
  <c r="D278" i="4" a="1"/>
  <c r="D278" i="4" s="1"/>
  <c r="E278" i="4"/>
  <c r="G278" i="4" a="1"/>
  <c r="G278" i="4" s="1"/>
  <c r="H278" i="4"/>
  <c r="J278" i="4" a="1"/>
  <c r="J278" i="4" s="1"/>
  <c r="K278" i="4"/>
  <c r="B279" i="4"/>
  <c r="Y276" i="2" l="1"/>
  <c r="W277" i="2"/>
  <c r="U277" i="2"/>
  <c r="R277" i="2"/>
  <c r="F277" i="2"/>
  <c r="I277" i="2"/>
  <c r="L277" i="2" s="1"/>
  <c r="X277" i="2"/>
  <c r="N278" i="2" a="1"/>
  <c r="N278" i="2" s="1"/>
  <c r="T278" i="2" a="1"/>
  <c r="T278" i="2" s="1"/>
  <c r="G278" i="2"/>
  <c r="J278" i="2"/>
  <c r="P278" i="2"/>
  <c r="M278" i="2"/>
  <c r="S278" i="2"/>
  <c r="D278" i="2"/>
  <c r="B279" i="2"/>
  <c r="Q278" i="2" a="1"/>
  <c r="Q278" i="2" s="1"/>
  <c r="H278" i="2" a="1"/>
  <c r="H278" i="2" s="1"/>
  <c r="E278" i="2" a="1"/>
  <c r="E278" i="2" s="1"/>
  <c r="K278" i="2" a="1"/>
  <c r="K278" i="2" s="1"/>
  <c r="O277" i="2"/>
  <c r="V277" i="4"/>
  <c r="U278" i="4"/>
  <c r="Q279" i="4" a="1"/>
  <c r="Q279" i="4" s="1"/>
  <c r="P279" i="4" a="1"/>
  <c r="P279" i="4" s="1"/>
  <c r="R279" i="4" s="1"/>
  <c r="T278" i="4"/>
  <c r="I278" i="4"/>
  <c r="F278" i="4"/>
  <c r="L278" i="4"/>
  <c r="D279" i="4" a="1"/>
  <c r="D279" i="4" s="1"/>
  <c r="H279" i="4"/>
  <c r="G279" i="4" a="1"/>
  <c r="G279" i="4" s="1"/>
  <c r="K279" i="4"/>
  <c r="J279" i="4" a="1"/>
  <c r="J279" i="4" s="1"/>
  <c r="L279" i="4" s="1"/>
  <c r="E279" i="4"/>
  <c r="B280" i="4"/>
  <c r="Y277" i="2" l="1"/>
  <c r="W278" i="2"/>
  <c r="U278" i="2"/>
  <c r="I278" i="2"/>
  <c r="L278" i="2" s="1"/>
  <c r="F278" i="2"/>
  <c r="X278" i="2"/>
  <c r="O278" i="2"/>
  <c r="E279" i="2" a="1"/>
  <c r="E279" i="2" s="1"/>
  <c r="K279" i="2" a="1"/>
  <c r="K279" i="2" s="1"/>
  <c r="B280" i="2"/>
  <c r="N279" i="2" a="1"/>
  <c r="N279" i="2" s="1"/>
  <c r="M279" i="2"/>
  <c r="S279" i="2"/>
  <c r="J279" i="2"/>
  <c r="Q279" i="2" a="1"/>
  <c r="Q279" i="2" s="1"/>
  <c r="H279" i="2" a="1"/>
  <c r="H279" i="2" s="1"/>
  <c r="D279" i="2"/>
  <c r="G279" i="2"/>
  <c r="P279" i="2"/>
  <c r="T279" i="2" a="1"/>
  <c r="T279" i="2" s="1"/>
  <c r="R278" i="2"/>
  <c r="V278" i="4"/>
  <c r="U279" i="4"/>
  <c r="Q280" i="4" a="1"/>
  <c r="Q280" i="4" s="1"/>
  <c r="P280" i="4" a="1"/>
  <c r="P280" i="4" s="1"/>
  <c r="R280" i="4" s="1"/>
  <c r="T279" i="4"/>
  <c r="I279" i="4"/>
  <c r="E280" i="4"/>
  <c r="G280" i="4" a="1"/>
  <c r="G280" i="4" s="1"/>
  <c r="H280" i="4"/>
  <c r="J280" i="4" a="1"/>
  <c r="J280" i="4" s="1"/>
  <c r="K280" i="4"/>
  <c r="B281" i="4"/>
  <c r="D280" i="4" a="1"/>
  <c r="D280" i="4" s="1"/>
  <c r="F279" i="4"/>
  <c r="U279" i="2" l="1"/>
  <c r="F279" i="2"/>
  <c r="W279" i="2"/>
  <c r="O279" i="2"/>
  <c r="X279" i="2"/>
  <c r="R279" i="2"/>
  <c r="Y278" i="2"/>
  <c r="I279" i="2"/>
  <c r="L279" i="2" s="1"/>
  <c r="P280" i="2"/>
  <c r="N280" i="2" a="1"/>
  <c r="N280" i="2" s="1"/>
  <c r="M280" i="2"/>
  <c r="T280" i="2" a="1"/>
  <c r="T280" i="2" s="1"/>
  <c r="K280" i="2" a="1"/>
  <c r="K280" i="2" s="1"/>
  <c r="G280" i="2"/>
  <c r="J280" i="2"/>
  <c r="E280" i="2" a="1"/>
  <c r="E280" i="2" s="1"/>
  <c r="D280" i="2"/>
  <c r="B281" i="2"/>
  <c r="S280" i="2"/>
  <c r="Q280" i="2" a="1"/>
  <c r="Q280" i="2" s="1"/>
  <c r="H280" i="2" a="1"/>
  <c r="H280" i="2" s="1"/>
  <c r="V279" i="4"/>
  <c r="U280" i="4"/>
  <c r="F280" i="4"/>
  <c r="T280" i="4"/>
  <c r="V280" i="4" s="1"/>
  <c r="P281" i="4" a="1"/>
  <c r="P281" i="4" s="1"/>
  <c r="R281" i="4" s="1"/>
  <c r="Q281" i="4" a="1"/>
  <c r="Q281" i="4" s="1"/>
  <c r="I280" i="4"/>
  <c r="L280" i="4"/>
  <c r="E281" i="4"/>
  <c r="D281" i="4" a="1"/>
  <c r="D281" i="4" s="1"/>
  <c r="H281" i="4"/>
  <c r="G281" i="4" a="1"/>
  <c r="G281" i="4" s="1"/>
  <c r="K281" i="4"/>
  <c r="J281" i="4" a="1"/>
  <c r="J281" i="4" s="1"/>
  <c r="L281" i="4" s="1"/>
  <c r="B282" i="4"/>
  <c r="I280" i="2" l="1"/>
  <c r="L280" i="2" s="1"/>
  <c r="F280" i="2"/>
  <c r="W280" i="2"/>
  <c r="G281" i="2"/>
  <c r="M281" i="2"/>
  <c r="P281" i="2"/>
  <c r="T281" i="2" a="1"/>
  <c r="T281" i="2" s="1"/>
  <c r="K281" i="2" a="1"/>
  <c r="K281" i="2" s="1"/>
  <c r="Q281" i="2" a="1"/>
  <c r="Q281" i="2" s="1"/>
  <c r="B282" i="2"/>
  <c r="S281" i="2"/>
  <c r="N281" i="2" a="1"/>
  <c r="N281" i="2" s="1"/>
  <c r="J281" i="2"/>
  <c r="E281" i="2" a="1"/>
  <c r="E281" i="2" s="1"/>
  <c r="H281" i="2" a="1"/>
  <c r="H281" i="2" s="1"/>
  <c r="D281" i="2"/>
  <c r="R280" i="2"/>
  <c r="O280" i="2"/>
  <c r="X280" i="2"/>
  <c r="U280" i="2"/>
  <c r="Y279" i="2"/>
  <c r="P282" i="4" a="1"/>
  <c r="P282" i="4" s="1"/>
  <c r="Q282" i="4" a="1"/>
  <c r="Q282" i="4" s="1"/>
  <c r="F281" i="4"/>
  <c r="T281" i="4"/>
  <c r="U281" i="4"/>
  <c r="I281" i="4"/>
  <c r="D282" i="4" a="1"/>
  <c r="D282" i="4" s="1"/>
  <c r="E282" i="4"/>
  <c r="G282" i="4" a="1"/>
  <c r="G282" i="4" s="1"/>
  <c r="H282" i="4"/>
  <c r="B283" i="4"/>
  <c r="J282" i="4" a="1"/>
  <c r="J282" i="4" s="1"/>
  <c r="K282" i="4"/>
  <c r="W281" i="2" l="1"/>
  <c r="O281" i="2"/>
  <c r="Y280" i="2"/>
  <c r="X281" i="2"/>
  <c r="H282" i="2" a="1"/>
  <c r="H282" i="2" s="1"/>
  <c r="Q282" i="2" a="1"/>
  <c r="Q282" i="2" s="1"/>
  <c r="M282" i="2"/>
  <c r="J282" i="2"/>
  <c r="P282" i="2"/>
  <c r="K282" i="2" a="1"/>
  <c r="K282" i="2" s="1"/>
  <c r="G282" i="2"/>
  <c r="N282" i="2" a="1"/>
  <c r="N282" i="2" s="1"/>
  <c r="T282" i="2" a="1"/>
  <c r="T282" i="2" s="1"/>
  <c r="S282" i="2"/>
  <c r="D282" i="2"/>
  <c r="B283" i="2"/>
  <c r="E282" i="2" a="1"/>
  <c r="E282" i="2" s="1"/>
  <c r="F281" i="2"/>
  <c r="U281" i="2"/>
  <c r="R281" i="2"/>
  <c r="I281" i="2"/>
  <c r="L281" i="2" s="1"/>
  <c r="V281" i="4"/>
  <c r="R282" i="4"/>
  <c r="U282" i="4"/>
  <c r="P283" i="4" a="1"/>
  <c r="P283" i="4" s="1"/>
  <c r="R283" i="4" s="1"/>
  <c r="Q283" i="4" a="1"/>
  <c r="Q283" i="4" s="1"/>
  <c r="T282" i="4"/>
  <c r="I282" i="4"/>
  <c r="L282" i="4"/>
  <c r="F282" i="4"/>
  <c r="D283" i="4" a="1"/>
  <c r="D283" i="4" s="1"/>
  <c r="E283" i="4"/>
  <c r="G283" i="4" a="1"/>
  <c r="G283" i="4" s="1"/>
  <c r="I283" i="4" s="1"/>
  <c r="H283" i="4"/>
  <c r="J283" i="4" a="1"/>
  <c r="J283" i="4" s="1"/>
  <c r="L283" i="4" s="1"/>
  <c r="K283" i="4"/>
  <c r="B284" i="4"/>
  <c r="X282" i="2" l="1"/>
  <c r="Y281" i="2"/>
  <c r="G283" i="2"/>
  <c r="T283" i="2" a="1"/>
  <c r="T283" i="2" s="1"/>
  <c r="B284" i="2"/>
  <c r="E283" i="2" a="1"/>
  <c r="E283" i="2" s="1"/>
  <c r="K283" i="2" a="1"/>
  <c r="K283" i="2" s="1"/>
  <c r="N283" i="2" a="1"/>
  <c r="N283" i="2" s="1"/>
  <c r="O283" i="2" s="1"/>
  <c r="J283" i="2"/>
  <c r="Q283" i="2" a="1"/>
  <c r="Q283" i="2" s="1"/>
  <c r="D283" i="2"/>
  <c r="P283" i="2"/>
  <c r="M283" i="2"/>
  <c r="S283" i="2"/>
  <c r="H283" i="2" a="1"/>
  <c r="H283" i="2" s="1"/>
  <c r="F282" i="2"/>
  <c r="F283" i="2" s="1"/>
  <c r="W282" i="2"/>
  <c r="I282" i="2"/>
  <c r="L282" i="2" s="1"/>
  <c r="O282" i="2"/>
  <c r="U282" i="2"/>
  <c r="R282" i="2"/>
  <c r="V282" i="4"/>
  <c r="U283" i="4"/>
  <c r="Q284" i="4" a="1"/>
  <c r="Q284" i="4" s="1"/>
  <c r="P284" i="4" a="1"/>
  <c r="P284" i="4" s="1"/>
  <c r="R284" i="4" s="1"/>
  <c r="T283" i="4"/>
  <c r="F283" i="4"/>
  <c r="E284" i="4"/>
  <c r="G284" i="4" a="1"/>
  <c r="G284" i="4" s="1"/>
  <c r="H284" i="4"/>
  <c r="J284" i="4" a="1"/>
  <c r="J284" i="4" s="1"/>
  <c r="K284" i="4"/>
  <c r="B285" i="4"/>
  <c r="D284" i="4" a="1"/>
  <c r="D284" i="4" s="1"/>
  <c r="X283" i="2" l="1"/>
  <c r="Y282" i="2"/>
  <c r="D284" i="2"/>
  <c r="B285" i="2"/>
  <c r="Q284" i="2" a="1"/>
  <c r="Q284" i="2" s="1"/>
  <c r="M284" i="2"/>
  <c r="H284" i="2" a="1"/>
  <c r="H284" i="2" s="1"/>
  <c r="J284" i="2"/>
  <c r="K284" i="2" a="1"/>
  <c r="K284" i="2" s="1"/>
  <c r="P284" i="2"/>
  <c r="N284" i="2" a="1"/>
  <c r="N284" i="2" s="1"/>
  <c r="S284" i="2"/>
  <c r="T284" i="2" a="1"/>
  <c r="T284" i="2" s="1"/>
  <c r="G284" i="2"/>
  <c r="E284" i="2" a="1"/>
  <c r="E284" i="2" s="1"/>
  <c r="R283" i="2"/>
  <c r="U283" i="2"/>
  <c r="W283" i="2"/>
  <c r="Y283" i="2" s="1"/>
  <c r="I283" i="2"/>
  <c r="L283" i="2" s="1"/>
  <c r="V283" i="4"/>
  <c r="U284" i="4"/>
  <c r="F284" i="4"/>
  <c r="T284" i="4"/>
  <c r="V284" i="4" s="1"/>
  <c r="Q285" i="4" a="1"/>
  <c r="Q285" i="4" s="1"/>
  <c r="P285" i="4" a="1"/>
  <c r="P285" i="4" s="1"/>
  <c r="R285" i="4" s="1"/>
  <c r="I284" i="4"/>
  <c r="L284" i="4"/>
  <c r="E285" i="4"/>
  <c r="B286" i="4"/>
  <c r="H285" i="4"/>
  <c r="D285" i="4" a="1"/>
  <c r="D285" i="4" s="1"/>
  <c r="K285" i="4"/>
  <c r="G285" i="4" a="1"/>
  <c r="G285" i="4" s="1"/>
  <c r="J285" i="4" a="1"/>
  <c r="J285" i="4" s="1"/>
  <c r="X284" i="2" l="1"/>
  <c r="I284" i="2"/>
  <c r="L284" i="2" s="1"/>
  <c r="R284" i="2"/>
  <c r="O284" i="2"/>
  <c r="F284" i="2"/>
  <c r="U284" i="2"/>
  <c r="G285" i="2"/>
  <c r="M285" i="2"/>
  <c r="T285" i="2" a="1"/>
  <c r="T285" i="2" s="1"/>
  <c r="H285" i="2" a="1"/>
  <c r="H285" i="2" s="1"/>
  <c r="K285" i="2" a="1"/>
  <c r="K285" i="2" s="1"/>
  <c r="Q285" i="2" a="1"/>
  <c r="Q285" i="2" s="1"/>
  <c r="N285" i="2" a="1"/>
  <c r="N285" i="2" s="1"/>
  <c r="E285" i="2" a="1"/>
  <c r="E285" i="2" s="1"/>
  <c r="D285" i="2"/>
  <c r="B286" i="2"/>
  <c r="S285" i="2"/>
  <c r="U285" i="2" s="1"/>
  <c r="J285" i="2"/>
  <c r="P285" i="2"/>
  <c r="W284" i="2"/>
  <c r="Y284" i="2" s="1"/>
  <c r="L285" i="4"/>
  <c r="P286" i="4" a="1"/>
  <c r="P286" i="4" s="1"/>
  <c r="R286" i="4" s="1"/>
  <c r="Q286" i="4" a="1"/>
  <c r="Q286" i="4" s="1"/>
  <c r="U285" i="4"/>
  <c r="F285" i="4"/>
  <c r="T285" i="4"/>
  <c r="I285" i="4"/>
  <c r="D286" i="4" a="1"/>
  <c r="D286" i="4" s="1"/>
  <c r="E286" i="4"/>
  <c r="G286" i="4" a="1"/>
  <c r="G286" i="4" s="1"/>
  <c r="H286" i="4"/>
  <c r="J286" i="4" a="1"/>
  <c r="J286" i="4" s="1"/>
  <c r="L286" i="4" s="1"/>
  <c r="K286" i="4"/>
  <c r="B287" i="4"/>
  <c r="R285" i="2" l="1"/>
  <c r="W285" i="2"/>
  <c r="I285" i="2"/>
  <c r="L285" i="2" s="1"/>
  <c r="X285" i="2"/>
  <c r="F285" i="2"/>
  <c r="H286" i="2" a="1"/>
  <c r="H286" i="2" s="1"/>
  <c r="E286" i="2" a="1"/>
  <c r="E286" i="2" s="1"/>
  <c r="K286" i="2" a="1"/>
  <c r="K286" i="2" s="1"/>
  <c r="J286" i="2"/>
  <c r="P286" i="2"/>
  <c r="M286" i="2"/>
  <c r="S286" i="2"/>
  <c r="N286" i="2" a="1"/>
  <c r="N286" i="2" s="1"/>
  <c r="T286" i="2" a="1"/>
  <c r="T286" i="2" s="1"/>
  <c r="G286" i="2"/>
  <c r="D286" i="2"/>
  <c r="B287" i="2"/>
  <c r="Q286" i="2" a="1"/>
  <c r="Q286" i="2" s="1"/>
  <c r="O285" i="2"/>
  <c r="O286" i="2" s="1"/>
  <c r="V285" i="4"/>
  <c r="I286" i="4"/>
  <c r="P287" i="4" a="1"/>
  <c r="P287" i="4" s="1"/>
  <c r="Q287" i="4" a="1"/>
  <c r="Q287" i="4" s="1"/>
  <c r="U286" i="4"/>
  <c r="T286" i="4"/>
  <c r="V286" i="4" s="1"/>
  <c r="F286" i="4"/>
  <c r="D287" i="4" a="1"/>
  <c r="D287" i="4" s="1"/>
  <c r="E287" i="4"/>
  <c r="G287" i="4" a="1"/>
  <c r="G287" i="4" s="1"/>
  <c r="H287" i="4"/>
  <c r="J287" i="4" a="1"/>
  <c r="J287" i="4" s="1"/>
  <c r="K287" i="4"/>
  <c r="B288" i="4"/>
  <c r="Y285" i="2" l="1"/>
  <c r="E287" i="2" a="1"/>
  <c r="E287" i="2" s="1"/>
  <c r="K287" i="2" a="1"/>
  <c r="K287" i="2" s="1"/>
  <c r="B288" i="2"/>
  <c r="N287" i="2" a="1"/>
  <c r="N287" i="2" s="1"/>
  <c r="M287" i="2"/>
  <c r="S287" i="2"/>
  <c r="J287" i="2"/>
  <c r="G287" i="2"/>
  <c r="P287" i="2"/>
  <c r="T287" i="2" a="1"/>
  <c r="T287" i="2" s="1"/>
  <c r="Q287" i="2" a="1"/>
  <c r="Q287" i="2" s="1"/>
  <c r="H287" i="2" a="1"/>
  <c r="H287" i="2" s="1"/>
  <c r="D287" i="2"/>
  <c r="W286" i="2"/>
  <c r="U286" i="2"/>
  <c r="F286" i="2"/>
  <c r="R286" i="2"/>
  <c r="I286" i="2"/>
  <c r="L286" i="2" s="1"/>
  <c r="X286" i="2"/>
  <c r="R287" i="4"/>
  <c r="P288" i="4" a="1"/>
  <c r="P288" i="4" s="1"/>
  <c r="Q288" i="4" a="1"/>
  <c r="Q288" i="4" s="1"/>
  <c r="U287" i="4"/>
  <c r="T287" i="4"/>
  <c r="L287" i="4"/>
  <c r="F287" i="4"/>
  <c r="I287" i="4"/>
  <c r="E288" i="4"/>
  <c r="G288" i="4" a="1"/>
  <c r="G288" i="4" s="1"/>
  <c r="H288" i="4"/>
  <c r="J288" i="4" a="1"/>
  <c r="J288" i="4" s="1"/>
  <c r="K288" i="4"/>
  <c r="B289" i="4"/>
  <c r="D288" i="4" a="1"/>
  <c r="D288" i="4" s="1"/>
  <c r="O287" i="2" l="1"/>
  <c r="F287" i="2"/>
  <c r="Y286" i="2"/>
  <c r="R287" i="2"/>
  <c r="H288" i="2" a="1"/>
  <c r="H288" i="2" s="1"/>
  <c r="J288" i="2"/>
  <c r="E288" i="2" a="1"/>
  <c r="E288" i="2" s="1"/>
  <c r="P288" i="2"/>
  <c r="N288" i="2" a="1"/>
  <c r="N288" i="2" s="1"/>
  <c r="M288" i="2"/>
  <c r="T288" i="2" a="1"/>
  <c r="T288" i="2" s="1"/>
  <c r="K288" i="2" a="1"/>
  <c r="K288" i="2" s="1"/>
  <c r="G288" i="2"/>
  <c r="I288" i="2" s="1"/>
  <c r="D288" i="2"/>
  <c r="B289" i="2"/>
  <c r="S288" i="2"/>
  <c r="Q288" i="2" a="1"/>
  <c r="Q288" i="2" s="1"/>
  <c r="U287" i="2"/>
  <c r="I287" i="2"/>
  <c r="L287" i="2" s="1"/>
  <c r="W287" i="2"/>
  <c r="X287" i="2"/>
  <c r="R288" i="4"/>
  <c r="T288" i="4"/>
  <c r="V287" i="4"/>
  <c r="Q289" i="4" a="1"/>
  <c r="Q289" i="4" s="1"/>
  <c r="P289" i="4" a="1"/>
  <c r="P289" i="4" s="1"/>
  <c r="U288" i="4"/>
  <c r="V288" i="4" s="1"/>
  <c r="F288" i="4"/>
  <c r="I288" i="4"/>
  <c r="L288" i="4"/>
  <c r="E289" i="4"/>
  <c r="J289" i="4" a="1"/>
  <c r="J289" i="4" s="1"/>
  <c r="H289" i="4"/>
  <c r="B290" i="4"/>
  <c r="K289" i="4"/>
  <c r="D289" i="4" a="1"/>
  <c r="D289" i="4" s="1"/>
  <c r="G289" i="4" a="1"/>
  <c r="G289" i="4" s="1"/>
  <c r="I289" i="4" s="1"/>
  <c r="L288" i="2" l="1"/>
  <c r="W288" i="2"/>
  <c r="O288" i="2"/>
  <c r="F288" i="2"/>
  <c r="U288" i="2"/>
  <c r="R288" i="2"/>
  <c r="G289" i="2"/>
  <c r="M289" i="2"/>
  <c r="P289" i="2"/>
  <c r="T289" i="2" a="1"/>
  <c r="T289" i="2" s="1"/>
  <c r="K289" i="2" a="1"/>
  <c r="K289" i="2" s="1"/>
  <c r="Q289" i="2" a="1"/>
  <c r="Q289" i="2" s="1"/>
  <c r="B290" i="2"/>
  <c r="S289" i="2"/>
  <c r="N289" i="2" a="1"/>
  <c r="N289" i="2" s="1"/>
  <c r="J289" i="2"/>
  <c r="E289" i="2" a="1"/>
  <c r="E289" i="2" s="1"/>
  <c r="H289" i="2" a="1"/>
  <c r="H289" i="2" s="1"/>
  <c r="D289" i="2"/>
  <c r="X288" i="2"/>
  <c r="Y287" i="2"/>
  <c r="R289" i="4"/>
  <c r="Q290" i="4" a="1"/>
  <c r="Q290" i="4" s="1"/>
  <c r="P290" i="4" a="1"/>
  <c r="P290" i="4" s="1"/>
  <c r="R290" i="4" s="1"/>
  <c r="F289" i="4"/>
  <c r="T289" i="4"/>
  <c r="U289" i="4"/>
  <c r="L289" i="4"/>
  <c r="D290" i="4" a="1"/>
  <c r="D290" i="4" s="1"/>
  <c r="E290" i="4"/>
  <c r="G290" i="4" a="1"/>
  <c r="G290" i="4" s="1"/>
  <c r="H290" i="4"/>
  <c r="J290" i="4" a="1"/>
  <c r="J290" i="4" s="1"/>
  <c r="K290" i="4"/>
  <c r="B291" i="4"/>
  <c r="W289" i="2" l="1"/>
  <c r="R289" i="2"/>
  <c r="U289" i="2"/>
  <c r="I289" i="2"/>
  <c r="L289" i="2" s="1"/>
  <c r="Y288" i="2"/>
  <c r="X289" i="2"/>
  <c r="D290" i="2"/>
  <c r="B291" i="2"/>
  <c r="E290" i="2" a="1"/>
  <c r="E290" i="2" s="1"/>
  <c r="H290" i="2" a="1"/>
  <c r="H290" i="2" s="1"/>
  <c r="Q290" i="2" a="1"/>
  <c r="Q290" i="2" s="1"/>
  <c r="M290" i="2"/>
  <c r="J290" i="2"/>
  <c r="P290" i="2"/>
  <c r="K290" i="2" a="1"/>
  <c r="K290" i="2" s="1"/>
  <c r="G290" i="2"/>
  <c r="N290" i="2" a="1"/>
  <c r="N290" i="2" s="1"/>
  <c r="T290" i="2" a="1"/>
  <c r="T290" i="2" s="1"/>
  <c r="S290" i="2"/>
  <c r="O289" i="2"/>
  <c r="F289" i="2"/>
  <c r="V289" i="4"/>
  <c r="Q291" i="4" a="1"/>
  <c r="Q291" i="4" s="1"/>
  <c r="P291" i="4" a="1"/>
  <c r="P291" i="4" s="1"/>
  <c r="R291" i="4" s="1"/>
  <c r="U290" i="4"/>
  <c r="T290" i="4"/>
  <c r="F290" i="4"/>
  <c r="I290" i="4"/>
  <c r="L290" i="4"/>
  <c r="D291" i="4" a="1"/>
  <c r="D291" i="4" s="1"/>
  <c r="K291" i="4"/>
  <c r="G291" i="4" a="1"/>
  <c r="G291" i="4" s="1"/>
  <c r="E291" i="4"/>
  <c r="J291" i="4" a="1"/>
  <c r="J291" i="4" s="1"/>
  <c r="L291" i="4" s="1"/>
  <c r="H291" i="4"/>
  <c r="B292" i="4"/>
  <c r="U290" i="2" l="1"/>
  <c r="X290" i="2"/>
  <c r="Y289" i="2"/>
  <c r="W290" i="2"/>
  <c r="R290" i="2"/>
  <c r="F290" i="2"/>
  <c r="I290" i="2"/>
  <c r="L290" i="2" s="1"/>
  <c r="O290" i="2"/>
  <c r="Q291" i="2" a="1"/>
  <c r="Q291" i="2" s="1"/>
  <c r="D291" i="2"/>
  <c r="P291" i="2"/>
  <c r="G291" i="2"/>
  <c r="T291" i="2" a="1"/>
  <c r="T291" i="2" s="1"/>
  <c r="B292" i="2"/>
  <c r="M291" i="2"/>
  <c r="S291" i="2"/>
  <c r="H291" i="2" a="1"/>
  <c r="H291" i="2" s="1"/>
  <c r="E291" i="2" a="1"/>
  <c r="E291" i="2" s="1"/>
  <c r="K291" i="2" a="1"/>
  <c r="K291" i="2" s="1"/>
  <c r="N291" i="2" a="1"/>
  <c r="N291" i="2" s="1"/>
  <c r="O291" i="2" s="1"/>
  <c r="J291" i="2"/>
  <c r="V290" i="4"/>
  <c r="T291" i="4"/>
  <c r="V291" i="4" s="1"/>
  <c r="P292" i="4" a="1"/>
  <c r="P292" i="4" s="1"/>
  <c r="R292" i="4" s="1"/>
  <c r="Q292" i="4" a="1"/>
  <c r="Q292" i="4" s="1"/>
  <c r="U291" i="4"/>
  <c r="F291" i="4"/>
  <c r="E292" i="4"/>
  <c r="G292" i="4" a="1"/>
  <c r="G292" i="4" s="1"/>
  <c r="H292" i="4"/>
  <c r="J292" i="4" a="1"/>
  <c r="J292" i="4" s="1"/>
  <c r="K292" i="4"/>
  <c r="B293" i="4"/>
  <c r="D292" i="4" a="1"/>
  <c r="D292" i="4" s="1"/>
  <c r="I291" i="4"/>
  <c r="Y290" i="2" l="1"/>
  <c r="U291" i="2"/>
  <c r="I291" i="2"/>
  <c r="L291" i="2" s="1"/>
  <c r="R291" i="2"/>
  <c r="X291" i="2"/>
  <c r="H292" i="2" a="1"/>
  <c r="H292" i="2" s="1"/>
  <c r="J292" i="2"/>
  <c r="K292" i="2" a="1"/>
  <c r="K292" i="2" s="1"/>
  <c r="D292" i="2"/>
  <c r="B293" i="2"/>
  <c r="Q292" i="2" a="1"/>
  <c r="Q292" i="2" s="1"/>
  <c r="M292" i="2"/>
  <c r="P292" i="2"/>
  <c r="N292" i="2" a="1"/>
  <c r="N292" i="2" s="1"/>
  <c r="S292" i="2"/>
  <c r="T292" i="2" a="1"/>
  <c r="T292" i="2" s="1"/>
  <c r="G292" i="2"/>
  <c r="E292" i="2" a="1"/>
  <c r="E292" i="2" s="1"/>
  <c r="W291" i="2"/>
  <c r="F291" i="2"/>
  <c r="U292" i="4"/>
  <c r="F292" i="4"/>
  <c r="T292" i="4"/>
  <c r="P293" i="4" a="1"/>
  <c r="P293" i="4" s="1"/>
  <c r="R293" i="4" s="1"/>
  <c r="Q293" i="4" a="1"/>
  <c r="Q293" i="4" s="1"/>
  <c r="L292" i="4"/>
  <c r="E293" i="4"/>
  <c r="G293" i="4" a="1"/>
  <c r="G293" i="4" s="1"/>
  <c r="H293" i="4"/>
  <c r="J293" i="4" a="1"/>
  <c r="J293" i="4" s="1"/>
  <c r="K293" i="4"/>
  <c r="B294" i="4"/>
  <c r="D293" i="4" a="1"/>
  <c r="D293" i="4" s="1"/>
  <c r="I292" i="4"/>
  <c r="R292" i="2" l="1"/>
  <c r="X292" i="2"/>
  <c r="O292" i="2"/>
  <c r="W292" i="2"/>
  <c r="F292" i="2"/>
  <c r="Y291" i="2"/>
  <c r="U292" i="2"/>
  <c r="I292" i="2"/>
  <c r="L292" i="2" s="1"/>
  <c r="S293" i="2"/>
  <c r="J293" i="2"/>
  <c r="H293" i="2" a="1"/>
  <c r="H293" i="2" s="1"/>
  <c r="K293" i="2" a="1"/>
  <c r="K293" i="2" s="1"/>
  <c r="Q293" i="2" a="1"/>
  <c r="Q293" i="2" s="1"/>
  <c r="N293" i="2" a="1"/>
  <c r="N293" i="2" s="1"/>
  <c r="E293" i="2" a="1"/>
  <c r="E293" i="2" s="1"/>
  <c r="D293" i="2"/>
  <c r="P293" i="2"/>
  <c r="R293" i="2" s="1"/>
  <c r="G293" i="2"/>
  <c r="M293" i="2"/>
  <c r="T293" i="2" a="1"/>
  <c r="T293" i="2" s="1"/>
  <c r="B294" i="2"/>
  <c r="V292" i="4"/>
  <c r="F293" i="4"/>
  <c r="T293" i="4"/>
  <c r="V293" i="4" s="1"/>
  <c r="P294" i="4" a="1"/>
  <c r="P294" i="4" s="1"/>
  <c r="R294" i="4" s="1"/>
  <c r="Q294" i="4" a="1"/>
  <c r="Q294" i="4" s="1"/>
  <c r="U293" i="4"/>
  <c r="D294" i="4" a="1"/>
  <c r="D294" i="4" s="1"/>
  <c r="E294" i="4"/>
  <c r="G294" i="4" a="1"/>
  <c r="G294" i="4" s="1"/>
  <c r="H294" i="4"/>
  <c r="J294" i="4" a="1"/>
  <c r="J294" i="4" s="1"/>
  <c r="K294" i="4"/>
  <c r="B295" i="4"/>
  <c r="I293" i="4"/>
  <c r="L293" i="4"/>
  <c r="Y292" i="2" l="1"/>
  <c r="D294" i="2"/>
  <c r="B295" i="2"/>
  <c r="Q294" i="2" a="1"/>
  <c r="Q294" i="2" s="1"/>
  <c r="H294" i="2" a="1"/>
  <c r="H294" i="2" s="1"/>
  <c r="E294" i="2" a="1"/>
  <c r="E294" i="2" s="1"/>
  <c r="S294" i="2"/>
  <c r="G294" i="2"/>
  <c r="J294" i="2"/>
  <c r="P294" i="2"/>
  <c r="M294" i="2"/>
  <c r="K294" i="2" a="1"/>
  <c r="K294" i="2" s="1"/>
  <c r="N294" i="2" a="1"/>
  <c r="N294" i="2" s="1"/>
  <c r="T294" i="2" a="1"/>
  <c r="T294" i="2" s="1"/>
  <c r="U293" i="2"/>
  <c r="F293" i="2"/>
  <c r="W293" i="2"/>
  <c r="I293" i="2"/>
  <c r="L293" i="2" s="1"/>
  <c r="O293" i="2"/>
  <c r="X293" i="2"/>
  <c r="T294" i="4"/>
  <c r="Q295" i="4" a="1"/>
  <c r="Q295" i="4" s="1"/>
  <c r="P295" i="4" a="1"/>
  <c r="P295" i="4" s="1"/>
  <c r="R295" i="4" s="1"/>
  <c r="U294" i="4"/>
  <c r="I294" i="4"/>
  <c r="L294" i="4"/>
  <c r="F294" i="4"/>
  <c r="D295" i="4" a="1"/>
  <c r="D295" i="4" s="1"/>
  <c r="J295" i="4" a="1"/>
  <c r="J295" i="4" s="1"/>
  <c r="K295" i="4"/>
  <c r="B296" i="4"/>
  <c r="H295" i="4"/>
  <c r="G295" i="4" a="1"/>
  <c r="G295" i="4" s="1"/>
  <c r="E295" i="4"/>
  <c r="U295" i="4" s="1"/>
  <c r="R294" i="2" l="1"/>
  <c r="Y293" i="2"/>
  <c r="I294" i="2"/>
  <c r="L294" i="2" s="1"/>
  <c r="F294" i="2"/>
  <c r="O294" i="2"/>
  <c r="U294" i="2"/>
  <c r="E295" i="2" a="1"/>
  <c r="E295" i="2" s="1"/>
  <c r="K295" i="2" a="1"/>
  <c r="K295" i="2" s="1"/>
  <c r="B296" i="2"/>
  <c r="N295" i="2" a="1"/>
  <c r="N295" i="2" s="1"/>
  <c r="M295" i="2"/>
  <c r="S295" i="2"/>
  <c r="J295" i="2"/>
  <c r="G295" i="2"/>
  <c r="P295" i="2"/>
  <c r="T295" i="2" a="1"/>
  <c r="T295" i="2" s="1"/>
  <c r="U295" i="2" s="1"/>
  <c r="Q295" i="2" a="1"/>
  <c r="Q295" i="2" s="1"/>
  <c r="H295" i="2" a="1"/>
  <c r="H295" i="2" s="1"/>
  <c r="D295" i="2"/>
  <c r="X294" i="2"/>
  <c r="W294" i="2"/>
  <c r="V294" i="4"/>
  <c r="T295" i="4"/>
  <c r="V295" i="4" s="1"/>
  <c r="Q296" i="4" a="1"/>
  <c r="Q296" i="4" s="1"/>
  <c r="P296" i="4" a="1"/>
  <c r="P296" i="4" s="1"/>
  <c r="R296" i="4" s="1"/>
  <c r="I295" i="4"/>
  <c r="L295" i="4"/>
  <c r="E296" i="4"/>
  <c r="G296" i="4" a="1"/>
  <c r="G296" i="4" s="1"/>
  <c r="H296" i="4"/>
  <c r="B297" i="4"/>
  <c r="K296" i="4"/>
  <c r="J296" i="4" a="1"/>
  <c r="J296" i="4" s="1"/>
  <c r="D296" i="4" a="1"/>
  <c r="D296" i="4" s="1"/>
  <c r="F295" i="4"/>
  <c r="R295" i="2" l="1"/>
  <c r="I295" i="2"/>
  <c r="L295" i="2" s="1"/>
  <c r="O295" i="2"/>
  <c r="Y294" i="2"/>
  <c r="H296" i="2" a="1"/>
  <c r="H296" i="2" s="1"/>
  <c r="J296" i="2"/>
  <c r="E296" i="2" a="1"/>
  <c r="E296" i="2" s="1"/>
  <c r="P296" i="2"/>
  <c r="N296" i="2" a="1"/>
  <c r="N296" i="2" s="1"/>
  <c r="M296" i="2"/>
  <c r="T296" i="2" a="1"/>
  <c r="T296" i="2" s="1"/>
  <c r="K296" i="2" a="1"/>
  <c r="K296" i="2" s="1"/>
  <c r="G296" i="2"/>
  <c r="D296" i="2"/>
  <c r="B297" i="2"/>
  <c r="S296" i="2"/>
  <c r="Q296" i="2" a="1"/>
  <c r="Q296" i="2" s="1"/>
  <c r="F295" i="2"/>
  <c r="W295" i="2"/>
  <c r="X295" i="2"/>
  <c r="P297" i="4" a="1"/>
  <c r="P297" i="4" s="1"/>
  <c r="R297" i="4" s="1"/>
  <c r="Q297" i="4" a="1"/>
  <c r="Q297" i="4" s="1"/>
  <c r="F296" i="4"/>
  <c r="T296" i="4"/>
  <c r="U296" i="4"/>
  <c r="L296" i="4"/>
  <c r="I296" i="4"/>
  <c r="D297" i="4" a="1"/>
  <c r="D297" i="4" s="1"/>
  <c r="E297" i="4"/>
  <c r="G297" i="4" a="1"/>
  <c r="G297" i="4" s="1"/>
  <c r="H297" i="4"/>
  <c r="J297" i="4" a="1"/>
  <c r="J297" i="4" s="1"/>
  <c r="K297" i="4"/>
  <c r="B298" i="4"/>
  <c r="I296" i="2" l="1"/>
  <c r="L296" i="2" s="1"/>
  <c r="W296" i="2"/>
  <c r="O296" i="2"/>
  <c r="F296" i="2"/>
  <c r="U296" i="2"/>
  <c r="R296" i="2"/>
  <c r="Y295" i="2"/>
  <c r="S297" i="2"/>
  <c r="N297" i="2" a="1"/>
  <c r="N297" i="2" s="1"/>
  <c r="J297" i="2"/>
  <c r="E297" i="2" a="1"/>
  <c r="E297" i="2" s="1"/>
  <c r="H297" i="2" a="1"/>
  <c r="H297" i="2" s="1"/>
  <c r="T297" i="2" a="1"/>
  <c r="T297" i="2" s="1"/>
  <c r="K297" i="2" a="1"/>
  <c r="K297" i="2" s="1"/>
  <c r="Q297" i="2" a="1"/>
  <c r="Q297" i="2" s="1"/>
  <c r="B298" i="2"/>
  <c r="G297" i="2"/>
  <c r="M297" i="2"/>
  <c r="P297" i="2"/>
  <c r="D297" i="2"/>
  <c r="X296" i="2"/>
  <c r="V296" i="4"/>
  <c r="P298" i="4" a="1"/>
  <c r="P298" i="4" s="1"/>
  <c r="Q298" i="4" a="1"/>
  <c r="Q298" i="4" s="1"/>
  <c r="U297" i="4"/>
  <c r="T297" i="4"/>
  <c r="L297" i="4"/>
  <c r="I297" i="4"/>
  <c r="F297" i="4"/>
  <c r="D298" i="4" a="1"/>
  <c r="D298" i="4" s="1"/>
  <c r="H298" i="4"/>
  <c r="G298" i="4" a="1"/>
  <c r="G298" i="4" s="1"/>
  <c r="K298" i="4"/>
  <c r="J298" i="4" a="1"/>
  <c r="J298" i="4" s="1"/>
  <c r="L298" i="4" s="1"/>
  <c r="E298" i="4"/>
  <c r="B299" i="4"/>
  <c r="O297" i="2" l="1"/>
  <c r="I297" i="2"/>
  <c r="L297" i="2" s="1"/>
  <c r="W297" i="2"/>
  <c r="H298" i="2" a="1"/>
  <c r="H298" i="2" s="1"/>
  <c r="Q298" i="2" a="1"/>
  <c r="Q298" i="2" s="1"/>
  <c r="M298" i="2"/>
  <c r="J298" i="2"/>
  <c r="P298" i="2"/>
  <c r="K298" i="2" a="1"/>
  <c r="K298" i="2" s="1"/>
  <c r="G298" i="2"/>
  <c r="N298" i="2" a="1"/>
  <c r="N298" i="2" s="1"/>
  <c r="T298" i="2" a="1"/>
  <c r="T298" i="2" s="1"/>
  <c r="S298" i="2"/>
  <c r="D298" i="2"/>
  <c r="B299" i="2"/>
  <c r="E298" i="2" a="1"/>
  <c r="E298" i="2" s="1"/>
  <c r="U297" i="2"/>
  <c r="F297" i="2"/>
  <c r="R297" i="2"/>
  <c r="X297" i="2"/>
  <c r="Y296" i="2"/>
  <c r="R298" i="4"/>
  <c r="V297" i="4"/>
  <c r="P299" i="4" a="1"/>
  <c r="P299" i="4" s="1"/>
  <c r="R299" i="4" s="1"/>
  <c r="Q299" i="4" a="1"/>
  <c r="Q299" i="4" s="1"/>
  <c r="U298" i="4"/>
  <c r="T298" i="4"/>
  <c r="V298" i="4" s="1"/>
  <c r="I298" i="4"/>
  <c r="E299" i="4"/>
  <c r="G299" i="4" a="1"/>
  <c r="G299" i="4" s="1"/>
  <c r="H299" i="4"/>
  <c r="J299" i="4" a="1"/>
  <c r="J299" i="4" s="1"/>
  <c r="K299" i="4"/>
  <c r="B300" i="4"/>
  <c r="D299" i="4" a="1"/>
  <c r="D299" i="4" s="1"/>
  <c r="F298" i="4"/>
  <c r="X298" i="2" l="1"/>
  <c r="R298" i="2"/>
  <c r="W298" i="2"/>
  <c r="I298" i="2"/>
  <c r="L298" i="2" s="1"/>
  <c r="U298" i="2"/>
  <c r="F298" i="2"/>
  <c r="Q299" i="2" a="1"/>
  <c r="Q299" i="2" s="1"/>
  <c r="D299" i="2"/>
  <c r="P299" i="2"/>
  <c r="G299" i="2"/>
  <c r="T299" i="2" a="1"/>
  <c r="T299" i="2" s="1"/>
  <c r="B300" i="2"/>
  <c r="E299" i="2" a="1"/>
  <c r="E299" i="2" s="1"/>
  <c r="K299" i="2" a="1"/>
  <c r="K299" i="2" s="1"/>
  <c r="N299" i="2" a="1"/>
  <c r="N299" i="2" s="1"/>
  <c r="J299" i="2"/>
  <c r="M299" i="2"/>
  <c r="S299" i="2"/>
  <c r="H299" i="2" a="1"/>
  <c r="H299" i="2" s="1"/>
  <c r="O298" i="2"/>
  <c r="Y297" i="2"/>
  <c r="Y298" i="2" s="1"/>
  <c r="U299" i="4"/>
  <c r="T299" i="4"/>
  <c r="V299" i="4" s="1"/>
  <c r="Q300" i="4" a="1"/>
  <c r="Q300" i="4" s="1"/>
  <c r="P300" i="4" a="1"/>
  <c r="P300" i="4" s="1"/>
  <c r="I299" i="4"/>
  <c r="F299" i="4"/>
  <c r="L299" i="4"/>
  <c r="E300" i="4"/>
  <c r="D300" i="4" a="1"/>
  <c r="D300" i="4" s="1"/>
  <c r="H300" i="4"/>
  <c r="G300" i="4" a="1"/>
  <c r="G300" i="4" s="1"/>
  <c r="K300" i="4"/>
  <c r="J300" i="4" a="1"/>
  <c r="J300" i="4" s="1"/>
  <c r="B301" i="4"/>
  <c r="O299" i="2" l="1"/>
  <c r="R299" i="2"/>
  <c r="U299" i="2"/>
  <c r="X299" i="2"/>
  <c r="I299" i="2"/>
  <c r="L299" i="2" s="1"/>
  <c r="F299" i="2"/>
  <c r="T300" i="2" a="1"/>
  <c r="T300" i="2" s="1"/>
  <c r="G300" i="2"/>
  <c r="E300" i="2" a="1"/>
  <c r="E300" i="2" s="1"/>
  <c r="D300" i="2"/>
  <c r="B301" i="2"/>
  <c r="Q300" i="2" a="1"/>
  <c r="Q300" i="2" s="1"/>
  <c r="M300" i="2"/>
  <c r="P300" i="2"/>
  <c r="N300" i="2" a="1"/>
  <c r="N300" i="2" s="1"/>
  <c r="S300" i="2"/>
  <c r="U300" i="2" s="1"/>
  <c r="H300" i="2" a="1"/>
  <c r="H300" i="2" s="1"/>
  <c r="J300" i="2"/>
  <c r="K300" i="2" a="1"/>
  <c r="K300" i="2" s="1"/>
  <c r="W299" i="2"/>
  <c r="Y299" i="2" s="1"/>
  <c r="R300" i="4"/>
  <c r="Q301" i="4" a="1"/>
  <c r="Q301" i="4" s="1"/>
  <c r="P301" i="4" a="1"/>
  <c r="P301" i="4" s="1"/>
  <c r="R301" i="4" s="1"/>
  <c r="T300" i="4"/>
  <c r="U300" i="4"/>
  <c r="I300" i="4"/>
  <c r="L300" i="4"/>
  <c r="F300" i="4"/>
  <c r="D301" i="4" a="1"/>
  <c r="D301" i="4" s="1"/>
  <c r="E301" i="4"/>
  <c r="G301" i="4" a="1"/>
  <c r="G301" i="4" s="1"/>
  <c r="H301" i="4"/>
  <c r="J301" i="4" a="1"/>
  <c r="J301" i="4" s="1"/>
  <c r="K301" i="4"/>
  <c r="B302" i="4"/>
  <c r="O300" i="2" l="1"/>
  <c r="X300" i="2"/>
  <c r="I300" i="2"/>
  <c r="L300" i="2" s="1"/>
  <c r="W300" i="2"/>
  <c r="F300" i="2"/>
  <c r="R300" i="2"/>
  <c r="G301" i="2"/>
  <c r="M301" i="2"/>
  <c r="T301" i="2" a="1"/>
  <c r="T301" i="2" s="1"/>
  <c r="B302" i="2"/>
  <c r="D301" i="2"/>
  <c r="P301" i="2"/>
  <c r="K301" i="2" a="1"/>
  <c r="K301" i="2" s="1"/>
  <c r="Q301" i="2" a="1"/>
  <c r="Q301" i="2" s="1"/>
  <c r="N301" i="2" a="1"/>
  <c r="N301" i="2" s="1"/>
  <c r="S301" i="2"/>
  <c r="J301" i="2"/>
  <c r="H301" i="2" a="1"/>
  <c r="H301" i="2" s="1"/>
  <c r="E301" i="2" a="1"/>
  <c r="E301" i="2" s="1"/>
  <c r="V300" i="4"/>
  <c r="U301" i="4"/>
  <c r="P302" i="4" a="1"/>
  <c r="P302" i="4" s="1"/>
  <c r="R302" i="4" s="1"/>
  <c r="Q302" i="4" a="1"/>
  <c r="Q302" i="4" s="1"/>
  <c r="T301" i="4"/>
  <c r="I301" i="4"/>
  <c r="F301" i="4"/>
  <c r="L301" i="4"/>
  <c r="D302" i="4" a="1"/>
  <c r="D302" i="4" s="1"/>
  <c r="E302" i="4"/>
  <c r="G302" i="4" a="1"/>
  <c r="G302" i="4" s="1"/>
  <c r="H302" i="4"/>
  <c r="J302" i="4" a="1"/>
  <c r="J302" i="4" s="1"/>
  <c r="K302" i="4"/>
  <c r="B303" i="4"/>
  <c r="Y300" i="2" l="1"/>
  <c r="X301" i="2"/>
  <c r="R301" i="2"/>
  <c r="W301" i="2"/>
  <c r="Y301" i="2" s="1"/>
  <c r="J302" i="2"/>
  <c r="P302" i="2"/>
  <c r="M302" i="2"/>
  <c r="S302" i="2"/>
  <c r="N302" i="2" a="1"/>
  <c r="N302" i="2" s="1"/>
  <c r="T302" i="2" a="1"/>
  <c r="T302" i="2" s="1"/>
  <c r="G302" i="2"/>
  <c r="D302" i="2"/>
  <c r="B303" i="2"/>
  <c r="Q302" i="2" a="1"/>
  <c r="Q302" i="2" s="1"/>
  <c r="H302" i="2" a="1"/>
  <c r="H302" i="2" s="1"/>
  <c r="E302" i="2" a="1"/>
  <c r="E302" i="2" s="1"/>
  <c r="K302" i="2" a="1"/>
  <c r="K302" i="2" s="1"/>
  <c r="I301" i="2"/>
  <c r="L301" i="2" s="1"/>
  <c r="I302" i="2" s="1"/>
  <c r="U301" i="2"/>
  <c r="O301" i="2"/>
  <c r="F301" i="2"/>
  <c r="V301" i="4"/>
  <c r="U302" i="4"/>
  <c r="P303" i="4" a="1"/>
  <c r="P303" i="4" s="1"/>
  <c r="R303" i="4" s="1"/>
  <c r="Q303" i="4" a="1"/>
  <c r="Q303" i="4" s="1"/>
  <c r="T302" i="4"/>
  <c r="F302" i="4"/>
  <c r="I302" i="4"/>
  <c r="L302" i="4"/>
  <c r="E303" i="4"/>
  <c r="G303" i="4" a="1"/>
  <c r="G303" i="4" s="1"/>
  <c r="H303" i="4"/>
  <c r="J303" i="4" a="1"/>
  <c r="J303" i="4" s="1"/>
  <c r="K303" i="4"/>
  <c r="B304" i="4"/>
  <c r="D303" i="4" a="1"/>
  <c r="D303" i="4" s="1"/>
  <c r="T303" i="4" s="1"/>
  <c r="W302" i="2" l="1"/>
  <c r="L302" i="2"/>
  <c r="X302" i="2"/>
  <c r="U302" i="2"/>
  <c r="O302" i="2"/>
  <c r="R302" i="2"/>
  <c r="F302" i="2"/>
  <c r="E303" i="2" a="1"/>
  <c r="E303" i="2" s="1"/>
  <c r="K303" i="2" a="1"/>
  <c r="K303" i="2" s="1"/>
  <c r="B304" i="2"/>
  <c r="N303" i="2" a="1"/>
  <c r="N303" i="2" s="1"/>
  <c r="M303" i="2"/>
  <c r="S303" i="2"/>
  <c r="J303" i="2"/>
  <c r="D303" i="2"/>
  <c r="G303" i="2"/>
  <c r="P303" i="2"/>
  <c r="T303" i="2" a="1"/>
  <c r="T303" i="2" s="1"/>
  <c r="Q303" i="2" a="1"/>
  <c r="Q303" i="2" s="1"/>
  <c r="H303" i="2" a="1"/>
  <c r="H303" i="2" s="1"/>
  <c r="V302" i="4"/>
  <c r="P304" i="4" a="1"/>
  <c r="P304" i="4" s="1"/>
  <c r="R304" i="4" s="1"/>
  <c r="Q304" i="4" a="1"/>
  <c r="Q304" i="4" s="1"/>
  <c r="U303" i="4"/>
  <c r="V303" i="4" s="1"/>
  <c r="I303" i="4"/>
  <c r="F303" i="4"/>
  <c r="L303" i="4"/>
  <c r="E304" i="4"/>
  <c r="B305" i="4"/>
  <c r="H304" i="4"/>
  <c r="G304" i="4" a="1"/>
  <c r="G304" i="4" s="1"/>
  <c r="I304" i="4" s="1"/>
  <c r="K304" i="4"/>
  <c r="D304" i="4" a="1"/>
  <c r="D304" i="4" s="1"/>
  <c r="J304" i="4" a="1"/>
  <c r="J304" i="4" s="1"/>
  <c r="Y302" i="2" l="1"/>
  <c r="I303" i="2"/>
  <c r="L303" i="2" s="1"/>
  <c r="F303" i="2"/>
  <c r="D304" i="2"/>
  <c r="B305" i="2"/>
  <c r="S304" i="2"/>
  <c r="Q304" i="2" a="1"/>
  <c r="Q304" i="2" s="1"/>
  <c r="T304" i="2" a="1"/>
  <c r="T304" i="2" s="1"/>
  <c r="G304" i="2"/>
  <c r="H304" i="2" a="1"/>
  <c r="H304" i="2" s="1"/>
  <c r="J304" i="2"/>
  <c r="E304" i="2" a="1"/>
  <c r="E304" i="2" s="1"/>
  <c r="F304" i="2" s="1"/>
  <c r="P304" i="2"/>
  <c r="N304" i="2" a="1"/>
  <c r="N304" i="2" s="1"/>
  <c r="M304" i="2"/>
  <c r="K304" i="2" a="1"/>
  <c r="K304" i="2" s="1"/>
  <c r="R303" i="2"/>
  <c r="U303" i="2"/>
  <c r="X303" i="2"/>
  <c r="O303" i="2"/>
  <c r="W303" i="2"/>
  <c r="T304" i="4"/>
  <c r="Q305" i="4" a="1"/>
  <c r="Q305" i="4" s="1"/>
  <c r="P305" i="4" a="1"/>
  <c r="P305" i="4" s="1"/>
  <c r="R305" i="4" s="1"/>
  <c r="U304" i="4"/>
  <c r="L304" i="4"/>
  <c r="F304" i="4"/>
  <c r="D305" i="4" a="1"/>
  <c r="D305" i="4" s="1"/>
  <c r="E305" i="4"/>
  <c r="G305" i="4" a="1"/>
  <c r="G305" i="4" s="1"/>
  <c r="H305" i="4"/>
  <c r="J305" i="4" a="1"/>
  <c r="J305" i="4" s="1"/>
  <c r="K305" i="4"/>
  <c r="B306" i="4"/>
  <c r="R304" i="2" l="1"/>
  <c r="I304" i="2"/>
  <c r="L304" i="2" s="1"/>
  <c r="O304" i="2"/>
  <c r="S305" i="2"/>
  <c r="N305" i="2" a="1"/>
  <c r="N305" i="2" s="1"/>
  <c r="J305" i="2"/>
  <c r="Q305" i="2" a="1"/>
  <c r="Q305" i="2" s="1"/>
  <c r="E305" i="2" a="1"/>
  <c r="E305" i="2" s="1"/>
  <c r="H305" i="2" a="1"/>
  <c r="H305" i="2" s="1"/>
  <c r="T305" i="2" a="1"/>
  <c r="T305" i="2" s="1"/>
  <c r="K305" i="2" a="1"/>
  <c r="K305" i="2" s="1"/>
  <c r="B306" i="2"/>
  <c r="G305" i="2"/>
  <c r="M305" i="2"/>
  <c r="P305" i="2"/>
  <c r="R305" i="2" s="1"/>
  <c r="D305" i="2"/>
  <c r="Y303" i="2"/>
  <c r="X304" i="2"/>
  <c r="W304" i="2"/>
  <c r="U304" i="2"/>
  <c r="U305" i="2" s="1"/>
  <c r="V304" i="4"/>
  <c r="Q306" i="4" a="1"/>
  <c r="Q306" i="4" s="1"/>
  <c r="P306" i="4" a="1"/>
  <c r="P306" i="4" s="1"/>
  <c r="R306" i="4" s="1"/>
  <c r="U305" i="4"/>
  <c r="T305" i="4"/>
  <c r="L305" i="4"/>
  <c r="I305" i="4"/>
  <c r="F305" i="4"/>
  <c r="D306" i="4" a="1"/>
  <c r="D306" i="4" s="1"/>
  <c r="E306" i="4"/>
  <c r="G306" i="4" a="1"/>
  <c r="G306" i="4" s="1"/>
  <c r="H306" i="4"/>
  <c r="J306" i="4" a="1"/>
  <c r="J306" i="4" s="1"/>
  <c r="K306" i="4"/>
  <c r="B307" i="4"/>
  <c r="I305" i="2" l="1"/>
  <c r="L305" i="2" s="1"/>
  <c r="Y304" i="2"/>
  <c r="W305" i="2"/>
  <c r="J306" i="2"/>
  <c r="P306" i="2"/>
  <c r="K306" i="2" a="1"/>
  <c r="K306" i="2" s="1"/>
  <c r="G306" i="2"/>
  <c r="N306" i="2" a="1"/>
  <c r="N306" i="2" s="1"/>
  <c r="T306" i="2" a="1"/>
  <c r="T306" i="2" s="1"/>
  <c r="S306" i="2"/>
  <c r="H306" i="2" a="1"/>
  <c r="H306" i="2" s="1"/>
  <c r="M306" i="2"/>
  <c r="D306" i="2"/>
  <c r="B307" i="2"/>
  <c r="E306" i="2" a="1"/>
  <c r="E306" i="2" s="1"/>
  <c r="Q306" i="2" a="1"/>
  <c r="Q306" i="2" s="1"/>
  <c r="X305" i="2"/>
  <c r="Y305" i="2" s="1"/>
  <c r="O305" i="2"/>
  <c r="F305" i="2"/>
  <c r="V305" i="4"/>
  <c r="U306" i="4"/>
  <c r="T306" i="4"/>
  <c r="V306" i="4" s="1"/>
  <c r="Q307" i="4" a="1"/>
  <c r="Q307" i="4" s="1"/>
  <c r="P307" i="4" a="1"/>
  <c r="P307" i="4" s="1"/>
  <c r="R307" i="4" s="1"/>
  <c r="I306" i="4"/>
  <c r="F306" i="4"/>
  <c r="L306" i="4"/>
  <c r="E307" i="4"/>
  <c r="G307" i="4" a="1"/>
  <c r="G307" i="4" s="1"/>
  <c r="H307" i="4"/>
  <c r="J307" i="4" a="1"/>
  <c r="J307" i="4" s="1"/>
  <c r="K307" i="4"/>
  <c r="B308" i="4"/>
  <c r="D307" i="4" a="1"/>
  <c r="D307" i="4" s="1"/>
  <c r="F306" i="2" l="1"/>
  <c r="U306" i="2"/>
  <c r="R306" i="2"/>
  <c r="X306" i="2"/>
  <c r="I306" i="2"/>
  <c r="L306" i="2" s="1"/>
  <c r="O306" i="2"/>
  <c r="E307" i="2" a="1"/>
  <c r="E307" i="2" s="1"/>
  <c r="D307" i="2"/>
  <c r="S307" i="2"/>
  <c r="T307" i="2" a="1"/>
  <c r="T307" i="2" s="1"/>
  <c r="G307" i="2"/>
  <c r="N307" i="2" a="1"/>
  <c r="N307" i="2" s="1"/>
  <c r="J307" i="2"/>
  <c r="K307" i="2" a="1"/>
  <c r="K307" i="2" s="1"/>
  <c r="H307" i="2" a="1"/>
  <c r="H307" i="2" s="1"/>
  <c r="P307" i="2"/>
  <c r="M307" i="2"/>
  <c r="Q307" i="2" a="1"/>
  <c r="Q307" i="2" s="1"/>
  <c r="B308" i="2"/>
  <c r="W306" i="2"/>
  <c r="Y306" i="2" s="1"/>
  <c r="T307" i="4"/>
  <c r="P308" i="4" a="1"/>
  <c r="P308" i="4" s="1"/>
  <c r="R308" i="4" s="1"/>
  <c r="Q308" i="4" a="1"/>
  <c r="Q308" i="4" s="1"/>
  <c r="I307" i="4"/>
  <c r="U307" i="4"/>
  <c r="V307" i="4" s="1"/>
  <c r="F307" i="4"/>
  <c r="L307" i="4"/>
  <c r="E308" i="4"/>
  <c r="J308" i="4" a="1"/>
  <c r="J308" i="4" s="1"/>
  <c r="H308" i="4"/>
  <c r="D308" i="4" a="1"/>
  <c r="D308" i="4" s="1"/>
  <c r="K308" i="4"/>
  <c r="B309" i="4"/>
  <c r="G308" i="4" a="1"/>
  <c r="G308" i="4" s="1"/>
  <c r="I308" i="4" s="1"/>
  <c r="R307" i="2" l="1"/>
  <c r="U307" i="2"/>
  <c r="I307" i="2"/>
  <c r="L307" i="2" s="1"/>
  <c r="X307" i="2"/>
  <c r="O307" i="2"/>
  <c r="F307" i="2"/>
  <c r="W307" i="2"/>
  <c r="P308" i="2"/>
  <c r="M308" i="2"/>
  <c r="S308" i="2"/>
  <c r="E308" i="2" a="1"/>
  <c r="E308" i="2" s="1"/>
  <c r="T308" i="2" a="1"/>
  <c r="T308" i="2" s="1"/>
  <c r="Q308" i="2" a="1"/>
  <c r="Q308" i="2" s="1"/>
  <c r="G308" i="2"/>
  <c r="D308" i="2"/>
  <c r="B309" i="2"/>
  <c r="J308" i="2"/>
  <c r="K308" i="2" a="1"/>
  <c r="K308" i="2" s="1"/>
  <c r="H308" i="2" a="1"/>
  <c r="H308" i="2" s="1"/>
  <c r="N308" i="2" a="1"/>
  <c r="N308" i="2" s="1"/>
  <c r="T308" i="4"/>
  <c r="P309" i="4" a="1"/>
  <c r="P309" i="4" s="1"/>
  <c r="R309" i="4" s="1"/>
  <c r="Q309" i="4" a="1"/>
  <c r="Q309" i="4" s="1"/>
  <c r="U308" i="4"/>
  <c r="V308" i="4" s="1"/>
  <c r="F308" i="4"/>
  <c r="D309" i="4" a="1"/>
  <c r="D309" i="4" s="1"/>
  <c r="E309" i="4"/>
  <c r="G309" i="4" a="1"/>
  <c r="G309" i="4" s="1"/>
  <c r="H309" i="4"/>
  <c r="J309" i="4" a="1"/>
  <c r="J309" i="4" s="1"/>
  <c r="K309" i="4"/>
  <c r="B310" i="4"/>
  <c r="L308" i="4"/>
  <c r="Y307" i="2" l="1"/>
  <c r="U308" i="2"/>
  <c r="W308" i="2"/>
  <c r="X308" i="2"/>
  <c r="I308" i="2"/>
  <c r="L308" i="2" s="1"/>
  <c r="F308" i="2"/>
  <c r="D309" i="2"/>
  <c r="B310" i="2"/>
  <c r="N309" i="2" a="1"/>
  <c r="N309" i="2" s="1"/>
  <c r="S309" i="2"/>
  <c r="T309" i="2" a="1"/>
  <c r="T309" i="2" s="1"/>
  <c r="Q309" i="2" a="1"/>
  <c r="Q309" i="2" s="1"/>
  <c r="G309" i="2"/>
  <c r="H309" i="2" a="1"/>
  <c r="H309" i="2" s="1"/>
  <c r="E309" i="2" a="1"/>
  <c r="E309" i="2" s="1"/>
  <c r="J309" i="2"/>
  <c r="K309" i="2" a="1"/>
  <c r="K309" i="2" s="1"/>
  <c r="P309" i="2"/>
  <c r="M309" i="2"/>
  <c r="R308" i="2"/>
  <c r="O308" i="2"/>
  <c r="U309" i="4"/>
  <c r="T309" i="4"/>
  <c r="V309" i="4" s="1"/>
  <c r="P310" i="4" a="1"/>
  <c r="P310" i="4" s="1"/>
  <c r="R310" i="4" s="1"/>
  <c r="Q310" i="4" a="1"/>
  <c r="Q310" i="4" s="1"/>
  <c r="I309" i="4"/>
  <c r="F309" i="4"/>
  <c r="L309" i="4"/>
  <c r="D310" i="4" a="1"/>
  <c r="D310" i="4" s="1"/>
  <c r="K310" i="4"/>
  <c r="G310" i="4" a="1"/>
  <c r="G310" i="4" s="1"/>
  <c r="E310" i="4"/>
  <c r="U310" i="4" s="1"/>
  <c r="J310" i="4" a="1"/>
  <c r="J310" i="4" s="1"/>
  <c r="L310" i="4" s="1"/>
  <c r="H310" i="4"/>
  <c r="B311" i="4"/>
  <c r="Y308" i="2" l="1"/>
  <c r="O309" i="2"/>
  <c r="U309" i="2"/>
  <c r="X309" i="2"/>
  <c r="W309" i="2"/>
  <c r="J310" i="2"/>
  <c r="S310" i="2"/>
  <c r="T310" i="2" a="1"/>
  <c r="T310" i="2" s="1"/>
  <c r="E310" i="2" a="1"/>
  <c r="E310" i="2" s="1"/>
  <c r="N310" i="2" a="1"/>
  <c r="N310" i="2" s="1"/>
  <c r="B311" i="2"/>
  <c r="D310" i="2"/>
  <c r="K310" i="2" a="1"/>
  <c r="K310" i="2" s="1"/>
  <c r="P310" i="2"/>
  <c r="Q310" i="2" a="1"/>
  <c r="Q310" i="2" s="1"/>
  <c r="G310" i="2"/>
  <c r="H310" i="2" a="1"/>
  <c r="H310" i="2" s="1"/>
  <c r="M310" i="2"/>
  <c r="R309" i="2"/>
  <c r="F309" i="2"/>
  <c r="F310" i="2" s="1"/>
  <c r="I309" i="2"/>
  <c r="L309" i="2" s="1"/>
  <c r="T310" i="4"/>
  <c r="V310" i="4" s="1"/>
  <c r="Q311" i="4" a="1"/>
  <c r="Q311" i="4" s="1"/>
  <c r="P311" i="4" a="1"/>
  <c r="P311" i="4" s="1"/>
  <c r="R311" i="4" s="1"/>
  <c r="F310" i="4"/>
  <c r="E311" i="4"/>
  <c r="G311" i="4" a="1"/>
  <c r="G311" i="4" s="1"/>
  <c r="H311" i="4"/>
  <c r="J311" i="4" a="1"/>
  <c r="J311" i="4" s="1"/>
  <c r="K311" i="4"/>
  <c r="B312" i="4"/>
  <c r="D311" i="4" a="1"/>
  <c r="D311" i="4" s="1"/>
  <c r="I310" i="4"/>
  <c r="O310" i="2" l="1"/>
  <c r="Y309" i="2"/>
  <c r="M311" i="2"/>
  <c r="G311" i="2"/>
  <c r="T311" i="2" a="1"/>
  <c r="T311" i="2" s="1"/>
  <c r="E311" i="2" a="1"/>
  <c r="E311" i="2" s="1"/>
  <c r="N311" i="2" a="1"/>
  <c r="N311" i="2" s="1"/>
  <c r="Q311" i="2" a="1"/>
  <c r="Q311" i="2" s="1"/>
  <c r="K311" i="2" a="1"/>
  <c r="K311" i="2" s="1"/>
  <c r="H311" i="2" a="1"/>
  <c r="H311" i="2" s="1"/>
  <c r="J311" i="2"/>
  <c r="S311" i="2"/>
  <c r="B312" i="2"/>
  <c r="D311" i="2"/>
  <c r="P311" i="2"/>
  <c r="R310" i="2"/>
  <c r="O311" i="2"/>
  <c r="X310" i="2"/>
  <c r="I310" i="2"/>
  <c r="L310" i="2" s="1"/>
  <c r="W310" i="2"/>
  <c r="U310" i="2"/>
  <c r="U311" i="4"/>
  <c r="Q312" i="4" a="1"/>
  <c r="Q312" i="4" s="1"/>
  <c r="P312" i="4" a="1"/>
  <c r="P312" i="4" s="1"/>
  <c r="F311" i="4"/>
  <c r="T311" i="4"/>
  <c r="V311" i="4" s="1"/>
  <c r="L311" i="4"/>
  <c r="E312" i="4"/>
  <c r="G312" i="4" a="1"/>
  <c r="G312" i="4" s="1"/>
  <c r="H312" i="4"/>
  <c r="B313" i="4"/>
  <c r="K312" i="4"/>
  <c r="J312" i="4" a="1"/>
  <c r="J312" i="4" s="1"/>
  <c r="D312" i="4" a="1"/>
  <c r="D312" i="4" s="1"/>
  <c r="I311" i="4"/>
  <c r="R311" i="2" l="1"/>
  <c r="W311" i="2"/>
  <c r="U311" i="2"/>
  <c r="X311" i="2"/>
  <c r="Y310" i="2"/>
  <c r="T312" i="2" a="1"/>
  <c r="T312" i="2" s="1"/>
  <c r="Q312" i="2" a="1"/>
  <c r="Q312" i="2" s="1"/>
  <c r="G312" i="2"/>
  <c r="D312" i="2"/>
  <c r="B313" i="2"/>
  <c r="J312" i="2"/>
  <c r="K312" i="2" a="1"/>
  <c r="K312" i="2" s="1"/>
  <c r="P312" i="2"/>
  <c r="M312" i="2"/>
  <c r="S312" i="2"/>
  <c r="U312" i="2" s="1"/>
  <c r="H312" i="2" a="1"/>
  <c r="H312" i="2" s="1"/>
  <c r="E312" i="2" a="1"/>
  <c r="E312" i="2" s="1"/>
  <c r="N312" i="2" a="1"/>
  <c r="N312" i="2" s="1"/>
  <c r="I311" i="2"/>
  <c r="L311" i="2" s="1"/>
  <c r="F311" i="2"/>
  <c r="R312" i="4"/>
  <c r="F312" i="4"/>
  <c r="T312" i="4"/>
  <c r="P313" i="4" a="1"/>
  <c r="P313" i="4" s="1"/>
  <c r="R313" i="4" s="1"/>
  <c r="Q313" i="4" a="1"/>
  <c r="Q313" i="4" s="1"/>
  <c r="L312" i="4"/>
  <c r="U312" i="4"/>
  <c r="I312" i="4"/>
  <c r="D313" i="4" a="1"/>
  <c r="D313" i="4" s="1"/>
  <c r="E313" i="4"/>
  <c r="G313" i="4" a="1"/>
  <c r="G313" i="4" s="1"/>
  <c r="H313" i="4"/>
  <c r="J313" i="4" a="1"/>
  <c r="J313" i="4" s="1"/>
  <c r="L313" i="4" s="1"/>
  <c r="K313" i="4"/>
  <c r="B314" i="4"/>
  <c r="R312" i="2" l="1"/>
  <c r="O312" i="2"/>
  <c r="Y311" i="2"/>
  <c r="X312" i="2"/>
  <c r="W312" i="2"/>
  <c r="F312" i="2"/>
  <c r="I312" i="2"/>
  <c r="L312" i="2" s="1"/>
  <c r="G313" i="2"/>
  <c r="H313" i="2" a="1"/>
  <c r="H313" i="2" s="1"/>
  <c r="E313" i="2" a="1"/>
  <c r="E313" i="2" s="1"/>
  <c r="N313" i="2" a="1"/>
  <c r="N313" i="2" s="1"/>
  <c r="M313" i="2"/>
  <c r="K313" i="2" a="1"/>
  <c r="K313" i="2" s="1"/>
  <c r="P313" i="2"/>
  <c r="S313" i="2"/>
  <c r="T313" i="2" a="1"/>
  <c r="T313" i="2" s="1"/>
  <c r="Q313" i="2" a="1"/>
  <c r="Q313" i="2" s="1"/>
  <c r="D313" i="2"/>
  <c r="B314" i="2"/>
  <c r="J313" i="2"/>
  <c r="V312" i="4"/>
  <c r="U313" i="4"/>
  <c r="P314" i="4" a="1"/>
  <c r="P314" i="4" s="1"/>
  <c r="R314" i="4" s="1"/>
  <c r="Q314" i="4" a="1"/>
  <c r="Q314" i="4" s="1"/>
  <c r="T313" i="4"/>
  <c r="F313" i="4"/>
  <c r="I313" i="4"/>
  <c r="D314" i="4" a="1"/>
  <c r="D314" i="4" s="1"/>
  <c r="H314" i="4"/>
  <c r="G314" i="4" a="1"/>
  <c r="G314" i="4" s="1"/>
  <c r="K314" i="4"/>
  <c r="J314" i="4" a="1"/>
  <c r="J314" i="4" s="1"/>
  <c r="L314" i="4" s="1"/>
  <c r="E314" i="4"/>
  <c r="B315" i="4"/>
  <c r="W313" i="2" l="1"/>
  <c r="X313" i="2"/>
  <c r="Y312" i="2"/>
  <c r="O313" i="2"/>
  <c r="R313" i="2"/>
  <c r="I313" i="2"/>
  <c r="L313" i="2" s="1"/>
  <c r="F313" i="2"/>
  <c r="K314" i="2" a="1"/>
  <c r="K314" i="2" s="1"/>
  <c r="P314" i="2"/>
  <c r="M314" i="2"/>
  <c r="N314" i="2" a="1"/>
  <c r="N314" i="2" s="1"/>
  <c r="D314" i="2"/>
  <c r="B315" i="2"/>
  <c r="G314" i="2"/>
  <c r="H314" i="2" a="1"/>
  <c r="H314" i="2" s="1"/>
  <c r="J314" i="2"/>
  <c r="S314" i="2"/>
  <c r="T314" i="2" a="1"/>
  <c r="T314" i="2" s="1"/>
  <c r="Q314" i="2" a="1"/>
  <c r="Q314" i="2" s="1"/>
  <c r="R314" i="2" s="1"/>
  <c r="E314" i="2" a="1"/>
  <c r="E314" i="2" s="1"/>
  <c r="U313" i="2"/>
  <c r="V313" i="4"/>
  <c r="P315" i="4" a="1"/>
  <c r="P315" i="4" s="1"/>
  <c r="R315" i="4" s="1"/>
  <c r="Q315" i="4" a="1"/>
  <c r="Q315" i="4" s="1"/>
  <c r="U314" i="4"/>
  <c r="T314" i="4"/>
  <c r="I314" i="4"/>
  <c r="E315" i="4"/>
  <c r="G315" i="4" a="1"/>
  <c r="G315" i="4" s="1"/>
  <c r="H315" i="4"/>
  <c r="J315" i="4" a="1"/>
  <c r="J315" i="4" s="1"/>
  <c r="K315" i="4"/>
  <c r="B316" i="4"/>
  <c r="D315" i="4" a="1"/>
  <c r="D315" i="4" s="1"/>
  <c r="F314" i="4"/>
  <c r="Y313" i="2" l="1"/>
  <c r="F314" i="2"/>
  <c r="I314" i="2"/>
  <c r="L314" i="2" s="1"/>
  <c r="O314" i="2"/>
  <c r="U314" i="2"/>
  <c r="E315" i="2" a="1"/>
  <c r="E315" i="2" s="1"/>
  <c r="N315" i="2" a="1"/>
  <c r="N315" i="2" s="1"/>
  <c r="P315" i="2"/>
  <c r="B316" i="2"/>
  <c r="S315" i="2"/>
  <c r="M315" i="2"/>
  <c r="G315" i="2"/>
  <c r="D315" i="2"/>
  <c r="T315" i="2" a="1"/>
  <c r="T315" i="2" s="1"/>
  <c r="Q315" i="2" a="1"/>
  <c r="Q315" i="2" s="1"/>
  <c r="K315" i="2" a="1"/>
  <c r="K315" i="2" s="1"/>
  <c r="J315" i="2"/>
  <c r="H315" i="2" a="1"/>
  <c r="H315" i="2" s="1"/>
  <c r="X314" i="2"/>
  <c r="W314" i="2"/>
  <c r="V314" i="4"/>
  <c r="U315" i="4"/>
  <c r="T315" i="4"/>
  <c r="Q316" i="4" a="1"/>
  <c r="Q316" i="4" s="1"/>
  <c r="P316" i="4" a="1"/>
  <c r="P316" i="4" s="1"/>
  <c r="R316" i="4" s="1"/>
  <c r="I315" i="4"/>
  <c r="F315" i="4"/>
  <c r="L315" i="4"/>
  <c r="E316" i="4"/>
  <c r="D316" i="4" a="1"/>
  <c r="D316" i="4" s="1"/>
  <c r="H316" i="4"/>
  <c r="G316" i="4" a="1"/>
  <c r="G316" i="4" s="1"/>
  <c r="K316" i="4"/>
  <c r="J316" i="4" a="1"/>
  <c r="J316" i="4" s="1"/>
  <c r="B317" i="4"/>
  <c r="Y314" i="2" l="1"/>
  <c r="O315" i="2"/>
  <c r="W315" i="2"/>
  <c r="D316" i="2"/>
  <c r="B317" i="2"/>
  <c r="J316" i="2"/>
  <c r="G316" i="2"/>
  <c r="H316" i="2" a="1"/>
  <c r="H316" i="2" s="1"/>
  <c r="E316" i="2" a="1"/>
  <c r="E316" i="2" s="1"/>
  <c r="N316" i="2" a="1"/>
  <c r="N316" i="2" s="1"/>
  <c r="T316" i="2" a="1"/>
  <c r="T316" i="2" s="1"/>
  <c r="Q316" i="2" a="1"/>
  <c r="Q316" i="2" s="1"/>
  <c r="S316" i="2"/>
  <c r="P316" i="2"/>
  <c r="M316" i="2"/>
  <c r="K316" i="2" a="1"/>
  <c r="K316" i="2" s="1"/>
  <c r="I315" i="2"/>
  <c r="L315" i="2" s="1"/>
  <c r="R315" i="2"/>
  <c r="U315" i="2"/>
  <c r="X315" i="2"/>
  <c r="F315" i="2"/>
  <c r="V315" i="4"/>
  <c r="Q317" i="4" a="1"/>
  <c r="Q317" i="4" s="1"/>
  <c r="P317" i="4" a="1"/>
  <c r="P317" i="4" s="1"/>
  <c r="R317" i="4" s="1"/>
  <c r="L316" i="4"/>
  <c r="T316" i="4"/>
  <c r="U316" i="4"/>
  <c r="F316" i="4"/>
  <c r="I316" i="4"/>
  <c r="G317" i="4" a="1"/>
  <c r="G317" i="4" s="1"/>
  <c r="H317" i="4"/>
  <c r="J317" i="4" a="1"/>
  <c r="J317" i="4" s="1"/>
  <c r="K317" i="4"/>
  <c r="B318" i="4"/>
  <c r="D317" i="4" a="1"/>
  <c r="D317" i="4" s="1"/>
  <c r="E317" i="4"/>
  <c r="F316" i="2" l="1"/>
  <c r="U316" i="2"/>
  <c r="X316" i="2"/>
  <c r="S317" i="2"/>
  <c r="T317" i="2" a="1"/>
  <c r="T317" i="2" s="1"/>
  <c r="Q317" i="2" a="1"/>
  <c r="Q317" i="2" s="1"/>
  <c r="K317" i="2" a="1"/>
  <c r="K317" i="2" s="1"/>
  <c r="D317" i="2"/>
  <c r="B318" i="2"/>
  <c r="J317" i="2"/>
  <c r="G317" i="2"/>
  <c r="H317" i="2" a="1"/>
  <c r="H317" i="2" s="1"/>
  <c r="E317" i="2" a="1"/>
  <c r="E317" i="2" s="1"/>
  <c r="N317" i="2" a="1"/>
  <c r="N317" i="2" s="1"/>
  <c r="P317" i="2"/>
  <c r="M317" i="2"/>
  <c r="R316" i="2"/>
  <c r="W316" i="2"/>
  <c r="O316" i="2"/>
  <c r="I316" i="2"/>
  <c r="L316" i="2" s="1"/>
  <c r="Y315" i="2"/>
  <c r="U317" i="4"/>
  <c r="V316" i="4"/>
  <c r="T317" i="4"/>
  <c r="V317" i="4" s="1"/>
  <c r="P318" i="4" a="1"/>
  <c r="P318" i="4" s="1"/>
  <c r="R318" i="4" s="1"/>
  <c r="Q318" i="4" a="1"/>
  <c r="Q318" i="4" s="1"/>
  <c r="F317" i="4"/>
  <c r="I317" i="4"/>
  <c r="L317" i="4"/>
  <c r="D318" i="4" a="1"/>
  <c r="D318" i="4" s="1"/>
  <c r="E318" i="4"/>
  <c r="G318" i="4" a="1"/>
  <c r="G318" i="4" s="1"/>
  <c r="H318" i="4"/>
  <c r="K318" i="4"/>
  <c r="B319" i="4"/>
  <c r="J318" i="4" a="1"/>
  <c r="J318" i="4" s="1"/>
  <c r="Y316" i="2" l="1"/>
  <c r="W317" i="2"/>
  <c r="U317" i="2"/>
  <c r="O317" i="2"/>
  <c r="R317" i="2"/>
  <c r="I317" i="2"/>
  <c r="L317" i="2" s="1"/>
  <c r="X317" i="2"/>
  <c r="N318" i="2" a="1"/>
  <c r="N318" i="2" s="1"/>
  <c r="D318" i="2"/>
  <c r="B319" i="2"/>
  <c r="G318" i="2"/>
  <c r="H318" i="2" a="1"/>
  <c r="H318" i="2" s="1"/>
  <c r="Q318" i="2" a="1"/>
  <c r="Q318" i="2" s="1"/>
  <c r="J318" i="2"/>
  <c r="S318" i="2"/>
  <c r="T318" i="2" a="1"/>
  <c r="T318" i="2" s="1"/>
  <c r="K318" i="2" a="1"/>
  <c r="K318" i="2" s="1"/>
  <c r="P318" i="2"/>
  <c r="E318" i="2" a="1"/>
  <c r="E318" i="2" s="1"/>
  <c r="M318" i="2"/>
  <c r="O318" i="2" s="1"/>
  <c r="F317" i="2"/>
  <c r="F318" i="2" s="1"/>
  <c r="P319" i="4" a="1"/>
  <c r="P319" i="4" s="1"/>
  <c r="R319" i="4" s="1"/>
  <c r="Q319" i="4" a="1"/>
  <c r="Q319" i="4" s="1"/>
  <c r="U318" i="4"/>
  <c r="T318" i="4"/>
  <c r="F318" i="4"/>
  <c r="I318" i="4"/>
  <c r="L318" i="4"/>
  <c r="K319" i="4"/>
  <c r="E319" i="4"/>
  <c r="H319" i="4"/>
  <c r="J319" i="4" a="1"/>
  <c r="J319" i="4" s="1"/>
  <c r="B320" i="4"/>
  <c r="D319" i="4" a="1"/>
  <c r="D319" i="4" s="1"/>
  <c r="G319" i="4" a="1"/>
  <c r="G319" i="4" s="1"/>
  <c r="I319" i="4" s="1"/>
  <c r="Y317" i="2" l="1"/>
  <c r="X318" i="2"/>
  <c r="U318" i="2"/>
  <c r="I318" i="2"/>
  <c r="L318" i="2" s="1"/>
  <c r="R318" i="2"/>
  <c r="Q319" i="2" a="1"/>
  <c r="Q319" i="2" s="1"/>
  <c r="K319" i="2" a="1"/>
  <c r="K319" i="2" s="1"/>
  <c r="T319" i="2" a="1"/>
  <c r="T319" i="2" s="1"/>
  <c r="E319" i="2" a="1"/>
  <c r="E319" i="2" s="1"/>
  <c r="P319" i="2"/>
  <c r="B320" i="2"/>
  <c r="J319" i="2"/>
  <c r="S319" i="2"/>
  <c r="H319" i="2" a="1"/>
  <c r="H319" i="2" s="1"/>
  <c r="N319" i="2" a="1"/>
  <c r="N319" i="2" s="1"/>
  <c r="M319" i="2"/>
  <c r="G319" i="2"/>
  <c r="D319" i="2"/>
  <c r="F319" i="2" s="1"/>
  <c r="W318" i="2"/>
  <c r="Y318" i="2" s="1"/>
  <c r="V318" i="4"/>
  <c r="F319" i="4"/>
  <c r="T319" i="4"/>
  <c r="V319" i="4" s="1"/>
  <c r="P320" i="4" a="1"/>
  <c r="P320" i="4" s="1"/>
  <c r="R320" i="4" s="1"/>
  <c r="Q320" i="4" a="1"/>
  <c r="Q320" i="4" s="1"/>
  <c r="U319" i="4"/>
  <c r="L319" i="4"/>
  <c r="J320" i="4" a="1"/>
  <c r="J320" i="4" s="1"/>
  <c r="E320" i="4"/>
  <c r="G320" i="4" a="1"/>
  <c r="G320" i="4" s="1"/>
  <c r="K320" i="4"/>
  <c r="B321" i="4"/>
  <c r="H320" i="4"/>
  <c r="D320" i="4" a="1"/>
  <c r="D320" i="4" s="1"/>
  <c r="O319" i="2" l="1"/>
  <c r="U319" i="2"/>
  <c r="I319" i="2"/>
  <c r="L319" i="2" s="1"/>
  <c r="X319" i="2"/>
  <c r="P320" i="2"/>
  <c r="M320" i="2"/>
  <c r="G320" i="2"/>
  <c r="D320" i="2"/>
  <c r="B321" i="2"/>
  <c r="J320" i="2"/>
  <c r="S320" i="2"/>
  <c r="N320" i="2" a="1"/>
  <c r="N320" i="2" s="1"/>
  <c r="T320" i="2" a="1"/>
  <c r="T320" i="2" s="1"/>
  <c r="Q320" i="2" a="1"/>
  <c r="Q320" i="2" s="1"/>
  <c r="K320" i="2" a="1"/>
  <c r="K320" i="2" s="1"/>
  <c r="H320" i="2" a="1"/>
  <c r="H320" i="2" s="1"/>
  <c r="E320" i="2" a="1"/>
  <c r="E320" i="2" s="1"/>
  <c r="W319" i="2"/>
  <c r="R319" i="2"/>
  <c r="F320" i="4"/>
  <c r="T320" i="4"/>
  <c r="U320" i="4"/>
  <c r="Q321" i="4" a="1"/>
  <c r="Q321" i="4" s="1"/>
  <c r="P321" i="4" a="1"/>
  <c r="P321" i="4" s="1"/>
  <c r="R321" i="4" s="1"/>
  <c r="L320" i="4"/>
  <c r="D321" i="4" a="1"/>
  <c r="D321" i="4" s="1"/>
  <c r="E321" i="4"/>
  <c r="J321" i="4" a="1"/>
  <c r="J321" i="4" s="1"/>
  <c r="K321" i="4"/>
  <c r="B322" i="4"/>
  <c r="G321" i="4" a="1"/>
  <c r="G321" i="4" s="1"/>
  <c r="H321" i="4"/>
  <c r="I320" i="4"/>
  <c r="Y319" i="2" l="1"/>
  <c r="U320" i="2"/>
  <c r="I320" i="2"/>
  <c r="L320" i="2" s="1"/>
  <c r="R320" i="2"/>
  <c r="O320" i="2"/>
  <c r="X320" i="2"/>
  <c r="G321" i="2"/>
  <c r="H321" i="2" a="1"/>
  <c r="H321" i="2" s="1"/>
  <c r="E321" i="2" a="1"/>
  <c r="E321" i="2" s="1"/>
  <c r="N321" i="2" a="1"/>
  <c r="N321" i="2" s="1"/>
  <c r="S321" i="2"/>
  <c r="T321" i="2" a="1"/>
  <c r="T321" i="2" s="1"/>
  <c r="Q321" i="2" a="1"/>
  <c r="Q321" i="2" s="1"/>
  <c r="D321" i="2"/>
  <c r="B322" i="2"/>
  <c r="J321" i="2"/>
  <c r="K321" i="2" a="1"/>
  <c r="K321" i="2" s="1"/>
  <c r="P321" i="2"/>
  <c r="M321" i="2"/>
  <c r="F320" i="2"/>
  <c r="W320" i="2"/>
  <c r="V320" i="4"/>
  <c r="L321" i="4"/>
  <c r="U321" i="4"/>
  <c r="Q322" i="4" a="1"/>
  <c r="Q322" i="4" s="1"/>
  <c r="P322" i="4" a="1"/>
  <c r="P322" i="4" s="1"/>
  <c r="R322" i="4" s="1"/>
  <c r="T321" i="4"/>
  <c r="I321" i="4"/>
  <c r="F321" i="4"/>
  <c r="J322" i="4" a="1"/>
  <c r="J322" i="4" s="1"/>
  <c r="K322" i="4"/>
  <c r="B323" i="4"/>
  <c r="G322" i="4" a="1"/>
  <c r="G322" i="4" s="1"/>
  <c r="D322" i="4" a="1"/>
  <c r="D322" i="4" s="1"/>
  <c r="E322" i="4"/>
  <c r="H322" i="4"/>
  <c r="O321" i="2" l="1"/>
  <c r="R321" i="2"/>
  <c r="X321" i="2"/>
  <c r="W321" i="2"/>
  <c r="F321" i="2"/>
  <c r="Y320" i="2"/>
  <c r="K322" i="2" a="1"/>
  <c r="K322" i="2" s="1"/>
  <c r="P322" i="2"/>
  <c r="Q322" i="2" a="1"/>
  <c r="Q322" i="2" s="1"/>
  <c r="J322" i="2"/>
  <c r="S322" i="2"/>
  <c r="T322" i="2" a="1"/>
  <c r="T322" i="2" s="1"/>
  <c r="E322" i="2" a="1"/>
  <c r="E322" i="2" s="1"/>
  <c r="D322" i="2"/>
  <c r="B323" i="2"/>
  <c r="G322" i="2"/>
  <c r="H322" i="2" a="1"/>
  <c r="H322" i="2" s="1"/>
  <c r="N322" i="2" a="1"/>
  <c r="N322" i="2" s="1"/>
  <c r="M322" i="2"/>
  <c r="U321" i="2"/>
  <c r="I321" i="2"/>
  <c r="L321" i="2" s="1"/>
  <c r="V321" i="4"/>
  <c r="Q323" i="4" a="1"/>
  <c r="Q323" i="4" s="1"/>
  <c r="P323" i="4" a="1"/>
  <c r="P323" i="4" s="1"/>
  <c r="R323" i="4" s="1"/>
  <c r="U322" i="4"/>
  <c r="T322" i="4"/>
  <c r="L322" i="4"/>
  <c r="F322" i="4"/>
  <c r="I322" i="4"/>
  <c r="D323" i="4" a="1"/>
  <c r="D323" i="4" s="1"/>
  <c r="E323" i="4"/>
  <c r="G323" i="4" a="1"/>
  <c r="G323" i="4" s="1"/>
  <c r="J323" i="4" a="1"/>
  <c r="J323" i="4" s="1"/>
  <c r="K323" i="4"/>
  <c r="B324" i="4"/>
  <c r="H323" i="4"/>
  <c r="W322" i="2" l="1"/>
  <c r="X322" i="2"/>
  <c r="F322" i="2"/>
  <c r="I322" i="2"/>
  <c r="L322" i="2" s="1"/>
  <c r="R322" i="2"/>
  <c r="Y321" i="2"/>
  <c r="O322" i="2"/>
  <c r="G323" i="2"/>
  <c r="S323" i="2"/>
  <c r="N323" i="2" a="1"/>
  <c r="N323" i="2" s="1"/>
  <c r="J323" i="2"/>
  <c r="H323" i="2" a="1"/>
  <c r="H323" i="2" s="1"/>
  <c r="D323" i="2"/>
  <c r="E323" i="2" a="1"/>
  <c r="E323" i="2" s="1"/>
  <c r="M323" i="2"/>
  <c r="T323" i="2" a="1"/>
  <c r="T323" i="2" s="1"/>
  <c r="Q323" i="2" a="1"/>
  <c r="Q323" i="2" s="1"/>
  <c r="B324" i="2"/>
  <c r="P323" i="2"/>
  <c r="K323" i="2" a="1"/>
  <c r="K323" i="2" s="1"/>
  <c r="U322" i="2"/>
  <c r="V322" i="4"/>
  <c r="P324" i="4" a="1"/>
  <c r="P324" i="4" s="1"/>
  <c r="R324" i="4" s="1"/>
  <c r="Q324" i="4" a="1"/>
  <c r="Q324" i="4" s="1"/>
  <c r="F323" i="4"/>
  <c r="T323" i="4"/>
  <c r="U323" i="4"/>
  <c r="L323" i="4"/>
  <c r="I323" i="4"/>
  <c r="H324" i="4"/>
  <c r="D324" i="4" a="1"/>
  <c r="D324" i="4" s="1"/>
  <c r="J324" i="4" a="1"/>
  <c r="J324" i="4" s="1"/>
  <c r="K324" i="4"/>
  <c r="B325" i="4"/>
  <c r="G324" i="4" a="1"/>
  <c r="G324" i="4" s="1"/>
  <c r="E324" i="4"/>
  <c r="U324" i="4" s="1"/>
  <c r="Y322" i="2" l="1"/>
  <c r="I323" i="2"/>
  <c r="L323" i="2" s="1"/>
  <c r="R323" i="2"/>
  <c r="O323" i="2"/>
  <c r="X323" i="2"/>
  <c r="F323" i="2"/>
  <c r="G324" i="2"/>
  <c r="S324" i="2"/>
  <c r="Q324" i="2" a="1"/>
  <c r="Q324" i="2" s="1"/>
  <c r="B325" i="2"/>
  <c r="M324" i="2"/>
  <c r="T324" i="2" a="1"/>
  <c r="T324" i="2" s="1"/>
  <c r="P324" i="2"/>
  <c r="J324" i="2"/>
  <c r="K324" i="2" a="1"/>
  <c r="K324" i="2" s="1"/>
  <c r="H324" i="2" a="1"/>
  <c r="H324" i="2" s="1"/>
  <c r="N324" i="2" a="1"/>
  <c r="N324" i="2" s="1"/>
  <c r="D324" i="2"/>
  <c r="E324" i="2" a="1"/>
  <c r="E324" i="2" s="1"/>
  <c r="W323" i="2"/>
  <c r="U323" i="2"/>
  <c r="V323" i="4"/>
  <c r="T324" i="4"/>
  <c r="V324" i="4" s="1"/>
  <c r="P325" i="4" a="1"/>
  <c r="P325" i="4" s="1"/>
  <c r="R325" i="4" s="1"/>
  <c r="Q325" i="4" a="1"/>
  <c r="Q325" i="4" s="1"/>
  <c r="I324" i="4"/>
  <c r="L324" i="4"/>
  <c r="F324" i="4"/>
  <c r="B326" i="4"/>
  <c r="D325" i="4" a="1"/>
  <c r="D325" i="4" s="1"/>
  <c r="E325" i="4"/>
  <c r="H325" i="4"/>
  <c r="K325" i="4"/>
  <c r="G325" i="4" a="1"/>
  <c r="G325" i="4" s="1"/>
  <c r="J325" i="4" a="1"/>
  <c r="J325" i="4" s="1"/>
  <c r="U324" i="2" l="1"/>
  <c r="R324" i="2"/>
  <c r="X324" i="2"/>
  <c r="O324" i="2"/>
  <c r="Y323" i="2"/>
  <c r="W324" i="2"/>
  <c r="D325" i="2"/>
  <c r="P325" i="2"/>
  <c r="Q325" i="2" a="1"/>
  <c r="Q325" i="2" s="1"/>
  <c r="G325" i="2"/>
  <c r="S325" i="2"/>
  <c r="H325" i="2" a="1"/>
  <c r="H325" i="2" s="1"/>
  <c r="J325" i="2"/>
  <c r="N325" i="2" a="1"/>
  <c r="N325" i="2" s="1"/>
  <c r="T325" i="2" a="1"/>
  <c r="T325" i="2" s="1"/>
  <c r="B326" i="2"/>
  <c r="M325" i="2"/>
  <c r="E325" i="2" a="1"/>
  <c r="E325" i="2" s="1"/>
  <c r="K325" i="2" a="1"/>
  <c r="K325" i="2" s="1"/>
  <c r="F324" i="2"/>
  <c r="I324" i="2"/>
  <c r="L324" i="2" s="1"/>
  <c r="U325" i="4"/>
  <c r="I325" i="4"/>
  <c r="T325" i="4"/>
  <c r="P326" i="4" a="1"/>
  <c r="P326" i="4" s="1"/>
  <c r="R326" i="4" s="1"/>
  <c r="Q326" i="4" a="1"/>
  <c r="Q326" i="4" s="1"/>
  <c r="L325" i="4"/>
  <c r="F325" i="4"/>
  <c r="D326" i="4" a="1"/>
  <c r="D326" i="4" s="1"/>
  <c r="K326" i="4"/>
  <c r="G326" i="4" a="1"/>
  <c r="G326" i="4" s="1"/>
  <c r="J326" i="4" a="1"/>
  <c r="J326" i="4" s="1"/>
  <c r="H326" i="4"/>
  <c r="B327" i="4"/>
  <c r="E326" i="4"/>
  <c r="F325" i="2" l="1"/>
  <c r="Y324" i="2"/>
  <c r="U325" i="2"/>
  <c r="W325" i="2"/>
  <c r="B327" i="2"/>
  <c r="M326" i="2"/>
  <c r="H326" i="2" a="1"/>
  <c r="H326" i="2" s="1"/>
  <c r="N326" i="2" a="1"/>
  <c r="N326" i="2" s="1"/>
  <c r="J326" i="2"/>
  <c r="Q326" i="2" a="1"/>
  <c r="Q326" i="2" s="1"/>
  <c r="T326" i="2" a="1"/>
  <c r="T326" i="2" s="1"/>
  <c r="D326" i="2"/>
  <c r="P326" i="2"/>
  <c r="S326" i="2"/>
  <c r="G326" i="2"/>
  <c r="E326" i="2" a="1"/>
  <c r="E326" i="2" s="1"/>
  <c r="K326" i="2" a="1"/>
  <c r="K326" i="2" s="1"/>
  <c r="X325" i="2"/>
  <c r="R325" i="2"/>
  <c r="I325" i="2"/>
  <c r="L325" i="2" s="1"/>
  <c r="O325" i="2"/>
  <c r="U326" i="4"/>
  <c r="V325" i="4"/>
  <c r="V326" i="4"/>
  <c r="Q327" i="4" a="1"/>
  <c r="Q327" i="4" s="1"/>
  <c r="P327" i="4" a="1"/>
  <c r="P327" i="4" s="1"/>
  <c r="R327" i="4" s="1"/>
  <c r="T326" i="4"/>
  <c r="L326" i="4"/>
  <c r="I326" i="4"/>
  <c r="E327" i="4"/>
  <c r="U327" i="4" s="1"/>
  <c r="H327" i="4"/>
  <c r="J327" i="4" a="1"/>
  <c r="J327" i="4" s="1"/>
  <c r="K327" i="4"/>
  <c r="B328" i="4"/>
  <c r="D327" i="4" a="1"/>
  <c r="D327" i="4" s="1"/>
  <c r="G327" i="4" a="1"/>
  <c r="G327" i="4" s="1"/>
  <c r="I327" i="4" s="1"/>
  <c r="F326" i="4"/>
  <c r="I326" i="2" l="1"/>
  <c r="X326" i="2"/>
  <c r="W326" i="2"/>
  <c r="F326" i="2"/>
  <c r="Y325" i="2"/>
  <c r="T327" i="2" a="1"/>
  <c r="T327" i="2" s="1"/>
  <c r="E327" i="2" a="1"/>
  <c r="E327" i="2" s="1"/>
  <c r="B328" i="2"/>
  <c r="D327" i="2"/>
  <c r="K327" i="2" a="1"/>
  <c r="K327" i="2" s="1"/>
  <c r="S327" i="2"/>
  <c r="H327" i="2" a="1"/>
  <c r="H327" i="2" s="1"/>
  <c r="J327" i="2"/>
  <c r="Q327" i="2" a="1"/>
  <c r="Q327" i="2" s="1"/>
  <c r="P327" i="2"/>
  <c r="G327" i="2"/>
  <c r="M327" i="2"/>
  <c r="N327" i="2" a="1"/>
  <c r="N327" i="2" s="1"/>
  <c r="L326" i="2"/>
  <c r="R326" i="2"/>
  <c r="U326" i="2"/>
  <c r="O326" i="2"/>
  <c r="Q328" i="4" a="1"/>
  <c r="Q328" i="4" s="1"/>
  <c r="P328" i="4" a="1"/>
  <c r="P328" i="4" s="1"/>
  <c r="R328" i="4" s="1"/>
  <c r="F327" i="4"/>
  <c r="T327" i="4"/>
  <c r="V327" i="4" s="1"/>
  <c r="L327" i="4"/>
  <c r="K328" i="4"/>
  <c r="J328" i="4" a="1"/>
  <c r="J328" i="4" s="1"/>
  <c r="H328" i="4"/>
  <c r="D328" i="4" a="1"/>
  <c r="D328" i="4" s="1"/>
  <c r="E328" i="4"/>
  <c r="U328" i="4" s="1"/>
  <c r="G328" i="4" a="1"/>
  <c r="G328" i="4" s="1"/>
  <c r="B329" i="4"/>
  <c r="I327" i="2" l="1"/>
  <c r="O327" i="2"/>
  <c r="W327" i="2"/>
  <c r="R327" i="2"/>
  <c r="E328" i="2" a="1"/>
  <c r="E328" i="2" s="1"/>
  <c r="M328" i="2"/>
  <c r="T328" i="2" a="1"/>
  <c r="T328" i="2" s="1"/>
  <c r="G328" i="2"/>
  <c r="P328" i="2"/>
  <c r="K328" i="2" a="1"/>
  <c r="K328" i="2" s="1"/>
  <c r="S328" i="2"/>
  <c r="D328" i="2"/>
  <c r="B329" i="2"/>
  <c r="N328" i="2" a="1"/>
  <c r="N328" i="2" s="1"/>
  <c r="Q328" i="2" a="1"/>
  <c r="Q328" i="2" s="1"/>
  <c r="H328" i="2" a="1"/>
  <c r="H328" i="2" s="1"/>
  <c r="J328" i="2"/>
  <c r="F327" i="2"/>
  <c r="L327" i="2"/>
  <c r="U327" i="2"/>
  <c r="X327" i="2"/>
  <c r="Y326" i="2"/>
  <c r="T328" i="4"/>
  <c r="V328" i="4"/>
  <c r="P329" i="4" a="1"/>
  <c r="P329" i="4" s="1"/>
  <c r="R329" i="4" s="1"/>
  <c r="Q329" i="4" a="1"/>
  <c r="Q329" i="4" s="1"/>
  <c r="I328" i="4"/>
  <c r="L328" i="4"/>
  <c r="B330" i="4"/>
  <c r="D329" i="4" a="1"/>
  <c r="D329" i="4" s="1"/>
  <c r="E329" i="4"/>
  <c r="G329" i="4" a="1"/>
  <c r="G329" i="4" s="1"/>
  <c r="H329" i="4"/>
  <c r="J329" i="4" a="1"/>
  <c r="J329" i="4" s="1"/>
  <c r="K329" i="4"/>
  <c r="F328" i="4"/>
  <c r="I328" i="2" l="1"/>
  <c r="L328" i="2" s="1"/>
  <c r="R328" i="2"/>
  <c r="X328" i="2"/>
  <c r="W328" i="2"/>
  <c r="B330" i="2"/>
  <c r="D329" i="2"/>
  <c r="K329" i="2" a="1"/>
  <c r="K329" i="2" s="1"/>
  <c r="S329" i="2"/>
  <c r="N329" i="2" a="1"/>
  <c r="N329" i="2" s="1"/>
  <c r="P329" i="2"/>
  <c r="G329" i="2"/>
  <c r="T329" i="2" a="1"/>
  <c r="T329" i="2" s="1"/>
  <c r="E329" i="2" a="1"/>
  <c r="E329" i="2" s="1"/>
  <c r="M329" i="2"/>
  <c r="H329" i="2" a="1"/>
  <c r="H329" i="2" s="1"/>
  <c r="I329" i="2" s="1"/>
  <c r="L329" i="2" s="1"/>
  <c r="J329" i="2"/>
  <c r="Q329" i="2" a="1"/>
  <c r="Q329" i="2" s="1"/>
  <c r="U328" i="2"/>
  <c r="Y327" i="2"/>
  <c r="F328" i="2"/>
  <c r="O328" i="2"/>
  <c r="P330" i="4" a="1"/>
  <c r="P330" i="4" s="1"/>
  <c r="Q330" i="4" a="1"/>
  <c r="Q330" i="4" s="1"/>
  <c r="T329" i="4"/>
  <c r="U329" i="4"/>
  <c r="V329" i="4" s="1"/>
  <c r="I329" i="4"/>
  <c r="L329" i="4"/>
  <c r="F329" i="4"/>
  <c r="B331" i="4"/>
  <c r="D330" i="4" a="1"/>
  <c r="D330" i="4" s="1"/>
  <c r="H330" i="4"/>
  <c r="G330" i="4" a="1"/>
  <c r="G330" i="4" s="1"/>
  <c r="K330" i="4"/>
  <c r="J330" i="4" a="1"/>
  <c r="J330" i="4" s="1"/>
  <c r="E330" i="4"/>
  <c r="O329" i="2" l="1"/>
  <c r="R329" i="2"/>
  <c r="W329" i="2"/>
  <c r="X329" i="2"/>
  <c r="K330" i="2" a="1"/>
  <c r="K330" i="2" s="1"/>
  <c r="S330" i="2"/>
  <c r="D330" i="2"/>
  <c r="Q330" i="2" a="1"/>
  <c r="Q330" i="2" s="1"/>
  <c r="J330" i="2"/>
  <c r="M330" i="2"/>
  <c r="T330" i="2" a="1"/>
  <c r="T330" i="2" s="1"/>
  <c r="H330" i="2" a="1"/>
  <c r="H330" i="2" s="1"/>
  <c r="E330" i="2" a="1"/>
  <c r="E330" i="2" s="1"/>
  <c r="B331" i="2"/>
  <c r="G330" i="2"/>
  <c r="N330" i="2" a="1"/>
  <c r="N330" i="2" s="1"/>
  <c r="P330" i="2"/>
  <c r="F329" i="2"/>
  <c r="U329" i="2"/>
  <c r="Y328" i="2"/>
  <c r="U330" i="4"/>
  <c r="R330" i="4"/>
  <c r="T330" i="4"/>
  <c r="V330" i="4" s="1"/>
  <c r="P331" i="4" a="1"/>
  <c r="P331" i="4" s="1"/>
  <c r="Q331" i="4" a="1"/>
  <c r="Q331" i="4" s="1"/>
  <c r="I330" i="4"/>
  <c r="L330" i="4"/>
  <c r="F330" i="4"/>
  <c r="D331" i="4" a="1"/>
  <c r="D331" i="4" s="1"/>
  <c r="H331" i="4"/>
  <c r="J331" i="4" a="1"/>
  <c r="J331" i="4" s="1"/>
  <c r="K331" i="4"/>
  <c r="B332" i="4"/>
  <c r="E331" i="4"/>
  <c r="G331" i="4" a="1"/>
  <c r="G331" i="4" s="1"/>
  <c r="I331" i="4" s="1"/>
  <c r="W330" i="2" l="1"/>
  <c r="Y329" i="2"/>
  <c r="I330" i="2"/>
  <c r="L330" i="2" s="1"/>
  <c r="F330" i="2"/>
  <c r="H331" i="2" a="1"/>
  <c r="H331" i="2" s="1"/>
  <c r="J331" i="2"/>
  <c r="Q331" i="2" a="1"/>
  <c r="Q331" i="2" s="1"/>
  <c r="N331" i="2" a="1"/>
  <c r="N331" i="2" s="1"/>
  <c r="P331" i="2"/>
  <c r="G331" i="2"/>
  <c r="S331" i="2"/>
  <c r="T331" i="2" a="1"/>
  <c r="T331" i="2" s="1"/>
  <c r="E331" i="2" a="1"/>
  <c r="E331" i="2" s="1"/>
  <c r="M331" i="2"/>
  <c r="B332" i="2"/>
  <c r="D331" i="2"/>
  <c r="K331" i="2" a="1"/>
  <c r="K331" i="2" s="1"/>
  <c r="O330" i="2"/>
  <c r="U330" i="2"/>
  <c r="R330" i="2"/>
  <c r="X330" i="2"/>
  <c r="R331" i="4"/>
  <c r="U331" i="4"/>
  <c r="Q332" i="4" a="1"/>
  <c r="Q332" i="4" s="1"/>
  <c r="P332" i="4" a="1"/>
  <c r="P332" i="4" s="1"/>
  <c r="T331" i="4"/>
  <c r="L331" i="4"/>
  <c r="F331" i="4"/>
  <c r="H332" i="4"/>
  <c r="G332" i="4" a="1"/>
  <c r="G332" i="4" s="1"/>
  <c r="J332" i="4" a="1"/>
  <c r="J332" i="4" s="1"/>
  <c r="B333" i="4"/>
  <c r="K332" i="4"/>
  <c r="D332" i="4" a="1"/>
  <c r="D332" i="4" s="1"/>
  <c r="T332" i="4" s="1"/>
  <c r="E332" i="4"/>
  <c r="W331" i="2" l="1"/>
  <c r="F331" i="2"/>
  <c r="U331" i="2"/>
  <c r="E332" i="2" a="1"/>
  <c r="E332" i="2" s="1"/>
  <c r="M332" i="2"/>
  <c r="T332" i="2" a="1"/>
  <c r="T332" i="2" s="1"/>
  <c r="K332" i="2" a="1"/>
  <c r="K332" i="2" s="1"/>
  <c r="S332" i="2"/>
  <c r="D332" i="2"/>
  <c r="Q332" i="2" a="1"/>
  <c r="Q332" i="2" s="1"/>
  <c r="H332" i="2" a="1"/>
  <c r="H332" i="2" s="1"/>
  <c r="J332" i="2"/>
  <c r="B333" i="2"/>
  <c r="G332" i="2"/>
  <c r="N332" i="2" a="1"/>
  <c r="N332" i="2" s="1"/>
  <c r="P332" i="2"/>
  <c r="O331" i="2"/>
  <c r="I331" i="2"/>
  <c r="L331" i="2" s="1"/>
  <c r="X331" i="2"/>
  <c r="R331" i="2"/>
  <c r="Y330" i="2"/>
  <c r="R332" i="4"/>
  <c r="V331" i="4"/>
  <c r="U332" i="4"/>
  <c r="V332" i="4" s="1"/>
  <c r="Q333" i="4" a="1"/>
  <c r="Q333" i="4" s="1"/>
  <c r="P333" i="4" a="1"/>
  <c r="P333" i="4" s="1"/>
  <c r="R333" i="4" s="1"/>
  <c r="I332" i="4"/>
  <c r="F332" i="4"/>
  <c r="L332" i="4"/>
  <c r="J333" i="4" a="1"/>
  <c r="J333" i="4" s="1"/>
  <c r="K333" i="4"/>
  <c r="D333" i="4" a="1"/>
  <c r="D333" i="4" s="1"/>
  <c r="H333" i="4"/>
  <c r="B334" i="4"/>
  <c r="E333" i="4"/>
  <c r="G333" i="4" a="1"/>
  <c r="G333" i="4" s="1"/>
  <c r="U332" i="2" l="1"/>
  <c r="W332" i="2"/>
  <c r="O332" i="2"/>
  <c r="R332" i="2"/>
  <c r="X332" i="2"/>
  <c r="N333" i="2" a="1"/>
  <c r="N333" i="2" s="1"/>
  <c r="P333" i="2"/>
  <c r="G333" i="2"/>
  <c r="T333" i="2" a="1"/>
  <c r="T333" i="2" s="1"/>
  <c r="E333" i="2" a="1"/>
  <c r="E333" i="2" s="1"/>
  <c r="M333" i="2"/>
  <c r="B334" i="2"/>
  <c r="D333" i="2"/>
  <c r="K333" i="2" a="1"/>
  <c r="K333" i="2" s="1"/>
  <c r="S333" i="2"/>
  <c r="H333" i="2" a="1"/>
  <c r="H333" i="2" s="1"/>
  <c r="J333" i="2"/>
  <c r="Q333" i="2" a="1"/>
  <c r="Q333" i="2" s="1"/>
  <c r="Y331" i="2"/>
  <c r="Y332" i="2" s="1"/>
  <c r="I332" i="2"/>
  <c r="L332" i="2" s="1"/>
  <c r="F332" i="2"/>
  <c r="I333" i="4"/>
  <c r="T333" i="4"/>
  <c r="U333" i="4"/>
  <c r="P334" i="4" a="1"/>
  <c r="P334" i="4" s="1"/>
  <c r="R334" i="4" s="1"/>
  <c r="Q334" i="4" a="1"/>
  <c r="Q334" i="4" s="1"/>
  <c r="L333" i="4"/>
  <c r="F333" i="4"/>
  <c r="E334" i="4"/>
  <c r="J334" i="4" a="1"/>
  <c r="J334" i="4" s="1"/>
  <c r="B335" i="4"/>
  <c r="G334" i="4" a="1"/>
  <c r="G334" i="4" s="1"/>
  <c r="K334" i="4"/>
  <c r="D334" i="4" a="1"/>
  <c r="D334" i="4" s="1"/>
  <c r="H334" i="4"/>
  <c r="X333" i="2" l="1"/>
  <c r="B335" i="2"/>
  <c r="G334" i="2"/>
  <c r="N334" i="2" a="1"/>
  <c r="N334" i="2" s="1"/>
  <c r="P334" i="2"/>
  <c r="E334" i="2" a="1"/>
  <c r="E334" i="2" s="1"/>
  <c r="M334" i="2"/>
  <c r="T334" i="2" a="1"/>
  <c r="T334" i="2" s="1"/>
  <c r="J334" i="2"/>
  <c r="K334" i="2" a="1"/>
  <c r="K334" i="2" s="1"/>
  <c r="S334" i="2"/>
  <c r="D334" i="2"/>
  <c r="W334" i="2" s="1"/>
  <c r="Q334" i="2" a="1"/>
  <c r="Q334" i="2" s="1"/>
  <c r="H334" i="2" a="1"/>
  <c r="H334" i="2" s="1"/>
  <c r="I333" i="2"/>
  <c r="L333" i="2" s="1"/>
  <c r="F333" i="2"/>
  <c r="W333" i="2"/>
  <c r="U333" i="2"/>
  <c r="O333" i="2"/>
  <c r="R333" i="2"/>
  <c r="V333" i="4"/>
  <c r="P335" i="4" a="1"/>
  <c r="P335" i="4" s="1"/>
  <c r="R335" i="4" s="1"/>
  <c r="Q335" i="4" a="1"/>
  <c r="Q335" i="4" s="1"/>
  <c r="F334" i="4"/>
  <c r="T334" i="4"/>
  <c r="U334" i="4"/>
  <c r="I334" i="4"/>
  <c r="L334" i="4"/>
  <c r="G335" i="4" a="1"/>
  <c r="G335" i="4" s="1"/>
  <c r="D335" i="4" a="1"/>
  <c r="D335" i="4" s="1"/>
  <c r="K335" i="4"/>
  <c r="E335" i="4"/>
  <c r="J335" i="4" a="1"/>
  <c r="J335" i="4" s="1"/>
  <c r="H335" i="4"/>
  <c r="B336" i="4"/>
  <c r="F334" i="2" l="1"/>
  <c r="O334" i="2"/>
  <c r="U334" i="2"/>
  <c r="I334" i="2"/>
  <c r="L334" i="2" s="1"/>
  <c r="X334" i="2"/>
  <c r="T335" i="2" a="1"/>
  <c r="T335" i="2" s="1"/>
  <c r="E335" i="2" a="1"/>
  <c r="E335" i="2" s="1"/>
  <c r="M335" i="2"/>
  <c r="B336" i="2"/>
  <c r="D335" i="2"/>
  <c r="F335" i="2" s="1"/>
  <c r="K335" i="2" a="1"/>
  <c r="K335" i="2" s="1"/>
  <c r="S335" i="2"/>
  <c r="N335" i="2" a="1"/>
  <c r="N335" i="2" s="1"/>
  <c r="P335" i="2"/>
  <c r="H335" i="2" a="1"/>
  <c r="H335" i="2" s="1"/>
  <c r="J335" i="2"/>
  <c r="Q335" i="2" a="1"/>
  <c r="Q335" i="2" s="1"/>
  <c r="G335" i="2"/>
  <c r="R334" i="2"/>
  <c r="Y333" i="2"/>
  <c r="V334" i="4"/>
  <c r="P336" i="4" a="1"/>
  <c r="P336" i="4" s="1"/>
  <c r="R336" i="4" s="1"/>
  <c r="Q336" i="4" a="1"/>
  <c r="Q336" i="4" s="1"/>
  <c r="F335" i="4"/>
  <c r="T335" i="4"/>
  <c r="U335" i="4"/>
  <c r="L335" i="4"/>
  <c r="D336" i="4" a="1"/>
  <c r="D336" i="4" s="1"/>
  <c r="E336" i="4"/>
  <c r="G336" i="4" a="1"/>
  <c r="G336" i="4" s="1"/>
  <c r="H336" i="4"/>
  <c r="J336" i="4" a="1"/>
  <c r="J336" i="4" s="1"/>
  <c r="K336" i="4"/>
  <c r="B337" i="4"/>
  <c r="I335" i="4"/>
  <c r="Y334" i="2" l="1"/>
  <c r="O335" i="2"/>
  <c r="X335" i="2"/>
  <c r="I335" i="2"/>
  <c r="L335" i="2" s="1"/>
  <c r="R335" i="2"/>
  <c r="W335" i="2"/>
  <c r="U335" i="2"/>
  <c r="B337" i="2"/>
  <c r="G336" i="2"/>
  <c r="N336" i="2" a="1"/>
  <c r="N336" i="2" s="1"/>
  <c r="P336" i="2"/>
  <c r="K336" i="2" a="1"/>
  <c r="K336" i="2" s="1"/>
  <c r="H336" i="2" a="1"/>
  <c r="H336" i="2" s="1"/>
  <c r="E336" i="2" a="1"/>
  <c r="E336" i="2" s="1"/>
  <c r="M336" i="2"/>
  <c r="T336" i="2" a="1"/>
  <c r="T336" i="2" s="1"/>
  <c r="S336" i="2"/>
  <c r="D336" i="2"/>
  <c r="Q336" i="2" a="1"/>
  <c r="Q336" i="2" s="1"/>
  <c r="J336" i="2"/>
  <c r="V335" i="4"/>
  <c r="Q337" i="4" a="1"/>
  <c r="Q337" i="4" s="1"/>
  <c r="P337" i="4" a="1"/>
  <c r="P337" i="4" s="1"/>
  <c r="R337" i="4" s="1"/>
  <c r="U336" i="4"/>
  <c r="L336" i="4"/>
  <c r="F336" i="4"/>
  <c r="T336" i="4"/>
  <c r="V336" i="4" s="1"/>
  <c r="I336" i="4"/>
  <c r="D337" i="4" a="1"/>
  <c r="D337" i="4" s="1"/>
  <c r="E337" i="4"/>
  <c r="J337" i="4" a="1"/>
  <c r="J337" i="4" s="1"/>
  <c r="K337" i="4"/>
  <c r="B338" i="4"/>
  <c r="H337" i="4"/>
  <c r="G337" i="4" a="1"/>
  <c r="G337" i="4" s="1"/>
  <c r="I337" i="4" s="1"/>
  <c r="U336" i="2" l="1"/>
  <c r="F336" i="2"/>
  <c r="H337" i="2" a="1"/>
  <c r="H337" i="2" s="1"/>
  <c r="J337" i="2"/>
  <c r="Q337" i="2" a="1"/>
  <c r="Q337" i="2" s="1"/>
  <c r="T337" i="2" a="1"/>
  <c r="T337" i="2" s="1"/>
  <c r="B338" i="2"/>
  <c r="D337" i="2"/>
  <c r="K337" i="2" a="1"/>
  <c r="K337" i="2" s="1"/>
  <c r="S337" i="2"/>
  <c r="N337" i="2" a="1"/>
  <c r="N337" i="2" s="1"/>
  <c r="P337" i="2"/>
  <c r="G337" i="2"/>
  <c r="E337" i="2" a="1"/>
  <c r="E337" i="2" s="1"/>
  <c r="M337" i="2"/>
  <c r="I336" i="2"/>
  <c r="L336" i="2" s="1"/>
  <c r="O336" i="2"/>
  <c r="R336" i="2"/>
  <c r="W336" i="2"/>
  <c r="X336" i="2"/>
  <c r="Y335" i="2"/>
  <c r="F337" i="4"/>
  <c r="T337" i="4"/>
  <c r="V337" i="4" s="1"/>
  <c r="U337" i="4"/>
  <c r="Q338" i="4" a="1"/>
  <c r="Q338" i="4" s="1"/>
  <c r="P338" i="4" a="1"/>
  <c r="P338" i="4" s="1"/>
  <c r="R338" i="4" s="1"/>
  <c r="L337" i="4"/>
  <c r="B339" i="4"/>
  <c r="D338" i="4" a="1"/>
  <c r="D338" i="4" s="1"/>
  <c r="E338" i="4"/>
  <c r="J338" i="4" a="1"/>
  <c r="J338" i="4" s="1"/>
  <c r="K338" i="4"/>
  <c r="G338" i="4" a="1"/>
  <c r="G338" i="4" s="1"/>
  <c r="H338" i="4"/>
  <c r="U337" i="2" l="1"/>
  <c r="Y336" i="2"/>
  <c r="I337" i="2"/>
  <c r="R337" i="2"/>
  <c r="W337" i="2"/>
  <c r="O337" i="2"/>
  <c r="Q338" i="2" a="1"/>
  <c r="Q338" i="2" s="1"/>
  <c r="H338" i="2" a="1"/>
  <c r="H338" i="2" s="1"/>
  <c r="J338" i="2"/>
  <c r="B339" i="2"/>
  <c r="G338" i="2"/>
  <c r="N338" i="2" a="1"/>
  <c r="N338" i="2" s="1"/>
  <c r="P338" i="2"/>
  <c r="E338" i="2" a="1"/>
  <c r="E338" i="2" s="1"/>
  <c r="M338" i="2"/>
  <c r="T338" i="2" a="1"/>
  <c r="T338" i="2" s="1"/>
  <c r="S338" i="2"/>
  <c r="D338" i="2"/>
  <c r="K338" i="2" a="1"/>
  <c r="K338" i="2" s="1"/>
  <c r="L337" i="2"/>
  <c r="X337" i="2"/>
  <c r="Y337" i="2" s="1"/>
  <c r="F337" i="2"/>
  <c r="U338" i="4"/>
  <c r="T338" i="4"/>
  <c r="V338" i="4" s="1"/>
  <c r="Q339" i="4" a="1"/>
  <c r="Q339" i="4" s="1"/>
  <c r="P339" i="4" a="1"/>
  <c r="P339" i="4" s="1"/>
  <c r="L338" i="4"/>
  <c r="F338" i="4"/>
  <c r="I338" i="4"/>
  <c r="J339" i="4" a="1"/>
  <c r="J339" i="4" s="1"/>
  <c r="K339" i="4"/>
  <c r="B340" i="4"/>
  <c r="G339" i="4" a="1"/>
  <c r="G339" i="4" s="1"/>
  <c r="E339" i="4"/>
  <c r="D339" i="4" a="1"/>
  <c r="D339" i="4" s="1"/>
  <c r="H339" i="4"/>
  <c r="F338" i="2" l="1"/>
  <c r="X338" i="2"/>
  <c r="H339" i="2" a="1"/>
  <c r="H339" i="2" s="1"/>
  <c r="J339" i="2"/>
  <c r="Q339" i="2" a="1"/>
  <c r="Q339" i="2" s="1"/>
  <c r="N339" i="2" a="1"/>
  <c r="N339" i="2" s="1"/>
  <c r="P339" i="2"/>
  <c r="G339" i="2"/>
  <c r="T339" i="2" a="1"/>
  <c r="T339" i="2" s="1"/>
  <c r="E339" i="2" a="1"/>
  <c r="E339" i="2" s="1"/>
  <c r="M339" i="2"/>
  <c r="B340" i="2"/>
  <c r="D339" i="2"/>
  <c r="K339" i="2" a="1"/>
  <c r="K339" i="2" s="1"/>
  <c r="S339" i="2"/>
  <c r="O338" i="2"/>
  <c r="I338" i="2"/>
  <c r="L338" i="2" s="1"/>
  <c r="W338" i="2"/>
  <c r="Y338" i="2" s="1"/>
  <c r="U338" i="2"/>
  <c r="R338" i="2"/>
  <c r="R339" i="4"/>
  <c r="P340" i="4" a="1"/>
  <c r="P340" i="4" s="1"/>
  <c r="R340" i="4" s="1"/>
  <c r="Q340" i="4" a="1"/>
  <c r="Q340" i="4" s="1"/>
  <c r="T339" i="4"/>
  <c r="V339" i="4" s="1"/>
  <c r="U339" i="4"/>
  <c r="I339" i="4"/>
  <c r="L339" i="4"/>
  <c r="F339" i="4"/>
  <c r="E340" i="4"/>
  <c r="H340" i="4"/>
  <c r="J340" i="4" a="1"/>
  <c r="J340" i="4" s="1"/>
  <c r="D340" i="4" a="1"/>
  <c r="D340" i="4" s="1"/>
  <c r="G340" i="4" a="1"/>
  <c r="G340" i="4" s="1"/>
  <c r="K340" i="4"/>
  <c r="B341" i="4"/>
  <c r="O339" i="2" l="1"/>
  <c r="F339" i="2"/>
  <c r="W339" i="2"/>
  <c r="J340" i="2"/>
  <c r="S340" i="2"/>
  <c r="B341" i="2"/>
  <c r="E340" i="2" a="1"/>
  <c r="E340" i="2" s="1"/>
  <c r="T340" i="2" a="1"/>
  <c r="T340" i="2" s="1"/>
  <c r="N340" i="2" a="1"/>
  <c r="N340" i="2" s="1"/>
  <c r="H340" i="2" a="1"/>
  <c r="H340" i="2" s="1"/>
  <c r="D340" i="2"/>
  <c r="G340" i="2"/>
  <c r="P340" i="2"/>
  <c r="M340" i="2"/>
  <c r="K340" i="2" a="1"/>
  <c r="K340" i="2" s="1"/>
  <c r="Q340" i="2" a="1"/>
  <c r="Q340" i="2" s="1"/>
  <c r="I339" i="2"/>
  <c r="L339" i="2" s="1"/>
  <c r="U339" i="2"/>
  <c r="R339" i="2"/>
  <c r="X339" i="2"/>
  <c r="Y339" i="2" s="1"/>
  <c r="I340" i="4"/>
  <c r="U340" i="4"/>
  <c r="P341" i="4" a="1"/>
  <c r="P341" i="4" s="1"/>
  <c r="R341" i="4" s="1"/>
  <c r="Q341" i="4" a="1"/>
  <c r="Q341" i="4" s="1"/>
  <c r="T340" i="4"/>
  <c r="F340" i="4"/>
  <c r="B342" i="4"/>
  <c r="G341" i="4" a="1"/>
  <c r="G341" i="4" s="1"/>
  <c r="K341" i="4"/>
  <c r="E341" i="4"/>
  <c r="D341" i="4" a="1"/>
  <c r="D341" i="4" s="1"/>
  <c r="T341" i="4" s="1"/>
  <c r="H341" i="4"/>
  <c r="J341" i="4" a="1"/>
  <c r="J341" i="4" s="1"/>
  <c r="L340" i="4"/>
  <c r="O340" i="2" l="1"/>
  <c r="W340" i="2"/>
  <c r="X340" i="2"/>
  <c r="F340" i="2"/>
  <c r="J341" i="2"/>
  <c r="S341" i="2"/>
  <c r="T341" i="2" a="1"/>
  <c r="T341" i="2" s="1"/>
  <c r="E341" i="2" a="1"/>
  <c r="E341" i="2" s="1"/>
  <c r="N341" i="2" a="1"/>
  <c r="N341" i="2" s="1"/>
  <c r="D341" i="2"/>
  <c r="B342" i="2"/>
  <c r="M341" i="2"/>
  <c r="G341" i="2"/>
  <c r="H341" i="2" a="1"/>
  <c r="H341" i="2" s="1"/>
  <c r="Q341" i="2" a="1"/>
  <c r="Q341" i="2" s="1"/>
  <c r="K341" i="2" a="1"/>
  <c r="K341" i="2" s="1"/>
  <c r="P341" i="2"/>
  <c r="R340" i="2"/>
  <c r="U340" i="2"/>
  <c r="I340" i="2"/>
  <c r="L340" i="2" s="1"/>
  <c r="U341" i="4"/>
  <c r="V340" i="4"/>
  <c r="V341" i="4" s="1"/>
  <c r="L341" i="4"/>
  <c r="P342" i="4" a="1"/>
  <c r="P342" i="4" s="1"/>
  <c r="R342" i="4" s="1"/>
  <c r="Q342" i="4" a="1"/>
  <c r="Q342" i="4" s="1"/>
  <c r="F341" i="4"/>
  <c r="I341" i="4"/>
  <c r="G342" i="4" a="1"/>
  <c r="G342" i="4" s="1"/>
  <c r="H342" i="4"/>
  <c r="J342" i="4" a="1"/>
  <c r="J342" i="4" s="1"/>
  <c r="B343" i="4"/>
  <c r="D342" i="4" a="1"/>
  <c r="D342" i="4" s="1"/>
  <c r="T342" i="4" s="1"/>
  <c r="V342" i="4" s="1"/>
  <c r="E342" i="4"/>
  <c r="U342" i="4" s="1"/>
  <c r="K342" i="4"/>
  <c r="O341" i="2" l="1"/>
  <c r="Y340" i="2"/>
  <c r="W341" i="2"/>
  <c r="U341" i="2"/>
  <c r="R341" i="2"/>
  <c r="I341" i="2"/>
  <c r="L341" i="2" s="1"/>
  <c r="X341" i="2"/>
  <c r="F341" i="2"/>
  <c r="G342" i="2"/>
  <c r="S342" i="2"/>
  <c r="N342" i="2" a="1"/>
  <c r="N342" i="2" s="1"/>
  <c r="J342" i="2"/>
  <c r="E342" i="2" a="1"/>
  <c r="E342" i="2" s="1"/>
  <c r="D342" i="2"/>
  <c r="P342" i="2"/>
  <c r="K342" i="2" a="1"/>
  <c r="K342" i="2" s="1"/>
  <c r="B343" i="2"/>
  <c r="Q342" i="2" a="1"/>
  <c r="Q342" i="2" s="1"/>
  <c r="M342" i="2"/>
  <c r="H342" i="2" a="1"/>
  <c r="H342" i="2" s="1"/>
  <c r="T342" i="2" a="1"/>
  <c r="T342" i="2" s="1"/>
  <c r="P343" i="4" a="1"/>
  <c r="P343" i="4" s="1"/>
  <c r="R343" i="4" s="1"/>
  <c r="Q343" i="4" a="1"/>
  <c r="Q343" i="4" s="1"/>
  <c r="I342" i="4"/>
  <c r="L342" i="4"/>
  <c r="F342" i="4"/>
  <c r="J343" i="4" a="1"/>
  <c r="J343" i="4" s="1"/>
  <c r="E343" i="4"/>
  <c r="B344" i="4"/>
  <c r="D343" i="4" a="1"/>
  <c r="D343" i="4" s="1"/>
  <c r="H343" i="4"/>
  <c r="G343" i="4" a="1"/>
  <c r="G343" i="4" s="1"/>
  <c r="K343" i="4"/>
  <c r="Y341" i="2" l="1"/>
  <c r="R342" i="2"/>
  <c r="F342" i="2"/>
  <c r="W342" i="2"/>
  <c r="U342" i="2"/>
  <c r="O342" i="2"/>
  <c r="D343" i="2"/>
  <c r="P343" i="2"/>
  <c r="K343" i="2" a="1"/>
  <c r="K343" i="2" s="1"/>
  <c r="B344" i="2"/>
  <c r="J343" i="2"/>
  <c r="E343" i="2" a="1"/>
  <c r="E343" i="2" s="1"/>
  <c r="Q343" i="2" a="1"/>
  <c r="Q343" i="2" s="1"/>
  <c r="M343" i="2"/>
  <c r="H343" i="2" a="1"/>
  <c r="H343" i="2" s="1"/>
  <c r="T343" i="2" a="1"/>
  <c r="T343" i="2" s="1"/>
  <c r="G343" i="2"/>
  <c r="S343" i="2"/>
  <c r="N343" i="2" a="1"/>
  <c r="N343" i="2" s="1"/>
  <c r="X342" i="2"/>
  <c r="I342" i="2"/>
  <c r="L342" i="2" s="1"/>
  <c r="T343" i="4"/>
  <c r="P344" i="4" a="1"/>
  <c r="P344" i="4" s="1"/>
  <c r="Q344" i="4" a="1"/>
  <c r="Q344" i="4" s="1"/>
  <c r="U343" i="4"/>
  <c r="L343" i="4"/>
  <c r="I343" i="4"/>
  <c r="F343" i="4"/>
  <c r="J344" i="4" a="1"/>
  <c r="J344" i="4" s="1"/>
  <c r="K344" i="4"/>
  <c r="B345" i="4"/>
  <c r="E344" i="4"/>
  <c r="U344" i="4" s="1"/>
  <c r="G344" i="4" a="1"/>
  <c r="G344" i="4" s="1"/>
  <c r="H344" i="4"/>
  <c r="D344" i="4" a="1"/>
  <c r="D344" i="4" s="1"/>
  <c r="T344" i="4" s="1"/>
  <c r="U343" i="2" l="1"/>
  <c r="I343" i="2"/>
  <c r="L343" i="2" s="1"/>
  <c r="J344" i="2"/>
  <c r="E344" i="2" a="1"/>
  <c r="E344" i="2" s="1"/>
  <c r="M344" i="2"/>
  <c r="H344" i="2" a="1"/>
  <c r="H344" i="2" s="1"/>
  <c r="T344" i="2" a="1"/>
  <c r="T344" i="2" s="1"/>
  <c r="P344" i="2"/>
  <c r="K344" i="2" a="1"/>
  <c r="K344" i="2" s="1"/>
  <c r="G344" i="2"/>
  <c r="I344" i="2" s="1"/>
  <c r="S344" i="2"/>
  <c r="N344" i="2" a="1"/>
  <c r="N344" i="2" s="1"/>
  <c r="Q344" i="2" a="1"/>
  <c r="Q344" i="2" s="1"/>
  <c r="D344" i="2"/>
  <c r="B345" i="2"/>
  <c r="X343" i="2"/>
  <c r="R343" i="2"/>
  <c r="Y342" i="2"/>
  <c r="O343" i="2"/>
  <c r="W343" i="2"/>
  <c r="F343" i="2"/>
  <c r="R344" i="4"/>
  <c r="V343" i="4"/>
  <c r="B346" i="4"/>
  <c r="P345" i="4" a="1"/>
  <c r="P345" i="4" s="1"/>
  <c r="R345" i="4" s="1"/>
  <c r="Q345" i="4" a="1"/>
  <c r="Q345" i="4" s="1"/>
  <c r="V344" i="4"/>
  <c r="F344" i="4"/>
  <c r="L344" i="4"/>
  <c r="I344" i="4"/>
  <c r="H346" i="4"/>
  <c r="D346" i="4" a="1"/>
  <c r="D346" i="4" s="1"/>
  <c r="J346" i="4" a="1"/>
  <c r="J346" i="4" s="1"/>
  <c r="E346" i="4"/>
  <c r="K346" i="4"/>
  <c r="G346" i="4" a="1"/>
  <c r="G346" i="4" s="1"/>
  <c r="B347" i="4"/>
  <c r="K345" i="4"/>
  <c r="J345" i="4" a="1"/>
  <c r="J345" i="4" s="1"/>
  <c r="D345" i="4" a="1"/>
  <c r="D345" i="4" s="1"/>
  <c r="G345" i="4" a="1"/>
  <c r="G345" i="4" s="1"/>
  <c r="E345" i="4"/>
  <c r="H345" i="4"/>
  <c r="U344" i="2" l="1"/>
  <c r="R344" i="2"/>
  <c r="F344" i="2"/>
  <c r="Y343" i="2"/>
  <c r="W344" i="2"/>
  <c r="L344" i="2"/>
  <c r="X344" i="2"/>
  <c r="M345" i="2"/>
  <c r="H345" i="2" a="1"/>
  <c r="H345" i="2" s="1"/>
  <c r="T345" i="2" a="1"/>
  <c r="T345" i="2" s="1"/>
  <c r="D345" i="2"/>
  <c r="P345" i="2"/>
  <c r="K345" i="2" a="1"/>
  <c r="K345" i="2" s="1"/>
  <c r="B346" i="2"/>
  <c r="G345" i="2"/>
  <c r="S345" i="2"/>
  <c r="N345" i="2" a="1"/>
  <c r="N345" i="2" s="1"/>
  <c r="J345" i="2"/>
  <c r="E345" i="2" a="1"/>
  <c r="E345" i="2" s="1"/>
  <c r="Q345" i="2" a="1"/>
  <c r="Q345" i="2" s="1"/>
  <c r="O344" i="2"/>
  <c r="U345" i="4"/>
  <c r="P347" i="4" a="1"/>
  <c r="P347" i="4" s="1"/>
  <c r="Q347" i="4" a="1"/>
  <c r="Q347" i="4" s="1"/>
  <c r="T345" i="4"/>
  <c r="Q346" i="4" a="1"/>
  <c r="Q346" i="4" s="1"/>
  <c r="U346" i="4" s="1"/>
  <c r="P346" i="4" a="1"/>
  <c r="P346" i="4" s="1"/>
  <c r="R346" i="4" s="1"/>
  <c r="R347" i="4" s="1"/>
  <c r="V345" i="4"/>
  <c r="L345" i="4"/>
  <c r="L346" i="4" s="1"/>
  <c r="E347" i="4"/>
  <c r="G347" i="4" a="1"/>
  <c r="G347" i="4" s="1"/>
  <c r="J347" i="4" a="1"/>
  <c r="J347" i="4" s="1"/>
  <c r="H347" i="4"/>
  <c r="D347" i="4" a="1"/>
  <c r="D347" i="4" s="1"/>
  <c r="B348" i="4"/>
  <c r="K347" i="4"/>
  <c r="I345" i="4"/>
  <c r="I346" i="4" s="1"/>
  <c r="F345" i="4"/>
  <c r="F346" i="4" s="1"/>
  <c r="Y344" i="2" l="1"/>
  <c r="O345" i="2"/>
  <c r="U345" i="2"/>
  <c r="I345" i="2"/>
  <c r="L345" i="2" s="1"/>
  <c r="X345" i="2"/>
  <c r="W345" i="2"/>
  <c r="R345" i="2"/>
  <c r="G346" i="2"/>
  <c r="S346" i="2"/>
  <c r="N346" i="2" a="1"/>
  <c r="N346" i="2" s="1"/>
  <c r="D346" i="2"/>
  <c r="P346" i="2"/>
  <c r="K346" i="2" a="1"/>
  <c r="K346" i="2" s="1"/>
  <c r="J346" i="2"/>
  <c r="E346" i="2" a="1"/>
  <c r="E346" i="2" s="1"/>
  <c r="Q346" i="2" a="1"/>
  <c r="Q346" i="2" s="1"/>
  <c r="R346" i="2" s="1"/>
  <c r="B347" i="2"/>
  <c r="M346" i="2"/>
  <c r="O346" i="2" s="1"/>
  <c r="H346" i="2" a="1"/>
  <c r="H346" i="2" s="1"/>
  <c r="T346" i="2" a="1"/>
  <c r="T346" i="2" s="1"/>
  <c r="F345" i="2"/>
  <c r="U347" i="4"/>
  <c r="T346" i="4"/>
  <c r="Q348" i="4" a="1"/>
  <c r="Q348" i="4" s="1"/>
  <c r="P348" i="4" a="1"/>
  <c r="P348" i="4" s="1"/>
  <c r="R348" i="4" s="1"/>
  <c r="T347" i="4"/>
  <c r="V346" i="4"/>
  <c r="V347" i="4" s="1"/>
  <c r="L347" i="4"/>
  <c r="F347" i="4"/>
  <c r="E348" i="4"/>
  <c r="J348" i="4" a="1"/>
  <c r="J348" i="4" s="1"/>
  <c r="G348" i="4" a="1"/>
  <c r="G348" i="4" s="1"/>
  <c r="H348" i="4"/>
  <c r="B349" i="4"/>
  <c r="K348" i="4"/>
  <c r="D348" i="4" a="1"/>
  <c r="D348" i="4" s="1"/>
  <c r="T348" i="4" s="1"/>
  <c r="I347" i="4"/>
  <c r="Y345" i="2" l="1"/>
  <c r="W346" i="2"/>
  <c r="I346" i="2"/>
  <c r="L346" i="2" s="1"/>
  <c r="X346" i="2"/>
  <c r="F346" i="2"/>
  <c r="G347" i="2"/>
  <c r="S347" i="2"/>
  <c r="N347" i="2" a="1"/>
  <c r="N347" i="2" s="1"/>
  <c r="J347" i="2"/>
  <c r="E347" i="2" a="1"/>
  <c r="E347" i="2" s="1"/>
  <c r="Q347" i="2" a="1"/>
  <c r="Q347" i="2" s="1"/>
  <c r="M347" i="2"/>
  <c r="H347" i="2" a="1"/>
  <c r="H347" i="2" s="1"/>
  <c r="T347" i="2" a="1"/>
  <c r="T347" i="2" s="1"/>
  <c r="D347" i="2"/>
  <c r="P347" i="2"/>
  <c r="K347" i="2" a="1"/>
  <c r="K347" i="2" s="1"/>
  <c r="B348" i="2"/>
  <c r="U346" i="2"/>
  <c r="Q349" i="4" a="1"/>
  <c r="Q349" i="4" s="1"/>
  <c r="P349" i="4" a="1"/>
  <c r="P349" i="4" s="1"/>
  <c r="R349" i="4" s="1"/>
  <c r="U348" i="4"/>
  <c r="V348" i="4" s="1"/>
  <c r="L348" i="4"/>
  <c r="D349" i="4" a="1"/>
  <c r="D349" i="4" s="1"/>
  <c r="E349" i="4"/>
  <c r="J349" i="4" a="1"/>
  <c r="J349" i="4" s="1"/>
  <c r="K349" i="4"/>
  <c r="B350" i="4"/>
  <c r="G349" i="4" a="1"/>
  <c r="G349" i="4" s="1"/>
  <c r="H349" i="4"/>
  <c r="F348" i="4"/>
  <c r="I348" i="4"/>
  <c r="Y346" i="2" l="1"/>
  <c r="R347" i="2"/>
  <c r="F347" i="2"/>
  <c r="I347" i="2"/>
  <c r="L347" i="2" s="1"/>
  <c r="O347" i="2"/>
  <c r="W347" i="2"/>
  <c r="U347" i="2"/>
  <c r="M348" i="2"/>
  <c r="H348" i="2" a="1"/>
  <c r="H348" i="2" s="1"/>
  <c r="T348" i="2" a="1"/>
  <c r="T348" i="2" s="1"/>
  <c r="D348" i="2"/>
  <c r="P348" i="2"/>
  <c r="K348" i="2" a="1"/>
  <c r="K348" i="2" s="1"/>
  <c r="B349" i="2"/>
  <c r="G348" i="2"/>
  <c r="S348" i="2"/>
  <c r="N348" i="2" a="1"/>
  <c r="N348" i="2" s="1"/>
  <c r="J348" i="2"/>
  <c r="E348" i="2" a="1"/>
  <c r="E348" i="2" s="1"/>
  <c r="Q348" i="2" a="1"/>
  <c r="Q348" i="2" s="1"/>
  <c r="R348" i="2" s="1"/>
  <c r="X347" i="2"/>
  <c r="U349" i="4"/>
  <c r="P350" i="4" a="1"/>
  <c r="P350" i="4" s="1"/>
  <c r="R350" i="4" s="1"/>
  <c r="Q350" i="4" a="1"/>
  <c r="Q350" i="4" s="1"/>
  <c r="T349" i="4"/>
  <c r="V349" i="4" s="1"/>
  <c r="L349" i="4"/>
  <c r="I349" i="4"/>
  <c r="F349" i="4"/>
  <c r="J350" i="4" a="1"/>
  <c r="J350" i="4" s="1"/>
  <c r="E350" i="4"/>
  <c r="D350" i="4" a="1"/>
  <c r="D350" i="4" s="1"/>
  <c r="K350" i="4"/>
  <c r="H350" i="4"/>
  <c r="G350" i="4" a="1"/>
  <c r="G350" i="4" s="1"/>
  <c r="B351" i="4"/>
  <c r="I348" i="2" l="1"/>
  <c r="L348" i="2" s="1"/>
  <c r="F348" i="2"/>
  <c r="Y347" i="2"/>
  <c r="J349" i="2"/>
  <c r="E349" i="2" a="1"/>
  <c r="E349" i="2" s="1"/>
  <c r="Q349" i="2" a="1"/>
  <c r="Q349" i="2" s="1"/>
  <c r="M349" i="2"/>
  <c r="H349" i="2" a="1"/>
  <c r="H349" i="2" s="1"/>
  <c r="D349" i="2"/>
  <c r="P349" i="2"/>
  <c r="R349" i="2" s="1"/>
  <c r="K349" i="2" a="1"/>
  <c r="K349" i="2" s="1"/>
  <c r="T349" i="2" a="1"/>
  <c r="T349" i="2" s="1"/>
  <c r="B350" i="2"/>
  <c r="G349" i="2"/>
  <c r="S349" i="2"/>
  <c r="N349" i="2" a="1"/>
  <c r="N349" i="2" s="1"/>
  <c r="U348" i="2"/>
  <c r="O348" i="2"/>
  <c r="X348" i="2"/>
  <c r="W348" i="2"/>
  <c r="Y348" i="2" s="1"/>
  <c r="T350" i="4"/>
  <c r="U350" i="4"/>
  <c r="Q351" i="4" a="1"/>
  <c r="Q351" i="4" s="1"/>
  <c r="P351" i="4" a="1"/>
  <c r="P351" i="4" s="1"/>
  <c r="R351" i="4" s="1"/>
  <c r="L350" i="4"/>
  <c r="F350" i="4"/>
  <c r="D351" i="4" a="1"/>
  <c r="D351" i="4" s="1"/>
  <c r="J351" i="4" a="1"/>
  <c r="J351" i="4" s="1"/>
  <c r="B352" i="4"/>
  <c r="E351" i="4"/>
  <c r="G351" i="4" a="1"/>
  <c r="G351" i="4" s="1"/>
  <c r="H351" i="4"/>
  <c r="K351" i="4"/>
  <c r="I350" i="4"/>
  <c r="I349" i="2" l="1"/>
  <c r="L349" i="2" s="1"/>
  <c r="W349" i="2"/>
  <c r="X349" i="2"/>
  <c r="U349" i="2"/>
  <c r="O349" i="2"/>
  <c r="F349" i="2"/>
  <c r="J350" i="2"/>
  <c r="E350" i="2" a="1"/>
  <c r="E350" i="2" s="1"/>
  <c r="Q350" i="2" a="1"/>
  <c r="Q350" i="2" s="1"/>
  <c r="S350" i="2"/>
  <c r="M350" i="2"/>
  <c r="H350" i="2" a="1"/>
  <c r="H350" i="2" s="1"/>
  <c r="T350" i="2" a="1"/>
  <c r="T350" i="2" s="1"/>
  <c r="D350" i="2"/>
  <c r="P350" i="2"/>
  <c r="K350" i="2" a="1"/>
  <c r="K350" i="2" s="1"/>
  <c r="B351" i="2"/>
  <c r="G350" i="2"/>
  <c r="N350" i="2" a="1"/>
  <c r="N350" i="2" s="1"/>
  <c r="O350" i="2" s="1"/>
  <c r="V350" i="4"/>
  <c r="U351" i="4"/>
  <c r="P352" i="4" a="1"/>
  <c r="P352" i="4" s="1"/>
  <c r="R352" i="4" s="1"/>
  <c r="Q352" i="4" a="1"/>
  <c r="Q352" i="4" s="1"/>
  <c r="T351" i="4"/>
  <c r="F351" i="4"/>
  <c r="L351" i="4"/>
  <c r="I351" i="4"/>
  <c r="D352" i="4" a="1"/>
  <c r="D352" i="4" s="1"/>
  <c r="J352" i="4" a="1"/>
  <c r="J352" i="4" s="1"/>
  <c r="H352" i="4"/>
  <c r="G352" i="4" a="1"/>
  <c r="G352" i="4" s="1"/>
  <c r="B353" i="4"/>
  <c r="E352" i="4"/>
  <c r="K352" i="4"/>
  <c r="I350" i="2" l="1"/>
  <c r="L350" i="2" s="1"/>
  <c r="U350" i="2"/>
  <c r="Y349" i="2"/>
  <c r="W350" i="2"/>
  <c r="F350" i="2"/>
  <c r="D351" i="2"/>
  <c r="P351" i="2"/>
  <c r="K351" i="2" a="1"/>
  <c r="K351" i="2" s="1"/>
  <c r="B352" i="2"/>
  <c r="G351" i="2"/>
  <c r="S351" i="2"/>
  <c r="N351" i="2" a="1"/>
  <c r="N351" i="2" s="1"/>
  <c r="J351" i="2"/>
  <c r="E351" i="2" a="1"/>
  <c r="E351" i="2" s="1"/>
  <c r="Q351" i="2" a="1"/>
  <c r="Q351" i="2" s="1"/>
  <c r="M351" i="2"/>
  <c r="H351" i="2" a="1"/>
  <c r="H351" i="2" s="1"/>
  <c r="T351" i="2" a="1"/>
  <c r="T351" i="2" s="1"/>
  <c r="X350" i="2"/>
  <c r="R350" i="2"/>
  <c r="V351" i="4"/>
  <c r="U352" i="4"/>
  <c r="Q353" i="4" a="1"/>
  <c r="Q353" i="4" s="1"/>
  <c r="P353" i="4" a="1"/>
  <c r="P353" i="4" s="1"/>
  <c r="T352" i="4"/>
  <c r="I352" i="4"/>
  <c r="L352" i="4"/>
  <c r="B354" i="4"/>
  <c r="H353" i="4"/>
  <c r="K353" i="4"/>
  <c r="D353" i="4" a="1"/>
  <c r="D353" i="4" s="1"/>
  <c r="T353" i="4" s="1"/>
  <c r="E353" i="4"/>
  <c r="G353" i="4" a="1"/>
  <c r="G353" i="4" s="1"/>
  <c r="I353" i="4" s="1"/>
  <c r="J353" i="4" a="1"/>
  <c r="J353" i="4" s="1"/>
  <c r="F352" i="4"/>
  <c r="I351" i="2" l="1"/>
  <c r="L351" i="2" s="1"/>
  <c r="W351" i="2"/>
  <c r="J352" i="2"/>
  <c r="E352" i="2" a="1"/>
  <c r="E352" i="2" s="1"/>
  <c r="Q352" i="2" a="1"/>
  <c r="Q352" i="2" s="1"/>
  <c r="P352" i="2"/>
  <c r="B353" i="2"/>
  <c r="G352" i="2"/>
  <c r="S352" i="2"/>
  <c r="N352" i="2" a="1"/>
  <c r="N352" i="2" s="1"/>
  <c r="M352" i="2"/>
  <c r="H352" i="2" a="1"/>
  <c r="H352" i="2" s="1"/>
  <c r="T352" i="2" a="1"/>
  <c r="T352" i="2" s="1"/>
  <c r="D352" i="2"/>
  <c r="K352" i="2" a="1"/>
  <c r="K352" i="2" s="1"/>
  <c r="F351" i="2"/>
  <c r="Y350" i="2"/>
  <c r="X351" i="2"/>
  <c r="O351" i="2"/>
  <c r="R351" i="2"/>
  <c r="U351" i="2"/>
  <c r="R353" i="4"/>
  <c r="V352" i="4"/>
  <c r="L353" i="4"/>
  <c r="U353" i="4"/>
  <c r="V353" i="4" s="1"/>
  <c r="P354" i="4" a="1"/>
  <c r="P354" i="4" s="1"/>
  <c r="R354" i="4" s="1"/>
  <c r="Q354" i="4" a="1"/>
  <c r="Q354" i="4" s="1"/>
  <c r="E354" i="4"/>
  <c r="H354" i="4"/>
  <c r="G354" i="4" a="1"/>
  <c r="G354" i="4" s="1"/>
  <c r="J354" i="4" a="1"/>
  <c r="J354" i="4" s="1"/>
  <c r="B355" i="4"/>
  <c r="K354" i="4"/>
  <c r="D354" i="4" a="1"/>
  <c r="D354" i="4" s="1"/>
  <c r="T354" i="4" s="1"/>
  <c r="F353" i="4"/>
  <c r="I352" i="2" l="1"/>
  <c r="L352" i="2" s="1"/>
  <c r="X352" i="2"/>
  <c r="J353" i="2"/>
  <c r="E353" i="2" a="1"/>
  <c r="E353" i="2" s="1"/>
  <c r="Q353" i="2" a="1"/>
  <c r="Q353" i="2" s="1"/>
  <c r="G353" i="2"/>
  <c r="N353" i="2" a="1"/>
  <c r="N353" i="2" s="1"/>
  <c r="M353" i="2"/>
  <c r="H353" i="2" a="1"/>
  <c r="H353" i="2" s="1"/>
  <c r="T353" i="2" a="1"/>
  <c r="T353" i="2" s="1"/>
  <c r="S353" i="2"/>
  <c r="D353" i="2"/>
  <c r="P353" i="2"/>
  <c r="K353" i="2" a="1"/>
  <c r="K353" i="2" s="1"/>
  <c r="B354" i="2"/>
  <c r="W352" i="2"/>
  <c r="O352" i="2"/>
  <c r="R352" i="2"/>
  <c r="Y351" i="2"/>
  <c r="F352" i="2"/>
  <c r="U352" i="2"/>
  <c r="Q355" i="4" a="1"/>
  <c r="Q355" i="4" s="1"/>
  <c r="P355" i="4" a="1"/>
  <c r="P355" i="4" s="1"/>
  <c r="R355" i="4" s="1"/>
  <c r="U354" i="4"/>
  <c r="V354" i="4" s="1"/>
  <c r="I354" i="4"/>
  <c r="L354" i="4"/>
  <c r="F354" i="4"/>
  <c r="D355" i="4" a="1"/>
  <c r="D355" i="4" s="1"/>
  <c r="J355" i="4" a="1"/>
  <c r="J355" i="4" s="1"/>
  <c r="B356" i="4"/>
  <c r="E355" i="4"/>
  <c r="U355" i="4" s="1"/>
  <c r="G355" i="4" a="1"/>
  <c r="G355" i="4" s="1"/>
  <c r="H355" i="4"/>
  <c r="K355" i="4"/>
  <c r="Y352" i="2" l="1"/>
  <c r="W353" i="2"/>
  <c r="O353" i="2"/>
  <c r="X353" i="2"/>
  <c r="I353" i="2"/>
  <c r="L353" i="2" s="1"/>
  <c r="J354" i="2"/>
  <c r="E354" i="2" a="1"/>
  <c r="E354" i="2" s="1"/>
  <c r="Q354" i="2" a="1"/>
  <c r="Q354" i="2" s="1"/>
  <c r="M354" i="2"/>
  <c r="H354" i="2" a="1"/>
  <c r="H354" i="2" s="1"/>
  <c r="T354" i="2" a="1"/>
  <c r="T354" i="2" s="1"/>
  <c r="D354" i="2"/>
  <c r="P354" i="2"/>
  <c r="K354" i="2" a="1"/>
  <c r="K354" i="2" s="1"/>
  <c r="B355" i="2"/>
  <c r="G354" i="2"/>
  <c r="I354" i="2" s="1"/>
  <c r="S354" i="2"/>
  <c r="N354" i="2" a="1"/>
  <c r="N354" i="2" s="1"/>
  <c r="O354" i="2" s="1"/>
  <c r="U353" i="2"/>
  <c r="F353" i="2"/>
  <c r="R353" i="2"/>
  <c r="Q356" i="4" a="1"/>
  <c r="Q356" i="4" s="1"/>
  <c r="P356" i="4" a="1"/>
  <c r="P356" i="4" s="1"/>
  <c r="R356" i="4" s="1"/>
  <c r="L355" i="4"/>
  <c r="F355" i="4"/>
  <c r="T355" i="4"/>
  <c r="V355" i="4" s="1"/>
  <c r="I355" i="4"/>
  <c r="K356" i="4"/>
  <c r="B357" i="4"/>
  <c r="E356" i="4"/>
  <c r="D356" i="4" a="1"/>
  <c r="D356" i="4" s="1"/>
  <c r="G356" i="4" a="1"/>
  <c r="G356" i="4" s="1"/>
  <c r="J356" i="4" a="1"/>
  <c r="J356" i="4" s="1"/>
  <c r="H356" i="4"/>
  <c r="Y353" i="2" l="1"/>
  <c r="F354" i="2"/>
  <c r="L354" i="2"/>
  <c r="W354" i="2"/>
  <c r="X354" i="2"/>
  <c r="D355" i="2"/>
  <c r="P355" i="2"/>
  <c r="K355" i="2" a="1"/>
  <c r="K355" i="2" s="1"/>
  <c r="B356" i="2"/>
  <c r="M355" i="2"/>
  <c r="H355" i="2" a="1"/>
  <c r="H355" i="2" s="1"/>
  <c r="T355" i="2" a="1"/>
  <c r="T355" i="2" s="1"/>
  <c r="G355" i="2"/>
  <c r="S355" i="2"/>
  <c r="N355" i="2" a="1"/>
  <c r="N355" i="2" s="1"/>
  <c r="J355" i="2"/>
  <c r="E355" i="2" a="1"/>
  <c r="E355" i="2" s="1"/>
  <c r="Q355" i="2" a="1"/>
  <c r="Q355" i="2" s="1"/>
  <c r="U354" i="2"/>
  <c r="R354" i="2"/>
  <c r="T356" i="4"/>
  <c r="U356" i="4"/>
  <c r="V356" i="4" s="1"/>
  <c r="Q357" i="4" a="1"/>
  <c r="Q357" i="4" s="1"/>
  <c r="P357" i="4" a="1"/>
  <c r="P357" i="4" s="1"/>
  <c r="I356" i="4"/>
  <c r="F356" i="4"/>
  <c r="L356" i="4"/>
  <c r="B358" i="4"/>
  <c r="G357" i="4" a="1"/>
  <c r="G357" i="4" s="1"/>
  <c r="J357" i="4" a="1"/>
  <c r="J357" i="4" s="1"/>
  <c r="D357" i="4" a="1"/>
  <c r="D357" i="4" s="1"/>
  <c r="T357" i="4" s="1"/>
  <c r="E357" i="4"/>
  <c r="H357" i="4"/>
  <c r="K357" i="4"/>
  <c r="X355" i="2" l="1"/>
  <c r="I355" i="2"/>
  <c r="L355" i="2" s="1"/>
  <c r="F355" i="2"/>
  <c r="Y354" i="2"/>
  <c r="M356" i="2"/>
  <c r="H356" i="2" a="1"/>
  <c r="H356" i="2" s="1"/>
  <c r="T356" i="2" a="1"/>
  <c r="T356" i="2" s="1"/>
  <c r="J356" i="2"/>
  <c r="E356" i="2" a="1"/>
  <c r="E356" i="2" s="1"/>
  <c r="D356" i="2"/>
  <c r="P356" i="2"/>
  <c r="K356" i="2" a="1"/>
  <c r="K356" i="2" s="1"/>
  <c r="B357" i="2"/>
  <c r="G356" i="2"/>
  <c r="I356" i="2" s="1"/>
  <c r="S356" i="2"/>
  <c r="N356" i="2" a="1"/>
  <c r="N356" i="2" s="1"/>
  <c r="Q356" i="2" a="1"/>
  <c r="Q356" i="2" s="1"/>
  <c r="R355" i="2"/>
  <c r="U355" i="2"/>
  <c r="O355" i="2"/>
  <c r="W355" i="2"/>
  <c r="Y355" i="2" s="1"/>
  <c r="R357" i="4"/>
  <c r="U357" i="4"/>
  <c r="V357" i="4" s="1"/>
  <c r="P358" i="4" a="1"/>
  <c r="P358" i="4" s="1"/>
  <c r="R358" i="4" s="1"/>
  <c r="Q358" i="4" a="1"/>
  <c r="Q358" i="4" s="1"/>
  <c r="L357" i="4"/>
  <c r="F357" i="4"/>
  <c r="I357" i="4"/>
  <c r="H358" i="4"/>
  <c r="K358" i="4"/>
  <c r="D358" i="4" a="1"/>
  <c r="D358" i="4" s="1"/>
  <c r="J358" i="4" a="1"/>
  <c r="J358" i="4" s="1"/>
  <c r="G358" i="4" a="1"/>
  <c r="G358" i="4" s="1"/>
  <c r="I358" i="4" s="1"/>
  <c r="B359" i="4"/>
  <c r="E358" i="4"/>
  <c r="L356" i="2" l="1"/>
  <c r="X356" i="2"/>
  <c r="R356" i="2"/>
  <c r="U356" i="2"/>
  <c r="M357" i="2"/>
  <c r="H357" i="2" a="1"/>
  <c r="H357" i="2" s="1"/>
  <c r="T357" i="2" a="1"/>
  <c r="T357" i="2" s="1"/>
  <c r="D357" i="2"/>
  <c r="P357" i="2"/>
  <c r="K357" i="2" a="1"/>
  <c r="K357" i="2" s="1"/>
  <c r="B358" i="2"/>
  <c r="G357" i="2"/>
  <c r="S357" i="2"/>
  <c r="N357" i="2" a="1"/>
  <c r="N357" i="2" s="1"/>
  <c r="J357" i="2"/>
  <c r="E357" i="2" a="1"/>
  <c r="E357" i="2" s="1"/>
  <c r="Q357" i="2" a="1"/>
  <c r="Q357" i="2" s="1"/>
  <c r="O356" i="2"/>
  <c r="W356" i="2"/>
  <c r="F356" i="2"/>
  <c r="T358" i="4"/>
  <c r="U358" i="4"/>
  <c r="Q359" i="4" a="1"/>
  <c r="Q359" i="4" s="1"/>
  <c r="P359" i="4" a="1"/>
  <c r="P359" i="4" s="1"/>
  <c r="L358" i="4"/>
  <c r="F358" i="4"/>
  <c r="E359" i="4"/>
  <c r="G359" i="4" a="1"/>
  <c r="G359" i="4" s="1"/>
  <c r="H359" i="4"/>
  <c r="J359" i="4" a="1"/>
  <c r="J359" i="4" s="1"/>
  <c r="D359" i="4" a="1"/>
  <c r="D359" i="4" s="1"/>
  <c r="K359" i="4"/>
  <c r="B360" i="4"/>
  <c r="Y356" i="2" l="1"/>
  <c r="X357" i="2"/>
  <c r="I357" i="2"/>
  <c r="L357" i="2" s="1"/>
  <c r="F357" i="2"/>
  <c r="W357" i="2"/>
  <c r="D358" i="2"/>
  <c r="P358" i="2"/>
  <c r="K358" i="2" a="1"/>
  <c r="K358" i="2" s="1"/>
  <c r="B359" i="2"/>
  <c r="G358" i="2"/>
  <c r="S358" i="2"/>
  <c r="N358" i="2" a="1"/>
  <c r="N358" i="2" s="1"/>
  <c r="H358" i="2" a="1"/>
  <c r="H358" i="2" s="1"/>
  <c r="M358" i="2"/>
  <c r="T358" i="2" a="1"/>
  <c r="T358" i="2" s="1"/>
  <c r="J358" i="2"/>
  <c r="E358" i="2" a="1"/>
  <c r="E358" i="2" s="1"/>
  <c r="Q358" i="2" a="1"/>
  <c r="Q358" i="2" s="1"/>
  <c r="O357" i="2"/>
  <c r="U357" i="2"/>
  <c r="R357" i="2"/>
  <c r="R359" i="4"/>
  <c r="V358" i="4"/>
  <c r="P360" i="4" a="1"/>
  <c r="P360" i="4" s="1"/>
  <c r="R360" i="4" s="1"/>
  <c r="Q360" i="4" a="1"/>
  <c r="Q360" i="4" s="1"/>
  <c r="F359" i="4"/>
  <c r="T359" i="4"/>
  <c r="U359" i="4"/>
  <c r="G360" i="4" a="1"/>
  <c r="G360" i="4" s="1"/>
  <c r="J360" i="4" a="1"/>
  <c r="J360" i="4" s="1"/>
  <c r="B361" i="4"/>
  <c r="E360" i="4"/>
  <c r="H360" i="4"/>
  <c r="K360" i="4"/>
  <c r="D360" i="4" a="1"/>
  <c r="D360" i="4" s="1"/>
  <c r="I359" i="4"/>
  <c r="L359" i="4"/>
  <c r="Y357" i="2" l="1"/>
  <c r="O358" i="2"/>
  <c r="I358" i="2"/>
  <c r="L358" i="2" s="1"/>
  <c r="G359" i="2"/>
  <c r="S359" i="2"/>
  <c r="N359" i="2" a="1"/>
  <c r="N359" i="2" s="1"/>
  <c r="D359" i="2"/>
  <c r="K359" i="2" a="1"/>
  <c r="K359" i="2" s="1"/>
  <c r="J359" i="2"/>
  <c r="E359" i="2" a="1"/>
  <c r="E359" i="2" s="1"/>
  <c r="Q359" i="2" a="1"/>
  <c r="Q359" i="2" s="1"/>
  <c r="M359" i="2"/>
  <c r="H359" i="2" a="1"/>
  <c r="H359" i="2" s="1"/>
  <c r="T359" i="2" a="1"/>
  <c r="T359" i="2" s="1"/>
  <c r="U359" i="2" s="1"/>
  <c r="P359" i="2"/>
  <c r="B360" i="2"/>
  <c r="W358" i="2"/>
  <c r="F358" i="2"/>
  <c r="X358" i="2"/>
  <c r="U358" i="2"/>
  <c r="R358" i="2"/>
  <c r="V359" i="4"/>
  <c r="U360" i="4"/>
  <c r="T360" i="4"/>
  <c r="V360" i="4" s="1"/>
  <c r="Q361" i="4" a="1"/>
  <c r="Q361" i="4" s="1"/>
  <c r="P361" i="4" a="1"/>
  <c r="P361" i="4" s="1"/>
  <c r="R361" i="4" s="1"/>
  <c r="F360" i="4"/>
  <c r="D361" i="4" a="1"/>
  <c r="D361" i="4" s="1"/>
  <c r="E361" i="4"/>
  <c r="G361" i="4" a="1"/>
  <c r="G361" i="4" s="1"/>
  <c r="H361" i="4"/>
  <c r="J361" i="4" a="1"/>
  <c r="J361" i="4" s="1"/>
  <c r="K361" i="4"/>
  <c r="B362" i="4"/>
  <c r="L360" i="4"/>
  <c r="I360" i="4"/>
  <c r="F359" i="2" l="1"/>
  <c r="I359" i="2"/>
  <c r="L359" i="2" s="1"/>
  <c r="X359" i="2"/>
  <c r="Y358" i="2"/>
  <c r="M360" i="2"/>
  <c r="H360" i="2" a="1"/>
  <c r="H360" i="2" s="1"/>
  <c r="T360" i="2" a="1"/>
  <c r="T360" i="2" s="1"/>
  <c r="D360" i="2"/>
  <c r="P360" i="2"/>
  <c r="K360" i="2" a="1"/>
  <c r="K360" i="2" s="1"/>
  <c r="B361" i="2"/>
  <c r="J360" i="2"/>
  <c r="E360" i="2" a="1"/>
  <c r="E360" i="2" s="1"/>
  <c r="Q360" i="2" a="1"/>
  <c r="Q360" i="2" s="1"/>
  <c r="G360" i="2"/>
  <c r="S360" i="2"/>
  <c r="N360" i="2" a="1"/>
  <c r="N360" i="2" s="1"/>
  <c r="O359" i="2"/>
  <c r="R359" i="2"/>
  <c r="W359" i="2"/>
  <c r="Y359" i="2" s="1"/>
  <c r="T361" i="4"/>
  <c r="P362" i="4" a="1"/>
  <c r="P362" i="4" s="1"/>
  <c r="Q362" i="4" a="1"/>
  <c r="Q362" i="4" s="1"/>
  <c r="U361" i="4"/>
  <c r="L361" i="4"/>
  <c r="E362" i="4"/>
  <c r="H362" i="4"/>
  <c r="K362" i="4"/>
  <c r="D362" i="4" a="1"/>
  <c r="D362" i="4" s="1"/>
  <c r="G362" i="4" a="1"/>
  <c r="G362" i="4" s="1"/>
  <c r="J362" i="4" a="1"/>
  <c r="J362" i="4" s="1"/>
  <c r="B363" i="4"/>
  <c r="I361" i="4"/>
  <c r="F361" i="4"/>
  <c r="I360" i="2" l="1"/>
  <c r="L360" i="2" s="1"/>
  <c r="X360" i="2"/>
  <c r="R360" i="2"/>
  <c r="O360" i="2"/>
  <c r="U360" i="2"/>
  <c r="F360" i="2"/>
  <c r="W360" i="2"/>
  <c r="G361" i="2"/>
  <c r="S361" i="2"/>
  <c r="N361" i="2" a="1"/>
  <c r="N361" i="2" s="1"/>
  <c r="J361" i="2"/>
  <c r="E361" i="2" a="1"/>
  <c r="E361" i="2" s="1"/>
  <c r="Q361" i="2" a="1"/>
  <c r="Q361" i="2" s="1"/>
  <c r="M361" i="2"/>
  <c r="H361" i="2" a="1"/>
  <c r="H361" i="2" s="1"/>
  <c r="D361" i="2"/>
  <c r="P361" i="2"/>
  <c r="K361" i="2" a="1"/>
  <c r="K361" i="2" s="1"/>
  <c r="B362" i="2"/>
  <c r="T361" i="2" a="1"/>
  <c r="T361" i="2" s="1"/>
  <c r="U361" i="2" s="1"/>
  <c r="U362" i="4"/>
  <c r="R362" i="4"/>
  <c r="V361" i="4"/>
  <c r="T362" i="4"/>
  <c r="V362" i="4" s="1"/>
  <c r="Q363" i="4" a="1"/>
  <c r="Q363" i="4" s="1"/>
  <c r="P363" i="4" a="1"/>
  <c r="P363" i="4" s="1"/>
  <c r="R363" i="4" s="1"/>
  <c r="L362" i="4"/>
  <c r="I362" i="4"/>
  <c r="F362" i="4"/>
  <c r="E363" i="4"/>
  <c r="G363" i="4" a="1"/>
  <c r="G363" i="4" s="1"/>
  <c r="H363" i="4"/>
  <c r="J363" i="4" a="1"/>
  <c r="J363" i="4" s="1"/>
  <c r="K363" i="4"/>
  <c r="B364" i="4"/>
  <c r="D363" i="4" a="1"/>
  <c r="D363" i="4" s="1"/>
  <c r="R361" i="2" l="1"/>
  <c r="Y360" i="2"/>
  <c r="I361" i="2"/>
  <c r="L361" i="2" s="1"/>
  <c r="W361" i="2"/>
  <c r="G362" i="2"/>
  <c r="S362" i="2"/>
  <c r="N362" i="2" a="1"/>
  <c r="N362" i="2" s="1"/>
  <c r="Q362" i="2" a="1"/>
  <c r="Q362" i="2" s="1"/>
  <c r="K362" i="2" a="1"/>
  <c r="K362" i="2" s="1"/>
  <c r="J362" i="2"/>
  <c r="E362" i="2" a="1"/>
  <c r="E362" i="2" s="1"/>
  <c r="D362" i="2"/>
  <c r="P362" i="2"/>
  <c r="B363" i="2"/>
  <c r="M362" i="2"/>
  <c r="H362" i="2" a="1"/>
  <c r="H362" i="2" s="1"/>
  <c r="T362" i="2" a="1"/>
  <c r="T362" i="2" s="1"/>
  <c r="O361" i="2"/>
  <c r="F361" i="2"/>
  <c r="X361" i="2"/>
  <c r="Y361" i="2" s="1"/>
  <c r="T363" i="4"/>
  <c r="Q364" i="4" a="1"/>
  <c r="Q364" i="4" s="1"/>
  <c r="P364" i="4" a="1"/>
  <c r="P364" i="4" s="1"/>
  <c r="R364" i="4" s="1"/>
  <c r="U363" i="4"/>
  <c r="F363" i="4"/>
  <c r="I363" i="4"/>
  <c r="D364" i="4" a="1"/>
  <c r="D364" i="4" s="1"/>
  <c r="T364" i="4" s="1"/>
  <c r="G364" i="4" a="1"/>
  <c r="G364" i="4" s="1"/>
  <c r="J364" i="4" a="1"/>
  <c r="J364" i="4" s="1"/>
  <c r="B365" i="4"/>
  <c r="E364" i="4"/>
  <c r="U364" i="4" s="1"/>
  <c r="H364" i="4"/>
  <c r="K364" i="4"/>
  <c r="L363" i="4"/>
  <c r="I362" i="2" l="1"/>
  <c r="L362" i="2" s="1"/>
  <c r="F362" i="2"/>
  <c r="W362" i="2"/>
  <c r="R362" i="2"/>
  <c r="G363" i="2"/>
  <c r="S363" i="2"/>
  <c r="N363" i="2" a="1"/>
  <c r="N363" i="2" s="1"/>
  <c r="Q363" i="2" a="1"/>
  <c r="Q363" i="2" s="1"/>
  <c r="P363" i="2"/>
  <c r="B364" i="2"/>
  <c r="J363" i="2"/>
  <c r="E363" i="2" a="1"/>
  <c r="E363" i="2" s="1"/>
  <c r="D363" i="2"/>
  <c r="K363" i="2" a="1"/>
  <c r="K363" i="2" s="1"/>
  <c r="M363" i="2"/>
  <c r="H363" i="2" a="1"/>
  <c r="H363" i="2" s="1"/>
  <c r="T363" i="2" a="1"/>
  <c r="T363" i="2" s="1"/>
  <c r="U362" i="2"/>
  <c r="O362" i="2"/>
  <c r="X362" i="2"/>
  <c r="V363" i="4"/>
  <c r="V364" i="4" s="1"/>
  <c r="Q365" i="4" a="1"/>
  <c r="Q365" i="4" s="1"/>
  <c r="P365" i="4" a="1"/>
  <c r="P365" i="4" s="1"/>
  <c r="R365" i="4" s="1"/>
  <c r="F364" i="4"/>
  <c r="D365" i="4" a="1"/>
  <c r="D365" i="4" s="1"/>
  <c r="E365" i="4"/>
  <c r="G365" i="4" a="1"/>
  <c r="G365" i="4" s="1"/>
  <c r="H365" i="4"/>
  <c r="J365" i="4" a="1"/>
  <c r="J365" i="4" s="1"/>
  <c r="K365" i="4"/>
  <c r="B366" i="4"/>
  <c r="L364" i="4"/>
  <c r="I364" i="4"/>
  <c r="O363" i="2" l="1"/>
  <c r="W363" i="2"/>
  <c r="R363" i="2"/>
  <c r="I363" i="2"/>
  <c r="L363" i="2" s="1"/>
  <c r="X363" i="2"/>
  <c r="F363" i="2"/>
  <c r="Y362" i="2"/>
  <c r="J364" i="2"/>
  <c r="E364" i="2" a="1"/>
  <c r="E364" i="2" s="1"/>
  <c r="Q364" i="2" a="1"/>
  <c r="Q364" i="2" s="1"/>
  <c r="M364" i="2"/>
  <c r="H364" i="2" a="1"/>
  <c r="H364" i="2" s="1"/>
  <c r="T364" i="2" a="1"/>
  <c r="T364" i="2" s="1"/>
  <c r="G364" i="2"/>
  <c r="S364" i="2"/>
  <c r="N364" i="2" a="1"/>
  <c r="N364" i="2" s="1"/>
  <c r="D364" i="2"/>
  <c r="P364" i="2"/>
  <c r="K364" i="2" a="1"/>
  <c r="K364" i="2" s="1"/>
  <c r="B365" i="2"/>
  <c r="U363" i="2"/>
  <c r="U365" i="4"/>
  <c r="P366" i="4" a="1"/>
  <c r="P366" i="4" s="1"/>
  <c r="Q366" i="4" a="1"/>
  <c r="Q366" i="4" s="1"/>
  <c r="T365" i="4"/>
  <c r="L365" i="4"/>
  <c r="F365" i="4"/>
  <c r="H366" i="4"/>
  <c r="G366" i="4" a="1"/>
  <c r="G366" i="4" s="1"/>
  <c r="D366" i="4" a="1"/>
  <c r="D366" i="4" s="1"/>
  <c r="K366" i="4"/>
  <c r="J366" i="4" a="1"/>
  <c r="J366" i="4" s="1"/>
  <c r="B367" i="4"/>
  <c r="E366" i="4"/>
  <c r="I365" i="4"/>
  <c r="Y363" i="2" l="1"/>
  <c r="I364" i="2"/>
  <c r="L364" i="2" s="1"/>
  <c r="X364" i="2"/>
  <c r="F364" i="2"/>
  <c r="R364" i="2"/>
  <c r="W364" i="2"/>
  <c r="J365" i="2"/>
  <c r="E365" i="2" a="1"/>
  <c r="E365" i="2" s="1"/>
  <c r="Q365" i="2" a="1"/>
  <c r="Q365" i="2" s="1"/>
  <c r="H365" i="2" a="1"/>
  <c r="H365" i="2" s="1"/>
  <c r="M365" i="2"/>
  <c r="T365" i="2" a="1"/>
  <c r="T365" i="2" s="1"/>
  <c r="G365" i="2"/>
  <c r="S365" i="2"/>
  <c r="N365" i="2" a="1"/>
  <c r="N365" i="2" s="1"/>
  <c r="D365" i="2"/>
  <c r="P365" i="2"/>
  <c r="K365" i="2" a="1"/>
  <c r="K365" i="2" s="1"/>
  <c r="B366" i="2"/>
  <c r="U364" i="2"/>
  <c r="O364" i="2"/>
  <c r="R366" i="4"/>
  <c r="T366" i="4"/>
  <c r="U366" i="4"/>
  <c r="Q367" i="4" a="1"/>
  <c r="Q367" i="4" s="1"/>
  <c r="P367" i="4" a="1"/>
  <c r="P367" i="4" s="1"/>
  <c r="R367" i="4" s="1"/>
  <c r="V365" i="4"/>
  <c r="L366" i="4"/>
  <c r="F366" i="4"/>
  <c r="E367" i="4"/>
  <c r="G367" i="4" a="1"/>
  <c r="G367" i="4" s="1"/>
  <c r="H367" i="4"/>
  <c r="J367" i="4" a="1"/>
  <c r="J367" i="4" s="1"/>
  <c r="K367" i="4"/>
  <c r="B368" i="4"/>
  <c r="D367" i="4" a="1"/>
  <c r="D367" i="4" s="1"/>
  <c r="I366" i="4"/>
  <c r="I365" i="2" l="1"/>
  <c r="L365" i="2" s="1"/>
  <c r="O365" i="2"/>
  <c r="U365" i="2"/>
  <c r="R365" i="2"/>
  <c r="X365" i="2"/>
  <c r="F365" i="2"/>
  <c r="W365" i="2"/>
  <c r="M366" i="2"/>
  <c r="H366" i="2" a="1"/>
  <c r="H366" i="2" s="1"/>
  <c r="T366" i="2" a="1"/>
  <c r="T366" i="2" s="1"/>
  <c r="G366" i="2"/>
  <c r="S366" i="2"/>
  <c r="N366" i="2" a="1"/>
  <c r="N366" i="2" s="1"/>
  <c r="J366" i="2"/>
  <c r="E366" i="2" a="1"/>
  <c r="E366" i="2" s="1"/>
  <c r="Q366" i="2" a="1"/>
  <c r="Q366" i="2" s="1"/>
  <c r="D366" i="2"/>
  <c r="P366" i="2"/>
  <c r="K366" i="2" a="1"/>
  <c r="K366" i="2" s="1"/>
  <c r="B367" i="2"/>
  <c r="Y364" i="2"/>
  <c r="T367" i="4"/>
  <c r="P368" i="4" a="1"/>
  <c r="P368" i="4" s="1"/>
  <c r="Q368" i="4" a="1"/>
  <c r="Q368" i="4" s="1"/>
  <c r="V366" i="4"/>
  <c r="U367" i="4"/>
  <c r="F367" i="4"/>
  <c r="G368" i="4" a="1"/>
  <c r="G368" i="4" s="1"/>
  <c r="D368" i="4" a="1"/>
  <c r="D368" i="4" s="1"/>
  <c r="B369" i="4"/>
  <c r="E368" i="4"/>
  <c r="K368" i="4"/>
  <c r="H368" i="4"/>
  <c r="J368" i="4" a="1"/>
  <c r="J368" i="4" s="1"/>
  <c r="I367" i="4"/>
  <c r="L367" i="4"/>
  <c r="R366" i="2" l="1"/>
  <c r="I366" i="2"/>
  <c r="L366" i="2" s="1"/>
  <c r="F366" i="2"/>
  <c r="W366" i="2"/>
  <c r="D367" i="2"/>
  <c r="P367" i="2"/>
  <c r="K367" i="2" a="1"/>
  <c r="K367" i="2" s="1"/>
  <c r="B368" i="2"/>
  <c r="M367" i="2"/>
  <c r="H367" i="2" a="1"/>
  <c r="H367" i="2" s="1"/>
  <c r="T367" i="2" a="1"/>
  <c r="T367" i="2" s="1"/>
  <c r="G367" i="2"/>
  <c r="S367" i="2"/>
  <c r="N367" i="2" a="1"/>
  <c r="N367" i="2" s="1"/>
  <c r="J367" i="2"/>
  <c r="E367" i="2" a="1"/>
  <c r="E367" i="2" s="1"/>
  <c r="Q367" i="2" a="1"/>
  <c r="Q367" i="2" s="1"/>
  <c r="U366" i="2"/>
  <c r="O366" i="2"/>
  <c r="X366" i="2"/>
  <c r="Y365" i="2"/>
  <c r="R368" i="4"/>
  <c r="U368" i="4"/>
  <c r="Q369" i="4" a="1"/>
  <c r="Q369" i="4" s="1"/>
  <c r="P369" i="4" a="1"/>
  <c r="P369" i="4" s="1"/>
  <c r="R369" i="4" s="1"/>
  <c r="T368" i="4"/>
  <c r="V367" i="4"/>
  <c r="V368" i="4" s="1"/>
  <c r="F368" i="4"/>
  <c r="L368" i="4"/>
  <c r="D369" i="4" a="1"/>
  <c r="D369" i="4" s="1"/>
  <c r="E369" i="4"/>
  <c r="G369" i="4" a="1"/>
  <c r="G369" i="4" s="1"/>
  <c r="H369" i="4"/>
  <c r="B370" i="4"/>
  <c r="J369" i="4" a="1"/>
  <c r="J369" i="4" s="1"/>
  <c r="K369" i="4"/>
  <c r="I368" i="4"/>
  <c r="U367" i="2" l="1"/>
  <c r="I367" i="2"/>
  <c r="L367" i="2" s="1"/>
  <c r="X367" i="2"/>
  <c r="G368" i="2"/>
  <c r="S368" i="2"/>
  <c r="N368" i="2" a="1"/>
  <c r="N368" i="2" s="1"/>
  <c r="J368" i="2"/>
  <c r="E368" i="2" a="1"/>
  <c r="E368" i="2" s="1"/>
  <c r="Q368" i="2" a="1"/>
  <c r="Q368" i="2" s="1"/>
  <c r="M368" i="2"/>
  <c r="H368" i="2" a="1"/>
  <c r="H368" i="2" s="1"/>
  <c r="T368" i="2" a="1"/>
  <c r="T368" i="2" s="1"/>
  <c r="D368" i="2"/>
  <c r="P368" i="2"/>
  <c r="K368" i="2" a="1"/>
  <c r="K368" i="2" s="1"/>
  <c r="B369" i="2"/>
  <c r="Y366" i="2"/>
  <c r="W367" i="2"/>
  <c r="F367" i="2"/>
  <c r="O367" i="2"/>
  <c r="R367" i="2"/>
  <c r="U369" i="4"/>
  <c r="V369" i="4"/>
  <c r="P370" i="4" a="1"/>
  <c r="P370" i="4" s="1"/>
  <c r="R370" i="4" s="1"/>
  <c r="Q370" i="4" a="1"/>
  <c r="Q370" i="4" s="1"/>
  <c r="T369" i="4"/>
  <c r="F369" i="4"/>
  <c r="I369" i="4"/>
  <c r="L369" i="4"/>
  <c r="E370" i="4"/>
  <c r="D370" i="4" a="1"/>
  <c r="D370" i="4" s="1"/>
  <c r="K370" i="4"/>
  <c r="H370" i="4"/>
  <c r="G370" i="4" a="1"/>
  <c r="G370" i="4" s="1"/>
  <c r="J370" i="4" a="1"/>
  <c r="J370" i="4" s="1"/>
  <c r="B371" i="4"/>
  <c r="I368" i="2" l="1"/>
  <c r="L368" i="2" s="1"/>
  <c r="W368" i="2"/>
  <c r="R368" i="2"/>
  <c r="X368" i="2"/>
  <c r="U368" i="2"/>
  <c r="G369" i="2"/>
  <c r="S369" i="2"/>
  <c r="Q369" i="2" a="1"/>
  <c r="Q369" i="2" s="1"/>
  <c r="E369" i="2" a="1"/>
  <c r="E369" i="2" s="1"/>
  <c r="D369" i="2"/>
  <c r="N369" i="2" a="1"/>
  <c r="N369" i="2" s="1"/>
  <c r="J369" i="2"/>
  <c r="H369" i="2" a="1"/>
  <c r="H369" i="2" s="1"/>
  <c r="P369" i="2"/>
  <c r="K369" i="2" a="1"/>
  <c r="K369" i="2" s="1"/>
  <c r="M369" i="2"/>
  <c r="B370" i="2"/>
  <c r="T369" i="2" a="1"/>
  <c r="T369" i="2" s="1"/>
  <c r="F368" i="2"/>
  <c r="Y367" i="2"/>
  <c r="Y368" i="2" s="1"/>
  <c r="O368" i="2"/>
  <c r="P371" i="4" a="1"/>
  <c r="P371" i="4" s="1"/>
  <c r="R371" i="4" s="1"/>
  <c r="Q371" i="4" a="1"/>
  <c r="Q371" i="4" s="1"/>
  <c r="L370" i="4"/>
  <c r="T370" i="4"/>
  <c r="U370" i="4"/>
  <c r="V370" i="4" s="1"/>
  <c r="F370" i="4"/>
  <c r="I370" i="4"/>
  <c r="E371" i="4"/>
  <c r="J371" i="4" a="1"/>
  <c r="J371" i="4" s="1"/>
  <c r="H371" i="4"/>
  <c r="B372" i="4"/>
  <c r="G371" i="4" a="1"/>
  <c r="G371" i="4" s="1"/>
  <c r="D371" i="4" a="1"/>
  <c r="D371" i="4" s="1"/>
  <c r="K371" i="4"/>
  <c r="F369" i="2" l="1"/>
  <c r="I369" i="2"/>
  <c r="L369" i="2" s="1"/>
  <c r="R369" i="2"/>
  <c r="X369" i="2"/>
  <c r="W369" i="2"/>
  <c r="M370" i="2"/>
  <c r="E370" i="2" a="1"/>
  <c r="E370" i="2" s="1"/>
  <c r="N370" i="2" a="1"/>
  <c r="N370" i="2" s="1"/>
  <c r="D370" i="2"/>
  <c r="P370" i="2"/>
  <c r="Q370" i="2" a="1"/>
  <c r="Q370" i="2" s="1"/>
  <c r="K370" i="2" a="1"/>
  <c r="K370" i="2" s="1"/>
  <c r="G370" i="2"/>
  <c r="S370" i="2"/>
  <c r="H370" i="2" a="1"/>
  <c r="H370" i="2" s="1"/>
  <c r="J370" i="2"/>
  <c r="B371" i="2"/>
  <c r="T370" i="2" a="1"/>
  <c r="T370" i="2" s="1"/>
  <c r="O369" i="2"/>
  <c r="U369" i="2"/>
  <c r="F371" i="4"/>
  <c r="T371" i="4"/>
  <c r="U371" i="4"/>
  <c r="Q372" i="4" a="1"/>
  <c r="Q372" i="4" s="1"/>
  <c r="P372" i="4" a="1"/>
  <c r="P372" i="4" s="1"/>
  <c r="R372" i="4" s="1"/>
  <c r="I371" i="4"/>
  <c r="D372" i="4" a="1"/>
  <c r="D372" i="4" s="1"/>
  <c r="E372" i="4"/>
  <c r="G372" i="4" a="1"/>
  <c r="G372" i="4" s="1"/>
  <c r="K372" i="4"/>
  <c r="B373" i="4"/>
  <c r="J372" i="4" a="1"/>
  <c r="J372" i="4" s="1"/>
  <c r="H372" i="4"/>
  <c r="L371" i="4"/>
  <c r="Y369" i="2" l="1"/>
  <c r="F370" i="2"/>
  <c r="U370" i="2"/>
  <c r="R370" i="2"/>
  <c r="O370" i="2"/>
  <c r="J371" i="2"/>
  <c r="B372" i="2"/>
  <c r="Q371" i="2" a="1"/>
  <c r="Q371" i="2" s="1"/>
  <c r="M371" i="2"/>
  <c r="H371" i="2" a="1"/>
  <c r="H371" i="2" s="1"/>
  <c r="N371" i="2" a="1"/>
  <c r="N371" i="2" s="1"/>
  <c r="G371" i="2"/>
  <c r="S371" i="2"/>
  <c r="K371" i="2" a="1"/>
  <c r="K371" i="2" s="1"/>
  <c r="D371" i="2"/>
  <c r="P371" i="2"/>
  <c r="T371" i="2" a="1"/>
  <c r="T371" i="2" s="1"/>
  <c r="E371" i="2" a="1"/>
  <c r="E371" i="2" s="1"/>
  <c r="I370" i="2"/>
  <c r="L370" i="2" s="1"/>
  <c r="W370" i="2"/>
  <c r="X370" i="2"/>
  <c r="V371" i="4"/>
  <c r="U372" i="4"/>
  <c r="Q373" i="4" a="1"/>
  <c r="Q373" i="4" s="1"/>
  <c r="P373" i="4" a="1"/>
  <c r="P373" i="4" s="1"/>
  <c r="R373" i="4" s="1"/>
  <c r="T372" i="4"/>
  <c r="L372" i="4"/>
  <c r="E373" i="4"/>
  <c r="J373" i="4" a="1"/>
  <c r="J373" i="4" s="1"/>
  <c r="H373" i="4"/>
  <c r="G373" i="4" a="1"/>
  <c r="G373" i="4" s="1"/>
  <c r="K373" i="4"/>
  <c r="B374" i="4"/>
  <c r="D373" i="4" a="1"/>
  <c r="D373" i="4" s="1"/>
  <c r="I372" i="4"/>
  <c r="F372" i="4"/>
  <c r="R371" i="2" l="1"/>
  <c r="Y370" i="2"/>
  <c r="X371" i="2"/>
  <c r="U371" i="2"/>
  <c r="O371" i="2"/>
  <c r="F371" i="2"/>
  <c r="I371" i="2"/>
  <c r="L371" i="2" s="1"/>
  <c r="W371" i="2"/>
  <c r="M372" i="2"/>
  <c r="K372" i="2" a="1"/>
  <c r="K372" i="2" s="1"/>
  <c r="Q372" i="2" a="1"/>
  <c r="Q372" i="2" s="1"/>
  <c r="D372" i="2"/>
  <c r="P372" i="2"/>
  <c r="N372" i="2" a="1"/>
  <c r="N372" i="2" s="1"/>
  <c r="H372" i="2" a="1"/>
  <c r="H372" i="2" s="1"/>
  <c r="G372" i="2"/>
  <c r="S372" i="2"/>
  <c r="J372" i="2"/>
  <c r="B373" i="2"/>
  <c r="E372" i="2" a="1"/>
  <c r="E372" i="2" s="1"/>
  <c r="T372" i="2" a="1"/>
  <c r="T372" i="2" s="1"/>
  <c r="V372" i="4"/>
  <c r="U373" i="4"/>
  <c r="F373" i="4"/>
  <c r="T373" i="4"/>
  <c r="V373" i="4" s="1"/>
  <c r="Q374" i="4" a="1"/>
  <c r="Q374" i="4" s="1"/>
  <c r="P374" i="4" a="1"/>
  <c r="P374" i="4" s="1"/>
  <c r="R374" i="4" s="1"/>
  <c r="I373" i="4"/>
  <c r="E374" i="4"/>
  <c r="J374" i="4" a="1"/>
  <c r="J374" i="4" s="1"/>
  <c r="H374" i="4"/>
  <c r="G374" i="4" a="1"/>
  <c r="G374" i="4" s="1"/>
  <c r="D374" i="4" a="1"/>
  <c r="D374" i="4" s="1"/>
  <c r="K374" i="4"/>
  <c r="B375" i="4"/>
  <c r="L373" i="4"/>
  <c r="Y371" i="2" l="1"/>
  <c r="G373" i="2"/>
  <c r="S373" i="2"/>
  <c r="Q373" i="2" a="1"/>
  <c r="Q373" i="2" s="1"/>
  <c r="J373" i="2"/>
  <c r="B374" i="2"/>
  <c r="H373" i="2" a="1"/>
  <c r="H373" i="2" s="1"/>
  <c r="M373" i="2"/>
  <c r="N373" i="2" a="1"/>
  <c r="N373" i="2" s="1"/>
  <c r="T373" i="2" a="1"/>
  <c r="T373" i="2" s="1"/>
  <c r="D373" i="2"/>
  <c r="P373" i="2"/>
  <c r="E373" i="2" a="1"/>
  <c r="E373" i="2" s="1"/>
  <c r="K373" i="2" a="1"/>
  <c r="K373" i="2" s="1"/>
  <c r="F372" i="2"/>
  <c r="U372" i="2"/>
  <c r="R372" i="2"/>
  <c r="O372" i="2"/>
  <c r="I372" i="2"/>
  <c r="L372" i="2" s="1"/>
  <c r="I373" i="2" s="1"/>
  <c r="X372" i="2"/>
  <c r="W372" i="2"/>
  <c r="P375" i="4" a="1"/>
  <c r="P375" i="4" s="1"/>
  <c r="R375" i="4" s="1"/>
  <c r="Q375" i="4" a="1"/>
  <c r="Q375" i="4" s="1"/>
  <c r="F374" i="4"/>
  <c r="T374" i="4"/>
  <c r="U374" i="4"/>
  <c r="I374" i="4"/>
  <c r="D375" i="4" a="1"/>
  <c r="D375" i="4" s="1"/>
  <c r="H375" i="4"/>
  <c r="J375" i="4" a="1"/>
  <c r="J375" i="4" s="1"/>
  <c r="E375" i="4"/>
  <c r="K375" i="4"/>
  <c r="G375" i="4" a="1"/>
  <c r="G375" i="4" s="1"/>
  <c r="B376" i="4"/>
  <c r="L374" i="4"/>
  <c r="X373" i="2" l="1"/>
  <c r="Y372" i="2"/>
  <c r="R373" i="2"/>
  <c r="O373" i="2"/>
  <c r="L373" i="2"/>
  <c r="F373" i="2"/>
  <c r="W373" i="2"/>
  <c r="U373" i="2"/>
  <c r="M374" i="2"/>
  <c r="E374" i="2" a="1"/>
  <c r="E374" i="2" s="1"/>
  <c r="N374" i="2" a="1"/>
  <c r="N374" i="2" s="1"/>
  <c r="G374" i="2"/>
  <c r="S374" i="2"/>
  <c r="H374" i="2" a="1"/>
  <c r="H374" i="2" s="1"/>
  <c r="D374" i="2"/>
  <c r="P374" i="2"/>
  <c r="Q374" i="2" a="1"/>
  <c r="Q374" i="2" s="1"/>
  <c r="K374" i="2" a="1"/>
  <c r="K374" i="2" s="1"/>
  <c r="J374" i="2"/>
  <c r="B375" i="2"/>
  <c r="T374" i="2" a="1"/>
  <c r="T374" i="2" s="1"/>
  <c r="V374" i="4"/>
  <c r="U375" i="4"/>
  <c r="Q376" i="4" a="1"/>
  <c r="Q376" i="4" s="1"/>
  <c r="P376" i="4" a="1"/>
  <c r="P376" i="4" s="1"/>
  <c r="I375" i="4"/>
  <c r="T375" i="4"/>
  <c r="V375" i="4" s="1"/>
  <c r="D376" i="4" a="1"/>
  <c r="D376" i="4" s="1"/>
  <c r="H376" i="4"/>
  <c r="G376" i="4" a="1"/>
  <c r="G376" i="4" s="1"/>
  <c r="E376" i="4"/>
  <c r="J376" i="4" a="1"/>
  <c r="J376" i="4" s="1"/>
  <c r="K376" i="4"/>
  <c r="B377" i="4"/>
  <c r="L375" i="4"/>
  <c r="F375" i="4"/>
  <c r="Y373" i="2" l="1"/>
  <c r="U374" i="2"/>
  <c r="O374" i="2"/>
  <c r="I374" i="2"/>
  <c r="L374" i="2" s="1"/>
  <c r="M375" i="2"/>
  <c r="H375" i="2" a="1"/>
  <c r="H375" i="2" s="1"/>
  <c r="N375" i="2" a="1"/>
  <c r="N375" i="2" s="1"/>
  <c r="J375" i="2"/>
  <c r="B376" i="2"/>
  <c r="Q375" i="2" a="1"/>
  <c r="Q375" i="2" s="1"/>
  <c r="D375" i="2"/>
  <c r="P375" i="2"/>
  <c r="T375" i="2" a="1"/>
  <c r="T375" i="2" s="1"/>
  <c r="E375" i="2" a="1"/>
  <c r="E375" i="2" s="1"/>
  <c r="G375" i="2"/>
  <c r="K375" i="2" a="1"/>
  <c r="K375" i="2" s="1"/>
  <c r="S375" i="2"/>
  <c r="R374" i="2"/>
  <c r="W374" i="2"/>
  <c r="X374" i="2"/>
  <c r="F374" i="2"/>
  <c r="R376" i="4"/>
  <c r="T376" i="4"/>
  <c r="U376" i="4"/>
  <c r="Q377" i="4" a="1"/>
  <c r="Q377" i="4" s="1"/>
  <c r="P377" i="4" a="1"/>
  <c r="P377" i="4" s="1"/>
  <c r="R377" i="4" s="1"/>
  <c r="I376" i="4"/>
  <c r="L376" i="4"/>
  <c r="G377" i="4" a="1"/>
  <c r="G377" i="4" s="1"/>
  <c r="B378" i="4"/>
  <c r="D377" i="4" a="1"/>
  <c r="D377" i="4" s="1"/>
  <c r="E377" i="4"/>
  <c r="H377" i="4"/>
  <c r="K377" i="4"/>
  <c r="J377" i="4" a="1"/>
  <c r="J377" i="4" s="1"/>
  <c r="L377" i="4" s="1"/>
  <c r="F376" i="4"/>
  <c r="O375" i="2" l="1"/>
  <c r="D376" i="2"/>
  <c r="P376" i="2"/>
  <c r="T376" i="2" a="1"/>
  <c r="T376" i="2" s="1"/>
  <c r="H376" i="2" a="1"/>
  <c r="H376" i="2" s="1"/>
  <c r="G376" i="2"/>
  <c r="S376" i="2"/>
  <c r="N376" i="2" a="1"/>
  <c r="N376" i="2" s="1"/>
  <c r="K376" i="2" a="1"/>
  <c r="K376" i="2" s="1"/>
  <c r="M376" i="2"/>
  <c r="Q376" i="2" a="1"/>
  <c r="Q376" i="2" s="1"/>
  <c r="J376" i="2"/>
  <c r="B377" i="2"/>
  <c r="E376" i="2" a="1"/>
  <c r="E376" i="2" s="1"/>
  <c r="R375" i="2"/>
  <c r="I375" i="2"/>
  <c r="L375" i="2" s="1"/>
  <c r="U375" i="2"/>
  <c r="Y374" i="2"/>
  <c r="W375" i="2"/>
  <c r="F375" i="2"/>
  <c r="X375" i="2"/>
  <c r="V376" i="4"/>
  <c r="T377" i="4"/>
  <c r="U377" i="4"/>
  <c r="Q378" i="4" a="1"/>
  <c r="Q378" i="4" s="1"/>
  <c r="P378" i="4" a="1"/>
  <c r="P378" i="4" s="1"/>
  <c r="F377" i="4"/>
  <c r="E378" i="4"/>
  <c r="J378" i="4" a="1"/>
  <c r="J378" i="4" s="1"/>
  <c r="H378" i="4"/>
  <c r="G378" i="4" a="1"/>
  <c r="G378" i="4" s="1"/>
  <c r="B379" i="4"/>
  <c r="K378" i="4"/>
  <c r="D378" i="4" a="1"/>
  <c r="D378" i="4" s="1"/>
  <c r="I377" i="4"/>
  <c r="F376" i="2" l="1"/>
  <c r="D377" i="2"/>
  <c r="P377" i="2"/>
  <c r="E377" i="2" a="1"/>
  <c r="E377" i="2" s="1"/>
  <c r="F377" i="2" s="1"/>
  <c r="T377" i="2" a="1"/>
  <c r="T377" i="2" s="1"/>
  <c r="N377" i="2" a="1"/>
  <c r="N377" i="2" s="1"/>
  <c r="G377" i="2"/>
  <c r="S377" i="2"/>
  <c r="Q377" i="2" a="1"/>
  <c r="Q377" i="2" s="1"/>
  <c r="J377" i="2"/>
  <c r="B378" i="2"/>
  <c r="K377" i="2" a="1"/>
  <c r="K377" i="2" s="1"/>
  <c r="M377" i="2"/>
  <c r="H377" i="2" a="1"/>
  <c r="H377" i="2" s="1"/>
  <c r="Y375" i="2"/>
  <c r="U376" i="2"/>
  <c r="R376" i="2"/>
  <c r="I376" i="2"/>
  <c r="L376" i="2" s="1"/>
  <c r="X376" i="2"/>
  <c r="O376" i="2"/>
  <c r="W376" i="2"/>
  <c r="V377" i="4"/>
  <c r="R378" i="4"/>
  <c r="Q379" i="4" a="1"/>
  <c r="Q379" i="4" s="1"/>
  <c r="P379" i="4" a="1"/>
  <c r="P379" i="4" s="1"/>
  <c r="R379" i="4" s="1"/>
  <c r="U378" i="4"/>
  <c r="F378" i="4"/>
  <c r="T378" i="4"/>
  <c r="V378" i="4" s="1"/>
  <c r="I378" i="4"/>
  <c r="L378" i="4"/>
  <c r="G379" i="4" a="1"/>
  <c r="G379" i="4" s="1"/>
  <c r="E379" i="4"/>
  <c r="K379" i="4"/>
  <c r="B380" i="4"/>
  <c r="D379" i="4" a="1"/>
  <c r="D379" i="4" s="1"/>
  <c r="J379" i="4" a="1"/>
  <c r="J379" i="4" s="1"/>
  <c r="H379" i="4"/>
  <c r="O377" i="2" l="1"/>
  <c r="Y376" i="2"/>
  <c r="X377" i="2"/>
  <c r="U377" i="2"/>
  <c r="I377" i="2"/>
  <c r="L377" i="2" s="1"/>
  <c r="J378" i="2"/>
  <c r="B379" i="2"/>
  <c r="T378" i="2" a="1"/>
  <c r="T378" i="2" s="1"/>
  <c r="M378" i="2"/>
  <c r="E378" i="2" a="1"/>
  <c r="E378" i="2" s="1"/>
  <c r="K378" i="2" a="1"/>
  <c r="K378" i="2" s="1"/>
  <c r="G378" i="2"/>
  <c r="S378" i="2"/>
  <c r="H378" i="2" a="1"/>
  <c r="H378" i="2" s="1"/>
  <c r="D378" i="2"/>
  <c r="P378" i="2"/>
  <c r="Q378" i="2" a="1"/>
  <c r="Q378" i="2" s="1"/>
  <c r="N378" i="2" a="1"/>
  <c r="N378" i="2" s="1"/>
  <c r="R377" i="2"/>
  <c r="W377" i="2"/>
  <c r="U379" i="4"/>
  <c r="T379" i="4"/>
  <c r="V379" i="4" s="1"/>
  <c r="L379" i="4"/>
  <c r="P380" i="4" a="1"/>
  <c r="P380" i="4" s="1"/>
  <c r="R380" i="4" s="1"/>
  <c r="Q380" i="4" a="1"/>
  <c r="Q380" i="4" s="1"/>
  <c r="F379" i="4"/>
  <c r="I379" i="4"/>
  <c r="D380" i="4" a="1"/>
  <c r="D380" i="4" s="1"/>
  <c r="E380" i="4"/>
  <c r="G380" i="4" a="1"/>
  <c r="G380" i="4" s="1"/>
  <c r="K380" i="4"/>
  <c r="B381" i="4"/>
  <c r="J380" i="4" a="1"/>
  <c r="J380" i="4" s="1"/>
  <c r="L380" i="4" s="1"/>
  <c r="H380" i="4"/>
  <c r="W378" i="2" l="1"/>
  <c r="X378" i="2"/>
  <c r="D379" i="2"/>
  <c r="P379" i="2"/>
  <c r="T379" i="2" a="1"/>
  <c r="T379" i="2" s="1"/>
  <c r="Q379" i="2" a="1"/>
  <c r="Q379" i="2" s="1"/>
  <c r="N379" i="2" a="1"/>
  <c r="N379" i="2" s="1"/>
  <c r="G379" i="2"/>
  <c r="S379" i="2"/>
  <c r="K379" i="2" a="1"/>
  <c r="K379" i="2" s="1"/>
  <c r="M379" i="2"/>
  <c r="H379" i="2" a="1"/>
  <c r="H379" i="2" s="1"/>
  <c r="J379" i="2"/>
  <c r="B380" i="2"/>
  <c r="E379" i="2" a="1"/>
  <c r="E379" i="2" s="1"/>
  <c r="O378" i="2"/>
  <c r="I378" i="2"/>
  <c r="L378" i="2" s="1"/>
  <c r="Y377" i="2"/>
  <c r="Y378" i="2" s="1"/>
  <c r="R378" i="2"/>
  <c r="U378" i="2"/>
  <c r="F378" i="2"/>
  <c r="U380" i="4"/>
  <c r="Q381" i="4" a="1"/>
  <c r="Q381" i="4" s="1"/>
  <c r="P381" i="4" a="1"/>
  <c r="P381" i="4" s="1"/>
  <c r="R381" i="4" s="1"/>
  <c r="T380" i="4"/>
  <c r="V380" i="4" s="1"/>
  <c r="F380" i="4"/>
  <c r="I380" i="4"/>
  <c r="D381" i="4" a="1"/>
  <c r="D381" i="4" s="1"/>
  <c r="E381" i="4"/>
  <c r="K381" i="4"/>
  <c r="J381" i="4" a="1"/>
  <c r="J381" i="4" s="1"/>
  <c r="L381" i="4" s="1"/>
  <c r="H381" i="4"/>
  <c r="G381" i="4" a="1"/>
  <c r="G381" i="4" s="1"/>
  <c r="B382" i="4"/>
  <c r="R379" i="2" l="1"/>
  <c r="O379" i="2"/>
  <c r="W379" i="2"/>
  <c r="X379" i="2"/>
  <c r="G380" i="2"/>
  <c r="S380" i="2"/>
  <c r="N380" i="2" a="1"/>
  <c r="N380" i="2" s="1"/>
  <c r="J380" i="2"/>
  <c r="T380" i="2" a="1"/>
  <c r="T380" i="2" s="1"/>
  <c r="E380" i="2" a="1"/>
  <c r="E380" i="2" s="1"/>
  <c r="B381" i="2"/>
  <c r="M380" i="2"/>
  <c r="K380" i="2" a="1"/>
  <c r="K380" i="2" s="1"/>
  <c r="D380" i="2"/>
  <c r="P380" i="2"/>
  <c r="H380" i="2" a="1"/>
  <c r="H380" i="2" s="1"/>
  <c r="Q380" i="2" a="1"/>
  <c r="Q380" i="2" s="1"/>
  <c r="F379" i="2"/>
  <c r="I379" i="2"/>
  <c r="L379" i="2" s="1"/>
  <c r="U379" i="2"/>
  <c r="P382" i="4" a="1"/>
  <c r="P382" i="4" s="1"/>
  <c r="R382" i="4" s="1"/>
  <c r="Q382" i="4" a="1"/>
  <c r="Q382" i="4" s="1"/>
  <c r="I381" i="4"/>
  <c r="U381" i="4"/>
  <c r="T381" i="4"/>
  <c r="V381" i="4" s="1"/>
  <c r="F381" i="4"/>
  <c r="E382" i="4"/>
  <c r="G382" i="4" a="1"/>
  <c r="G382" i="4" s="1"/>
  <c r="H382" i="4"/>
  <c r="D382" i="4" a="1"/>
  <c r="D382" i="4" s="1"/>
  <c r="K382" i="4"/>
  <c r="B383" i="4"/>
  <c r="J382" i="4" a="1"/>
  <c r="J382" i="4" s="1"/>
  <c r="L382" i="4" s="1"/>
  <c r="F380" i="2" l="1"/>
  <c r="Y379" i="2"/>
  <c r="O380" i="2"/>
  <c r="I380" i="2"/>
  <c r="L380" i="2" s="1"/>
  <c r="R380" i="2"/>
  <c r="J381" i="2"/>
  <c r="B382" i="2"/>
  <c r="H381" i="2" a="1"/>
  <c r="H381" i="2" s="1"/>
  <c r="M381" i="2"/>
  <c r="N381" i="2" a="1"/>
  <c r="N381" i="2" s="1"/>
  <c r="T381" i="2" a="1"/>
  <c r="T381" i="2" s="1"/>
  <c r="D381" i="2"/>
  <c r="P381" i="2"/>
  <c r="E381" i="2" a="1"/>
  <c r="E381" i="2" s="1"/>
  <c r="K381" i="2" a="1"/>
  <c r="K381" i="2" s="1"/>
  <c r="G381" i="2"/>
  <c r="S381" i="2"/>
  <c r="Q381" i="2" a="1"/>
  <c r="Q381" i="2" s="1"/>
  <c r="W380" i="2"/>
  <c r="X380" i="2"/>
  <c r="U380" i="2"/>
  <c r="T382" i="4"/>
  <c r="Q383" i="4" a="1"/>
  <c r="Q383" i="4" s="1"/>
  <c r="P383" i="4" a="1"/>
  <c r="P383" i="4" s="1"/>
  <c r="R383" i="4" s="1"/>
  <c r="U382" i="4"/>
  <c r="V382" i="4" s="1"/>
  <c r="F382" i="4"/>
  <c r="I382" i="4"/>
  <c r="D383" i="4" a="1"/>
  <c r="D383" i="4" s="1"/>
  <c r="T383" i="4" s="1"/>
  <c r="J383" i="4" a="1"/>
  <c r="J383" i="4" s="1"/>
  <c r="H383" i="4"/>
  <c r="G383" i="4" a="1"/>
  <c r="G383" i="4" s="1"/>
  <c r="B384" i="4"/>
  <c r="E383" i="4"/>
  <c r="U383" i="4" s="1"/>
  <c r="K383" i="4"/>
  <c r="Y380" i="2" l="1"/>
  <c r="U381" i="2"/>
  <c r="R381" i="2"/>
  <c r="O381" i="2"/>
  <c r="X381" i="2"/>
  <c r="W381" i="2"/>
  <c r="I381" i="2"/>
  <c r="L381" i="2" s="1"/>
  <c r="F381" i="2"/>
  <c r="J382" i="2"/>
  <c r="B383" i="2"/>
  <c r="H382" i="2" a="1"/>
  <c r="H382" i="2" s="1"/>
  <c r="D382" i="2"/>
  <c r="P382" i="2"/>
  <c r="Q382" i="2" a="1"/>
  <c r="Q382" i="2" s="1"/>
  <c r="K382" i="2" a="1"/>
  <c r="K382" i="2" s="1"/>
  <c r="M382" i="2"/>
  <c r="E382" i="2" a="1"/>
  <c r="E382" i="2" s="1"/>
  <c r="T382" i="2" a="1"/>
  <c r="T382" i="2" s="1"/>
  <c r="S382" i="2"/>
  <c r="N382" i="2" a="1"/>
  <c r="N382" i="2" s="1"/>
  <c r="G382" i="2"/>
  <c r="I382" i="2" s="1"/>
  <c r="V383" i="4"/>
  <c r="P384" i="4" a="1"/>
  <c r="P384" i="4" s="1"/>
  <c r="R384" i="4" s="1"/>
  <c r="Q384" i="4" a="1"/>
  <c r="Q384" i="4" s="1"/>
  <c r="I383" i="4"/>
  <c r="L383" i="4"/>
  <c r="D384" i="4" a="1"/>
  <c r="D384" i="4" s="1"/>
  <c r="K384" i="4"/>
  <c r="G384" i="4" a="1"/>
  <c r="G384" i="4" s="1"/>
  <c r="H384" i="4"/>
  <c r="J384" i="4" a="1"/>
  <c r="J384" i="4" s="1"/>
  <c r="E384" i="4"/>
  <c r="U384" i="4" s="1"/>
  <c r="B385" i="4"/>
  <c r="F383" i="4"/>
  <c r="U382" i="2" l="1"/>
  <c r="W382" i="2"/>
  <c r="Y381" i="2"/>
  <c r="O382" i="2"/>
  <c r="F382" i="2"/>
  <c r="M383" i="2"/>
  <c r="H383" i="2" a="1"/>
  <c r="H383" i="2" s="1"/>
  <c r="N383" i="2" a="1"/>
  <c r="N383" i="2" s="1"/>
  <c r="Q383" i="2" a="1"/>
  <c r="Q383" i="2" s="1"/>
  <c r="J383" i="2"/>
  <c r="D383" i="2"/>
  <c r="P383" i="2"/>
  <c r="T383" i="2" a="1"/>
  <c r="T383" i="2" s="1"/>
  <c r="B384" i="2"/>
  <c r="E383" i="2" a="1"/>
  <c r="E383" i="2" s="1"/>
  <c r="G383" i="2"/>
  <c r="S383" i="2"/>
  <c r="K383" i="2" a="1"/>
  <c r="K383" i="2" s="1"/>
  <c r="L382" i="2"/>
  <c r="X382" i="2"/>
  <c r="Y382" i="2" s="1"/>
  <c r="R382" i="2"/>
  <c r="T384" i="4"/>
  <c r="V384" i="4" s="1"/>
  <c r="Q385" i="4" a="1"/>
  <c r="Q385" i="4" s="1"/>
  <c r="P385" i="4" a="1"/>
  <c r="P385" i="4" s="1"/>
  <c r="R385" i="4" s="1"/>
  <c r="L384" i="4"/>
  <c r="I384" i="4"/>
  <c r="H385" i="4"/>
  <c r="G385" i="4" a="1"/>
  <c r="G385" i="4" s="1"/>
  <c r="I385" i="4" s="1"/>
  <c r="E385" i="4"/>
  <c r="D385" i="4" a="1"/>
  <c r="D385" i="4" s="1"/>
  <c r="J385" i="4" a="1"/>
  <c r="J385" i="4" s="1"/>
  <c r="K385" i="4"/>
  <c r="B386" i="4"/>
  <c r="F384" i="4"/>
  <c r="O383" i="2" l="1"/>
  <c r="R383" i="2"/>
  <c r="F383" i="2"/>
  <c r="J384" i="2"/>
  <c r="B385" i="2"/>
  <c r="T384" i="2" a="1"/>
  <c r="T384" i="2" s="1"/>
  <c r="M384" i="2"/>
  <c r="K384" i="2" a="1"/>
  <c r="K384" i="2" s="1"/>
  <c r="E384" i="2" a="1"/>
  <c r="E384" i="2" s="1"/>
  <c r="Q384" i="2" a="1"/>
  <c r="Q384" i="2" s="1"/>
  <c r="G384" i="2"/>
  <c r="S384" i="2"/>
  <c r="N384" i="2" a="1"/>
  <c r="N384" i="2" s="1"/>
  <c r="D384" i="2"/>
  <c r="P384" i="2"/>
  <c r="H384" i="2" a="1"/>
  <c r="H384" i="2" s="1"/>
  <c r="U383" i="2"/>
  <c r="I383" i="2"/>
  <c r="L383" i="2" s="1"/>
  <c r="X383" i="2"/>
  <c r="W383" i="2"/>
  <c r="T385" i="4"/>
  <c r="V385" i="4"/>
  <c r="Q386" i="4" a="1"/>
  <c r="Q386" i="4" s="1"/>
  <c r="P386" i="4" a="1"/>
  <c r="P386" i="4" s="1"/>
  <c r="R386" i="4" s="1"/>
  <c r="U385" i="4"/>
  <c r="L385" i="4"/>
  <c r="F385" i="4"/>
  <c r="E386" i="4"/>
  <c r="G386" i="4" a="1"/>
  <c r="G386" i="4" s="1"/>
  <c r="H386" i="4"/>
  <c r="J386" i="4" a="1"/>
  <c r="J386" i="4" s="1"/>
  <c r="K386" i="4"/>
  <c r="B387" i="4"/>
  <c r="D386" i="4" a="1"/>
  <c r="D386" i="4" s="1"/>
  <c r="W384" i="2" l="1"/>
  <c r="X384" i="2"/>
  <c r="J385" i="2"/>
  <c r="B386" i="2"/>
  <c r="H385" i="2" a="1"/>
  <c r="H385" i="2" s="1"/>
  <c r="S385" i="2"/>
  <c r="M385" i="2"/>
  <c r="N385" i="2" a="1"/>
  <c r="N385" i="2" s="1"/>
  <c r="T385" i="2" a="1"/>
  <c r="T385" i="2" s="1"/>
  <c r="D385" i="2"/>
  <c r="P385" i="2"/>
  <c r="E385" i="2" a="1"/>
  <c r="E385" i="2" s="1"/>
  <c r="K385" i="2" a="1"/>
  <c r="K385" i="2" s="1"/>
  <c r="G385" i="2"/>
  <c r="Q385" i="2" a="1"/>
  <c r="Q385" i="2" s="1"/>
  <c r="I384" i="2"/>
  <c r="L384" i="2" s="1"/>
  <c r="U384" i="2"/>
  <c r="Y383" i="2"/>
  <c r="R384" i="2"/>
  <c r="O384" i="2"/>
  <c r="F384" i="2"/>
  <c r="Y384" i="2"/>
  <c r="F386" i="4"/>
  <c r="T386" i="4"/>
  <c r="V386" i="4"/>
  <c r="P387" i="4" a="1"/>
  <c r="P387" i="4" s="1"/>
  <c r="R387" i="4" s="1"/>
  <c r="Q387" i="4" a="1"/>
  <c r="Q387" i="4" s="1"/>
  <c r="U386" i="4"/>
  <c r="I386" i="4"/>
  <c r="L386" i="4"/>
  <c r="E387" i="4"/>
  <c r="G387" i="4" a="1"/>
  <c r="G387" i="4" s="1"/>
  <c r="H387" i="4"/>
  <c r="B388" i="4"/>
  <c r="J387" i="4" a="1"/>
  <c r="J387" i="4" s="1"/>
  <c r="K387" i="4"/>
  <c r="D387" i="4" a="1"/>
  <c r="D387" i="4" s="1"/>
  <c r="I385" i="2" l="1"/>
  <c r="L385" i="2" s="1"/>
  <c r="U385" i="2"/>
  <c r="F385" i="2"/>
  <c r="X385" i="2"/>
  <c r="M386" i="2"/>
  <c r="E386" i="2" a="1"/>
  <c r="E386" i="2" s="1"/>
  <c r="T386" i="2" a="1"/>
  <c r="T386" i="2" s="1"/>
  <c r="J386" i="2"/>
  <c r="D386" i="2"/>
  <c r="P386" i="2"/>
  <c r="Q386" i="2" a="1"/>
  <c r="Q386" i="2" s="1"/>
  <c r="K386" i="2" a="1"/>
  <c r="K386" i="2" s="1"/>
  <c r="G386" i="2"/>
  <c r="S386" i="2"/>
  <c r="U386" i="2" s="1"/>
  <c r="N386" i="2" a="1"/>
  <c r="N386" i="2" s="1"/>
  <c r="B387" i="2"/>
  <c r="H386" i="2" a="1"/>
  <c r="H386" i="2" s="1"/>
  <c r="I386" i="2" s="1"/>
  <c r="W385" i="2"/>
  <c r="R385" i="2"/>
  <c r="O385" i="2"/>
  <c r="F387" i="4"/>
  <c r="T387" i="4"/>
  <c r="V387" i="4"/>
  <c r="U387" i="4"/>
  <c r="P388" i="4" a="1"/>
  <c r="P388" i="4" s="1"/>
  <c r="R388" i="4" s="1"/>
  <c r="Q388" i="4" a="1"/>
  <c r="Q388" i="4" s="1"/>
  <c r="I387" i="4"/>
  <c r="L387" i="4"/>
  <c r="D388" i="4" a="1"/>
  <c r="D388" i="4" s="1"/>
  <c r="E388" i="4"/>
  <c r="G388" i="4" a="1"/>
  <c r="G388" i="4" s="1"/>
  <c r="H388" i="4"/>
  <c r="B389" i="4"/>
  <c r="J388" i="4" a="1"/>
  <c r="J388" i="4" s="1"/>
  <c r="K388" i="4"/>
  <c r="Y385" i="2" l="1"/>
  <c r="L386" i="2"/>
  <c r="X386" i="2"/>
  <c r="R386" i="2"/>
  <c r="W386" i="2"/>
  <c r="O386" i="2"/>
  <c r="D387" i="2"/>
  <c r="P387" i="2"/>
  <c r="T387" i="2" a="1"/>
  <c r="T387" i="2" s="1"/>
  <c r="Q387" i="2" a="1"/>
  <c r="Q387" i="2" s="1"/>
  <c r="G387" i="2"/>
  <c r="S387" i="2"/>
  <c r="K387" i="2" a="1"/>
  <c r="K387" i="2" s="1"/>
  <c r="J387" i="2"/>
  <c r="B388" i="2"/>
  <c r="E387" i="2" a="1"/>
  <c r="E387" i="2" s="1"/>
  <c r="M387" i="2"/>
  <c r="H387" i="2" a="1"/>
  <c r="H387" i="2" s="1"/>
  <c r="N387" i="2" a="1"/>
  <c r="N387" i="2" s="1"/>
  <c r="F386" i="2"/>
  <c r="U388" i="4"/>
  <c r="Q389" i="4" a="1"/>
  <c r="Q389" i="4" s="1"/>
  <c r="P389" i="4" a="1"/>
  <c r="P389" i="4" s="1"/>
  <c r="R389" i="4" s="1"/>
  <c r="T388" i="4"/>
  <c r="V388" i="4" s="1"/>
  <c r="F388" i="4"/>
  <c r="I388" i="4"/>
  <c r="L388" i="4"/>
  <c r="D389" i="4" a="1"/>
  <c r="D389" i="4" s="1"/>
  <c r="E389" i="4"/>
  <c r="G389" i="4" a="1"/>
  <c r="G389" i="4" s="1"/>
  <c r="K389" i="4"/>
  <c r="B390" i="4"/>
  <c r="J389" i="4" a="1"/>
  <c r="J389" i="4" s="1"/>
  <c r="H389" i="4"/>
  <c r="Y386" i="2" l="1"/>
  <c r="O387" i="2"/>
  <c r="I387" i="2"/>
  <c r="L387" i="2" s="1"/>
  <c r="J388" i="2"/>
  <c r="B389" i="2"/>
  <c r="T388" i="2" a="1"/>
  <c r="T388" i="2" s="1"/>
  <c r="E388" i="2" a="1"/>
  <c r="E388" i="2" s="1"/>
  <c r="Q388" i="2" a="1"/>
  <c r="Q388" i="2" s="1"/>
  <c r="M388" i="2"/>
  <c r="K388" i="2" a="1"/>
  <c r="K388" i="2" s="1"/>
  <c r="D388" i="2"/>
  <c r="P388" i="2"/>
  <c r="H388" i="2" a="1"/>
  <c r="H388" i="2" s="1"/>
  <c r="G388" i="2"/>
  <c r="S388" i="2"/>
  <c r="N388" i="2" a="1"/>
  <c r="N388" i="2" s="1"/>
  <c r="W387" i="2"/>
  <c r="F387" i="2"/>
  <c r="X387" i="2"/>
  <c r="U387" i="2"/>
  <c r="R387" i="2"/>
  <c r="L389" i="4"/>
  <c r="U389" i="4"/>
  <c r="Q390" i="4" a="1"/>
  <c r="Q390" i="4" s="1"/>
  <c r="P390" i="4" a="1"/>
  <c r="P390" i="4" s="1"/>
  <c r="T389" i="4"/>
  <c r="F389" i="4"/>
  <c r="E390" i="4"/>
  <c r="G390" i="4" a="1"/>
  <c r="G390" i="4" s="1"/>
  <c r="H390" i="4"/>
  <c r="J390" i="4" a="1"/>
  <c r="J390" i="4" s="1"/>
  <c r="K390" i="4"/>
  <c r="B391" i="4"/>
  <c r="D390" i="4" a="1"/>
  <c r="D390" i="4" s="1"/>
  <c r="I389" i="4"/>
  <c r="F388" i="2" l="1"/>
  <c r="I388" i="2"/>
  <c r="L388" i="2" s="1"/>
  <c r="R388" i="2"/>
  <c r="Y387" i="2"/>
  <c r="O388" i="2"/>
  <c r="M389" i="2"/>
  <c r="N389" i="2" a="1"/>
  <c r="N389" i="2" s="1"/>
  <c r="T389" i="2" a="1"/>
  <c r="T389" i="2" s="1"/>
  <c r="J389" i="2"/>
  <c r="H389" i="2" a="1"/>
  <c r="H389" i="2" s="1"/>
  <c r="D389" i="2"/>
  <c r="P389" i="2"/>
  <c r="E389" i="2" a="1"/>
  <c r="E389" i="2" s="1"/>
  <c r="K389" i="2" a="1"/>
  <c r="K389" i="2" s="1"/>
  <c r="S389" i="2"/>
  <c r="G389" i="2"/>
  <c r="Q389" i="2" a="1"/>
  <c r="Q389" i="2" s="1"/>
  <c r="B390" i="2"/>
  <c r="U388" i="2"/>
  <c r="W388" i="2"/>
  <c r="X388" i="2"/>
  <c r="R390" i="4"/>
  <c r="V389" i="4"/>
  <c r="U390" i="4"/>
  <c r="T390" i="4"/>
  <c r="V390" i="4" s="1"/>
  <c r="P391" i="4" a="1"/>
  <c r="P391" i="4" s="1"/>
  <c r="R391" i="4" s="1"/>
  <c r="Q391" i="4" a="1"/>
  <c r="Q391" i="4" s="1"/>
  <c r="F390" i="4"/>
  <c r="L390" i="4"/>
  <c r="G391" i="4" a="1"/>
  <c r="G391" i="4" s="1"/>
  <c r="B392" i="4"/>
  <c r="E391" i="4"/>
  <c r="D391" i="4" a="1"/>
  <c r="D391" i="4" s="1"/>
  <c r="H391" i="4"/>
  <c r="J391" i="4" a="1"/>
  <c r="J391" i="4" s="1"/>
  <c r="K391" i="4"/>
  <c r="I390" i="4"/>
  <c r="F389" i="2" l="1"/>
  <c r="U389" i="2"/>
  <c r="W389" i="2"/>
  <c r="X389" i="2"/>
  <c r="J390" i="2"/>
  <c r="B391" i="2"/>
  <c r="H390" i="2" a="1"/>
  <c r="H390" i="2" s="1"/>
  <c r="D390" i="2"/>
  <c r="P390" i="2"/>
  <c r="Q390" i="2" a="1"/>
  <c r="Q390" i="2" s="1"/>
  <c r="M390" i="2"/>
  <c r="E390" i="2" a="1"/>
  <c r="E390" i="2" s="1"/>
  <c r="T390" i="2" a="1"/>
  <c r="T390" i="2" s="1"/>
  <c r="K390" i="2" a="1"/>
  <c r="K390" i="2" s="1"/>
  <c r="G390" i="2"/>
  <c r="S390" i="2"/>
  <c r="N390" i="2" a="1"/>
  <c r="N390" i="2" s="1"/>
  <c r="O389" i="2"/>
  <c r="Y388" i="2"/>
  <c r="I389" i="2"/>
  <c r="L389" i="2" s="1"/>
  <c r="R389" i="2"/>
  <c r="U391" i="4"/>
  <c r="T391" i="4"/>
  <c r="V391" i="4" s="1"/>
  <c r="Q392" i="4" a="1"/>
  <c r="Q392" i="4" s="1"/>
  <c r="P392" i="4" a="1"/>
  <c r="P392" i="4" s="1"/>
  <c r="R392" i="4" s="1"/>
  <c r="F391" i="4"/>
  <c r="L391" i="4"/>
  <c r="D392" i="4" a="1"/>
  <c r="D392" i="4" s="1"/>
  <c r="E392" i="4"/>
  <c r="G392" i="4" a="1"/>
  <c r="G392" i="4" s="1"/>
  <c r="H392" i="4"/>
  <c r="B393" i="4"/>
  <c r="J392" i="4" a="1"/>
  <c r="J392" i="4" s="1"/>
  <c r="K392" i="4"/>
  <c r="I391" i="4"/>
  <c r="R390" i="2" l="1"/>
  <c r="U390" i="2"/>
  <c r="X390" i="2"/>
  <c r="W390" i="2"/>
  <c r="I390" i="2"/>
  <c r="L390" i="2" s="1"/>
  <c r="O390" i="2"/>
  <c r="Y389" i="2"/>
  <c r="D391" i="2"/>
  <c r="P391" i="2"/>
  <c r="T391" i="2" a="1"/>
  <c r="T391" i="2" s="1"/>
  <c r="Q391" i="2" a="1"/>
  <c r="Q391" i="2" s="1"/>
  <c r="M391" i="2"/>
  <c r="H391" i="2" a="1"/>
  <c r="H391" i="2" s="1"/>
  <c r="N391" i="2" a="1"/>
  <c r="N391" i="2" s="1"/>
  <c r="G391" i="2"/>
  <c r="S391" i="2"/>
  <c r="K391" i="2" a="1"/>
  <c r="K391" i="2" s="1"/>
  <c r="B392" i="2"/>
  <c r="E391" i="2" a="1"/>
  <c r="E391" i="2" s="1"/>
  <c r="J391" i="2"/>
  <c r="F390" i="2"/>
  <c r="U392" i="4"/>
  <c r="Q393" i="4" a="1"/>
  <c r="Q393" i="4" s="1"/>
  <c r="P393" i="4" a="1"/>
  <c r="P393" i="4" s="1"/>
  <c r="R393" i="4" s="1"/>
  <c r="T392" i="4"/>
  <c r="V392" i="4" s="1"/>
  <c r="I392" i="4"/>
  <c r="L392" i="4"/>
  <c r="F392" i="4"/>
  <c r="D393" i="4" a="1"/>
  <c r="D393" i="4" s="1"/>
  <c r="K393" i="4"/>
  <c r="G393" i="4" a="1"/>
  <c r="G393" i="4" s="1"/>
  <c r="H393" i="4"/>
  <c r="J393" i="4" a="1"/>
  <c r="J393" i="4" s="1"/>
  <c r="E393" i="4"/>
  <c r="B394" i="4"/>
  <c r="X391" i="2" l="1"/>
  <c r="I391" i="2"/>
  <c r="U391" i="2"/>
  <c r="O391" i="2"/>
  <c r="Y390" i="2"/>
  <c r="L391" i="2"/>
  <c r="W391" i="2"/>
  <c r="M392" i="2"/>
  <c r="K392" i="2" a="1"/>
  <c r="K392" i="2" s="1"/>
  <c r="E392" i="2" a="1"/>
  <c r="E392" i="2" s="1"/>
  <c r="J392" i="2"/>
  <c r="B393" i="2"/>
  <c r="T392" i="2" a="1"/>
  <c r="T392" i="2" s="1"/>
  <c r="D392" i="2"/>
  <c r="P392" i="2"/>
  <c r="H392" i="2" a="1"/>
  <c r="H392" i="2" s="1"/>
  <c r="Q392" i="2" a="1"/>
  <c r="Q392" i="2" s="1"/>
  <c r="G392" i="2"/>
  <c r="S392" i="2"/>
  <c r="N392" i="2" a="1"/>
  <c r="N392" i="2" s="1"/>
  <c r="F391" i="2"/>
  <c r="F392" i="2" s="1"/>
  <c r="R391" i="2"/>
  <c r="U393" i="4"/>
  <c r="P394" i="4" a="1"/>
  <c r="P394" i="4" s="1"/>
  <c r="R394" i="4" s="1"/>
  <c r="Q394" i="4" a="1"/>
  <c r="Q394" i="4" s="1"/>
  <c r="T393" i="4"/>
  <c r="V393" i="4" s="1"/>
  <c r="L393" i="4"/>
  <c r="I393" i="4"/>
  <c r="E394" i="4"/>
  <c r="G394" i="4" a="1"/>
  <c r="G394" i="4" s="1"/>
  <c r="H394" i="4"/>
  <c r="J394" i="4" a="1"/>
  <c r="J394" i="4" s="1"/>
  <c r="D394" i="4" a="1"/>
  <c r="D394" i="4" s="1"/>
  <c r="K394" i="4"/>
  <c r="B395" i="4"/>
  <c r="F393" i="4"/>
  <c r="I392" i="2" l="1"/>
  <c r="Y391" i="2"/>
  <c r="J393" i="2"/>
  <c r="B394" i="2"/>
  <c r="H393" i="2" a="1"/>
  <c r="H393" i="2" s="1"/>
  <c r="M393" i="2"/>
  <c r="N393" i="2" a="1"/>
  <c r="N393" i="2" s="1"/>
  <c r="T393" i="2" a="1"/>
  <c r="T393" i="2" s="1"/>
  <c r="D393" i="2"/>
  <c r="P393" i="2"/>
  <c r="E393" i="2" a="1"/>
  <c r="E393" i="2" s="1"/>
  <c r="K393" i="2" a="1"/>
  <c r="K393" i="2" s="1"/>
  <c r="G393" i="2"/>
  <c r="S393" i="2"/>
  <c r="Q393" i="2" a="1"/>
  <c r="Q393" i="2" s="1"/>
  <c r="O392" i="2"/>
  <c r="U392" i="2"/>
  <c r="R392" i="2"/>
  <c r="L392" i="2"/>
  <c r="W392" i="2"/>
  <c r="X392" i="2"/>
  <c r="P395" i="4" a="1"/>
  <c r="P395" i="4" s="1"/>
  <c r="R395" i="4" s="1"/>
  <c r="Q395" i="4" a="1"/>
  <c r="Q395" i="4" s="1"/>
  <c r="F394" i="4"/>
  <c r="T394" i="4"/>
  <c r="V394" i="4" s="1"/>
  <c r="U394" i="4"/>
  <c r="I394" i="4"/>
  <c r="L394" i="4"/>
  <c r="E395" i="4"/>
  <c r="B396" i="4"/>
  <c r="H395" i="4"/>
  <c r="G395" i="4" a="1"/>
  <c r="G395" i="4" s="1"/>
  <c r="K395" i="4"/>
  <c r="J395" i="4" a="1"/>
  <c r="J395" i="4" s="1"/>
  <c r="D395" i="4" a="1"/>
  <c r="D395" i="4" s="1"/>
  <c r="T395" i="4" s="1"/>
  <c r="W393" i="2" l="1"/>
  <c r="M394" i="2"/>
  <c r="E394" i="2" a="1"/>
  <c r="E394" i="2" s="1"/>
  <c r="N394" i="2" a="1"/>
  <c r="N394" i="2" s="1"/>
  <c r="G394" i="2"/>
  <c r="S394" i="2"/>
  <c r="H394" i="2" a="1"/>
  <c r="H394" i="2" s="1"/>
  <c r="J394" i="2"/>
  <c r="D394" i="2"/>
  <c r="P394" i="2"/>
  <c r="Q394" i="2" a="1"/>
  <c r="Q394" i="2" s="1"/>
  <c r="K394" i="2" a="1"/>
  <c r="K394" i="2" s="1"/>
  <c r="B395" i="2"/>
  <c r="T394" i="2" a="1"/>
  <c r="T394" i="2" s="1"/>
  <c r="I393" i="2"/>
  <c r="L393" i="2" s="1"/>
  <c r="Y392" i="2"/>
  <c r="X393" i="2"/>
  <c r="U393" i="2"/>
  <c r="R393" i="2"/>
  <c r="O393" i="2"/>
  <c r="F393" i="2"/>
  <c r="P396" i="4" a="1"/>
  <c r="P396" i="4" s="1"/>
  <c r="Q396" i="4" a="1"/>
  <c r="Q396" i="4" s="1"/>
  <c r="U395" i="4"/>
  <c r="V395" i="4" s="1"/>
  <c r="I395" i="4"/>
  <c r="F395" i="4"/>
  <c r="L395" i="4"/>
  <c r="D396" i="4" a="1"/>
  <c r="D396" i="4" s="1"/>
  <c r="E396" i="4"/>
  <c r="G396" i="4" a="1"/>
  <c r="G396" i="4" s="1"/>
  <c r="H396" i="4"/>
  <c r="J396" i="4" a="1"/>
  <c r="J396" i="4" s="1"/>
  <c r="K396" i="4"/>
  <c r="B397" i="4"/>
  <c r="X394" i="2" l="1"/>
  <c r="U394" i="2"/>
  <c r="O394" i="2"/>
  <c r="R394" i="2"/>
  <c r="F394" i="2"/>
  <c r="M395" i="2"/>
  <c r="H395" i="2" a="1"/>
  <c r="H395" i="2" s="1"/>
  <c r="N395" i="2" a="1"/>
  <c r="N395" i="2" s="1"/>
  <c r="D395" i="2"/>
  <c r="T395" i="2" a="1"/>
  <c r="T395" i="2" s="1"/>
  <c r="K395" i="2" a="1"/>
  <c r="K395" i="2" s="1"/>
  <c r="P395" i="2"/>
  <c r="Q395" i="2" a="1"/>
  <c r="Q395" i="2" s="1"/>
  <c r="G395" i="2"/>
  <c r="S395" i="2"/>
  <c r="U395" i="2" s="1"/>
  <c r="E395" i="2" a="1"/>
  <c r="E395" i="2" s="1"/>
  <c r="X395" i="2" s="1"/>
  <c r="J395" i="2"/>
  <c r="B396" i="2"/>
  <c r="W394" i="2"/>
  <c r="Y394" i="2" s="1"/>
  <c r="I394" i="2"/>
  <c r="L394" i="2" s="1"/>
  <c r="Y393" i="2"/>
  <c r="R396" i="4"/>
  <c r="P397" i="4" a="1"/>
  <c r="P397" i="4" s="1"/>
  <c r="R397" i="4" s="1"/>
  <c r="Q397" i="4" a="1"/>
  <c r="Q397" i="4" s="1"/>
  <c r="U396" i="4"/>
  <c r="T396" i="4"/>
  <c r="I396" i="4"/>
  <c r="F396" i="4"/>
  <c r="L396" i="4"/>
  <c r="D397" i="4" a="1"/>
  <c r="D397" i="4" s="1"/>
  <c r="H397" i="4"/>
  <c r="G397" i="4" a="1"/>
  <c r="G397" i="4" s="1"/>
  <c r="E397" i="4"/>
  <c r="J397" i="4" a="1"/>
  <c r="J397" i="4" s="1"/>
  <c r="K397" i="4"/>
  <c r="B398" i="4"/>
  <c r="R395" i="2" l="1"/>
  <c r="I395" i="2"/>
  <c r="L395" i="2" s="1"/>
  <c r="O395" i="2"/>
  <c r="J396" i="2"/>
  <c r="B397" i="2"/>
  <c r="H396" i="2" a="1"/>
  <c r="H396" i="2" s="1"/>
  <c r="M396" i="2"/>
  <c r="K396" i="2" a="1"/>
  <c r="K396" i="2" s="1"/>
  <c r="E396" i="2" a="1"/>
  <c r="E396" i="2" s="1"/>
  <c r="G396" i="2"/>
  <c r="S396" i="2"/>
  <c r="N396" i="2" a="1"/>
  <c r="N396" i="2" s="1"/>
  <c r="D396" i="2"/>
  <c r="P396" i="2"/>
  <c r="Q396" i="2" a="1"/>
  <c r="Q396" i="2" s="1"/>
  <c r="T396" i="2" a="1"/>
  <c r="T396" i="2" s="1"/>
  <c r="W395" i="2"/>
  <c r="Y395" i="2" s="1"/>
  <c r="F395" i="2"/>
  <c r="V396" i="4"/>
  <c r="Q398" i="4" a="1"/>
  <c r="Q398" i="4" s="1"/>
  <c r="P398" i="4" a="1"/>
  <c r="P398" i="4" s="1"/>
  <c r="F397" i="4"/>
  <c r="T397" i="4"/>
  <c r="U397" i="4"/>
  <c r="L397" i="4"/>
  <c r="I397" i="4"/>
  <c r="E398" i="4"/>
  <c r="J398" i="4" a="1"/>
  <c r="J398" i="4" s="1"/>
  <c r="H398" i="4"/>
  <c r="B399" i="4"/>
  <c r="D398" i="4" a="1"/>
  <c r="D398" i="4" s="1"/>
  <c r="K398" i="4"/>
  <c r="G398" i="4" a="1"/>
  <c r="G398" i="4" s="1"/>
  <c r="I398" i="4" s="1"/>
  <c r="F396" i="2" l="1"/>
  <c r="X396" i="2"/>
  <c r="D397" i="2"/>
  <c r="P397" i="2"/>
  <c r="E397" i="2" a="1"/>
  <c r="E397" i="2" s="1"/>
  <c r="K397" i="2" a="1"/>
  <c r="K397" i="2" s="1"/>
  <c r="M397" i="2"/>
  <c r="N397" i="2" a="1"/>
  <c r="N397" i="2" s="1"/>
  <c r="T397" i="2" a="1"/>
  <c r="T397" i="2" s="1"/>
  <c r="G397" i="2"/>
  <c r="S397" i="2"/>
  <c r="Q397" i="2" a="1"/>
  <c r="Q397" i="2" s="1"/>
  <c r="J397" i="2"/>
  <c r="B398" i="2"/>
  <c r="H397" i="2" a="1"/>
  <c r="H397" i="2" s="1"/>
  <c r="I396" i="2"/>
  <c r="L396" i="2" s="1"/>
  <c r="W396" i="2"/>
  <c r="Y396" i="2" s="1"/>
  <c r="R396" i="2"/>
  <c r="U396" i="2"/>
  <c r="O396" i="2"/>
  <c r="R398" i="4"/>
  <c r="V397" i="4"/>
  <c r="U398" i="4"/>
  <c r="T398" i="4"/>
  <c r="V398" i="4" s="1"/>
  <c r="Q399" i="4" a="1"/>
  <c r="Q399" i="4" s="1"/>
  <c r="P399" i="4" a="1"/>
  <c r="P399" i="4" s="1"/>
  <c r="R399" i="4" s="1"/>
  <c r="E399" i="4"/>
  <c r="B400" i="4"/>
  <c r="H399" i="4"/>
  <c r="D399" i="4" a="1"/>
  <c r="D399" i="4" s="1"/>
  <c r="K399" i="4"/>
  <c r="J399" i="4" a="1"/>
  <c r="J399" i="4" s="1"/>
  <c r="G399" i="4" a="1"/>
  <c r="G399" i="4" s="1"/>
  <c r="I399" i="4" s="1"/>
  <c r="L398" i="4"/>
  <c r="F398" i="4"/>
  <c r="X397" i="2" l="1"/>
  <c r="R397" i="2"/>
  <c r="U397" i="2"/>
  <c r="O397" i="2"/>
  <c r="F397" i="2"/>
  <c r="W397" i="2"/>
  <c r="J398" i="2"/>
  <c r="B399" i="2"/>
  <c r="H398" i="2" a="1"/>
  <c r="H398" i="2" s="1"/>
  <c r="G398" i="2"/>
  <c r="N398" i="2" a="1"/>
  <c r="N398" i="2" s="1"/>
  <c r="M398" i="2"/>
  <c r="E398" i="2" a="1"/>
  <c r="E398" i="2" s="1"/>
  <c r="T398" i="2" a="1"/>
  <c r="T398" i="2" s="1"/>
  <c r="S398" i="2"/>
  <c r="D398" i="2"/>
  <c r="P398" i="2"/>
  <c r="Q398" i="2" a="1"/>
  <c r="Q398" i="2" s="1"/>
  <c r="K398" i="2" a="1"/>
  <c r="K398" i="2" s="1"/>
  <c r="I397" i="2"/>
  <c r="L397" i="2" s="1"/>
  <c r="P400" i="4" a="1"/>
  <c r="P400" i="4" s="1"/>
  <c r="R400" i="4" s="1"/>
  <c r="Q400" i="4" a="1"/>
  <c r="Q400" i="4" s="1"/>
  <c r="U399" i="4"/>
  <c r="T399" i="4"/>
  <c r="V399" i="4" s="1"/>
  <c r="L399" i="4"/>
  <c r="E400" i="4"/>
  <c r="J400" i="4" a="1"/>
  <c r="J400" i="4" s="1"/>
  <c r="H400" i="4"/>
  <c r="B401" i="4"/>
  <c r="K400" i="4"/>
  <c r="G400" i="4" a="1"/>
  <c r="G400" i="4" s="1"/>
  <c r="D400" i="4" a="1"/>
  <c r="D400" i="4" s="1"/>
  <c r="F399" i="4"/>
  <c r="U398" i="2" l="1"/>
  <c r="Y397" i="2"/>
  <c r="W398" i="2"/>
  <c r="O398" i="2"/>
  <c r="I398" i="2"/>
  <c r="L398" i="2" s="1"/>
  <c r="G399" i="2"/>
  <c r="S399" i="2"/>
  <c r="K399" i="2" a="1"/>
  <c r="K399" i="2" s="1"/>
  <c r="J399" i="2"/>
  <c r="B400" i="2"/>
  <c r="E399" i="2" a="1"/>
  <c r="E399" i="2" s="1"/>
  <c r="D399" i="2"/>
  <c r="P399" i="2"/>
  <c r="T399" i="2" a="1"/>
  <c r="T399" i="2" s="1"/>
  <c r="Q399" i="2" a="1"/>
  <c r="Q399" i="2" s="1"/>
  <c r="M399" i="2"/>
  <c r="H399" i="2" a="1"/>
  <c r="H399" i="2" s="1"/>
  <c r="N399" i="2" a="1"/>
  <c r="N399" i="2" s="1"/>
  <c r="R398" i="2"/>
  <c r="X398" i="2"/>
  <c r="Y398" i="2" s="1"/>
  <c r="F398" i="2"/>
  <c r="P401" i="4" a="1"/>
  <c r="P401" i="4" s="1"/>
  <c r="R401" i="4" s="1"/>
  <c r="Q401" i="4" a="1"/>
  <c r="Q401" i="4" s="1"/>
  <c r="U400" i="4"/>
  <c r="F400" i="4"/>
  <c r="T400" i="4"/>
  <c r="V400" i="4" s="1"/>
  <c r="L400" i="4"/>
  <c r="I400" i="4"/>
  <c r="D401" i="4" a="1"/>
  <c r="D401" i="4" s="1"/>
  <c r="K401" i="4"/>
  <c r="G401" i="4" a="1"/>
  <c r="G401" i="4" s="1"/>
  <c r="B402" i="4"/>
  <c r="E401" i="4"/>
  <c r="H401" i="4"/>
  <c r="J401" i="4" a="1"/>
  <c r="J401" i="4" s="1"/>
  <c r="L401" i="4" s="1"/>
  <c r="U399" i="2" l="1"/>
  <c r="D400" i="2"/>
  <c r="P400" i="2"/>
  <c r="H400" i="2" a="1"/>
  <c r="H400" i="2" s="1"/>
  <c r="Q400" i="2" a="1"/>
  <c r="Q400" i="2" s="1"/>
  <c r="G400" i="2"/>
  <c r="S400" i="2"/>
  <c r="M400" i="2"/>
  <c r="K400" i="2" a="1"/>
  <c r="K400" i="2" s="1"/>
  <c r="N400" i="2" a="1"/>
  <c r="N400" i="2" s="1"/>
  <c r="E400" i="2" a="1"/>
  <c r="E400" i="2" s="1"/>
  <c r="J400" i="2"/>
  <c r="B401" i="2"/>
  <c r="T400" i="2" a="1"/>
  <c r="T400" i="2" s="1"/>
  <c r="I399" i="2"/>
  <c r="L399" i="2" s="1"/>
  <c r="X399" i="2"/>
  <c r="R399" i="2"/>
  <c r="F399" i="2"/>
  <c r="O399" i="2"/>
  <c r="W399" i="2"/>
  <c r="F401" i="4"/>
  <c r="T401" i="4"/>
  <c r="U401" i="4"/>
  <c r="Q402" i="4" a="1"/>
  <c r="Q402" i="4" s="1"/>
  <c r="P402" i="4" a="1"/>
  <c r="P402" i="4" s="1"/>
  <c r="D402" i="4" a="1"/>
  <c r="D402" i="4" s="1"/>
  <c r="K402" i="4"/>
  <c r="J402" i="4" a="1"/>
  <c r="J402" i="4" s="1"/>
  <c r="L402" i="4" s="1"/>
  <c r="G402" i="4" a="1"/>
  <c r="G402" i="4" s="1"/>
  <c r="H402" i="4"/>
  <c r="E402" i="4"/>
  <c r="B403" i="4"/>
  <c r="I401" i="4"/>
  <c r="Y399" i="2" l="1"/>
  <c r="F400" i="2"/>
  <c r="O400" i="2"/>
  <c r="X400" i="2"/>
  <c r="R400" i="2"/>
  <c r="I400" i="2"/>
  <c r="L400" i="2" s="1"/>
  <c r="W400" i="2"/>
  <c r="M401" i="2"/>
  <c r="N401" i="2" a="1"/>
  <c r="N401" i="2" s="1"/>
  <c r="T401" i="2" a="1"/>
  <c r="T401" i="2" s="1"/>
  <c r="D401" i="2"/>
  <c r="P401" i="2"/>
  <c r="E401" i="2" a="1"/>
  <c r="E401" i="2" s="1"/>
  <c r="K401" i="2" a="1"/>
  <c r="K401" i="2" s="1"/>
  <c r="J401" i="2"/>
  <c r="B402" i="2"/>
  <c r="H401" i="2" a="1"/>
  <c r="H401" i="2" s="1"/>
  <c r="G401" i="2"/>
  <c r="S401" i="2"/>
  <c r="Q401" i="2" a="1"/>
  <c r="Q401" i="2" s="1"/>
  <c r="U400" i="2"/>
  <c r="T402" i="4"/>
  <c r="V401" i="4"/>
  <c r="R402" i="4"/>
  <c r="Q403" i="4" a="1"/>
  <c r="Q403" i="4" s="1"/>
  <c r="P403" i="4" a="1"/>
  <c r="P403" i="4" s="1"/>
  <c r="U402" i="4"/>
  <c r="V402" i="4" s="1"/>
  <c r="I402" i="4"/>
  <c r="D403" i="4" a="1"/>
  <c r="D403" i="4" s="1"/>
  <c r="E403" i="4"/>
  <c r="G403" i="4" a="1"/>
  <c r="G403" i="4" s="1"/>
  <c r="I403" i="4" s="1"/>
  <c r="H403" i="4"/>
  <c r="J403" i="4" a="1"/>
  <c r="J403" i="4" s="1"/>
  <c r="K403" i="4"/>
  <c r="B404" i="4"/>
  <c r="F402" i="4"/>
  <c r="I401" i="2" l="1"/>
  <c r="L401" i="2" s="1"/>
  <c r="Y400" i="2"/>
  <c r="G402" i="2"/>
  <c r="S402" i="2"/>
  <c r="N402" i="2" a="1"/>
  <c r="N402" i="2" s="1"/>
  <c r="J402" i="2"/>
  <c r="B403" i="2"/>
  <c r="H402" i="2" a="1"/>
  <c r="H402" i="2" s="1"/>
  <c r="D402" i="2"/>
  <c r="P402" i="2"/>
  <c r="Q402" i="2" a="1"/>
  <c r="Q402" i="2" s="1"/>
  <c r="K402" i="2" a="1"/>
  <c r="K402" i="2" s="1"/>
  <c r="M402" i="2"/>
  <c r="E402" i="2" a="1"/>
  <c r="E402" i="2" s="1"/>
  <c r="T402" i="2" a="1"/>
  <c r="T402" i="2" s="1"/>
  <c r="R401" i="2"/>
  <c r="O401" i="2"/>
  <c r="X401" i="2"/>
  <c r="U401" i="2"/>
  <c r="W401" i="2"/>
  <c r="Y401" i="2" s="1"/>
  <c r="F401" i="2"/>
  <c r="R403" i="4"/>
  <c r="U403" i="4"/>
  <c r="T403" i="4"/>
  <c r="F403" i="4"/>
  <c r="L403" i="4"/>
  <c r="K404" i="4"/>
  <c r="B405" i="4"/>
  <c r="D404" i="4" a="1"/>
  <c r="D404" i="4" s="1"/>
  <c r="H404" i="4"/>
  <c r="G404" i="4" a="1"/>
  <c r="G404" i="4" s="1"/>
  <c r="E404" i="4"/>
  <c r="J404" i="4" a="1"/>
  <c r="J404" i="4" s="1"/>
  <c r="L404" i="4" s="1"/>
  <c r="W402" i="2" l="1"/>
  <c r="F402" i="2"/>
  <c r="U402" i="2"/>
  <c r="O402" i="2"/>
  <c r="R402" i="2"/>
  <c r="M403" i="2"/>
  <c r="H403" i="2" a="1"/>
  <c r="H403" i="2" s="1"/>
  <c r="N403" i="2" a="1"/>
  <c r="N403" i="2" s="1"/>
  <c r="J403" i="2"/>
  <c r="B404" i="2"/>
  <c r="E403" i="2" a="1"/>
  <c r="E403" i="2" s="1"/>
  <c r="D403" i="2"/>
  <c r="P403" i="2"/>
  <c r="T403" i="2" a="1"/>
  <c r="T403" i="2" s="1"/>
  <c r="Q403" i="2" a="1"/>
  <c r="Q403" i="2" s="1"/>
  <c r="G403" i="2"/>
  <c r="S403" i="2"/>
  <c r="K403" i="2" a="1"/>
  <c r="K403" i="2" s="1"/>
  <c r="I402" i="2"/>
  <c r="L402" i="2" s="1"/>
  <c r="X402" i="2"/>
  <c r="Y402" i="2" s="1"/>
  <c r="V403" i="4"/>
  <c r="F404" i="4"/>
  <c r="I404" i="4"/>
  <c r="E405" i="4"/>
  <c r="G405" i="4" a="1"/>
  <c r="G405" i="4" s="1"/>
  <c r="H405" i="4"/>
  <c r="J405" i="4" a="1"/>
  <c r="J405" i="4" s="1"/>
  <c r="K405" i="4"/>
  <c r="B406" i="4"/>
  <c r="D405" i="4" a="1"/>
  <c r="D405" i="4" s="1"/>
  <c r="F405" i="4" s="1"/>
  <c r="F403" i="2" l="1"/>
  <c r="U403" i="2"/>
  <c r="R403" i="2"/>
  <c r="I403" i="2"/>
  <c r="L403" i="2" s="1"/>
  <c r="W403" i="2"/>
  <c r="X403" i="2"/>
  <c r="J404" i="2"/>
  <c r="B405" i="2"/>
  <c r="T404" i="2" a="1"/>
  <c r="T404" i="2" s="1"/>
  <c r="M404" i="2"/>
  <c r="K404" i="2" a="1"/>
  <c r="K404" i="2" s="1"/>
  <c r="E404" i="2" a="1"/>
  <c r="E404" i="2" s="1"/>
  <c r="G404" i="2"/>
  <c r="S404" i="2"/>
  <c r="N404" i="2" a="1"/>
  <c r="N404" i="2" s="1"/>
  <c r="D404" i="2"/>
  <c r="P404" i="2"/>
  <c r="H404" i="2" a="1"/>
  <c r="H404" i="2" s="1"/>
  <c r="Q404" i="2" a="1"/>
  <c r="Q404" i="2" s="1"/>
  <c r="O403" i="2"/>
  <c r="I405" i="4"/>
  <c r="L405" i="4"/>
  <c r="J406" i="4" a="1"/>
  <c r="J406" i="4" s="1"/>
  <c r="G406" i="4" a="1"/>
  <c r="G406" i="4" s="1"/>
  <c r="E406" i="4"/>
  <c r="D406" i="4" a="1"/>
  <c r="D406" i="4" s="1"/>
  <c r="H406" i="4"/>
  <c r="B407" i="4"/>
  <c r="K406" i="4"/>
  <c r="W404" i="2" l="1"/>
  <c r="X404" i="2"/>
  <c r="U404" i="2"/>
  <c r="J405" i="2"/>
  <c r="B406" i="2"/>
  <c r="H405" i="2" a="1"/>
  <c r="H405" i="2" s="1"/>
  <c r="M405" i="2"/>
  <c r="N405" i="2" a="1"/>
  <c r="N405" i="2" s="1"/>
  <c r="T405" i="2" a="1"/>
  <c r="T405" i="2" s="1"/>
  <c r="D405" i="2"/>
  <c r="P405" i="2"/>
  <c r="E405" i="2" a="1"/>
  <c r="E405" i="2" s="1"/>
  <c r="K405" i="2" a="1"/>
  <c r="K405" i="2" s="1"/>
  <c r="G405" i="2"/>
  <c r="S405" i="2"/>
  <c r="Q405" i="2" a="1"/>
  <c r="Q405" i="2" s="1"/>
  <c r="O404" i="2"/>
  <c r="R404" i="2"/>
  <c r="I404" i="2"/>
  <c r="L404" i="2" s="1"/>
  <c r="Y403" i="2"/>
  <c r="Y404" i="2" s="1"/>
  <c r="F404" i="2"/>
  <c r="F406" i="4"/>
  <c r="D407" i="4" a="1"/>
  <c r="D407" i="4" s="1"/>
  <c r="E407" i="4"/>
  <c r="G407" i="4" a="1"/>
  <c r="G407" i="4" s="1"/>
  <c r="H407" i="4"/>
  <c r="J407" i="4" a="1"/>
  <c r="J407" i="4" s="1"/>
  <c r="K407" i="4"/>
  <c r="B408" i="4"/>
  <c r="I406" i="4"/>
  <c r="L406" i="4"/>
  <c r="R405" i="2" l="1"/>
  <c r="I405" i="2"/>
  <c r="L405" i="2" s="1"/>
  <c r="W405" i="2"/>
  <c r="D406" i="2"/>
  <c r="P406" i="2"/>
  <c r="Q406" i="2" a="1"/>
  <c r="Q406" i="2" s="1"/>
  <c r="R406" i="2" s="1"/>
  <c r="K406" i="2" a="1"/>
  <c r="K406" i="2" s="1"/>
  <c r="T406" i="2" a="1"/>
  <c r="T406" i="2" s="1"/>
  <c r="G406" i="2"/>
  <c r="S406" i="2"/>
  <c r="N406" i="2" a="1"/>
  <c r="N406" i="2" s="1"/>
  <c r="M406" i="2"/>
  <c r="E406" i="2" a="1"/>
  <c r="E406" i="2" s="1"/>
  <c r="J406" i="2"/>
  <c r="B407" i="2"/>
  <c r="H406" i="2" a="1"/>
  <c r="H406" i="2" s="1"/>
  <c r="F405" i="2"/>
  <c r="X405" i="2"/>
  <c r="U405" i="2"/>
  <c r="O405" i="2"/>
  <c r="L407" i="4"/>
  <c r="F407" i="4"/>
  <c r="I407" i="4"/>
  <c r="J408" i="4" a="1"/>
  <c r="J408" i="4" s="1"/>
  <c r="K408" i="4"/>
  <c r="B409" i="4"/>
  <c r="D408" i="4" a="1"/>
  <c r="D408" i="4" s="1"/>
  <c r="H408" i="4"/>
  <c r="G408" i="4" a="1"/>
  <c r="G408" i="4" s="1"/>
  <c r="E408" i="4"/>
  <c r="X406" i="2" l="1"/>
  <c r="I406" i="2"/>
  <c r="L406" i="2" s="1"/>
  <c r="O406" i="2"/>
  <c r="W406" i="2"/>
  <c r="Y405" i="2"/>
  <c r="G407" i="2"/>
  <c r="S407" i="2"/>
  <c r="K407" i="2" a="1"/>
  <c r="K407" i="2" s="1"/>
  <c r="M407" i="2"/>
  <c r="H407" i="2" a="1"/>
  <c r="H407" i="2" s="1"/>
  <c r="N407" i="2" a="1"/>
  <c r="N407" i="2" s="1"/>
  <c r="D407" i="2"/>
  <c r="P407" i="2"/>
  <c r="T407" i="2" a="1"/>
  <c r="T407" i="2" s="1"/>
  <c r="J407" i="2"/>
  <c r="B408" i="2"/>
  <c r="E407" i="2" a="1"/>
  <c r="E407" i="2" s="1"/>
  <c r="Q407" i="2" a="1"/>
  <c r="Q407" i="2" s="1"/>
  <c r="F406" i="2"/>
  <c r="U406" i="2"/>
  <c r="I408" i="4"/>
  <c r="L408" i="4"/>
  <c r="F408" i="4"/>
  <c r="E409" i="4"/>
  <c r="G409" i="4" a="1"/>
  <c r="G409" i="4" s="1"/>
  <c r="H409" i="4"/>
  <c r="J409" i="4" a="1"/>
  <c r="J409" i="4" s="1"/>
  <c r="K409" i="4"/>
  <c r="B410" i="4"/>
  <c r="D409" i="4" a="1"/>
  <c r="D409" i="4" s="1"/>
  <c r="Y406" i="2" l="1"/>
  <c r="W407" i="2"/>
  <c r="R407" i="2"/>
  <c r="F407" i="2"/>
  <c r="U407" i="2"/>
  <c r="G408" i="2"/>
  <c r="S408" i="2"/>
  <c r="N408" i="2" a="1"/>
  <c r="N408" i="2" s="1"/>
  <c r="J408" i="2"/>
  <c r="K408" i="2" a="1"/>
  <c r="K408" i="2" s="1"/>
  <c r="E408" i="2" a="1"/>
  <c r="E408" i="2" s="1"/>
  <c r="M408" i="2"/>
  <c r="T408" i="2" a="1"/>
  <c r="T408" i="2" s="1"/>
  <c r="Q408" i="2" a="1"/>
  <c r="Q408" i="2" s="1"/>
  <c r="D408" i="2"/>
  <c r="P408" i="2"/>
  <c r="H408" i="2" a="1"/>
  <c r="H408" i="2" s="1"/>
  <c r="B409" i="2"/>
  <c r="I407" i="2"/>
  <c r="L407" i="2" s="1"/>
  <c r="X407" i="2"/>
  <c r="Y407" i="2" s="1"/>
  <c r="O407" i="2"/>
  <c r="I409" i="4"/>
  <c r="L409" i="4"/>
  <c r="J410" i="4" a="1"/>
  <c r="J410" i="4" s="1"/>
  <c r="D410" i="4" a="1"/>
  <c r="D410" i="4" s="1"/>
  <c r="E410" i="4"/>
  <c r="B411" i="4"/>
  <c r="H410" i="4"/>
  <c r="G410" i="4" a="1"/>
  <c r="G410" i="4" s="1"/>
  <c r="I410" i="4" s="1"/>
  <c r="K410" i="4"/>
  <c r="F409" i="4"/>
  <c r="W408" i="2" l="1"/>
  <c r="X408" i="2"/>
  <c r="U408" i="2"/>
  <c r="I408" i="2"/>
  <c r="L408" i="2" s="1"/>
  <c r="M409" i="2"/>
  <c r="K409" i="2" a="1"/>
  <c r="K409" i="2" s="1"/>
  <c r="N409" i="2" a="1"/>
  <c r="N409" i="2" s="1"/>
  <c r="D409" i="2"/>
  <c r="P409" i="2"/>
  <c r="Q409" i="2" a="1"/>
  <c r="Q409" i="2" s="1"/>
  <c r="T409" i="2" a="1"/>
  <c r="T409" i="2" s="1"/>
  <c r="U409" i="2" s="1"/>
  <c r="G409" i="2"/>
  <c r="S409" i="2"/>
  <c r="B410" i="2"/>
  <c r="J409" i="2"/>
  <c r="E409" i="2" a="1"/>
  <c r="E409" i="2" s="1"/>
  <c r="H409" i="2" a="1"/>
  <c r="H409" i="2" s="1"/>
  <c r="R408" i="2"/>
  <c r="O408" i="2"/>
  <c r="F408" i="2"/>
  <c r="F410" i="4"/>
  <c r="L410" i="4"/>
  <c r="D411" i="4" a="1"/>
  <c r="D411" i="4" s="1"/>
  <c r="E411" i="4"/>
  <c r="G411" i="4" a="1"/>
  <c r="G411" i="4" s="1"/>
  <c r="H411" i="4"/>
  <c r="J411" i="4" a="1"/>
  <c r="J411" i="4" s="1"/>
  <c r="K411" i="4"/>
  <c r="B412" i="4"/>
  <c r="Y408" i="2" l="1"/>
  <c r="F409" i="2"/>
  <c r="R409" i="2"/>
  <c r="O409" i="2"/>
  <c r="X409" i="2"/>
  <c r="I409" i="2"/>
  <c r="L409" i="2" s="1"/>
  <c r="W409" i="2"/>
  <c r="J410" i="2"/>
  <c r="H410" i="2" a="1"/>
  <c r="H410" i="2" s="1"/>
  <c r="E410" i="2" a="1"/>
  <c r="E410" i="2" s="1"/>
  <c r="M410" i="2"/>
  <c r="N410" i="2" a="1"/>
  <c r="N410" i="2" s="1"/>
  <c r="K410" i="2" a="1"/>
  <c r="K410" i="2" s="1"/>
  <c r="D410" i="2"/>
  <c r="F410" i="2" s="1"/>
  <c r="P410" i="2"/>
  <c r="T410" i="2" a="1"/>
  <c r="T410" i="2" s="1"/>
  <c r="Q410" i="2" a="1"/>
  <c r="Q410" i="2" s="1"/>
  <c r="G410" i="2"/>
  <c r="S410" i="2"/>
  <c r="B411" i="2"/>
  <c r="I411" i="4"/>
  <c r="F411" i="4"/>
  <c r="L411" i="4"/>
  <c r="K412" i="4"/>
  <c r="B413" i="4"/>
  <c r="D412" i="4" a="1"/>
  <c r="D412" i="4" s="1"/>
  <c r="H412" i="4"/>
  <c r="G412" i="4" a="1"/>
  <c r="G412" i="4" s="1"/>
  <c r="I412" i="4" s="1"/>
  <c r="E412" i="4"/>
  <c r="J412" i="4" a="1"/>
  <c r="J412" i="4" s="1"/>
  <c r="L412" i="4" s="1"/>
  <c r="Y409" i="2" l="1"/>
  <c r="D411" i="2"/>
  <c r="P411" i="2"/>
  <c r="Q411" i="2" a="1"/>
  <c r="Q411" i="2" s="1"/>
  <c r="T411" i="2" a="1"/>
  <c r="T411" i="2" s="1"/>
  <c r="N411" i="2" a="1"/>
  <c r="N411" i="2" s="1"/>
  <c r="G411" i="2"/>
  <c r="S411" i="2"/>
  <c r="B412" i="2"/>
  <c r="J411" i="2"/>
  <c r="E411" i="2" a="1"/>
  <c r="E411" i="2" s="1"/>
  <c r="H411" i="2" a="1"/>
  <c r="H411" i="2" s="1"/>
  <c r="M411" i="2"/>
  <c r="K411" i="2" a="1"/>
  <c r="K411" i="2" s="1"/>
  <c r="U410" i="2"/>
  <c r="R410" i="2"/>
  <c r="O410" i="2"/>
  <c r="W410" i="2"/>
  <c r="X410" i="2"/>
  <c r="I410" i="2"/>
  <c r="L410" i="2" s="1"/>
  <c r="F412" i="4"/>
  <c r="E413" i="4"/>
  <c r="G413" i="4" a="1"/>
  <c r="G413" i="4" s="1"/>
  <c r="H413" i="4"/>
  <c r="J413" i="4" a="1"/>
  <c r="J413" i="4" s="1"/>
  <c r="K413" i="4"/>
  <c r="B414" i="4"/>
  <c r="D413" i="4" a="1"/>
  <c r="D413" i="4" s="1"/>
  <c r="F413" i="4" s="1"/>
  <c r="U411" i="2" l="1"/>
  <c r="X411" i="2"/>
  <c r="R411" i="2"/>
  <c r="I411" i="2"/>
  <c r="L411" i="2" s="1"/>
  <c r="W411" i="2"/>
  <c r="Y410" i="2"/>
  <c r="O411" i="2"/>
  <c r="J412" i="2"/>
  <c r="H412" i="2" a="1"/>
  <c r="H412" i="2" s="1"/>
  <c r="K412" i="2" a="1"/>
  <c r="K412" i="2" s="1"/>
  <c r="M412" i="2"/>
  <c r="Q412" i="2" a="1"/>
  <c r="Q412" i="2" s="1"/>
  <c r="D412" i="2"/>
  <c r="P412" i="2"/>
  <c r="T412" i="2" a="1"/>
  <c r="T412" i="2" s="1"/>
  <c r="B413" i="2"/>
  <c r="N412" i="2" a="1"/>
  <c r="N412" i="2" s="1"/>
  <c r="G412" i="2"/>
  <c r="S412" i="2"/>
  <c r="E412" i="2" a="1"/>
  <c r="E412" i="2" s="1"/>
  <c r="F411" i="2"/>
  <c r="I413" i="4"/>
  <c r="L413" i="4"/>
  <c r="G414" i="4" a="1"/>
  <c r="G414" i="4" s="1"/>
  <c r="J414" i="4" a="1"/>
  <c r="J414" i="4" s="1"/>
  <c r="E414" i="4"/>
  <c r="D414" i="4" a="1"/>
  <c r="D414" i="4" s="1"/>
  <c r="H414" i="4"/>
  <c r="B415" i="4"/>
  <c r="K414" i="4"/>
  <c r="F412" i="2" l="1"/>
  <c r="W412" i="2"/>
  <c r="X412" i="2"/>
  <c r="D413" i="2"/>
  <c r="P413" i="2"/>
  <c r="Q413" i="2" a="1"/>
  <c r="Q413" i="2" s="1"/>
  <c r="T413" i="2" a="1"/>
  <c r="T413" i="2" s="1"/>
  <c r="G413" i="2"/>
  <c r="S413" i="2"/>
  <c r="B414" i="2"/>
  <c r="M413" i="2"/>
  <c r="K413" i="2" a="1"/>
  <c r="K413" i="2" s="1"/>
  <c r="N413" i="2" a="1"/>
  <c r="N413" i="2" s="1"/>
  <c r="J413" i="2"/>
  <c r="E413" i="2" a="1"/>
  <c r="E413" i="2" s="1"/>
  <c r="H413" i="2" a="1"/>
  <c r="H413" i="2" s="1"/>
  <c r="I412" i="2"/>
  <c r="L412" i="2" s="1"/>
  <c r="U412" i="2"/>
  <c r="O412" i="2"/>
  <c r="R412" i="2"/>
  <c r="Y411" i="2"/>
  <c r="Y412" i="2" s="1"/>
  <c r="F414" i="4"/>
  <c r="D415" i="4" a="1"/>
  <c r="D415" i="4" s="1"/>
  <c r="F415" i="4" s="1"/>
  <c r="E415" i="4"/>
  <c r="G415" i="4" a="1"/>
  <c r="G415" i="4" s="1"/>
  <c r="H415" i="4"/>
  <c r="J415" i="4" a="1"/>
  <c r="J415" i="4" s="1"/>
  <c r="K415" i="4"/>
  <c r="B416" i="4"/>
  <c r="L414" i="4"/>
  <c r="I414" i="4"/>
  <c r="U413" i="2" l="1"/>
  <c r="R413" i="2"/>
  <c r="W413" i="2"/>
  <c r="O413" i="2"/>
  <c r="I413" i="2"/>
  <c r="L413" i="2" s="1"/>
  <c r="X413" i="2"/>
  <c r="M414" i="2"/>
  <c r="N414" i="2" a="1"/>
  <c r="N414" i="2" s="1"/>
  <c r="K414" i="2" a="1"/>
  <c r="K414" i="2" s="1"/>
  <c r="D414" i="2"/>
  <c r="P414" i="2"/>
  <c r="T414" i="2" a="1"/>
  <c r="T414" i="2" s="1"/>
  <c r="Q414" i="2" a="1"/>
  <c r="Q414" i="2" s="1"/>
  <c r="H414" i="2" a="1"/>
  <c r="H414" i="2" s="1"/>
  <c r="G414" i="2"/>
  <c r="S414" i="2"/>
  <c r="B415" i="2"/>
  <c r="J414" i="2"/>
  <c r="E414" i="2" a="1"/>
  <c r="E414" i="2" s="1"/>
  <c r="F413" i="2"/>
  <c r="L415" i="4"/>
  <c r="E416" i="4"/>
  <c r="B417" i="4"/>
  <c r="B418" i="4" s="1"/>
  <c r="D416" i="4" a="1"/>
  <c r="D416" i="4" s="1"/>
  <c r="F416" i="4" s="1"/>
  <c r="H416" i="4"/>
  <c r="G416" i="4" a="1"/>
  <c r="G416" i="4" s="1"/>
  <c r="K416" i="4"/>
  <c r="J416" i="4" a="1"/>
  <c r="J416" i="4" s="1"/>
  <c r="L416" i="4" s="1"/>
  <c r="I415" i="4"/>
  <c r="Y413" i="2" l="1"/>
  <c r="I414" i="2"/>
  <c r="J415" i="2"/>
  <c r="E415" i="2" a="1"/>
  <c r="E415" i="2" s="1"/>
  <c r="H415" i="2" a="1"/>
  <c r="H415" i="2" s="1"/>
  <c r="M415" i="2"/>
  <c r="K415" i="2" a="1"/>
  <c r="K415" i="2" s="1"/>
  <c r="N415" i="2" a="1"/>
  <c r="N415" i="2" s="1"/>
  <c r="D415" i="2"/>
  <c r="P415" i="2"/>
  <c r="Q415" i="2" a="1"/>
  <c r="Q415" i="2" s="1"/>
  <c r="T415" i="2" a="1"/>
  <c r="T415" i="2" s="1"/>
  <c r="G415" i="2"/>
  <c r="S415" i="2"/>
  <c r="B416" i="2"/>
  <c r="O414" i="2"/>
  <c r="X414" i="2"/>
  <c r="R414" i="2"/>
  <c r="L414" i="2"/>
  <c r="F414" i="2"/>
  <c r="U414" i="2"/>
  <c r="W414" i="2"/>
  <c r="I416" i="4"/>
  <c r="G418" i="4" a="1"/>
  <c r="G418" i="4" s="1"/>
  <c r="E418" i="4"/>
  <c r="D418" i="4" a="1"/>
  <c r="D418" i="4" s="1"/>
  <c r="K418" i="4"/>
  <c r="J418" i="4" a="1"/>
  <c r="J418" i="4" s="1"/>
  <c r="H418" i="4"/>
  <c r="B419" i="4"/>
  <c r="E417" i="4"/>
  <c r="G417" i="4" a="1"/>
  <c r="G417" i="4" s="1"/>
  <c r="H417" i="4"/>
  <c r="J417" i="4" a="1"/>
  <c r="J417" i="4" s="1"/>
  <c r="K417" i="4"/>
  <c r="D417" i="4" a="1"/>
  <c r="D417" i="4" s="1"/>
  <c r="F415" i="2" l="1"/>
  <c r="I415" i="2"/>
  <c r="L415" i="2" s="1"/>
  <c r="Y414" i="2"/>
  <c r="U415" i="2"/>
  <c r="R415" i="2"/>
  <c r="O415" i="2"/>
  <c r="W415" i="2"/>
  <c r="X415" i="2"/>
  <c r="M416" i="2"/>
  <c r="N416" i="2" a="1"/>
  <c r="N416" i="2" s="1"/>
  <c r="Q416" i="2" a="1"/>
  <c r="Q416" i="2" s="1"/>
  <c r="D416" i="2"/>
  <c r="P416" i="2"/>
  <c r="T416" i="2" a="1"/>
  <c r="T416" i="2" s="1"/>
  <c r="B417" i="2"/>
  <c r="G416" i="2"/>
  <c r="E416" i="2" a="1"/>
  <c r="E416" i="2" s="1"/>
  <c r="J416" i="2"/>
  <c r="K416" i="2" a="1"/>
  <c r="K416" i="2" s="1"/>
  <c r="S416" i="2"/>
  <c r="H416" i="2" a="1"/>
  <c r="H416" i="2" s="1"/>
  <c r="I417" i="4"/>
  <c r="I418" i="4" s="1"/>
  <c r="E419" i="4"/>
  <c r="B420" i="4"/>
  <c r="J419" i="4" a="1"/>
  <c r="J419" i="4" s="1"/>
  <c r="G419" i="4" a="1"/>
  <c r="G419" i="4" s="1"/>
  <c r="D419" i="4" a="1"/>
  <c r="D419" i="4" s="1"/>
  <c r="K419" i="4"/>
  <c r="H419" i="4"/>
  <c r="L417" i="4"/>
  <c r="L418" i="4" s="1"/>
  <c r="F417" i="4"/>
  <c r="F418" i="4" s="1"/>
  <c r="X416" i="2" l="1"/>
  <c r="R416" i="2"/>
  <c r="O416" i="2"/>
  <c r="U416" i="2"/>
  <c r="I416" i="2"/>
  <c r="L416" i="2" s="1"/>
  <c r="W416" i="2"/>
  <c r="F416" i="2"/>
  <c r="D417" i="2"/>
  <c r="P417" i="2"/>
  <c r="Q417" i="2" a="1"/>
  <c r="Q417" i="2" s="1"/>
  <c r="T417" i="2" a="1"/>
  <c r="T417" i="2" s="1"/>
  <c r="G417" i="2"/>
  <c r="S417" i="2"/>
  <c r="B418" i="2"/>
  <c r="M417" i="2"/>
  <c r="K417" i="2" a="1"/>
  <c r="K417" i="2" s="1"/>
  <c r="N417" i="2" a="1"/>
  <c r="N417" i="2" s="1"/>
  <c r="J417" i="2"/>
  <c r="E417" i="2" a="1"/>
  <c r="E417" i="2" s="1"/>
  <c r="H417" i="2" a="1"/>
  <c r="H417" i="2" s="1"/>
  <c r="I417" i="2" s="1"/>
  <c r="Y415" i="2"/>
  <c r="L419" i="4"/>
  <c r="I419" i="4"/>
  <c r="F419" i="4"/>
  <c r="E420" i="4"/>
  <c r="J420" i="4" a="1"/>
  <c r="J420" i="4" s="1"/>
  <c r="B421" i="4"/>
  <c r="G420" i="4" a="1"/>
  <c r="G420" i="4" s="1"/>
  <c r="D420" i="4" a="1"/>
  <c r="D420" i="4" s="1"/>
  <c r="K420" i="4"/>
  <c r="H420" i="4"/>
  <c r="L417" i="2" l="1"/>
  <c r="W417" i="2"/>
  <c r="O417" i="2"/>
  <c r="F417" i="2"/>
  <c r="X417" i="2"/>
  <c r="D418" i="2"/>
  <c r="T418" i="2" a="1"/>
  <c r="T418" i="2" s="1"/>
  <c r="K418" i="2" a="1"/>
  <c r="K418" i="2" s="1"/>
  <c r="S418" i="2"/>
  <c r="G418" i="2"/>
  <c r="B419" i="2"/>
  <c r="E418" i="2" a="1"/>
  <c r="E418" i="2" s="1"/>
  <c r="H418" i="2" a="1"/>
  <c r="H418" i="2" s="1"/>
  <c r="M418" i="2"/>
  <c r="J418" i="2"/>
  <c r="P418" i="2"/>
  <c r="Q418" i="2" a="1"/>
  <c r="Q418" i="2" s="1"/>
  <c r="N418" i="2" a="1"/>
  <c r="N418" i="2" s="1"/>
  <c r="Y416" i="2"/>
  <c r="U417" i="2"/>
  <c r="R417" i="2"/>
  <c r="L420" i="4"/>
  <c r="F420" i="4"/>
  <c r="E421" i="4"/>
  <c r="K421" i="4"/>
  <c r="B422" i="4"/>
  <c r="D421" i="4" a="1"/>
  <c r="D421" i="4" s="1"/>
  <c r="J421" i="4" a="1"/>
  <c r="J421" i="4" s="1"/>
  <c r="G421" i="4" a="1"/>
  <c r="G421" i="4" s="1"/>
  <c r="H421" i="4"/>
  <c r="I420" i="4"/>
  <c r="U418" i="2" l="1"/>
  <c r="X418" i="2"/>
  <c r="F418" i="2"/>
  <c r="R418" i="2"/>
  <c r="K419" i="2" a="1"/>
  <c r="K419" i="2" s="1"/>
  <c r="H419" i="2" a="1"/>
  <c r="H419" i="2" s="1"/>
  <c r="E419" i="2" a="1"/>
  <c r="E419" i="2" s="1"/>
  <c r="B420" i="2"/>
  <c r="S419" i="2"/>
  <c r="P419" i="2"/>
  <c r="M419" i="2"/>
  <c r="J419" i="2"/>
  <c r="T419" i="2" a="1"/>
  <c r="T419" i="2" s="1"/>
  <c r="Q419" i="2" a="1"/>
  <c r="Q419" i="2" s="1"/>
  <c r="G419" i="2"/>
  <c r="D419" i="2"/>
  <c r="N419" i="2" a="1"/>
  <c r="N419" i="2" s="1"/>
  <c r="O418" i="2"/>
  <c r="I418" i="2"/>
  <c r="L418" i="2" s="1"/>
  <c r="W418" i="2"/>
  <c r="Y417" i="2"/>
  <c r="F421" i="4"/>
  <c r="L421" i="4"/>
  <c r="I421" i="4"/>
  <c r="D422" i="4" a="1"/>
  <c r="D422" i="4" s="1"/>
  <c r="G422" i="4" a="1"/>
  <c r="G422" i="4" s="1"/>
  <c r="E422" i="4"/>
  <c r="J422" i="4" a="1"/>
  <c r="J422" i="4" s="1"/>
  <c r="K422" i="4"/>
  <c r="B423" i="4"/>
  <c r="H422" i="4"/>
  <c r="Y418" i="2" l="1"/>
  <c r="W419" i="2"/>
  <c r="E420" i="2" a="1"/>
  <c r="E420" i="2" s="1"/>
  <c r="M420" i="2"/>
  <c r="P420" i="2"/>
  <c r="G420" i="2"/>
  <c r="Q420" i="2" a="1"/>
  <c r="Q420" i="2" s="1"/>
  <c r="T420" i="2" a="1"/>
  <c r="T420" i="2" s="1"/>
  <c r="N420" i="2" a="1"/>
  <c r="N420" i="2" s="1"/>
  <c r="S420" i="2"/>
  <c r="H420" i="2" a="1"/>
  <c r="H420" i="2" s="1"/>
  <c r="J420" i="2"/>
  <c r="K420" i="2" a="1"/>
  <c r="K420" i="2" s="1"/>
  <c r="D420" i="2"/>
  <c r="B421" i="2"/>
  <c r="U419" i="2"/>
  <c r="I419" i="2"/>
  <c r="L419" i="2" s="1"/>
  <c r="O419" i="2"/>
  <c r="X419" i="2"/>
  <c r="Y419" i="2" s="1"/>
  <c r="F419" i="2"/>
  <c r="R419" i="2"/>
  <c r="L422" i="4"/>
  <c r="E423" i="4"/>
  <c r="H423" i="4"/>
  <c r="B424" i="4"/>
  <c r="D423" i="4" a="1"/>
  <c r="D423" i="4" s="1"/>
  <c r="J423" i="4" a="1"/>
  <c r="J423" i="4" s="1"/>
  <c r="K423" i="4"/>
  <c r="G423" i="4" a="1"/>
  <c r="G423" i="4" s="1"/>
  <c r="F422" i="4"/>
  <c r="I422" i="4"/>
  <c r="F420" i="2" l="1"/>
  <c r="R420" i="2"/>
  <c r="U420" i="2"/>
  <c r="O420" i="2"/>
  <c r="X420" i="2"/>
  <c r="M421" i="2"/>
  <c r="N421" i="2" a="1"/>
  <c r="N421" i="2" s="1"/>
  <c r="S421" i="2"/>
  <c r="H421" i="2" a="1"/>
  <c r="H421" i="2" s="1"/>
  <c r="G421" i="2"/>
  <c r="P421" i="2"/>
  <c r="E421" i="2" a="1"/>
  <c r="E421" i="2" s="1"/>
  <c r="J421" i="2"/>
  <c r="K421" i="2" a="1"/>
  <c r="K421" i="2" s="1"/>
  <c r="T421" i="2" a="1"/>
  <c r="T421" i="2" s="1"/>
  <c r="Q421" i="2" a="1"/>
  <c r="Q421" i="2" s="1"/>
  <c r="B422" i="2"/>
  <c r="D421" i="2"/>
  <c r="W420" i="2"/>
  <c r="I420" i="2"/>
  <c r="L420" i="2" s="1"/>
  <c r="I423" i="4"/>
  <c r="F423" i="4"/>
  <c r="L423" i="4"/>
  <c r="E424" i="4"/>
  <c r="H424" i="4"/>
  <c r="D424" i="4" a="1"/>
  <c r="D424" i="4" s="1"/>
  <c r="G424" i="4" a="1"/>
  <c r="G424" i="4" s="1"/>
  <c r="K424" i="4"/>
  <c r="J424" i="4" a="1"/>
  <c r="J424" i="4" s="1"/>
  <c r="B425" i="4"/>
  <c r="Y420" i="2" l="1"/>
  <c r="I421" i="2"/>
  <c r="L421" i="2" s="1"/>
  <c r="D422" i="2"/>
  <c r="B423" i="2"/>
  <c r="Q422" i="2" a="1"/>
  <c r="Q422" i="2" s="1"/>
  <c r="N422" i="2" a="1"/>
  <c r="N422" i="2" s="1"/>
  <c r="K422" i="2" a="1"/>
  <c r="K422" i="2" s="1"/>
  <c r="P422" i="2"/>
  <c r="E422" i="2" a="1"/>
  <c r="E422" i="2" s="1"/>
  <c r="G422" i="2"/>
  <c r="T422" i="2" a="1"/>
  <c r="T422" i="2" s="1"/>
  <c r="M422" i="2"/>
  <c r="S422" i="2"/>
  <c r="H422" i="2" a="1"/>
  <c r="H422" i="2" s="1"/>
  <c r="J422" i="2"/>
  <c r="X421" i="2"/>
  <c r="U421" i="2"/>
  <c r="O421" i="2"/>
  <c r="F421" i="2"/>
  <c r="W421" i="2"/>
  <c r="Y421" i="2" s="1"/>
  <c r="R421" i="2"/>
  <c r="F424" i="4"/>
  <c r="I424" i="4"/>
  <c r="L424" i="4"/>
  <c r="D425" i="4" a="1"/>
  <c r="D425" i="4" s="1"/>
  <c r="K425" i="4"/>
  <c r="J425" i="4" a="1"/>
  <c r="J425" i="4" s="1"/>
  <c r="B426" i="4"/>
  <c r="G425" i="4" a="1"/>
  <c r="G425" i="4" s="1"/>
  <c r="E425" i="4"/>
  <c r="H425" i="4"/>
  <c r="R422" i="2" l="1"/>
  <c r="U422" i="2"/>
  <c r="X422" i="2"/>
  <c r="O422" i="2"/>
  <c r="K423" i="2" a="1"/>
  <c r="K423" i="2" s="1"/>
  <c r="P423" i="2"/>
  <c r="N423" i="2" a="1"/>
  <c r="N423" i="2" s="1"/>
  <c r="G423" i="2"/>
  <c r="H423" i="2" a="1"/>
  <c r="H423" i="2" s="1"/>
  <c r="J423" i="2"/>
  <c r="S423" i="2"/>
  <c r="T423" i="2" a="1"/>
  <c r="T423" i="2" s="1"/>
  <c r="M423" i="2"/>
  <c r="O423" i="2" s="1"/>
  <c r="D423" i="2"/>
  <c r="B424" i="2"/>
  <c r="Q423" i="2" a="1"/>
  <c r="Q423" i="2" s="1"/>
  <c r="E423" i="2" a="1"/>
  <c r="E423" i="2" s="1"/>
  <c r="F422" i="2"/>
  <c r="W422" i="2"/>
  <c r="Y422" i="2" s="1"/>
  <c r="I422" i="2"/>
  <c r="L422" i="2" s="1"/>
  <c r="F425" i="4"/>
  <c r="I425" i="4"/>
  <c r="D426" i="4" a="1"/>
  <c r="D426" i="4" s="1"/>
  <c r="J426" i="4" a="1"/>
  <c r="J426" i="4" s="1"/>
  <c r="K426" i="4"/>
  <c r="B427" i="4"/>
  <c r="E426" i="4"/>
  <c r="G426" i="4" a="1"/>
  <c r="G426" i="4" s="1"/>
  <c r="I426" i="4" s="1"/>
  <c r="H426" i="4"/>
  <c r="L425" i="4"/>
  <c r="X423" i="2" l="1"/>
  <c r="Q424" i="2" a="1"/>
  <c r="Q424" i="2" s="1"/>
  <c r="T424" i="2" a="1"/>
  <c r="T424" i="2" s="1"/>
  <c r="J424" i="2"/>
  <c r="G424" i="2"/>
  <c r="H424" i="2" a="1"/>
  <c r="H424" i="2" s="1"/>
  <c r="E424" i="2" a="1"/>
  <c r="E424" i="2" s="1"/>
  <c r="N424" i="2" a="1"/>
  <c r="N424" i="2" s="1"/>
  <c r="K424" i="2" a="1"/>
  <c r="K424" i="2" s="1"/>
  <c r="M424" i="2"/>
  <c r="S424" i="2"/>
  <c r="P424" i="2"/>
  <c r="D424" i="2"/>
  <c r="B425" i="2"/>
  <c r="F423" i="2"/>
  <c r="W423" i="2"/>
  <c r="Y423" i="2" s="1"/>
  <c r="R423" i="2"/>
  <c r="I423" i="2"/>
  <c r="L423" i="2" s="1"/>
  <c r="U423" i="2"/>
  <c r="F426" i="4"/>
  <c r="L426" i="4"/>
  <c r="J427" i="4" a="1"/>
  <c r="J427" i="4" s="1"/>
  <c r="E427" i="4"/>
  <c r="G427" i="4" a="1"/>
  <c r="G427" i="4" s="1"/>
  <c r="B428" i="4"/>
  <c r="H427" i="4"/>
  <c r="D427" i="4" a="1"/>
  <c r="D427" i="4" s="1"/>
  <c r="K427" i="4"/>
  <c r="O424" i="2" l="1"/>
  <c r="W424" i="2"/>
  <c r="I424" i="2"/>
  <c r="L424" i="2" s="1"/>
  <c r="R424" i="2"/>
  <c r="X424" i="2"/>
  <c r="U424" i="2"/>
  <c r="F424" i="2"/>
  <c r="E425" i="2" a="1"/>
  <c r="E425" i="2" s="1"/>
  <c r="J425" i="2"/>
  <c r="D425" i="2"/>
  <c r="H425" i="2" a="1"/>
  <c r="H425" i="2" s="1"/>
  <c r="B426" i="2"/>
  <c r="K425" i="2" a="1"/>
  <c r="K425" i="2" s="1"/>
  <c r="S425" i="2"/>
  <c r="M425" i="2"/>
  <c r="N425" i="2" a="1"/>
  <c r="N425" i="2" s="1"/>
  <c r="P425" i="2"/>
  <c r="Q425" i="2" a="1"/>
  <c r="Q425" i="2" s="1"/>
  <c r="G425" i="2"/>
  <c r="I425" i="2" s="1"/>
  <c r="T425" i="2" a="1"/>
  <c r="T425" i="2" s="1"/>
  <c r="F427" i="4"/>
  <c r="I427" i="4"/>
  <c r="D428" i="4" a="1"/>
  <c r="D428" i="4" s="1"/>
  <c r="J428" i="4" a="1"/>
  <c r="J428" i="4" s="1"/>
  <c r="B429" i="4"/>
  <c r="H428" i="4"/>
  <c r="E428" i="4"/>
  <c r="K428" i="4"/>
  <c r="G428" i="4" a="1"/>
  <c r="G428" i="4" s="1"/>
  <c r="L427" i="4"/>
  <c r="R425" i="2" l="1"/>
  <c r="Y424" i="2"/>
  <c r="P426" i="2"/>
  <c r="K426" i="2" a="1"/>
  <c r="K426" i="2" s="1"/>
  <c r="N426" i="2" a="1"/>
  <c r="N426" i="2" s="1"/>
  <c r="T426" i="2" a="1"/>
  <c r="T426" i="2" s="1"/>
  <c r="E426" i="2" a="1"/>
  <c r="E426" i="2" s="1"/>
  <c r="J426" i="2"/>
  <c r="D426" i="2"/>
  <c r="B427" i="2"/>
  <c r="M426" i="2"/>
  <c r="S426" i="2"/>
  <c r="H426" i="2" a="1"/>
  <c r="H426" i="2" s="1"/>
  <c r="G426" i="2"/>
  <c r="Q426" i="2" a="1"/>
  <c r="Q426" i="2" s="1"/>
  <c r="X425" i="2"/>
  <c r="L425" i="2"/>
  <c r="O425" i="2"/>
  <c r="F425" i="2"/>
  <c r="U425" i="2"/>
  <c r="W425" i="2"/>
  <c r="I428" i="4"/>
  <c r="L428" i="4"/>
  <c r="B430" i="4"/>
  <c r="K429" i="4"/>
  <c r="D429" i="4" a="1"/>
  <c r="D429" i="4" s="1"/>
  <c r="H429" i="4"/>
  <c r="E429" i="4"/>
  <c r="G429" i="4" a="1"/>
  <c r="G429" i="4" s="1"/>
  <c r="I429" i="4" s="1"/>
  <c r="J429" i="4" a="1"/>
  <c r="J429" i="4" s="1"/>
  <c r="F428" i="4"/>
  <c r="Y425" i="2" l="1"/>
  <c r="F426" i="2"/>
  <c r="I426" i="2"/>
  <c r="L426" i="2" s="1"/>
  <c r="U426" i="2"/>
  <c r="K427" i="2" a="1"/>
  <c r="K427" i="2" s="1"/>
  <c r="P427" i="2"/>
  <c r="Q427" i="2" a="1"/>
  <c r="Q427" i="2" s="1"/>
  <c r="S427" i="2"/>
  <c r="T427" i="2" a="1"/>
  <c r="T427" i="2" s="1"/>
  <c r="J427" i="2"/>
  <c r="G427" i="2"/>
  <c r="M427" i="2"/>
  <c r="N427" i="2" a="1"/>
  <c r="N427" i="2" s="1"/>
  <c r="D427" i="2"/>
  <c r="B428" i="2"/>
  <c r="E427" i="2" a="1"/>
  <c r="E427" i="2" s="1"/>
  <c r="H427" i="2" a="1"/>
  <c r="H427" i="2" s="1"/>
  <c r="W426" i="2"/>
  <c r="O426" i="2"/>
  <c r="X426" i="2"/>
  <c r="R426" i="2"/>
  <c r="F429" i="4"/>
  <c r="G430" i="4" a="1"/>
  <c r="G430" i="4" s="1"/>
  <c r="I430" i="4" s="1"/>
  <c r="H430" i="4"/>
  <c r="B431" i="4"/>
  <c r="E430" i="4"/>
  <c r="J430" i="4" a="1"/>
  <c r="J430" i="4" s="1"/>
  <c r="D430" i="4" a="1"/>
  <c r="D430" i="4" s="1"/>
  <c r="F430" i="4" s="1"/>
  <c r="K430" i="4"/>
  <c r="L429" i="4"/>
  <c r="F427" i="2" l="1"/>
  <c r="O427" i="2"/>
  <c r="J428" i="2"/>
  <c r="K428" i="2" a="1"/>
  <c r="K428" i="2" s="1"/>
  <c r="M428" i="2"/>
  <c r="B429" i="2"/>
  <c r="N428" i="2" a="1"/>
  <c r="N428" i="2" s="1"/>
  <c r="E428" i="2" a="1"/>
  <c r="E428" i="2" s="1"/>
  <c r="T428" i="2" a="1"/>
  <c r="T428" i="2" s="1"/>
  <c r="S428" i="2"/>
  <c r="Q428" i="2" a="1"/>
  <c r="Q428" i="2" s="1"/>
  <c r="P428" i="2"/>
  <c r="R428" i="2" s="1"/>
  <c r="D428" i="2"/>
  <c r="G428" i="2"/>
  <c r="H428" i="2" a="1"/>
  <c r="H428" i="2" s="1"/>
  <c r="X427" i="2"/>
  <c r="U427" i="2"/>
  <c r="I427" i="2"/>
  <c r="L427" i="2" s="1"/>
  <c r="Y426" i="2"/>
  <c r="W427" i="2"/>
  <c r="Y427" i="2" s="1"/>
  <c r="R427" i="2"/>
  <c r="L430" i="4"/>
  <c r="B432" i="4"/>
  <c r="D431" i="4" a="1"/>
  <c r="D431" i="4" s="1"/>
  <c r="E431" i="4"/>
  <c r="J431" i="4" a="1"/>
  <c r="J431" i="4" s="1"/>
  <c r="L431" i="4" s="1"/>
  <c r="K431" i="4"/>
  <c r="H431" i="4"/>
  <c r="G431" i="4" a="1"/>
  <c r="G431" i="4" s="1"/>
  <c r="I431" i="4" s="1"/>
  <c r="X428" i="2" l="1"/>
  <c r="I428" i="2"/>
  <c r="L428" i="2" s="1"/>
  <c r="U428" i="2"/>
  <c r="E429" i="2" a="1"/>
  <c r="E429" i="2" s="1"/>
  <c r="J429" i="2"/>
  <c r="G429" i="2"/>
  <c r="B430" i="2"/>
  <c r="Q429" i="2" a="1"/>
  <c r="Q429" i="2" s="1"/>
  <c r="S429" i="2"/>
  <c r="D429" i="2"/>
  <c r="T429" i="2" a="1"/>
  <c r="T429" i="2" s="1"/>
  <c r="M429" i="2"/>
  <c r="N429" i="2" a="1"/>
  <c r="N429" i="2" s="1"/>
  <c r="K429" i="2" a="1"/>
  <c r="K429" i="2" s="1"/>
  <c r="H429" i="2" a="1"/>
  <c r="H429" i="2" s="1"/>
  <c r="P429" i="2"/>
  <c r="W428" i="2"/>
  <c r="Y428" i="2" s="1"/>
  <c r="O428" i="2"/>
  <c r="F428" i="2"/>
  <c r="F431" i="4"/>
  <c r="E432" i="4"/>
  <c r="B433" i="4"/>
  <c r="K432" i="4"/>
  <c r="D432" i="4" a="1"/>
  <c r="D432" i="4" s="1"/>
  <c r="G432" i="4" a="1"/>
  <c r="G432" i="4" s="1"/>
  <c r="H432" i="4"/>
  <c r="J432" i="4" a="1"/>
  <c r="J432" i="4" s="1"/>
  <c r="L432" i="4" s="1"/>
  <c r="O429" i="2" l="1"/>
  <c r="R429" i="2"/>
  <c r="D430" i="2"/>
  <c r="B431" i="2"/>
  <c r="Q430" i="2" a="1"/>
  <c r="Q430" i="2" s="1"/>
  <c r="K430" i="2" a="1"/>
  <c r="K430" i="2" s="1"/>
  <c r="H430" i="2" a="1"/>
  <c r="H430" i="2" s="1"/>
  <c r="S430" i="2"/>
  <c r="N430" i="2" a="1"/>
  <c r="N430" i="2" s="1"/>
  <c r="T430" i="2" a="1"/>
  <c r="T430" i="2" s="1"/>
  <c r="M430" i="2"/>
  <c r="G430" i="2"/>
  <c r="P430" i="2"/>
  <c r="E430" i="2" a="1"/>
  <c r="E430" i="2" s="1"/>
  <c r="J430" i="2"/>
  <c r="W429" i="2"/>
  <c r="I429" i="2"/>
  <c r="L429" i="2" s="1"/>
  <c r="X429" i="2"/>
  <c r="F429" i="2"/>
  <c r="U429" i="2"/>
  <c r="F432" i="4"/>
  <c r="I432" i="4"/>
  <c r="K433" i="4"/>
  <c r="K434" i="4" s="1"/>
  <c r="J433" i="4" a="1"/>
  <c r="J433" i="4" s="1"/>
  <c r="E433" i="4"/>
  <c r="D433" i="4" a="1"/>
  <c r="D433" i="4" s="1"/>
  <c r="G433" i="4" a="1"/>
  <c r="G433" i="4" s="1"/>
  <c r="H433" i="4"/>
  <c r="H434" i="4" s="1"/>
  <c r="P433" i="4" a="1"/>
  <c r="P433" i="4" s="1"/>
  <c r="Q433" i="4" a="1"/>
  <c r="Q433" i="4" s="1"/>
  <c r="Q434" i="4" s="1"/>
  <c r="Y429" i="2" l="1"/>
  <c r="R430" i="2"/>
  <c r="X430" i="2"/>
  <c r="O430" i="2"/>
  <c r="I430" i="2"/>
  <c r="L430" i="2" s="1"/>
  <c r="U430" i="2"/>
  <c r="G431" i="2"/>
  <c r="D431" i="2"/>
  <c r="B432" i="2"/>
  <c r="E431" i="2" a="1"/>
  <c r="E431" i="2" s="1"/>
  <c r="K431" i="2" a="1"/>
  <c r="K431" i="2" s="1"/>
  <c r="H431" i="2" a="1"/>
  <c r="H431" i="2" s="1"/>
  <c r="M431" i="2"/>
  <c r="N431" i="2" a="1"/>
  <c r="N431" i="2" s="1"/>
  <c r="T431" i="2" a="1"/>
  <c r="T431" i="2" s="1"/>
  <c r="J431" i="2"/>
  <c r="S431" i="2"/>
  <c r="P431" i="2"/>
  <c r="Q431" i="2" a="1"/>
  <c r="Q431" i="2" s="1"/>
  <c r="F430" i="2"/>
  <c r="W430" i="2"/>
  <c r="R433" i="4"/>
  <c r="U433" i="4"/>
  <c r="E434" i="4"/>
  <c r="L433" i="4"/>
  <c r="J434" i="4"/>
  <c r="I433" i="4"/>
  <c r="G434" i="4"/>
  <c r="F433" i="4"/>
  <c r="T433" i="4"/>
  <c r="D434" i="4"/>
  <c r="Y430" i="2" l="1"/>
  <c r="F431" i="2"/>
  <c r="I431" i="2"/>
  <c r="L431" i="2" s="1"/>
  <c r="R431" i="2"/>
  <c r="X431" i="2"/>
  <c r="W431" i="2"/>
  <c r="U431" i="2"/>
  <c r="O431" i="2"/>
  <c r="K432" i="2" a="1"/>
  <c r="K432" i="2" s="1"/>
  <c r="M432" i="2"/>
  <c r="B433" i="2"/>
  <c r="G432" i="2"/>
  <c r="T432" i="2" a="1"/>
  <c r="T432" i="2" s="1"/>
  <c r="J432" i="2"/>
  <c r="S432" i="2"/>
  <c r="Q432" i="2" a="1"/>
  <c r="Q432" i="2" s="1"/>
  <c r="E432" i="2" a="1"/>
  <c r="E432" i="2" s="1"/>
  <c r="N432" i="2" a="1"/>
  <c r="N432" i="2" s="1"/>
  <c r="P432" i="2"/>
  <c r="D432" i="2"/>
  <c r="H432" i="2" a="1"/>
  <c r="H432" i="2" s="1"/>
  <c r="V433" i="4"/>
  <c r="I432" i="2" l="1"/>
  <c r="L432" i="2" s="1"/>
  <c r="X432" i="2"/>
  <c r="W432" i="2"/>
  <c r="R432" i="2"/>
  <c r="Q433" i="2" a="1"/>
  <c r="Q433" i="2" s="1"/>
  <c r="Q434" i="2" s="1"/>
  <c r="N433" i="2" a="1"/>
  <c r="N433" i="2" s="1"/>
  <c r="N434" i="2" s="1"/>
  <c r="K433" i="2" a="1"/>
  <c r="K433" i="2" s="1"/>
  <c r="K434" i="2" s="1"/>
  <c r="M433" i="2"/>
  <c r="J433" i="2"/>
  <c r="J434" i="2" s="1"/>
  <c r="G433" i="2"/>
  <c r="D433" i="2"/>
  <c r="S433" i="2"/>
  <c r="H433" i="2" a="1"/>
  <c r="H433" i="2" s="1"/>
  <c r="H434" i="2" s="1"/>
  <c r="T433" i="2" a="1"/>
  <c r="T433" i="2" s="1"/>
  <c r="T434" i="2" s="1"/>
  <c r="E433" i="2" a="1"/>
  <c r="E433" i="2" s="1"/>
  <c r="P433" i="2"/>
  <c r="U432" i="2"/>
  <c r="O432" i="2"/>
  <c r="Y431" i="2"/>
  <c r="Y432" i="2" s="1"/>
  <c r="F432" i="2"/>
  <c r="F433" i="2" l="1"/>
  <c r="U433" i="2"/>
  <c r="S434" i="2"/>
  <c r="O433" i="2"/>
  <c r="M434" i="2"/>
  <c r="I433" i="2"/>
  <c r="L433" i="2" s="1"/>
  <c r="G434" i="2"/>
  <c r="R433" i="2"/>
  <c r="P434" i="2"/>
  <c r="X433" i="2"/>
  <c r="X434" i="2" s="1"/>
  <c r="N259" i="6" s="1"/>
  <c r="E434" i="2"/>
  <c r="W433" i="2"/>
  <c r="D434" i="2"/>
  <c r="Y433" i="2" l="1"/>
  <c r="W434" i="2"/>
  <c r="W435" i="2" l="1"/>
  <c r="S5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<sst xmlns="http://schemas.openxmlformats.org/spreadsheetml/2006/main" count="1295" uniqueCount="146">
  <si>
    <t>◆出荷業務委託</t>
    <rPh sb="1" eb="7">
      <t>シュッカギョウムイタク</t>
    </rPh>
    <phoneticPr fontId="3"/>
  </si>
  <si>
    <t>出荷業務（ヤマト様に商品を預けて、代理出荷してもらう）、業務の流れで言うと</t>
    <phoneticPr fontId="3"/>
  </si>
  <si>
    <t>　「ヤマト様に入荷(表に入力）　⇒　在庫（表で自動計算）　⇒　ヤマト様から出荷（表に入力）」</t>
  </si>
  <si>
    <t>については、ヤマト様が送ってきた元のエクセルそのままで問題ないと思います</t>
  </si>
  <si>
    <t>（業務フローとして3ステップなので、エクセルのシートも対応する3シートでOK）</t>
  </si>
  <si>
    <t>◆箱折り業務委託</t>
    <rPh sb="1" eb="3">
      <t>ハコオ</t>
    </rPh>
    <rPh sb="4" eb="8">
      <t>ギョウムイタク</t>
    </rPh>
    <phoneticPr fontId="3"/>
  </si>
  <si>
    <t>　「①ヤマト様に資材入荷(入力）　⇒　②資材在庫（計算結果）　⇒　③組立(入力）　⇒　④組立済在庫（計算結果）　⇒　⑤ヤマト様から箱出荷(入力）」</t>
  </si>
  <si>
    <t>になるので、対応するエクセルシートが5シートになるはずです。</t>
  </si>
  <si>
    <t>①に対応　「【資材】入荷情報（完成品反映）」シート</t>
  </si>
  <si>
    <t>②に対応　「【資材】在庫情報」シート</t>
    <phoneticPr fontId="3"/>
  </si>
  <si>
    <t>③に対応　「【組み上げ予定の化粧箱】作業依頼」</t>
    <phoneticPr fontId="3"/>
  </si>
  <si>
    <t>④に対応　「【組み上げ済みの化粧箱】在庫情報」</t>
  </si>
  <si>
    <t>⑤に対応　「【組み上げ済みの化粧箱】出荷依頼＆出荷状況」</t>
    <phoneticPr fontId="3"/>
  </si>
  <si>
    <r>
      <rPr>
        <b/>
        <sz val="14"/>
        <color rgb="FFFF0000"/>
        <rFont val="Segoe UI Symbol"/>
        <family val="2"/>
      </rPr>
      <t>👆①</t>
    </r>
    <r>
      <rPr>
        <b/>
        <sz val="14"/>
        <color rgb="FFFF0000"/>
        <rFont val="游ゴシック"/>
        <family val="2"/>
        <scheme val="minor"/>
      </rPr>
      <t>～</t>
    </r>
    <r>
      <rPr>
        <b/>
        <sz val="14"/>
        <color rgb="FFFF0000"/>
        <rFont val="Segoe UI Symbol"/>
        <family val="2"/>
      </rPr>
      <t>③</t>
    </r>
    <r>
      <rPr>
        <b/>
        <sz val="14"/>
        <color rgb="FFFF0000"/>
        <rFont val="游ゴシック"/>
        <family val="2"/>
        <scheme val="minor"/>
      </rPr>
      <t>を【資材】　</t>
    </r>
    <r>
      <rPr>
        <b/>
        <sz val="14"/>
        <color rgb="FFFF0000"/>
        <rFont val="Calibri"/>
        <family val="2"/>
      </rPr>
      <t>/</t>
    </r>
    <r>
      <rPr>
        <b/>
        <sz val="14"/>
        <color rgb="FFFF0000"/>
        <rFont val="游ゴシック"/>
        <family val="2"/>
        <scheme val="minor"/>
      </rPr>
      <t>　</t>
    </r>
    <r>
      <rPr>
        <b/>
        <sz val="14"/>
        <color rgb="FFFF0000"/>
        <rFont val="Segoe UI Symbol"/>
        <family val="2"/>
      </rPr>
      <t>③</t>
    </r>
    <r>
      <rPr>
        <b/>
        <sz val="14"/>
        <color rgb="FFFF0000"/>
        <rFont val="游ゴシック"/>
        <family val="2"/>
        <scheme val="minor"/>
      </rPr>
      <t>～</t>
    </r>
    <r>
      <rPr>
        <b/>
        <sz val="14"/>
        <color rgb="FFFF0000"/>
        <rFont val="Segoe UI Symbol"/>
        <family val="2"/>
      </rPr>
      <t>⑤</t>
    </r>
    <r>
      <rPr>
        <b/>
        <sz val="14"/>
        <color rgb="FFFF0000"/>
        <rFont val="游ゴシック"/>
        <family val="2"/>
        <scheme val="minor"/>
      </rPr>
      <t>を【化粧箱】みたいなイメージで運用</t>
    </r>
    <rPh sb="7" eb="9">
      <t>シザイ</t>
    </rPh>
    <rPh sb="18" eb="21">
      <t>ケショウハコ</t>
    </rPh>
    <rPh sb="31" eb="33">
      <t>ウンヨウ</t>
    </rPh>
    <phoneticPr fontId="3"/>
  </si>
  <si>
    <t>■ヤマト運輸記入　完成品情報入力シート</t>
    <rPh sb="4" eb="6">
      <t>ウンユ</t>
    </rPh>
    <rPh sb="6" eb="8">
      <t>キニュウ</t>
    </rPh>
    <rPh sb="9" eb="12">
      <t>カンセイヒン</t>
    </rPh>
    <rPh sb="12" eb="14">
      <t>ジョウホウ</t>
    </rPh>
    <rPh sb="14" eb="16">
      <t>ニュウリョク</t>
    </rPh>
    <phoneticPr fontId="3"/>
  </si>
  <si>
    <t>※入荷予定情報</t>
    <rPh sb="1" eb="3">
      <t>ニュウカ</t>
    </rPh>
    <rPh sb="3" eb="5">
      <t>ヨテイ</t>
    </rPh>
    <rPh sb="5" eb="7">
      <t>ジョウホウ</t>
    </rPh>
    <phoneticPr fontId="3"/>
  </si>
  <si>
    <t>※入荷完了情報</t>
    <rPh sb="1" eb="3">
      <t>ニュウカ</t>
    </rPh>
    <rPh sb="3" eb="5">
      <t>カンリョウ</t>
    </rPh>
    <rPh sb="5" eb="7">
      <t>ジョウホウ</t>
    </rPh>
    <phoneticPr fontId="3"/>
  </si>
  <si>
    <t>No</t>
    <phoneticPr fontId="3"/>
  </si>
  <si>
    <t>納品予定日</t>
    <rPh sb="0" eb="2">
      <t>ノウヒン</t>
    </rPh>
    <rPh sb="2" eb="4">
      <t>ヨテイ</t>
    </rPh>
    <rPh sb="4" eb="5">
      <t>ビ</t>
    </rPh>
    <phoneticPr fontId="3"/>
  </si>
  <si>
    <t>納品
予定時間</t>
    <rPh sb="0" eb="2">
      <t>ノウヒン</t>
    </rPh>
    <rPh sb="3" eb="5">
      <t>ヨテイ</t>
    </rPh>
    <rPh sb="5" eb="7">
      <t>ジカン</t>
    </rPh>
    <phoneticPr fontId="3"/>
  </si>
  <si>
    <t>発送元倉庫</t>
    <rPh sb="0" eb="2">
      <t>ハッソウ</t>
    </rPh>
    <rPh sb="2" eb="3">
      <t>モト</t>
    </rPh>
    <rPh sb="3" eb="5">
      <t>ソウコ</t>
    </rPh>
    <phoneticPr fontId="3"/>
  </si>
  <si>
    <t>車輛情報
（任意）</t>
    <rPh sb="0" eb="2">
      <t>シャリョウ</t>
    </rPh>
    <rPh sb="2" eb="4">
      <t>ジョウホウ</t>
    </rPh>
    <rPh sb="6" eb="8">
      <t>ニンイ</t>
    </rPh>
    <phoneticPr fontId="3"/>
  </si>
  <si>
    <t>商品コード</t>
    <rPh sb="0" eb="2">
      <t>ショウヒン</t>
    </rPh>
    <phoneticPr fontId="3"/>
  </si>
  <si>
    <t>商品名称</t>
    <rPh sb="0" eb="2">
      <t>ショウヒン</t>
    </rPh>
    <rPh sb="2" eb="4">
      <t>メイショウ</t>
    </rPh>
    <phoneticPr fontId="3"/>
  </si>
  <si>
    <t>ピース数</t>
    <rPh sb="3" eb="4">
      <t>スウ</t>
    </rPh>
    <phoneticPr fontId="3"/>
  </si>
  <si>
    <t>備考</t>
    <rPh sb="0" eb="2">
      <t>ビコウ</t>
    </rPh>
    <phoneticPr fontId="3"/>
  </si>
  <si>
    <t>入荷日</t>
    <rPh sb="0" eb="2">
      <t>ニュウカ</t>
    </rPh>
    <rPh sb="2" eb="3">
      <t>ビ</t>
    </rPh>
    <phoneticPr fontId="3"/>
  </si>
  <si>
    <t>カートン数</t>
    <rPh sb="4" eb="5">
      <t>スウ</t>
    </rPh>
    <phoneticPr fontId="3"/>
  </si>
  <si>
    <t>判定（予定数量と実績数量）</t>
    <rPh sb="0" eb="2">
      <t>ハンテイ</t>
    </rPh>
    <rPh sb="3" eb="5">
      <t>ヨテイ</t>
    </rPh>
    <rPh sb="5" eb="7">
      <t>スウリョウ</t>
    </rPh>
    <rPh sb="8" eb="10">
      <t>ジッセキ</t>
    </rPh>
    <rPh sb="10" eb="12">
      <t>スウリョウ</t>
    </rPh>
    <phoneticPr fontId="3"/>
  </si>
  <si>
    <t>例</t>
    <rPh sb="0" eb="1">
      <t>レイ</t>
    </rPh>
    <phoneticPr fontId="3"/>
  </si>
  <si>
    <t>10時-12時</t>
    <rPh sb="2" eb="3">
      <t>ジ</t>
    </rPh>
    <rPh sb="6" eb="7">
      <t>ジ</t>
    </rPh>
    <phoneticPr fontId="3"/>
  </si>
  <si>
    <t>4t</t>
    <phoneticPr fontId="3"/>
  </si>
  <si>
    <t>A</t>
    <phoneticPr fontId="3"/>
  </si>
  <si>
    <t>9時-12時</t>
    <phoneticPr fontId="3"/>
  </si>
  <si>
    <t>橋本パッケ</t>
    <rPh sb="0" eb="2">
      <t>ハシモト</t>
    </rPh>
    <phoneticPr fontId="3"/>
  </si>
  <si>
    <t>組</t>
    <rPh sb="0" eb="1">
      <t>ク</t>
    </rPh>
    <phoneticPr fontId="3"/>
  </si>
  <si>
    <t>A</t>
  </si>
  <si>
    <t>枚</t>
    <rPh sb="0" eb="1">
      <t>マイ</t>
    </rPh>
    <phoneticPr fontId="3"/>
  </si>
  <si>
    <t>9時-12時</t>
  </si>
  <si>
    <t>D</t>
    <phoneticPr fontId="3"/>
  </si>
  <si>
    <t>1㎏3包結束×57</t>
    <rPh sb="3" eb="6">
      <t>ホウケッソク</t>
    </rPh>
    <phoneticPr fontId="3"/>
  </si>
  <si>
    <t>D</t>
  </si>
  <si>
    <t>1kg×3袋×57包</t>
    <rPh sb="5" eb="6">
      <t>フクロ</t>
    </rPh>
    <rPh sb="9" eb="10">
      <t>ホウ</t>
    </rPh>
    <phoneticPr fontId="3"/>
  </si>
  <si>
    <t>第一包装</t>
    <rPh sb="0" eb="4">
      <t>ダイイチホウソウ</t>
    </rPh>
    <phoneticPr fontId="3"/>
  </si>
  <si>
    <t>B</t>
    <phoneticPr fontId="3"/>
  </si>
  <si>
    <t>組み</t>
    <rPh sb="0" eb="1">
      <t>ク</t>
    </rPh>
    <phoneticPr fontId="3"/>
  </si>
  <si>
    <t>メッセージクッキー48枚入り</t>
    <rPh sb="11" eb="13">
      <t>マイイ</t>
    </rPh>
    <phoneticPr fontId="3"/>
  </si>
  <si>
    <t>※商品情報</t>
    <rPh sb="1" eb="3">
      <t>ショウヒン</t>
    </rPh>
    <rPh sb="3" eb="5">
      <t>ジョウホウ</t>
    </rPh>
    <phoneticPr fontId="3"/>
  </si>
  <si>
    <t>フォチェッタ</t>
    <phoneticPr fontId="3"/>
  </si>
  <si>
    <t>ヤマト運輸</t>
    <rPh sb="3" eb="5">
      <t>ウンユ</t>
    </rPh>
    <phoneticPr fontId="3"/>
  </si>
  <si>
    <t>C</t>
    <phoneticPr fontId="3"/>
  </si>
  <si>
    <t>プリン箱（身・フタ・仕切りA・仕切りB（2コ）・底パット）</t>
    <phoneticPr fontId="3"/>
  </si>
  <si>
    <t>クッキー箱（身・フタ・仕切り（長辺サイズ：1コ/短辺サイズ：2コ）・天パット）</t>
    <phoneticPr fontId="3"/>
  </si>
  <si>
    <t>B</t>
  </si>
  <si>
    <t>組、12/27納品になる可能性あり</t>
    <rPh sb="0" eb="1">
      <t>ク</t>
    </rPh>
    <rPh sb="7" eb="9">
      <t>ノウヒン</t>
    </rPh>
    <rPh sb="12" eb="15">
      <t>カノウセイ</t>
    </rPh>
    <phoneticPr fontId="3"/>
  </si>
  <si>
    <t>クッキー箱（スペーサー）</t>
    <phoneticPr fontId="3"/>
  </si>
  <si>
    <t>フォチェッタ</t>
  </si>
  <si>
    <t>C</t>
  </si>
  <si>
    <t>クッキー箱用緩衝材</t>
    <phoneticPr fontId="3"/>
  </si>
  <si>
    <t>E</t>
    <phoneticPr fontId="3"/>
  </si>
  <si>
    <t>セット</t>
    <phoneticPr fontId="3"/>
  </si>
  <si>
    <t>プラダンボックス</t>
    <phoneticPr fontId="3"/>
  </si>
  <si>
    <t>京豊運輸</t>
    <rPh sb="0" eb="2">
      <t>キョウトヨ</t>
    </rPh>
    <rPh sb="2" eb="4">
      <t>ウンユ</t>
    </rPh>
    <phoneticPr fontId="3"/>
  </si>
  <si>
    <t>合計</t>
    <rPh sb="0" eb="2">
      <t>ゴウケイ</t>
    </rPh>
    <phoneticPr fontId="3"/>
  </si>
  <si>
    <t>■商品在庫表</t>
    <rPh sb="1" eb="3">
      <t>ショウヒン</t>
    </rPh>
    <rPh sb="3" eb="5">
      <t>ザイコ</t>
    </rPh>
    <rPh sb="5" eb="6">
      <t>ヒョウ</t>
    </rPh>
    <phoneticPr fontId="3"/>
  </si>
  <si>
    <t>（単位：ﾋﾟｰｽ）</t>
    <rPh sb="1" eb="3">
      <t>タンイ</t>
    </rPh>
    <phoneticPr fontId="3"/>
  </si>
  <si>
    <t>作業日</t>
    <rPh sb="0" eb="2">
      <t>サギョウ</t>
    </rPh>
    <rPh sb="2" eb="3">
      <t>ビ</t>
    </rPh>
    <phoneticPr fontId="3"/>
  </si>
  <si>
    <t>商品CD</t>
    <rPh sb="0" eb="2">
      <t>ショウヒン</t>
    </rPh>
    <phoneticPr fontId="3"/>
  </si>
  <si>
    <t>入荷数</t>
    <rPh sb="0" eb="2">
      <t>ニュウカ</t>
    </rPh>
    <rPh sb="2" eb="3">
      <t>スウ</t>
    </rPh>
    <phoneticPr fontId="3"/>
  </si>
  <si>
    <t>使用数</t>
    <rPh sb="0" eb="2">
      <t>シヨウ</t>
    </rPh>
    <rPh sb="2" eb="3">
      <t>スウ</t>
    </rPh>
    <phoneticPr fontId="3"/>
  </si>
  <si>
    <t>在庫数</t>
    <rPh sb="0" eb="2">
      <t>ザイコ</t>
    </rPh>
    <rPh sb="2" eb="3">
      <t>スウ</t>
    </rPh>
    <phoneticPr fontId="3"/>
  </si>
  <si>
    <t>使用数</t>
    <phoneticPr fontId="3"/>
  </si>
  <si>
    <t>出荷数</t>
    <rPh sb="0" eb="2">
      <t>シュッカ</t>
    </rPh>
    <rPh sb="2" eb="3">
      <t>スウ</t>
    </rPh>
    <phoneticPr fontId="3"/>
  </si>
  <si>
    <t>水</t>
    <rPh sb="0" eb="1">
      <t>スイ</t>
    </rPh>
    <phoneticPr fontId="3"/>
  </si>
  <si>
    <t>木</t>
    <phoneticPr fontId="3"/>
  </si>
  <si>
    <t>金</t>
  </si>
  <si>
    <t>土</t>
  </si>
  <si>
    <t>日</t>
  </si>
  <si>
    <t>月</t>
  </si>
  <si>
    <t>火</t>
  </si>
  <si>
    <t>水</t>
  </si>
  <si>
    <t>木</t>
  </si>
  <si>
    <t>-</t>
    <phoneticPr fontId="3"/>
  </si>
  <si>
    <t>■お客様様記入　折りため依頼情報入力シート</t>
    <rPh sb="2" eb="3">
      <t>キャク</t>
    </rPh>
    <rPh sb="3" eb="4">
      <t>サマ</t>
    </rPh>
    <rPh sb="4" eb="5">
      <t>サマ</t>
    </rPh>
    <rPh sb="5" eb="7">
      <t>キニュウ</t>
    </rPh>
    <rPh sb="8" eb="9">
      <t>オ</t>
    </rPh>
    <rPh sb="12" eb="14">
      <t>イライ</t>
    </rPh>
    <rPh sb="14" eb="16">
      <t>ジョウホウ</t>
    </rPh>
    <rPh sb="16" eb="18">
      <t>ニュウリョク</t>
    </rPh>
    <phoneticPr fontId="3"/>
  </si>
  <si>
    <t>■ヤマト運輸記入　折りため進捗情報入力シート</t>
    <rPh sb="4" eb="6">
      <t>ウンユ</t>
    </rPh>
    <rPh sb="6" eb="8">
      <t>キニュウ</t>
    </rPh>
    <rPh sb="9" eb="10">
      <t>オ</t>
    </rPh>
    <rPh sb="13" eb="15">
      <t>シンチョク</t>
    </rPh>
    <rPh sb="15" eb="17">
      <t>ジョウホウ</t>
    </rPh>
    <rPh sb="17" eb="19">
      <t>ニュウリョク</t>
    </rPh>
    <phoneticPr fontId="3"/>
  </si>
  <si>
    <t>※折りため期限依頼</t>
    <rPh sb="1" eb="2">
      <t>オ</t>
    </rPh>
    <rPh sb="5" eb="7">
      <t>キゲン</t>
    </rPh>
    <rPh sb="7" eb="9">
      <t>イライ</t>
    </rPh>
    <phoneticPr fontId="3"/>
  </si>
  <si>
    <t>※折りため進捗情報</t>
    <rPh sb="1" eb="2">
      <t>オ</t>
    </rPh>
    <rPh sb="5" eb="7">
      <t>シンチョク</t>
    </rPh>
    <rPh sb="7" eb="9">
      <t>ジョウホウ</t>
    </rPh>
    <phoneticPr fontId="3"/>
  </si>
  <si>
    <t>依頼日</t>
    <rPh sb="0" eb="3">
      <t>イライビ</t>
    </rPh>
    <phoneticPr fontId="3"/>
  </si>
  <si>
    <t>期限</t>
    <rPh sb="0" eb="2">
      <t>キゲン</t>
    </rPh>
    <phoneticPr fontId="3"/>
  </si>
  <si>
    <t>作成日</t>
    <rPh sb="0" eb="2">
      <t>サクセイ</t>
    </rPh>
    <rPh sb="2" eb="3">
      <t>ビ</t>
    </rPh>
    <phoneticPr fontId="3"/>
  </si>
  <si>
    <t>（例）プリン箱</t>
    <rPh sb="1" eb="2">
      <t>レイ</t>
    </rPh>
    <phoneticPr fontId="3"/>
  </si>
  <si>
    <t>11月15日まで</t>
    <rPh sb="2" eb="3">
      <t>ガツ</t>
    </rPh>
    <rPh sb="5" eb="6">
      <t>ニチ</t>
    </rPh>
    <phoneticPr fontId="3"/>
  </si>
  <si>
    <t>11月19日まで</t>
    <rPh sb="2" eb="3">
      <t>ガツ</t>
    </rPh>
    <rPh sb="5" eb="6">
      <t>ニチ</t>
    </rPh>
    <phoneticPr fontId="3"/>
  </si>
  <si>
    <t>予定数</t>
    <rPh sb="0" eb="3">
      <t>ヨテイスウ</t>
    </rPh>
    <phoneticPr fontId="3"/>
  </si>
  <si>
    <t>スケージュール済み</t>
    <rPh sb="7" eb="8">
      <t>ズ</t>
    </rPh>
    <phoneticPr fontId="3"/>
  </si>
  <si>
    <t>完成済み</t>
    <rPh sb="0" eb="3">
      <t>カンセイズ</t>
    </rPh>
    <phoneticPr fontId="3"/>
  </si>
  <si>
    <t>差異</t>
    <phoneticPr fontId="3"/>
  </si>
  <si>
    <t>11月29日まで</t>
    <rPh sb="2" eb="3">
      <t>ガツ</t>
    </rPh>
    <rPh sb="5" eb="6">
      <t>ニチ</t>
    </rPh>
    <phoneticPr fontId="3"/>
  </si>
  <si>
    <t>プリン箱</t>
    <phoneticPr fontId="3"/>
  </si>
  <si>
    <t>クッキー16枚用箱</t>
    <phoneticPr fontId="3"/>
  </si>
  <si>
    <t>クッキー32枚用箱</t>
    <phoneticPr fontId="3"/>
  </si>
  <si>
    <t>12月中に組み上げ済み分</t>
    <rPh sb="2" eb="4">
      <t>ガツチュウ</t>
    </rPh>
    <rPh sb="5" eb="6">
      <t>ク</t>
    </rPh>
    <rPh sb="7" eb="8">
      <t>ア</t>
    </rPh>
    <rPh sb="9" eb="10">
      <t>ズ</t>
    </rPh>
    <rPh sb="11" eb="12">
      <t>ブン</t>
    </rPh>
    <phoneticPr fontId="3"/>
  </si>
  <si>
    <t>1月31日まで</t>
    <rPh sb="1" eb="2">
      <t>ガツ</t>
    </rPh>
    <rPh sb="4" eb="5">
      <t>ニチ</t>
    </rPh>
    <phoneticPr fontId="3"/>
  </si>
  <si>
    <t>2月15日まで</t>
    <rPh sb="1" eb="2">
      <t>ガツ</t>
    </rPh>
    <rPh sb="4" eb="5">
      <t>ニチ</t>
    </rPh>
    <phoneticPr fontId="3"/>
  </si>
  <si>
    <t>プリン箱</t>
    <rPh sb="3" eb="4">
      <t>ハコ</t>
    </rPh>
    <phoneticPr fontId="3"/>
  </si>
  <si>
    <t>クッキー16枚用箱</t>
    <rPh sb="6" eb="8">
      <t>マイヨウ</t>
    </rPh>
    <rPh sb="8" eb="9">
      <t>ハコ</t>
    </rPh>
    <phoneticPr fontId="3"/>
  </si>
  <si>
    <t>完成数実績</t>
    <rPh sb="0" eb="2">
      <t>カンセイ</t>
    </rPh>
    <rPh sb="2" eb="3">
      <t>スウ</t>
    </rPh>
    <rPh sb="3" eb="5">
      <t>ジッセキ</t>
    </rPh>
    <phoneticPr fontId="3"/>
  </si>
  <si>
    <t>この欄は使用しません</t>
    <rPh sb="2" eb="3">
      <t>ラン</t>
    </rPh>
    <rPh sb="4" eb="6">
      <t>シヨウ</t>
    </rPh>
    <phoneticPr fontId="3"/>
  </si>
  <si>
    <t>■お客様様記入　出荷予定情報入力シート</t>
    <rPh sb="2" eb="3">
      <t>キャク</t>
    </rPh>
    <rPh sb="3" eb="4">
      <t>サマ</t>
    </rPh>
    <rPh sb="4" eb="5">
      <t>サマ</t>
    </rPh>
    <rPh sb="5" eb="7">
      <t>キニュウ</t>
    </rPh>
    <rPh sb="8" eb="10">
      <t>シュッカ</t>
    </rPh>
    <rPh sb="10" eb="12">
      <t>ヨテイ</t>
    </rPh>
    <rPh sb="12" eb="14">
      <t>ジョウホウ</t>
    </rPh>
    <rPh sb="14" eb="16">
      <t>ニュウリョク</t>
    </rPh>
    <phoneticPr fontId="3"/>
  </si>
  <si>
    <t>■ヤマト運輸記入　出荷完了情報入力シート</t>
    <rPh sb="4" eb="6">
      <t>ウンユ</t>
    </rPh>
    <rPh sb="6" eb="8">
      <t>キニュウ</t>
    </rPh>
    <rPh sb="9" eb="11">
      <t>シュッカ</t>
    </rPh>
    <rPh sb="11" eb="13">
      <t>カンリョウ</t>
    </rPh>
    <rPh sb="13" eb="15">
      <t>ジョウホウ</t>
    </rPh>
    <rPh sb="15" eb="17">
      <t>ニュウリョク</t>
    </rPh>
    <phoneticPr fontId="3"/>
  </si>
  <si>
    <t>※出荷予定情報</t>
    <rPh sb="1" eb="3">
      <t>シュッカ</t>
    </rPh>
    <rPh sb="3" eb="5">
      <t>ヨテイ</t>
    </rPh>
    <rPh sb="5" eb="7">
      <t>ジョウホウ</t>
    </rPh>
    <phoneticPr fontId="3"/>
  </si>
  <si>
    <t>※出荷完了情報</t>
    <rPh sb="1" eb="3">
      <t>シュッカ</t>
    </rPh>
    <rPh sb="3" eb="5">
      <t>カンリョウ</t>
    </rPh>
    <rPh sb="5" eb="7">
      <t>ジョウホウ</t>
    </rPh>
    <phoneticPr fontId="3"/>
  </si>
  <si>
    <t>出荷希望日</t>
    <rPh sb="0" eb="2">
      <t>シュッカ</t>
    </rPh>
    <rPh sb="2" eb="4">
      <t>キボウ</t>
    </rPh>
    <rPh sb="4" eb="5">
      <t>ビ</t>
    </rPh>
    <phoneticPr fontId="3"/>
  </si>
  <si>
    <t>ケース</t>
    <phoneticPr fontId="3"/>
  </si>
  <si>
    <t>備考（集荷の予定時刻など）</t>
    <rPh sb="0" eb="2">
      <t>ビコウ</t>
    </rPh>
    <rPh sb="3" eb="5">
      <t>シュウカ</t>
    </rPh>
    <rPh sb="6" eb="10">
      <t>ヨテイジコク</t>
    </rPh>
    <phoneticPr fontId="3"/>
  </si>
  <si>
    <t>出荷日</t>
    <rPh sb="0" eb="2">
      <t>シュッカ</t>
    </rPh>
    <rPh sb="2" eb="3">
      <t>ビ</t>
    </rPh>
    <phoneticPr fontId="3"/>
  </si>
  <si>
    <t>（例）プリン箱</t>
  </si>
  <si>
    <t>12/5　午前中
到着前にドライバーから電話連絡お願いしております。</t>
    <rPh sb="5" eb="8">
      <t>ゴゼンチュウ</t>
    </rPh>
    <rPh sb="9" eb="12">
      <t>トウチャクマエ</t>
    </rPh>
    <rPh sb="20" eb="24">
      <t>デンワレンラク</t>
    </rPh>
    <rPh sb="25" eb="26">
      <t>ネガ</t>
    </rPh>
    <phoneticPr fontId="3"/>
  </si>
  <si>
    <t>出荷実績数</t>
    <rPh sb="0" eb="2">
      <t>シュッカ</t>
    </rPh>
    <rPh sb="2" eb="4">
      <t>ジッセキ</t>
    </rPh>
    <rPh sb="4" eb="5">
      <t>スウ</t>
    </rPh>
    <phoneticPr fontId="3"/>
  </si>
  <si>
    <t>23日にて追加引き渡し</t>
    <rPh sb="2" eb="3">
      <t>ニチ</t>
    </rPh>
    <rPh sb="5" eb="7">
      <t>ツイカ</t>
    </rPh>
    <rPh sb="7" eb="8">
      <t>ヒ</t>
    </rPh>
    <rPh sb="9" eb="10">
      <t>ワタ</t>
    </rPh>
    <phoneticPr fontId="3"/>
  </si>
  <si>
    <t>　　</t>
    <phoneticPr fontId="3"/>
  </si>
  <si>
    <t>2月8日まで</t>
    <rPh sb="1" eb="2">
      <t>ガツ</t>
    </rPh>
    <rPh sb="3" eb="4">
      <t>ニチ</t>
    </rPh>
    <phoneticPr fontId="3"/>
  </si>
  <si>
    <t>2月22日まで</t>
    <rPh sb="1" eb="2">
      <t>ガツ</t>
    </rPh>
    <rPh sb="4" eb="5">
      <t>ニチ</t>
    </rPh>
    <phoneticPr fontId="3"/>
  </si>
  <si>
    <t>2月29日まで</t>
    <rPh sb="1" eb="2">
      <t>ガツ</t>
    </rPh>
    <rPh sb="4" eb="5">
      <t>ニチ</t>
    </rPh>
    <phoneticPr fontId="3"/>
  </si>
  <si>
    <t>個</t>
    <rPh sb="0" eb="1">
      <t>コ</t>
    </rPh>
    <phoneticPr fontId="3"/>
  </si>
  <si>
    <t>E</t>
  </si>
  <si>
    <t>E</t>
    <phoneticPr fontId="3"/>
  </si>
  <si>
    <t>1/25時点　在庫数反映の為入力</t>
    <rPh sb="4" eb="6">
      <t>ジテン</t>
    </rPh>
    <rPh sb="7" eb="12">
      <t>ザイコスウハンエイ</t>
    </rPh>
    <rPh sb="13" eb="14">
      <t>タメ</t>
    </rPh>
    <rPh sb="14" eb="16">
      <t>ニュウリョク</t>
    </rPh>
    <phoneticPr fontId="3"/>
  </si>
  <si>
    <t>F</t>
    <phoneticPr fontId="3"/>
  </si>
  <si>
    <t>F</t>
    <phoneticPr fontId="3"/>
  </si>
  <si>
    <t>スペーサー</t>
    <phoneticPr fontId="3"/>
  </si>
  <si>
    <t>C</t>
    <phoneticPr fontId="3"/>
  </si>
  <si>
    <t>F</t>
    <phoneticPr fontId="3"/>
  </si>
  <si>
    <t>C</t>
    <phoneticPr fontId="3"/>
  </si>
  <si>
    <t>B</t>
    <phoneticPr fontId="3"/>
  </si>
  <si>
    <t>C</t>
    <phoneticPr fontId="3"/>
  </si>
  <si>
    <t>E</t>
    <phoneticPr fontId="3"/>
  </si>
  <si>
    <t>F</t>
    <phoneticPr fontId="3"/>
  </si>
  <si>
    <t>A</t>
    <phoneticPr fontId="3"/>
  </si>
  <si>
    <t>カートン数
（必須）</t>
    <rPh sb="4" eb="5">
      <t>スウ</t>
    </rPh>
    <rPh sb="7" eb="9">
      <t>ヒッス</t>
    </rPh>
    <phoneticPr fontId="3"/>
  </si>
  <si>
    <t>F</t>
    <phoneticPr fontId="3"/>
  </si>
  <si>
    <t>個、納期前日連絡の為調整お願い致します。</t>
    <rPh sb="2" eb="4">
      <t>ノウキ</t>
    </rPh>
    <rPh sb="4" eb="8">
      <t>ゼンジツレンラク</t>
    </rPh>
    <rPh sb="9" eb="10">
      <t>タメ</t>
    </rPh>
    <rPh sb="10" eb="12">
      <t>チョウセイ</t>
    </rPh>
    <rPh sb="13" eb="14">
      <t>ネガ</t>
    </rPh>
    <rPh sb="15" eb="16">
      <t>イタ</t>
    </rPh>
    <phoneticPr fontId="3"/>
  </si>
  <si>
    <t>組</t>
    <phoneticPr fontId="3"/>
  </si>
  <si>
    <t>組 / 別途予備100組と合わせて計4100組入庫予定</t>
    <rPh sb="0" eb="1">
      <t>ク</t>
    </rPh>
    <rPh sb="4" eb="6">
      <t>ベット</t>
    </rPh>
    <rPh sb="6" eb="8">
      <t>ヨビ</t>
    </rPh>
    <rPh sb="11" eb="12">
      <t>クミ</t>
    </rPh>
    <rPh sb="13" eb="14">
      <t>ア</t>
    </rPh>
    <rPh sb="17" eb="18">
      <t>ケイ</t>
    </rPh>
    <rPh sb="22" eb="23">
      <t>クミ</t>
    </rPh>
    <rPh sb="23" eb="27">
      <t>ニュウコヨテイ</t>
    </rPh>
    <phoneticPr fontId="3"/>
  </si>
  <si>
    <t>B</t>
    <phoneticPr fontId="3"/>
  </si>
  <si>
    <t>C</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</si>
</sst>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scheme val="minor"/>
    </font>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b/>
      <sz val="11"/>
      <color rgb="FF3399FF"/>
      <name val="Meiryo UI"/>
      <family val="3"/>
      <charset val="128"/>
    </font>
    <font>
      <b/>
      <sz val="11"/>
      <color rgb="FFFF0000"/>
      <name val="Meiryo UI"/>
      <family val="3"/>
      <charset val="128"/>
    </font>
    <font>
      <b/>
      <sz val="9"/>
      <color theme="1"/>
      <name val="Meiryo UI"/>
      <family val="3"/>
      <charset val="128"/>
    </font>
    <font>
      <b/>
      <sz val="12"/>
      <color theme="1"/>
      <name val="Meiryo UI"/>
      <family val="3"/>
      <charset val="128"/>
    </font>
    <font>
      <b/>
      <sz val="16"/>
      <color theme="1"/>
      <name val="Meiryo UI"/>
      <family val="3"/>
      <charset val="128"/>
    </font>
    <font>
      <b/>
      <sz val="14"/>
      <color rgb="FFFF0000"/>
      <name val="游ゴシック"/>
      <family val="2"/>
      <scheme val="minor"/>
    </font>
    <font>
      <b/>
      <sz val="14"/>
      <color rgb="FFFF0000"/>
      <name val="Segoe UI Symbol"/>
      <family val="2"/>
    </font>
    <font>
      <b/>
      <sz val="14"/>
      <color rgb="FFFF0000"/>
      <name val="Calibri"/>
      <family val="2"/>
    </font>
  </fonts>
  <fills count="18">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8" tint="0.39997558519241921"/>
        <bgColor indexed="64"/>
      </patternFill>
    </fill>
  </fills>
  <borders count="59">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rgb="FFFF0000"/>
      </left>
      <right style="thin">
        <color auto="1"/>
      </right>
      <top style="medium">
        <color rgb="FFFF0000"/>
      </top>
      <bottom style="hair">
        <color auto="1"/>
      </bottom>
      <diagonal/>
    </border>
    <border>
      <left style="thin">
        <color auto="1"/>
      </left>
      <right style="thin">
        <color auto="1"/>
      </right>
      <top style="medium">
        <color rgb="FFFF0000"/>
      </top>
      <bottom style="hair">
        <color auto="1"/>
      </bottom>
      <diagonal/>
    </border>
    <border>
      <left style="thin">
        <color auto="1"/>
      </left>
      <right style="medium">
        <color rgb="FFFF0000"/>
      </right>
      <top style="medium">
        <color rgb="FFFF0000"/>
      </top>
      <bottom style="hair">
        <color auto="1"/>
      </bottom>
      <diagonal/>
    </border>
    <border>
      <left style="medium">
        <color rgb="FFFF0000"/>
      </left>
      <right style="thin">
        <color auto="1"/>
      </right>
      <top style="hair">
        <color auto="1"/>
      </top>
      <bottom style="hair">
        <color auto="1"/>
      </bottom>
      <diagonal/>
    </border>
    <border>
      <left style="thin">
        <color auto="1"/>
      </left>
      <right style="medium">
        <color rgb="FFFF0000"/>
      </right>
      <top style="hair">
        <color auto="1"/>
      </top>
      <bottom style="hair">
        <color auto="1"/>
      </bottom>
      <diagonal/>
    </border>
    <border>
      <left style="medium">
        <color rgb="FFFF0000"/>
      </left>
      <right style="thin">
        <color auto="1"/>
      </right>
      <top style="hair">
        <color auto="1"/>
      </top>
      <bottom style="medium">
        <color auto="1"/>
      </bottom>
      <diagonal/>
    </border>
    <border>
      <left style="thin">
        <color auto="1"/>
      </left>
      <right style="medium">
        <color rgb="FFFF0000"/>
      </right>
      <top style="hair">
        <color auto="1"/>
      </top>
      <bottom style="medium">
        <color auto="1"/>
      </bottom>
      <diagonal/>
    </border>
    <border>
      <left style="medium">
        <color rgb="FFFF0000"/>
      </left>
      <right style="thin">
        <color auto="1"/>
      </right>
      <top/>
      <bottom style="hair">
        <color auto="1"/>
      </bottom>
      <diagonal/>
    </border>
    <border>
      <left style="thin">
        <color auto="1"/>
      </left>
      <right style="medium">
        <color rgb="FFFF0000"/>
      </right>
      <top/>
      <bottom style="hair">
        <color auto="1"/>
      </bottom>
      <diagonal/>
    </border>
    <border>
      <left style="medium">
        <color rgb="FFFF0000"/>
      </left>
      <right/>
      <top style="medium">
        <color auto="1"/>
      </top>
      <bottom style="medium">
        <color rgb="FFFF0000"/>
      </bottom>
      <diagonal/>
    </border>
    <border>
      <left/>
      <right/>
      <top style="medium">
        <color auto="1"/>
      </top>
      <bottom style="medium">
        <color rgb="FFFF0000"/>
      </bottom>
      <diagonal/>
    </border>
    <border>
      <left/>
      <right style="medium">
        <color rgb="FFFF0000"/>
      </right>
      <top style="medium">
        <color auto="1"/>
      </top>
      <bottom style="medium">
        <color rgb="FFFF0000"/>
      </bottom>
      <diagonal/>
    </border>
    <border>
      <left/>
      <right/>
      <top/>
      <bottom style="medium">
        <color auto="1"/>
      </bottom>
      <diagonal/>
    </border>
    <border>
      <left/>
      <right/>
      <top style="medium">
        <color auto="1"/>
      </top>
      <bottom style="hair">
        <color auto="1"/>
      </bottom>
      <diagonal/>
    </border>
    <border>
      <left/>
      <right/>
      <top style="hair">
        <color auto="1"/>
      </top>
      <bottom style="hair">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bottom/>
      <diagonal/>
    </border>
  </borders>
  <cellStyleXfs count="2">
    <xf numFmtId="0" fontId="0" fillId="0" borderId="0"/>
    <xf numFmtId="38" fontId="1" fillId="0" borderId="0" applyFont="0" applyFill="0" applyBorder="0" applyAlignment="0" applyProtection="0">
      <alignment vertical="center"/>
    </xf>
  </cellStyleXfs>
  <cellXfs count="168">
    <xf numFmtId="0" fontId="0" fillId="0" borderId="0" xfId="0"/>
    <xf numFmtId="0" fontId="2" fillId="2" borderId="0" xfId="0" applyFont="1" applyFill="1"/>
    <xf numFmtId="0" fontId="2" fillId="2" borderId="0" xfId="0" applyFont="1" applyFill="1" applyAlignment="1">
      <alignment horizontal="center" vertical="center"/>
    </xf>
    <xf numFmtId="0" fontId="2" fillId="2" borderId="4" xfId="0" applyFont="1" applyFill="1" applyBorder="1"/>
    <xf numFmtId="0" fontId="2" fillId="2" borderId="5" xfId="0" applyFont="1" applyFill="1" applyBorder="1"/>
    <xf numFmtId="0" fontId="2" fillId="2" borderId="6" xfId="0" applyFont="1" applyFill="1" applyBorder="1"/>
    <xf numFmtId="0" fontId="2" fillId="5" borderId="0" xfId="0" applyFont="1" applyFill="1"/>
    <xf numFmtId="0" fontId="2" fillId="8" borderId="0" xfId="0" applyFont="1" applyFill="1"/>
    <xf numFmtId="0" fontId="2" fillId="2" borderId="0" xfId="0" applyFont="1" applyFill="1" applyAlignment="1">
      <alignment horizontal="right"/>
    </xf>
    <xf numFmtId="0" fontId="4" fillId="2" borderId="0" xfId="0" applyFont="1" applyFill="1"/>
    <xf numFmtId="0" fontId="5" fillId="2" borderId="0" xfId="0" applyFont="1" applyFill="1"/>
    <xf numFmtId="0" fontId="4" fillId="10" borderId="13" xfId="0" applyFont="1" applyFill="1" applyBorder="1" applyAlignment="1">
      <alignment horizontal="center" shrinkToFit="1"/>
    </xf>
    <xf numFmtId="0" fontId="4" fillId="10" borderId="16" xfId="0" applyFont="1" applyFill="1" applyBorder="1" applyAlignment="1">
      <alignment horizontal="center" shrinkToFit="1"/>
    </xf>
    <xf numFmtId="0" fontId="4" fillId="10" borderId="19" xfId="0" applyFont="1" applyFill="1" applyBorder="1" applyAlignment="1">
      <alignment horizontal="center" vertical="center" shrinkToFit="1"/>
    </xf>
    <xf numFmtId="0" fontId="4" fillId="10" borderId="20" xfId="0" applyFont="1" applyFill="1" applyBorder="1" applyAlignment="1">
      <alignment horizontal="center" vertical="center" shrinkToFit="1"/>
    </xf>
    <xf numFmtId="0" fontId="4" fillId="10" borderId="21" xfId="0" applyFont="1" applyFill="1" applyBorder="1" applyAlignment="1">
      <alignment horizontal="center" vertical="center" shrinkToFit="1"/>
    </xf>
    <xf numFmtId="38" fontId="4" fillId="2" borderId="22" xfId="1" applyFont="1" applyFill="1" applyBorder="1" applyAlignment="1"/>
    <xf numFmtId="38" fontId="4" fillId="2" borderId="23" xfId="1" applyFont="1" applyFill="1" applyBorder="1" applyAlignment="1"/>
    <xf numFmtId="38" fontId="4" fillId="6" borderId="24" xfId="1" applyFont="1" applyFill="1" applyBorder="1" applyAlignment="1"/>
    <xf numFmtId="56" fontId="4" fillId="2" borderId="26" xfId="0" applyNumberFormat="1" applyFont="1" applyFill="1" applyBorder="1"/>
    <xf numFmtId="56" fontId="4" fillId="2" borderId="48" xfId="0" applyNumberFormat="1" applyFont="1" applyFill="1" applyBorder="1"/>
    <xf numFmtId="38" fontId="4" fillId="2" borderId="16" xfId="1" applyFont="1" applyFill="1" applyBorder="1" applyAlignment="1"/>
    <xf numFmtId="38" fontId="4" fillId="2" borderId="17" xfId="1" applyFont="1" applyFill="1" applyBorder="1" applyAlignment="1"/>
    <xf numFmtId="38" fontId="4" fillId="6" borderId="18" xfId="1" applyFont="1" applyFill="1" applyBorder="1" applyAlignment="1"/>
    <xf numFmtId="38" fontId="4" fillId="5" borderId="31" xfId="0" applyNumberFormat="1" applyFont="1" applyFill="1" applyBorder="1"/>
    <xf numFmtId="0" fontId="4" fillId="5" borderId="32" xfId="0" applyFont="1" applyFill="1" applyBorder="1"/>
    <xf numFmtId="0" fontId="4" fillId="5" borderId="33" xfId="0" applyFont="1" applyFill="1" applyBorder="1" applyAlignment="1">
      <alignment horizontal="center"/>
    </xf>
    <xf numFmtId="38" fontId="4" fillId="5" borderId="32" xfId="0" applyNumberFormat="1" applyFont="1" applyFill="1" applyBorder="1"/>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xf>
    <xf numFmtId="0" fontId="4" fillId="2" borderId="10" xfId="0" applyFont="1" applyFill="1" applyBorder="1"/>
    <xf numFmtId="56" fontId="4" fillId="2" borderId="11" xfId="0" applyNumberFormat="1" applyFont="1" applyFill="1" applyBorder="1" applyAlignment="1">
      <alignment horizontal="center"/>
    </xf>
    <xf numFmtId="0" fontId="4" fillId="2" borderId="11" xfId="0" applyFont="1" applyFill="1" applyBorder="1" applyAlignment="1">
      <alignment horizontal="center"/>
    </xf>
    <xf numFmtId="0" fontId="4" fillId="2" borderId="12" xfId="0" applyFont="1" applyFill="1" applyBorder="1" applyAlignment="1">
      <alignment horizontal="center"/>
    </xf>
    <xf numFmtId="0" fontId="4" fillId="2" borderId="7" xfId="0" applyFont="1" applyFill="1" applyBorder="1"/>
    <xf numFmtId="56" fontId="4" fillId="2" borderId="8" xfId="0" applyNumberFormat="1" applyFont="1" applyFill="1" applyBorder="1"/>
    <xf numFmtId="0" fontId="4" fillId="2" borderId="8" xfId="0" applyFont="1" applyFill="1" applyBorder="1"/>
    <xf numFmtId="0" fontId="4" fillId="3" borderId="8" xfId="0" applyFont="1" applyFill="1" applyBorder="1"/>
    <xf numFmtId="0" fontId="4" fillId="2" borderId="9" xfId="0" applyFont="1" applyFill="1" applyBorder="1"/>
    <xf numFmtId="0" fontId="4" fillId="2" borderId="1" xfId="0" applyFont="1" applyFill="1" applyBorder="1"/>
    <xf numFmtId="56" fontId="4" fillId="2" borderId="2" xfId="0" applyNumberFormat="1" applyFont="1" applyFill="1" applyBorder="1"/>
    <xf numFmtId="0" fontId="4" fillId="2" borderId="2" xfId="0" applyFont="1" applyFill="1" applyBorder="1"/>
    <xf numFmtId="0" fontId="4" fillId="3" borderId="2" xfId="0" applyFont="1" applyFill="1" applyBorder="1"/>
    <xf numFmtId="0" fontId="4" fillId="2" borderId="3" xfId="0" applyFont="1" applyFill="1" applyBorder="1"/>
    <xf numFmtId="0" fontId="4" fillId="5" borderId="10" xfId="0" applyFont="1" applyFill="1" applyBorder="1" applyAlignment="1">
      <alignment horizontal="center" vertical="center"/>
    </xf>
    <xf numFmtId="0" fontId="4" fillId="5" borderId="11" xfId="0" applyFont="1" applyFill="1" applyBorder="1" applyAlignment="1">
      <alignment horizontal="center" vertical="center"/>
    </xf>
    <xf numFmtId="0" fontId="4" fillId="5" borderId="12" xfId="0" applyFont="1" applyFill="1" applyBorder="1" applyAlignment="1">
      <alignment horizontal="center" vertical="center"/>
    </xf>
    <xf numFmtId="56" fontId="4" fillId="2" borderId="11" xfId="0" applyNumberFormat="1" applyFont="1" applyFill="1" applyBorder="1"/>
    <xf numFmtId="0" fontId="4" fillId="2" borderId="11" xfId="0" applyFont="1" applyFill="1" applyBorder="1"/>
    <xf numFmtId="0" fontId="4" fillId="6" borderId="11" xfId="0" applyFont="1" applyFill="1" applyBorder="1"/>
    <xf numFmtId="0" fontId="4" fillId="2" borderId="12" xfId="0" applyFont="1" applyFill="1" applyBorder="1"/>
    <xf numFmtId="0" fontId="6" fillId="8" borderId="0" xfId="0" applyFont="1" applyFill="1" applyAlignment="1">
      <alignment horizontal="center"/>
    </xf>
    <xf numFmtId="0" fontId="4" fillId="6" borderId="2" xfId="0" applyFont="1" applyFill="1" applyBorder="1"/>
    <xf numFmtId="0" fontId="6" fillId="2" borderId="0" xfId="0" applyFont="1" applyFill="1"/>
    <xf numFmtId="0" fontId="4" fillId="7" borderId="10" xfId="0" applyFont="1" applyFill="1" applyBorder="1" applyAlignment="1">
      <alignment horizontal="center" vertical="center"/>
    </xf>
    <xf numFmtId="0" fontId="4" fillId="7" borderId="11" xfId="0" applyFont="1" applyFill="1" applyBorder="1" applyAlignment="1">
      <alignment horizontal="center" vertical="center"/>
    </xf>
    <xf numFmtId="0" fontId="4" fillId="7" borderId="12" xfId="0" applyFont="1" applyFill="1" applyBorder="1" applyAlignment="1">
      <alignment horizontal="center" vertical="center"/>
    </xf>
    <xf numFmtId="0" fontId="4" fillId="9" borderId="10" xfId="0" applyFont="1" applyFill="1" applyBorder="1" applyAlignment="1">
      <alignment horizontal="center" vertical="center"/>
    </xf>
    <xf numFmtId="0" fontId="4" fillId="9" borderId="11" xfId="0" applyFont="1" applyFill="1" applyBorder="1" applyAlignment="1">
      <alignment horizontal="center" vertical="center"/>
    </xf>
    <xf numFmtId="0" fontId="4" fillId="9" borderId="12" xfId="0" applyFont="1" applyFill="1" applyBorder="1" applyAlignment="1">
      <alignment horizontal="center" vertical="center"/>
    </xf>
    <xf numFmtId="0" fontId="4" fillId="10" borderId="34" xfId="0" applyFont="1" applyFill="1" applyBorder="1" applyAlignment="1">
      <alignment horizontal="center" shrinkToFit="1"/>
    </xf>
    <xf numFmtId="0" fontId="4" fillId="10" borderId="37" xfId="0" applyFont="1" applyFill="1" applyBorder="1" applyAlignment="1">
      <alignment horizontal="center" shrinkToFit="1"/>
    </xf>
    <xf numFmtId="0" fontId="4" fillId="10" borderId="39" xfId="0" applyFont="1" applyFill="1" applyBorder="1" applyAlignment="1">
      <alignment horizontal="center" vertical="center" shrinkToFit="1"/>
    </xf>
    <xf numFmtId="0" fontId="4" fillId="10" borderId="40" xfId="0" applyFont="1" applyFill="1" applyBorder="1" applyAlignment="1">
      <alignment horizontal="center" vertical="center" shrinkToFit="1"/>
    </xf>
    <xf numFmtId="38" fontId="4" fillId="2" borderId="41" xfId="1" applyFont="1" applyFill="1" applyBorder="1" applyAlignment="1"/>
    <xf numFmtId="38" fontId="4" fillId="6" borderId="42" xfId="1" applyFont="1" applyFill="1" applyBorder="1" applyAlignment="1"/>
    <xf numFmtId="38" fontId="4" fillId="2" borderId="37" xfId="1" applyFont="1" applyFill="1" applyBorder="1" applyAlignment="1"/>
    <xf numFmtId="38" fontId="4" fillId="6" borderId="38" xfId="1" applyFont="1" applyFill="1" applyBorder="1" applyAlignment="1"/>
    <xf numFmtId="38" fontId="4" fillId="5" borderId="43" xfId="0" applyNumberFormat="1" applyFont="1" applyFill="1" applyBorder="1"/>
    <xf numFmtId="0" fontId="4" fillId="5" borderId="44" xfId="0" applyFont="1" applyFill="1" applyBorder="1"/>
    <xf numFmtId="0" fontId="4" fillId="5" borderId="45" xfId="0" applyFont="1" applyFill="1" applyBorder="1" applyAlignment="1">
      <alignment horizontal="center"/>
    </xf>
    <xf numFmtId="56" fontId="4" fillId="2" borderId="0" xfId="0" applyNumberFormat="1" applyFont="1" applyFill="1"/>
    <xf numFmtId="0" fontId="6" fillId="8" borderId="0" xfId="0" applyFont="1" applyFill="1" applyAlignment="1">
      <alignment horizontal="center" vertical="center"/>
    </xf>
    <xf numFmtId="0" fontId="4" fillId="10" borderId="16" xfId="0" applyFont="1" applyFill="1" applyBorder="1" applyAlignment="1">
      <alignment horizontal="center" vertical="center" shrinkToFit="1"/>
    </xf>
    <xf numFmtId="0" fontId="4" fillId="2" borderId="8" xfId="0" applyFont="1" applyFill="1" applyBorder="1" applyAlignment="1">
      <alignment horizontal="center"/>
    </xf>
    <xf numFmtId="0" fontId="4" fillId="2" borderId="2" xfId="0" applyFont="1" applyFill="1" applyBorder="1" applyAlignment="1">
      <alignment horizontal="center"/>
    </xf>
    <xf numFmtId="0" fontId="4" fillId="6" borderId="2" xfId="0" applyFont="1" applyFill="1" applyBorder="1" applyAlignment="1">
      <alignment wrapText="1"/>
    </xf>
    <xf numFmtId="0" fontId="2" fillId="2" borderId="2" xfId="0" applyFont="1" applyFill="1" applyBorder="1"/>
    <xf numFmtId="0" fontId="4" fillId="2" borderId="2" xfId="0" applyFont="1" applyFill="1" applyBorder="1" applyAlignment="1">
      <alignment horizontal="center" vertical="center"/>
    </xf>
    <xf numFmtId="0" fontId="7" fillId="2" borderId="2" xfId="0" applyFont="1" applyFill="1" applyBorder="1" applyAlignment="1">
      <alignment horizontal="center" vertical="center"/>
    </xf>
    <xf numFmtId="0" fontId="2" fillId="2" borderId="2" xfId="0" applyFont="1" applyFill="1" applyBorder="1" applyAlignment="1">
      <alignment horizontal="center" vertical="center"/>
    </xf>
    <xf numFmtId="0" fontId="4" fillId="2" borderId="0" xfId="0" applyFont="1" applyFill="1" applyAlignment="1">
      <alignment horizontal="center" vertical="center"/>
    </xf>
    <xf numFmtId="0" fontId="4" fillId="6" borderId="11" xfId="0" applyFont="1" applyFill="1" applyBorder="1" applyAlignment="1">
      <alignment horizontal="center" vertical="center"/>
    </xf>
    <xf numFmtId="0" fontId="4" fillId="6" borderId="2" xfId="0" applyFont="1" applyFill="1" applyBorder="1" applyAlignment="1">
      <alignment horizontal="center" vertical="center"/>
    </xf>
    <xf numFmtId="0" fontId="2" fillId="2" borderId="5"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2"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8" xfId="0" applyFont="1" applyFill="1" applyBorder="1" applyAlignment="1">
      <alignment horizontal="center" vertical="center"/>
    </xf>
    <xf numFmtId="0" fontId="4" fillId="3" borderId="11" xfId="0" applyFont="1" applyFill="1" applyBorder="1" applyAlignment="1">
      <alignment horizontal="left"/>
    </xf>
    <xf numFmtId="0" fontId="4" fillId="7" borderId="54" xfId="0" applyFont="1" applyFill="1" applyBorder="1" applyAlignment="1">
      <alignment horizontal="center" vertical="center"/>
    </xf>
    <xf numFmtId="0" fontId="4" fillId="2" borderId="54" xfId="0" applyFont="1" applyFill="1" applyBorder="1" applyAlignment="1">
      <alignment horizontal="center"/>
    </xf>
    <xf numFmtId="0" fontId="4" fillId="2" borderId="55" xfId="0" applyFont="1" applyFill="1" applyBorder="1"/>
    <xf numFmtId="0" fontId="4" fillId="2" borderId="49" xfId="0" applyFont="1" applyFill="1" applyBorder="1"/>
    <xf numFmtId="0" fontId="2" fillId="2" borderId="56" xfId="0" applyFont="1" applyFill="1" applyBorder="1"/>
    <xf numFmtId="0" fontId="10" fillId="0" borderId="0" xfId="0" applyFont="1"/>
    <xf numFmtId="0" fontId="4" fillId="2" borderId="3" xfId="0" applyFont="1" applyFill="1" applyBorder="1" applyAlignment="1">
      <alignment horizontal="left" vertical="center"/>
    </xf>
    <xf numFmtId="0" fontId="4" fillId="2" borderId="12" xfId="0" applyFont="1" applyFill="1" applyBorder="1" applyAlignment="1">
      <alignment horizontal="left" vertical="center"/>
    </xf>
    <xf numFmtId="0" fontId="4" fillId="2" borderId="9" xfId="0" applyFont="1" applyFill="1" applyBorder="1" applyAlignment="1">
      <alignment horizontal="left" vertical="center"/>
    </xf>
    <xf numFmtId="0" fontId="4" fillId="3" borderId="8"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2" fillId="5" borderId="0" xfId="0" applyFont="1" applyFill="1" applyAlignment="1">
      <alignment horizontal="center"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2" fillId="2" borderId="6" xfId="0" applyFont="1" applyFill="1" applyBorder="1" applyAlignment="1">
      <alignment horizontal="left" vertical="center"/>
    </xf>
    <xf numFmtId="0" fontId="4" fillId="2" borderId="3" xfId="0" applyFont="1" applyFill="1" applyBorder="1" applyAlignment="1">
      <alignment horizontal="left" vertical="center" wrapText="1"/>
    </xf>
    <xf numFmtId="0" fontId="4" fillId="0" borderId="1" xfId="0" applyFont="1" applyBorder="1"/>
    <xf numFmtId="56" fontId="4" fillId="0" borderId="2" xfId="0" applyNumberFormat="1" applyFont="1" applyBorder="1"/>
    <xf numFmtId="0" fontId="4" fillId="0" borderId="2" xfId="0" applyFont="1" applyBorder="1"/>
    <xf numFmtId="0" fontId="4" fillId="0" borderId="3" xfId="0" applyFont="1" applyBorder="1"/>
    <xf numFmtId="56" fontId="4" fillId="8" borderId="8" xfId="0" applyNumberFormat="1" applyFont="1" applyFill="1" applyBorder="1"/>
    <xf numFmtId="0" fontId="4" fillId="2" borderId="2" xfId="0" applyFont="1" applyFill="1" applyBorder="1" applyAlignment="1">
      <alignment horizontal="right" vertical="center"/>
    </xf>
    <xf numFmtId="0" fontId="4" fillId="2" borderId="8" xfId="0" applyFont="1" applyFill="1" applyBorder="1" applyAlignment="1">
      <alignment horizontal="left" vertical="center"/>
    </xf>
    <xf numFmtId="0" fontId="4" fillId="2" borderId="2" xfId="0" applyFont="1" applyFill="1" applyBorder="1" applyAlignment="1">
      <alignment horizontal="left" vertical="center"/>
    </xf>
    <xf numFmtId="0" fontId="4" fillId="0" borderId="2" xfId="0" applyFont="1" applyBorder="1" applyAlignment="1">
      <alignment horizontal="center" vertical="center"/>
    </xf>
    <xf numFmtId="0" fontId="2" fillId="2" borderId="2" xfId="0" applyFont="1" applyFill="1" applyBorder="1" applyAlignment="1">
      <alignment horizontal="left" vertical="center"/>
    </xf>
    <xf numFmtId="56" fontId="4" fillId="11" borderId="25" xfId="0" applyNumberFormat="1" applyFont="1" applyFill="1" applyBorder="1"/>
    <xf numFmtId="56" fontId="4" fillId="11" borderId="47" xfId="0" applyNumberFormat="1" applyFont="1" applyFill="1" applyBorder="1"/>
    <xf numFmtId="56" fontId="4" fillId="12" borderId="26" xfId="0" applyNumberFormat="1" applyFont="1" applyFill="1" applyBorder="1"/>
    <xf numFmtId="56" fontId="4" fillId="12" borderId="48" xfId="0" applyNumberFormat="1" applyFont="1" applyFill="1" applyBorder="1"/>
    <xf numFmtId="56" fontId="4" fillId="10" borderId="26" xfId="0" applyNumberFormat="1" applyFont="1" applyFill="1" applyBorder="1"/>
    <xf numFmtId="56" fontId="4" fillId="10" borderId="48" xfId="0" applyNumberFormat="1" applyFont="1" applyFill="1" applyBorder="1"/>
    <xf numFmtId="56" fontId="4" fillId="13" borderId="26" xfId="0" applyNumberFormat="1" applyFont="1" applyFill="1" applyBorder="1"/>
    <xf numFmtId="56" fontId="4" fillId="13" borderId="48" xfId="0" applyNumberFormat="1" applyFont="1" applyFill="1" applyBorder="1"/>
    <xf numFmtId="56" fontId="4" fillId="14" borderId="26" xfId="0" applyNumberFormat="1" applyFont="1" applyFill="1" applyBorder="1"/>
    <xf numFmtId="56" fontId="4" fillId="14" borderId="48" xfId="0" applyNumberFormat="1" applyFont="1" applyFill="1" applyBorder="1"/>
    <xf numFmtId="56" fontId="4" fillId="15" borderId="26" xfId="0" applyNumberFormat="1" applyFont="1" applyFill="1" applyBorder="1"/>
    <xf numFmtId="56" fontId="4" fillId="15" borderId="48" xfId="0" applyNumberFormat="1" applyFont="1" applyFill="1" applyBorder="1"/>
    <xf numFmtId="56" fontId="4" fillId="16" borderId="26" xfId="0" applyNumberFormat="1" applyFont="1" applyFill="1" applyBorder="1"/>
    <xf numFmtId="56" fontId="4" fillId="16" borderId="48" xfId="0" applyNumberFormat="1" applyFont="1" applyFill="1" applyBorder="1"/>
    <xf numFmtId="56" fontId="4" fillId="11" borderId="26" xfId="0" applyNumberFormat="1" applyFont="1" applyFill="1" applyBorder="1"/>
    <xf numFmtId="56" fontId="4" fillId="11" borderId="48" xfId="0" applyNumberFormat="1" applyFont="1" applyFill="1" applyBorder="1"/>
    <xf numFmtId="56" fontId="4" fillId="17" borderId="26" xfId="0" applyNumberFormat="1" applyFont="1" applyFill="1" applyBorder="1"/>
    <xf numFmtId="56" fontId="4" fillId="17" borderId="48" xfId="0" applyNumberFormat="1" applyFont="1" applyFill="1" applyBorder="1"/>
    <xf numFmtId="0" fontId="8" fillId="2" borderId="49" xfId="0" applyFont="1" applyFill="1" applyBorder="1" applyAlignment="1">
      <alignment horizontal="center" vertical="center"/>
    </xf>
    <xf numFmtId="0" fontId="8" fillId="2" borderId="50" xfId="0" applyFont="1" applyFill="1" applyBorder="1" applyAlignment="1">
      <alignment horizontal="center" vertical="center"/>
    </xf>
    <xf numFmtId="0" fontId="4" fillId="10" borderId="14" xfId="0" applyFont="1" applyFill="1" applyBorder="1" applyAlignment="1">
      <alignment horizontal="center" shrinkToFit="1"/>
    </xf>
    <xf numFmtId="0" fontId="4" fillId="10" borderId="15" xfId="0" applyFont="1" applyFill="1" applyBorder="1" applyAlignment="1">
      <alignment horizontal="center" shrinkToFit="1"/>
    </xf>
    <xf numFmtId="0" fontId="4" fillId="10" borderId="17" xfId="0" applyFont="1" applyFill="1" applyBorder="1" applyAlignment="1">
      <alignment horizontal="center" vertical="center" wrapText="1" shrinkToFit="1"/>
    </xf>
    <xf numFmtId="0" fontId="4" fillId="10" borderId="18" xfId="0" applyFont="1" applyFill="1" applyBorder="1" applyAlignment="1">
      <alignment horizontal="center" vertical="center" wrapText="1" shrinkToFit="1"/>
    </xf>
    <xf numFmtId="0" fontId="4" fillId="10" borderId="27" xfId="0" applyFont="1" applyFill="1" applyBorder="1" applyAlignment="1">
      <alignment horizontal="center" vertical="center"/>
    </xf>
    <xf numFmtId="0" fontId="4" fillId="10" borderId="30" xfId="0" applyFont="1" applyFill="1" applyBorder="1" applyAlignment="1">
      <alignment horizontal="center" vertical="center"/>
    </xf>
    <xf numFmtId="0" fontId="4" fillId="10" borderId="28" xfId="0" applyFont="1" applyFill="1" applyBorder="1" applyAlignment="1">
      <alignment horizontal="center" vertical="center"/>
    </xf>
    <xf numFmtId="0" fontId="4" fillId="10" borderId="0" xfId="0" applyFont="1" applyFill="1" applyAlignment="1">
      <alignment horizontal="center" vertical="center"/>
    </xf>
    <xf numFmtId="0" fontId="4" fillId="10" borderId="29" xfId="0" applyFont="1" applyFill="1" applyBorder="1" applyAlignment="1">
      <alignment horizontal="center" vertical="center"/>
    </xf>
    <xf numFmtId="0" fontId="4" fillId="10" borderId="46" xfId="0" applyFont="1" applyFill="1" applyBorder="1" applyAlignment="1">
      <alignment horizontal="center" vertical="center"/>
    </xf>
    <xf numFmtId="56" fontId="4" fillId="5" borderId="31" xfId="0" applyNumberFormat="1" applyFont="1" applyFill="1" applyBorder="1" applyAlignment="1">
      <alignment horizontal="center"/>
    </xf>
    <xf numFmtId="56" fontId="4" fillId="5" borderId="32" xfId="0" applyNumberFormat="1" applyFont="1" applyFill="1" applyBorder="1" applyAlignment="1">
      <alignment horizontal="center"/>
    </xf>
    <xf numFmtId="0" fontId="4" fillId="10" borderId="35" xfId="0" applyFont="1" applyFill="1" applyBorder="1" applyAlignment="1">
      <alignment horizontal="center" shrinkToFit="1"/>
    </xf>
    <xf numFmtId="0" fontId="4" fillId="10" borderId="36" xfId="0" applyFont="1" applyFill="1" applyBorder="1" applyAlignment="1">
      <alignment horizontal="center" shrinkToFit="1"/>
    </xf>
    <xf numFmtId="0" fontId="4" fillId="10" borderId="17" xfId="0" applyFont="1" applyFill="1" applyBorder="1" applyAlignment="1">
      <alignment horizontal="center" shrinkToFit="1"/>
    </xf>
    <xf numFmtId="0" fontId="4" fillId="10" borderId="38" xfId="0" applyFont="1" applyFill="1" applyBorder="1" applyAlignment="1">
      <alignment horizontal="center" shrinkToFit="1"/>
    </xf>
    <xf numFmtId="0" fontId="4" fillId="2" borderId="2" xfId="0" applyFont="1" applyFill="1" applyBorder="1" applyAlignment="1">
      <alignment horizontal="center" vertical="center"/>
    </xf>
    <xf numFmtId="0" fontId="4" fillId="10" borderId="18" xfId="0" applyFont="1" applyFill="1" applyBorder="1" applyAlignment="1">
      <alignment horizontal="center" shrinkToFit="1"/>
    </xf>
    <xf numFmtId="38" fontId="9" fillId="2" borderId="27" xfId="1" applyFont="1" applyFill="1" applyBorder="1" applyAlignment="1">
      <alignment horizontal="center" vertical="center"/>
    </xf>
    <xf numFmtId="38" fontId="9" fillId="2" borderId="30" xfId="1" applyFont="1" applyFill="1" applyBorder="1" applyAlignment="1">
      <alignment horizontal="center" vertical="center"/>
    </xf>
    <xf numFmtId="38" fontId="9" fillId="2" borderId="51" xfId="1" applyFont="1" applyFill="1" applyBorder="1" applyAlignment="1">
      <alignment horizontal="center" vertical="center"/>
    </xf>
    <xf numFmtId="38" fontId="9" fillId="2" borderId="28" xfId="1" applyFont="1" applyFill="1" applyBorder="1" applyAlignment="1">
      <alignment horizontal="center" vertical="center"/>
    </xf>
    <xf numFmtId="38" fontId="9" fillId="2" borderId="0" xfId="1" applyFont="1" applyFill="1" applyBorder="1" applyAlignment="1">
      <alignment horizontal="center" vertical="center"/>
    </xf>
    <xf numFmtId="38" fontId="9" fillId="2" borderId="52" xfId="1" applyFont="1" applyFill="1" applyBorder="1" applyAlignment="1">
      <alignment horizontal="center" vertical="center"/>
    </xf>
    <xf numFmtId="38" fontId="9" fillId="2" borderId="29" xfId="1" applyFont="1" applyFill="1" applyBorder="1" applyAlignment="1">
      <alignment horizontal="center" vertical="center"/>
    </xf>
    <xf numFmtId="38" fontId="9" fillId="2" borderId="46" xfId="1" applyFont="1" applyFill="1" applyBorder="1" applyAlignment="1">
      <alignment horizontal="center" vertical="center"/>
    </xf>
    <xf numFmtId="38" fontId="9" fillId="2" borderId="53" xfId="1" applyFont="1" applyFill="1" applyBorder="1" applyAlignment="1">
      <alignment horizontal="center" vertical="center"/>
    </xf>
    <xf numFmtId="0" fontId="4" fillId="2" borderId="57" xfId="0" applyFont="1" applyFill="1" applyBorder="1" applyAlignment="1">
      <alignment horizontal="center" vertical="center" wrapText="1"/>
    </xf>
    <xf numFmtId="0" fontId="4" fillId="2" borderId="58" xfId="0" applyFont="1" applyFill="1" applyBorder="1" applyAlignment="1">
      <alignment horizontal="center" vertical="center"/>
    </xf>
    <xf numFmtId="0" fontId="4" fillId="2" borderId="9" xfId="0"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2" defaultPivotStyle="PivotStyleLight16"/>
  <colors>
    <mruColors>
      <color rgb="FFCCFFFF"/>
      <color rgb="FFCCECFF"/>
      <color rgb="FF99CCFF"/>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11115675</xdr:colOff>
      <xdr:row>3</xdr:row>
      <xdr:rowOff>123825</xdr:rowOff>
    </xdr:from>
    <xdr:to>
      <xdr:col>6</xdr:col>
      <xdr:colOff>598192</xdr:colOff>
      <xdr:row>15</xdr:row>
      <xdr:rowOff>174715</xdr:rowOff>
    </xdr:to>
    <xdr:pic>
      <xdr:nvPicPr>
        <xdr:cNvPr id="3" name="図 2">
          <a:extLst>
            <a:ext uri="{FF2B5EF4-FFF2-40B4-BE49-F238E27FC236}">
              <a16:creationId xmlns:a16="http://schemas.microsoft.com/office/drawing/2014/main" id="{2F0BBF29-BD55-A501-A9A7-AD54D7C5B0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87125" y="838200"/>
          <a:ext cx="3550942" cy="290839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B2:B18"/>
  <sheetViews>
    <sheetView workbookViewId="0">
      <selection activeCell="B20" sqref="B20"/>
    </sheetView>
  </sheetViews>
  <sheetFormatPr defaultRowHeight="18.75" x14ac:dyDescent="0.4"/>
  <cols>
    <col min="1" max="1" width="2.25" customWidth="1"/>
    <col min="2" max="2" width="148.625" bestFit="1" customWidth="1"/>
  </cols>
  <sheetData>
    <row r="2" spans="2:2" x14ac:dyDescent="0.4">
      <c r="B2" t="s">
        <v>0</v>
      </c>
    </row>
    <row r="3" spans="2:2" x14ac:dyDescent="0.4">
      <c r="B3" t="s">
        <v>1</v>
      </c>
    </row>
    <row r="4" spans="2:2" x14ac:dyDescent="0.4">
      <c r="B4" t="s">
        <v>2</v>
      </c>
    </row>
    <row r="5" spans="2:2" x14ac:dyDescent="0.4">
      <c r="B5" t="s">
        <v>3</v>
      </c>
    </row>
    <row r="6" spans="2:2" x14ac:dyDescent="0.4">
      <c r="B6" t="s">
        <v>4</v>
      </c>
    </row>
    <row r="10" spans="2:2" x14ac:dyDescent="0.4">
      <c r="B10" t="s">
        <v>5</v>
      </c>
    </row>
    <row r="11" spans="2:2" x14ac:dyDescent="0.4">
      <c r="B11" t="s">
        <v>6</v>
      </c>
    </row>
    <row r="12" spans="2:2" x14ac:dyDescent="0.4">
      <c r="B12" t="s">
        <v>7</v>
      </c>
    </row>
    <row r="13" spans="2:2" x14ac:dyDescent="0.4">
      <c r="B13" t="s">
        <v>8</v>
      </c>
    </row>
    <row r="14" spans="2:2" x14ac:dyDescent="0.4">
      <c r="B14" t="s">
        <v>9</v>
      </c>
    </row>
    <row r="15" spans="2:2" x14ac:dyDescent="0.4">
      <c r="B15" t="s">
        <v>10</v>
      </c>
    </row>
    <row r="16" spans="2:2" x14ac:dyDescent="0.4">
      <c r="B16" t="s">
        <v>11</v>
      </c>
    </row>
    <row r="17" spans="2:2" x14ac:dyDescent="0.4">
      <c r="B17" t="s">
        <v>12</v>
      </c>
    </row>
    <row r="18" spans="2:2" ht="24" x14ac:dyDescent="0.5">
      <c r="B18" s="97" t="s">
        <v>13</v>
      </c>
    </row>
  </sheetData>
  <phoneticPr fontId="3"/>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B1:AA59"/>
  <sheetViews>
    <sheetView tabSelected="1" zoomScale="85" zoomScaleNormal="85" workbookViewId="0">
      <pane xSplit="2" ySplit="6" topLeftCell="C7" activePane="bottomRight" state="frozen"/>
      <selection pane="topRight" activeCell="C1" sqref="C1"/>
      <selection pane="bottomLeft" activeCell="A7" sqref="A7"/>
      <selection pane="bottomRight" activeCell="C24" sqref="C24"/>
    </sheetView>
  </sheetViews>
  <sheetFormatPr defaultColWidth="3.625" defaultRowHeight="15.75" x14ac:dyDescent="0.25"/>
  <cols>
    <col min="1" max="1" width="3.625" style="1"/>
    <col min="2" max="2" width="3.625" style="1" customWidth="1"/>
    <col min="3" max="3" width="11.25" style="1" customWidth="1"/>
    <col min="4" max="4" width="12" style="2" customWidth="1"/>
    <col min="5" max="5" width="11.625" style="1" customWidth="1"/>
    <col min="6" max="6" width="10.75" style="1" customWidth="1"/>
    <col min="7" max="7" width="10.625" style="2" customWidth="1"/>
    <col min="8" max="8" width="68.5" style="2" bestFit="1" customWidth="1"/>
    <col min="9" max="9" width="9.25" style="1" customWidth="1"/>
    <col min="10" max="10" width="9.25" style="2" customWidth="1"/>
    <col min="11" max="11" width="40.125" style="104" customWidth="1"/>
    <col min="12" max="14" width="3.625" style="1" customWidth="1"/>
    <col min="15" max="15" width="11.25" style="1" bestFit="1" customWidth="1"/>
    <col min="16" max="16" width="9.625" style="1" bestFit="1" customWidth="1"/>
    <col min="17" max="17" width="65.875" style="1" bestFit="1" customWidth="1"/>
    <col min="18" max="19" width="9.25" style="1" customWidth="1"/>
    <col min="20" max="20" width="30.375" style="1" customWidth="1"/>
    <col min="21" max="21" width="6.25" style="1" customWidth="1"/>
    <col min="22" max="25" width="3.625" style="1"/>
    <col min="26" max="26" width="3.375" style="1" bestFit="1" customWidth="1"/>
    <col min="27" max="27" width="65.875" style="1" bestFit="1" customWidth="1"/>
    <col min="28" max="16384" width="3.625" style="1"/>
  </cols>
  <sheetData>
    <row r="1" spans="2:27" x14ac:dyDescent="0.25">
      <c r="I1" s="9"/>
    </row>
    <row r="3" spans="2:27" x14ac:dyDescent="0.25">
      <c r="B3" s="10"/>
      <c r="C3" s="9"/>
      <c r="D3" s="83"/>
      <c r="E3" s="9"/>
      <c r="F3" s="9"/>
      <c r="G3" s="83"/>
      <c r="H3" s="83"/>
      <c r="I3" s="9"/>
      <c r="J3" s="83"/>
      <c r="K3" s="105"/>
      <c r="N3" s="10" t="s">
        <v>14</v>
      </c>
      <c r="O3" s="10"/>
      <c r="P3" s="9"/>
      <c r="Q3" s="9"/>
      <c r="R3" s="9"/>
      <c r="S3" s="9"/>
      <c r="T3" s="9"/>
      <c r="U3" s="9"/>
    </row>
    <row r="4" spans="2:27" ht="16.5" thickBot="1" x14ac:dyDescent="0.3">
      <c r="B4" s="9"/>
      <c r="C4" s="9" t="s">
        <v>15</v>
      </c>
      <c r="D4" s="83"/>
      <c r="E4" s="9"/>
      <c r="F4" s="9"/>
      <c r="G4" s="83"/>
      <c r="H4" s="83"/>
      <c r="I4" s="9"/>
      <c r="J4" s="83"/>
      <c r="K4" s="105"/>
      <c r="N4" s="9"/>
      <c r="O4" s="9" t="s">
        <v>16</v>
      </c>
      <c r="P4" s="9"/>
      <c r="Q4" s="9"/>
      <c r="R4" s="9"/>
      <c r="S4" s="9"/>
      <c r="T4" s="9"/>
      <c r="U4" s="9"/>
    </row>
    <row r="5" spans="2:27" ht="32.25" thickBot="1" x14ac:dyDescent="0.3">
      <c r="B5" s="28" t="s">
        <v>17</v>
      </c>
      <c r="C5" s="29" t="s">
        <v>18</v>
      </c>
      <c r="D5" s="30" t="s">
        <v>19</v>
      </c>
      <c r="E5" s="29" t="s">
        <v>20</v>
      </c>
      <c r="F5" s="30" t="s">
        <v>21</v>
      </c>
      <c r="G5" s="29" t="s">
        <v>22</v>
      </c>
      <c r="H5" s="29" t="s">
        <v>23</v>
      </c>
      <c r="I5" s="30" t="s">
        <v>139</v>
      </c>
      <c r="J5" s="29" t="s">
        <v>24</v>
      </c>
      <c r="K5" s="31" t="s">
        <v>25</v>
      </c>
      <c r="L5" s="2"/>
      <c r="N5" s="46" t="s">
        <v>17</v>
      </c>
      <c r="O5" s="47" t="s">
        <v>26</v>
      </c>
      <c r="P5" s="47" t="s">
        <v>22</v>
      </c>
      <c r="Q5" s="47" t="s">
        <v>23</v>
      </c>
      <c r="R5" s="47" t="s">
        <v>27</v>
      </c>
      <c r="S5" s="47" t="s">
        <v>24</v>
      </c>
      <c r="T5" s="48" t="s">
        <v>25</v>
      </c>
      <c r="U5" s="9" t="s">
        <v>28</v>
      </c>
    </row>
    <row r="6" spans="2:27" ht="16.5" thickBot="1" x14ac:dyDescent="0.3">
      <c r="B6" s="32" t="s">
        <v>29</v>
      </c>
      <c r="C6" s="33">
        <v>45223</v>
      </c>
      <c r="D6" s="89" t="s">
        <v>30</v>
      </c>
      <c r="E6" s="34"/>
      <c r="F6" s="34" t="s">
        <v>31</v>
      </c>
      <c r="G6" s="89" t="s">
        <v>32</v>
      </c>
      <c r="H6" s="87" t="str">
        <f>IF(G6="","",VLOOKUP(G6,$Z$10:$AA$14,2,FALSE))</f>
        <v>プリン箱（身・フタ・仕切りA・仕切りB（2コ）・底パット）</v>
      </c>
      <c r="I6" s="34"/>
      <c r="J6" s="89">
        <v>4000</v>
      </c>
      <c r="K6" s="99"/>
      <c r="N6" s="32" t="s">
        <v>29</v>
      </c>
      <c r="O6" s="49">
        <v>45223</v>
      </c>
      <c r="P6" s="50" t="s">
        <v>32</v>
      </c>
      <c r="Q6" s="51" t="str">
        <f>IF(P6="","",VLOOKUP(P6,$Z$10:$AA$14,2,FALSE))</f>
        <v>プリン箱（身・フタ・仕切りA・仕切りB（2コ）・底パット）</v>
      </c>
      <c r="R6" s="50"/>
      <c r="S6" s="50">
        <v>4000</v>
      </c>
      <c r="T6" s="52"/>
      <c r="U6" s="53" t="str">
        <f t="shared" ref="U6:U21" si="0">IF(J6="","",IF(J6=S6,"OK","NG"))</f>
        <v>OK</v>
      </c>
    </row>
    <row r="7" spans="2:27" ht="16.5" customHeight="1" x14ac:dyDescent="0.25">
      <c r="B7" s="36">
        <v>1</v>
      </c>
      <c r="C7" s="37">
        <v>45597</v>
      </c>
      <c r="D7" s="90" t="s">
        <v>33</v>
      </c>
      <c r="E7" s="43" t="s">
        <v>49</v>
      </c>
      <c r="F7" s="43"/>
      <c r="G7" s="80" t="s">
        <v>140</v>
      </c>
      <c r="H7" s="101" t="str">
        <f>IF(G7="","",VLOOKUP(G7,$Z$10:$AA$15,2,FALSE))</f>
        <v>プラダンボックス</v>
      </c>
      <c r="I7" s="76"/>
      <c r="J7" s="90">
        <v>100</v>
      </c>
      <c r="K7" s="100" t="s">
        <v>35</v>
      </c>
      <c r="N7" s="36">
        <v>1</v>
      </c>
      <c r="O7" s="37">
        <v>45597</v>
      </c>
      <c r="P7" s="38" t="s">
        <v>128</v>
      </c>
      <c r="Q7" s="78" t="str">
        <f>IF(P7="","",VLOOKUP(P7,$Z$10:$AA$15,2,FALSE))</f>
        <v>プラダンボックス</v>
      </c>
      <c r="R7" s="38"/>
      <c r="S7" s="38">
        <v>100</v>
      </c>
      <c r="T7" s="40" t="s">
        <v>37</v>
      </c>
      <c r="U7" s="53" t="str">
        <f t="shared" si="0"/>
        <v>OK</v>
      </c>
    </row>
    <row r="8" spans="2:27" ht="16.5" customHeight="1" x14ac:dyDescent="0.25">
      <c r="B8" s="41">
        <f>+B7+1</f>
        <v>2</v>
      </c>
      <c r="C8" s="37">
        <v>45236</v>
      </c>
      <c r="D8" s="90" t="s">
        <v>33</v>
      </c>
      <c r="E8" s="38" t="s">
        <v>34</v>
      </c>
      <c r="F8" s="38"/>
      <c r="G8" s="90" t="s">
        <v>36</v>
      </c>
      <c r="H8" s="101" t="str">
        <f t="shared" ref="H8:H56" si="1">IF(G8="","",VLOOKUP(G8,$Z$10:$AA$15,2,FALSE))</f>
        <v>プリン箱（身・フタ・仕切りA・仕切りB（2コ）・底パット）</v>
      </c>
      <c r="I8" s="76"/>
      <c r="J8" s="90">
        <v>5000</v>
      </c>
      <c r="K8" s="100" t="s">
        <v>35</v>
      </c>
      <c r="N8" s="41">
        <f>+N7+1</f>
        <v>2</v>
      </c>
      <c r="O8" s="37">
        <v>45236</v>
      </c>
      <c r="P8" s="38" t="s">
        <v>36</v>
      </c>
      <c r="Q8" s="78" t="str">
        <f>IF(P8="","",VLOOKUP(P8,$Z$10:$AA$15,2,FALSE))</f>
        <v>プリン箱（身・フタ・仕切りA・仕切りB（2コ）・底パット）</v>
      </c>
      <c r="R8" s="38"/>
      <c r="S8" s="38">
        <v>5000</v>
      </c>
      <c r="T8" s="40" t="s">
        <v>37</v>
      </c>
      <c r="U8" s="53" t="str">
        <f t="shared" si="0"/>
        <v>OK</v>
      </c>
    </row>
    <row r="9" spans="2:27" ht="16.5" customHeight="1" x14ac:dyDescent="0.25">
      <c r="B9" s="41">
        <f t="shared" ref="B9:B56" si="2">+B8+1</f>
        <v>3</v>
      </c>
      <c r="C9" s="37">
        <v>45236</v>
      </c>
      <c r="D9" s="80" t="s">
        <v>38</v>
      </c>
      <c r="E9" s="38" t="s">
        <v>34</v>
      </c>
      <c r="F9" s="43"/>
      <c r="G9" s="80" t="s">
        <v>126</v>
      </c>
      <c r="H9" s="102" t="str">
        <f t="shared" si="1"/>
        <v>クッキー箱用緩衝材</v>
      </c>
      <c r="I9" s="77"/>
      <c r="J9" s="80">
        <v>171</v>
      </c>
      <c r="K9" s="98" t="s">
        <v>40</v>
      </c>
      <c r="N9" s="41">
        <f t="shared" ref="N9:N56" si="3">+N8+1</f>
        <v>3</v>
      </c>
      <c r="O9" s="42">
        <v>45236</v>
      </c>
      <c r="P9" s="43" t="s">
        <v>59</v>
      </c>
      <c r="Q9" s="78" t="str">
        <f t="shared" ref="Q9:Q19" si="4">IF(P9="","",VLOOKUP(P9,$Z$10:$AA$15,2,FALSE))</f>
        <v>クッキー箱用緩衝材</v>
      </c>
      <c r="R9" s="43"/>
      <c r="S9" s="43">
        <f>3*57</f>
        <v>171</v>
      </c>
      <c r="T9" s="45" t="s">
        <v>42</v>
      </c>
      <c r="U9" s="53" t="str">
        <f t="shared" si="0"/>
        <v>OK</v>
      </c>
      <c r="Z9" s="136" t="s">
        <v>47</v>
      </c>
      <c r="AA9" s="137"/>
    </row>
    <row r="10" spans="2:27" ht="16.5" customHeight="1" x14ac:dyDescent="0.25">
      <c r="B10" s="41">
        <f>+B9+1</f>
        <v>4</v>
      </c>
      <c r="C10" s="37">
        <v>45237</v>
      </c>
      <c r="D10" s="80" t="s">
        <v>38</v>
      </c>
      <c r="E10" s="43" t="s">
        <v>43</v>
      </c>
      <c r="F10" s="43"/>
      <c r="G10" s="80" t="s">
        <v>53</v>
      </c>
      <c r="H10" s="102" t="str">
        <f t="shared" si="1"/>
        <v>クッキー箱（身・フタ・仕切り（長辺サイズ：1コ/短辺サイズ：2コ）・天パット）</v>
      </c>
      <c r="I10" s="77"/>
      <c r="J10" s="80">
        <v>4000</v>
      </c>
      <c r="K10" s="98" t="s">
        <v>45</v>
      </c>
      <c r="N10" s="41">
        <f t="shared" si="3"/>
        <v>4</v>
      </c>
      <c r="O10" s="42">
        <v>45237</v>
      </c>
      <c r="P10" s="43" t="s">
        <v>44</v>
      </c>
      <c r="Q10" s="78" t="str">
        <f t="shared" si="4"/>
        <v>クッキー箱（身・フタ・仕切り（長辺サイズ：1コ/短辺サイズ：2コ）・天パット）</v>
      </c>
      <c r="R10" s="43"/>
      <c r="S10" s="43">
        <v>4000</v>
      </c>
      <c r="T10" s="45" t="s">
        <v>46</v>
      </c>
      <c r="U10" s="53" t="str">
        <f t="shared" si="0"/>
        <v>OK</v>
      </c>
      <c r="Z10" s="79" t="s">
        <v>32</v>
      </c>
      <c r="AA10" s="79" t="s">
        <v>51</v>
      </c>
    </row>
    <row r="11" spans="2:27" x14ac:dyDescent="0.25">
      <c r="B11" s="41">
        <f>+B10+1</f>
        <v>5</v>
      </c>
      <c r="C11" s="37">
        <v>45241</v>
      </c>
      <c r="D11" s="80" t="s">
        <v>38</v>
      </c>
      <c r="E11" s="43" t="s">
        <v>48</v>
      </c>
      <c r="F11" s="43" t="s">
        <v>49</v>
      </c>
      <c r="G11" s="80" t="s">
        <v>41</v>
      </c>
      <c r="H11" s="102" t="str">
        <f t="shared" si="1"/>
        <v>クッキー箱（スペーサー）</v>
      </c>
      <c r="I11" s="77"/>
      <c r="J11" s="80">
        <v>4000</v>
      </c>
      <c r="K11" s="98" t="s">
        <v>37</v>
      </c>
      <c r="N11" s="41">
        <f t="shared" si="3"/>
        <v>5</v>
      </c>
      <c r="O11" s="37">
        <v>45241</v>
      </c>
      <c r="P11" s="43" t="s">
        <v>39</v>
      </c>
      <c r="Q11" s="78" t="str">
        <f t="shared" si="4"/>
        <v>クッキー箱（スペーサー）</v>
      </c>
      <c r="R11" s="43"/>
      <c r="S11" s="43">
        <v>4000</v>
      </c>
      <c r="T11" s="45"/>
      <c r="U11" s="53" t="str">
        <f t="shared" si="0"/>
        <v>OK</v>
      </c>
      <c r="Z11" s="79" t="s">
        <v>44</v>
      </c>
      <c r="AA11" s="79" t="s">
        <v>52</v>
      </c>
    </row>
    <row r="12" spans="2:27" x14ac:dyDescent="0.25">
      <c r="B12" s="41">
        <f t="shared" si="2"/>
        <v>6</v>
      </c>
      <c r="C12" s="42">
        <v>45275</v>
      </c>
      <c r="D12" s="90" t="s">
        <v>38</v>
      </c>
      <c r="E12" s="43" t="s">
        <v>34</v>
      </c>
      <c r="F12" s="43"/>
      <c r="G12" s="80" t="s">
        <v>36</v>
      </c>
      <c r="H12" s="88" t="str">
        <f t="shared" si="1"/>
        <v>プリン箱（身・フタ・仕切りA・仕切りB（2コ）・底パット）</v>
      </c>
      <c r="I12" s="43"/>
      <c r="J12" s="80">
        <v>5000</v>
      </c>
      <c r="K12" s="98" t="s">
        <v>37</v>
      </c>
      <c r="N12" s="41">
        <f t="shared" si="3"/>
        <v>6</v>
      </c>
      <c r="O12" s="42">
        <v>45275</v>
      </c>
      <c r="P12" s="43" t="s">
        <v>36</v>
      </c>
      <c r="Q12" s="78" t="str">
        <f t="shared" si="4"/>
        <v>プリン箱（身・フタ・仕切りA・仕切りB（2コ）・底パット）</v>
      </c>
      <c r="R12" s="43"/>
      <c r="S12" s="43">
        <v>5000</v>
      </c>
      <c r="T12" s="45" t="s">
        <v>37</v>
      </c>
      <c r="U12" s="53" t="str">
        <f t="shared" si="0"/>
        <v>OK</v>
      </c>
      <c r="Z12" s="79"/>
      <c r="AA12" s="79"/>
    </row>
    <row r="13" spans="2:27" x14ac:dyDescent="0.25">
      <c r="B13" s="41">
        <f t="shared" si="2"/>
        <v>7</v>
      </c>
      <c r="C13" s="42">
        <v>45286</v>
      </c>
      <c r="D13" s="90" t="s">
        <v>38</v>
      </c>
      <c r="E13" s="38" t="s">
        <v>43</v>
      </c>
      <c r="F13" s="38"/>
      <c r="G13" s="90" t="s">
        <v>53</v>
      </c>
      <c r="H13" s="88" t="str">
        <f t="shared" si="1"/>
        <v>クッキー箱（身・フタ・仕切り（長辺サイズ：1コ/短辺サイズ：2コ）・天パット）</v>
      </c>
      <c r="I13" s="43"/>
      <c r="J13" s="80">
        <v>3900</v>
      </c>
      <c r="K13" s="98" t="s">
        <v>54</v>
      </c>
      <c r="N13" s="41">
        <f t="shared" si="3"/>
        <v>7</v>
      </c>
      <c r="O13" s="42">
        <v>45286</v>
      </c>
      <c r="P13" s="43" t="s">
        <v>53</v>
      </c>
      <c r="Q13" s="78" t="str">
        <f t="shared" si="4"/>
        <v>クッキー箱（身・フタ・仕切り（長辺サイズ：1コ/短辺サイズ：2コ）・天パット）</v>
      </c>
      <c r="R13" s="43"/>
      <c r="S13" s="43">
        <v>3900</v>
      </c>
      <c r="T13" s="98" t="s">
        <v>35</v>
      </c>
      <c r="U13" s="53" t="str">
        <f t="shared" si="0"/>
        <v>OK</v>
      </c>
      <c r="Z13" s="79" t="s">
        <v>39</v>
      </c>
      <c r="AA13" s="79" t="s">
        <v>55</v>
      </c>
    </row>
    <row r="14" spans="2:27" x14ac:dyDescent="0.25">
      <c r="B14" s="41">
        <f t="shared" si="2"/>
        <v>8</v>
      </c>
      <c r="C14" s="42">
        <v>45286</v>
      </c>
      <c r="D14" s="90" t="s">
        <v>38</v>
      </c>
      <c r="E14" s="43" t="s">
        <v>56</v>
      </c>
      <c r="F14" s="43" t="s">
        <v>49</v>
      </c>
      <c r="G14" s="80" t="s">
        <v>41</v>
      </c>
      <c r="H14" s="88" t="str">
        <f t="shared" si="1"/>
        <v>クッキー箱（スペーサー）</v>
      </c>
      <c r="I14" s="43"/>
      <c r="J14" s="80">
        <v>4400</v>
      </c>
      <c r="K14" s="98" t="s">
        <v>37</v>
      </c>
      <c r="N14" s="41">
        <f t="shared" si="3"/>
        <v>8</v>
      </c>
      <c r="O14" s="42">
        <v>45286</v>
      </c>
      <c r="P14" s="43" t="s">
        <v>39</v>
      </c>
      <c r="Q14" s="78" t="str">
        <f t="shared" si="4"/>
        <v>クッキー箱（スペーサー）</v>
      </c>
      <c r="R14" s="43"/>
      <c r="S14" s="43">
        <v>4400</v>
      </c>
      <c r="T14" s="98" t="s">
        <v>37</v>
      </c>
      <c r="U14" s="53" t="str">
        <f t="shared" si="0"/>
        <v>OK</v>
      </c>
      <c r="Z14" s="79" t="s">
        <v>59</v>
      </c>
      <c r="AA14" s="79" t="s">
        <v>58</v>
      </c>
    </row>
    <row r="15" spans="2:27" x14ac:dyDescent="0.25">
      <c r="B15" s="41">
        <f t="shared" si="2"/>
        <v>9</v>
      </c>
      <c r="C15" s="42">
        <v>45307</v>
      </c>
      <c r="D15" s="90" t="s">
        <v>38</v>
      </c>
      <c r="E15" s="43"/>
      <c r="F15" s="43"/>
      <c r="G15" s="80" t="s">
        <v>125</v>
      </c>
      <c r="H15" s="88" t="str">
        <f t="shared" si="1"/>
        <v>クッキー箱用緩衝材</v>
      </c>
      <c r="I15" s="43"/>
      <c r="J15" s="80">
        <v>40</v>
      </c>
      <c r="K15" s="107" t="s">
        <v>141</v>
      </c>
      <c r="N15" s="41">
        <f t="shared" si="3"/>
        <v>9</v>
      </c>
      <c r="O15" s="42">
        <v>45309</v>
      </c>
      <c r="P15" s="43" t="s">
        <v>59</v>
      </c>
      <c r="Q15" s="78" t="str">
        <f t="shared" si="4"/>
        <v>クッキー箱用緩衝材</v>
      </c>
      <c r="R15" s="43"/>
      <c r="S15" s="43">
        <v>40</v>
      </c>
      <c r="T15" s="45" t="s">
        <v>60</v>
      </c>
      <c r="U15" s="53" t="str">
        <f t="shared" si="0"/>
        <v>OK</v>
      </c>
      <c r="Z15" s="79" t="s">
        <v>128</v>
      </c>
      <c r="AA15" s="79" t="s">
        <v>61</v>
      </c>
    </row>
    <row r="16" spans="2:27" x14ac:dyDescent="0.25">
      <c r="B16" s="41">
        <f t="shared" si="2"/>
        <v>10</v>
      </c>
      <c r="C16" s="42">
        <v>45314</v>
      </c>
      <c r="D16" s="90" t="s">
        <v>38</v>
      </c>
      <c r="E16" s="43" t="s">
        <v>56</v>
      </c>
      <c r="F16" s="43" t="s">
        <v>62</v>
      </c>
      <c r="G16" s="90" t="s">
        <v>53</v>
      </c>
      <c r="H16" s="88" t="str">
        <f t="shared" si="1"/>
        <v>クッキー箱（身・フタ・仕切り（長辺サイズ：1コ/短辺サイズ：2コ）・天パット）</v>
      </c>
      <c r="I16" s="43"/>
      <c r="J16" s="80">
        <v>2300</v>
      </c>
      <c r="K16" s="100" t="s">
        <v>35</v>
      </c>
      <c r="N16" s="41">
        <f t="shared" si="3"/>
        <v>10</v>
      </c>
      <c r="O16" s="42">
        <v>45314</v>
      </c>
      <c r="P16" s="114" t="s">
        <v>53</v>
      </c>
      <c r="Q16" s="78" t="str">
        <f t="shared" si="4"/>
        <v>クッキー箱（身・フタ・仕切り（長辺サイズ：1コ/短辺サイズ：2コ）・天パット）</v>
      </c>
      <c r="R16" s="43"/>
      <c r="S16" s="113">
        <v>2300</v>
      </c>
      <c r="T16" s="45"/>
      <c r="U16" s="53" t="str">
        <f t="shared" si="0"/>
        <v>OK</v>
      </c>
    </row>
    <row r="17" spans="2:21" x14ac:dyDescent="0.25">
      <c r="B17" s="41">
        <f t="shared" si="2"/>
        <v>11</v>
      </c>
      <c r="C17" s="42">
        <v>45314</v>
      </c>
      <c r="D17" s="90" t="s">
        <v>38</v>
      </c>
      <c r="E17" s="43" t="s">
        <v>56</v>
      </c>
      <c r="F17" s="43" t="s">
        <v>62</v>
      </c>
      <c r="G17" s="80" t="s">
        <v>41</v>
      </c>
      <c r="H17" s="88" t="str">
        <f t="shared" si="1"/>
        <v>クッキー箱（スペーサー）</v>
      </c>
      <c r="I17" s="43"/>
      <c r="J17" s="80">
        <v>2400</v>
      </c>
      <c r="K17" s="98" t="s">
        <v>37</v>
      </c>
      <c r="N17" s="41">
        <f t="shared" si="3"/>
        <v>11</v>
      </c>
      <c r="O17" s="42">
        <v>45314</v>
      </c>
      <c r="P17" s="115" t="s">
        <v>39</v>
      </c>
      <c r="Q17" s="78" t="str">
        <f t="shared" si="4"/>
        <v>クッキー箱（スペーサー）</v>
      </c>
      <c r="R17" s="43"/>
      <c r="S17" s="113">
        <v>2400</v>
      </c>
      <c r="T17" s="45"/>
      <c r="U17" s="53" t="str">
        <f t="shared" si="0"/>
        <v>OK</v>
      </c>
    </row>
    <row r="18" spans="2:21" x14ac:dyDescent="0.25">
      <c r="B18" s="41">
        <f t="shared" si="2"/>
        <v>12</v>
      </c>
      <c r="C18" s="42">
        <v>45314</v>
      </c>
      <c r="D18" s="90" t="s">
        <v>38</v>
      </c>
      <c r="E18" s="38" t="s">
        <v>43</v>
      </c>
      <c r="F18" s="43"/>
      <c r="G18" s="80" t="s">
        <v>125</v>
      </c>
      <c r="H18" s="88" t="str">
        <f t="shared" si="1"/>
        <v>クッキー箱用緩衝材</v>
      </c>
      <c r="I18" s="43"/>
      <c r="J18" s="80">
        <v>36</v>
      </c>
      <c r="K18" s="100" t="s">
        <v>124</v>
      </c>
      <c r="N18" s="41">
        <f t="shared" si="3"/>
        <v>12</v>
      </c>
      <c r="O18" s="42">
        <v>45315</v>
      </c>
      <c r="P18" s="43" t="s">
        <v>59</v>
      </c>
      <c r="Q18" s="78" t="str">
        <f t="shared" si="4"/>
        <v>クッキー箱用緩衝材</v>
      </c>
      <c r="R18" s="43"/>
      <c r="S18" s="43">
        <v>36</v>
      </c>
      <c r="T18" s="45"/>
      <c r="U18" s="53" t="str">
        <f t="shared" si="0"/>
        <v>OK</v>
      </c>
    </row>
    <row r="19" spans="2:21" x14ac:dyDescent="0.25">
      <c r="B19" s="41">
        <f t="shared" si="2"/>
        <v>13</v>
      </c>
      <c r="C19" s="42">
        <v>45316</v>
      </c>
      <c r="D19" s="80" t="s">
        <v>38</v>
      </c>
      <c r="E19" s="43"/>
      <c r="F19" s="43"/>
      <c r="G19" s="80" t="s">
        <v>125</v>
      </c>
      <c r="H19" s="88" t="str">
        <f t="shared" si="1"/>
        <v>クッキー箱用緩衝材</v>
      </c>
      <c r="I19" s="43"/>
      <c r="J19" s="116">
        <v>90</v>
      </c>
      <c r="K19" s="100" t="s">
        <v>124</v>
      </c>
      <c r="N19" s="41">
        <f t="shared" si="3"/>
        <v>13</v>
      </c>
      <c r="O19" s="42">
        <v>45316</v>
      </c>
      <c r="P19" s="43" t="s">
        <v>59</v>
      </c>
      <c r="Q19" s="78" t="str">
        <f t="shared" si="4"/>
        <v>クッキー箱用緩衝材</v>
      </c>
      <c r="R19" s="43"/>
      <c r="S19" s="110">
        <v>90</v>
      </c>
      <c r="T19" s="45"/>
      <c r="U19" s="53" t="str">
        <f t="shared" si="0"/>
        <v>OK</v>
      </c>
    </row>
    <row r="20" spans="2:21" x14ac:dyDescent="0.25">
      <c r="B20" s="41">
        <f t="shared" si="2"/>
        <v>14</v>
      </c>
      <c r="C20" s="42">
        <v>45316</v>
      </c>
      <c r="D20" s="80" t="s">
        <v>38</v>
      </c>
      <c r="E20" s="43" t="s">
        <v>49</v>
      </c>
      <c r="F20" s="43"/>
      <c r="G20" s="80" t="s">
        <v>140</v>
      </c>
      <c r="H20" s="88" t="str">
        <f t="shared" si="1"/>
        <v>プラダンボックス</v>
      </c>
      <c r="I20" s="43"/>
      <c r="J20" s="80">
        <v>40</v>
      </c>
      <c r="K20" s="98" t="s">
        <v>142</v>
      </c>
      <c r="N20" s="41">
        <f t="shared" si="3"/>
        <v>14</v>
      </c>
      <c r="O20" s="42">
        <v>45316</v>
      </c>
      <c r="P20" s="43" t="s">
        <v>128</v>
      </c>
      <c r="Q20" s="78" t="str">
        <f>IF(P20="","",VLOOKUP(P20,$Z$10:$AA$15,2,FALSE))</f>
        <v>プラダンボックス</v>
      </c>
      <c r="R20" s="43"/>
      <c r="S20" s="43">
        <v>40</v>
      </c>
      <c r="T20" s="45" t="s">
        <v>127</v>
      </c>
      <c r="U20" s="53" t="str">
        <f t="shared" si="0"/>
        <v>OK</v>
      </c>
    </row>
    <row r="21" spans="2:21" x14ac:dyDescent="0.25">
      <c r="B21" s="41">
        <f t="shared" si="2"/>
        <v>15</v>
      </c>
      <c r="C21" s="42">
        <v>45336</v>
      </c>
      <c r="D21" s="80" t="s">
        <v>38</v>
      </c>
      <c r="E21" s="43" t="s">
        <v>43</v>
      </c>
      <c r="F21" s="43"/>
      <c r="G21" s="80" t="s">
        <v>53</v>
      </c>
      <c r="H21" s="88" t="str">
        <f t="shared" si="1"/>
        <v>クッキー箱（身・フタ・仕切り（長辺サイズ：1コ/短辺サイズ：2コ）・天パット）</v>
      </c>
      <c r="I21" s="43"/>
      <c r="J21" s="80">
        <v>4000</v>
      </c>
      <c r="K21" s="98" t="s">
        <v>143</v>
      </c>
      <c r="N21" s="41">
        <f t="shared" si="3"/>
        <v>15</v>
      </c>
      <c r="O21" s="42">
        <v>45328</v>
      </c>
      <c r="P21" s="43" t="s">
        <v>128</v>
      </c>
      <c r="Q21" s="78" t="str">
        <f t="shared" ref="Q21:Q56" si="5">IF(P21="","",VLOOKUP(P21,$Z$10:$AA$15,2,FALSE))</f>
        <v>プラダンボックス</v>
      </c>
      <c r="R21" s="43"/>
      <c r="S21" s="43">
        <v>16</v>
      </c>
      <c r="T21" s="45"/>
      <c r="U21" s="53" t="str">
        <f t="shared" si="0"/>
        <v>NG</v>
      </c>
    </row>
    <row r="22" spans="2:21" x14ac:dyDescent="0.25">
      <c r="B22" s="41">
        <f t="shared" si="2"/>
        <v>16</v>
      </c>
      <c r="C22" s="42">
        <v>45336</v>
      </c>
      <c r="D22" s="80" t="s">
        <v>38</v>
      </c>
      <c r="E22" s="43" t="s">
        <v>56</v>
      </c>
      <c r="F22" s="43" t="s">
        <v>49</v>
      </c>
      <c r="G22" s="80" t="s">
        <v>41</v>
      </c>
      <c r="H22" s="88" t="str">
        <f t="shared" si="1"/>
        <v>クッキー箱（スペーサー）</v>
      </c>
      <c r="I22" s="43"/>
      <c r="J22" s="80">
        <v>4800</v>
      </c>
      <c r="K22" s="98" t="s">
        <v>37</v>
      </c>
      <c r="N22" s="41">
        <f t="shared" si="3"/>
        <v>16</v>
      </c>
      <c r="O22" s="43"/>
      <c r="P22" s="43"/>
      <c r="Q22" s="78" t="str">
        <f t="shared" si="5"/>
        <v/>
      </c>
      <c r="R22" s="43"/>
      <c r="S22" s="43"/>
      <c r="T22" s="45"/>
      <c r="U22" s="53" t="e">
        <f>IF(#REF!="","",IF(#REF!=S22,"OK","NG"))</f>
        <v>#REF!</v>
      </c>
    </row>
    <row r="23" spans="2:21" x14ac:dyDescent="0.25">
      <c r="B23" s="41">
        <f t="shared" si="2"/>
        <v>17</v>
      </c>
      <c r="C23" s="42">
        <v>45342</v>
      </c>
      <c r="D23" s="80" t="s">
        <v>38</v>
      </c>
      <c r="E23" s="43"/>
      <c r="F23" s="43"/>
      <c r="G23" s="80" t="s">
        <v>59</v>
      </c>
      <c r="H23" s="88" t="str">
        <f t="shared" si="1"/>
        <v>クッキー箱用緩衝材</v>
      </c>
      <c r="I23" s="43"/>
      <c r="J23" s="80">
        <v>153</v>
      </c>
      <c r="K23" s="98" t="s">
        <v>124</v>
      </c>
      <c r="N23" s="41">
        <f t="shared" si="3"/>
        <v>17</v>
      </c>
      <c r="O23" s="43"/>
      <c r="P23" s="43"/>
      <c r="Q23" s="78" t="str">
        <f t="shared" si="5"/>
        <v/>
      </c>
      <c r="R23" s="43"/>
      <c r="S23" s="43"/>
      <c r="T23" s="45"/>
      <c r="U23" s="53" t="str">
        <f t="shared" ref="U23:U56" si="6">IF(J22="","",IF(J22=S23,"OK","NG"))</f>
        <v>NG</v>
      </c>
    </row>
    <row r="24" spans="2:21" x14ac:dyDescent="0.25">
      <c r="B24" s="41">
        <f t="shared" si="2"/>
        <v>18</v>
      </c>
      <c r="C24" s="43"/>
      <c r="D24" s="80"/>
      <c r="E24" s="43"/>
      <c r="F24" s="43"/>
      <c r="G24" s="80"/>
      <c r="H24" s="88" t="str">
        <f t="shared" si="1"/>
        <v/>
      </c>
      <c r="I24" s="43"/>
      <c r="J24" s="80"/>
      <c r="K24" s="98"/>
      <c r="N24" s="41">
        <f t="shared" si="3"/>
        <v>18</v>
      </c>
      <c r="O24" s="43"/>
      <c r="P24" s="43"/>
      <c r="Q24" s="78" t="str">
        <f t="shared" si="5"/>
        <v/>
      </c>
      <c r="R24" s="43"/>
      <c r="S24" s="43"/>
      <c r="T24" s="45"/>
      <c r="U24" s="53" t="str">
        <f t="shared" si="6"/>
        <v>NG</v>
      </c>
    </row>
    <row r="25" spans="2:21" x14ac:dyDescent="0.25">
      <c r="B25" s="41">
        <f t="shared" si="2"/>
        <v>19</v>
      </c>
      <c r="C25" s="43"/>
      <c r="D25" s="80"/>
      <c r="E25" s="43"/>
      <c r="F25" s="43"/>
      <c r="G25" s="80"/>
      <c r="H25" s="88" t="str">
        <f t="shared" si="1"/>
        <v/>
      </c>
      <c r="I25" s="43"/>
      <c r="J25" s="80"/>
      <c r="K25" s="98"/>
      <c r="N25" s="41">
        <f t="shared" si="3"/>
        <v>19</v>
      </c>
      <c r="O25" s="43"/>
      <c r="P25" s="43"/>
      <c r="Q25" s="78" t="str">
        <f t="shared" si="5"/>
        <v/>
      </c>
      <c r="R25" s="43"/>
      <c r="S25" s="43"/>
      <c r="T25" s="45"/>
      <c r="U25" s="53" t="str">
        <f t="shared" si="6"/>
        <v/>
      </c>
    </row>
    <row r="26" spans="2:21" x14ac:dyDescent="0.25">
      <c r="B26" s="41">
        <f t="shared" si="2"/>
        <v>20</v>
      </c>
      <c r="C26" s="43"/>
      <c r="D26" s="80"/>
      <c r="E26" s="43"/>
      <c r="F26" s="43"/>
      <c r="G26" s="80"/>
      <c r="H26" s="88" t="str">
        <f t="shared" si="1"/>
        <v/>
      </c>
      <c r="I26" s="43"/>
      <c r="J26" s="80"/>
      <c r="K26" s="98"/>
      <c r="N26" s="41">
        <f t="shared" si="3"/>
        <v>20</v>
      </c>
      <c r="O26" s="43"/>
      <c r="P26" s="43"/>
      <c r="Q26" s="78" t="str">
        <f t="shared" si="5"/>
        <v/>
      </c>
      <c r="R26" s="43"/>
      <c r="S26" s="43"/>
      <c r="T26" s="45"/>
      <c r="U26" s="53" t="str">
        <f t="shared" si="6"/>
        <v/>
      </c>
    </row>
    <row r="27" spans="2:21" x14ac:dyDescent="0.25">
      <c r="B27" s="41">
        <f t="shared" si="2"/>
        <v>21</v>
      </c>
      <c r="C27" s="43"/>
      <c r="D27" s="80"/>
      <c r="E27" s="43"/>
      <c r="F27" s="43"/>
      <c r="G27" s="80"/>
      <c r="H27" s="88" t="str">
        <f t="shared" si="1"/>
        <v/>
      </c>
      <c r="I27" s="43"/>
      <c r="J27" s="80"/>
      <c r="K27" s="98"/>
      <c r="N27" s="41">
        <f t="shared" si="3"/>
        <v>21</v>
      </c>
      <c r="O27" s="43"/>
      <c r="P27" s="43"/>
      <c r="Q27" s="78" t="str">
        <f t="shared" si="5"/>
        <v/>
      </c>
      <c r="R27" s="43"/>
      <c r="S27" s="43"/>
      <c r="T27" s="45"/>
      <c r="U27" s="53" t="str">
        <f t="shared" si="6"/>
        <v/>
      </c>
    </row>
    <row r="28" spans="2:21" x14ac:dyDescent="0.25">
      <c r="B28" s="41">
        <f t="shared" si="2"/>
        <v>22</v>
      </c>
      <c r="C28" s="43"/>
      <c r="D28" s="80"/>
      <c r="E28" s="43"/>
      <c r="F28" s="43"/>
      <c r="G28" s="80"/>
      <c r="H28" s="88" t="str">
        <f t="shared" si="1"/>
        <v/>
      </c>
      <c r="I28" s="43"/>
      <c r="J28" s="80"/>
      <c r="K28" s="98"/>
      <c r="N28" s="41">
        <f t="shared" si="3"/>
        <v>22</v>
      </c>
      <c r="O28" s="43"/>
      <c r="P28" s="43"/>
      <c r="Q28" s="78" t="str">
        <f t="shared" si="5"/>
        <v/>
      </c>
      <c r="R28" s="43"/>
      <c r="S28" s="43"/>
      <c r="T28" s="45"/>
      <c r="U28" s="53" t="str">
        <f t="shared" si="6"/>
        <v/>
      </c>
    </row>
    <row r="29" spans="2:21" x14ac:dyDescent="0.25">
      <c r="B29" s="41">
        <f t="shared" si="2"/>
        <v>23</v>
      </c>
      <c r="C29" s="43"/>
      <c r="D29" s="80"/>
      <c r="E29" s="43"/>
      <c r="F29" s="43"/>
      <c r="G29" s="80"/>
      <c r="H29" s="88" t="str">
        <f t="shared" si="1"/>
        <v/>
      </c>
      <c r="I29" s="43"/>
      <c r="J29" s="80"/>
      <c r="K29" s="98"/>
      <c r="N29" s="41">
        <f t="shared" si="3"/>
        <v>23</v>
      </c>
      <c r="O29" s="43"/>
      <c r="P29" s="43"/>
      <c r="Q29" s="78" t="str">
        <f t="shared" si="5"/>
        <v/>
      </c>
      <c r="R29" s="43"/>
      <c r="S29" s="43"/>
      <c r="T29" s="45"/>
      <c r="U29" s="53" t="str">
        <f t="shared" si="6"/>
        <v/>
      </c>
    </row>
    <row r="30" spans="2:21" x14ac:dyDescent="0.25">
      <c r="B30" s="41">
        <f t="shared" si="2"/>
        <v>24</v>
      </c>
      <c r="C30" s="43"/>
      <c r="D30" s="80"/>
      <c r="E30" s="43"/>
      <c r="F30" s="43"/>
      <c r="G30" s="80"/>
      <c r="H30" s="88" t="str">
        <f t="shared" si="1"/>
        <v/>
      </c>
      <c r="I30" s="43"/>
      <c r="J30" s="80"/>
      <c r="K30" s="98"/>
      <c r="N30" s="41">
        <f t="shared" si="3"/>
        <v>24</v>
      </c>
      <c r="O30" s="43"/>
      <c r="P30" s="43"/>
      <c r="Q30" s="78" t="str">
        <f t="shared" si="5"/>
        <v/>
      </c>
      <c r="R30" s="43"/>
      <c r="S30" s="43"/>
      <c r="T30" s="45"/>
      <c r="U30" s="53" t="str">
        <f t="shared" si="6"/>
        <v/>
      </c>
    </row>
    <row r="31" spans="2:21" x14ac:dyDescent="0.25">
      <c r="B31" s="41">
        <f t="shared" si="2"/>
        <v>25</v>
      </c>
      <c r="C31" s="43"/>
      <c r="D31" s="80"/>
      <c r="E31" s="43"/>
      <c r="F31" s="43"/>
      <c r="G31" s="80"/>
      <c r="H31" s="88" t="str">
        <f t="shared" si="1"/>
        <v/>
      </c>
      <c r="I31" s="43"/>
      <c r="J31" s="80"/>
      <c r="K31" s="98"/>
      <c r="N31" s="41">
        <f t="shared" si="3"/>
        <v>25</v>
      </c>
      <c r="O31" s="43"/>
      <c r="P31" s="43"/>
      <c r="Q31" s="78" t="str">
        <f t="shared" si="5"/>
        <v/>
      </c>
      <c r="R31" s="43"/>
      <c r="S31" s="43"/>
      <c r="T31" s="45"/>
      <c r="U31" s="53" t="str">
        <f t="shared" si="6"/>
        <v/>
      </c>
    </row>
    <row r="32" spans="2:21" x14ac:dyDescent="0.25">
      <c r="B32" s="41">
        <f t="shared" si="2"/>
        <v>26</v>
      </c>
      <c r="C32" s="43"/>
      <c r="D32" s="80"/>
      <c r="E32" s="43"/>
      <c r="F32" s="43"/>
      <c r="G32" s="80"/>
      <c r="H32" s="88" t="str">
        <f t="shared" si="1"/>
        <v/>
      </c>
      <c r="I32" s="43"/>
      <c r="J32" s="80"/>
      <c r="K32" s="98"/>
      <c r="N32" s="41">
        <f t="shared" si="3"/>
        <v>26</v>
      </c>
      <c r="O32" s="43"/>
      <c r="P32" s="43"/>
      <c r="Q32" s="78" t="str">
        <f t="shared" si="5"/>
        <v/>
      </c>
      <c r="R32" s="43"/>
      <c r="S32" s="43"/>
      <c r="T32" s="45"/>
      <c r="U32" s="53" t="str">
        <f t="shared" si="6"/>
        <v/>
      </c>
    </row>
    <row r="33" spans="2:21" x14ac:dyDescent="0.25">
      <c r="B33" s="41">
        <f t="shared" si="2"/>
        <v>27</v>
      </c>
      <c r="C33" s="43"/>
      <c r="D33" s="80"/>
      <c r="E33" s="43"/>
      <c r="F33" s="43"/>
      <c r="G33" s="80"/>
      <c r="H33" s="88" t="str">
        <f t="shared" si="1"/>
        <v/>
      </c>
      <c r="I33" s="43"/>
      <c r="J33" s="80"/>
      <c r="K33" s="98"/>
      <c r="N33" s="41">
        <f t="shared" si="3"/>
        <v>27</v>
      </c>
      <c r="O33" s="43"/>
      <c r="P33" s="43"/>
      <c r="Q33" s="78" t="str">
        <f t="shared" si="5"/>
        <v/>
      </c>
      <c r="R33" s="43"/>
      <c r="S33" s="43"/>
      <c r="T33" s="45"/>
      <c r="U33" s="53" t="str">
        <f t="shared" si="6"/>
        <v/>
      </c>
    </row>
    <row r="34" spans="2:21" x14ac:dyDescent="0.25">
      <c r="B34" s="41">
        <f t="shared" si="2"/>
        <v>28</v>
      </c>
      <c r="C34" s="43"/>
      <c r="D34" s="80"/>
      <c r="E34" s="43"/>
      <c r="F34" s="43"/>
      <c r="G34" s="80"/>
      <c r="H34" s="88" t="str">
        <f t="shared" si="1"/>
        <v/>
      </c>
      <c r="I34" s="43"/>
      <c r="J34" s="80"/>
      <c r="K34" s="98"/>
      <c r="N34" s="41">
        <f t="shared" si="3"/>
        <v>28</v>
      </c>
      <c r="O34" s="43"/>
      <c r="P34" s="43"/>
      <c r="Q34" s="78" t="str">
        <f t="shared" si="5"/>
        <v/>
      </c>
      <c r="R34" s="43"/>
      <c r="S34" s="43"/>
      <c r="T34" s="45"/>
      <c r="U34" s="53" t="str">
        <f t="shared" si="6"/>
        <v/>
      </c>
    </row>
    <row r="35" spans="2:21" x14ac:dyDescent="0.25">
      <c r="B35" s="41">
        <f t="shared" si="2"/>
        <v>29</v>
      </c>
      <c r="C35" s="43"/>
      <c r="D35" s="80"/>
      <c r="E35" s="43"/>
      <c r="F35" s="43"/>
      <c r="G35" s="80"/>
      <c r="H35" s="88" t="str">
        <f t="shared" si="1"/>
        <v/>
      </c>
      <c r="I35" s="43"/>
      <c r="J35" s="80"/>
      <c r="K35" s="98"/>
      <c r="N35" s="41">
        <f t="shared" si="3"/>
        <v>29</v>
      </c>
      <c r="O35" s="43"/>
      <c r="P35" s="43"/>
      <c r="Q35" s="78" t="str">
        <f t="shared" si="5"/>
        <v/>
      </c>
      <c r="R35" s="43"/>
      <c r="S35" s="43"/>
      <c r="T35" s="45"/>
      <c r="U35" s="53" t="str">
        <f t="shared" si="6"/>
        <v/>
      </c>
    </row>
    <row r="36" spans="2:21" x14ac:dyDescent="0.25">
      <c r="B36" s="41">
        <f t="shared" si="2"/>
        <v>30</v>
      </c>
      <c r="C36" s="43"/>
      <c r="D36" s="80"/>
      <c r="E36" s="43"/>
      <c r="F36" s="43"/>
      <c r="G36" s="80"/>
      <c r="H36" s="88" t="str">
        <f t="shared" si="1"/>
        <v/>
      </c>
      <c r="I36" s="43"/>
      <c r="J36" s="80"/>
      <c r="K36" s="98"/>
      <c r="N36" s="41">
        <f t="shared" si="3"/>
        <v>30</v>
      </c>
      <c r="O36" s="43"/>
      <c r="P36" s="43"/>
      <c r="Q36" s="78" t="str">
        <f t="shared" si="5"/>
        <v/>
      </c>
      <c r="R36" s="43"/>
      <c r="S36" s="43"/>
      <c r="T36" s="45"/>
      <c r="U36" s="53" t="str">
        <f t="shared" si="6"/>
        <v/>
      </c>
    </row>
    <row r="37" spans="2:21" x14ac:dyDescent="0.25">
      <c r="B37" s="41">
        <f t="shared" si="2"/>
        <v>31</v>
      </c>
      <c r="C37" s="43"/>
      <c r="D37" s="80"/>
      <c r="E37" s="43"/>
      <c r="F37" s="43"/>
      <c r="G37" s="80"/>
      <c r="H37" s="88" t="str">
        <f t="shared" si="1"/>
        <v/>
      </c>
      <c r="I37" s="43"/>
      <c r="J37" s="80"/>
      <c r="K37" s="98"/>
      <c r="N37" s="41">
        <f t="shared" si="3"/>
        <v>31</v>
      </c>
      <c r="O37" s="43"/>
      <c r="P37" s="43"/>
      <c r="Q37" s="78" t="str">
        <f t="shared" si="5"/>
        <v/>
      </c>
      <c r="R37" s="43"/>
      <c r="S37" s="43"/>
      <c r="T37" s="45"/>
      <c r="U37" s="53" t="str">
        <f t="shared" si="6"/>
        <v/>
      </c>
    </row>
    <row r="38" spans="2:21" x14ac:dyDescent="0.25">
      <c r="B38" s="41">
        <f t="shared" si="2"/>
        <v>32</v>
      </c>
      <c r="C38" s="43"/>
      <c r="D38" s="80"/>
      <c r="E38" s="43"/>
      <c r="F38" s="43"/>
      <c r="G38" s="80"/>
      <c r="H38" s="88" t="str">
        <f t="shared" si="1"/>
        <v/>
      </c>
      <c r="I38" s="43"/>
      <c r="J38" s="80"/>
      <c r="K38" s="98"/>
      <c r="N38" s="41">
        <f t="shared" si="3"/>
        <v>32</v>
      </c>
      <c r="O38" s="43"/>
      <c r="P38" s="43"/>
      <c r="Q38" s="78" t="str">
        <f t="shared" si="5"/>
        <v/>
      </c>
      <c r="R38" s="43"/>
      <c r="S38" s="43"/>
      <c r="T38" s="45"/>
      <c r="U38" s="53" t="str">
        <f t="shared" si="6"/>
        <v/>
      </c>
    </row>
    <row r="39" spans="2:21" x14ac:dyDescent="0.25">
      <c r="B39" s="41">
        <f t="shared" si="2"/>
        <v>33</v>
      </c>
      <c r="C39" s="43"/>
      <c r="D39" s="80"/>
      <c r="E39" s="43"/>
      <c r="F39" s="43"/>
      <c r="G39" s="80"/>
      <c r="H39" s="88" t="str">
        <f t="shared" si="1"/>
        <v/>
      </c>
      <c r="I39" s="43"/>
      <c r="J39" s="80"/>
      <c r="K39" s="98"/>
      <c r="N39" s="41">
        <f t="shared" si="3"/>
        <v>33</v>
      </c>
      <c r="O39" s="43"/>
      <c r="P39" s="43"/>
      <c r="Q39" s="78" t="str">
        <f t="shared" si="5"/>
        <v/>
      </c>
      <c r="R39" s="43"/>
      <c r="S39" s="43"/>
      <c r="T39" s="45"/>
      <c r="U39" s="53" t="str">
        <f t="shared" si="6"/>
        <v/>
      </c>
    </row>
    <row r="40" spans="2:21" x14ac:dyDescent="0.25">
      <c r="B40" s="41">
        <f t="shared" si="2"/>
        <v>34</v>
      </c>
      <c r="C40" s="43"/>
      <c r="D40" s="80"/>
      <c r="E40" s="43"/>
      <c r="F40" s="43"/>
      <c r="G40" s="80"/>
      <c r="H40" s="88" t="str">
        <f t="shared" si="1"/>
        <v/>
      </c>
      <c r="I40" s="43"/>
      <c r="J40" s="80"/>
      <c r="K40" s="98"/>
      <c r="N40" s="41">
        <f t="shared" si="3"/>
        <v>34</v>
      </c>
      <c r="O40" s="43"/>
      <c r="P40" s="43"/>
      <c r="Q40" s="78" t="str">
        <f t="shared" si="5"/>
        <v/>
      </c>
      <c r="R40" s="43"/>
      <c r="S40" s="43"/>
      <c r="T40" s="45"/>
      <c r="U40" s="53" t="str">
        <f t="shared" si="6"/>
        <v/>
      </c>
    </row>
    <row r="41" spans="2:21" x14ac:dyDescent="0.25">
      <c r="B41" s="41">
        <f t="shared" si="2"/>
        <v>35</v>
      </c>
      <c r="C41" s="43"/>
      <c r="D41" s="80"/>
      <c r="E41" s="43"/>
      <c r="F41" s="43"/>
      <c r="G41" s="80"/>
      <c r="H41" s="88" t="str">
        <f t="shared" si="1"/>
        <v/>
      </c>
      <c r="I41" s="43"/>
      <c r="J41" s="80"/>
      <c r="K41" s="98"/>
      <c r="N41" s="41">
        <f t="shared" si="3"/>
        <v>35</v>
      </c>
      <c r="O41" s="43"/>
      <c r="P41" s="43"/>
      <c r="Q41" s="78" t="str">
        <f t="shared" si="5"/>
        <v/>
      </c>
      <c r="R41" s="43"/>
      <c r="S41" s="43"/>
      <c r="T41" s="45"/>
      <c r="U41" s="53" t="str">
        <f t="shared" si="6"/>
        <v/>
      </c>
    </row>
    <row r="42" spans="2:21" x14ac:dyDescent="0.25">
      <c r="B42" s="41">
        <f t="shared" si="2"/>
        <v>36</v>
      </c>
      <c r="C42" s="43"/>
      <c r="D42" s="80"/>
      <c r="E42" s="43"/>
      <c r="F42" s="43"/>
      <c r="G42" s="80"/>
      <c r="H42" s="88" t="str">
        <f t="shared" si="1"/>
        <v/>
      </c>
      <c r="I42" s="43"/>
      <c r="J42" s="80"/>
      <c r="K42" s="98"/>
      <c r="N42" s="41">
        <f t="shared" si="3"/>
        <v>36</v>
      </c>
      <c r="O42" s="43"/>
      <c r="P42" s="43"/>
      <c r="Q42" s="78" t="str">
        <f t="shared" si="5"/>
        <v/>
      </c>
      <c r="R42" s="43"/>
      <c r="S42" s="43"/>
      <c r="T42" s="45"/>
      <c r="U42" s="53" t="str">
        <f t="shared" si="6"/>
        <v/>
      </c>
    </row>
    <row r="43" spans="2:21" x14ac:dyDescent="0.25">
      <c r="B43" s="41">
        <f t="shared" si="2"/>
        <v>37</v>
      </c>
      <c r="C43" s="43"/>
      <c r="D43" s="80"/>
      <c r="E43" s="43"/>
      <c r="F43" s="43"/>
      <c r="G43" s="80"/>
      <c r="H43" s="88" t="str">
        <f t="shared" si="1"/>
        <v/>
      </c>
      <c r="I43" s="43"/>
      <c r="J43" s="80"/>
      <c r="K43" s="98"/>
      <c r="N43" s="41">
        <f t="shared" si="3"/>
        <v>37</v>
      </c>
      <c r="O43" s="43"/>
      <c r="P43" s="43"/>
      <c r="Q43" s="78" t="str">
        <f t="shared" si="5"/>
        <v/>
      </c>
      <c r="R43" s="43"/>
      <c r="S43" s="43"/>
      <c r="T43" s="45"/>
      <c r="U43" s="53" t="str">
        <f t="shared" si="6"/>
        <v/>
      </c>
    </row>
    <row r="44" spans="2:21" x14ac:dyDescent="0.25">
      <c r="B44" s="41">
        <f t="shared" si="2"/>
        <v>38</v>
      </c>
      <c r="C44" s="43"/>
      <c r="D44" s="80"/>
      <c r="E44" s="43"/>
      <c r="F44" s="43"/>
      <c r="G44" s="80"/>
      <c r="H44" s="88" t="str">
        <f t="shared" si="1"/>
        <v/>
      </c>
      <c r="I44" s="43"/>
      <c r="J44" s="80"/>
      <c r="K44" s="98"/>
      <c r="N44" s="41">
        <f t="shared" si="3"/>
        <v>38</v>
      </c>
      <c r="O44" s="43"/>
      <c r="P44" s="43"/>
      <c r="Q44" s="78" t="str">
        <f t="shared" si="5"/>
        <v/>
      </c>
      <c r="R44" s="43"/>
      <c r="S44" s="43"/>
      <c r="T44" s="45"/>
      <c r="U44" s="53" t="str">
        <f t="shared" si="6"/>
        <v/>
      </c>
    </row>
    <row r="45" spans="2:21" x14ac:dyDescent="0.25">
      <c r="B45" s="41">
        <f t="shared" si="2"/>
        <v>39</v>
      </c>
      <c r="C45" s="43"/>
      <c r="D45" s="80"/>
      <c r="E45" s="43"/>
      <c r="F45" s="43"/>
      <c r="G45" s="80"/>
      <c r="H45" s="88" t="str">
        <f t="shared" si="1"/>
        <v/>
      </c>
      <c r="I45" s="43"/>
      <c r="J45" s="80"/>
      <c r="K45" s="98"/>
      <c r="N45" s="41">
        <f t="shared" si="3"/>
        <v>39</v>
      </c>
      <c r="O45" s="43"/>
      <c r="P45" s="43"/>
      <c r="Q45" s="78" t="str">
        <f t="shared" si="5"/>
        <v/>
      </c>
      <c r="R45" s="43"/>
      <c r="S45" s="43"/>
      <c r="T45" s="45"/>
      <c r="U45" s="53" t="str">
        <f t="shared" si="6"/>
        <v/>
      </c>
    </row>
    <row r="46" spans="2:21" x14ac:dyDescent="0.25">
      <c r="B46" s="41">
        <f t="shared" si="2"/>
        <v>40</v>
      </c>
      <c r="C46" s="43"/>
      <c r="D46" s="80"/>
      <c r="E46" s="43"/>
      <c r="F46" s="43"/>
      <c r="G46" s="80"/>
      <c r="H46" s="88" t="str">
        <f t="shared" si="1"/>
        <v/>
      </c>
      <c r="I46" s="43"/>
      <c r="J46" s="80"/>
      <c r="K46" s="98"/>
      <c r="N46" s="41">
        <f t="shared" si="3"/>
        <v>40</v>
      </c>
      <c r="O46" s="43"/>
      <c r="P46" s="43"/>
      <c r="Q46" s="78" t="str">
        <f t="shared" si="5"/>
        <v/>
      </c>
      <c r="R46" s="43"/>
      <c r="S46" s="43"/>
      <c r="T46" s="45"/>
      <c r="U46" s="53" t="str">
        <f t="shared" si="6"/>
        <v/>
      </c>
    </row>
    <row r="47" spans="2:21" x14ac:dyDescent="0.25">
      <c r="B47" s="41">
        <f t="shared" si="2"/>
        <v>41</v>
      </c>
      <c r="C47" s="43"/>
      <c r="D47" s="80"/>
      <c r="E47" s="43"/>
      <c r="F47" s="43"/>
      <c r="G47" s="80"/>
      <c r="H47" s="88" t="str">
        <f t="shared" si="1"/>
        <v/>
      </c>
      <c r="I47" s="43"/>
      <c r="J47" s="80"/>
      <c r="K47" s="98"/>
      <c r="N47" s="41">
        <f t="shared" si="3"/>
        <v>41</v>
      </c>
      <c r="O47" s="43"/>
      <c r="P47" s="43"/>
      <c r="Q47" s="78" t="str">
        <f t="shared" si="5"/>
        <v/>
      </c>
      <c r="R47" s="43"/>
      <c r="S47" s="43"/>
      <c r="T47" s="45"/>
      <c r="U47" s="53" t="str">
        <f t="shared" si="6"/>
        <v/>
      </c>
    </row>
    <row r="48" spans="2:21" x14ac:dyDescent="0.25">
      <c r="B48" s="41">
        <f t="shared" si="2"/>
        <v>42</v>
      </c>
      <c r="C48" s="43"/>
      <c r="D48" s="80"/>
      <c r="E48" s="43"/>
      <c r="F48" s="43"/>
      <c r="G48" s="80"/>
      <c r="H48" s="88" t="str">
        <f t="shared" si="1"/>
        <v/>
      </c>
      <c r="I48" s="43"/>
      <c r="J48" s="80"/>
      <c r="K48" s="98"/>
      <c r="N48" s="41">
        <f t="shared" si="3"/>
        <v>42</v>
      </c>
      <c r="O48" s="43"/>
      <c r="P48" s="43"/>
      <c r="Q48" s="78" t="str">
        <f t="shared" si="5"/>
        <v/>
      </c>
      <c r="R48" s="43"/>
      <c r="S48" s="43"/>
      <c r="T48" s="45"/>
      <c r="U48" s="53" t="str">
        <f t="shared" si="6"/>
        <v/>
      </c>
    </row>
    <row r="49" spans="2:21" x14ac:dyDescent="0.25">
      <c r="B49" s="41">
        <f t="shared" si="2"/>
        <v>43</v>
      </c>
      <c r="C49" s="43"/>
      <c r="D49" s="80"/>
      <c r="E49" s="43"/>
      <c r="F49" s="43"/>
      <c r="G49" s="80"/>
      <c r="H49" s="88" t="str">
        <f t="shared" si="1"/>
        <v/>
      </c>
      <c r="I49" s="43"/>
      <c r="J49" s="80"/>
      <c r="K49" s="98"/>
      <c r="N49" s="41">
        <f t="shared" si="3"/>
        <v>43</v>
      </c>
      <c r="O49" s="43"/>
      <c r="P49" s="43"/>
      <c r="Q49" s="78" t="str">
        <f t="shared" si="5"/>
        <v/>
      </c>
      <c r="R49" s="43"/>
      <c r="S49" s="43"/>
      <c r="T49" s="45"/>
      <c r="U49" s="53" t="str">
        <f t="shared" si="6"/>
        <v/>
      </c>
    </row>
    <row r="50" spans="2:21" x14ac:dyDescent="0.25">
      <c r="B50" s="41">
        <f t="shared" si="2"/>
        <v>44</v>
      </c>
      <c r="C50" s="43"/>
      <c r="D50" s="80"/>
      <c r="E50" s="43"/>
      <c r="F50" s="43"/>
      <c r="G50" s="80"/>
      <c r="H50" s="88" t="str">
        <f t="shared" si="1"/>
        <v/>
      </c>
      <c r="I50" s="43"/>
      <c r="J50" s="80"/>
      <c r="K50" s="98"/>
      <c r="N50" s="41">
        <f t="shared" si="3"/>
        <v>44</v>
      </c>
      <c r="O50" s="43"/>
      <c r="P50" s="43"/>
      <c r="Q50" s="78" t="str">
        <f t="shared" si="5"/>
        <v/>
      </c>
      <c r="R50" s="43"/>
      <c r="S50" s="43"/>
      <c r="T50" s="45"/>
      <c r="U50" s="53" t="str">
        <f t="shared" si="6"/>
        <v/>
      </c>
    </row>
    <row r="51" spans="2:21" x14ac:dyDescent="0.25">
      <c r="B51" s="41">
        <f t="shared" si="2"/>
        <v>45</v>
      </c>
      <c r="C51" s="43"/>
      <c r="D51" s="80"/>
      <c r="E51" s="43"/>
      <c r="F51" s="43"/>
      <c r="G51" s="80"/>
      <c r="H51" s="88" t="str">
        <f t="shared" si="1"/>
        <v/>
      </c>
      <c r="I51" s="43"/>
      <c r="J51" s="80"/>
      <c r="K51" s="98"/>
      <c r="N51" s="41">
        <f t="shared" si="3"/>
        <v>45</v>
      </c>
      <c r="O51" s="43"/>
      <c r="P51" s="43"/>
      <c r="Q51" s="78" t="str">
        <f t="shared" si="5"/>
        <v/>
      </c>
      <c r="R51" s="43"/>
      <c r="S51" s="43"/>
      <c r="T51" s="45"/>
      <c r="U51" s="53" t="str">
        <f t="shared" si="6"/>
        <v/>
      </c>
    </row>
    <row r="52" spans="2:21" x14ac:dyDescent="0.25">
      <c r="B52" s="41">
        <f t="shared" si="2"/>
        <v>46</v>
      </c>
      <c r="C52" s="43"/>
      <c r="D52" s="80"/>
      <c r="E52" s="43"/>
      <c r="F52" s="43"/>
      <c r="G52" s="80"/>
      <c r="H52" s="88" t="str">
        <f t="shared" si="1"/>
        <v/>
      </c>
      <c r="I52" s="43"/>
      <c r="J52" s="80"/>
      <c r="K52" s="98"/>
      <c r="N52" s="41">
        <f t="shared" si="3"/>
        <v>46</v>
      </c>
      <c r="O52" s="43"/>
      <c r="P52" s="43"/>
      <c r="Q52" s="78" t="str">
        <f t="shared" si="5"/>
        <v/>
      </c>
      <c r="R52" s="43"/>
      <c r="S52" s="43"/>
      <c r="T52" s="45"/>
      <c r="U52" s="53" t="str">
        <f t="shared" si="6"/>
        <v/>
      </c>
    </row>
    <row r="53" spans="2:21" x14ac:dyDescent="0.25">
      <c r="B53" s="41">
        <f t="shared" si="2"/>
        <v>47</v>
      </c>
      <c r="C53" s="43"/>
      <c r="D53" s="80"/>
      <c r="E53" s="43"/>
      <c r="F53" s="43"/>
      <c r="G53" s="80"/>
      <c r="H53" s="88" t="str">
        <f t="shared" si="1"/>
        <v/>
      </c>
      <c r="I53" s="43"/>
      <c r="J53" s="80"/>
      <c r="K53" s="98"/>
      <c r="N53" s="41">
        <f t="shared" si="3"/>
        <v>47</v>
      </c>
      <c r="O53" s="43"/>
      <c r="P53" s="43"/>
      <c r="Q53" s="78" t="str">
        <f t="shared" si="5"/>
        <v/>
      </c>
      <c r="R53" s="43"/>
      <c r="S53" s="43"/>
      <c r="T53" s="45"/>
      <c r="U53" s="53" t="str">
        <f t="shared" si="6"/>
        <v/>
      </c>
    </row>
    <row r="54" spans="2:21" x14ac:dyDescent="0.25">
      <c r="B54" s="41">
        <f t="shared" si="2"/>
        <v>48</v>
      </c>
      <c r="C54" s="43"/>
      <c r="D54" s="80"/>
      <c r="E54" s="43"/>
      <c r="F54" s="43"/>
      <c r="G54" s="80"/>
      <c r="H54" s="88" t="str">
        <f t="shared" si="1"/>
        <v/>
      </c>
      <c r="I54" s="43"/>
      <c r="J54" s="80"/>
      <c r="K54" s="98"/>
      <c r="N54" s="41">
        <f t="shared" si="3"/>
        <v>48</v>
      </c>
      <c r="O54" s="43"/>
      <c r="P54" s="43"/>
      <c r="Q54" s="78" t="str">
        <f t="shared" si="5"/>
        <v/>
      </c>
      <c r="R54" s="43"/>
      <c r="S54" s="43"/>
      <c r="T54" s="45"/>
      <c r="U54" s="53" t="str">
        <f t="shared" si="6"/>
        <v/>
      </c>
    </row>
    <row r="55" spans="2:21" x14ac:dyDescent="0.25">
      <c r="B55" s="41">
        <f t="shared" si="2"/>
        <v>49</v>
      </c>
      <c r="C55" s="43"/>
      <c r="D55" s="80"/>
      <c r="E55" s="43"/>
      <c r="F55" s="43"/>
      <c r="G55" s="80"/>
      <c r="H55" s="88" t="str">
        <f t="shared" si="1"/>
        <v/>
      </c>
      <c r="I55" s="43"/>
      <c r="J55" s="80"/>
      <c r="K55" s="98"/>
      <c r="N55" s="41">
        <f t="shared" si="3"/>
        <v>49</v>
      </c>
      <c r="O55" s="43"/>
      <c r="P55" s="43"/>
      <c r="Q55" s="78" t="str">
        <f t="shared" si="5"/>
        <v/>
      </c>
      <c r="R55" s="43"/>
      <c r="S55" s="43"/>
      <c r="T55" s="45"/>
      <c r="U55" s="53" t="str">
        <f t="shared" si="6"/>
        <v/>
      </c>
    </row>
    <row r="56" spans="2:21" x14ac:dyDescent="0.25">
      <c r="B56" s="41">
        <f t="shared" si="2"/>
        <v>50</v>
      </c>
      <c r="C56" s="43"/>
      <c r="D56" s="80"/>
      <c r="E56" s="43"/>
      <c r="F56" s="43"/>
      <c r="G56" s="80"/>
      <c r="H56" s="88" t="str">
        <f t="shared" si="1"/>
        <v/>
      </c>
      <c r="I56" s="43"/>
      <c r="J56" s="80"/>
      <c r="K56" s="98"/>
      <c r="N56" s="41">
        <f t="shared" si="3"/>
        <v>50</v>
      </c>
      <c r="O56" s="43"/>
      <c r="P56" s="43"/>
      <c r="Q56" s="78" t="str">
        <f t="shared" si="5"/>
        <v/>
      </c>
      <c r="R56" s="43"/>
      <c r="S56" s="43"/>
      <c r="T56" s="45"/>
      <c r="U56" s="53" t="str">
        <f t="shared" si="6"/>
        <v/>
      </c>
    </row>
    <row r="57" spans="2:21" ht="16.5" thickBot="1" x14ac:dyDescent="0.3">
      <c r="B57" s="3"/>
      <c r="C57" s="4"/>
      <c r="D57" s="86"/>
      <c r="E57" s="4"/>
      <c r="F57" s="4"/>
      <c r="G57" s="86"/>
      <c r="H57" s="86"/>
      <c r="I57" s="4"/>
      <c r="J57" s="86"/>
      <c r="K57" s="106"/>
      <c r="N57" s="3"/>
      <c r="O57" s="4"/>
      <c r="P57" s="4"/>
      <c r="Q57" s="4"/>
      <c r="R57" s="4"/>
      <c r="S57" s="4"/>
      <c r="T57" s="5"/>
    </row>
    <row r="58" spans="2:21" x14ac:dyDescent="0.25">
      <c r="H58" s="2" t="s">
        <v>63</v>
      </c>
      <c r="I58" s="6">
        <f>SUM(I8:I56)</f>
        <v>0</v>
      </c>
      <c r="J58" s="103">
        <f>SUM(J8:J56)</f>
        <v>40330</v>
      </c>
      <c r="Q58" s="8" t="s">
        <v>63</v>
      </c>
      <c r="R58" s="6">
        <f>SUM(R7:R56)</f>
        <v>0</v>
      </c>
      <c r="S58" s="6">
        <f>SUM(S7:S56)</f>
        <v>31493</v>
      </c>
    </row>
    <row r="59" spans="2:21" x14ac:dyDescent="0.25">
      <c r="S59" s="7" t="str">
        <f>IF(S58=②【資材】在庫情報!W434,"","NG")</f>
        <v>NG</v>
      </c>
    </row>
  </sheetData>
  <mergeCells count="1">
    <mergeCell ref="Z9:AA9"/>
  </mergeCells>
  <phoneticPr fontId="3"/>
  <pageMargins left="0.25" right="0.25" top="0.75" bottom="0.75" header="0.3" footer="0.3"/>
  <pageSetup paperSize="9" scale="2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B2:Y437"/>
  <sheetViews>
    <sheetView topLeftCell="A3" zoomScale="70" zoomScaleNormal="70" workbookViewId="0">
      <pane ySplit="4" topLeftCell="A7" activePane="bottomLeft" state="frozen"/>
      <selection activeCell="A3" sqref="A3"/>
      <selection pane="bottomLeft" activeCell="N104" sqref="N104:N105"/>
    </sheetView>
  </sheetViews>
  <sheetFormatPr defaultColWidth="9" defaultRowHeight="15.75" outlineLevelRow="1" x14ac:dyDescent="0.25"/>
  <cols>
    <col min="1" max="1" width="9" style="9"/>
    <col min="2" max="2" width="10" style="9" bestFit="1" customWidth="1"/>
    <col min="3" max="3" width="3.625" style="9" bestFit="1" customWidth="1"/>
    <col min="4" max="4" width="12.625" style="9" customWidth="1"/>
    <col min="5" max="6" width="14.625" style="9" customWidth="1"/>
    <col min="7" max="21" width="12.625" style="9" customWidth="1"/>
    <col min="22" max="22" width="3.75" style="9" customWidth="1"/>
    <col min="23" max="25" width="12.625" style="9" customWidth="1"/>
    <col min="26" max="16384" width="9" style="9"/>
  </cols>
  <sheetData>
    <row r="2" spans="2:25" x14ac:dyDescent="0.25">
      <c r="B2" s="9" t="s">
        <v>64</v>
      </c>
    </row>
    <row r="3" spans="2:25" ht="16.5" thickBot="1" x14ac:dyDescent="0.3">
      <c r="Y3" s="9" t="s">
        <v>65</v>
      </c>
    </row>
    <row r="4" spans="2:25" ht="18.75" customHeight="1" x14ac:dyDescent="0.25">
      <c r="B4" s="142" t="s">
        <v>66</v>
      </c>
      <c r="C4" s="143"/>
      <c r="D4" s="11" t="s">
        <v>67</v>
      </c>
      <c r="E4" s="138" t="s">
        <v>32</v>
      </c>
      <c r="F4" s="139"/>
      <c r="G4" s="11" t="s">
        <v>67</v>
      </c>
      <c r="H4" s="138" t="s">
        <v>44</v>
      </c>
      <c r="I4" s="139"/>
      <c r="J4" s="11" t="s">
        <v>67</v>
      </c>
      <c r="K4" s="138" t="s">
        <v>50</v>
      </c>
      <c r="L4" s="139"/>
      <c r="M4" s="11" t="s">
        <v>67</v>
      </c>
      <c r="N4" s="138" t="s">
        <v>39</v>
      </c>
      <c r="O4" s="139"/>
      <c r="P4" s="11" t="s">
        <v>67</v>
      </c>
      <c r="Q4" s="138" t="s">
        <v>59</v>
      </c>
      <c r="R4" s="139"/>
      <c r="S4" s="11" t="s">
        <v>67</v>
      </c>
      <c r="T4" s="138" t="s">
        <v>128</v>
      </c>
      <c r="U4" s="139"/>
      <c r="W4" s="62" t="s">
        <v>67</v>
      </c>
      <c r="X4" s="150" t="s">
        <v>63</v>
      </c>
      <c r="Y4" s="151"/>
    </row>
    <row r="5" spans="2:25" ht="52.5" customHeight="1" x14ac:dyDescent="0.25">
      <c r="B5" s="144"/>
      <c r="C5" s="145"/>
      <c r="D5" s="75" t="s">
        <v>23</v>
      </c>
      <c r="E5" s="140" t="s">
        <v>51</v>
      </c>
      <c r="F5" s="141"/>
      <c r="G5" s="75" t="s">
        <v>23</v>
      </c>
      <c r="H5" s="140" t="s">
        <v>52</v>
      </c>
      <c r="I5" s="141"/>
      <c r="J5" s="75" t="s">
        <v>23</v>
      </c>
      <c r="K5" s="140" t="s">
        <v>52</v>
      </c>
      <c r="L5" s="141"/>
      <c r="M5" s="75" t="s">
        <v>23</v>
      </c>
      <c r="N5" s="140" t="s">
        <v>55</v>
      </c>
      <c r="O5" s="141"/>
      <c r="P5" s="75" t="s">
        <v>23</v>
      </c>
      <c r="Q5" s="140" t="s">
        <v>58</v>
      </c>
      <c r="R5" s="141"/>
      <c r="S5" s="75" t="s">
        <v>23</v>
      </c>
      <c r="T5" s="140" t="s">
        <v>61</v>
      </c>
      <c r="U5" s="141"/>
      <c r="W5" s="63" t="s">
        <v>23</v>
      </c>
      <c r="X5" s="152"/>
      <c r="Y5" s="153"/>
    </row>
    <row r="6" spans="2:25" ht="19.5" customHeight="1" thickBot="1" x14ac:dyDescent="0.3">
      <c r="B6" s="146"/>
      <c r="C6" s="147"/>
      <c r="D6" s="13" t="s">
        <v>68</v>
      </c>
      <c r="E6" s="14" t="s">
        <v>69</v>
      </c>
      <c r="F6" s="15" t="s">
        <v>70</v>
      </c>
      <c r="G6" s="13" t="s">
        <v>68</v>
      </c>
      <c r="H6" s="14" t="s">
        <v>71</v>
      </c>
      <c r="I6" s="15" t="s">
        <v>70</v>
      </c>
      <c r="J6" s="13" t="s">
        <v>68</v>
      </c>
      <c r="K6" s="14" t="s">
        <v>71</v>
      </c>
      <c r="L6" s="15" t="s">
        <v>70</v>
      </c>
      <c r="M6" s="13" t="s">
        <v>68</v>
      </c>
      <c r="N6" s="14" t="s">
        <v>71</v>
      </c>
      <c r="O6" s="15" t="s">
        <v>70</v>
      </c>
      <c r="P6" s="13" t="s">
        <v>68</v>
      </c>
      <c r="Q6" s="14" t="s">
        <v>71</v>
      </c>
      <c r="R6" s="15" t="s">
        <v>70</v>
      </c>
      <c r="S6" s="13" t="s">
        <v>68</v>
      </c>
      <c r="T6" s="14" t="s">
        <v>71</v>
      </c>
      <c r="U6" s="15" t="s">
        <v>70</v>
      </c>
      <c r="W6" s="64" t="s">
        <v>68</v>
      </c>
      <c r="X6" s="14" t="s">
        <v>72</v>
      </c>
      <c r="Y6" s="65" t="s">
        <v>70</v>
      </c>
    </row>
    <row r="7" spans="2:25" x14ac:dyDescent="0.25">
      <c r="B7" s="118">
        <v>45231</v>
      </c>
      <c r="C7" s="119" t="s">
        <v>73</v>
      </c>
      <c r="D7" s="16" cm="1">
        <f t="array" ref="D7">SUMPRODUCT((①【資材】入荷情報!$O$7:$O$56=②【資材】在庫情報!$B7)*(①【資材】入荷情報!$P$7:$P$56=②【資材】在庫情報!E$4),(①【資材】入荷情報!$S$7:$S$56))</f>
        <v>0</v>
      </c>
      <c r="E7" s="17" cm="1">
        <f t="array" ref="E7">SUMPRODUCT(('③【組立化粧箱】作業依頼＆実績'!$K$7:$K$256=②【資材】在庫情報!$B7)*('③【組立化粧箱】作業依頼＆実績'!$L$7:$L$256=②【資材】在庫情報!E$4),('③【組立化粧箱】作業依頼＆実績'!$N$7:$N$256))</f>
        <v>0</v>
      </c>
      <c r="F7" s="18">
        <f>+D7-E7</f>
        <v>0</v>
      </c>
      <c r="G7" s="16">
        <f>SUMPRODUCT((①【資材】入荷情報!$O$7:$O$56=②【資材】在庫情報!$B7)*(①【資材】入荷情報!$P$7:$P$56=②【資材】在庫情報!H$4),(①【資材】入荷情報!$S$7:$S$56))</f>
        <v>0</v>
      </c>
      <c r="H7" s="17" cm="1">
        <f t="array" ref="H7">SUMPRODUCT(('③【組立化粧箱】作業依頼＆実績'!$K$7:$K$256=②【資材】在庫情報!$B7)*('③【組立化粧箱】作業依頼＆実績'!$L$7:$L$256=②【資材】在庫情報!H$4),('③【組立化粧箱】作業依頼＆実績'!$N$7:$N$256))</f>
        <v>0</v>
      </c>
      <c r="I7" s="18">
        <f>+G7-H7</f>
        <v>0</v>
      </c>
      <c r="J7" s="16">
        <f>SUMPRODUCT((①【資材】入荷情報!$O$7:$O$56=②【資材】在庫情報!$B7)*(①【資材】入荷情報!$P$7:$P$56=②【資材】在庫情報!K$4),(①【資材】入荷情報!$S$7:$S$56))</f>
        <v>0</v>
      </c>
      <c r="K7" s="17" cm="1">
        <f t="array" ref="K7">SUMPRODUCT(('③【組立化粧箱】作業依頼＆実績'!$K$7:$K$256=②【資材】在庫情報!$B7)*('③【組立化粧箱】作業依頼＆実績'!$L$7:$L$256=②【資材】在庫情報!K$4),('③【組立化粧箱】作業依頼＆実績'!$N$7:$N$256))</f>
        <v>0</v>
      </c>
      <c r="L7" s="18">
        <f>+I7-K7</f>
        <v>0</v>
      </c>
      <c r="M7" s="16">
        <f>SUMPRODUCT((①【資材】入荷情報!$O$7:$O$56=②【資材】在庫情報!$B7)*(①【資材】入荷情報!$P$7:$P$56=②【資材】在庫情報!N$4),(①【資材】入荷情報!$S$7:$S$56))</f>
        <v>0</v>
      </c>
      <c r="N7" s="17" cm="1">
        <f t="array" ref="N7">SUMPRODUCT(('③【組立化粧箱】作業依頼＆実績'!$K$7:$K$256=②【資材】在庫情報!$B7)*('③【組立化粧箱】作業依頼＆実績'!$L$7:$L$256=②【資材】在庫情報!N$4),('③【組立化粧箱】作業依頼＆実績'!$N$7:$N$256))</f>
        <v>0</v>
      </c>
      <c r="O7" s="18">
        <f>+M7-N7</f>
        <v>0</v>
      </c>
      <c r="P7" s="16">
        <f>SUMPRODUCT((①【資材】入荷情報!$O$7:$O$56=②【資材】在庫情報!$B7)*(①【資材】入荷情報!$P$7:$P$56=②【資材】在庫情報!Q$4),(①【資材】入荷情報!$S$7:$S$56))</f>
        <v>0</v>
      </c>
      <c r="Q7" s="17" cm="1">
        <f t="array" ref="Q7">SUMPRODUCT(('③【組立化粧箱】作業依頼＆実績'!$K$7:$K$256=②【資材】在庫情報!$B7)*('③【組立化粧箱】作業依頼＆実績'!$L$7:$L$256=②【資材】在庫情報!Q$4),('③【組立化粧箱】作業依頼＆実績'!$N$7:$N$256))</f>
        <v>0</v>
      </c>
      <c r="R7" s="18">
        <f>+P7-Q7</f>
        <v>0</v>
      </c>
      <c r="S7" s="16">
        <v>100</v>
      </c>
      <c r="T7" s="17" cm="1">
        <f t="array" ref="T7">SUMPRODUCT(('③【組立化粧箱】作業依頼＆実績'!$K$7:$K$256=②【資材】在庫情報!$B7)*('③【組立化粧箱】作業依頼＆実績'!$L$7:$L$256=②【資材】在庫情報!T$4),('③【組立化粧箱】作業依頼＆実績'!$N$7:$N$256))</f>
        <v>0</v>
      </c>
      <c r="U7" s="18">
        <f>+S7-T7</f>
        <v>100</v>
      </c>
      <c r="W7" s="66">
        <f>+D7+G7+J7+P7+S7</f>
        <v>100</v>
      </c>
      <c r="X7" s="17">
        <f>+E7+H7+K7+Q7+T7</f>
        <v>0</v>
      </c>
      <c r="Y7" s="67">
        <f>+W7-X7</f>
        <v>100</v>
      </c>
    </row>
    <row r="8" spans="2:25" hidden="1" outlineLevel="1" x14ac:dyDescent="0.25">
      <c r="B8" s="19">
        <f>+B7+1</f>
        <v>45232</v>
      </c>
      <c r="C8" s="20" t="s">
        <v>74</v>
      </c>
      <c r="D8" s="21">
        <f>SUMPRODUCT((①【資材】入荷情報!$O$7:$O$56=②【資材】在庫情報!$B8)*(①【資材】入荷情報!$P$7:$P$56=②【資材】在庫情報!E$4),(①【資材】入荷情報!$S$7:$S$56))</f>
        <v>0</v>
      </c>
      <c r="E8" s="22" cm="1">
        <f t="array" ref="E8">SUMPRODUCT(('③【組立化粧箱】作業依頼＆実績'!$K$7:$K$256=②【資材】在庫情報!$B8)*('③【組立化粧箱】作業依頼＆実績'!$L$7:$L$256=②【資材】在庫情報!E$4),('③【組立化粧箱】作業依頼＆実績'!$N$7:$N$256))</f>
        <v>0</v>
      </c>
      <c r="F8" s="23">
        <f>+F7+D8-E8</f>
        <v>0</v>
      </c>
      <c r="G8" s="21">
        <f>SUMPRODUCT((①【資材】入荷情報!$O$7:$O$56=②【資材】在庫情報!$B8)*(①【資材】入荷情報!$P$7:$P$56=②【資材】在庫情報!H$4),(①【資材】入荷情報!$S$7:$S$56))</f>
        <v>0</v>
      </c>
      <c r="H8" s="22" cm="1">
        <f t="array" ref="H8">SUMPRODUCT(('③【組立化粧箱】作業依頼＆実績'!$K$7:$K$256=②【資材】在庫情報!$B8)*('③【組立化粧箱】作業依頼＆実績'!$L$7:$L$256=②【資材】在庫情報!H$4),('③【組立化粧箱】作業依頼＆実績'!$N$7:$N$256))</f>
        <v>0</v>
      </c>
      <c r="I8" s="23">
        <f>+I7+G8-H8</f>
        <v>0</v>
      </c>
      <c r="J8" s="21">
        <f>SUMPRODUCT((①【資材】入荷情報!$O$7:$O$56=②【資材】在庫情報!$B8)*(①【資材】入荷情報!$P$7:$P$56=②【資材】在庫情報!K$4),(①【資材】入荷情報!$S$7:$S$56))</f>
        <v>0</v>
      </c>
      <c r="K8" s="22" cm="1">
        <f t="array" ref="K8">SUMPRODUCT(('③【組立化粧箱】作業依頼＆実績'!$K$7:$K$256=②【資材】在庫情報!$B8)*('③【組立化粧箱】作業依頼＆実績'!$L$7:$L$256=②【資材】在庫情報!K$4),('③【組立化粧箱】作業依頼＆実績'!$N$7:$N$256))</f>
        <v>0</v>
      </c>
      <c r="L8" s="23">
        <f>+L7+I8-K8</f>
        <v>0</v>
      </c>
      <c r="M8" s="21">
        <f>SUMPRODUCT((①【資材】入荷情報!$O$7:$O$56=②【資材】在庫情報!$B8)*(①【資材】入荷情報!$P$7:$P$56=②【資材】在庫情報!N$4),(①【資材】入荷情報!$S$7:$S$56))</f>
        <v>0</v>
      </c>
      <c r="N8" s="22" cm="1">
        <f t="array" ref="N8">SUMPRODUCT(('③【組立化粧箱】作業依頼＆実績'!$K$7:$K$256=②【資材】在庫情報!$B8)*('③【組立化粧箱】作業依頼＆実績'!$L$7:$L$256=②【資材】在庫情報!N$4),('③【組立化粧箱】作業依頼＆実績'!$N$7:$N$256))</f>
        <v>0</v>
      </c>
      <c r="O8" s="23">
        <f>+O7+M8-N8</f>
        <v>0</v>
      </c>
      <c r="P8" s="21">
        <f>SUMPRODUCT((①【資材】入荷情報!$O$7:$O$56=②【資材】在庫情報!$B8)*(①【資材】入荷情報!$P$7:$P$56=②【資材】在庫情報!Q$4),(①【資材】入荷情報!$S$7:$S$56))</f>
        <v>0</v>
      </c>
      <c r="Q8" s="22" cm="1">
        <f t="array" ref="Q8">SUMPRODUCT(('③【組立化粧箱】作業依頼＆実績'!$K$7:$K$256=②【資材】在庫情報!$B8)*('③【組立化粧箱】作業依頼＆実績'!$L$7:$L$256=②【資材】在庫情報!Q$4),('③【組立化粧箱】作業依頼＆実績'!$N$7:$N$256))</f>
        <v>0</v>
      </c>
      <c r="R8" s="23">
        <f>+R7+P8-Q8</f>
        <v>0</v>
      </c>
      <c r="S8" s="21">
        <f>SUMPRODUCT((①【資材】入荷情報!$O$7:$O$56=②【資材】在庫情報!$B8)*(①【資材】入荷情報!$P$7:$P$56=②【資材】在庫情報!T$4),(①【資材】入荷情報!$S$7:$S$56))</f>
        <v>0</v>
      </c>
      <c r="T8" s="22" cm="1">
        <f t="array" ref="T8">SUMPRODUCT(('③【組立化粧箱】作業依頼＆実績'!$K$7:$K$256=②【資材】在庫情報!$B8)*('③【組立化粧箱】作業依頼＆実績'!$L$7:$L$256=②【資材】在庫情報!T$4),('③【組立化粧箱】作業依頼＆実績'!$N$7:$N$256))</f>
        <v>0</v>
      </c>
      <c r="U8" s="23">
        <f>+U7+S8-T8</f>
        <v>100</v>
      </c>
      <c r="W8" s="68">
        <f t="shared" ref="W8:W39" si="0">+D8+G8+J8+P8+S8</f>
        <v>0</v>
      </c>
      <c r="X8" s="22">
        <f t="shared" ref="X8:X39" si="1">+E8+H8+K8+Q8+T8</f>
        <v>0</v>
      </c>
      <c r="Y8" s="69">
        <f>+Y7+W8-X8</f>
        <v>100</v>
      </c>
    </row>
    <row r="9" spans="2:25" hidden="1" outlineLevel="1" x14ac:dyDescent="0.25">
      <c r="B9" s="19">
        <f t="shared" ref="B9:B140" si="2">+B8+1</f>
        <v>45233</v>
      </c>
      <c r="C9" s="20" t="s">
        <v>75</v>
      </c>
      <c r="D9" s="21">
        <f>SUMPRODUCT((①【資材】入荷情報!$O$7:$O$56=②【資材】在庫情報!$B9)*(①【資材】入荷情報!$P$7:$P$56=②【資材】在庫情報!E$4),(①【資材】入荷情報!$S$7:$S$56))</f>
        <v>0</v>
      </c>
      <c r="E9" s="22" cm="1">
        <f t="array" ref="E9">SUMPRODUCT(('③【組立化粧箱】作業依頼＆実績'!$K$7:$K$256=②【資材】在庫情報!$B9)*('③【組立化粧箱】作業依頼＆実績'!$L$7:$L$256=②【資材】在庫情報!E$4),('③【組立化粧箱】作業依頼＆実績'!$N$7:$N$256))</f>
        <v>0</v>
      </c>
      <c r="F9" s="23">
        <f t="shared" ref="F9:F39" si="3">+F8+D9-E9</f>
        <v>0</v>
      </c>
      <c r="G9" s="21">
        <f>SUMPRODUCT((①【資材】入荷情報!$O$7:$O$56=②【資材】在庫情報!$B9)*(①【資材】入荷情報!$P$7:$P$56=②【資材】在庫情報!H$4),(①【資材】入荷情報!$S$7:$S$56))</f>
        <v>0</v>
      </c>
      <c r="H9" s="22" cm="1">
        <f t="array" ref="H9">SUMPRODUCT(('③【組立化粧箱】作業依頼＆実績'!$K$7:$K$256=②【資材】在庫情報!$B9)*('③【組立化粧箱】作業依頼＆実績'!$L$7:$L$256=②【資材】在庫情報!H$4),('③【組立化粧箱】作業依頼＆実績'!$N$7:$N$256))</f>
        <v>0</v>
      </c>
      <c r="I9" s="23">
        <f t="shared" ref="I9:I22" si="4">+I8+G9-H9</f>
        <v>0</v>
      </c>
      <c r="J9" s="21">
        <f>SUMPRODUCT((①【資材】入荷情報!$O$7:$O$56=②【資材】在庫情報!$B9)*(①【資材】入荷情報!$P$7:$P$56=②【資材】在庫情報!K$4),(①【資材】入荷情報!$S$7:$S$56))</f>
        <v>0</v>
      </c>
      <c r="K9" s="22" cm="1">
        <f t="array" ref="K9">SUMPRODUCT(('③【組立化粧箱】作業依頼＆実績'!$K$7:$K$256=②【資材】在庫情報!$B9)*('③【組立化粧箱】作業依頼＆実績'!$L$7:$L$256=②【資材】在庫情報!K$4),('③【組立化粧箱】作業依頼＆実績'!$N$7:$N$256))</f>
        <v>0</v>
      </c>
      <c r="L9" s="23">
        <f t="shared" ref="L9:L22" si="5">+L8+J9-K9</f>
        <v>0</v>
      </c>
      <c r="M9" s="21">
        <f>SUMPRODUCT((①【資材】入荷情報!$O$7:$O$56=②【資材】在庫情報!$B9)*(①【資材】入荷情報!$P$7:$P$56=②【資材】在庫情報!N$4),(①【資材】入荷情報!$S$7:$S$56))</f>
        <v>0</v>
      </c>
      <c r="N9" s="22" cm="1">
        <f t="array" ref="N9">SUMPRODUCT(('③【組立化粧箱】作業依頼＆実績'!$K$7:$K$256=②【資材】在庫情報!$B9)*('③【組立化粧箱】作業依頼＆実績'!$L$7:$L$256=②【資材】在庫情報!N$4),('③【組立化粧箱】作業依頼＆実績'!$N$7:$N$256))</f>
        <v>0</v>
      </c>
      <c r="O9" s="23">
        <f t="shared" ref="O9:O72" si="6">+O8+M9-N9</f>
        <v>0</v>
      </c>
      <c r="P9" s="21">
        <f>SUMPRODUCT((①【資材】入荷情報!$O$7:$O$56=②【資材】在庫情報!$B9)*(①【資材】入荷情報!$P$7:$P$56=②【資材】在庫情報!Q$4),(①【資材】入荷情報!$S$7:$S$56))</f>
        <v>0</v>
      </c>
      <c r="Q9" s="22" cm="1">
        <f t="array" ref="Q9">SUMPRODUCT(('③【組立化粧箱】作業依頼＆実績'!$K$7:$K$256=②【資材】在庫情報!$B9)*('③【組立化粧箱】作業依頼＆実績'!$L$7:$L$256=②【資材】在庫情報!Q$4),('③【組立化粧箱】作業依頼＆実績'!$N$7:$N$256))</f>
        <v>0</v>
      </c>
      <c r="R9" s="23">
        <f t="shared" ref="R9:R39" si="7">+R8+P9-Q9</f>
        <v>0</v>
      </c>
      <c r="S9" s="21">
        <f>SUMPRODUCT((①【資材】入荷情報!$O$7:$O$56=②【資材】在庫情報!$B9)*(①【資材】入荷情報!$P$7:$P$56=②【資材】在庫情報!T$4),(①【資材】入荷情報!$S$7:$S$56))</f>
        <v>0</v>
      </c>
      <c r="T9" s="22" cm="1">
        <f t="array" ref="T9">SUMPRODUCT(('③【組立化粧箱】作業依頼＆実績'!$K$7:$K$256=②【資材】在庫情報!$B9)*('③【組立化粧箱】作業依頼＆実績'!$L$7:$L$256=②【資材】在庫情報!T$4),('③【組立化粧箱】作業依頼＆実績'!$N$7:$N$256))</f>
        <v>0</v>
      </c>
      <c r="U9" s="23">
        <f t="shared" ref="U9:U39" si="8">+U8+S9-T9</f>
        <v>100</v>
      </c>
      <c r="W9" s="68">
        <f t="shared" si="0"/>
        <v>0</v>
      </c>
      <c r="X9" s="22">
        <f t="shared" si="1"/>
        <v>0</v>
      </c>
      <c r="Y9" s="69">
        <f t="shared" ref="Y9:Y39" si="9">+Y8+W9-X9</f>
        <v>100</v>
      </c>
    </row>
    <row r="10" spans="2:25" hidden="1" outlineLevel="1" x14ac:dyDescent="0.25">
      <c r="B10" s="19">
        <f t="shared" si="2"/>
        <v>45234</v>
      </c>
      <c r="C10" s="20" t="s">
        <v>76</v>
      </c>
      <c r="D10" s="21">
        <f>SUMPRODUCT((①【資材】入荷情報!$O$7:$O$56=②【資材】在庫情報!$B10)*(①【資材】入荷情報!$P$7:$P$56=②【資材】在庫情報!E$4),(①【資材】入荷情報!$S$7:$S$56))</f>
        <v>0</v>
      </c>
      <c r="E10" s="22" cm="1">
        <f t="array" ref="E10">SUMPRODUCT(('③【組立化粧箱】作業依頼＆実績'!$K$7:$K$256=②【資材】在庫情報!$B10)*('③【組立化粧箱】作業依頼＆実績'!$L$7:$L$256=②【資材】在庫情報!E$4),('③【組立化粧箱】作業依頼＆実績'!$N$7:$N$256))</f>
        <v>0</v>
      </c>
      <c r="F10" s="23">
        <f t="shared" si="3"/>
        <v>0</v>
      </c>
      <c r="G10" s="21">
        <f>SUMPRODUCT((①【資材】入荷情報!$O$7:$O$56=②【資材】在庫情報!$B10)*(①【資材】入荷情報!$P$7:$P$56=②【資材】在庫情報!H$4),(①【資材】入荷情報!$S$7:$S$56))</f>
        <v>0</v>
      </c>
      <c r="H10" s="22" cm="1">
        <f t="array" ref="H10">SUMPRODUCT(('③【組立化粧箱】作業依頼＆実績'!$K$7:$K$256=②【資材】在庫情報!$B10)*('③【組立化粧箱】作業依頼＆実績'!$L$7:$L$256=②【資材】在庫情報!H$4),('③【組立化粧箱】作業依頼＆実績'!$N$7:$N$256))</f>
        <v>0</v>
      </c>
      <c r="I10" s="23">
        <f t="shared" si="4"/>
        <v>0</v>
      </c>
      <c r="J10" s="21">
        <f>SUMPRODUCT((①【資材】入荷情報!$O$7:$O$56=②【資材】在庫情報!$B10)*(①【資材】入荷情報!$P$7:$P$56=②【資材】在庫情報!K$4),(①【資材】入荷情報!$S$7:$S$56))</f>
        <v>0</v>
      </c>
      <c r="K10" s="22" cm="1">
        <f t="array" ref="K10">SUMPRODUCT(('③【組立化粧箱】作業依頼＆実績'!$K$7:$K$256=②【資材】在庫情報!$B10)*('③【組立化粧箱】作業依頼＆実績'!$L$7:$L$256=②【資材】在庫情報!K$4),('③【組立化粧箱】作業依頼＆実績'!$N$7:$N$256))</f>
        <v>0</v>
      </c>
      <c r="L10" s="23">
        <f t="shared" si="5"/>
        <v>0</v>
      </c>
      <c r="M10" s="21">
        <f>SUMPRODUCT((①【資材】入荷情報!$O$7:$O$56=②【資材】在庫情報!$B10)*(①【資材】入荷情報!$P$7:$P$56=②【資材】在庫情報!N$4),(①【資材】入荷情報!$S$7:$S$56))</f>
        <v>0</v>
      </c>
      <c r="N10" s="22" cm="1">
        <f t="array" ref="N10">SUMPRODUCT(('③【組立化粧箱】作業依頼＆実績'!$K$7:$K$256=②【資材】在庫情報!$B10)*('③【組立化粧箱】作業依頼＆実績'!$L$7:$L$256=②【資材】在庫情報!N$4),('③【組立化粧箱】作業依頼＆実績'!$N$7:$N$256))</f>
        <v>0</v>
      </c>
      <c r="O10" s="23">
        <f t="shared" si="6"/>
        <v>0</v>
      </c>
      <c r="P10" s="21">
        <f>SUMPRODUCT((①【資材】入荷情報!$O$7:$O$56=②【資材】在庫情報!$B10)*(①【資材】入荷情報!$P$7:$P$56=②【資材】在庫情報!Q$4),(①【資材】入荷情報!$S$7:$S$56))</f>
        <v>0</v>
      </c>
      <c r="Q10" s="22" cm="1">
        <f t="array" ref="Q10">SUMPRODUCT(('③【組立化粧箱】作業依頼＆実績'!$K$7:$K$256=②【資材】在庫情報!$B10)*('③【組立化粧箱】作業依頼＆実績'!$L$7:$L$256=②【資材】在庫情報!Q$4),('③【組立化粧箱】作業依頼＆実績'!$N$7:$N$256))</f>
        <v>0</v>
      </c>
      <c r="R10" s="23">
        <f t="shared" si="7"/>
        <v>0</v>
      </c>
      <c r="S10" s="21">
        <f>SUMPRODUCT((①【資材】入荷情報!$O$7:$O$56=②【資材】在庫情報!$B10)*(①【資材】入荷情報!$P$7:$P$56=②【資材】在庫情報!T$4),(①【資材】入荷情報!$S$7:$S$56))</f>
        <v>0</v>
      </c>
      <c r="T10" s="22" cm="1">
        <f t="array" ref="T10">SUMPRODUCT(('③【組立化粧箱】作業依頼＆実績'!$K$7:$K$256=②【資材】在庫情報!$B10)*('③【組立化粧箱】作業依頼＆実績'!$L$7:$L$256=②【資材】在庫情報!T$4),('③【組立化粧箱】作業依頼＆実績'!$N$7:$N$256))</f>
        <v>0</v>
      </c>
      <c r="U10" s="23">
        <f t="shared" si="8"/>
        <v>100</v>
      </c>
      <c r="W10" s="68">
        <f t="shared" si="0"/>
        <v>0</v>
      </c>
      <c r="X10" s="22">
        <f t="shared" si="1"/>
        <v>0</v>
      </c>
      <c r="Y10" s="69">
        <f t="shared" si="9"/>
        <v>100</v>
      </c>
    </row>
    <row r="11" spans="2:25" hidden="1" outlineLevel="1" x14ac:dyDescent="0.25">
      <c r="B11" s="19">
        <f t="shared" si="2"/>
        <v>45235</v>
      </c>
      <c r="C11" s="20" t="s">
        <v>77</v>
      </c>
      <c r="D11" s="21">
        <f>SUMPRODUCT((①【資材】入荷情報!$O$7:$O$56=②【資材】在庫情報!$B11)*(①【資材】入荷情報!$P$7:$P$56=②【資材】在庫情報!E$4),(①【資材】入荷情報!$S$7:$S$56))</f>
        <v>0</v>
      </c>
      <c r="E11" s="22" cm="1">
        <f t="array" ref="E11">SUMPRODUCT(('③【組立化粧箱】作業依頼＆実績'!$K$7:$K$256=②【資材】在庫情報!$B11)*('③【組立化粧箱】作業依頼＆実績'!$L$7:$L$256=②【資材】在庫情報!E$4),('③【組立化粧箱】作業依頼＆実績'!$N$7:$N$256))</f>
        <v>0</v>
      </c>
      <c r="F11" s="23">
        <f t="shared" si="3"/>
        <v>0</v>
      </c>
      <c r="G11" s="21">
        <f>SUMPRODUCT((①【資材】入荷情報!$O$7:$O$56=②【資材】在庫情報!$B11)*(①【資材】入荷情報!$P$7:$P$56=②【資材】在庫情報!H$4),(①【資材】入荷情報!$S$7:$S$56))</f>
        <v>0</v>
      </c>
      <c r="H11" s="22" cm="1">
        <f t="array" ref="H11">SUMPRODUCT(('③【組立化粧箱】作業依頼＆実績'!$K$7:$K$256=②【資材】在庫情報!$B11)*('③【組立化粧箱】作業依頼＆実績'!$L$7:$L$256=②【資材】在庫情報!H$4),('③【組立化粧箱】作業依頼＆実績'!$N$7:$N$256))</f>
        <v>0</v>
      </c>
      <c r="I11" s="23">
        <f t="shared" si="4"/>
        <v>0</v>
      </c>
      <c r="J11" s="21">
        <f>SUMPRODUCT((①【資材】入荷情報!$O$7:$O$56=②【資材】在庫情報!$B11)*(①【資材】入荷情報!$P$7:$P$56=②【資材】在庫情報!K$4),(①【資材】入荷情報!$S$7:$S$56))</f>
        <v>0</v>
      </c>
      <c r="K11" s="22" cm="1">
        <f t="array" ref="K11">SUMPRODUCT(('③【組立化粧箱】作業依頼＆実績'!$K$7:$K$256=②【資材】在庫情報!$B11)*('③【組立化粧箱】作業依頼＆実績'!$L$7:$L$256=②【資材】在庫情報!K$4),('③【組立化粧箱】作業依頼＆実績'!$N$7:$N$256))</f>
        <v>0</v>
      </c>
      <c r="L11" s="23">
        <f t="shared" si="5"/>
        <v>0</v>
      </c>
      <c r="M11" s="21">
        <f>SUMPRODUCT((①【資材】入荷情報!$O$7:$O$56=②【資材】在庫情報!$B11)*(①【資材】入荷情報!$P$7:$P$56=②【資材】在庫情報!N$4),(①【資材】入荷情報!$S$7:$S$56))</f>
        <v>0</v>
      </c>
      <c r="N11" s="22" cm="1">
        <f t="array" ref="N11">SUMPRODUCT(('③【組立化粧箱】作業依頼＆実績'!$K$7:$K$256=②【資材】在庫情報!$B11)*('③【組立化粧箱】作業依頼＆実績'!$L$7:$L$256=②【資材】在庫情報!N$4),('③【組立化粧箱】作業依頼＆実績'!$N$7:$N$256))</f>
        <v>0</v>
      </c>
      <c r="O11" s="23">
        <f t="shared" si="6"/>
        <v>0</v>
      </c>
      <c r="P11" s="21">
        <f>SUMPRODUCT((①【資材】入荷情報!$O$7:$O$56=②【資材】在庫情報!$B11)*(①【資材】入荷情報!$P$7:$P$56=②【資材】在庫情報!Q$4),(①【資材】入荷情報!$S$7:$S$56))</f>
        <v>0</v>
      </c>
      <c r="Q11" s="22" cm="1">
        <f t="array" ref="Q11">SUMPRODUCT(('③【組立化粧箱】作業依頼＆実績'!$K$7:$K$256=②【資材】在庫情報!$B11)*('③【組立化粧箱】作業依頼＆実績'!$L$7:$L$256=②【資材】在庫情報!Q$4),('③【組立化粧箱】作業依頼＆実績'!$N$7:$N$256))</f>
        <v>0</v>
      </c>
      <c r="R11" s="23">
        <f t="shared" si="7"/>
        <v>0</v>
      </c>
      <c r="S11" s="21">
        <f>SUMPRODUCT((①【資材】入荷情報!$O$7:$O$56=②【資材】在庫情報!$B11)*(①【資材】入荷情報!$P$7:$P$56=②【資材】在庫情報!T$4),(①【資材】入荷情報!$S$7:$S$56))</f>
        <v>0</v>
      </c>
      <c r="T11" s="22" cm="1">
        <f t="array" ref="T11">SUMPRODUCT(('③【組立化粧箱】作業依頼＆実績'!$K$7:$K$256=②【資材】在庫情報!$B11)*('③【組立化粧箱】作業依頼＆実績'!$L$7:$L$256=②【資材】在庫情報!T$4),('③【組立化粧箱】作業依頼＆実績'!$N$7:$N$256))</f>
        <v>0</v>
      </c>
      <c r="U11" s="23">
        <f t="shared" si="8"/>
        <v>100</v>
      </c>
      <c r="W11" s="68">
        <f t="shared" si="0"/>
        <v>0</v>
      </c>
      <c r="X11" s="22">
        <f t="shared" si="1"/>
        <v>0</v>
      </c>
      <c r="Y11" s="69">
        <f t="shared" si="9"/>
        <v>100</v>
      </c>
    </row>
    <row r="12" spans="2:25" hidden="1" outlineLevel="1" x14ac:dyDescent="0.25">
      <c r="B12" s="19">
        <f t="shared" si="2"/>
        <v>45236</v>
      </c>
      <c r="C12" s="20" t="s">
        <v>78</v>
      </c>
      <c r="D12" s="21" cm="1">
        <f t="array" ref="D12">SUMPRODUCT((①【資材】入荷情報!$O$7:$O$56=②【資材】在庫情報!$B12)*(①【資材】入荷情報!$P$7:$P$56=②【資材】在庫情報!E$4),(①【資材】入荷情報!$S$7:$S$56))</f>
        <v>5000</v>
      </c>
      <c r="E12" s="22" cm="1">
        <f t="array" ref="E12">SUMPRODUCT(('③【組立化粧箱】作業依頼＆実績'!$K$7:$K$256=②【資材】在庫情報!$B12)*('③【組立化粧箱】作業依頼＆実績'!$L$7:$L$256=②【資材】在庫情報!E$4),('③【組立化粧箱】作業依頼＆実績'!$N$7:$N$256))</f>
        <v>0</v>
      </c>
      <c r="F12" s="23">
        <f t="shared" si="3"/>
        <v>5000</v>
      </c>
      <c r="G12" s="21">
        <f>SUMPRODUCT((①【資材】入荷情報!$O$7:$O$56=②【資材】在庫情報!$B12)*(①【資材】入荷情報!$P$7:$P$56=②【資材】在庫情報!H$4),(①【資材】入荷情報!$S$7:$S$56))</f>
        <v>0</v>
      </c>
      <c r="H12" s="22" cm="1">
        <f t="array" ref="H12">SUMPRODUCT(('③【組立化粧箱】作業依頼＆実績'!$K$7:$K$256=②【資材】在庫情報!$B12)*('③【組立化粧箱】作業依頼＆実績'!$L$7:$L$256=②【資材】在庫情報!H$4),('③【組立化粧箱】作業依頼＆実績'!$N$7:$N$256))</f>
        <v>0</v>
      </c>
      <c r="I12" s="23">
        <f t="shared" si="4"/>
        <v>0</v>
      </c>
      <c r="J12" s="21">
        <f>SUMPRODUCT((①【資材】入荷情報!$O$7:$O$56=②【資材】在庫情報!$B12)*(①【資材】入荷情報!$P$7:$P$56=②【資材】在庫情報!K$4),(①【資材】入荷情報!$S$7:$S$56))</f>
        <v>0</v>
      </c>
      <c r="K12" s="22" cm="1">
        <f t="array" ref="K12">SUMPRODUCT(('③【組立化粧箱】作業依頼＆実績'!$K$7:$K$256=②【資材】在庫情報!$B12)*('③【組立化粧箱】作業依頼＆実績'!$L$7:$L$256=②【資材】在庫情報!K$4),('③【組立化粧箱】作業依頼＆実績'!$N$7:$N$256))</f>
        <v>0</v>
      </c>
      <c r="L12" s="23">
        <f t="shared" si="5"/>
        <v>0</v>
      </c>
      <c r="M12" s="21">
        <f>SUMPRODUCT((①【資材】入荷情報!$O$7:$O$56=②【資材】在庫情報!$B12)*(①【資材】入荷情報!$P$7:$P$56=②【資材】在庫情報!N$4),(①【資材】入荷情報!$S$7:$S$56))</f>
        <v>0</v>
      </c>
      <c r="N12" s="22" cm="1">
        <f t="array" ref="N12">SUMPRODUCT(('③【組立化粧箱】作業依頼＆実績'!$K$7:$K$256=②【資材】在庫情報!$B12)*('③【組立化粧箱】作業依頼＆実績'!$L$7:$L$256=②【資材】在庫情報!N$4),('③【組立化粧箱】作業依頼＆実績'!$N$7:$N$256))</f>
        <v>0</v>
      </c>
      <c r="O12" s="23">
        <f t="shared" si="6"/>
        <v>0</v>
      </c>
      <c r="P12" s="21">
        <f>SUMPRODUCT((①【資材】入荷情報!$O$7:$O$56=②【資材】在庫情報!$B12)*(①【資材】入荷情報!$P$7:$P$56=②【資材】在庫情報!Q$4),(①【資材】入荷情報!$S$7:$S$56))</f>
        <v>171</v>
      </c>
      <c r="Q12" s="22" cm="1">
        <f t="array" ref="Q12">SUMPRODUCT(('③【組立化粧箱】作業依頼＆実績'!$K$7:$K$256=②【資材】在庫情報!$B12)*('③【組立化粧箱】作業依頼＆実績'!$L$7:$L$256=②【資材】在庫情報!Q$4),('③【組立化粧箱】作業依頼＆実績'!$N$7:$N$256))</f>
        <v>0</v>
      </c>
      <c r="R12" s="23">
        <f t="shared" si="7"/>
        <v>171</v>
      </c>
      <c r="S12" s="21">
        <f>SUMPRODUCT((①【資材】入荷情報!$O$7:$O$56=②【資材】在庫情報!$B12)*(①【資材】入荷情報!$P$7:$P$56=②【資材】在庫情報!T$4),(①【資材】入荷情報!$S$7:$S$56))</f>
        <v>0</v>
      </c>
      <c r="T12" s="22" cm="1">
        <f t="array" ref="T12">SUMPRODUCT(('③【組立化粧箱】作業依頼＆実績'!$K$7:$K$256=②【資材】在庫情報!$B12)*('③【組立化粧箱】作業依頼＆実績'!$L$7:$L$256=②【資材】在庫情報!T$4),('③【組立化粧箱】作業依頼＆実績'!$N$7:$N$256))</f>
        <v>0</v>
      </c>
      <c r="U12" s="23">
        <f t="shared" si="8"/>
        <v>100</v>
      </c>
      <c r="W12" s="68">
        <f t="shared" si="0"/>
        <v>5171</v>
      </c>
      <c r="X12" s="22">
        <f t="shared" si="1"/>
        <v>0</v>
      </c>
      <c r="Y12" s="69">
        <f t="shared" si="9"/>
        <v>5271</v>
      </c>
    </row>
    <row r="13" spans="2:25" hidden="1" outlineLevel="1" x14ac:dyDescent="0.25">
      <c r="B13" s="19">
        <f t="shared" si="2"/>
        <v>45237</v>
      </c>
      <c r="C13" s="20" t="s">
        <v>79</v>
      </c>
      <c r="D13" s="21" cm="1">
        <f t="array" ref="D13">SUMPRODUCT((①【資材】入荷情報!$O$7:$O$56=②【資材】在庫情報!$B13)*(①【資材】入荷情報!$P$7:$P$56=②【資材】在庫情報!E$4),(①【資材】入荷情報!$S$7:$S$56))</f>
        <v>0</v>
      </c>
      <c r="E13" s="22" cm="1">
        <f t="array" ref="E13">SUMPRODUCT(('③【組立化粧箱】作業依頼＆実績'!$K$7:$K$256=②【資材】在庫情報!$B13)*('③【組立化粧箱】作業依頼＆実績'!$L$7:$L$256=②【資材】在庫情報!E$4),('③【組立化粧箱】作業依頼＆実績'!$N$7:$N$256))</f>
        <v>0</v>
      </c>
      <c r="F13" s="23">
        <f t="shared" si="3"/>
        <v>5000</v>
      </c>
      <c r="G13" s="21">
        <f>SUMPRODUCT((①【資材】入荷情報!$O$7:$O$56=②【資材】在庫情報!$B13)*(①【資材】入荷情報!$P$7:$P$56=②【資材】在庫情報!H$4),(①【資材】入荷情報!$S$7:$S$56))</f>
        <v>4000</v>
      </c>
      <c r="H13" s="22" cm="1">
        <f t="array" ref="H13">SUMPRODUCT(('③【組立化粧箱】作業依頼＆実績'!$K$7:$K$256=②【資材】在庫情報!$B13)*('③【組立化粧箱】作業依頼＆実績'!$L$7:$L$256=②【資材】在庫情報!H$4),('③【組立化粧箱】作業依頼＆実績'!$N$7:$N$256))</f>
        <v>0</v>
      </c>
      <c r="I13" s="23">
        <f t="shared" si="4"/>
        <v>4000</v>
      </c>
      <c r="J13" s="21">
        <f>SUMPRODUCT((①【資材】入荷情報!$O$7:$O$56=②【資材】在庫情報!$B13)*(①【資材】入荷情報!$P$7:$P$56=②【資材】在庫情報!K$4),(①【資材】入荷情報!$S$7:$S$56))</f>
        <v>0</v>
      </c>
      <c r="K13" s="22" cm="1">
        <f t="array" ref="K13">SUMPRODUCT(('③【組立化粧箱】作業依頼＆実績'!$K$7:$K$256=②【資材】在庫情報!$B13)*('③【組立化粧箱】作業依頼＆実績'!$L$7:$L$256=②【資材】在庫情報!K$4),('③【組立化粧箱】作業依頼＆実績'!$N$7:$N$256))</f>
        <v>0</v>
      </c>
      <c r="L13" s="23">
        <f>+L12+J13-K13</f>
        <v>0</v>
      </c>
      <c r="M13" s="21">
        <f>SUMPRODUCT((①【資材】入荷情報!$O$7:$O$56=②【資材】在庫情報!$B13)*(①【資材】入荷情報!$P$7:$P$56=②【資材】在庫情報!N$4),(①【資材】入荷情報!$S$7:$S$56))</f>
        <v>0</v>
      </c>
      <c r="N13" s="22" cm="1">
        <f t="array" ref="N13">SUMPRODUCT(('③【組立化粧箱】作業依頼＆実績'!$K$7:$K$256=②【資材】在庫情報!$B13)*('③【組立化粧箱】作業依頼＆実績'!$L$7:$L$256=②【資材】在庫情報!N$4),('③【組立化粧箱】作業依頼＆実績'!$N$7:$N$256))</f>
        <v>0</v>
      </c>
      <c r="O13" s="23">
        <f t="shared" si="6"/>
        <v>0</v>
      </c>
      <c r="P13" s="21">
        <f>SUMPRODUCT((①【資材】入荷情報!$O$7:$O$56=②【資材】在庫情報!$B13)*(①【資材】入荷情報!$P$7:$P$56=②【資材】在庫情報!Q$4),(①【資材】入荷情報!$S$7:$S$56))</f>
        <v>0</v>
      </c>
      <c r="Q13" s="22" cm="1">
        <f t="array" ref="Q13">SUMPRODUCT(('③【組立化粧箱】作業依頼＆実績'!$K$7:$K$256=②【資材】在庫情報!$B13)*('③【組立化粧箱】作業依頼＆実績'!$L$7:$L$256=②【資材】在庫情報!Q$4),('③【組立化粧箱】作業依頼＆実績'!$N$7:$N$256))</f>
        <v>0</v>
      </c>
      <c r="R13" s="23">
        <f t="shared" si="7"/>
        <v>171</v>
      </c>
      <c r="S13" s="21">
        <f>SUMPRODUCT((①【資材】入荷情報!$O$7:$O$56=②【資材】在庫情報!$B13)*(①【資材】入荷情報!$P$7:$P$56=②【資材】在庫情報!T$4),(①【資材】入荷情報!$S$7:$S$56))</f>
        <v>0</v>
      </c>
      <c r="T13" s="22" cm="1">
        <f t="array" ref="T13">SUMPRODUCT(('③【組立化粧箱】作業依頼＆実績'!$K$7:$K$256=②【資材】在庫情報!$B13)*('③【組立化粧箱】作業依頼＆実績'!$L$7:$L$256=②【資材】在庫情報!T$4),('③【組立化粧箱】作業依頼＆実績'!$N$7:$N$256))</f>
        <v>0</v>
      </c>
      <c r="U13" s="23">
        <f t="shared" si="8"/>
        <v>100</v>
      </c>
      <c r="W13" s="68">
        <f t="shared" si="0"/>
        <v>4000</v>
      </c>
      <c r="X13" s="22">
        <f t="shared" si="1"/>
        <v>0</v>
      </c>
      <c r="Y13" s="69">
        <f t="shared" si="9"/>
        <v>9271</v>
      </c>
    </row>
    <row r="14" spans="2:25" hidden="1" outlineLevel="1" x14ac:dyDescent="0.25">
      <c r="B14" s="19">
        <f t="shared" si="2"/>
        <v>45238</v>
      </c>
      <c r="C14" s="20" t="s">
        <v>80</v>
      </c>
      <c r="D14" s="21">
        <f>SUMPRODUCT((①【資材】入荷情報!$O$7:$O$56=②【資材】在庫情報!$B14)*(①【資材】入荷情報!$P$7:$P$56=②【資材】在庫情報!E$4),(①【資材】入荷情報!$S$7:$S$56))</f>
        <v>0</v>
      </c>
      <c r="E14" s="22" cm="1">
        <f t="array" ref="E14">SUMPRODUCT(('③【組立化粧箱】作業依頼＆実績'!$K$7:$K$256=②【資材】在庫情報!$B14)*('③【組立化粧箱】作業依頼＆実績'!$L$7:$L$256=②【資材】在庫情報!E$4),('③【組立化粧箱】作業依頼＆実績'!$N$7:$N$256))</f>
        <v>0</v>
      </c>
      <c r="F14" s="23">
        <f t="shared" si="3"/>
        <v>5000</v>
      </c>
      <c r="G14" s="21">
        <f>SUMPRODUCT((①【資材】入荷情報!$O$7:$O$56=②【資材】在庫情報!$B14)*(①【資材】入荷情報!$P$7:$P$56=②【資材】在庫情報!H$4),(①【資材】入荷情報!$S$7:$S$56))</f>
        <v>0</v>
      </c>
      <c r="H14" s="22" cm="1">
        <f t="array" ref="H14">SUMPRODUCT(('③【組立化粧箱】作業依頼＆実績'!$K$7:$K$256=②【資材】在庫情報!$B14)*('③【組立化粧箱】作業依頼＆実績'!$L$7:$L$256=②【資材】在庫情報!H$4),('③【組立化粧箱】作業依頼＆実績'!$N$7:$N$256))</f>
        <v>0</v>
      </c>
      <c r="I14" s="23">
        <f t="shared" si="4"/>
        <v>4000</v>
      </c>
      <c r="J14" s="21">
        <f>SUMPRODUCT((①【資材】入荷情報!$O$7:$O$56=②【資材】在庫情報!$B14)*(①【資材】入荷情報!$P$7:$P$56=②【資材】在庫情報!K$4),(①【資材】入荷情報!$S$7:$S$56))</f>
        <v>0</v>
      </c>
      <c r="K14" s="22" cm="1">
        <f t="array" ref="K14">SUMPRODUCT(('③【組立化粧箱】作業依頼＆実績'!$K$7:$K$256=②【資材】在庫情報!$B14)*('③【組立化粧箱】作業依頼＆実績'!$L$7:$L$256=②【資材】在庫情報!K$4),('③【組立化粧箱】作業依頼＆実績'!$N$7:$N$256))</f>
        <v>0</v>
      </c>
      <c r="L14" s="23">
        <f t="shared" si="5"/>
        <v>0</v>
      </c>
      <c r="M14" s="21">
        <f>SUMPRODUCT((①【資材】入荷情報!$O$7:$O$56=②【資材】在庫情報!$B14)*(①【資材】入荷情報!$P$7:$P$56=②【資材】在庫情報!N$4),(①【資材】入荷情報!$S$7:$S$56))</f>
        <v>0</v>
      </c>
      <c r="N14" s="22" cm="1">
        <f t="array" ref="N14">SUMPRODUCT(('③【組立化粧箱】作業依頼＆実績'!$K$7:$K$256=②【資材】在庫情報!$B14)*('③【組立化粧箱】作業依頼＆実績'!$L$7:$L$256=②【資材】在庫情報!N$4),('③【組立化粧箱】作業依頼＆実績'!$N$7:$N$256))</f>
        <v>0</v>
      </c>
      <c r="O14" s="23">
        <f t="shared" si="6"/>
        <v>0</v>
      </c>
      <c r="P14" s="21">
        <f>SUMPRODUCT((①【資材】入荷情報!$O$7:$O$56=②【資材】在庫情報!$B14)*(①【資材】入荷情報!$P$7:$P$56=②【資材】在庫情報!Q$4),(①【資材】入荷情報!$S$7:$S$56))</f>
        <v>0</v>
      </c>
      <c r="Q14" s="22" cm="1">
        <f t="array" ref="Q14">SUMPRODUCT(('③【組立化粧箱】作業依頼＆実績'!$K$7:$K$256=②【資材】在庫情報!$B14)*('③【組立化粧箱】作業依頼＆実績'!$L$7:$L$256=②【資材】在庫情報!Q$4),('③【組立化粧箱】作業依頼＆実績'!$N$7:$N$256))</f>
        <v>0</v>
      </c>
      <c r="R14" s="23">
        <f t="shared" si="7"/>
        <v>171</v>
      </c>
      <c r="S14" s="21">
        <f>SUMPRODUCT((①【資材】入荷情報!$O$7:$O$56=②【資材】在庫情報!$B14)*(①【資材】入荷情報!$P$7:$P$56=②【資材】在庫情報!T$4),(①【資材】入荷情報!$S$7:$S$56))</f>
        <v>0</v>
      </c>
      <c r="T14" s="22" cm="1">
        <f t="array" ref="T14">SUMPRODUCT(('③【組立化粧箱】作業依頼＆実績'!$K$7:$K$256=②【資材】在庫情報!$B14)*('③【組立化粧箱】作業依頼＆実績'!$L$7:$L$256=②【資材】在庫情報!T$4),('③【組立化粧箱】作業依頼＆実績'!$N$7:$N$256))</f>
        <v>0</v>
      </c>
      <c r="U14" s="23">
        <f t="shared" si="8"/>
        <v>100</v>
      </c>
      <c r="W14" s="68">
        <f t="shared" si="0"/>
        <v>0</v>
      </c>
      <c r="X14" s="22">
        <f t="shared" si="1"/>
        <v>0</v>
      </c>
      <c r="Y14" s="69">
        <f t="shared" si="9"/>
        <v>9271</v>
      </c>
    </row>
    <row r="15" spans="2:25" hidden="1" outlineLevel="1" x14ac:dyDescent="0.25">
      <c r="B15" s="19">
        <f t="shared" si="2"/>
        <v>45239</v>
      </c>
      <c r="C15" s="20" t="s">
        <v>81</v>
      </c>
      <c r="D15" s="21">
        <f>SUMPRODUCT((①【資材】入荷情報!$O$7:$O$56=②【資材】在庫情報!$B15)*(①【資材】入荷情報!$P$7:$P$56=②【資材】在庫情報!E$4),(①【資材】入荷情報!$S$7:$S$56))</f>
        <v>0</v>
      </c>
      <c r="E15" s="22" cm="1">
        <f t="array" ref="E15">SUMPRODUCT(('③【組立化粧箱】作業依頼＆実績'!$K$7:$K$256=②【資材】在庫情報!$B15)*('③【組立化粧箱】作業依頼＆実績'!$L$7:$L$256=②【資材】在庫情報!E$4),('③【組立化粧箱】作業依頼＆実績'!$N$7:$N$256))</f>
        <v>0</v>
      </c>
      <c r="F15" s="23">
        <f t="shared" si="3"/>
        <v>5000</v>
      </c>
      <c r="G15" s="21">
        <f>SUMPRODUCT((①【資材】入荷情報!$O$7:$O$56=②【資材】在庫情報!$B15)*(①【資材】入荷情報!$P$7:$P$56=②【資材】在庫情報!H$4),(①【資材】入荷情報!$S$7:$S$56))</f>
        <v>0</v>
      </c>
      <c r="H15" s="22" cm="1">
        <f t="array" ref="H15">SUMPRODUCT(('③【組立化粧箱】作業依頼＆実績'!$K$7:$K$256=②【資材】在庫情報!$B15)*('③【組立化粧箱】作業依頼＆実績'!$L$7:$L$256=②【資材】在庫情報!H$4),('③【組立化粧箱】作業依頼＆実績'!$N$7:$N$256))</f>
        <v>0</v>
      </c>
      <c r="I15" s="23">
        <f t="shared" si="4"/>
        <v>4000</v>
      </c>
      <c r="J15" s="21">
        <f>SUMPRODUCT((①【資材】入荷情報!$O$7:$O$56=②【資材】在庫情報!$B15)*(①【資材】入荷情報!$P$7:$P$56=②【資材】在庫情報!K$4),(①【資材】入荷情報!$S$7:$S$56))</f>
        <v>0</v>
      </c>
      <c r="K15" s="22" cm="1">
        <f t="array" ref="K15">SUMPRODUCT(('③【組立化粧箱】作業依頼＆実績'!$K$7:$K$256=②【資材】在庫情報!$B15)*('③【組立化粧箱】作業依頼＆実績'!$L$7:$L$256=②【資材】在庫情報!K$4),('③【組立化粧箱】作業依頼＆実績'!$N$7:$N$256))</f>
        <v>0</v>
      </c>
      <c r="L15" s="23">
        <f t="shared" si="5"/>
        <v>0</v>
      </c>
      <c r="M15" s="21">
        <f>SUMPRODUCT((①【資材】入荷情報!$O$7:$O$56=②【資材】在庫情報!$B15)*(①【資材】入荷情報!$P$7:$P$56=②【資材】在庫情報!N$4),(①【資材】入荷情報!$S$7:$S$56))</f>
        <v>0</v>
      </c>
      <c r="N15" s="22" cm="1">
        <f t="array" ref="N15">SUMPRODUCT(('③【組立化粧箱】作業依頼＆実績'!$K$7:$K$256=②【資材】在庫情報!$B15)*('③【組立化粧箱】作業依頼＆実績'!$L$7:$L$256=②【資材】在庫情報!N$4),('③【組立化粧箱】作業依頼＆実績'!$N$7:$N$256))</f>
        <v>0</v>
      </c>
      <c r="O15" s="23">
        <f t="shared" si="6"/>
        <v>0</v>
      </c>
      <c r="P15" s="21">
        <f>SUMPRODUCT((①【資材】入荷情報!$O$7:$O$56=②【資材】在庫情報!$B15)*(①【資材】入荷情報!$P$7:$P$56=②【資材】在庫情報!Q$4),(①【資材】入荷情報!$S$7:$S$56))</f>
        <v>0</v>
      </c>
      <c r="Q15" s="22" cm="1">
        <f t="array" ref="Q15">SUMPRODUCT(('③【組立化粧箱】作業依頼＆実績'!$K$7:$K$256=②【資材】在庫情報!$B15)*('③【組立化粧箱】作業依頼＆実績'!$L$7:$L$256=②【資材】在庫情報!Q$4),('③【組立化粧箱】作業依頼＆実績'!$N$7:$N$256))</f>
        <v>0</v>
      </c>
      <c r="R15" s="23">
        <f t="shared" si="7"/>
        <v>171</v>
      </c>
      <c r="S15" s="21">
        <f>SUMPRODUCT((①【資材】入荷情報!$O$7:$O$56=②【資材】在庫情報!$B15)*(①【資材】入荷情報!$P$7:$P$56=②【資材】在庫情報!T$4),(①【資材】入荷情報!$S$7:$S$56))</f>
        <v>0</v>
      </c>
      <c r="T15" s="22" cm="1">
        <f t="array" ref="T15">SUMPRODUCT(('③【組立化粧箱】作業依頼＆実績'!$K$7:$K$256=②【資材】在庫情報!$B15)*('③【組立化粧箱】作業依頼＆実績'!$L$7:$L$256=②【資材】在庫情報!T$4),('③【組立化粧箱】作業依頼＆実績'!$N$7:$N$256))</f>
        <v>0</v>
      </c>
      <c r="U15" s="23">
        <f t="shared" si="8"/>
        <v>100</v>
      </c>
      <c r="W15" s="68">
        <f t="shared" si="0"/>
        <v>0</v>
      </c>
      <c r="X15" s="22">
        <f t="shared" si="1"/>
        <v>0</v>
      </c>
      <c r="Y15" s="69">
        <f t="shared" si="9"/>
        <v>9271</v>
      </c>
    </row>
    <row r="16" spans="2:25" hidden="1" outlineLevel="1" x14ac:dyDescent="0.25">
      <c r="B16" s="19">
        <f t="shared" si="2"/>
        <v>45240</v>
      </c>
      <c r="C16" s="20" t="s">
        <v>75</v>
      </c>
      <c r="D16" s="21">
        <f>SUMPRODUCT((①【資材】入荷情報!$O$7:$O$56=②【資材】在庫情報!$B16)*(①【資材】入荷情報!$P$7:$P$56=②【資材】在庫情報!E$4),(①【資材】入荷情報!$S$7:$S$56))</f>
        <v>0</v>
      </c>
      <c r="E16" s="22" cm="1">
        <f t="array" ref="E16">SUMPRODUCT(('③【組立化粧箱】作業依頼＆実績'!$K$7:$K$256=②【資材】在庫情報!$B16)*('③【組立化粧箱】作業依頼＆実績'!$L$7:$L$256=②【資材】在庫情報!E$4),('③【組立化粧箱】作業依頼＆実績'!$N$7:$N$256))</f>
        <v>0</v>
      </c>
      <c r="F16" s="23">
        <f t="shared" si="3"/>
        <v>5000</v>
      </c>
      <c r="G16" s="21">
        <f>SUMPRODUCT((①【資材】入荷情報!$O$7:$O$56=②【資材】在庫情報!$B16)*(①【資材】入荷情報!$P$7:$P$56=②【資材】在庫情報!H$4),(①【資材】入荷情報!$S$7:$S$56))</f>
        <v>0</v>
      </c>
      <c r="H16" s="22" cm="1">
        <f t="array" ref="H16">SUMPRODUCT(('③【組立化粧箱】作業依頼＆実績'!$K$7:$K$256=②【資材】在庫情報!$B16)*('③【組立化粧箱】作業依頼＆実績'!$L$7:$L$256=②【資材】在庫情報!H$4),('③【組立化粧箱】作業依頼＆実績'!$N$7:$N$256))</f>
        <v>0</v>
      </c>
      <c r="I16" s="23">
        <f t="shared" si="4"/>
        <v>4000</v>
      </c>
      <c r="J16" s="21">
        <f>SUMPRODUCT((①【資材】入荷情報!$O$7:$O$56=②【資材】在庫情報!$B16)*(①【資材】入荷情報!$P$7:$P$56=②【資材】在庫情報!K$4),(①【資材】入荷情報!$S$7:$S$56))</f>
        <v>0</v>
      </c>
      <c r="K16" s="22" cm="1">
        <f t="array" ref="K16">SUMPRODUCT(('③【組立化粧箱】作業依頼＆実績'!$K$7:$K$256=②【資材】在庫情報!$B16)*('③【組立化粧箱】作業依頼＆実績'!$L$7:$L$256=②【資材】在庫情報!K$4),('③【組立化粧箱】作業依頼＆実績'!$N$7:$N$256))</f>
        <v>0</v>
      </c>
      <c r="L16" s="23">
        <f t="shared" si="5"/>
        <v>0</v>
      </c>
      <c r="M16" s="21">
        <f>SUMPRODUCT((①【資材】入荷情報!$O$7:$O$56=②【資材】在庫情報!$B16)*(①【資材】入荷情報!$P$7:$P$56=②【資材】在庫情報!N$4),(①【資材】入荷情報!$S$7:$S$56))</f>
        <v>0</v>
      </c>
      <c r="N16" s="22" cm="1">
        <f t="array" ref="N16">SUMPRODUCT(('③【組立化粧箱】作業依頼＆実績'!$K$7:$K$256=②【資材】在庫情報!$B16)*('③【組立化粧箱】作業依頼＆実績'!$L$7:$L$256=②【資材】在庫情報!N$4),('③【組立化粧箱】作業依頼＆実績'!$N$7:$N$256))</f>
        <v>0</v>
      </c>
      <c r="O16" s="23">
        <f t="shared" si="6"/>
        <v>0</v>
      </c>
      <c r="P16" s="21">
        <f>SUMPRODUCT((①【資材】入荷情報!$O$7:$O$56=②【資材】在庫情報!$B16)*(①【資材】入荷情報!$P$7:$P$56=②【資材】在庫情報!Q$4),(①【資材】入荷情報!$S$7:$S$56))</f>
        <v>0</v>
      </c>
      <c r="Q16" s="22" cm="1">
        <f t="array" ref="Q16">SUMPRODUCT(('③【組立化粧箱】作業依頼＆実績'!$K$7:$K$256=②【資材】在庫情報!$B16)*('③【組立化粧箱】作業依頼＆実績'!$L$7:$L$256=②【資材】在庫情報!Q$4),('③【組立化粧箱】作業依頼＆実績'!$N$7:$N$256))</f>
        <v>0</v>
      </c>
      <c r="R16" s="23">
        <f t="shared" si="7"/>
        <v>171</v>
      </c>
      <c r="S16" s="21">
        <f>SUMPRODUCT((①【資材】入荷情報!$O$7:$O$56=②【資材】在庫情報!$B16)*(①【資材】入荷情報!$P$7:$P$56=②【資材】在庫情報!T$4),(①【資材】入荷情報!$S$7:$S$56))</f>
        <v>0</v>
      </c>
      <c r="T16" s="22" cm="1">
        <f t="array" ref="T16">SUMPRODUCT(('③【組立化粧箱】作業依頼＆実績'!$K$7:$K$256=②【資材】在庫情報!$B16)*('③【組立化粧箱】作業依頼＆実績'!$L$7:$L$256=②【資材】在庫情報!T$4),('③【組立化粧箱】作業依頼＆実績'!$N$7:$N$256))</f>
        <v>0</v>
      </c>
      <c r="U16" s="23">
        <f t="shared" si="8"/>
        <v>100</v>
      </c>
      <c r="W16" s="68">
        <f t="shared" si="0"/>
        <v>0</v>
      </c>
      <c r="X16" s="22">
        <f t="shared" si="1"/>
        <v>0</v>
      </c>
      <c r="Y16" s="69">
        <f t="shared" si="9"/>
        <v>9271</v>
      </c>
    </row>
    <row r="17" spans="2:25" hidden="1" outlineLevel="1" x14ac:dyDescent="0.25">
      <c r="B17" s="19">
        <f t="shared" si="2"/>
        <v>45241</v>
      </c>
      <c r="C17" s="20" t="s">
        <v>76</v>
      </c>
      <c r="D17" s="21">
        <f>SUMPRODUCT((①【資材】入荷情報!$O$7:$O$56=②【資材】在庫情報!$B17)*(①【資材】入荷情報!$P$7:$P$56=②【資材】在庫情報!E$4),(①【資材】入荷情報!$S$7:$S$56))</f>
        <v>0</v>
      </c>
      <c r="E17" s="22" cm="1">
        <f t="array" ref="E17">SUMPRODUCT(('③【組立化粧箱】作業依頼＆実績'!$K$7:$K$256=②【資材】在庫情報!$B17)*('③【組立化粧箱】作業依頼＆実績'!$L$7:$L$256=②【資材】在庫情報!E$4),('③【組立化粧箱】作業依頼＆実績'!$N$7:$N$256))</f>
        <v>0</v>
      </c>
      <c r="F17" s="23">
        <f t="shared" si="3"/>
        <v>5000</v>
      </c>
      <c r="G17" s="21">
        <f>SUMPRODUCT((①【資材】入荷情報!$O$7:$O$56=②【資材】在庫情報!$B17)*(①【資材】入荷情報!$P$7:$P$56=②【資材】在庫情報!H$4),(①【資材】入荷情報!$S$7:$S$56))</f>
        <v>0</v>
      </c>
      <c r="H17" s="22" cm="1">
        <f t="array" ref="H17">SUMPRODUCT(('③【組立化粧箱】作業依頼＆実績'!$K$7:$K$256=②【資材】在庫情報!$B17)*('③【組立化粧箱】作業依頼＆実績'!$L$7:$L$256=②【資材】在庫情報!H$4),('③【組立化粧箱】作業依頼＆実績'!$N$7:$N$256))</f>
        <v>0</v>
      </c>
      <c r="I17" s="23">
        <f t="shared" si="4"/>
        <v>4000</v>
      </c>
      <c r="J17" s="21">
        <f>SUMPRODUCT((①【資材】入荷情報!$O$7:$O$56=②【資材】在庫情報!$B17)*(①【資材】入荷情報!$P$7:$P$56=②【資材】在庫情報!K$4),(①【資材】入荷情報!$S$7:$S$56))</f>
        <v>0</v>
      </c>
      <c r="K17" s="22" cm="1">
        <f t="array" ref="K17">SUMPRODUCT(('③【組立化粧箱】作業依頼＆実績'!$K$7:$K$256=②【資材】在庫情報!$B17)*('③【組立化粧箱】作業依頼＆実績'!$L$7:$L$256=②【資材】在庫情報!K$4),('③【組立化粧箱】作業依頼＆実績'!$N$7:$N$256))</f>
        <v>0</v>
      </c>
      <c r="L17" s="23">
        <f t="shared" si="5"/>
        <v>0</v>
      </c>
      <c r="M17" s="21">
        <f>SUMPRODUCT((①【資材】入荷情報!$O$7:$O$56=②【資材】在庫情報!$B17)*(①【資材】入荷情報!$P$7:$P$56=②【資材】在庫情報!N$4),(①【資材】入荷情報!$S$7:$S$56))</f>
        <v>4000</v>
      </c>
      <c r="N17" s="22" cm="1">
        <f t="array" ref="N17">SUMPRODUCT(('③【組立化粧箱】作業依頼＆実績'!$K$7:$K$256=②【資材】在庫情報!$B17)*('③【組立化粧箱】作業依頼＆実績'!$L$7:$L$256=②【資材】在庫情報!N$4),('③【組立化粧箱】作業依頼＆実績'!$N$7:$N$256))</f>
        <v>0</v>
      </c>
      <c r="O17" s="23">
        <f t="shared" si="6"/>
        <v>4000</v>
      </c>
      <c r="P17" s="21">
        <f>SUMPRODUCT((①【資材】入荷情報!$O$7:$O$56=②【資材】在庫情報!$B17)*(①【資材】入荷情報!$P$7:$P$56=②【資材】在庫情報!Q$4),(①【資材】入荷情報!$S$7:$S$56))</f>
        <v>0</v>
      </c>
      <c r="Q17" s="22" cm="1">
        <f t="array" ref="Q17">SUMPRODUCT(('③【組立化粧箱】作業依頼＆実績'!$K$7:$K$256=②【資材】在庫情報!$B17)*('③【組立化粧箱】作業依頼＆実績'!$L$7:$L$256=②【資材】在庫情報!Q$4),('③【組立化粧箱】作業依頼＆実績'!$N$7:$N$256))</f>
        <v>0</v>
      </c>
      <c r="R17" s="23">
        <f t="shared" si="7"/>
        <v>171</v>
      </c>
      <c r="S17" s="21">
        <f>SUMPRODUCT((①【資材】入荷情報!$O$7:$O$56=②【資材】在庫情報!$B17)*(①【資材】入荷情報!$P$7:$P$56=②【資材】在庫情報!T$4),(①【資材】入荷情報!$S$7:$S$56))</f>
        <v>0</v>
      </c>
      <c r="T17" s="22" cm="1">
        <f t="array" ref="T17">SUMPRODUCT(('③【組立化粧箱】作業依頼＆実績'!$K$7:$K$256=②【資材】在庫情報!$B17)*('③【組立化粧箱】作業依頼＆実績'!$L$7:$L$256=②【資材】在庫情報!T$4),('③【組立化粧箱】作業依頼＆実績'!$N$7:$N$256))</f>
        <v>0</v>
      </c>
      <c r="U17" s="23">
        <f t="shared" si="8"/>
        <v>100</v>
      </c>
      <c r="W17" s="68">
        <f t="shared" si="0"/>
        <v>0</v>
      </c>
      <c r="X17" s="22">
        <f t="shared" si="1"/>
        <v>0</v>
      </c>
      <c r="Y17" s="69">
        <f t="shared" si="9"/>
        <v>9271</v>
      </c>
    </row>
    <row r="18" spans="2:25" hidden="1" outlineLevel="1" x14ac:dyDescent="0.25">
      <c r="B18" s="19">
        <f t="shared" si="2"/>
        <v>45242</v>
      </c>
      <c r="C18" s="20" t="s">
        <v>77</v>
      </c>
      <c r="D18" s="21">
        <f>SUMPRODUCT((①【資材】入荷情報!$O$7:$O$56=②【資材】在庫情報!$B18)*(①【資材】入荷情報!$P$7:$P$56=②【資材】在庫情報!E$4),(①【資材】入荷情報!$S$7:$S$56))</f>
        <v>0</v>
      </c>
      <c r="E18" s="22" cm="1">
        <f t="array" ref="E18">SUMPRODUCT(('③【組立化粧箱】作業依頼＆実績'!$K$7:$K$256=②【資材】在庫情報!$B18)*('③【組立化粧箱】作業依頼＆実績'!$L$7:$L$256=②【資材】在庫情報!E$4),('③【組立化粧箱】作業依頼＆実績'!$N$7:$N$256))</f>
        <v>0</v>
      </c>
      <c r="F18" s="23">
        <f t="shared" si="3"/>
        <v>5000</v>
      </c>
      <c r="G18" s="21">
        <f>SUMPRODUCT((①【資材】入荷情報!$O$7:$O$56=②【資材】在庫情報!$B18)*(①【資材】入荷情報!$P$7:$P$56=②【資材】在庫情報!H$4),(①【資材】入荷情報!$S$7:$S$56))</f>
        <v>0</v>
      </c>
      <c r="H18" s="22" cm="1">
        <f t="array" ref="H18">SUMPRODUCT(('③【組立化粧箱】作業依頼＆実績'!$K$7:$K$256=②【資材】在庫情報!$B18)*('③【組立化粧箱】作業依頼＆実績'!$L$7:$L$256=②【資材】在庫情報!H$4),('③【組立化粧箱】作業依頼＆実績'!$N$7:$N$256))</f>
        <v>0</v>
      </c>
      <c r="I18" s="23">
        <f t="shared" si="4"/>
        <v>4000</v>
      </c>
      <c r="J18" s="21">
        <f>SUMPRODUCT((①【資材】入荷情報!$O$7:$O$56=②【資材】在庫情報!$B18)*(①【資材】入荷情報!$P$7:$P$56=②【資材】在庫情報!K$4),(①【資材】入荷情報!$S$7:$S$56))</f>
        <v>0</v>
      </c>
      <c r="K18" s="22" cm="1">
        <f t="array" ref="K18">SUMPRODUCT(('③【組立化粧箱】作業依頼＆実績'!$K$7:$K$256=②【資材】在庫情報!$B18)*('③【組立化粧箱】作業依頼＆実績'!$L$7:$L$256=②【資材】在庫情報!K$4),('③【組立化粧箱】作業依頼＆実績'!$N$7:$N$256))</f>
        <v>0</v>
      </c>
      <c r="L18" s="23">
        <f t="shared" si="5"/>
        <v>0</v>
      </c>
      <c r="M18" s="21">
        <f>SUMPRODUCT((①【資材】入荷情報!$O$7:$O$56=②【資材】在庫情報!$B18)*(①【資材】入荷情報!$P$7:$P$56=②【資材】在庫情報!N$4),(①【資材】入荷情報!$S$7:$S$56))</f>
        <v>0</v>
      </c>
      <c r="N18" s="22" cm="1">
        <f t="array" ref="N18">SUMPRODUCT(('③【組立化粧箱】作業依頼＆実績'!$K$7:$K$256=②【資材】在庫情報!$B18)*('③【組立化粧箱】作業依頼＆実績'!$L$7:$L$256=②【資材】在庫情報!N$4),('③【組立化粧箱】作業依頼＆実績'!$N$7:$N$256))</f>
        <v>0</v>
      </c>
      <c r="O18" s="23">
        <f t="shared" si="6"/>
        <v>4000</v>
      </c>
      <c r="P18" s="21">
        <f>SUMPRODUCT((①【資材】入荷情報!$O$7:$O$56=②【資材】在庫情報!$B18)*(①【資材】入荷情報!$P$7:$P$56=②【資材】在庫情報!Q$4),(①【資材】入荷情報!$S$7:$S$56))</f>
        <v>0</v>
      </c>
      <c r="Q18" s="22" cm="1">
        <f t="array" ref="Q18">SUMPRODUCT(('③【組立化粧箱】作業依頼＆実績'!$K$7:$K$256=②【資材】在庫情報!$B18)*('③【組立化粧箱】作業依頼＆実績'!$L$7:$L$256=②【資材】在庫情報!Q$4),('③【組立化粧箱】作業依頼＆実績'!$N$7:$N$256))</f>
        <v>0</v>
      </c>
      <c r="R18" s="23">
        <f t="shared" si="7"/>
        <v>171</v>
      </c>
      <c r="S18" s="21">
        <f>SUMPRODUCT((①【資材】入荷情報!$O$7:$O$56=②【資材】在庫情報!$B18)*(①【資材】入荷情報!$P$7:$P$56=②【資材】在庫情報!T$4),(①【資材】入荷情報!$S$7:$S$56))</f>
        <v>0</v>
      </c>
      <c r="T18" s="22" cm="1">
        <f t="array" ref="T18">SUMPRODUCT(('③【組立化粧箱】作業依頼＆実績'!$K$7:$K$256=②【資材】在庫情報!$B18)*('③【組立化粧箱】作業依頼＆実績'!$L$7:$L$256=②【資材】在庫情報!T$4),('③【組立化粧箱】作業依頼＆実績'!$N$7:$N$256))</f>
        <v>0</v>
      </c>
      <c r="U18" s="23">
        <f t="shared" si="8"/>
        <v>100</v>
      </c>
      <c r="W18" s="68">
        <f t="shared" si="0"/>
        <v>0</v>
      </c>
      <c r="X18" s="22">
        <f t="shared" si="1"/>
        <v>0</v>
      </c>
      <c r="Y18" s="69">
        <f t="shared" si="9"/>
        <v>9271</v>
      </c>
    </row>
    <row r="19" spans="2:25" hidden="1" outlineLevel="1" x14ac:dyDescent="0.25">
      <c r="B19" s="19">
        <f t="shared" si="2"/>
        <v>45243</v>
      </c>
      <c r="C19" s="20" t="s">
        <v>78</v>
      </c>
      <c r="D19" s="21">
        <f>SUMPRODUCT((①【資材】入荷情報!$O$7:$O$56=②【資材】在庫情報!$B19)*(①【資材】入荷情報!$P$7:$P$56=②【資材】在庫情報!E$4),(①【資材】入荷情報!$S$7:$S$56))</f>
        <v>0</v>
      </c>
      <c r="E19" s="22" cm="1">
        <f t="array" ref="E19">SUMPRODUCT(('③【組立化粧箱】作業依頼＆実績'!$K$7:$K$256=②【資材】在庫情報!$B19)*('③【組立化粧箱】作業依頼＆実績'!$L$7:$L$256=②【資材】在庫情報!E$4),('③【組立化粧箱】作業依頼＆実績'!$N$7:$N$256))</f>
        <v>0</v>
      </c>
      <c r="F19" s="23">
        <f t="shared" si="3"/>
        <v>5000</v>
      </c>
      <c r="G19" s="21">
        <f>SUMPRODUCT((①【資材】入荷情報!$O$7:$O$56=②【資材】在庫情報!$B19)*(①【資材】入荷情報!$P$7:$P$56=②【資材】在庫情報!H$4),(①【資材】入荷情報!$S$7:$S$56))</f>
        <v>0</v>
      </c>
      <c r="H19" s="22" cm="1">
        <f t="array" ref="H19">SUMPRODUCT(('③【組立化粧箱】作業依頼＆実績'!$K$7:$K$256=②【資材】在庫情報!$B19)*('③【組立化粧箱】作業依頼＆実績'!$L$7:$L$256=②【資材】在庫情報!H$4),('③【組立化粧箱】作業依頼＆実績'!$N$7:$N$256))</f>
        <v>0</v>
      </c>
      <c r="I19" s="23">
        <f t="shared" si="4"/>
        <v>4000</v>
      </c>
      <c r="J19" s="21">
        <f>SUMPRODUCT((①【資材】入荷情報!$O$7:$O$56=②【資材】在庫情報!$B19)*(①【資材】入荷情報!$P$7:$P$56=②【資材】在庫情報!K$4),(①【資材】入荷情報!$S$7:$S$56))</f>
        <v>0</v>
      </c>
      <c r="K19" s="22" cm="1">
        <f t="array" ref="K19">SUMPRODUCT(('③【組立化粧箱】作業依頼＆実績'!$K$7:$K$256=②【資材】在庫情報!$B19)*('③【組立化粧箱】作業依頼＆実績'!$L$7:$L$256=②【資材】在庫情報!K$4),('③【組立化粧箱】作業依頼＆実績'!$N$7:$N$256))</f>
        <v>0</v>
      </c>
      <c r="L19" s="23">
        <f t="shared" si="5"/>
        <v>0</v>
      </c>
      <c r="M19" s="21">
        <f>SUMPRODUCT((①【資材】入荷情報!$O$7:$O$56=②【資材】在庫情報!$B19)*(①【資材】入荷情報!$P$7:$P$56=②【資材】在庫情報!N$4),(①【資材】入荷情報!$S$7:$S$56))</f>
        <v>0</v>
      </c>
      <c r="N19" s="22" cm="1">
        <f t="array" ref="N19">SUMPRODUCT(('③【組立化粧箱】作業依頼＆実績'!$K$7:$K$256=②【資材】在庫情報!$B19)*('③【組立化粧箱】作業依頼＆実績'!$L$7:$L$256=②【資材】在庫情報!N$4),('③【組立化粧箱】作業依頼＆実績'!$N$7:$N$256))</f>
        <v>0</v>
      </c>
      <c r="O19" s="23">
        <f t="shared" si="6"/>
        <v>4000</v>
      </c>
      <c r="P19" s="21">
        <f>SUMPRODUCT((①【資材】入荷情報!$O$7:$O$56=②【資材】在庫情報!$B19)*(①【資材】入荷情報!$P$7:$P$56=②【資材】在庫情報!Q$4),(①【資材】入荷情報!$S$7:$S$56))</f>
        <v>0</v>
      </c>
      <c r="Q19" s="22" cm="1">
        <f t="array" ref="Q19">SUMPRODUCT(('③【組立化粧箱】作業依頼＆実績'!$K$7:$K$256=②【資材】在庫情報!$B19)*('③【組立化粧箱】作業依頼＆実績'!$L$7:$L$256=②【資材】在庫情報!Q$4),('③【組立化粧箱】作業依頼＆実績'!$N$7:$N$256))</f>
        <v>0</v>
      </c>
      <c r="R19" s="23">
        <f t="shared" si="7"/>
        <v>171</v>
      </c>
      <c r="S19" s="21">
        <f>SUMPRODUCT((①【資材】入荷情報!$O$7:$O$56=②【資材】在庫情報!$B19)*(①【資材】入荷情報!$P$7:$P$56=②【資材】在庫情報!T$4),(①【資材】入荷情報!$S$7:$S$56))</f>
        <v>0</v>
      </c>
      <c r="T19" s="22" cm="1">
        <f t="array" ref="T19">SUMPRODUCT(('③【組立化粧箱】作業依頼＆実績'!$K$7:$K$256=②【資材】在庫情報!$B19)*('③【組立化粧箱】作業依頼＆実績'!$L$7:$L$256=②【資材】在庫情報!T$4),('③【組立化粧箱】作業依頼＆実績'!$N$7:$N$256))</f>
        <v>0</v>
      </c>
      <c r="U19" s="23">
        <f t="shared" si="8"/>
        <v>100</v>
      </c>
      <c r="W19" s="68">
        <f t="shared" si="0"/>
        <v>0</v>
      </c>
      <c r="X19" s="22">
        <f t="shared" si="1"/>
        <v>0</v>
      </c>
      <c r="Y19" s="69">
        <f t="shared" si="9"/>
        <v>9271</v>
      </c>
    </row>
    <row r="20" spans="2:25" hidden="1" outlineLevel="1" x14ac:dyDescent="0.25">
      <c r="B20" s="19">
        <f t="shared" si="2"/>
        <v>45244</v>
      </c>
      <c r="C20" s="20" t="s">
        <v>79</v>
      </c>
      <c r="D20" s="21">
        <f>SUMPRODUCT((①【資材】入荷情報!$O$7:$O$56=②【資材】在庫情報!$B20)*(①【資材】入荷情報!$P$7:$P$56=②【資材】在庫情報!E$4),(①【資材】入荷情報!$S$7:$S$56))</f>
        <v>0</v>
      </c>
      <c r="E20" s="22" cm="1">
        <f t="array" ref="E20">SUMPRODUCT(('③【組立化粧箱】作業依頼＆実績'!$K$7:$K$256=②【資材】在庫情報!$B20)*('③【組立化粧箱】作業依頼＆実績'!$L$7:$L$256=②【資材】在庫情報!E$4),('③【組立化粧箱】作業依頼＆実績'!$N$7:$N$256))</f>
        <v>0</v>
      </c>
      <c r="F20" s="23">
        <f t="shared" si="3"/>
        <v>5000</v>
      </c>
      <c r="G20" s="21">
        <f>SUMPRODUCT((①【資材】入荷情報!$O$7:$O$56=②【資材】在庫情報!$B20)*(①【資材】入荷情報!$P$7:$P$56=②【資材】在庫情報!H$4),(①【資材】入荷情報!$S$7:$S$56))</f>
        <v>0</v>
      </c>
      <c r="H20" s="22" cm="1">
        <f t="array" ref="H20">SUMPRODUCT(('③【組立化粧箱】作業依頼＆実績'!$K$7:$K$256=②【資材】在庫情報!$B20)*('③【組立化粧箱】作業依頼＆実績'!$L$7:$L$256=②【資材】在庫情報!H$4),('③【組立化粧箱】作業依頼＆実績'!$N$7:$N$256))</f>
        <v>0</v>
      </c>
      <c r="I20" s="23">
        <f t="shared" si="4"/>
        <v>4000</v>
      </c>
      <c r="J20" s="21">
        <f>SUMPRODUCT((①【資材】入荷情報!$O$7:$O$56=②【資材】在庫情報!$B20)*(①【資材】入荷情報!$P$7:$P$56=②【資材】在庫情報!K$4),(①【資材】入荷情報!$S$7:$S$56))</f>
        <v>0</v>
      </c>
      <c r="K20" s="22" cm="1">
        <f t="array" ref="K20">SUMPRODUCT(('③【組立化粧箱】作業依頼＆実績'!$K$7:$K$256=②【資材】在庫情報!$B20)*('③【組立化粧箱】作業依頼＆実績'!$L$7:$L$256=②【資材】在庫情報!K$4),('③【組立化粧箱】作業依頼＆実績'!$N$7:$N$256))</f>
        <v>0</v>
      </c>
      <c r="L20" s="23">
        <f t="shared" si="5"/>
        <v>0</v>
      </c>
      <c r="M20" s="21">
        <f>SUMPRODUCT((①【資材】入荷情報!$O$7:$O$56=②【資材】在庫情報!$B20)*(①【資材】入荷情報!$P$7:$P$56=②【資材】在庫情報!N$4),(①【資材】入荷情報!$S$7:$S$56))</f>
        <v>0</v>
      </c>
      <c r="N20" s="22" cm="1">
        <f t="array" ref="N20">SUMPRODUCT(('③【組立化粧箱】作業依頼＆実績'!$K$7:$K$256=②【資材】在庫情報!$B20)*('③【組立化粧箱】作業依頼＆実績'!$L$7:$L$256=②【資材】在庫情報!N$4),('③【組立化粧箱】作業依頼＆実績'!$N$7:$N$256))</f>
        <v>0</v>
      </c>
      <c r="O20" s="23">
        <f t="shared" si="6"/>
        <v>4000</v>
      </c>
      <c r="P20" s="21">
        <f>SUMPRODUCT((①【資材】入荷情報!$O$7:$O$56=②【資材】在庫情報!$B20)*(①【資材】入荷情報!$P$7:$P$56=②【資材】在庫情報!Q$4),(①【資材】入荷情報!$S$7:$S$56))</f>
        <v>0</v>
      </c>
      <c r="Q20" s="22" cm="1">
        <f t="array" ref="Q20">SUMPRODUCT(('③【組立化粧箱】作業依頼＆実績'!$K$7:$K$256=②【資材】在庫情報!$B20)*('③【組立化粧箱】作業依頼＆実績'!$L$7:$L$256=②【資材】在庫情報!Q$4),('③【組立化粧箱】作業依頼＆実績'!$N$7:$N$256))</f>
        <v>0</v>
      </c>
      <c r="R20" s="23">
        <f t="shared" si="7"/>
        <v>171</v>
      </c>
      <c r="S20" s="21">
        <f>SUMPRODUCT((①【資材】入荷情報!$O$7:$O$56=②【資材】在庫情報!$B20)*(①【資材】入荷情報!$P$7:$P$56=②【資材】在庫情報!T$4),(①【資材】入荷情報!$S$7:$S$56))</f>
        <v>0</v>
      </c>
      <c r="T20" s="22" cm="1">
        <f t="array" ref="T20">SUMPRODUCT(('③【組立化粧箱】作業依頼＆実績'!$K$7:$K$256=②【資材】在庫情報!$B20)*('③【組立化粧箱】作業依頼＆実績'!$L$7:$L$256=②【資材】在庫情報!T$4),('③【組立化粧箱】作業依頼＆実績'!$N$7:$N$256))</f>
        <v>0</v>
      </c>
      <c r="U20" s="23">
        <f t="shared" si="8"/>
        <v>100</v>
      </c>
      <c r="W20" s="68">
        <f t="shared" si="0"/>
        <v>0</v>
      </c>
      <c r="X20" s="22">
        <f t="shared" si="1"/>
        <v>0</v>
      </c>
      <c r="Y20" s="69">
        <f t="shared" si="9"/>
        <v>9271</v>
      </c>
    </row>
    <row r="21" spans="2:25" hidden="1" outlineLevel="1" x14ac:dyDescent="0.25">
      <c r="B21" s="19">
        <f t="shared" si="2"/>
        <v>45245</v>
      </c>
      <c r="C21" s="20" t="s">
        <v>80</v>
      </c>
      <c r="D21" s="21">
        <f>SUMPRODUCT((①【資材】入荷情報!$O$7:$O$56=②【資材】在庫情報!$B21)*(①【資材】入荷情報!$P$7:$P$56=②【資材】在庫情報!E$4),(①【資材】入荷情報!$S$7:$S$56))</f>
        <v>0</v>
      </c>
      <c r="E21" s="22" cm="1">
        <f t="array" ref="E21">SUMPRODUCT(('③【組立化粧箱】作業依頼＆実績'!$K$7:$K$256=②【資材】在庫情報!$B21)*('③【組立化粧箱】作業依頼＆実績'!$L$7:$L$256=②【資材】在庫情報!E$4),('③【組立化粧箱】作業依頼＆実績'!$N$7:$N$256))</f>
        <v>1500</v>
      </c>
      <c r="F21" s="23">
        <f t="shared" si="3"/>
        <v>3500</v>
      </c>
      <c r="G21" s="21">
        <f>SUMPRODUCT((①【資材】入荷情報!$O$7:$O$56=②【資材】在庫情報!$B21)*(①【資材】入荷情報!$P$7:$P$56=②【資材】在庫情報!H$4),(①【資材】入荷情報!$S$7:$S$56))</f>
        <v>0</v>
      </c>
      <c r="H21" s="22">
        <f>SUMPRODUCT(('③【組立化粧箱】作業依頼＆実績'!$K$7:$K$256=②【資材】在庫情報!$B21)*('③【組立化粧箱】作業依頼＆実績'!$L$7:$L$256=②【資材】在庫情報!H$4),('③【組立化粧箱】作業依頼＆実績'!$N$7:$N$256))</f>
        <v>0</v>
      </c>
      <c r="I21" s="23">
        <f t="shared" si="4"/>
        <v>4000</v>
      </c>
      <c r="J21" s="21">
        <f>SUMPRODUCT((①【資材】入荷情報!$O$7:$O$56=②【資材】在庫情報!$B21)*(①【資材】入荷情報!$P$7:$P$56=②【資材】在庫情報!K$4),(①【資材】入荷情報!$S$7:$S$56))</f>
        <v>0</v>
      </c>
      <c r="K21" s="22" cm="1">
        <f t="array" ref="K21">SUMPRODUCT(('③【組立化粧箱】作業依頼＆実績'!$K$7:$K$256=②【資材】在庫情報!$B21)*('③【組立化粧箱】作業依頼＆実績'!$L$7:$L$256=②【資材】在庫情報!K$4),('③【組立化粧箱】作業依頼＆実績'!$N$7:$N$256))</f>
        <v>0</v>
      </c>
      <c r="L21" s="23">
        <f t="shared" si="5"/>
        <v>0</v>
      </c>
      <c r="M21" s="21">
        <f>SUMPRODUCT((①【資材】入荷情報!$O$7:$O$56=②【資材】在庫情報!$B21)*(①【資材】入荷情報!$P$7:$P$56=②【資材】在庫情報!N$4),(①【資材】入荷情報!$S$7:$S$56))</f>
        <v>0</v>
      </c>
      <c r="N21" s="22" cm="1">
        <f t="array" ref="N21">SUMPRODUCT(('③【組立化粧箱】作業依頼＆実績'!$K$7:$K$256=②【資材】在庫情報!$B21)*('③【組立化粧箱】作業依頼＆実績'!$L$7:$L$256=②【資材】在庫情報!N$4),('③【組立化粧箱】作業依頼＆実績'!$N$7:$N$256))</f>
        <v>0</v>
      </c>
      <c r="O21" s="23">
        <f t="shared" si="6"/>
        <v>4000</v>
      </c>
      <c r="P21" s="21">
        <f>SUMPRODUCT((①【資材】入荷情報!$O$7:$O$56=②【資材】在庫情報!$B21)*(①【資材】入荷情報!$P$7:$P$56=②【資材】在庫情報!Q$4),(①【資材】入荷情報!$S$7:$S$56))</f>
        <v>0</v>
      </c>
      <c r="Q21" s="22" cm="1">
        <f t="array" ref="Q21">SUMPRODUCT(('③【組立化粧箱】作業依頼＆実績'!$K$7:$K$256=②【資材】在庫情報!$B21)*('③【組立化粧箱】作業依頼＆実績'!$L$7:$L$256=②【資材】在庫情報!Q$4),('③【組立化粧箱】作業依頼＆実績'!$N$7:$N$256))</f>
        <v>0</v>
      </c>
      <c r="R21" s="23">
        <f t="shared" si="7"/>
        <v>171</v>
      </c>
      <c r="S21" s="21">
        <f>SUMPRODUCT((①【資材】入荷情報!$O$7:$O$56=②【資材】在庫情報!$B21)*(①【資材】入荷情報!$P$7:$P$56=②【資材】在庫情報!T$4),(①【資材】入荷情報!$S$7:$S$56))</f>
        <v>0</v>
      </c>
      <c r="T21" s="22" cm="1">
        <f t="array" ref="T21">SUMPRODUCT(('③【組立化粧箱】作業依頼＆実績'!$K$7:$K$256=②【資材】在庫情報!$B21)*('③【組立化粧箱】作業依頼＆実績'!$L$7:$L$256=②【資材】在庫情報!T$4),('③【組立化粧箱】作業依頼＆実績'!$N$7:$N$256))</f>
        <v>0</v>
      </c>
      <c r="U21" s="23">
        <f t="shared" si="8"/>
        <v>100</v>
      </c>
      <c r="W21" s="68">
        <f t="shared" si="0"/>
        <v>0</v>
      </c>
      <c r="X21" s="22">
        <f t="shared" si="1"/>
        <v>1500</v>
      </c>
      <c r="Y21" s="69">
        <f t="shared" si="9"/>
        <v>7771</v>
      </c>
    </row>
    <row r="22" spans="2:25" hidden="1" outlineLevel="1" x14ac:dyDescent="0.25">
      <c r="B22" s="19">
        <f t="shared" si="2"/>
        <v>45246</v>
      </c>
      <c r="C22" s="20" t="s">
        <v>81</v>
      </c>
      <c r="D22" s="21">
        <f>SUMPRODUCT((①【資材】入荷情報!$O$7:$O$56=②【資材】在庫情報!$B22)*(①【資材】入荷情報!$P$7:$P$56=②【資材】在庫情報!E$4),(①【資材】入荷情報!$S$7:$S$56))</f>
        <v>0</v>
      </c>
      <c r="E22" s="22" cm="1">
        <f t="array" ref="E22">SUMPRODUCT(('③【組立化粧箱】作業依頼＆実績'!$K$7:$K$256=②【資材】在庫情報!$B22)*('③【組立化粧箱】作業依頼＆実績'!$L$7:$L$256=②【資材】在庫情報!E$4),('③【組立化粧箱】作業依頼＆実績'!$N$7:$N$256))</f>
        <v>0</v>
      </c>
      <c r="F22" s="23">
        <f t="shared" si="3"/>
        <v>3500</v>
      </c>
      <c r="G22" s="21">
        <f>SUMPRODUCT((①【資材】入荷情報!$O$7:$O$56=②【資材】在庫情報!$B22)*(①【資材】入荷情報!$P$7:$P$56=②【資材】在庫情報!H$4),(①【資材】入荷情報!$S$7:$S$56))</f>
        <v>0</v>
      </c>
      <c r="H22" s="22" cm="1">
        <f t="array" ref="H22">SUMPRODUCT(('③【組立化粧箱】作業依頼＆実績'!$K$7:$K$256=②【資材】在庫情報!$B22)*('③【組立化粧箱】作業依頼＆実績'!$L$7:$L$256=②【資材】在庫情報!H$4),('③【組立化粧箱】作業依頼＆実績'!$N$7:$N$256))</f>
        <v>0</v>
      </c>
      <c r="I22" s="23">
        <f t="shared" si="4"/>
        <v>4000</v>
      </c>
      <c r="J22" s="21">
        <f>SUMPRODUCT((①【資材】入荷情報!$O$7:$O$56=②【資材】在庫情報!$B22)*(①【資材】入荷情報!$P$7:$P$56=②【資材】在庫情報!K$4),(①【資材】入荷情報!$S$7:$S$56))</f>
        <v>0</v>
      </c>
      <c r="K22" s="22" cm="1">
        <f t="array" ref="K22">SUMPRODUCT(('③【組立化粧箱】作業依頼＆実績'!$K$7:$K$256=②【資材】在庫情報!$B22)*('③【組立化粧箱】作業依頼＆実績'!$L$7:$L$256=②【資材】在庫情報!K$4),('③【組立化粧箱】作業依頼＆実績'!$N$7:$N$256))</f>
        <v>0</v>
      </c>
      <c r="L22" s="23">
        <f t="shared" si="5"/>
        <v>0</v>
      </c>
      <c r="M22" s="21">
        <f>SUMPRODUCT((①【資材】入荷情報!$O$7:$O$56=②【資材】在庫情報!$B22)*(①【資材】入荷情報!$P$7:$P$56=②【資材】在庫情報!N$4),(①【資材】入荷情報!$S$7:$S$56))</f>
        <v>0</v>
      </c>
      <c r="N22" s="22" cm="1">
        <f t="array" ref="N22">SUMPRODUCT(('③【組立化粧箱】作業依頼＆実績'!$K$7:$K$256=②【資材】在庫情報!$B22)*('③【組立化粧箱】作業依頼＆実績'!$L$7:$L$256=②【資材】在庫情報!N$4),('③【組立化粧箱】作業依頼＆実績'!$N$7:$N$256))</f>
        <v>0</v>
      </c>
      <c r="O22" s="23">
        <f t="shared" si="6"/>
        <v>4000</v>
      </c>
      <c r="P22" s="21">
        <f>SUMPRODUCT((①【資材】入荷情報!$O$7:$O$56=②【資材】在庫情報!$B22)*(①【資材】入荷情報!$P$7:$P$56=②【資材】在庫情報!Q$4),(①【資材】入荷情報!$S$7:$S$56))</f>
        <v>0</v>
      </c>
      <c r="Q22" s="22" cm="1">
        <f t="array" ref="Q22">SUMPRODUCT(('③【組立化粧箱】作業依頼＆実績'!$K$7:$K$256=②【資材】在庫情報!$B22)*('③【組立化粧箱】作業依頼＆実績'!$L$7:$L$256=②【資材】在庫情報!Q$4),('③【組立化粧箱】作業依頼＆実績'!$N$7:$N$256))</f>
        <v>0</v>
      </c>
      <c r="R22" s="23">
        <f t="shared" si="7"/>
        <v>171</v>
      </c>
      <c r="S22" s="21">
        <f>SUMPRODUCT((①【資材】入荷情報!$O$7:$O$56=②【資材】在庫情報!$B22)*(①【資材】入荷情報!$P$7:$P$56=②【資材】在庫情報!T$4),(①【資材】入荷情報!$S$7:$S$56))</f>
        <v>0</v>
      </c>
      <c r="T22" s="22" cm="1">
        <f t="array" ref="T22">SUMPRODUCT(('③【組立化粧箱】作業依頼＆実績'!$K$7:$K$256=②【資材】在庫情報!$B22)*('③【組立化粧箱】作業依頼＆実績'!$L$7:$L$256=②【資材】在庫情報!T$4),('③【組立化粧箱】作業依頼＆実績'!$N$7:$N$256))</f>
        <v>0</v>
      </c>
      <c r="U22" s="23">
        <f t="shared" si="8"/>
        <v>100</v>
      </c>
      <c r="W22" s="68">
        <f t="shared" si="0"/>
        <v>0</v>
      </c>
      <c r="X22" s="22">
        <f t="shared" si="1"/>
        <v>0</v>
      </c>
      <c r="Y22" s="69">
        <f t="shared" si="9"/>
        <v>7771</v>
      </c>
    </row>
    <row r="23" spans="2:25" hidden="1" outlineLevel="1" x14ac:dyDescent="0.25">
      <c r="B23" s="19">
        <f t="shared" si="2"/>
        <v>45247</v>
      </c>
      <c r="C23" s="20" t="s">
        <v>75</v>
      </c>
      <c r="D23" s="21">
        <f>SUMPRODUCT((①【資材】入荷情報!$O$7:$O$56=②【資材】在庫情報!$B23)*(①【資材】入荷情報!$P$7:$P$56=②【資材】在庫情報!E$4),(①【資材】入荷情報!$S$7:$S$56))</f>
        <v>0</v>
      </c>
      <c r="E23" s="22" cm="1">
        <f t="array" ref="E23">SUMPRODUCT(('③【組立化粧箱】作業依頼＆実績'!$K$7:$K$256=②【資材】在庫情報!$B23)*('③【組立化粧箱】作業依頼＆実績'!$L$7:$L$256=②【資材】在庫情報!E$4),('③【組立化粧箱】作業依頼＆実績'!$N$7:$N$256))</f>
        <v>0</v>
      </c>
      <c r="F23" s="23">
        <f t="shared" si="3"/>
        <v>3500</v>
      </c>
      <c r="G23" s="21">
        <f>SUMPRODUCT((①【資材】入荷情報!$O$7:$O$56=②【資材】在庫情報!$B23)*(①【資材】入荷情報!$P$7:$P$56=②【資材】在庫情報!H$4),(①【資材】入荷情報!$S$7:$S$56))</f>
        <v>0</v>
      </c>
      <c r="H23" s="22">
        <f>SUMPRODUCT(('③【組立化粧箱】作業依頼＆実績'!$K$7:$K$256=②【資材】在庫情報!$B23)*('③【組立化粧箱】作業依頼＆実績'!$L$7:$L$256=②【資材】在庫情報!H$4),('③【組立化粧箱】作業依頼＆実績'!$N$7:$N$256))</f>
        <v>500</v>
      </c>
      <c r="I23" s="23">
        <f>+I22+G23-H23</f>
        <v>3500</v>
      </c>
      <c r="J23" s="21">
        <f>SUMPRODUCT((①【資材】入荷情報!$O$7:$O$56=②【資材】在庫情報!$B23)*(①【資材】入荷情報!$P$7:$P$56=②【資材】在庫情報!K$4),(①【資材】入荷情報!$S$7:$S$56))</f>
        <v>0</v>
      </c>
      <c r="K23" s="22" cm="1">
        <f t="array" ref="K23">SUMPRODUCT(('③【組立化粧箱】作業依頼＆実績'!$K$7:$K$256=②【資材】在庫情報!$B23)*('③【組立化粧箱】作業依頼＆実績'!$L$7:$L$256=②【資材】在庫情報!K$4),('③【組立化粧箱】作業依頼＆実績'!$N$7:$N$256))</f>
        <v>500</v>
      </c>
      <c r="L23" s="23">
        <f>L22+I23-K23</f>
        <v>3000</v>
      </c>
      <c r="M23" s="21">
        <f>SUMPRODUCT((①【資材】入荷情報!$O$7:$O$56=②【資材】在庫情報!$B23)*(①【資材】入荷情報!$P$7:$P$56=②【資材】在庫情報!N$4),(①【資材】入荷情報!$S$7:$S$56))</f>
        <v>0</v>
      </c>
      <c r="N23" s="22" cm="1">
        <f t="array" ref="N23">SUMPRODUCT(('③【組立化粧箱】作業依頼＆実績'!$K$7:$K$256=②【資材】在庫情報!$B23)*('③【組立化粧箱】作業依頼＆実績'!$L$7:$L$256=②【資材】在庫情報!N$4),('③【組立化粧箱】作業依頼＆実績'!$N$7:$N$256))</f>
        <v>1000</v>
      </c>
      <c r="O23" s="23">
        <f t="shared" si="6"/>
        <v>3000</v>
      </c>
      <c r="P23" s="21">
        <f>SUMPRODUCT((①【資材】入荷情報!$O$7:$O$56=②【資材】在庫情報!$B23)*(①【資材】入荷情報!$P$7:$P$56=②【資材】在庫情報!Q$4),(①【資材】入荷情報!$S$7:$S$56))</f>
        <v>0</v>
      </c>
      <c r="Q23" s="22" cm="1">
        <f t="array" ref="Q23">SUMPRODUCT(('③【組立化粧箱】作業依頼＆実績'!$K$7:$K$256=②【資材】在庫情報!$B23)*('③【組立化粧箱】作業依頼＆実績'!$L$7:$L$256=②【資材】在庫情報!Q$4),('③【組立化粧箱】作業依頼＆実績'!$N$7:$N$256))</f>
        <v>0</v>
      </c>
      <c r="R23" s="23">
        <f t="shared" si="7"/>
        <v>171</v>
      </c>
      <c r="S23" s="21">
        <f>SUMPRODUCT((①【資材】入荷情報!$O$7:$O$56=②【資材】在庫情報!$B23)*(①【資材】入荷情報!$P$7:$P$56=②【資材】在庫情報!T$4),(①【資材】入荷情報!$S$7:$S$56))</f>
        <v>0</v>
      </c>
      <c r="T23" s="22" cm="1">
        <f t="array" ref="T23">SUMPRODUCT(('③【組立化粧箱】作業依頼＆実績'!$K$7:$K$256=②【資材】在庫情報!$B23)*('③【組立化粧箱】作業依頼＆実績'!$L$7:$L$256=②【資材】在庫情報!T$4),('③【組立化粧箱】作業依頼＆実績'!$N$7:$N$256))</f>
        <v>0</v>
      </c>
      <c r="U23" s="23">
        <f t="shared" si="8"/>
        <v>100</v>
      </c>
      <c r="W23" s="68">
        <f t="shared" si="0"/>
        <v>0</v>
      </c>
      <c r="X23" s="22">
        <f t="shared" si="1"/>
        <v>1000</v>
      </c>
      <c r="Y23" s="69">
        <f t="shared" si="9"/>
        <v>6771</v>
      </c>
    </row>
    <row r="24" spans="2:25" hidden="1" outlineLevel="1" x14ac:dyDescent="0.25">
      <c r="B24" s="19">
        <f t="shared" si="2"/>
        <v>45248</v>
      </c>
      <c r="C24" s="20" t="s">
        <v>76</v>
      </c>
      <c r="D24" s="21">
        <f>SUMPRODUCT((①【資材】入荷情報!$O$7:$O$56=②【資材】在庫情報!$B24)*(①【資材】入荷情報!$P$7:$P$56=②【資材】在庫情報!E$4),(①【資材】入荷情報!$S$7:$S$56))</f>
        <v>0</v>
      </c>
      <c r="E24" s="22" cm="1">
        <f t="array" ref="E24">SUMPRODUCT(('③【組立化粧箱】作業依頼＆実績'!$K$7:$K$256=②【資材】在庫情報!$B24)*('③【組立化粧箱】作業依頼＆実績'!$L$7:$L$256=②【資材】在庫情報!E$4),('③【組立化粧箱】作業依頼＆実績'!$N$7:$N$256))</f>
        <v>0</v>
      </c>
      <c r="F24" s="23">
        <f t="shared" si="3"/>
        <v>3500</v>
      </c>
      <c r="G24" s="21">
        <f>SUMPRODUCT((①【資材】入荷情報!$O$7:$O$56=②【資材】在庫情報!$B24)*(①【資材】入荷情報!$P$7:$P$56=②【資材】在庫情報!H$4),(①【資材】入荷情報!$S$7:$S$56))</f>
        <v>0</v>
      </c>
      <c r="H24" s="22" cm="1">
        <f t="array" ref="H24">SUMPRODUCT(('③【組立化粧箱】作業依頼＆実績'!$K$7:$K$256=②【資材】在庫情報!$B24)*('③【組立化粧箱】作業依頼＆実績'!$L$7:$L$256=②【資材】在庫情報!H$4),('③【組立化粧箱】作業依頼＆実績'!$N$7:$N$256))</f>
        <v>0</v>
      </c>
      <c r="I24" s="23">
        <f>+L23+G24-H24</f>
        <v>3000</v>
      </c>
      <c r="J24" s="21">
        <f>SUMPRODUCT((①【資材】入荷情報!$O$7:$O$56=②【資材】在庫情報!$B24)*(①【資材】入荷情報!$P$7:$P$56=②【資材】在庫情報!K$4),(①【資材】入荷情報!$S$7:$S$56))</f>
        <v>0</v>
      </c>
      <c r="K24" s="22" cm="1">
        <f t="array" ref="K24">SUMPRODUCT(('③【組立化粧箱】作業依頼＆実績'!$K$7:$K$256=②【資材】在庫情報!$B24)*('③【組立化粧箱】作業依頼＆実績'!$L$7:$L$256=②【資材】在庫情報!K$4),('③【組立化粧箱】作業依頼＆実績'!$N$7:$N$256))</f>
        <v>0</v>
      </c>
      <c r="L24" s="23">
        <f>I24-K24</f>
        <v>3000</v>
      </c>
      <c r="M24" s="21">
        <f>SUMPRODUCT((①【資材】入荷情報!$O$7:$O$56=②【資材】在庫情報!$B24)*(①【資材】入荷情報!$P$7:$P$56=②【資材】在庫情報!N$4),(①【資材】入荷情報!$S$7:$S$56))</f>
        <v>0</v>
      </c>
      <c r="N24" s="22" cm="1">
        <f t="array" ref="N24">SUMPRODUCT(('③【組立化粧箱】作業依頼＆実績'!$K$7:$K$256=②【資材】在庫情報!$B24)*('③【組立化粧箱】作業依頼＆実績'!$L$7:$L$256=②【資材】在庫情報!N$4),('③【組立化粧箱】作業依頼＆実績'!$N$7:$N$256))</f>
        <v>0</v>
      </c>
      <c r="O24" s="23">
        <f t="shared" si="6"/>
        <v>3000</v>
      </c>
      <c r="P24" s="21">
        <f>SUMPRODUCT((①【資材】入荷情報!$O$7:$O$56=②【資材】在庫情報!$B24)*(①【資材】入荷情報!$P$7:$P$56=②【資材】在庫情報!Q$4),(①【資材】入荷情報!$S$7:$S$56))</f>
        <v>0</v>
      </c>
      <c r="Q24" s="22" cm="1">
        <f t="array" ref="Q24">SUMPRODUCT(('③【組立化粧箱】作業依頼＆実績'!$K$7:$K$256=②【資材】在庫情報!$B24)*('③【組立化粧箱】作業依頼＆実績'!$L$7:$L$256=②【資材】在庫情報!Q$4),('③【組立化粧箱】作業依頼＆実績'!$N$7:$N$256))</f>
        <v>0</v>
      </c>
      <c r="R24" s="23">
        <f t="shared" si="7"/>
        <v>171</v>
      </c>
      <c r="S24" s="21">
        <f>SUMPRODUCT((①【資材】入荷情報!$O$7:$O$56=②【資材】在庫情報!$B24)*(①【資材】入荷情報!$P$7:$P$56=②【資材】在庫情報!T$4),(①【資材】入荷情報!$S$7:$S$56))</f>
        <v>0</v>
      </c>
      <c r="T24" s="22" cm="1">
        <f t="array" ref="T24">SUMPRODUCT(('③【組立化粧箱】作業依頼＆実績'!$K$7:$K$256=②【資材】在庫情報!$B24)*('③【組立化粧箱】作業依頼＆実績'!$L$7:$L$256=②【資材】在庫情報!T$4),('③【組立化粧箱】作業依頼＆実績'!$N$7:$N$256))</f>
        <v>0</v>
      </c>
      <c r="U24" s="23">
        <f t="shared" si="8"/>
        <v>100</v>
      </c>
      <c r="W24" s="68">
        <f t="shared" si="0"/>
        <v>0</v>
      </c>
      <c r="X24" s="22">
        <f t="shared" si="1"/>
        <v>0</v>
      </c>
      <c r="Y24" s="69">
        <f t="shared" si="9"/>
        <v>6771</v>
      </c>
    </row>
    <row r="25" spans="2:25" hidden="1" outlineLevel="1" x14ac:dyDescent="0.25">
      <c r="B25" s="19">
        <f t="shared" si="2"/>
        <v>45249</v>
      </c>
      <c r="C25" s="20" t="s">
        <v>77</v>
      </c>
      <c r="D25" s="21">
        <f>SUMPRODUCT((①【資材】入荷情報!$O$7:$O$56=②【資材】在庫情報!$B25)*(①【資材】入荷情報!$P$7:$P$56=②【資材】在庫情報!E$4),(①【資材】入荷情報!$S$7:$S$56))</f>
        <v>0</v>
      </c>
      <c r="E25" s="22" cm="1">
        <f t="array" ref="E25">SUMPRODUCT(('③【組立化粧箱】作業依頼＆実績'!$K$7:$K$256=②【資材】在庫情報!$B25)*('③【組立化粧箱】作業依頼＆実績'!$L$7:$L$256=②【資材】在庫情報!E$4),('③【組立化粧箱】作業依頼＆実績'!$N$7:$N$256))</f>
        <v>0</v>
      </c>
      <c r="F25" s="23">
        <f t="shared" si="3"/>
        <v>3500</v>
      </c>
      <c r="G25" s="21">
        <f>SUMPRODUCT((①【資材】入荷情報!$O$7:$O$56=②【資材】在庫情報!$B25)*(①【資材】入荷情報!$P$7:$P$56=②【資材】在庫情報!H$4),(①【資材】入荷情報!$S$7:$S$56))</f>
        <v>0</v>
      </c>
      <c r="H25" s="22" cm="1">
        <f t="array" ref="H25">SUMPRODUCT(('③【組立化粧箱】作業依頼＆実績'!$K$7:$K$256=②【資材】在庫情報!$B25)*('③【組立化粧箱】作業依頼＆実績'!$L$7:$L$256=②【資材】在庫情報!H$4),('③【組立化粧箱】作業依頼＆実績'!$N$7:$N$256))</f>
        <v>0</v>
      </c>
      <c r="I25" s="23">
        <f t="shared" ref="I25:I88" si="10">+L24+G25-H25</f>
        <v>3000</v>
      </c>
      <c r="J25" s="21">
        <f>SUMPRODUCT((①【資材】入荷情報!$O$7:$O$56=②【資材】在庫情報!$B25)*(①【資材】入荷情報!$P$7:$P$56=②【資材】在庫情報!K$4),(①【資材】入荷情報!$S$7:$S$56))</f>
        <v>0</v>
      </c>
      <c r="K25" s="22" cm="1">
        <f t="array" ref="K25">SUMPRODUCT(('③【組立化粧箱】作業依頼＆実績'!$K$7:$K$256=②【資材】在庫情報!$B25)*('③【組立化粧箱】作業依頼＆実績'!$L$7:$L$256=②【資材】在庫情報!K$4),('③【組立化粧箱】作業依頼＆実績'!$N$7:$N$256))</f>
        <v>0</v>
      </c>
      <c r="L25" s="23">
        <f t="shared" ref="L25:L88" si="11">I25-K25</f>
        <v>3000</v>
      </c>
      <c r="M25" s="21">
        <f>SUMPRODUCT((①【資材】入荷情報!$O$7:$O$56=②【資材】在庫情報!$B25)*(①【資材】入荷情報!$P$7:$P$56=②【資材】在庫情報!N$4),(①【資材】入荷情報!$S$7:$S$56))</f>
        <v>0</v>
      </c>
      <c r="N25" s="22" cm="1">
        <f t="array" ref="N25">SUMPRODUCT(('③【組立化粧箱】作業依頼＆実績'!$K$7:$K$256=②【資材】在庫情報!$B25)*('③【組立化粧箱】作業依頼＆実績'!$L$7:$L$256=②【資材】在庫情報!N$4),('③【組立化粧箱】作業依頼＆実績'!$N$7:$N$256))</f>
        <v>0</v>
      </c>
      <c r="O25" s="23">
        <f t="shared" si="6"/>
        <v>3000</v>
      </c>
      <c r="P25" s="21">
        <f>SUMPRODUCT((①【資材】入荷情報!$O$7:$O$56=②【資材】在庫情報!$B25)*(①【資材】入荷情報!$P$7:$P$56=②【資材】在庫情報!Q$4),(①【資材】入荷情報!$S$7:$S$56))</f>
        <v>0</v>
      </c>
      <c r="Q25" s="22" cm="1">
        <f t="array" ref="Q25">SUMPRODUCT(('③【組立化粧箱】作業依頼＆実績'!$K$7:$K$256=②【資材】在庫情報!$B25)*('③【組立化粧箱】作業依頼＆実績'!$L$7:$L$256=②【資材】在庫情報!Q$4),('③【組立化粧箱】作業依頼＆実績'!$N$7:$N$256))</f>
        <v>0</v>
      </c>
      <c r="R25" s="23">
        <f t="shared" si="7"/>
        <v>171</v>
      </c>
      <c r="S25" s="21">
        <f>SUMPRODUCT((①【資材】入荷情報!$O$7:$O$56=②【資材】在庫情報!$B25)*(①【資材】入荷情報!$P$7:$P$56=②【資材】在庫情報!T$4),(①【資材】入荷情報!$S$7:$S$56))</f>
        <v>0</v>
      </c>
      <c r="T25" s="22" cm="1">
        <f t="array" ref="T25">SUMPRODUCT(('③【組立化粧箱】作業依頼＆実績'!$K$7:$K$256=②【資材】在庫情報!$B25)*('③【組立化粧箱】作業依頼＆実績'!$L$7:$L$256=②【資材】在庫情報!T$4),('③【組立化粧箱】作業依頼＆実績'!$N$7:$N$256))</f>
        <v>0</v>
      </c>
      <c r="U25" s="23">
        <f t="shared" si="8"/>
        <v>100</v>
      </c>
      <c r="W25" s="68">
        <f t="shared" si="0"/>
        <v>0</v>
      </c>
      <c r="X25" s="22">
        <f t="shared" si="1"/>
        <v>0</v>
      </c>
      <c r="Y25" s="69">
        <f t="shared" si="9"/>
        <v>6771</v>
      </c>
    </row>
    <row r="26" spans="2:25" hidden="1" outlineLevel="1" x14ac:dyDescent="0.25">
      <c r="B26" s="19">
        <f t="shared" si="2"/>
        <v>45250</v>
      </c>
      <c r="C26" s="20" t="s">
        <v>78</v>
      </c>
      <c r="D26" s="21">
        <f>SUMPRODUCT((①【資材】入荷情報!$O$7:$O$56=②【資材】在庫情報!$B26)*(①【資材】入荷情報!$P$7:$P$56=②【資材】在庫情報!E$4),(①【資材】入荷情報!$S$7:$S$56))</f>
        <v>0</v>
      </c>
      <c r="E26" s="22" cm="1">
        <f t="array" ref="E26">SUMPRODUCT(('③【組立化粧箱】作業依頼＆実績'!$K$7:$K$256=②【資材】在庫情報!$B26)*('③【組立化粧箱】作業依頼＆実績'!$L$7:$L$256=②【資材】在庫情報!E$4),('③【組立化粧箱】作業依頼＆実績'!$N$7:$N$256))</f>
        <v>0</v>
      </c>
      <c r="F26" s="23">
        <f t="shared" si="3"/>
        <v>3500</v>
      </c>
      <c r="G26" s="21">
        <f>SUMPRODUCT((①【資材】入荷情報!$O$7:$O$56=②【資材】在庫情報!$B26)*(①【資材】入荷情報!$P$7:$P$56=②【資材】在庫情報!H$4),(①【資材】入荷情報!$S$7:$S$56))</f>
        <v>0</v>
      </c>
      <c r="H26" s="22" cm="1">
        <f t="array" ref="H26">SUMPRODUCT(('③【組立化粧箱】作業依頼＆実績'!$K$7:$K$256=②【資材】在庫情報!$B26)*('③【組立化粧箱】作業依頼＆実績'!$L$7:$L$256=②【資材】在庫情報!H$4),('③【組立化粧箱】作業依頼＆実績'!$N$7:$N$256))</f>
        <v>0</v>
      </c>
      <c r="I26" s="23">
        <f t="shared" si="10"/>
        <v>3000</v>
      </c>
      <c r="J26" s="21">
        <f>SUMPRODUCT((①【資材】入荷情報!$O$7:$O$56=②【資材】在庫情報!$B26)*(①【資材】入荷情報!$P$7:$P$56=②【資材】在庫情報!K$4),(①【資材】入荷情報!$S$7:$S$56))</f>
        <v>0</v>
      </c>
      <c r="K26" s="22" cm="1">
        <f t="array" ref="K26">SUMPRODUCT(('③【組立化粧箱】作業依頼＆実績'!$K$7:$K$256=②【資材】在庫情報!$B26)*('③【組立化粧箱】作業依頼＆実績'!$L$7:$L$256=②【資材】在庫情報!K$4),('③【組立化粧箱】作業依頼＆実績'!$N$7:$N$256))</f>
        <v>0</v>
      </c>
      <c r="L26" s="23">
        <f t="shared" si="11"/>
        <v>3000</v>
      </c>
      <c r="M26" s="21">
        <f>SUMPRODUCT((①【資材】入荷情報!$O$7:$O$56=②【資材】在庫情報!$B26)*(①【資材】入荷情報!$P$7:$P$56=②【資材】在庫情報!N$4),(①【資材】入荷情報!$S$7:$S$56))</f>
        <v>0</v>
      </c>
      <c r="N26" s="22" cm="1">
        <f t="array" ref="N26">SUMPRODUCT(('③【組立化粧箱】作業依頼＆実績'!$K$7:$K$256=②【資材】在庫情報!$B26)*('③【組立化粧箱】作業依頼＆実績'!$L$7:$L$256=②【資材】在庫情報!N$4),('③【組立化粧箱】作業依頼＆実績'!$N$7:$N$256))</f>
        <v>0</v>
      </c>
      <c r="O26" s="23">
        <f t="shared" si="6"/>
        <v>3000</v>
      </c>
      <c r="P26" s="21">
        <f>SUMPRODUCT((①【資材】入荷情報!$O$7:$O$56=②【資材】在庫情報!$B26)*(①【資材】入荷情報!$P$7:$P$56=②【資材】在庫情報!Q$4),(①【資材】入荷情報!$S$7:$S$56))</f>
        <v>0</v>
      </c>
      <c r="Q26" s="22" cm="1">
        <f t="array" ref="Q26">SUMPRODUCT(('③【組立化粧箱】作業依頼＆実績'!$K$7:$K$256=②【資材】在庫情報!$B26)*('③【組立化粧箱】作業依頼＆実績'!$L$7:$L$256=②【資材】在庫情報!Q$4),('③【組立化粧箱】作業依頼＆実績'!$N$7:$N$256))</f>
        <v>0</v>
      </c>
      <c r="R26" s="23">
        <f t="shared" si="7"/>
        <v>171</v>
      </c>
      <c r="S26" s="21">
        <f>SUMPRODUCT((①【資材】入荷情報!$O$7:$O$56=②【資材】在庫情報!$B26)*(①【資材】入荷情報!$P$7:$P$56=②【資材】在庫情報!T$4),(①【資材】入荷情報!$S$7:$S$56))</f>
        <v>0</v>
      </c>
      <c r="T26" s="22" cm="1">
        <f t="array" ref="T26">SUMPRODUCT(('③【組立化粧箱】作業依頼＆実績'!$K$7:$K$256=②【資材】在庫情報!$B26)*('③【組立化粧箱】作業依頼＆実績'!$L$7:$L$256=②【資材】在庫情報!T$4),('③【組立化粧箱】作業依頼＆実績'!$N$7:$N$256))</f>
        <v>0</v>
      </c>
      <c r="U26" s="23">
        <f t="shared" si="8"/>
        <v>100</v>
      </c>
      <c r="W26" s="68">
        <f t="shared" si="0"/>
        <v>0</v>
      </c>
      <c r="X26" s="22">
        <f t="shared" si="1"/>
        <v>0</v>
      </c>
      <c r="Y26" s="69">
        <f t="shared" si="9"/>
        <v>6771</v>
      </c>
    </row>
    <row r="27" spans="2:25" hidden="1" outlineLevel="1" x14ac:dyDescent="0.25">
      <c r="B27" s="19">
        <f t="shared" si="2"/>
        <v>45251</v>
      </c>
      <c r="C27" s="20" t="s">
        <v>79</v>
      </c>
      <c r="D27" s="21">
        <f>SUMPRODUCT((①【資材】入荷情報!$O$7:$O$56=②【資材】在庫情報!$B27)*(①【資材】入荷情報!$P$7:$P$56=②【資材】在庫情報!E$4),(①【資材】入荷情報!$S$7:$S$56))</f>
        <v>0</v>
      </c>
      <c r="E27" s="22" cm="1">
        <f t="array" ref="E27">SUMPRODUCT(('③【組立化粧箱】作業依頼＆実績'!$K$7:$K$256=②【資材】在庫情報!$B27)*('③【組立化粧箱】作業依頼＆実績'!$L$7:$L$256=②【資材】在庫情報!E$4),('③【組立化粧箱】作業依頼＆実績'!$N$7:$N$256))</f>
        <v>0</v>
      </c>
      <c r="F27" s="23">
        <f t="shared" si="3"/>
        <v>3500</v>
      </c>
      <c r="G27" s="21">
        <f>SUMPRODUCT((①【資材】入荷情報!$O$7:$O$56=②【資材】在庫情報!$B27)*(①【資材】入荷情報!$P$7:$P$56=②【資材】在庫情報!H$4),(①【資材】入荷情報!$S$7:$S$56))</f>
        <v>0</v>
      </c>
      <c r="H27" s="22" cm="1">
        <f t="array" ref="H27">SUMPRODUCT(('③【組立化粧箱】作業依頼＆実績'!$K$7:$K$256=②【資材】在庫情報!$B27)*('③【組立化粧箱】作業依頼＆実績'!$L$7:$L$256=②【資材】在庫情報!H$4),('③【組立化粧箱】作業依頼＆実績'!$N$7:$N$256))</f>
        <v>0</v>
      </c>
      <c r="I27" s="23">
        <f t="shared" si="10"/>
        <v>3000</v>
      </c>
      <c r="J27" s="21">
        <f>SUMPRODUCT((①【資材】入荷情報!$O$7:$O$56=②【資材】在庫情報!$B27)*(①【資材】入荷情報!$P$7:$P$56=②【資材】在庫情報!K$4),(①【資材】入荷情報!$S$7:$S$56))</f>
        <v>0</v>
      </c>
      <c r="K27" s="22" cm="1">
        <f t="array" ref="K27">SUMPRODUCT(('③【組立化粧箱】作業依頼＆実績'!$K$7:$K$256=②【資材】在庫情報!$B27)*('③【組立化粧箱】作業依頼＆実績'!$L$7:$L$256=②【資材】在庫情報!K$4),('③【組立化粧箱】作業依頼＆実績'!$N$7:$N$256))</f>
        <v>0</v>
      </c>
      <c r="L27" s="23">
        <f t="shared" si="11"/>
        <v>3000</v>
      </c>
      <c r="M27" s="21">
        <f>SUMPRODUCT((①【資材】入荷情報!$O$7:$O$56=②【資材】在庫情報!$B27)*(①【資材】入荷情報!$P$7:$P$56=②【資材】在庫情報!N$4),(①【資材】入荷情報!$S$7:$S$56))</f>
        <v>0</v>
      </c>
      <c r="N27" s="22" cm="1">
        <f t="array" ref="N27">SUMPRODUCT(('③【組立化粧箱】作業依頼＆実績'!$K$7:$K$256=②【資材】在庫情報!$B27)*('③【組立化粧箱】作業依頼＆実績'!$L$7:$L$256=②【資材】在庫情報!N$4),('③【組立化粧箱】作業依頼＆実績'!$N$7:$N$256))</f>
        <v>0</v>
      </c>
      <c r="O27" s="23">
        <f t="shared" si="6"/>
        <v>3000</v>
      </c>
      <c r="P27" s="21">
        <f>SUMPRODUCT((①【資材】入荷情報!$O$7:$O$56=②【資材】在庫情報!$B27)*(①【資材】入荷情報!$P$7:$P$56=②【資材】在庫情報!Q$4),(①【資材】入荷情報!$S$7:$S$56))</f>
        <v>0</v>
      </c>
      <c r="Q27" s="22" cm="1">
        <f t="array" ref="Q27">SUMPRODUCT(('③【組立化粧箱】作業依頼＆実績'!$K$7:$K$256=②【資材】在庫情報!$B27)*('③【組立化粧箱】作業依頼＆実績'!$L$7:$L$256=②【資材】在庫情報!Q$4),('③【組立化粧箱】作業依頼＆実績'!$N$7:$N$256))</f>
        <v>0</v>
      </c>
      <c r="R27" s="23">
        <f t="shared" si="7"/>
        <v>171</v>
      </c>
      <c r="S27" s="21">
        <f>SUMPRODUCT((①【資材】入荷情報!$O$7:$O$56=②【資材】在庫情報!$B27)*(①【資材】入荷情報!$P$7:$P$56=②【資材】在庫情報!T$4),(①【資材】入荷情報!$S$7:$S$56))</f>
        <v>0</v>
      </c>
      <c r="T27" s="22" cm="1">
        <f t="array" ref="T27">SUMPRODUCT(('③【組立化粧箱】作業依頼＆実績'!$K$7:$K$256=②【資材】在庫情報!$B27)*('③【組立化粧箱】作業依頼＆実績'!$L$7:$L$256=②【資材】在庫情報!T$4),('③【組立化粧箱】作業依頼＆実績'!$N$7:$N$256))</f>
        <v>0</v>
      </c>
      <c r="U27" s="23">
        <f t="shared" si="8"/>
        <v>100</v>
      </c>
      <c r="W27" s="68">
        <f t="shared" si="0"/>
        <v>0</v>
      </c>
      <c r="X27" s="22">
        <f t="shared" si="1"/>
        <v>0</v>
      </c>
      <c r="Y27" s="69">
        <f t="shared" si="9"/>
        <v>6771</v>
      </c>
    </row>
    <row r="28" spans="2:25" hidden="1" outlineLevel="1" x14ac:dyDescent="0.25">
      <c r="B28" s="19">
        <f t="shared" si="2"/>
        <v>45252</v>
      </c>
      <c r="C28" s="20" t="s">
        <v>80</v>
      </c>
      <c r="D28" s="21">
        <f>SUMPRODUCT((①【資材】入荷情報!$O$7:$O$56=②【資材】在庫情報!$B28)*(①【資材】入荷情報!$P$7:$P$56=②【資材】在庫情報!E$4),(①【資材】入荷情報!$S$7:$S$56))</f>
        <v>0</v>
      </c>
      <c r="E28" s="22" cm="1">
        <f t="array" ref="E28">SUMPRODUCT(('③【組立化粧箱】作業依頼＆実績'!$K$7:$K$256=②【資材】在庫情報!$B28)*('③【組立化粧箱】作業依頼＆実績'!$L$7:$L$256=②【資材】在庫情報!E$4),('③【組立化粧箱】作業依頼＆実績'!$N$7:$N$256))</f>
        <v>0</v>
      </c>
      <c r="F28" s="23">
        <f t="shared" si="3"/>
        <v>3500</v>
      </c>
      <c r="G28" s="21">
        <f>SUMPRODUCT((①【資材】入荷情報!$O$7:$O$56=②【資材】在庫情報!$B28)*(①【資材】入荷情報!$P$7:$P$56=②【資材】在庫情報!H$4),(①【資材】入荷情報!$S$7:$S$56))</f>
        <v>0</v>
      </c>
      <c r="H28" s="22">
        <f>SUMPRODUCT(('③【組立化粧箱】作業依頼＆実績'!$K$7:$K$256=②【資材】在庫情報!$B28)*('③【組立化粧箱】作業依頼＆実績'!$L$7:$L$256=②【資材】在庫情報!H$4),('③【組立化粧箱】作業依頼＆実績'!$N$7:$N$256))</f>
        <v>822</v>
      </c>
      <c r="I28" s="23">
        <f t="shared" si="10"/>
        <v>2178</v>
      </c>
      <c r="J28" s="21">
        <f>SUMPRODUCT((①【資材】入荷情報!$O$7:$O$56=②【資材】在庫情報!$B28)*(①【資材】入荷情報!$P$7:$P$56=②【資材】在庫情報!K$4),(①【資材】入荷情報!$S$7:$S$56))</f>
        <v>0</v>
      </c>
      <c r="K28" s="22" cm="1">
        <f t="array" ref="K28">SUMPRODUCT(('③【組立化粧箱】作業依頼＆実績'!$K$7:$K$256=②【資材】在庫情報!$B28)*('③【組立化粧箱】作業依頼＆実績'!$L$7:$L$256=②【資材】在庫情報!K$4),('③【組立化粧箱】作業依頼＆実績'!$N$7:$N$256))</f>
        <v>0</v>
      </c>
      <c r="L28" s="23">
        <f t="shared" si="11"/>
        <v>2178</v>
      </c>
      <c r="M28" s="21">
        <f>SUMPRODUCT((①【資材】入荷情報!$O$7:$O$56=②【資材】在庫情報!$B28)*(①【資材】入荷情報!$P$7:$P$56=②【資材】在庫情報!N$4),(①【資材】入荷情報!$S$7:$S$56))</f>
        <v>0</v>
      </c>
      <c r="N28" s="22" cm="1">
        <f t="array" ref="N28">SUMPRODUCT(('③【組立化粧箱】作業依頼＆実績'!$K$7:$K$256=②【資材】在庫情報!$B28)*('③【組立化粧箱】作業依頼＆実績'!$L$7:$L$256=②【資材】在庫情報!N$4),('③【組立化粧箱】作業依頼＆実績'!$N$7:$N$256))</f>
        <v>1644</v>
      </c>
      <c r="O28" s="23">
        <f t="shared" si="6"/>
        <v>1356</v>
      </c>
      <c r="P28" s="21">
        <f>SUMPRODUCT((①【資材】入荷情報!$O$7:$O$56=②【資材】在庫情報!$B28)*(①【資材】入荷情報!$P$7:$P$56=②【資材】在庫情報!Q$4),(①【資材】入荷情報!$S$7:$S$56))</f>
        <v>0</v>
      </c>
      <c r="Q28" s="22" cm="1">
        <f t="array" ref="Q28">SUMPRODUCT(('③【組立化粧箱】作業依頼＆実績'!$K$7:$K$256=②【資材】在庫情報!$B28)*('③【組立化粧箱】作業依頼＆実績'!$L$7:$L$256=②【資材】在庫情報!Q$4),('③【組立化粧箱】作業依頼＆実績'!$N$7:$N$256))</f>
        <v>0</v>
      </c>
      <c r="R28" s="23">
        <f t="shared" si="7"/>
        <v>171</v>
      </c>
      <c r="S28" s="21">
        <f>SUMPRODUCT((①【資材】入荷情報!$O$7:$O$56=②【資材】在庫情報!$B28)*(①【資材】入荷情報!$P$7:$P$56=②【資材】在庫情報!T$4),(①【資材】入荷情報!$S$7:$S$56))</f>
        <v>0</v>
      </c>
      <c r="T28" s="22" cm="1">
        <f t="array" ref="T28">SUMPRODUCT(('③【組立化粧箱】作業依頼＆実績'!$K$7:$K$256=②【資材】在庫情報!$B28)*('③【組立化粧箱】作業依頼＆実績'!$L$7:$L$256=②【資材】在庫情報!T$4),('③【組立化粧箱】作業依頼＆実績'!$N$7:$N$256))</f>
        <v>0</v>
      </c>
      <c r="U28" s="23">
        <f t="shared" si="8"/>
        <v>100</v>
      </c>
      <c r="W28" s="68">
        <f t="shared" si="0"/>
        <v>0</v>
      </c>
      <c r="X28" s="22">
        <f t="shared" si="1"/>
        <v>822</v>
      </c>
      <c r="Y28" s="69">
        <f t="shared" si="9"/>
        <v>5949</v>
      </c>
    </row>
    <row r="29" spans="2:25" hidden="1" outlineLevel="1" x14ac:dyDescent="0.25">
      <c r="B29" s="19">
        <f t="shared" si="2"/>
        <v>45253</v>
      </c>
      <c r="C29" s="20" t="s">
        <v>81</v>
      </c>
      <c r="D29" s="21">
        <f>SUMPRODUCT((①【資材】入荷情報!$O$7:$O$56=②【資材】在庫情報!$B29)*(①【資材】入荷情報!$P$7:$P$56=②【資材】在庫情報!E$4),(①【資材】入荷情報!$S$7:$S$56))</f>
        <v>0</v>
      </c>
      <c r="E29" s="22" cm="1">
        <f t="array" ref="E29">SUMPRODUCT(('③【組立化粧箱】作業依頼＆実績'!$K$7:$K$256=②【資材】在庫情報!$B29)*('③【組立化粧箱】作業依頼＆実績'!$L$7:$L$256=②【資材】在庫情報!E$4),('③【組立化粧箱】作業依頼＆実績'!$N$7:$N$256))</f>
        <v>0</v>
      </c>
      <c r="F29" s="23">
        <f t="shared" si="3"/>
        <v>3500</v>
      </c>
      <c r="G29" s="21">
        <f>SUMPRODUCT((①【資材】入荷情報!$O$7:$O$56=②【資材】在庫情報!$B29)*(①【資材】入荷情報!$P$7:$P$56=②【資材】在庫情報!H$4),(①【資材】入荷情報!$S$7:$S$56))</f>
        <v>0</v>
      </c>
      <c r="H29" s="22" cm="1">
        <f t="array" ref="H29">SUMPRODUCT(('③【組立化粧箱】作業依頼＆実績'!$K$7:$K$256=②【資材】在庫情報!$B29)*('③【組立化粧箱】作業依頼＆実績'!$L$7:$L$256=②【資材】在庫情報!H$4),('③【組立化粧箱】作業依頼＆実績'!$N$7:$N$256))</f>
        <v>0</v>
      </c>
      <c r="I29" s="23">
        <f t="shared" si="10"/>
        <v>2178</v>
      </c>
      <c r="J29" s="21">
        <f>SUMPRODUCT((①【資材】入荷情報!$O$7:$O$56=②【資材】在庫情報!$B29)*(①【資材】入荷情報!$P$7:$P$56=②【資材】在庫情報!K$4),(①【資材】入荷情報!$S$7:$S$56))</f>
        <v>0</v>
      </c>
      <c r="K29" s="22" cm="1">
        <f t="array" ref="K29">SUMPRODUCT(('③【組立化粧箱】作業依頼＆実績'!$K$7:$K$256=②【資材】在庫情報!$B29)*('③【組立化粧箱】作業依頼＆実績'!$L$7:$L$256=②【資材】在庫情報!K$4),('③【組立化粧箱】作業依頼＆実績'!$N$7:$N$256))</f>
        <v>0</v>
      </c>
      <c r="L29" s="23">
        <f t="shared" si="11"/>
        <v>2178</v>
      </c>
      <c r="M29" s="21">
        <f>SUMPRODUCT((①【資材】入荷情報!$O$7:$O$56=②【資材】在庫情報!$B29)*(①【資材】入荷情報!$P$7:$P$56=②【資材】在庫情報!N$4),(①【資材】入荷情報!$S$7:$S$56))</f>
        <v>0</v>
      </c>
      <c r="N29" s="22" cm="1">
        <f t="array" ref="N29">SUMPRODUCT(('③【組立化粧箱】作業依頼＆実績'!$K$7:$K$256=②【資材】在庫情報!$B29)*('③【組立化粧箱】作業依頼＆実績'!$L$7:$L$256=②【資材】在庫情報!N$4),('③【組立化粧箱】作業依頼＆実績'!$N$7:$N$256))</f>
        <v>0</v>
      </c>
      <c r="O29" s="23">
        <f t="shared" si="6"/>
        <v>1356</v>
      </c>
      <c r="P29" s="21">
        <f>SUMPRODUCT((①【資材】入荷情報!$O$7:$O$56=②【資材】在庫情報!$B29)*(①【資材】入荷情報!$P$7:$P$56=②【資材】在庫情報!Q$4),(①【資材】入荷情報!$S$7:$S$56))</f>
        <v>0</v>
      </c>
      <c r="Q29" s="22" cm="1">
        <f t="array" ref="Q29">SUMPRODUCT(('③【組立化粧箱】作業依頼＆実績'!$K$7:$K$256=②【資材】在庫情報!$B29)*('③【組立化粧箱】作業依頼＆実績'!$L$7:$L$256=②【資材】在庫情報!Q$4),('③【組立化粧箱】作業依頼＆実績'!$N$7:$N$256))</f>
        <v>0</v>
      </c>
      <c r="R29" s="23">
        <f t="shared" si="7"/>
        <v>171</v>
      </c>
      <c r="S29" s="21">
        <f>SUMPRODUCT((①【資材】入荷情報!$O$7:$O$56=②【資材】在庫情報!$B29)*(①【資材】入荷情報!$P$7:$P$56=②【資材】在庫情報!T$4),(①【資材】入荷情報!$S$7:$S$56))</f>
        <v>0</v>
      </c>
      <c r="T29" s="22" cm="1">
        <f t="array" ref="T29">SUMPRODUCT(('③【組立化粧箱】作業依頼＆実績'!$K$7:$K$256=②【資材】在庫情報!$B29)*('③【組立化粧箱】作業依頼＆実績'!$L$7:$L$256=②【資材】在庫情報!T$4),('③【組立化粧箱】作業依頼＆実績'!$N$7:$N$256))</f>
        <v>0</v>
      </c>
      <c r="U29" s="23">
        <f t="shared" si="8"/>
        <v>100</v>
      </c>
      <c r="W29" s="68">
        <f t="shared" si="0"/>
        <v>0</v>
      </c>
      <c r="X29" s="22">
        <f t="shared" si="1"/>
        <v>0</v>
      </c>
      <c r="Y29" s="69">
        <f t="shared" si="9"/>
        <v>5949</v>
      </c>
    </row>
    <row r="30" spans="2:25" hidden="1" outlineLevel="1" x14ac:dyDescent="0.25">
      <c r="B30" s="19">
        <f t="shared" si="2"/>
        <v>45254</v>
      </c>
      <c r="C30" s="20" t="s">
        <v>75</v>
      </c>
      <c r="D30" s="21">
        <f>SUMPRODUCT((①【資材】入荷情報!$O$7:$O$56=②【資材】在庫情報!$B30)*(①【資材】入荷情報!$P$7:$P$56=②【資材】在庫情報!E$4),(①【資材】入荷情報!$S$7:$S$56))</f>
        <v>0</v>
      </c>
      <c r="E30" s="22" cm="1">
        <f t="array" ref="E30">SUMPRODUCT(('③【組立化粧箱】作業依頼＆実績'!$K$7:$K$256=②【資材】在庫情報!$B30)*('③【組立化粧箱】作業依頼＆実績'!$L$7:$L$256=②【資材】在庫情報!E$4),('③【組立化粧箱】作業依頼＆実績'!$N$7:$N$256))</f>
        <v>0</v>
      </c>
      <c r="F30" s="23">
        <f t="shared" si="3"/>
        <v>3500</v>
      </c>
      <c r="G30" s="21">
        <f>SUMPRODUCT((①【資材】入荷情報!$O$7:$O$56=②【資材】在庫情報!$B30)*(①【資材】入荷情報!$P$7:$P$56=②【資材】在庫情報!H$4),(①【資材】入荷情報!$S$7:$S$56))</f>
        <v>0</v>
      </c>
      <c r="H30" s="22">
        <f>SUMPRODUCT(('③【組立化粧箱】作業依頼＆実績'!$K$7:$K$256=②【資材】在庫情報!$B30)*('③【組立化粧箱】作業依頼＆実績'!$L$7:$L$256=②【資材】在庫情報!H$4),('③【組立化粧箱】作業依頼＆実績'!$N$7:$N$256))</f>
        <v>678</v>
      </c>
      <c r="I30" s="23">
        <f t="shared" si="10"/>
        <v>1500</v>
      </c>
      <c r="J30" s="21">
        <f>SUMPRODUCT((①【資材】入荷情報!$O$7:$O$56=②【資材】在庫情報!$B30)*(①【資材】入荷情報!$P$7:$P$56=②【資材】在庫情報!K$4),(①【資材】入荷情報!$S$7:$S$56))</f>
        <v>0</v>
      </c>
      <c r="K30" s="22" cm="1">
        <f t="array" ref="K30">SUMPRODUCT(('③【組立化粧箱】作業依頼＆実績'!$K$7:$K$256=②【資材】在庫情報!$B30)*('③【組立化粧箱】作業依頼＆実績'!$L$7:$L$256=②【資材】在庫情報!K$4),('③【組立化粧箱】作業依頼＆実績'!$N$7:$N$256))</f>
        <v>0</v>
      </c>
      <c r="L30" s="23">
        <f t="shared" si="11"/>
        <v>1500</v>
      </c>
      <c r="M30" s="21">
        <f>SUMPRODUCT((①【資材】入荷情報!$O$7:$O$56=②【資材】在庫情報!$B30)*(①【資材】入荷情報!$P$7:$P$56=②【資材】在庫情報!N$4),(①【資材】入荷情報!$S$7:$S$56))</f>
        <v>0</v>
      </c>
      <c r="N30" s="22" cm="1">
        <f t="array" ref="N30">SUMPRODUCT(('③【組立化粧箱】作業依頼＆実績'!$K$7:$K$256=②【資材】在庫情報!$B30)*('③【組立化粧箱】作業依頼＆実績'!$L$7:$L$256=②【資材】在庫情報!N$4),('③【組立化粧箱】作業依頼＆実績'!$N$7:$N$256))</f>
        <v>1356</v>
      </c>
      <c r="O30" s="23">
        <f t="shared" si="6"/>
        <v>0</v>
      </c>
      <c r="P30" s="21">
        <f>SUMPRODUCT((①【資材】入荷情報!$O$7:$O$56=②【資材】在庫情報!$B30)*(①【資材】入荷情報!$P$7:$P$56=②【資材】在庫情報!Q$4),(①【資材】入荷情報!$S$7:$S$56))</f>
        <v>0</v>
      </c>
      <c r="Q30" s="22" cm="1">
        <f t="array" ref="Q30">SUMPRODUCT(('③【組立化粧箱】作業依頼＆実績'!$K$7:$K$256=②【資材】在庫情報!$B30)*('③【組立化粧箱】作業依頼＆実績'!$L$7:$L$256=②【資材】在庫情報!Q$4),('③【組立化粧箱】作業依頼＆実績'!$N$7:$N$256))</f>
        <v>0</v>
      </c>
      <c r="R30" s="23">
        <f t="shared" si="7"/>
        <v>171</v>
      </c>
      <c r="S30" s="21">
        <f>SUMPRODUCT((①【資材】入荷情報!$O$7:$O$56=②【資材】在庫情報!$B30)*(①【資材】入荷情報!$P$7:$P$56=②【資材】在庫情報!T$4),(①【資材】入荷情報!$S$7:$S$56))</f>
        <v>0</v>
      </c>
      <c r="T30" s="22" cm="1">
        <f t="array" ref="T30">SUMPRODUCT(('③【組立化粧箱】作業依頼＆実績'!$K$7:$K$256=②【資材】在庫情報!$B30)*('③【組立化粧箱】作業依頼＆実績'!$L$7:$L$256=②【資材】在庫情報!T$4),('③【組立化粧箱】作業依頼＆実績'!$N$7:$N$256))</f>
        <v>0</v>
      </c>
      <c r="U30" s="23">
        <f t="shared" si="8"/>
        <v>100</v>
      </c>
      <c r="W30" s="68">
        <f t="shared" si="0"/>
        <v>0</v>
      </c>
      <c r="X30" s="22">
        <f t="shared" si="1"/>
        <v>678</v>
      </c>
      <c r="Y30" s="69">
        <f t="shared" si="9"/>
        <v>5271</v>
      </c>
    </row>
    <row r="31" spans="2:25" hidden="1" outlineLevel="1" x14ac:dyDescent="0.25">
      <c r="B31" s="19">
        <f t="shared" si="2"/>
        <v>45255</v>
      </c>
      <c r="C31" s="20" t="s">
        <v>76</v>
      </c>
      <c r="D31" s="21">
        <f>SUMPRODUCT((①【資材】入荷情報!$O$7:$O$56=②【資材】在庫情報!$B31)*(①【資材】入荷情報!$P$7:$P$56=②【資材】在庫情報!E$4),(①【資材】入荷情報!$S$7:$S$56))</f>
        <v>0</v>
      </c>
      <c r="E31" s="22" cm="1">
        <f t="array" ref="E31">SUMPRODUCT(('③【組立化粧箱】作業依頼＆実績'!$K$7:$K$256=②【資材】在庫情報!$B31)*('③【組立化粧箱】作業依頼＆実績'!$L$7:$L$256=②【資材】在庫情報!E$4),('③【組立化粧箱】作業依頼＆実績'!$N$7:$N$256))</f>
        <v>0</v>
      </c>
      <c r="F31" s="23">
        <f t="shared" si="3"/>
        <v>3500</v>
      </c>
      <c r="G31" s="21">
        <f>SUMPRODUCT((①【資材】入荷情報!$O$7:$O$56=②【資材】在庫情報!$B31)*(①【資材】入荷情報!$P$7:$P$56=②【資材】在庫情報!H$4),(①【資材】入荷情報!$S$7:$S$56))</f>
        <v>0</v>
      </c>
      <c r="H31" s="22" cm="1">
        <f t="array" ref="H31">SUMPRODUCT(('③【組立化粧箱】作業依頼＆実績'!$K$7:$K$256=②【資材】在庫情報!$B31)*('③【組立化粧箱】作業依頼＆実績'!$L$7:$L$256=②【資材】在庫情報!H$4),('③【組立化粧箱】作業依頼＆実績'!$N$7:$N$256))</f>
        <v>0</v>
      </c>
      <c r="I31" s="23">
        <f t="shared" si="10"/>
        <v>1500</v>
      </c>
      <c r="J31" s="21">
        <f>SUMPRODUCT((①【資材】入荷情報!$O$7:$O$56=②【資材】在庫情報!$B31)*(①【資材】入荷情報!$P$7:$P$56=②【資材】在庫情報!K$4),(①【資材】入荷情報!$S$7:$S$56))</f>
        <v>0</v>
      </c>
      <c r="K31" s="22" cm="1">
        <f t="array" ref="K31">SUMPRODUCT(('③【組立化粧箱】作業依頼＆実績'!$K$7:$K$256=②【資材】在庫情報!$B31)*('③【組立化粧箱】作業依頼＆実績'!$L$7:$L$256=②【資材】在庫情報!K$4),('③【組立化粧箱】作業依頼＆実績'!$N$7:$N$256))</f>
        <v>0</v>
      </c>
      <c r="L31" s="23">
        <f t="shared" si="11"/>
        <v>1500</v>
      </c>
      <c r="M31" s="21">
        <f>SUMPRODUCT((①【資材】入荷情報!$O$7:$O$56=②【資材】在庫情報!$B31)*(①【資材】入荷情報!$P$7:$P$56=②【資材】在庫情報!N$4),(①【資材】入荷情報!$S$7:$S$56))</f>
        <v>0</v>
      </c>
      <c r="N31" s="22" cm="1">
        <f t="array" ref="N31">SUMPRODUCT(('③【組立化粧箱】作業依頼＆実績'!$K$7:$K$256=②【資材】在庫情報!$B31)*('③【組立化粧箱】作業依頼＆実績'!$L$7:$L$256=②【資材】在庫情報!N$4),('③【組立化粧箱】作業依頼＆実績'!$N$7:$N$256))</f>
        <v>0</v>
      </c>
      <c r="O31" s="23">
        <f t="shared" si="6"/>
        <v>0</v>
      </c>
      <c r="P31" s="21">
        <f>SUMPRODUCT((①【資材】入荷情報!$O$7:$O$56=②【資材】在庫情報!$B31)*(①【資材】入荷情報!$P$7:$P$56=②【資材】在庫情報!Q$4),(①【資材】入荷情報!$S$7:$S$56))</f>
        <v>0</v>
      </c>
      <c r="Q31" s="22" cm="1">
        <f t="array" ref="Q31">SUMPRODUCT(('③【組立化粧箱】作業依頼＆実績'!$K$7:$K$256=②【資材】在庫情報!$B31)*('③【組立化粧箱】作業依頼＆実績'!$L$7:$L$256=②【資材】在庫情報!Q$4),('③【組立化粧箱】作業依頼＆実績'!$N$7:$N$256))</f>
        <v>0</v>
      </c>
      <c r="R31" s="23">
        <f t="shared" si="7"/>
        <v>171</v>
      </c>
      <c r="S31" s="21">
        <f>SUMPRODUCT((①【資材】入荷情報!$O$7:$O$56=②【資材】在庫情報!$B31)*(①【資材】入荷情報!$P$7:$P$56=②【資材】在庫情報!T$4),(①【資材】入荷情報!$S$7:$S$56))</f>
        <v>0</v>
      </c>
      <c r="T31" s="22" cm="1">
        <f t="array" ref="T31">SUMPRODUCT(('③【組立化粧箱】作業依頼＆実績'!$K$7:$K$256=②【資材】在庫情報!$B31)*('③【組立化粧箱】作業依頼＆実績'!$L$7:$L$256=②【資材】在庫情報!T$4),('③【組立化粧箱】作業依頼＆実績'!$N$7:$N$256))</f>
        <v>0</v>
      </c>
      <c r="U31" s="23">
        <f t="shared" si="8"/>
        <v>100</v>
      </c>
      <c r="W31" s="68">
        <f t="shared" si="0"/>
        <v>0</v>
      </c>
      <c r="X31" s="22">
        <f t="shared" si="1"/>
        <v>0</v>
      </c>
      <c r="Y31" s="69">
        <f t="shared" si="9"/>
        <v>5271</v>
      </c>
    </row>
    <row r="32" spans="2:25" hidden="1" outlineLevel="1" x14ac:dyDescent="0.25">
      <c r="B32" s="19">
        <f t="shared" si="2"/>
        <v>45256</v>
      </c>
      <c r="C32" s="20" t="s">
        <v>77</v>
      </c>
      <c r="D32" s="21">
        <f>SUMPRODUCT((①【資材】入荷情報!$O$7:$O$56=②【資材】在庫情報!$B32)*(①【資材】入荷情報!$P$7:$P$56=②【資材】在庫情報!E$4),(①【資材】入荷情報!$S$7:$S$56))</f>
        <v>0</v>
      </c>
      <c r="E32" s="22" cm="1">
        <f t="array" ref="E32">SUMPRODUCT(('③【組立化粧箱】作業依頼＆実績'!$K$7:$K$256=②【資材】在庫情報!$B32)*('③【組立化粧箱】作業依頼＆実績'!$L$7:$L$256=②【資材】在庫情報!E$4),('③【組立化粧箱】作業依頼＆実績'!$N$7:$N$256))</f>
        <v>0</v>
      </c>
      <c r="F32" s="23">
        <f t="shared" si="3"/>
        <v>3500</v>
      </c>
      <c r="G32" s="21">
        <f>SUMPRODUCT((①【資材】入荷情報!$O$7:$O$56=②【資材】在庫情報!$B32)*(①【資材】入荷情報!$P$7:$P$56=②【資材】在庫情報!H$4),(①【資材】入荷情報!$S$7:$S$56))</f>
        <v>0</v>
      </c>
      <c r="H32" s="22" cm="1">
        <f t="array" ref="H32">SUMPRODUCT(('③【組立化粧箱】作業依頼＆実績'!$K$7:$K$256=②【資材】在庫情報!$B32)*('③【組立化粧箱】作業依頼＆実績'!$L$7:$L$256=②【資材】在庫情報!H$4),('③【組立化粧箱】作業依頼＆実績'!$N$7:$N$256))</f>
        <v>0</v>
      </c>
      <c r="I32" s="23">
        <f t="shared" si="10"/>
        <v>1500</v>
      </c>
      <c r="J32" s="21">
        <f>SUMPRODUCT((①【資材】入荷情報!$O$7:$O$56=②【資材】在庫情報!$B32)*(①【資材】入荷情報!$P$7:$P$56=②【資材】在庫情報!K$4),(①【資材】入荷情報!$S$7:$S$56))</f>
        <v>0</v>
      </c>
      <c r="K32" s="22" cm="1">
        <f t="array" ref="K32">SUMPRODUCT(('③【組立化粧箱】作業依頼＆実績'!$K$7:$K$256=②【資材】在庫情報!$B32)*('③【組立化粧箱】作業依頼＆実績'!$L$7:$L$256=②【資材】在庫情報!K$4),('③【組立化粧箱】作業依頼＆実績'!$N$7:$N$256))</f>
        <v>0</v>
      </c>
      <c r="L32" s="23">
        <f t="shared" si="11"/>
        <v>1500</v>
      </c>
      <c r="M32" s="21">
        <f>SUMPRODUCT((①【資材】入荷情報!$O$7:$O$56=②【資材】在庫情報!$B32)*(①【資材】入荷情報!$P$7:$P$56=②【資材】在庫情報!N$4),(①【資材】入荷情報!$S$7:$S$56))</f>
        <v>0</v>
      </c>
      <c r="N32" s="22" cm="1">
        <f t="array" ref="N32">SUMPRODUCT(('③【組立化粧箱】作業依頼＆実績'!$K$7:$K$256=②【資材】在庫情報!$B32)*('③【組立化粧箱】作業依頼＆実績'!$L$7:$L$256=②【資材】在庫情報!N$4),('③【組立化粧箱】作業依頼＆実績'!$N$7:$N$256))</f>
        <v>0</v>
      </c>
      <c r="O32" s="23">
        <f t="shared" si="6"/>
        <v>0</v>
      </c>
      <c r="P32" s="21">
        <f>SUMPRODUCT((①【資材】入荷情報!$O$7:$O$56=②【資材】在庫情報!$B32)*(①【資材】入荷情報!$P$7:$P$56=②【資材】在庫情報!Q$4),(①【資材】入荷情報!$S$7:$S$56))</f>
        <v>0</v>
      </c>
      <c r="Q32" s="22" cm="1">
        <f t="array" ref="Q32">SUMPRODUCT(('③【組立化粧箱】作業依頼＆実績'!$K$7:$K$256=②【資材】在庫情報!$B32)*('③【組立化粧箱】作業依頼＆実績'!$L$7:$L$256=②【資材】在庫情報!Q$4),('③【組立化粧箱】作業依頼＆実績'!$N$7:$N$256))</f>
        <v>0</v>
      </c>
      <c r="R32" s="23">
        <f t="shared" si="7"/>
        <v>171</v>
      </c>
      <c r="S32" s="21">
        <f>SUMPRODUCT((①【資材】入荷情報!$O$7:$O$56=②【資材】在庫情報!$B32)*(①【資材】入荷情報!$P$7:$P$56=②【資材】在庫情報!T$4),(①【資材】入荷情報!$S$7:$S$56))</f>
        <v>0</v>
      </c>
      <c r="T32" s="22" cm="1">
        <f t="array" ref="T32">SUMPRODUCT(('③【組立化粧箱】作業依頼＆実績'!$K$7:$K$256=②【資材】在庫情報!$B32)*('③【組立化粧箱】作業依頼＆実績'!$L$7:$L$256=②【資材】在庫情報!T$4),('③【組立化粧箱】作業依頼＆実績'!$N$7:$N$256))</f>
        <v>0</v>
      </c>
      <c r="U32" s="23">
        <f t="shared" si="8"/>
        <v>100</v>
      </c>
      <c r="W32" s="68">
        <f t="shared" si="0"/>
        <v>0</v>
      </c>
      <c r="X32" s="22">
        <f t="shared" si="1"/>
        <v>0</v>
      </c>
      <c r="Y32" s="69">
        <f t="shared" si="9"/>
        <v>5271</v>
      </c>
    </row>
    <row r="33" spans="2:25" hidden="1" outlineLevel="1" x14ac:dyDescent="0.25">
      <c r="B33" s="19">
        <f t="shared" si="2"/>
        <v>45257</v>
      </c>
      <c r="C33" s="20" t="s">
        <v>78</v>
      </c>
      <c r="D33" s="21">
        <f>SUMPRODUCT((①【資材】入荷情報!$O$7:$O$56=②【資材】在庫情報!$B33)*(①【資材】入荷情報!$P$7:$P$56=②【資材】在庫情報!E$4),(①【資材】入荷情報!$S$7:$S$56))</f>
        <v>0</v>
      </c>
      <c r="E33" s="22" cm="1">
        <f t="array" ref="E33">SUMPRODUCT(('③【組立化粧箱】作業依頼＆実績'!$K$7:$K$256=②【資材】在庫情報!$B33)*('③【組立化粧箱】作業依頼＆実績'!$L$7:$L$256=②【資材】在庫情報!E$4),('③【組立化粧箱】作業依頼＆実績'!$N$7:$N$256))</f>
        <v>0</v>
      </c>
      <c r="F33" s="23">
        <f t="shared" si="3"/>
        <v>3500</v>
      </c>
      <c r="G33" s="21">
        <f>SUMPRODUCT((①【資材】入荷情報!$O$7:$O$56=②【資材】在庫情報!$B33)*(①【資材】入荷情報!$P$7:$P$56=②【資材】在庫情報!H$4),(①【資材】入荷情報!$S$7:$S$56))</f>
        <v>0</v>
      </c>
      <c r="H33" s="22">
        <f>SUMPRODUCT(('③【組立化粧箱】作業依頼＆実績'!$K$7:$K$256=②【資材】在庫情報!$B33)*('③【組立化粧箱】作業依頼＆実績'!$L$7:$L$256=②【資材】在庫情報!H$4),('③【組立化粧箱】作業依頼＆実績'!$N$7:$N$256))</f>
        <v>0</v>
      </c>
      <c r="I33" s="23">
        <f t="shared" si="10"/>
        <v>1500</v>
      </c>
      <c r="J33" s="21">
        <f>SUMPRODUCT((①【資材】入荷情報!$O$7:$O$56=②【資材】在庫情報!$B33)*(①【資材】入荷情報!$P$7:$P$56=②【資材】在庫情報!K$4),(①【資材】入荷情報!$S$7:$S$56))</f>
        <v>0</v>
      </c>
      <c r="K33" s="22" cm="1">
        <f t="array" ref="K33">SUMPRODUCT(('③【組立化粧箱】作業依頼＆実績'!$K$7:$K$256=②【資材】在庫情報!$B33)*('③【組立化粧箱】作業依頼＆実績'!$L$7:$L$256=②【資材】在庫情報!K$4),('③【組立化粧箱】作業依頼＆実績'!$N$7:$N$256))</f>
        <v>1000</v>
      </c>
      <c r="L33" s="23">
        <f t="shared" si="11"/>
        <v>500</v>
      </c>
      <c r="M33" s="21">
        <f>SUMPRODUCT((①【資材】入荷情報!$O$7:$O$56=②【資材】在庫情報!$B33)*(①【資材】入荷情報!$P$7:$P$56=②【資材】在庫情報!N$4),(①【資材】入荷情報!$S$7:$S$56))</f>
        <v>0</v>
      </c>
      <c r="N33" s="22" cm="1">
        <f t="array" ref="N33">SUMPRODUCT(('③【組立化粧箱】作業依頼＆実績'!$K$7:$K$256=②【資材】在庫情報!$B33)*('③【組立化粧箱】作業依頼＆実績'!$L$7:$L$256=②【資材】在庫情報!N$4),('③【組立化粧箱】作業依頼＆実績'!$N$7:$N$256))</f>
        <v>0</v>
      </c>
      <c r="O33" s="23">
        <f t="shared" si="6"/>
        <v>0</v>
      </c>
      <c r="P33" s="21">
        <f>SUMPRODUCT((①【資材】入荷情報!$O$7:$O$56=②【資材】在庫情報!$B33)*(①【資材】入荷情報!$P$7:$P$56=②【資材】在庫情報!Q$4),(①【資材】入荷情報!$S$7:$S$56))</f>
        <v>0</v>
      </c>
      <c r="Q33" s="22" cm="1">
        <f t="array" ref="Q33">SUMPRODUCT(('③【組立化粧箱】作業依頼＆実績'!$K$7:$K$256=②【資材】在庫情報!$B33)*('③【組立化粧箱】作業依頼＆実績'!$L$7:$L$256=②【資材】在庫情報!Q$4),('③【組立化粧箱】作業依頼＆実績'!$N$7:$N$256))</f>
        <v>0</v>
      </c>
      <c r="R33" s="23">
        <f t="shared" si="7"/>
        <v>171</v>
      </c>
      <c r="S33" s="21">
        <f>SUMPRODUCT((①【資材】入荷情報!$O$7:$O$56=②【資材】在庫情報!$B33)*(①【資材】入荷情報!$P$7:$P$56=②【資材】在庫情報!T$4),(①【資材】入荷情報!$S$7:$S$56))</f>
        <v>0</v>
      </c>
      <c r="T33" s="22" cm="1">
        <f t="array" ref="T33">SUMPRODUCT(('③【組立化粧箱】作業依頼＆実績'!$K$7:$K$256=②【資材】在庫情報!$B33)*('③【組立化粧箱】作業依頼＆実績'!$L$7:$L$256=②【資材】在庫情報!T$4),('③【組立化粧箱】作業依頼＆実績'!$N$7:$N$256))</f>
        <v>0</v>
      </c>
      <c r="U33" s="23">
        <f t="shared" si="8"/>
        <v>100</v>
      </c>
      <c r="W33" s="68">
        <f t="shared" si="0"/>
        <v>0</v>
      </c>
      <c r="X33" s="22">
        <f t="shared" si="1"/>
        <v>1000</v>
      </c>
      <c r="Y33" s="69">
        <f t="shared" si="9"/>
        <v>4271</v>
      </c>
    </row>
    <row r="34" spans="2:25" hidden="1" outlineLevel="1" x14ac:dyDescent="0.25">
      <c r="B34" s="19">
        <f t="shared" si="2"/>
        <v>45258</v>
      </c>
      <c r="C34" s="20" t="s">
        <v>79</v>
      </c>
      <c r="D34" s="21">
        <f>SUMPRODUCT((①【資材】入荷情報!$O$7:$O$56=②【資材】在庫情報!$B34)*(①【資材】入荷情報!$P$7:$P$56=②【資材】在庫情報!E$4),(①【資材】入荷情報!$S$7:$S$56))</f>
        <v>0</v>
      </c>
      <c r="E34" s="22" cm="1">
        <f t="array" ref="E34">SUMPRODUCT(('③【組立化粧箱】作業依頼＆実績'!$K$7:$K$256=②【資材】在庫情報!$B34)*('③【組立化粧箱】作業依頼＆実績'!$L$7:$L$256=②【資材】在庫情報!E$4),('③【組立化粧箱】作業依頼＆実績'!$N$7:$N$256))</f>
        <v>300</v>
      </c>
      <c r="F34" s="23">
        <f t="shared" si="3"/>
        <v>3200</v>
      </c>
      <c r="G34" s="21">
        <f>SUMPRODUCT((①【資材】入荷情報!$O$7:$O$56=②【資材】在庫情報!$B34)*(①【資材】入荷情報!$P$7:$P$56=②【資材】在庫情報!H$4),(①【資材】入荷情報!$S$7:$S$56))</f>
        <v>0</v>
      </c>
      <c r="H34" s="22" cm="1">
        <f t="array" ref="H34">SUMPRODUCT(('③【組立化粧箱】作業依頼＆実績'!$K$7:$K$256=②【資材】在庫情報!$B34)*('③【組立化粧箱】作業依頼＆実績'!$L$7:$L$256=②【資材】在庫情報!H$4),('③【組立化粧箱】作業依頼＆実績'!$N$7:$N$256))</f>
        <v>0</v>
      </c>
      <c r="I34" s="23">
        <f t="shared" si="10"/>
        <v>500</v>
      </c>
      <c r="J34" s="21">
        <f>SUMPRODUCT((①【資材】入荷情報!$O$7:$O$56=②【資材】在庫情報!$B34)*(①【資材】入荷情報!$P$7:$P$56=②【資材】在庫情報!K$4),(①【資材】入荷情報!$S$7:$S$56))</f>
        <v>0</v>
      </c>
      <c r="K34" s="22" cm="1">
        <f t="array" ref="K34">SUMPRODUCT(('③【組立化粧箱】作業依頼＆実績'!$K$7:$K$256=②【資材】在庫情報!$B34)*('③【組立化粧箱】作業依頼＆実績'!$L$7:$L$256=②【資材】在庫情報!K$4),('③【組立化粧箱】作業依頼＆実績'!$N$7:$N$256))</f>
        <v>500</v>
      </c>
      <c r="L34" s="23">
        <f t="shared" si="11"/>
        <v>0</v>
      </c>
      <c r="M34" s="21">
        <f>SUMPRODUCT((①【資材】入荷情報!$O$7:$O$56=②【資材】在庫情報!$B34)*(①【資材】入荷情報!$P$7:$P$56=②【資材】在庫情報!N$4),(①【資材】入荷情報!$S$7:$S$56))</f>
        <v>0</v>
      </c>
      <c r="N34" s="22" cm="1">
        <f t="array" ref="N34">SUMPRODUCT(('③【組立化粧箱】作業依頼＆実績'!$K$7:$K$256=②【資材】在庫情報!$B34)*('③【組立化粧箱】作業依頼＆実績'!$L$7:$L$256=②【資材】在庫情報!N$4),('③【組立化粧箱】作業依頼＆実績'!$N$7:$N$256))</f>
        <v>0</v>
      </c>
      <c r="O34" s="23">
        <f t="shared" si="6"/>
        <v>0</v>
      </c>
      <c r="P34" s="21">
        <f>SUMPRODUCT((①【資材】入荷情報!$O$7:$O$56=②【資材】在庫情報!$B34)*(①【資材】入荷情報!$P$7:$P$56=②【資材】在庫情報!Q$4),(①【資材】入荷情報!$S$7:$S$56))</f>
        <v>0</v>
      </c>
      <c r="Q34" s="22" cm="1">
        <f t="array" ref="Q34">SUMPRODUCT(('③【組立化粧箱】作業依頼＆実績'!$K$7:$K$256=②【資材】在庫情報!$B34)*('③【組立化粧箱】作業依頼＆実績'!$L$7:$L$256=②【資材】在庫情報!Q$4),('③【組立化粧箱】作業依頼＆実績'!$N$7:$N$256))</f>
        <v>0</v>
      </c>
      <c r="R34" s="23">
        <f t="shared" si="7"/>
        <v>171</v>
      </c>
      <c r="S34" s="21">
        <f>SUMPRODUCT((①【資材】入荷情報!$O$7:$O$56=②【資材】在庫情報!$B34)*(①【資材】入荷情報!$P$7:$P$56=②【資材】在庫情報!T$4),(①【資材】入荷情報!$S$7:$S$56))</f>
        <v>0</v>
      </c>
      <c r="T34" s="22" cm="1">
        <f t="array" ref="T34">SUMPRODUCT(('③【組立化粧箱】作業依頼＆実績'!$K$7:$K$256=②【資材】在庫情報!$B34)*('③【組立化粧箱】作業依頼＆実績'!$L$7:$L$256=②【資材】在庫情報!T$4),('③【組立化粧箱】作業依頼＆実績'!$N$7:$N$256))</f>
        <v>0</v>
      </c>
      <c r="U34" s="23">
        <f t="shared" si="8"/>
        <v>100</v>
      </c>
      <c r="W34" s="68">
        <f t="shared" si="0"/>
        <v>0</v>
      </c>
      <c r="X34" s="22">
        <f t="shared" si="1"/>
        <v>800</v>
      </c>
      <c r="Y34" s="69">
        <f t="shared" si="9"/>
        <v>3471</v>
      </c>
    </row>
    <row r="35" spans="2:25" hidden="1" outlineLevel="1" x14ac:dyDescent="0.25">
      <c r="B35" s="19">
        <f t="shared" si="2"/>
        <v>45259</v>
      </c>
      <c r="C35" s="20" t="s">
        <v>80</v>
      </c>
      <c r="D35" s="21">
        <f>SUMPRODUCT((①【資材】入荷情報!$O$7:$O$56=②【資材】在庫情報!$B35)*(①【資材】入荷情報!$P$7:$P$56=②【資材】在庫情報!E$4),(①【資材】入荷情報!$S$7:$S$56))</f>
        <v>0</v>
      </c>
      <c r="E35" s="22" cm="1">
        <f t="array" ref="E35">SUMPRODUCT(('③【組立化粧箱】作業依頼＆実績'!$K$7:$K$256=②【資材】在庫情報!$B35)*('③【組立化粧箱】作業依頼＆実績'!$L$7:$L$256=②【資材】在庫情報!E$4),('③【組立化粧箱】作業依頼＆実績'!$N$7:$N$256))</f>
        <v>1100</v>
      </c>
      <c r="F35" s="23">
        <f t="shared" si="3"/>
        <v>2100</v>
      </c>
      <c r="G35" s="21">
        <f>SUMPRODUCT((①【資材】入荷情報!$O$7:$O$56=②【資材】在庫情報!$B35)*(①【資材】入荷情報!$P$7:$P$56=②【資材】在庫情報!H$4),(①【資材】入荷情報!$S$7:$S$56))</f>
        <v>0</v>
      </c>
      <c r="H35" s="22" cm="1">
        <f t="array" ref="H35">SUMPRODUCT(('③【組立化粧箱】作業依頼＆実績'!$K$7:$K$256=②【資材】在庫情報!$B35)*('③【組立化粧箱】作業依頼＆実績'!$L$7:$L$256=②【資材】在庫情報!H$4),('③【組立化粧箱】作業依頼＆実績'!$N$7:$N$256))</f>
        <v>0</v>
      </c>
      <c r="I35" s="23">
        <f t="shared" si="10"/>
        <v>0</v>
      </c>
      <c r="J35" s="21">
        <f>SUMPRODUCT((①【資材】入荷情報!$O$7:$O$56=②【資材】在庫情報!$B35)*(①【資材】入荷情報!$P$7:$P$56=②【資材】在庫情報!K$4),(①【資材】入荷情報!$S$7:$S$56))</f>
        <v>0</v>
      </c>
      <c r="K35" s="22" cm="1">
        <f t="array" ref="K35">SUMPRODUCT(('③【組立化粧箱】作業依頼＆実績'!$K$7:$K$256=②【資材】在庫情報!$B35)*('③【組立化粧箱】作業依頼＆実績'!$L$7:$L$256=②【資材】在庫情報!K$4),('③【組立化粧箱】作業依頼＆実績'!$N$7:$N$256))</f>
        <v>0</v>
      </c>
      <c r="L35" s="23">
        <f t="shared" si="11"/>
        <v>0</v>
      </c>
      <c r="M35" s="21">
        <f>SUMPRODUCT((①【資材】入荷情報!$O$7:$O$56=②【資材】在庫情報!$B35)*(①【資材】入荷情報!$P$7:$P$56=②【資材】在庫情報!N$4),(①【資材】入荷情報!$S$7:$S$56))</f>
        <v>0</v>
      </c>
      <c r="N35" s="22" cm="1">
        <f t="array" ref="N35">SUMPRODUCT(('③【組立化粧箱】作業依頼＆実績'!$K$7:$K$256=②【資材】在庫情報!$B35)*('③【組立化粧箱】作業依頼＆実績'!$L$7:$L$256=②【資材】在庫情報!N$4),('③【組立化粧箱】作業依頼＆実績'!$N$7:$N$256))</f>
        <v>0</v>
      </c>
      <c r="O35" s="23">
        <f t="shared" si="6"/>
        <v>0</v>
      </c>
      <c r="P35" s="21">
        <f>SUMPRODUCT((①【資材】入荷情報!$O$7:$O$56=②【資材】在庫情報!$B35)*(①【資材】入荷情報!$P$7:$P$56=②【資材】在庫情報!Q$4),(①【資材】入荷情報!$S$7:$S$56))</f>
        <v>0</v>
      </c>
      <c r="Q35" s="22" cm="1">
        <f t="array" ref="Q35">SUMPRODUCT(('③【組立化粧箱】作業依頼＆実績'!$K$7:$K$256=②【資材】在庫情報!$B35)*('③【組立化粧箱】作業依頼＆実績'!$L$7:$L$256=②【資材】在庫情報!Q$4),('③【組立化粧箱】作業依頼＆実績'!$N$7:$N$256))</f>
        <v>0</v>
      </c>
      <c r="R35" s="23">
        <f t="shared" si="7"/>
        <v>171</v>
      </c>
      <c r="S35" s="21">
        <f>SUMPRODUCT((①【資材】入荷情報!$O$7:$O$56=②【資材】在庫情報!$B35)*(①【資材】入荷情報!$P$7:$P$56=②【資材】在庫情報!T$4),(①【資材】入荷情報!$S$7:$S$56))</f>
        <v>0</v>
      </c>
      <c r="T35" s="22" cm="1">
        <f t="array" ref="T35">SUMPRODUCT(('③【組立化粧箱】作業依頼＆実績'!$K$7:$K$256=②【資材】在庫情報!$B35)*('③【組立化粧箱】作業依頼＆実績'!$L$7:$L$256=②【資材】在庫情報!T$4),('③【組立化粧箱】作業依頼＆実績'!$N$7:$N$256))</f>
        <v>0</v>
      </c>
      <c r="U35" s="23">
        <f t="shared" si="8"/>
        <v>100</v>
      </c>
      <c r="W35" s="68">
        <f t="shared" si="0"/>
        <v>0</v>
      </c>
      <c r="X35" s="22">
        <f t="shared" si="1"/>
        <v>1100</v>
      </c>
      <c r="Y35" s="69">
        <f t="shared" si="9"/>
        <v>2371</v>
      </c>
    </row>
    <row r="36" spans="2:25" hidden="1" outlineLevel="1" x14ac:dyDescent="0.25">
      <c r="B36" s="19">
        <f t="shared" si="2"/>
        <v>45260</v>
      </c>
      <c r="C36" s="20" t="s">
        <v>81</v>
      </c>
      <c r="D36" s="21">
        <f>SUMPRODUCT((①【資材】入荷情報!$O$7:$O$56=②【資材】在庫情報!$B36)*(①【資材】入荷情報!$P$7:$P$56=②【資材】在庫情報!E$4),(①【資材】入荷情報!$S$7:$S$56))</f>
        <v>0</v>
      </c>
      <c r="E36" s="22" cm="1">
        <f t="array" ref="E36">SUMPRODUCT(('③【組立化粧箱】作業依頼＆実績'!$K$7:$K$256=②【資材】在庫情報!$B36)*('③【組立化粧箱】作業依頼＆実績'!$L$7:$L$256=②【資材】在庫情報!E$4),('③【組立化粧箱】作業依頼＆実績'!$N$7:$N$256))</f>
        <v>1100</v>
      </c>
      <c r="F36" s="23">
        <f t="shared" si="3"/>
        <v>1000</v>
      </c>
      <c r="G36" s="21">
        <f>SUMPRODUCT((①【資材】入荷情報!$O$7:$O$56=②【資材】在庫情報!$B36)*(①【資材】入荷情報!$P$7:$P$56=②【資材】在庫情報!H$4),(①【資材】入荷情報!$S$7:$S$56))</f>
        <v>0</v>
      </c>
      <c r="H36" s="22">
        <f>SUMPRODUCT(('③【組立化粧箱】作業依頼＆実績'!$K$7:$K$256=②【資材】在庫情報!$B36)*('③【組立化粧箱】作業依頼＆実績'!$L$7:$L$256=②【資材】在庫情報!H$4),('③【組立化粧箱】作業依頼＆実績'!$N$7:$N$256))</f>
        <v>0</v>
      </c>
      <c r="I36" s="23">
        <f t="shared" si="10"/>
        <v>0</v>
      </c>
      <c r="J36" s="21">
        <f>SUMPRODUCT((①【資材】入荷情報!$O$7:$O$56=②【資材】在庫情報!$B36)*(①【資材】入荷情報!$P$7:$P$56=②【資材】在庫情報!K$4),(①【資材】入荷情報!$S$7:$S$56))</f>
        <v>0</v>
      </c>
      <c r="K36" s="22" cm="1">
        <f t="array" ref="K36">SUMPRODUCT(('③【組立化粧箱】作業依頼＆実績'!$K$7:$K$256=②【資材】在庫情報!$B36)*('③【組立化粧箱】作業依頼＆実績'!$L$7:$L$256=②【資材】在庫情報!K$4),('③【組立化粧箱】作業依頼＆実績'!$N$7:$N$256))</f>
        <v>0</v>
      </c>
      <c r="L36" s="23">
        <f t="shared" si="11"/>
        <v>0</v>
      </c>
      <c r="M36" s="21">
        <f>SUMPRODUCT((①【資材】入荷情報!$O$7:$O$56=②【資材】在庫情報!$B36)*(①【資材】入荷情報!$P$7:$P$56=②【資材】在庫情報!N$4),(①【資材】入荷情報!$S$7:$S$56))</f>
        <v>0</v>
      </c>
      <c r="N36" s="22" cm="1">
        <f t="array" ref="N36">SUMPRODUCT(('③【組立化粧箱】作業依頼＆実績'!$K$7:$K$256=②【資材】在庫情報!$B36)*('③【組立化粧箱】作業依頼＆実績'!$L$7:$L$256=②【資材】在庫情報!N$4),('③【組立化粧箱】作業依頼＆実績'!$N$7:$N$256))</f>
        <v>0</v>
      </c>
      <c r="O36" s="23">
        <f t="shared" si="6"/>
        <v>0</v>
      </c>
      <c r="P36" s="21">
        <f>SUMPRODUCT((①【資材】入荷情報!$O$7:$O$56=②【資材】在庫情報!$B36)*(①【資材】入荷情報!$P$7:$P$56=②【資材】在庫情報!Q$4),(①【資材】入荷情報!$S$7:$S$56))</f>
        <v>0</v>
      </c>
      <c r="Q36" s="22" cm="1">
        <f t="array" ref="Q36">SUMPRODUCT(('③【組立化粧箱】作業依頼＆実績'!$K$7:$K$256=②【資材】在庫情報!$B36)*('③【組立化粧箱】作業依頼＆実績'!$L$7:$L$256=②【資材】在庫情報!Q$4),('③【組立化粧箱】作業依頼＆実績'!$N$7:$N$256))</f>
        <v>0</v>
      </c>
      <c r="R36" s="23">
        <f t="shared" si="7"/>
        <v>171</v>
      </c>
      <c r="S36" s="21">
        <f>SUMPRODUCT((①【資材】入荷情報!$O$7:$O$56=②【資材】在庫情報!$B36)*(①【資材】入荷情報!$P$7:$P$56=②【資材】在庫情報!T$4),(①【資材】入荷情報!$S$7:$S$56))</f>
        <v>0</v>
      </c>
      <c r="T36" s="22" cm="1">
        <f t="array" ref="T36">SUMPRODUCT(('③【組立化粧箱】作業依頼＆実績'!$K$7:$K$256=②【資材】在庫情報!$B36)*('③【組立化粧箱】作業依頼＆実績'!$L$7:$L$256=②【資材】在庫情報!T$4),('③【組立化粧箱】作業依頼＆実績'!$N$7:$N$256))</f>
        <v>0</v>
      </c>
      <c r="U36" s="23">
        <f t="shared" si="8"/>
        <v>100</v>
      </c>
      <c r="W36" s="68">
        <f t="shared" si="0"/>
        <v>0</v>
      </c>
      <c r="X36" s="22">
        <f t="shared" si="1"/>
        <v>1100</v>
      </c>
      <c r="Y36" s="69">
        <f t="shared" si="9"/>
        <v>1271</v>
      </c>
    </row>
    <row r="37" spans="2:25" collapsed="1" x14ac:dyDescent="0.25">
      <c r="B37" s="134">
        <f t="shared" si="2"/>
        <v>45261</v>
      </c>
      <c r="C37" s="135" t="s">
        <v>75</v>
      </c>
      <c r="D37" s="21">
        <f>SUMPRODUCT((①【資材】入荷情報!$O$7:$O$56=②【資材】在庫情報!$B37)*(①【資材】入荷情報!$P$7:$P$56=②【資材】在庫情報!E$4),(①【資材】入荷情報!$S$7:$S$56))</f>
        <v>0</v>
      </c>
      <c r="E37" s="22" cm="1">
        <f t="array" ref="E37">SUMPRODUCT(('③【組立化粧箱】作業依頼＆実績'!$K$7:$K$256=②【資材】在庫情報!$B37)*('③【組立化粧箱】作業依頼＆実績'!$L$7:$L$256=②【資材】在庫情報!E$4),('③【組立化粧箱】作業依頼＆実績'!$N$7:$N$256))</f>
        <v>0</v>
      </c>
      <c r="F37" s="23">
        <f t="shared" si="3"/>
        <v>1000</v>
      </c>
      <c r="G37" s="21">
        <f>SUMPRODUCT((①【資材】入荷情報!$O$7:$O$56=②【資材】在庫情報!$B37)*(①【資材】入荷情報!$P$7:$P$56=②【資材】在庫情報!H$4),(①【資材】入荷情報!$S$7:$S$56))</f>
        <v>0</v>
      </c>
      <c r="H37" s="22" cm="1">
        <f t="array" ref="H37">SUMPRODUCT(('③【組立化粧箱】作業依頼＆実績'!$K$7:$K$256=②【資材】在庫情報!$B37)*('③【組立化粧箱】作業依頼＆実績'!$L$7:$L$256=②【資材】在庫情報!H$4),('③【組立化粧箱】作業依頼＆実績'!$N$7:$N$256))</f>
        <v>0</v>
      </c>
      <c r="I37" s="23">
        <f t="shared" si="10"/>
        <v>0</v>
      </c>
      <c r="J37" s="21">
        <f>SUMPRODUCT((①【資材】入荷情報!$O$7:$O$56=②【資材】在庫情報!$B37)*(①【資材】入荷情報!$P$7:$P$56=②【資材】在庫情報!K$4),(①【資材】入荷情報!$S$7:$S$56))</f>
        <v>0</v>
      </c>
      <c r="K37" s="22" cm="1">
        <f t="array" ref="K37">SUMPRODUCT(('③【組立化粧箱】作業依頼＆実績'!$K$7:$K$256=②【資材】在庫情報!$B37)*('③【組立化粧箱】作業依頼＆実績'!$L$7:$L$256=②【資材】在庫情報!K$4),('③【組立化粧箱】作業依頼＆実績'!$N$7:$N$256))</f>
        <v>0</v>
      </c>
      <c r="L37" s="23">
        <f t="shared" si="11"/>
        <v>0</v>
      </c>
      <c r="M37" s="21">
        <f>SUMPRODUCT((①【資材】入荷情報!$O$7:$O$56=②【資材】在庫情報!$B37)*(①【資材】入荷情報!$P$7:$P$56=②【資材】在庫情報!N$4),(①【資材】入荷情報!$S$7:$S$56))</f>
        <v>0</v>
      </c>
      <c r="N37" s="22" cm="1">
        <f t="array" ref="N37">SUMPRODUCT(('③【組立化粧箱】作業依頼＆実績'!$K$7:$K$256=②【資材】在庫情報!$B37)*('③【組立化粧箱】作業依頼＆実績'!$L$7:$L$256=②【資材】在庫情報!N$4),('③【組立化粧箱】作業依頼＆実績'!$N$7:$N$256))</f>
        <v>0</v>
      </c>
      <c r="O37" s="23">
        <f t="shared" si="6"/>
        <v>0</v>
      </c>
      <c r="P37" s="21">
        <f>SUMPRODUCT((①【資材】入荷情報!$O$7:$O$56=②【資材】在庫情報!$B37)*(①【資材】入荷情報!$P$7:$P$56=②【資材】在庫情報!Q$4),(①【資材】入荷情報!$S$7:$S$56))</f>
        <v>0</v>
      </c>
      <c r="Q37" s="22" cm="1">
        <f t="array" ref="Q37">SUMPRODUCT(('③【組立化粧箱】作業依頼＆実績'!$K$7:$K$256=②【資材】在庫情報!$B37)*('③【組立化粧箱】作業依頼＆実績'!$L$7:$L$256=②【資材】在庫情報!Q$4),('③【組立化粧箱】作業依頼＆実績'!$N$7:$N$256))</f>
        <v>0</v>
      </c>
      <c r="R37" s="23">
        <f t="shared" si="7"/>
        <v>171</v>
      </c>
      <c r="S37" s="21">
        <f>SUMPRODUCT((①【資材】入荷情報!$O$7:$O$56=②【資材】在庫情報!$B37)*(①【資材】入荷情報!$P$7:$P$56=②【資材】在庫情報!T$4),(①【資材】入荷情報!$S$7:$S$56))</f>
        <v>0</v>
      </c>
      <c r="T37" s="22" cm="1">
        <f t="array" ref="T37">SUMPRODUCT(('③【組立化粧箱】作業依頼＆実績'!$K$7:$K$256=②【資材】在庫情報!$B37)*('③【組立化粧箱】作業依頼＆実績'!$L$7:$L$256=②【資材】在庫情報!T$4),('③【組立化粧箱】作業依頼＆実績'!$N$7:$N$256))</f>
        <v>0</v>
      </c>
      <c r="U37" s="23">
        <f t="shared" si="8"/>
        <v>100</v>
      </c>
      <c r="W37" s="68">
        <f t="shared" si="0"/>
        <v>0</v>
      </c>
      <c r="X37" s="22">
        <f t="shared" si="1"/>
        <v>0</v>
      </c>
      <c r="Y37" s="69">
        <f t="shared" si="9"/>
        <v>1271</v>
      </c>
    </row>
    <row r="38" spans="2:25" hidden="1" outlineLevel="1" x14ac:dyDescent="0.25">
      <c r="B38" s="19">
        <f t="shared" si="2"/>
        <v>45262</v>
      </c>
      <c r="C38" s="20" t="s">
        <v>76</v>
      </c>
      <c r="D38" s="21">
        <f>SUMPRODUCT((①【資材】入荷情報!$O$7:$O$56=②【資材】在庫情報!$B38)*(①【資材】入荷情報!$P$7:$P$56=②【資材】在庫情報!E$4),(①【資材】入荷情報!$S$7:$S$56))</f>
        <v>0</v>
      </c>
      <c r="E38" s="22" cm="1">
        <f t="array" ref="E38">SUMPRODUCT(('③【組立化粧箱】作業依頼＆実績'!$K$7:$K$256=②【資材】在庫情報!$B38)*('③【組立化粧箱】作業依頼＆実績'!$L$7:$L$256=②【資材】在庫情報!E$4),('③【組立化粧箱】作業依頼＆実績'!$N$7:$N$256))</f>
        <v>0</v>
      </c>
      <c r="F38" s="23">
        <f t="shared" si="3"/>
        <v>1000</v>
      </c>
      <c r="G38" s="21">
        <f>SUMPRODUCT((①【資材】入荷情報!$O$7:$O$56=②【資材】在庫情報!$B38)*(①【資材】入荷情報!$P$7:$P$56=②【資材】在庫情報!H$4),(①【資材】入荷情報!$S$7:$S$56))</f>
        <v>0</v>
      </c>
      <c r="H38" s="22" cm="1">
        <f t="array" ref="H38">SUMPRODUCT(('③【組立化粧箱】作業依頼＆実績'!$K$7:$K$256=②【資材】在庫情報!$B38)*('③【組立化粧箱】作業依頼＆実績'!$L$7:$L$256=②【資材】在庫情報!H$4),('③【組立化粧箱】作業依頼＆実績'!$N$7:$N$256))</f>
        <v>0</v>
      </c>
      <c r="I38" s="23">
        <f t="shared" si="10"/>
        <v>0</v>
      </c>
      <c r="J38" s="21">
        <f>SUMPRODUCT((①【資材】入荷情報!$O$7:$O$56=②【資材】在庫情報!$B38)*(①【資材】入荷情報!$P$7:$P$56=②【資材】在庫情報!K$4),(①【資材】入荷情報!$S$7:$S$56))</f>
        <v>0</v>
      </c>
      <c r="K38" s="22" cm="1">
        <f t="array" ref="K38">SUMPRODUCT(('③【組立化粧箱】作業依頼＆実績'!$K$7:$K$256=②【資材】在庫情報!$B38)*('③【組立化粧箱】作業依頼＆実績'!$L$7:$L$256=②【資材】在庫情報!K$4),('③【組立化粧箱】作業依頼＆実績'!$N$7:$N$256))</f>
        <v>0</v>
      </c>
      <c r="L38" s="23">
        <f t="shared" si="11"/>
        <v>0</v>
      </c>
      <c r="M38" s="21">
        <f>SUMPRODUCT((①【資材】入荷情報!$O$7:$O$56=②【資材】在庫情報!$B38)*(①【資材】入荷情報!$P$7:$P$56=②【資材】在庫情報!N$4),(①【資材】入荷情報!$S$7:$S$56))</f>
        <v>0</v>
      </c>
      <c r="N38" s="22" cm="1">
        <f t="array" ref="N38">SUMPRODUCT(('③【組立化粧箱】作業依頼＆実績'!$K$7:$K$256=②【資材】在庫情報!$B38)*('③【組立化粧箱】作業依頼＆実績'!$L$7:$L$256=②【資材】在庫情報!N$4),('③【組立化粧箱】作業依頼＆実績'!$N$7:$N$256))</f>
        <v>0</v>
      </c>
      <c r="O38" s="23">
        <f t="shared" si="6"/>
        <v>0</v>
      </c>
      <c r="P38" s="21">
        <f>SUMPRODUCT((①【資材】入荷情報!$O$7:$O$56=②【資材】在庫情報!$B38)*(①【資材】入荷情報!$P$7:$P$56=②【資材】在庫情報!Q$4),(①【資材】入荷情報!$S$7:$S$56))</f>
        <v>0</v>
      </c>
      <c r="Q38" s="22" cm="1">
        <f t="array" ref="Q38">SUMPRODUCT(('③【組立化粧箱】作業依頼＆実績'!$K$7:$K$256=②【資材】在庫情報!$B38)*('③【組立化粧箱】作業依頼＆実績'!$L$7:$L$256=②【資材】在庫情報!Q$4),('③【組立化粧箱】作業依頼＆実績'!$N$7:$N$256))</f>
        <v>0</v>
      </c>
      <c r="R38" s="23">
        <f t="shared" si="7"/>
        <v>171</v>
      </c>
      <c r="S38" s="21">
        <f>SUMPRODUCT((①【資材】入荷情報!$O$7:$O$56=②【資材】在庫情報!$B38)*(①【資材】入荷情報!$P$7:$P$56=②【資材】在庫情報!T$4),(①【資材】入荷情報!$S$7:$S$56))</f>
        <v>0</v>
      </c>
      <c r="T38" s="22" cm="1">
        <f t="array" ref="T38">SUMPRODUCT(('③【組立化粧箱】作業依頼＆実績'!$K$7:$K$256=②【資材】在庫情報!$B38)*('③【組立化粧箱】作業依頼＆実績'!$L$7:$L$256=②【資材】在庫情報!T$4),('③【組立化粧箱】作業依頼＆実績'!$N$7:$N$256))</f>
        <v>0</v>
      </c>
      <c r="U38" s="23">
        <f t="shared" si="8"/>
        <v>100</v>
      </c>
      <c r="W38" s="68">
        <f t="shared" si="0"/>
        <v>0</v>
      </c>
      <c r="X38" s="22">
        <f t="shared" si="1"/>
        <v>0</v>
      </c>
      <c r="Y38" s="69">
        <f t="shared" si="9"/>
        <v>1271</v>
      </c>
    </row>
    <row r="39" spans="2:25" hidden="1" outlineLevel="1" x14ac:dyDescent="0.25">
      <c r="B39" s="19">
        <f t="shared" si="2"/>
        <v>45263</v>
      </c>
      <c r="C39" s="20" t="s">
        <v>77</v>
      </c>
      <c r="D39" s="21">
        <f>SUMPRODUCT((①【資材】入荷情報!$O$7:$O$56=②【資材】在庫情報!$B39)*(①【資材】入荷情報!$P$7:$P$56=②【資材】在庫情報!E$4),(①【資材】入荷情報!$S$7:$S$56))</f>
        <v>0</v>
      </c>
      <c r="E39" s="22" cm="1">
        <f t="array" ref="E39">SUMPRODUCT(('③【組立化粧箱】作業依頼＆実績'!$K$7:$K$256=②【資材】在庫情報!$B39)*('③【組立化粧箱】作業依頼＆実績'!$L$7:$L$256=②【資材】在庫情報!E$4),('③【組立化粧箱】作業依頼＆実績'!$N$7:$N$256))</f>
        <v>0</v>
      </c>
      <c r="F39" s="23">
        <f t="shared" si="3"/>
        <v>1000</v>
      </c>
      <c r="G39" s="21">
        <f>SUMPRODUCT((①【資材】入荷情報!$O$7:$O$56=②【資材】在庫情報!$B39)*(①【資材】入荷情報!$P$7:$P$56=②【資材】在庫情報!H$4),(①【資材】入荷情報!$S$7:$S$56))</f>
        <v>0</v>
      </c>
      <c r="H39" s="22" cm="1">
        <f t="array" ref="H39">SUMPRODUCT(('③【組立化粧箱】作業依頼＆実績'!$K$7:$K$256=②【資材】在庫情報!$B39)*('③【組立化粧箱】作業依頼＆実績'!$L$7:$L$256=②【資材】在庫情報!H$4),('③【組立化粧箱】作業依頼＆実績'!$N$7:$N$256))</f>
        <v>0</v>
      </c>
      <c r="I39" s="23">
        <f t="shared" si="10"/>
        <v>0</v>
      </c>
      <c r="J39" s="21">
        <f>SUMPRODUCT((①【資材】入荷情報!$O$7:$O$56=②【資材】在庫情報!$B39)*(①【資材】入荷情報!$P$7:$P$56=②【資材】在庫情報!K$4),(①【資材】入荷情報!$S$7:$S$56))</f>
        <v>0</v>
      </c>
      <c r="K39" s="22" cm="1">
        <f t="array" ref="K39">SUMPRODUCT(('③【組立化粧箱】作業依頼＆実績'!$K$7:$K$256=②【資材】在庫情報!$B39)*('③【組立化粧箱】作業依頼＆実績'!$L$7:$L$256=②【資材】在庫情報!K$4),('③【組立化粧箱】作業依頼＆実績'!$N$7:$N$256))</f>
        <v>0</v>
      </c>
      <c r="L39" s="23">
        <f t="shared" si="11"/>
        <v>0</v>
      </c>
      <c r="M39" s="21">
        <f>SUMPRODUCT((①【資材】入荷情報!$O$7:$O$56=②【資材】在庫情報!$B39)*(①【資材】入荷情報!$P$7:$P$56=②【資材】在庫情報!N$4),(①【資材】入荷情報!$S$7:$S$56))</f>
        <v>0</v>
      </c>
      <c r="N39" s="22" cm="1">
        <f t="array" ref="N39">SUMPRODUCT(('③【組立化粧箱】作業依頼＆実績'!$K$7:$K$256=②【資材】在庫情報!$B39)*('③【組立化粧箱】作業依頼＆実績'!$L$7:$L$256=②【資材】在庫情報!N$4),('③【組立化粧箱】作業依頼＆実績'!$N$7:$N$256))</f>
        <v>0</v>
      </c>
      <c r="O39" s="23">
        <f t="shared" si="6"/>
        <v>0</v>
      </c>
      <c r="P39" s="21">
        <f>SUMPRODUCT((①【資材】入荷情報!$O$7:$O$56=②【資材】在庫情報!$B39)*(①【資材】入荷情報!$P$7:$P$56=②【資材】在庫情報!Q$4),(①【資材】入荷情報!$S$7:$S$56))</f>
        <v>0</v>
      </c>
      <c r="Q39" s="22" cm="1">
        <f t="array" ref="Q39">SUMPRODUCT(('③【組立化粧箱】作業依頼＆実績'!$K$7:$K$256=②【資材】在庫情報!$B39)*('③【組立化粧箱】作業依頼＆実績'!$L$7:$L$256=②【資材】在庫情報!Q$4),('③【組立化粧箱】作業依頼＆実績'!$N$7:$N$256))</f>
        <v>0</v>
      </c>
      <c r="R39" s="23">
        <f t="shared" si="7"/>
        <v>171</v>
      </c>
      <c r="S39" s="21">
        <f>SUMPRODUCT((①【資材】入荷情報!$O$7:$O$56=②【資材】在庫情報!$B39)*(①【資材】入荷情報!$P$7:$P$56=②【資材】在庫情報!T$4),(①【資材】入荷情報!$S$7:$S$56))</f>
        <v>0</v>
      </c>
      <c r="T39" s="22" cm="1">
        <f t="array" ref="T39">SUMPRODUCT(('③【組立化粧箱】作業依頼＆実績'!$K$7:$K$256=②【資材】在庫情報!$B39)*('③【組立化粧箱】作業依頼＆実績'!$L$7:$L$256=②【資材】在庫情報!T$4),('③【組立化粧箱】作業依頼＆実績'!$N$7:$N$256))</f>
        <v>0</v>
      </c>
      <c r="U39" s="23">
        <f t="shared" si="8"/>
        <v>100</v>
      </c>
      <c r="W39" s="68">
        <f t="shared" si="0"/>
        <v>0</v>
      </c>
      <c r="X39" s="22">
        <f t="shared" si="1"/>
        <v>0</v>
      </c>
      <c r="Y39" s="69">
        <f t="shared" si="9"/>
        <v>1271</v>
      </c>
    </row>
    <row r="40" spans="2:25" hidden="1" outlineLevel="1" x14ac:dyDescent="0.25">
      <c r="B40" s="19">
        <f t="shared" si="2"/>
        <v>45264</v>
      </c>
      <c r="C40" s="20" t="s">
        <v>78</v>
      </c>
      <c r="D40" s="21">
        <f>SUMPRODUCT((①【資材】入荷情報!$O$7:$O$56=②【資材】在庫情報!$B40)*(①【資材】入荷情報!$P$7:$P$56=②【資材】在庫情報!E$4),(①【資材】入荷情報!$S$7:$S$56))</f>
        <v>0</v>
      </c>
      <c r="E40" s="22" cm="1">
        <f t="array" ref="E40">SUMPRODUCT(('③【組立化粧箱】作業依頼＆実績'!$K$7:$K$256=②【資材】在庫情報!$B40)*('③【組立化粧箱】作業依頼＆実績'!$L$7:$L$256=②【資材】在庫情報!E$4),('③【組立化粧箱】作業依頼＆実績'!$N$7:$N$256))</f>
        <v>0</v>
      </c>
      <c r="F40" s="23">
        <f t="shared" ref="F40:F75" si="12">+F39+D40-E40</f>
        <v>1000</v>
      </c>
      <c r="G40" s="21">
        <f>SUMPRODUCT((①【資材】入荷情報!$O$7:$O$56=②【資材】在庫情報!$B40)*(①【資材】入荷情報!$P$7:$P$56=②【資材】在庫情報!H$4),(①【資材】入荷情報!$S$7:$S$56))</f>
        <v>0</v>
      </c>
      <c r="H40" s="22" cm="1">
        <f t="array" ref="H40">SUMPRODUCT(('③【組立化粧箱】作業依頼＆実績'!$K$7:$K$256=②【資材】在庫情報!$B40)*('③【組立化粧箱】作業依頼＆実績'!$L$7:$L$256=②【資材】在庫情報!H$4),('③【組立化粧箱】作業依頼＆実績'!$N$7:$N$256))</f>
        <v>0</v>
      </c>
      <c r="I40" s="23">
        <f t="shared" si="10"/>
        <v>0</v>
      </c>
      <c r="J40" s="21">
        <f>SUMPRODUCT((①【資材】入荷情報!$O$7:$O$56=②【資材】在庫情報!$B40)*(①【資材】入荷情報!$P$7:$P$56=②【資材】在庫情報!K$4),(①【資材】入荷情報!$S$7:$S$56))</f>
        <v>0</v>
      </c>
      <c r="K40" s="22" cm="1">
        <f t="array" ref="K40">SUMPRODUCT(('③【組立化粧箱】作業依頼＆実績'!$K$7:$K$256=②【資材】在庫情報!$B40)*('③【組立化粧箱】作業依頼＆実績'!$L$7:$L$256=②【資材】在庫情報!K$4),('③【組立化粧箱】作業依頼＆実績'!$N$7:$N$256))</f>
        <v>0</v>
      </c>
      <c r="L40" s="23">
        <f t="shared" si="11"/>
        <v>0</v>
      </c>
      <c r="M40" s="21">
        <f>SUMPRODUCT((①【資材】入荷情報!$O$7:$O$56=②【資材】在庫情報!$B40)*(①【資材】入荷情報!$P$7:$P$56=②【資材】在庫情報!N$4),(①【資材】入荷情報!$S$7:$S$56))</f>
        <v>0</v>
      </c>
      <c r="N40" s="22" cm="1">
        <f t="array" ref="N40">SUMPRODUCT(('③【組立化粧箱】作業依頼＆実績'!$K$7:$K$256=②【資材】在庫情報!$B40)*('③【組立化粧箱】作業依頼＆実績'!$L$7:$L$256=②【資材】在庫情報!N$4),('③【組立化粧箱】作業依頼＆実績'!$N$7:$N$256))</f>
        <v>0</v>
      </c>
      <c r="O40" s="23">
        <f t="shared" si="6"/>
        <v>0</v>
      </c>
      <c r="P40" s="21">
        <f>SUMPRODUCT((①【資材】入荷情報!$O$7:$O$56=②【資材】在庫情報!$B40)*(①【資材】入荷情報!$P$7:$P$56=②【資材】在庫情報!Q$4),(①【資材】入荷情報!$S$7:$S$56))</f>
        <v>0</v>
      </c>
      <c r="Q40" s="22" cm="1">
        <f t="array" ref="Q40">SUMPRODUCT(('③【組立化粧箱】作業依頼＆実績'!$K$7:$K$256=②【資材】在庫情報!$B40)*('③【組立化粧箱】作業依頼＆実績'!$L$7:$L$256=②【資材】在庫情報!Q$4),('③【組立化粧箱】作業依頼＆実績'!$N$7:$N$256))</f>
        <v>160</v>
      </c>
      <c r="R40" s="23">
        <f t="shared" ref="R40:R75" si="13">+R39+P40-Q40</f>
        <v>11</v>
      </c>
      <c r="S40" s="21">
        <f>SUMPRODUCT((①【資材】入荷情報!$O$7:$O$56=②【資材】在庫情報!$B40)*(①【資材】入荷情報!$P$7:$P$56=②【資材】在庫情報!T$4),(①【資材】入荷情報!$S$7:$S$56))</f>
        <v>0</v>
      </c>
      <c r="T40" s="22" cm="1">
        <f t="array" ref="T40">SUMPRODUCT(('③【組立化粧箱】作業依頼＆実績'!$K$7:$K$256=②【資材】在庫情報!$B40)*('③【組立化粧箱】作業依頼＆実績'!$L$7:$L$256=②【資材】在庫情報!T$4),('③【組立化粧箱】作業依頼＆実績'!$N$7:$N$256))</f>
        <v>0</v>
      </c>
      <c r="U40" s="23">
        <f t="shared" ref="U40:U75" si="14">+U39+S40-T40</f>
        <v>100</v>
      </c>
      <c r="W40" s="68">
        <f t="shared" ref="W40:W102" si="15">+D40+G40+J40+P40+S40</f>
        <v>0</v>
      </c>
      <c r="X40" s="22">
        <f t="shared" ref="X40:X102" si="16">+E40+H40+K40+Q40+T40</f>
        <v>160</v>
      </c>
      <c r="Y40" s="69">
        <f t="shared" ref="Y40:Y102" si="17">+Y39+W40-X40</f>
        <v>1111</v>
      </c>
    </row>
    <row r="41" spans="2:25" hidden="1" outlineLevel="1" x14ac:dyDescent="0.25">
      <c r="B41" s="19">
        <f t="shared" si="2"/>
        <v>45265</v>
      </c>
      <c r="C41" s="20" t="s">
        <v>79</v>
      </c>
      <c r="D41" s="21">
        <f>SUMPRODUCT((①【資材】入荷情報!$O$7:$O$56=②【資材】在庫情報!$B41)*(①【資材】入荷情報!$P$7:$P$56=②【資材】在庫情報!E$4),(①【資材】入荷情報!$S$7:$S$56))</f>
        <v>0</v>
      </c>
      <c r="E41" s="22" cm="1">
        <f t="array" ref="E41">SUMPRODUCT(('③【組立化粧箱】作業依頼＆実績'!$K$7:$K$256=②【資材】在庫情報!$B41)*('③【組立化粧箱】作業依頼＆実績'!$L$7:$L$256=②【資材】在庫情報!E$4),('③【組立化粧箱】作業依頼＆実績'!$N$7:$N$256))</f>
        <v>0</v>
      </c>
      <c r="F41" s="23">
        <f t="shared" si="12"/>
        <v>1000</v>
      </c>
      <c r="G41" s="21">
        <f>SUMPRODUCT((①【資材】入荷情報!$O$7:$O$56=②【資材】在庫情報!$B41)*(①【資材】入荷情報!$P$7:$P$56=②【資材】在庫情報!H$4),(①【資材】入荷情報!$S$7:$S$56))</f>
        <v>0</v>
      </c>
      <c r="H41" s="22" cm="1">
        <f t="array" ref="H41">SUMPRODUCT(('③【組立化粧箱】作業依頼＆実績'!$K$7:$K$256=②【資材】在庫情報!$B41)*('③【組立化粧箱】作業依頼＆実績'!$L$7:$L$256=②【資材】在庫情報!H$4),('③【組立化粧箱】作業依頼＆実績'!$N$7:$N$256))</f>
        <v>0</v>
      </c>
      <c r="I41" s="23">
        <f t="shared" si="10"/>
        <v>0</v>
      </c>
      <c r="J41" s="21">
        <f>SUMPRODUCT((①【資材】入荷情報!$O$7:$O$56=②【資材】在庫情報!$B41)*(①【資材】入荷情報!$P$7:$P$56=②【資材】在庫情報!K$4),(①【資材】入荷情報!$S$7:$S$56))</f>
        <v>0</v>
      </c>
      <c r="K41" s="22" cm="1">
        <f t="array" ref="K41">SUMPRODUCT(('③【組立化粧箱】作業依頼＆実績'!$K$7:$K$256=②【資材】在庫情報!$B41)*('③【組立化粧箱】作業依頼＆実績'!$L$7:$L$256=②【資材】在庫情報!K$4),('③【組立化粧箱】作業依頼＆実績'!$N$7:$N$256))</f>
        <v>0</v>
      </c>
      <c r="L41" s="23">
        <f t="shared" si="11"/>
        <v>0</v>
      </c>
      <c r="M41" s="21">
        <f>SUMPRODUCT((①【資材】入荷情報!$O$7:$O$56=②【資材】在庫情報!$B41)*(①【資材】入荷情報!$P$7:$P$56=②【資材】在庫情報!N$4),(①【資材】入荷情報!$S$7:$S$56))</f>
        <v>0</v>
      </c>
      <c r="N41" s="22" cm="1">
        <f t="array" ref="N41">SUMPRODUCT(('③【組立化粧箱】作業依頼＆実績'!$K$7:$K$256=②【資材】在庫情報!$B41)*('③【組立化粧箱】作業依頼＆実績'!$L$7:$L$256=②【資材】在庫情報!N$4),('③【組立化粧箱】作業依頼＆実績'!$N$7:$N$256))</f>
        <v>0</v>
      </c>
      <c r="O41" s="23">
        <f t="shared" si="6"/>
        <v>0</v>
      </c>
      <c r="P41" s="21">
        <f>SUMPRODUCT((①【資材】入荷情報!$O$7:$O$56=②【資材】在庫情報!$B41)*(①【資材】入荷情報!$P$7:$P$56=②【資材】在庫情報!Q$4),(①【資材】入荷情報!$S$7:$S$56))</f>
        <v>0</v>
      </c>
      <c r="Q41" s="22" cm="1">
        <f t="array" ref="Q41">SUMPRODUCT(('③【組立化粧箱】作業依頼＆実績'!$K$7:$K$256=②【資材】在庫情報!$B41)*('③【組立化粧箱】作業依頼＆実績'!$L$7:$L$256=②【資材】在庫情報!Q$4),('③【組立化粧箱】作業依頼＆実績'!$N$7:$N$256))</f>
        <v>0</v>
      </c>
      <c r="R41" s="23">
        <f t="shared" si="13"/>
        <v>11</v>
      </c>
      <c r="S41" s="21">
        <f>SUMPRODUCT((①【資材】入荷情報!$O$7:$O$56=②【資材】在庫情報!$B41)*(①【資材】入荷情報!$P$7:$P$56=②【資材】在庫情報!T$4),(①【資材】入荷情報!$S$7:$S$56))</f>
        <v>0</v>
      </c>
      <c r="T41" s="22" cm="1">
        <f t="array" ref="T41">SUMPRODUCT(('③【組立化粧箱】作業依頼＆実績'!$K$7:$K$256=②【資材】在庫情報!$B41)*('③【組立化粧箱】作業依頼＆実績'!$L$7:$L$256=②【資材】在庫情報!T$4),('③【組立化粧箱】作業依頼＆実績'!$N$7:$N$256))</f>
        <v>0</v>
      </c>
      <c r="U41" s="23">
        <f t="shared" si="14"/>
        <v>100</v>
      </c>
      <c r="W41" s="68">
        <f t="shared" si="15"/>
        <v>0</v>
      </c>
      <c r="X41" s="22">
        <f t="shared" si="16"/>
        <v>0</v>
      </c>
      <c r="Y41" s="69">
        <f t="shared" si="17"/>
        <v>1111</v>
      </c>
    </row>
    <row r="42" spans="2:25" hidden="1" outlineLevel="1" x14ac:dyDescent="0.25">
      <c r="B42" s="19">
        <f t="shared" si="2"/>
        <v>45266</v>
      </c>
      <c r="C42" s="20" t="s">
        <v>80</v>
      </c>
      <c r="D42" s="21">
        <f>SUMPRODUCT((①【資材】入荷情報!$O$7:$O$56=②【資材】在庫情報!$B42)*(①【資材】入荷情報!$P$7:$P$56=②【資材】在庫情報!E$4),(①【資材】入荷情報!$S$7:$S$56))</f>
        <v>0</v>
      </c>
      <c r="E42" s="22" cm="1">
        <f t="array" ref="E42">SUMPRODUCT(('③【組立化粧箱】作業依頼＆実績'!$K$7:$K$256=②【資材】在庫情報!$B42)*('③【組立化粧箱】作業依頼＆実績'!$L$7:$L$256=②【資材】在庫情報!E$4),('③【組立化粧箱】作業依頼＆実績'!$N$7:$N$256))</f>
        <v>0</v>
      </c>
      <c r="F42" s="23">
        <f t="shared" si="12"/>
        <v>1000</v>
      </c>
      <c r="G42" s="21">
        <f>SUMPRODUCT((①【資材】入荷情報!$O$7:$O$56=②【資材】在庫情報!$B42)*(①【資材】入荷情報!$P$7:$P$56=②【資材】在庫情報!H$4),(①【資材】入荷情報!$S$7:$S$56))</f>
        <v>0</v>
      </c>
      <c r="H42" s="22" cm="1">
        <f t="array" ref="H42">SUMPRODUCT(('③【組立化粧箱】作業依頼＆実績'!$K$7:$K$256=②【資材】在庫情報!$B42)*('③【組立化粧箱】作業依頼＆実績'!$L$7:$L$256=②【資材】在庫情報!H$4),('③【組立化粧箱】作業依頼＆実績'!$N$7:$N$256))</f>
        <v>0</v>
      </c>
      <c r="I42" s="23">
        <f t="shared" si="10"/>
        <v>0</v>
      </c>
      <c r="J42" s="21">
        <f>SUMPRODUCT((①【資材】入荷情報!$O$7:$O$56=②【資材】在庫情報!$B42)*(①【資材】入荷情報!$P$7:$P$56=②【資材】在庫情報!K$4),(①【資材】入荷情報!$S$7:$S$56))</f>
        <v>0</v>
      </c>
      <c r="K42" s="22" cm="1">
        <f t="array" ref="K42">SUMPRODUCT(('③【組立化粧箱】作業依頼＆実績'!$K$7:$K$256=②【資材】在庫情報!$B42)*('③【組立化粧箱】作業依頼＆実績'!$L$7:$L$256=②【資材】在庫情報!K$4),('③【組立化粧箱】作業依頼＆実績'!$N$7:$N$256))</f>
        <v>0</v>
      </c>
      <c r="L42" s="23">
        <f t="shared" si="11"/>
        <v>0</v>
      </c>
      <c r="M42" s="21">
        <f>SUMPRODUCT((①【資材】入荷情報!$O$7:$O$56=②【資材】在庫情報!$B42)*(①【資材】入荷情報!$P$7:$P$56=②【資材】在庫情報!N$4),(①【資材】入荷情報!$S$7:$S$56))</f>
        <v>0</v>
      </c>
      <c r="N42" s="22" cm="1">
        <f t="array" ref="N42">SUMPRODUCT(('③【組立化粧箱】作業依頼＆実績'!$K$7:$K$256=②【資材】在庫情報!$B42)*('③【組立化粧箱】作業依頼＆実績'!$L$7:$L$256=②【資材】在庫情報!N$4),('③【組立化粧箱】作業依頼＆実績'!$N$7:$N$256))</f>
        <v>0</v>
      </c>
      <c r="O42" s="23">
        <f t="shared" si="6"/>
        <v>0</v>
      </c>
      <c r="P42" s="21">
        <f>SUMPRODUCT((①【資材】入荷情報!$O$7:$O$56=②【資材】在庫情報!$B42)*(①【資材】入荷情報!$P$7:$P$56=②【資材】在庫情報!Q$4),(①【資材】入荷情報!$S$7:$S$56))</f>
        <v>0</v>
      </c>
      <c r="Q42" s="22" cm="1">
        <f t="array" ref="Q42">SUMPRODUCT(('③【組立化粧箱】作業依頼＆実績'!$K$7:$K$256=②【資材】在庫情報!$B42)*('③【組立化粧箱】作業依頼＆実績'!$L$7:$L$256=②【資材】在庫情報!Q$4),('③【組立化粧箱】作業依頼＆実績'!$N$7:$N$256))</f>
        <v>0</v>
      </c>
      <c r="R42" s="23">
        <f t="shared" si="13"/>
        <v>11</v>
      </c>
      <c r="S42" s="21">
        <f>SUMPRODUCT((①【資材】入荷情報!$O$7:$O$56=②【資材】在庫情報!$B42)*(①【資材】入荷情報!$P$7:$P$56=②【資材】在庫情報!T$4),(①【資材】入荷情報!$S$7:$S$56))</f>
        <v>0</v>
      </c>
      <c r="T42" s="22" cm="1">
        <f t="array" ref="T42">SUMPRODUCT(('③【組立化粧箱】作業依頼＆実績'!$K$7:$K$256=②【資材】在庫情報!$B42)*('③【組立化粧箱】作業依頼＆実績'!$L$7:$L$256=②【資材】在庫情報!T$4),('③【組立化粧箱】作業依頼＆実績'!$N$7:$N$256))</f>
        <v>0</v>
      </c>
      <c r="U42" s="23">
        <f t="shared" si="14"/>
        <v>100</v>
      </c>
      <c r="W42" s="68">
        <f t="shared" si="15"/>
        <v>0</v>
      </c>
      <c r="X42" s="22">
        <f t="shared" si="16"/>
        <v>0</v>
      </c>
      <c r="Y42" s="69">
        <f t="shared" si="17"/>
        <v>1111</v>
      </c>
    </row>
    <row r="43" spans="2:25" hidden="1" outlineLevel="1" x14ac:dyDescent="0.25">
      <c r="B43" s="19">
        <f t="shared" si="2"/>
        <v>45267</v>
      </c>
      <c r="C43" s="20" t="s">
        <v>81</v>
      </c>
      <c r="D43" s="21">
        <f>SUMPRODUCT((①【資材】入荷情報!$O$7:$O$56=②【資材】在庫情報!$B43)*(①【資材】入荷情報!$P$7:$P$56=②【資材】在庫情報!E$4),(①【資材】入荷情報!$S$7:$S$56))</f>
        <v>0</v>
      </c>
      <c r="E43" s="22" cm="1">
        <f t="array" ref="E43">SUMPRODUCT(('③【組立化粧箱】作業依頼＆実績'!$K$7:$K$256=②【資材】在庫情報!$B43)*('③【組立化粧箱】作業依頼＆実績'!$L$7:$L$256=②【資材】在庫情報!E$4),('③【組立化粧箱】作業依頼＆実績'!$N$7:$N$256))</f>
        <v>0</v>
      </c>
      <c r="F43" s="23">
        <f t="shared" si="12"/>
        <v>1000</v>
      </c>
      <c r="G43" s="21">
        <f>SUMPRODUCT((①【資材】入荷情報!$O$7:$O$56=②【資材】在庫情報!$B43)*(①【資材】入荷情報!$P$7:$P$56=②【資材】在庫情報!H$4),(①【資材】入荷情報!$S$7:$S$56))</f>
        <v>0</v>
      </c>
      <c r="H43" s="22" cm="1">
        <f t="array" ref="H43">SUMPRODUCT(('③【組立化粧箱】作業依頼＆実績'!$K$7:$K$256=②【資材】在庫情報!$B43)*('③【組立化粧箱】作業依頼＆実績'!$L$7:$L$256=②【資材】在庫情報!H$4),('③【組立化粧箱】作業依頼＆実績'!$N$7:$N$256))</f>
        <v>0</v>
      </c>
      <c r="I43" s="23">
        <f t="shared" si="10"/>
        <v>0</v>
      </c>
      <c r="J43" s="21">
        <f>SUMPRODUCT((①【資材】入荷情報!$O$7:$O$56=②【資材】在庫情報!$B43)*(①【資材】入荷情報!$P$7:$P$56=②【資材】在庫情報!K$4),(①【資材】入荷情報!$S$7:$S$56))</f>
        <v>0</v>
      </c>
      <c r="K43" s="22" cm="1">
        <f t="array" ref="K43">SUMPRODUCT(('③【組立化粧箱】作業依頼＆実績'!$K$7:$K$256=②【資材】在庫情報!$B43)*('③【組立化粧箱】作業依頼＆実績'!$L$7:$L$256=②【資材】在庫情報!K$4),('③【組立化粧箱】作業依頼＆実績'!$N$7:$N$256))</f>
        <v>0</v>
      </c>
      <c r="L43" s="23">
        <f t="shared" si="11"/>
        <v>0</v>
      </c>
      <c r="M43" s="21">
        <f>SUMPRODUCT((①【資材】入荷情報!$O$7:$O$56=②【資材】在庫情報!$B43)*(①【資材】入荷情報!$P$7:$P$56=②【資材】在庫情報!N$4),(①【資材】入荷情報!$S$7:$S$56))</f>
        <v>0</v>
      </c>
      <c r="N43" s="22" cm="1">
        <f t="array" ref="N43">SUMPRODUCT(('③【組立化粧箱】作業依頼＆実績'!$K$7:$K$256=②【資材】在庫情報!$B43)*('③【組立化粧箱】作業依頼＆実績'!$L$7:$L$256=②【資材】在庫情報!N$4),('③【組立化粧箱】作業依頼＆実績'!$N$7:$N$256))</f>
        <v>0</v>
      </c>
      <c r="O43" s="23">
        <f t="shared" si="6"/>
        <v>0</v>
      </c>
      <c r="P43" s="21">
        <f>SUMPRODUCT((①【資材】入荷情報!$O$7:$O$56=②【資材】在庫情報!$B43)*(①【資材】入荷情報!$P$7:$P$56=②【資材】在庫情報!Q$4),(①【資材】入荷情報!$S$7:$S$56))</f>
        <v>0</v>
      </c>
      <c r="Q43" s="22" cm="1">
        <f t="array" ref="Q43">SUMPRODUCT(('③【組立化粧箱】作業依頼＆実績'!$K$7:$K$256=②【資材】在庫情報!$B43)*('③【組立化粧箱】作業依頼＆実績'!$L$7:$L$256=②【資材】在庫情報!Q$4),('③【組立化粧箱】作業依頼＆実績'!$N$7:$N$256))</f>
        <v>0</v>
      </c>
      <c r="R43" s="23">
        <f t="shared" si="13"/>
        <v>11</v>
      </c>
      <c r="S43" s="21">
        <f>SUMPRODUCT((①【資材】入荷情報!$O$7:$O$56=②【資材】在庫情報!$B43)*(①【資材】入荷情報!$P$7:$P$56=②【資材】在庫情報!T$4),(①【資材】入荷情報!$S$7:$S$56))</f>
        <v>0</v>
      </c>
      <c r="T43" s="22" cm="1">
        <f t="array" ref="T43">SUMPRODUCT(('③【組立化粧箱】作業依頼＆実績'!$K$7:$K$256=②【資材】在庫情報!$B43)*('③【組立化粧箱】作業依頼＆実績'!$L$7:$L$256=②【資材】在庫情報!T$4),('③【組立化粧箱】作業依頼＆実績'!$N$7:$N$256))</f>
        <v>0</v>
      </c>
      <c r="U43" s="23">
        <f t="shared" si="14"/>
        <v>100</v>
      </c>
      <c r="W43" s="68">
        <f t="shared" si="15"/>
        <v>0</v>
      </c>
      <c r="X43" s="22">
        <f t="shared" si="16"/>
        <v>0</v>
      </c>
      <c r="Y43" s="69">
        <f t="shared" si="17"/>
        <v>1111</v>
      </c>
    </row>
    <row r="44" spans="2:25" hidden="1" outlineLevel="1" x14ac:dyDescent="0.25">
      <c r="B44" s="19">
        <f t="shared" si="2"/>
        <v>45268</v>
      </c>
      <c r="C44" s="20" t="s">
        <v>75</v>
      </c>
      <c r="D44" s="21">
        <f>SUMPRODUCT((①【資材】入荷情報!$O$7:$O$56=②【資材】在庫情報!$B44)*(①【資材】入荷情報!$P$7:$P$56=②【資材】在庫情報!E$4),(①【資材】入荷情報!$S$7:$S$56))</f>
        <v>0</v>
      </c>
      <c r="E44" s="22" cm="1">
        <f t="array" ref="E44">SUMPRODUCT(('③【組立化粧箱】作業依頼＆実績'!$K$7:$K$256=②【資材】在庫情報!$B44)*('③【組立化粧箱】作業依頼＆実績'!$L$7:$L$256=②【資材】在庫情報!E$4),('③【組立化粧箱】作業依頼＆実績'!$N$7:$N$256))</f>
        <v>0</v>
      </c>
      <c r="F44" s="23">
        <f t="shared" si="12"/>
        <v>1000</v>
      </c>
      <c r="G44" s="21">
        <f>SUMPRODUCT((①【資材】入荷情報!$O$7:$O$56=②【資材】在庫情報!$B44)*(①【資材】入荷情報!$P$7:$P$56=②【資材】在庫情報!H$4),(①【資材】入荷情報!$S$7:$S$56))</f>
        <v>0</v>
      </c>
      <c r="H44" s="22" cm="1">
        <f t="array" ref="H44">SUMPRODUCT(('③【組立化粧箱】作業依頼＆実績'!$K$7:$K$256=②【資材】在庫情報!$B44)*('③【組立化粧箱】作業依頼＆実績'!$L$7:$L$256=②【資材】在庫情報!H$4),('③【組立化粧箱】作業依頼＆実績'!$N$7:$N$256))</f>
        <v>0</v>
      </c>
      <c r="I44" s="23">
        <f t="shared" si="10"/>
        <v>0</v>
      </c>
      <c r="J44" s="21">
        <f>SUMPRODUCT((①【資材】入荷情報!$O$7:$O$56=②【資材】在庫情報!$B44)*(①【資材】入荷情報!$P$7:$P$56=②【資材】在庫情報!K$4),(①【資材】入荷情報!$S$7:$S$56))</f>
        <v>0</v>
      </c>
      <c r="K44" s="22" cm="1">
        <f t="array" ref="K44">SUMPRODUCT(('③【組立化粧箱】作業依頼＆実績'!$K$7:$K$256=②【資材】在庫情報!$B44)*('③【組立化粧箱】作業依頼＆実績'!$L$7:$L$256=②【資材】在庫情報!K$4),('③【組立化粧箱】作業依頼＆実績'!$N$7:$N$256))</f>
        <v>0</v>
      </c>
      <c r="L44" s="23">
        <f t="shared" si="11"/>
        <v>0</v>
      </c>
      <c r="M44" s="21">
        <f>SUMPRODUCT((①【資材】入荷情報!$O$7:$O$56=②【資材】在庫情報!$B44)*(①【資材】入荷情報!$P$7:$P$56=②【資材】在庫情報!N$4),(①【資材】入荷情報!$S$7:$S$56))</f>
        <v>0</v>
      </c>
      <c r="N44" s="22" cm="1">
        <f t="array" ref="N44">SUMPRODUCT(('③【組立化粧箱】作業依頼＆実績'!$K$7:$K$256=②【資材】在庫情報!$B44)*('③【組立化粧箱】作業依頼＆実績'!$L$7:$L$256=②【資材】在庫情報!N$4),('③【組立化粧箱】作業依頼＆実績'!$N$7:$N$256))</f>
        <v>0</v>
      </c>
      <c r="O44" s="23">
        <f t="shared" si="6"/>
        <v>0</v>
      </c>
      <c r="P44" s="21">
        <f>SUMPRODUCT((①【資材】入荷情報!$O$7:$O$56=②【資材】在庫情報!$B44)*(①【資材】入荷情報!$P$7:$P$56=②【資材】在庫情報!Q$4),(①【資材】入荷情報!$S$7:$S$56))</f>
        <v>0</v>
      </c>
      <c r="Q44" s="22" cm="1">
        <f t="array" ref="Q44">SUMPRODUCT(('③【組立化粧箱】作業依頼＆実績'!$K$7:$K$256=②【資材】在庫情報!$B44)*('③【組立化粧箱】作業依頼＆実績'!$L$7:$L$256=②【資材】在庫情報!Q$4),('③【組立化粧箱】作業依頼＆実績'!$N$7:$N$256))</f>
        <v>0</v>
      </c>
      <c r="R44" s="23">
        <f t="shared" si="13"/>
        <v>11</v>
      </c>
      <c r="S44" s="21">
        <f>SUMPRODUCT((①【資材】入荷情報!$O$7:$O$56=②【資材】在庫情報!$B44)*(①【資材】入荷情報!$P$7:$P$56=②【資材】在庫情報!T$4),(①【資材】入荷情報!$S$7:$S$56))</f>
        <v>0</v>
      </c>
      <c r="T44" s="22" cm="1">
        <f t="array" ref="T44">SUMPRODUCT(('③【組立化粧箱】作業依頼＆実績'!$K$7:$K$256=②【資材】在庫情報!$B44)*('③【組立化粧箱】作業依頼＆実績'!$L$7:$L$256=②【資材】在庫情報!T$4),('③【組立化粧箱】作業依頼＆実績'!$N$7:$N$256))</f>
        <v>0</v>
      </c>
      <c r="U44" s="23">
        <f t="shared" si="14"/>
        <v>100</v>
      </c>
      <c r="W44" s="68">
        <f t="shared" si="15"/>
        <v>0</v>
      </c>
      <c r="X44" s="22">
        <f t="shared" si="16"/>
        <v>0</v>
      </c>
      <c r="Y44" s="69">
        <f t="shared" si="17"/>
        <v>1111</v>
      </c>
    </row>
    <row r="45" spans="2:25" hidden="1" outlineLevel="1" x14ac:dyDescent="0.25">
      <c r="B45" s="19">
        <f t="shared" si="2"/>
        <v>45269</v>
      </c>
      <c r="C45" s="20" t="s">
        <v>76</v>
      </c>
      <c r="D45" s="21">
        <f>SUMPRODUCT((①【資材】入荷情報!$O$7:$O$56=②【資材】在庫情報!$B45)*(①【資材】入荷情報!$P$7:$P$56=②【資材】在庫情報!E$4),(①【資材】入荷情報!$S$7:$S$56))</f>
        <v>0</v>
      </c>
      <c r="E45" s="22" cm="1">
        <f t="array" ref="E45">SUMPRODUCT(('③【組立化粧箱】作業依頼＆実績'!$K$7:$K$256=②【資材】在庫情報!$B45)*('③【組立化粧箱】作業依頼＆実績'!$L$7:$L$256=②【資材】在庫情報!E$4),('③【組立化粧箱】作業依頼＆実績'!$N$7:$N$256))</f>
        <v>0</v>
      </c>
      <c r="F45" s="23">
        <f t="shared" si="12"/>
        <v>1000</v>
      </c>
      <c r="G45" s="21">
        <f>SUMPRODUCT((①【資材】入荷情報!$O$7:$O$56=②【資材】在庫情報!$B45)*(①【資材】入荷情報!$P$7:$P$56=②【資材】在庫情報!H$4),(①【資材】入荷情報!$S$7:$S$56))</f>
        <v>0</v>
      </c>
      <c r="H45" s="22" cm="1">
        <f t="array" ref="H45">SUMPRODUCT(('③【組立化粧箱】作業依頼＆実績'!$K$7:$K$256=②【資材】在庫情報!$B45)*('③【組立化粧箱】作業依頼＆実績'!$L$7:$L$256=②【資材】在庫情報!H$4),('③【組立化粧箱】作業依頼＆実績'!$N$7:$N$256))</f>
        <v>0</v>
      </c>
      <c r="I45" s="23">
        <f t="shared" si="10"/>
        <v>0</v>
      </c>
      <c r="J45" s="21">
        <f>SUMPRODUCT((①【資材】入荷情報!$O$7:$O$56=②【資材】在庫情報!$B45)*(①【資材】入荷情報!$P$7:$P$56=②【資材】在庫情報!K$4),(①【資材】入荷情報!$S$7:$S$56))</f>
        <v>0</v>
      </c>
      <c r="K45" s="22" cm="1">
        <f t="array" ref="K45">SUMPRODUCT(('③【組立化粧箱】作業依頼＆実績'!$K$7:$K$256=②【資材】在庫情報!$B45)*('③【組立化粧箱】作業依頼＆実績'!$L$7:$L$256=②【資材】在庫情報!K$4),('③【組立化粧箱】作業依頼＆実績'!$N$7:$N$256))</f>
        <v>0</v>
      </c>
      <c r="L45" s="23">
        <f t="shared" si="11"/>
        <v>0</v>
      </c>
      <c r="M45" s="21">
        <f>SUMPRODUCT((①【資材】入荷情報!$O$7:$O$56=②【資材】在庫情報!$B45)*(①【資材】入荷情報!$P$7:$P$56=②【資材】在庫情報!N$4),(①【資材】入荷情報!$S$7:$S$56))</f>
        <v>0</v>
      </c>
      <c r="N45" s="22" cm="1">
        <f t="array" ref="N45">SUMPRODUCT(('③【組立化粧箱】作業依頼＆実績'!$K$7:$K$256=②【資材】在庫情報!$B45)*('③【組立化粧箱】作業依頼＆実績'!$L$7:$L$256=②【資材】在庫情報!N$4),('③【組立化粧箱】作業依頼＆実績'!$N$7:$N$256))</f>
        <v>0</v>
      </c>
      <c r="O45" s="23">
        <f t="shared" si="6"/>
        <v>0</v>
      </c>
      <c r="P45" s="21">
        <f>SUMPRODUCT((①【資材】入荷情報!$O$7:$O$56=②【資材】在庫情報!$B45)*(①【資材】入荷情報!$P$7:$P$56=②【資材】在庫情報!Q$4),(①【資材】入荷情報!$S$7:$S$56))</f>
        <v>0</v>
      </c>
      <c r="Q45" s="22" cm="1">
        <f t="array" ref="Q45">SUMPRODUCT(('③【組立化粧箱】作業依頼＆実績'!$K$7:$K$256=②【資材】在庫情報!$B45)*('③【組立化粧箱】作業依頼＆実績'!$L$7:$L$256=②【資材】在庫情報!Q$4),('③【組立化粧箱】作業依頼＆実績'!$N$7:$N$256))</f>
        <v>0</v>
      </c>
      <c r="R45" s="23">
        <f t="shared" si="13"/>
        <v>11</v>
      </c>
      <c r="S45" s="21">
        <f>SUMPRODUCT((①【資材】入荷情報!$O$7:$O$56=②【資材】在庫情報!$B45)*(①【資材】入荷情報!$P$7:$P$56=②【資材】在庫情報!T$4),(①【資材】入荷情報!$S$7:$S$56))</f>
        <v>0</v>
      </c>
      <c r="T45" s="22" cm="1">
        <f t="array" ref="T45">SUMPRODUCT(('③【組立化粧箱】作業依頼＆実績'!$K$7:$K$256=②【資材】在庫情報!$B45)*('③【組立化粧箱】作業依頼＆実績'!$L$7:$L$256=②【資材】在庫情報!T$4),('③【組立化粧箱】作業依頼＆実績'!$N$7:$N$256))</f>
        <v>0</v>
      </c>
      <c r="U45" s="23">
        <f t="shared" si="14"/>
        <v>100</v>
      </c>
      <c r="W45" s="68">
        <f t="shared" si="15"/>
        <v>0</v>
      </c>
      <c r="X45" s="22">
        <f t="shared" si="16"/>
        <v>0</v>
      </c>
      <c r="Y45" s="69">
        <f t="shared" si="17"/>
        <v>1111</v>
      </c>
    </row>
    <row r="46" spans="2:25" hidden="1" outlineLevel="1" x14ac:dyDescent="0.25">
      <c r="B46" s="19">
        <f t="shared" si="2"/>
        <v>45270</v>
      </c>
      <c r="C46" s="20" t="s">
        <v>77</v>
      </c>
      <c r="D46" s="21">
        <f>SUMPRODUCT((①【資材】入荷情報!$O$7:$O$56=②【資材】在庫情報!$B46)*(①【資材】入荷情報!$P$7:$P$56=②【資材】在庫情報!E$4),(①【資材】入荷情報!$S$7:$S$56))</f>
        <v>0</v>
      </c>
      <c r="E46" s="22" cm="1">
        <f t="array" ref="E46">SUMPRODUCT(('③【組立化粧箱】作業依頼＆実績'!$K$7:$K$256=②【資材】在庫情報!$B46)*('③【組立化粧箱】作業依頼＆実績'!$L$7:$L$256=②【資材】在庫情報!E$4),('③【組立化粧箱】作業依頼＆実績'!$N$7:$N$256))</f>
        <v>0</v>
      </c>
      <c r="F46" s="23">
        <f t="shared" si="12"/>
        <v>1000</v>
      </c>
      <c r="G46" s="21">
        <f>SUMPRODUCT((①【資材】入荷情報!$O$7:$O$56=②【資材】在庫情報!$B46)*(①【資材】入荷情報!$P$7:$P$56=②【資材】在庫情報!H$4),(①【資材】入荷情報!$S$7:$S$56))</f>
        <v>0</v>
      </c>
      <c r="H46" s="22" cm="1">
        <f t="array" ref="H46">SUMPRODUCT(('③【組立化粧箱】作業依頼＆実績'!$K$7:$K$256=②【資材】在庫情報!$B46)*('③【組立化粧箱】作業依頼＆実績'!$L$7:$L$256=②【資材】在庫情報!H$4),('③【組立化粧箱】作業依頼＆実績'!$N$7:$N$256))</f>
        <v>0</v>
      </c>
      <c r="I46" s="23">
        <f t="shared" si="10"/>
        <v>0</v>
      </c>
      <c r="J46" s="21">
        <f>SUMPRODUCT((①【資材】入荷情報!$O$7:$O$56=②【資材】在庫情報!$B46)*(①【資材】入荷情報!$P$7:$P$56=②【資材】在庫情報!K$4),(①【資材】入荷情報!$S$7:$S$56))</f>
        <v>0</v>
      </c>
      <c r="K46" s="22" cm="1">
        <f t="array" ref="K46">SUMPRODUCT(('③【組立化粧箱】作業依頼＆実績'!$K$7:$K$256=②【資材】在庫情報!$B46)*('③【組立化粧箱】作業依頼＆実績'!$L$7:$L$256=②【資材】在庫情報!K$4),('③【組立化粧箱】作業依頼＆実績'!$N$7:$N$256))</f>
        <v>0</v>
      </c>
      <c r="L46" s="23">
        <f t="shared" si="11"/>
        <v>0</v>
      </c>
      <c r="M46" s="21">
        <f>SUMPRODUCT((①【資材】入荷情報!$O$7:$O$56=②【資材】在庫情報!$B46)*(①【資材】入荷情報!$P$7:$P$56=②【資材】在庫情報!N$4),(①【資材】入荷情報!$S$7:$S$56))</f>
        <v>0</v>
      </c>
      <c r="N46" s="22" cm="1">
        <f t="array" ref="N46">SUMPRODUCT(('③【組立化粧箱】作業依頼＆実績'!$K$7:$K$256=②【資材】在庫情報!$B46)*('③【組立化粧箱】作業依頼＆実績'!$L$7:$L$256=②【資材】在庫情報!N$4),('③【組立化粧箱】作業依頼＆実績'!$N$7:$N$256))</f>
        <v>0</v>
      </c>
      <c r="O46" s="23">
        <f t="shared" si="6"/>
        <v>0</v>
      </c>
      <c r="P46" s="21">
        <f>SUMPRODUCT((①【資材】入荷情報!$O$7:$O$56=②【資材】在庫情報!$B46)*(①【資材】入荷情報!$P$7:$P$56=②【資材】在庫情報!Q$4),(①【資材】入荷情報!$S$7:$S$56))</f>
        <v>0</v>
      </c>
      <c r="Q46" s="22" cm="1">
        <f t="array" ref="Q46">SUMPRODUCT(('③【組立化粧箱】作業依頼＆実績'!$K$7:$K$256=②【資材】在庫情報!$B46)*('③【組立化粧箱】作業依頼＆実績'!$L$7:$L$256=②【資材】在庫情報!Q$4),('③【組立化粧箱】作業依頼＆実績'!$N$7:$N$256))</f>
        <v>0</v>
      </c>
      <c r="R46" s="23">
        <f t="shared" si="13"/>
        <v>11</v>
      </c>
      <c r="S46" s="21">
        <f>SUMPRODUCT((①【資材】入荷情報!$O$7:$O$56=②【資材】在庫情報!$B46)*(①【資材】入荷情報!$P$7:$P$56=②【資材】在庫情報!T$4),(①【資材】入荷情報!$S$7:$S$56))</f>
        <v>0</v>
      </c>
      <c r="T46" s="22" cm="1">
        <f t="array" ref="T46">SUMPRODUCT(('③【組立化粧箱】作業依頼＆実績'!$K$7:$K$256=②【資材】在庫情報!$B46)*('③【組立化粧箱】作業依頼＆実績'!$L$7:$L$256=②【資材】在庫情報!T$4),('③【組立化粧箱】作業依頼＆実績'!$N$7:$N$256))</f>
        <v>0</v>
      </c>
      <c r="U46" s="23">
        <f t="shared" si="14"/>
        <v>100</v>
      </c>
      <c r="W46" s="68">
        <f t="shared" si="15"/>
        <v>0</v>
      </c>
      <c r="X46" s="22">
        <f t="shared" si="16"/>
        <v>0</v>
      </c>
      <c r="Y46" s="69">
        <f t="shared" si="17"/>
        <v>1111</v>
      </c>
    </row>
    <row r="47" spans="2:25" hidden="1" outlineLevel="1" x14ac:dyDescent="0.25">
      <c r="B47" s="19">
        <f t="shared" si="2"/>
        <v>45271</v>
      </c>
      <c r="C47" s="20" t="s">
        <v>78</v>
      </c>
      <c r="D47" s="21">
        <f>SUMPRODUCT((①【資材】入荷情報!$O$7:$O$56=②【資材】在庫情報!$B47)*(①【資材】入荷情報!$P$7:$P$56=②【資材】在庫情報!E$4),(①【資材】入荷情報!$S$7:$S$56))</f>
        <v>0</v>
      </c>
      <c r="E47" s="22" cm="1">
        <f t="array" ref="E47">SUMPRODUCT(('③【組立化粧箱】作業依頼＆実績'!$K$7:$K$256=②【資材】在庫情報!$B47)*('③【組立化粧箱】作業依頼＆実績'!$L$7:$L$256=②【資材】在庫情報!E$4),('③【組立化粧箱】作業依頼＆実績'!$N$7:$N$256))</f>
        <v>0</v>
      </c>
      <c r="F47" s="23">
        <f t="shared" si="12"/>
        <v>1000</v>
      </c>
      <c r="G47" s="21">
        <f>SUMPRODUCT((①【資材】入荷情報!$O$7:$O$56=②【資材】在庫情報!$B47)*(①【資材】入荷情報!$P$7:$P$56=②【資材】在庫情報!H$4),(①【資材】入荷情報!$S$7:$S$56))</f>
        <v>0</v>
      </c>
      <c r="H47" s="22" cm="1">
        <f t="array" ref="H47">SUMPRODUCT(('③【組立化粧箱】作業依頼＆実績'!$K$7:$K$256=②【資材】在庫情報!$B47)*('③【組立化粧箱】作業依頼＆実績'!$L$7:$L$256=②【資材】在庫情報!H$4),('③【組立化粧箱】作業依頼＆実績'!$N$7:$N$256))</f>
        <v>0</v>
      </c>
      <c r="I47" s="23">
        <f t="shared" si="10"/>
        <v>0</v>
      </c>
      <c r="J47" s="21">
        <f>SUMPRODUCT((①【資材】入荷情報!$O$7:$O$56=②【資材】在庫情報!$B47)*(①【資材】入荷情報!$P$7:$P$56=②【資材】在庫情報!K$4),(①【資材】入荷情報!$S$7:$S$56))</f>
        <v>0</v>
      </c>
      <c r="K47" s="22" cm="1">
        <f t="array" ref="K47">SUMPRODUCT(('③【組立化粧箱】作業依頼＆実績'!$K$7:$K$256=②【資材】在庫情報!$B47)*('③【組立化粧箱】作業依頼＆実績'!$L$7:$L$256=②【資材】在庫情報!K$4),('③【組立化粧箱】作業依頼＆実績'!$N$7:$N$256))</f>
        <v>0</v>
      </c>
      <c r="L47" s="23">
        <f t="shared" si="11"/>
        <v>0</v>
      </c>
      <c r="M47" s="21">
        <f>SUMPRODUCT((①【資材】入荷情報!$O$7:$O$56=②【資材】在庫情報!$B47)*(①【資材】入荷情報!$P$7:$P$56=②【資材】在庫情報!N$4),(①【資材】入荷情報!$S$7:$S$56))</f>
        <v>0</v>
      </c>
      <c r="N47" s="22" cm="1">
        <f t="array" ref="N47">SUMPRODUCT(('③【組立化粧箱】作業依頼＆実績'!$K$7:$K$256=②【資材】在庫情報!$B47)*('③【組立化粧箱】作業依頼＆実績'!$L$7:$L$256=②【資材】在庫情報!N$4),('③【組立化粧箱】作業依頼＆実績'!$N$7:$N$256))</f>
        <v>0</v>
      </c>
      <c r="O47" s="23">
        <f t="shared" si="6"/>
        <v>0</v>
      </c>
      <c r="P47" s="21">
        <f>SUMPRODUCT((①【資材】入荷情報!$O$7:$O$56=②【資材】在庫情報!$B47)*(①【資材】入荷情報!$P$7:$P$56=②【資材】在庫情報!Q$4),(①【資材】入荷情報!$S$7:$S$56))</f>
        <v>0</v>
      </c>
      <c r="Q47" s="22" cm="1">
        <f t="array" ref="Q47">SUMPRODUCT(('③【組立化粧箱】作業依頼＆実績'!$K$7:$K$256=②【資材】在庫情報!$B47)*('③【組立化粧箱】作業依頼＆実績'!$L$7:$L$256=②【資材】在庫情報!Q$4),('③【組立化粧箱】作業依頼＆実績'!$N$7:$N$256))</f>
        <v>0</v>
      </c>
      <c r="R47" s="23">
        <f t="shared" si="13"/>
        <v>11</v>
      </c>
      <c r="S47" s="21">
        <f>SUMPRODUCT((①【資材】入荷情報!$O$7:$O$56=②【資材】在庫情報!$B47)*(①【資材】入荷情報!$P$7:$P$56=②【資材】在庫情報!T$4),(①【資材】入荷情報!$S$7:$S$56))</f>
        <v>0</v>
      </c>
      <c r="T47" s="22" cm="1">
        <f t="array" ref="T47">SUMPRODUCT(('③【組立化粧箱】作業依頼＆実績'!$K$7:$K$256=②【資材】在庫情報!$B47)*('③【組立化粧箱】作業依頼＆実績'!$L$7:$L$256=②【資材】在庫情報!T$4),('③【組立化粧箱】作業依頼＆実績'!$N$7:$N$256))</f>
        <v>0</v>
      </c>
      <c r="U47" s="23">
        <f t="shared" si="14"/>
        <v>100</v>
      </c>
      <c r="W47" s="68">
        <f t="shared" si="15"/>
        <v>0</v>
      </c>
      <c r="X47" s="22">
        <f t="shared" si="16"/>
        <v>0</v>
      </c>
      <c r="Y47" s="69">
        <f t="shared" si="17"/>
        <v>1111</v>
      </c>
    </row>
    <row r="48" spans="2:25" hidden="1" outlineLevel="1" x14ac:dyDescent="0.25">
      <c r="B48" s="19">
        <f t="shared" si="2"/>
        <v>45272</v>
      </c>
      <c r="C48" s="20" t="s">
        <v>79</v>
      </c>
      <c r="D48" s="21">
        <f>SUMPRODUCT((①【資材】入荷情報!$O$7:$O$56=②【資材】在庫情報!$B48)*(①【資材】入荷情報!$P$7:$P$56=②【資材】在庫情報!E$4),(①【資材】入荷情報!$S$7:$S$56))</f>
        <v>0</v>
      </c>
      <c r="E48" s="22" cm="1">
        <f t="array" ref="E48">SUMPRODUCT(('③【組立化粧箱】作業依頼＆実績'!$K$7:$K$256=②【資材】在庫情報!$B48)*('③【組立化粧箱】作業依頼＆実績'!$L$7:$L$256=②【資材】在庫情報!E$4),('③【組立化粧箱】作業依頼＆実績'!$N$7:$N$256))</f>
        <v>0</v>
      </c>
      <c r="F48" s="23">
        <f t="shared" si="12"/>
        <v>1000</v>
      </c>
      <c r="G48" s="21">
        <f>SUMPRODUCT((①【資材】入荷情報!$O$7:$O$56=②【資材】在庫情報!$B48)*(①【資材】入荷情報!$P$7:$P$56=②【資材】在庫情報!H$4),(①【資材】入荷情報!$S$7:$S$56))</f>
        <v>0</v>
      </c>
      <c r="H48" s="22" cm="1">
        <f t="array" ref="H48">SUMPRODUCT(('③【組立化粧箱】作業依頼＆実績'!$K$7:$K$256=②【資材】在庫情報!$B48)*('③【組立化粧箱】作業依頼＆実績'!$L$7:$L$256=②【資材】在庫情報!H$4),('③【組立化粧箱】作業依頼＆実績'!$N$7:$N$256))</f>
        <v>0</v>
      </c>
      <c r="I48" s="23">
        <f t="shared" si="10"/>
        <v>0</v>
      </c>
      <c r="J48" s="21">
        <f>SUMPRODUCT((①【資材】入荷情報!$O$7:$O$56=②【資材】在庫情報!$B48)*(①【資材】入荷情報!$P$7:$P$56=②【資材】在庫情報!K$4),(①【資材】入荷情報!$S$7:$S$56))</f>
        <v>0</v>
      </c>
      <c r="K48" s="22" cm="1">
        <f t="array" ref="K48">SUMPRODUCT(('③【組立化粧箱】作業依頼＆実績'!$K$7:$K$256=②【資材】在庫情報!$B48)*('③【組立化粧箱】作業依頼＆実績'!$L$7:$L$256=②【資材】在庫情報!K$4),('③【組立化粧箱】作業依頼＆実績'!$N$7:$N$256))</f>
        <v>0</v>
      </c>
      <c r="L48" s="23">
        <f t="shared" si="11"/>
        <v>0</v>
      </c>
      <c r="M48" s="21">
        <f>SUMPRODUCT((①【資材】入荷情報!$O$7:$O$56=②【資材】在庫情報!$B48)*(①【資材】入荷情報!$P$7:$P$56=②【資材】在庫情報!N$4),(①【資材】入荷情報!$S$7:$S$56))</f>
        <v>0</v>
      </c>
      <c r="N48" s="22" cm="1">
        <f t="array" ref="N48">SUMPRODUCT(('③【組立化粧箱】作業依頼＆実績'!$K$7:$K$256=②【資材】在庫情報!$B48)*('③【組立化粧箱】作業依頼＆実績'!$L$7:$L$256=②【資材】在庫情報!N$4),('③【組立化粧箱】作業依頼＆実績'!$N$7:$N$256))</f>
        <v>0</v>
      </c>
      <c r="O48" s="23">
        <f t="shared" si="6"/>
        <v>0</v>
      </c>
      <c r="P48" s="21">
        <f>SUMPRODUCT((①【資材】入荷情報!$O$7:$O$56=②【資材】在庫情報!$B48)*(①【資材】入荷情報!$P$7:$P$56=②【資材】在庫情報!Q$4),(①【資材】入荷情報!$S$7:$S$56))</f>
        <v>0</v>
      </c>
      <c r="Q48" s="22" cm="1">
        <f t="array" ref="Q48">SUMPRODUCT(('③【組立化粧箱】作業依頼＆実績'!$K$7:$K$256=②【資材】在庫情報!$B48)*('③【組立化粧箱】作業依頼＆実績'!$L$7:$L$256=②【資材】在庫情報!Q$4),('③【組立化粧箱】作業依頼＆実績'!$N$7:$N$256))</f>
        <v>0</v>
      </c>
      <c r="R48" s="23">
        <f t="shared" si="13"/>
        <v>11</v>
      </c>
      <c r="S48" s="21">
        <f>SUMPRODUCT((①【資材】入荷情報!$O$7:$O$56=②【資材】在庫情報!$B48)*(①【資材】入荷情報!$P$7:$P$56=②【資材】在庫情報!T$4),(①【資材】入荷情報!$S$7:$S$56))</f>
        <v>0</v>
      </c>
      <c r="T48" s="22" cm="1">
        <f t="array" ref="T48">SUMPRODUCT(('③【組立化粧箱】作業依頼＆実績'!$K$7:$K$256=②【資材】在庫情報!$B48)*('③【組立化粧箱】作業依頼＆実績'!$L$7:$L$256=②【資材】在庫情報!T$4),('③【組立化粧箱】作業依頼＆実績'!$N$7:$N$256))</f>
        <v>0</v>
      </c>
      <c r="U48" s="23">
        <f t="shared" si="14"/>
        <v>100</v>
      </c>
      <c r="W48" s="68">
        <f t="shared" si="15"/>
        <v>0</v>
      </c>
      <c r="X48" s="22">
        <f t="shared" si="16"/>
        <v>0</v>
      </c>
      <c r="Y48" s="69">
        <f t="shared" si="17"/>
        <v>1111</v>
      </c>
    </row>
    <row r="49" spans="2:25" hidden="1" outlineLevel="1" x14ac:dyDescent="0.25">
      <c r="B49" s="19">
        <f t="shared" si="2"/>
        <v>45273</v>
      </c>
      <c r="C49" s="20" t="s">
        <v>80</v>
      </c>
      <c r="D49" s="21">
        <f>SUMPRODUCT((①【資材】入荷情報!$O$7:$O$56=②【資材】在庫情報!$B49)*(①【資材】入荷情報!$P$7:$P$56=②【資材】在庫情報!E$4),(①【資材】入荷情報!$S$7:$S$56))</f>
        <v>0</v>
      </c>
      <c r="E49" s="22" cm="1">
        <f t="array" ref="E49">SUMPRODUCT(('③【組立化粧箱】作業依頼＆実績'!$K$7:$K$256=②【資材】在庫情報!$B49)*('③【組立化粧箱】作業依頼＆実績'!$L$7:$L$256=②【資材】在庫情報!E$4),('③【組立化粧箱】作業依頼＆実績'!$N$7:$N$256))</f>
        <v>0</v>
      </c>
      <c r="F49" s="23">
        <f t="shared" si="12"/>
        <v>1000</v>
      </c>
      <c r="G49" s="21">
        <f>SUMPRODUCT((①【資材】入荷情報!$O$7:$O$56=②【資材】在庫情報!$B49)*(①【資材】入荷情報!$P$7:$P$56=②【資材】在庫情報!H$4),(①【資材】入荷情報!$S$7:$S$56))</f>
        <v>0</v>
      </c>
      <c r="H49" s="22" cm="1">
        <f t="array" ref="H49">SUMPRODUCT(('③【組立化粧箱】作業依頼＆実績'!$K$7:$K$256=②【資材】在庫情報!$B49)*('③【組立化粧箱】作業依頼＆実績'!$L$7:$L$256=②【資材】在庫情報!H$4),('③【組立化粧箱】作業依頼＆実績'!$N$7:$N$256))</f>
        <v>0</v>
      </c>
      <c r="I49" s="23">
        <f t="shared" si="10"/>
        <v>0</v>
      </c>
      <c r="J49" s="21">
        <f>SUMPRODUCT((①【資材】入荷情報!$O$7:$O$56=②【資材】在庫情報!$B49)*(①【資材】入荷情報!$P$7:$P$56=②【資材】在庫情報!K$4),(①【資材】入荷情報!$S$7:$S$56))</f>
        <v>0</v>
      </c>
      <c r="K49" s="22" cm="1">
        <f t="array" ref="K49">SUMPRODUCT(('③【組立化粧箱】作業依頼＆実績'!$K$7:$K$256=②【資材】在庫情報!$B49)*('③【組立化粧箱】作業依頼＆実績'!$L$7:$L$256=②【資材】在庫情報!K$4),('③【組立化粧箱】作業依頼＆実績'!$N$7:$N$256))</f>
        <v>0</v>
      </c>
      <c r="L49" s="23">
        <f t="shared" si="11"/>
        <v>0</v>
      </c>
      <c r="M49" s="21">
        <f>SUMPRODUCT((①【資材】入荷情報!$O$7:$O$56=②【資材】在庫情報!$B49)*(①【資材】入荷情報!$P$7:$P$56=②【資材】在庫情報!N$4),(①【資材】入荷情報!$S$7:$S$56))</f>
        <v>0</v>
      </c>
      <c r="N49" s="22" cm="1">
        <f t="array" ref="N49">SUMPRODUCT(('③【組立化粧箱】作業依頼＆実績'!$K$7:$K$256=②【資材】在庫情報!$B49)*('③【組立化粧箱】作業依頼＆実績'!$L$7:$L$256=②【資材】在庫情報!N$4),('③【組立化粧箱】作業依頼＆実績'!$N$7:$N$256))</f>
        <v>0</v>
      </c>
      <c r="O49" s="23">
        <f t="shared" si="6"/>
        <v>0</v>
      </c>
      <c r="P49" s="21">
        <f>SUMPRODUCT((①【資材】入荷情報!$O$7:$O$56=②【資材】在庫情報!$B49)*(①【資材】入荷情報!$P$7:$P$56=②【資材】在庫情報!Q$4),(①【資材】入荷情報!$S$7:$S$56))</f>
        <v>0</v>
      </c>
      <c r="Q49" s="22" cm="1">
        <f t="array" ref="Q49">SUMPRODUCT(('③【組立化粧箱】作業依頼＆実績'!$K$7:$K$256=②【資材】在庫情報!$B49)*('③【組立化粧箱】作業依頼＆実績'!$L$7:$L$256=②【資材】在庫情報!Q$4),('③【組立化粧箱】作業依頼＆実績'!$N$7:$N$256))</f>
        <v>0</v>
      </c>
      <c r="R49" s="23">
        <f t="shared" si="13"/>
        <v>11</v>
      </c>
      <c r="S49" s="21">
        <f>SUMPRODUCT((①【資材】入荷情報!$O$7:$O$56=②【資材】在庫情報!$B49)*(①【資材】入荷情報!$P$7:$P$56=②【資材】在庫情報!T$4),(①【資材】入荷情報!$S$7:$S$56))</f>
        <v>0</v>
      </c>
      <c r="T49" s="22" cm="1">
        <f t="array" ref="T49">SUMPRODUCT(('③【組立化粧箱】作業依頼＆実績'!$K$7:$K$256=②【資材】在庫情報!$B49)*('③【組立化粧箱】作業依頼＆実績'!$L$7:$L$256=②【資材】在庫情報!T$4),('③【組立化粧箱】作業依頼＆実績'!$N$7:$N$256))</f>
        <v>0</v>
      </c>
      <c r="U49" s="23">
        <f t="shared" si="14"/>
        <v>100</v>
      </c>
      <c r="W49" s="68">
        <f t="shared" si="15"/>
        <v>0</v>
      </c>
      <c r="X49" s="22">
        <f t="shared" si="16"/>
        <v>0</v>
      </c>
      <c r="Y49" s="69">
        <f t="shared" si="17"/>
        <v>1111</v>
      </c>
    </row>
    <row r="50" spans="2:25" hidden="1" outlineLevel="1" x14ac:dyDescent="0.25">
      <c r="B50" s="19">
        <f t="shared" si="2"/>
        <v>45274</v>
      </c>
      <c r="C50" s="20" t="s">
        <v>81</v>
      </c>
      <c r="D50" s="21">
        <f>SUMPRODUCT((①【資材】入荷情報!$O$7:$O$56=②【資材】在庫情報!$B50)*(①【資材】入荷情報!$P$7:$P$56=②【資材】在庫情報!E$4),(①【資材】入荷情報!$S$7:$S$56))</f>
        <v>0</v>
      </c>
      <c r="E50" s="22" cm="1">
        <f t="array" ref="E50">SUMPRODUCT(('③【組立化粧箱】作業依頼＆実績'!$K$7:$K$256=②【資材】在庫情報!$B50)*('③【組立化粧箱】作業依頼＆実績'!$L$7:$L$256=②【資材】在庫情報!E$4),('③【組立化粧箱】作業依頼＆実績'!$N$7:$N$256))</f>
        <v>0</v>
      </c>
      <c r="F50" s="23">
        <f t="shared" si="12"/>
        <v>1000</v>
      </c>
      <c r="G50" s="21">
        <f>SUMPRODUCT((①【資材】入荷情報!$O$7:$O$56=②【資材】在庫情報!$B50)*(①【資材】入荷情報!$P$7:$P$56=②【資材】在庫情報!H$4),(①【資材】入荷情報!$S$7:$S$56))</f>
        <v>0</v>
      </c>
      <c r="H50" s="22" cm="1">
        <f t="array" ref="H50">SUMPRODUCT(('③【組立化粧箱】作業依頼＆実績'!$K$7:$K$256=②【資材】在庫情報!$B50)*('③【組立化粧箱】作業依頼＆実績'!$L$7:$L$256=②【資材】在庫情報!H$4),('③【組立化粧箱】作業依頼＆実績'!$N$7:$N$256))</f>
        <v>0</v>
      </c>
      <c r="I50" s="23">
        <f t="shared" si="10"/>
        <v>0</v>
      </c>
      <c r="J50" s="21">
        <f>SUMPRODUCT((①【資材】入荷情報!$O$7:$O$56=②【資材】在庫情報!$B50)*(①【資材】入荷情報!$P$7:$P$56=②【資材】在庫情報!K$4),(①【資材】入荷情報!$S$7:$S$56))</f>
        <v>0</v>
      </c>
      <c r="K50" s="22" cm="1">
        <f t="array" ref="K50">SUMPRODUCT(('③【組立化粧箱】作業依頼＆実績'!$K$7:$K$256=②【資材】在庫情報!$B50)*('③【組立化粧箱】作業依頼＆実績'!$L$7:$L$256=②【資材】在庫情報!K$4),('③【組立化粧箱】作業依頼＆実績'!$N$7:$N$256))</f>
        <v>0</v>
      </c>
      <c r="L50" s="23">
        <f t="shared" si="11"/>
        <v>0</v>
      </c>
      <c r="M50" s="21">
        <f>SUMPRODUCT((①【資材】入荷情報!$O$7:$O$56=②【資材】在庫情報!$B50)*(①【資材】入荷情報!$P$7:$P$56=②【資材】在庫情報!N$4),(①【資材】入荷情報!$S$7:$S$56))</f>
        <v>0</v>
      </c>
      <c r="N50" s="22" cm="1">
        <f t="array" ref="N50">SUMPRODUCT(('③【組立化粧箱】作業依頼＆実績'!$K$7:$K$256=②【資材】在庫情報!$B50)*('③【組立化粧箱】作業依頼＆実績'!$L$7:$L$256=②【資材】在庫情報!N$4),('③【組立化粧箱】作業依頼＆実績'!$N$7:$N$256))</f>
        <v>0</v>
      </c>
      <c r="O50" s="23">
        <f t="shared" si="6"/>
        <v>0</v>
      </c>
      <c r="P50" s="21">
        <f>SUMPRODUCT((①【資材】入荷情報!$O$7:$O$56=②【資材】在庫情報!$B50)*(①【資材】入荷情報!$P$7:$P$56=②【資材】在庫情報!Q$4),(①【資材】入荷情報!$S$7:$S$56))</f>
        <v>0</v>
      </c>
      <c r="Q50" s="22" cm="1">
        <f t="array" ref="Q50">SUMPRODUCT(('③【組立化粧箱】作業依頼＆実績'!$K$7:$K$256=②【資材】在庫情報!$B50)*('③【組立化粧箱】作業依頼＆実績'!$L$7:$L$256=②【資材】在庫情報!Q$4),('③【組立化粧箱】作業依頼＆実績'!$N$7:$N$256))</f>
        <v>0</v>
      </c>
      <c r="R50" s="23">
        <f t="shared" si="13"/>
        <v>11</v>
      </c>
      <c r="S50" s="21">
        <f>SUMPRODUCT((①【資材】入荷情報!$O$7:$O$56=②【資材】在庫情報!$B50)*(①【資材】入荷情報!$P$7:$P$56=②【資材】在庫情報!T$4),(①【資材】入荷情報!$S$7:$S$56))</f>
        <v>0</v>
      </c>
      <c r="T50" s="22" cm="1">
        <f t="array" ref="T50">SUMPRODUCT(('③【組立化粧箱】作業依頼＆実績'!$K$7:$K$256=②【資材】在庫情報!$B50)*('③【組立化粧箱】作業依頼＆実績'!$L$7:$L$256=②【資材】在庫情報!T$4),('③【組立化粧箱】作業依頼＆実績'!$N$7:$N$256))</f>
        <v>0</v>
      </c>
      <c r="U50" s="23">
        <f t="shared" si="14"/>
        <v>100</v>
      </c>
      <c r="W50" s="68">
        <f t="shared" si="15"/>
        <v>0</v>
      </c>
      <c r="X50" s="22">
        <f t="shared" si="16"/>
        <v>0</v>
      </c>
      <c r="Y50" s="69">
        <f t="shared" si="17"/>
        <v>1111</v>
      </c>
    </row>
    <row r="51" spans="2:25" hidden="1" outlineLevel="1" x14ac:dyDescent="0.25">
      <c r="B51" s="19">
        <f t="shared" si="2"/>
        <v>45275</v>
      </c>
      <c r="C51" s="20" t="s">
        <v>75</v>
      </c>
      <c r="D51" s="21">
        <f>SUMPRODUCT((①【資材】入荷情報!$O$7:$O$56=②【資材】在庫情報!$B51)*(①【資材】入荷情報!$P$7:$P$56=②【資材】在庫情報!E$4),(①【資材】入荷情報!$S$7:$S$56))</f>
        <v>5000</v>
      </c>
      <c r="E51" s="22" cm="1">
        <f t="array" ref="E51">SUMPRODUCT(('③【組立化粧箱】作業依頼＆実績'!$K$7:$K$256=②【資材】在庫情報!$B51)*('③【組立化粧箱】作業依頼＆実績'!$L$7:$L$256=②【資材】在庫情報!E$4),('③【組立化粧箱】作業依頼＆実績'!$N$7:$N$256))</f>
        <v>55</v>
      </c>
      <c r="F51" s="23">
        <f t="shared" si="12"/>
        <v>5945</v>
      </c>
      <c r="G51" s="21">
        <f>SUMPRODUCT((①【資材】入荷情報!$O$7:$O$56=②【資材】在庫情報!$B51)*(①【資材】入荷情報!$P$7:$P$56=②【資材】在庫情報!H$4),(①【資材】入荷情報!$S$7:$S$56))</f>
        <v>0</v>
      </c>
      <c r="H51" s="22" cm="1">
        <f t="array" ref="H51">SUMPRODUCT(('③【組立化粧箱】作業依頼＆実績'!$K$7:$K$256=②【資材】在庫情報!$B51)*('③【組立化粧箱】作業依頼＆実績'!$L$7:$L$256=②【資材】在庫情報!H$4),('③【組立化粧箱】作業依頼＆実績'!$N$7:$N$256))</f>
        <v>0</v>
      </c>
      <c r="I51" s="23">
        <f t="shared" si="10"/>
        <v>0</v>
      </c>
      <c r="J51" s="21">
        <f>SUMPRODUCT((①【資材】入荷情報!$O$7:$O$56=②【資材】在庫情報!$B51)*(①【資材】入荷情報!$P$7:$P$56=②【資材】在庫情報!K$4),(①【資材】入荷情報!$S$7:$S$56))</f>
        <v>0</v>
      </c>
      <c r="K51" s="22" cm="1">
        <f t="array" ref="K51">SUMPRODUCT(('③【組立化粧箱】作業依頼＆実績'!$K$7:$K$256=②【資材】在庫情報!$B51)*('③【組立化粧箱】作業依頼＆実績'!$L$7:$L$256=②【資材】在庫情報!K$4),('③【組立化粧箱】作業依頼＆実績'!$N$7:$N$256))</f>
        <v>0</v>
      </c>
      <c r="L51" s="23">
        <f t="shared" si="11"/>
        <v>0</v>
      </c>
      <c r="M51" s="21">
        <f>SUMPRODUCT((①【資材】入荷情報!$O$7:$O$56=②【資材】在庫情報!$B51)*(①【資材】入荷情報!$P$7:$P$56=②【資材】在庫情報!N$4),(①【資材】入荷情報!$S$7:$S$56))</f>
        <v>0</v>
      </c>
      <c r="N51" s="22" cm="1">
        <f t="array" ref="N51">SUMPRODUCT(('③【組立化粧箱】作業依頼＆実績'!$K$7:$K$256=②【資材】在庫情報!$B51)*('③【組立化粧箱】作業依頼＆実績'!$L$7:$L$256=②【資材】在庫情報!N$4),('③【組立化粧箱】作業依頼＆実績'!$N$7:$N$256))</f>
        <v>0</v>
      </c>
      <c r="O51" s="23">
        <f t="shared" si="6"/>
        <v>0</v>
      </c>
      <c r="P51" s="21">
        <f>SUMPRODUCT((①【資材】入荷情報!$O$7:$O$56=②【資材】在庫情報!$B51)*(①【資材】入荷情報!$P$7:$P$56=②【資材】在庫情報!Q$4),(①【資材】入荷情報!$S$7:$S$56))</f>
        <v>0</v>
      </c>
      <c r="Q51" s="22" cm="1">
        <f t="array" ref="Q51">SUMPRODUCT(('③【組立化粧箱】作業依頼＆実績'!$K$7:$K$256=②【資材】在庫情報!$B51)*('③【組立化粧箱】作業依頼＆実績'!$L$7:$L$256=②【資材】在庫情報!Q$4),('③【組立化粧箱】作業依頼＆実績'!$N$7:$N$256))</f>
        <v>0</v>
      </c>
      <c r="R51" s="23">
        <f t="shared" si="13"/>
        <v>11</v>
      </c>
      <c r="S51" s="21">
        <f>SUMPRODUCT((①【資材】入荷情報!$O$7:$O$56=②【資材】在庫情報!$B51)*(①【資材】入荷情報!$P$7:$P$56=②【資材】在庫情報!T$4),(①【資材】入荷情報!$S$7:$S$56))</f>
        <v>0</v>
      </c>
      <c r="T51" s="22" cm="1">
        <f t="array" ref="T51">SUMPRODUCT(('③【組立化粧箱】作業依頼＆実績'!$K$7:$K$256=②【資材】在庫情報!$B51)*('③【組立化粧箱】作業依頼＆実績'!$L$7:$L$256=②【資材】在庫情報!T$4),('③【組立化粧箱】作業依頼＆実績'!$N$7:$N$256))</f>
        <v>0</v>
      </c>
      <c r="U51" s="23">
        <f t="shared" si="14"/>
        <v>100</v>
      </c>
      <c r="W51" s="68">
        <f t="shared" si="15"/>
        <v>5000</v>
      </c>
      <c r="X51" s="22">
        <f t="shared" si="16"/>
        <v>55</v>
      </c>
      <c r="Y51" s="69">
        <f t="shared" si="17"/>
        <v>6056</v>
      </c>
    </row>
    <row r="52" spans="2:25" hidden="1" outlineLevel="1" x14ac:dyDescent="0.25">
      <c r="B52" s="19">
        <f t="shared" si="2"/>
        <v>45276</v>
      </c>
      <c r="C52" s="20" t="s">
        <v>76</v>
      </c>
      <c r="D52" s="21">
        <f>SUMPRODUCT((①【資材】入荷情報!$O$7:$O$56=②【資材】在庫情報!$B52)*(①【資材】入荷情報!$P$7:$P$56=②【資材】在庫情報!E$4),(①【資材】入荷情報!$S$7:$S$56))</f>
        <v>0</v>
      </c>
      <c r="E52" s="22" cm="1">
        <f t="array" ref="E52">SUMPRODUCT(('③【組立化粧箱】作業依頼＆実績'!$K$7:$K$256=②【資材】在庫情報!$B52)*('③【組立化粧箱】作業依頼＆実績'!$L$7:$L$256=②【資材】在庫情報!E$4),('③【組立化粧箱】作業依頼＆実績'!$N$7:$N$256))</f>
        <v>0</v>
      </c>
      <c r="F52" s="23">
        <f t="shared" si="12"/>
        <v>5945</v>
      </c>
      <c r="G52" s="21">
        <f>SUMPRODUCT((①【資材】入荷情報!$O$7:$O$56=②【資材】在庫情報!$B52)*(①【資材】入荷情報!$P$7:$P$56=②【資材】在庫情報!H$4),(①【資材】入荷情報!$S$7:$S$56))</f>
        <v>0</v>
      </c>
      <c r="H52" s="22" cm="1">
        <f t="array" ref="H52">SUMPRODUCT(('③【組立化粧箱】作業依頼＆実績'!$K$7:$K$256=②【資材】在庫情報!$B52)*('③【組立化粧箱】作業依頼＆実績'!$L$7:$L$256=②【資材】在庫情報!H$4),('③【組立化粧箱】作業依頼＆実績'!$N$7:$N$256))</f>
        <v>0</v>
      </c>
      <c r="I52" s="23">
        <f t="shared" si="10"/>
        <v>0</v>
      </c>
      <c r="J52" s="21">
        <f>SUMPRODUCT((①【資材】入荷情報!$O$7:$O$56=②【資材】在庫情報!$B52)*(①【資材】入荷情報!$P$7:$P$56=②【資材】在庫情報!K$4),(①【資材】入荷情報!$S$7:$S$56))</f>
        <v>0</v>
      </c>
      <c r="K52" s="22" cm="1">
        <f t="array" ref="K52">SUMPRODUCT(('③【組立化粧箱】作業依頼＆実績'!$K$7:$K$256=②【資材】在庫情報!$B52)*('③【組立化粧箱】作業依頼＆実績'!$L$7:$L$256=②【資材】在庫情報!K$4),('③【組立化粧箱】作業依頼＆実績'!$N$7:$N$256))</f>
        <v>0</v>
      </c>
      <c r="L52" s="23">
        <f t="shared" si="11"/>
        <v>0</v>
      </c>
      <c r="M52" s="21">
        <f>SUMPRODUCT((①【資材】入荷情報!$O$7:$O$56=②【資材】在庫情報!$B52)*(①【資材】入荷情報!$P$7:$P$56=②【資材】在庫情報!N$4),(①【資材】入荷情報!$S$7:$S$56))</f>
        <v>0</v>
      </c>
      <c r="N52" s="22" cm="1">
        <f t="array" ref="N52">SUMPRODUCT(('③【組立化粧箱】作業依頼＆実績'!$K$7:$K$256=②【資材】在庫情報!$B52)*('③【組立化粧箱】作業依頼＆実績'!$L$7:$L$256=②【資材】在庫情報!N$4),('③【組立化粧箱】作業依頼＆実績'!$N$7:$N$256))</f>
        <v>0</v>
      </c>
      <c r="O52" s="23">
        <f t="shared" si="6"/>
        <v>0</v>
      </c>
      <c r="P52" s="21">
        <f>SUMPRODUCT((①【資材】入荷情報!$O$7:$O$56=②【資材】在庫情報!$B52)*(①【資材】入荷情報!$P$7:$P$56=②【資材】在庫情報!Q$4),(①【資材】入荷情報!$S$7:$S$56))</f>
        <v>0</v>
      </c>
      <c r="Q52" s="22" cm="1">
        <f t="array" ref="Q52">SUMPRODUCT(('③【組立化粧箱】作業依頼＆実績'!$K$7:$K$256=②【資材】在庫情報!$B52)*('③【組立化粧箱】作業依頼＆実績'!$L$7:$L$256=②【資材】在庫情報!Q$4),('③【組立化粧箱】作業依頼＆実績'!$N$7:$N$256))</f>
        <v>0</v>
      </c>
      <c r="R52" s="23">
        <f t="shared" si="13"/>
        <v>11</v>
      </c>
      <c r="S52" s="21">
        <f>SUMPRODUCT((①【資材】入荷情報!$O$7:$O$56=②【資材】在庫情報!$B52)*(①【資材】入荷情報!$P$7:$P$56=②【資材】在庫情報!T$4),(①【資材】入荷情報!$S$7:$S$56))</f>
        <v>0</v>
      </c>
      <c r="T52" s="22" cm="1">
        <f t="array" ref="T52">SUMPRODUCT(('③【組立化粧箱】作業依頼＆実績'!$K$7:$K$256=②【資材】在庫情報!$B52)*('③【組立化粧箱】作業依頼＆実績'!$L$7:$L$256=②【資材】在庫情報!T$4),('③【組立化粧箱】作業依頼＆実績'!$N$7:$N$256))</f>
        <v>0</v>
      </c>
      <c r="U52" s="23">
        <f t="shared" si="14"/>
        <v>100</v>
      </c>
      <c r="W52" s="68">
        <f t="shared" si="15"/>
        <v>0</v>
      </c>
      <c r="X52" s="22">
        <f t="shared" si="16"/>
        <v>0</v>
      </c>
      <c r="Y52" s="69">
        <f t="shared" si="17"/>
        <v>6056</v>
      </c>
    </row>
    <row r="53" spans="2:25" hidden="1" outlineLevel="1" x14ac:dyDescent="0.25">
      <c r="B53" s="19">
        <f t="shared" si="2"/>
        <v>45277</v>
      </c>
      <c r="C53" s="20" t="s">
        <v>77</v>
      </c>
      <c r="D53" s="21">
        <f>SUMPRODUCT((①【資材】入荷情報!$O$7:$O$56=②【資材】在庫情報!$B53)*(①【資材】入荷情報!$P$7:$P$56=②【資材】在庫情報!E$4),(①【資材】入荷情報!$S$7:$S$56))</f>
        <v>0</v>
      </c>
      <c r="E53" s="22" cm="1">
        <f t="array" ref="E53">SUMPRODUCT(('③【組立化粧箱】作業依頼＆実績'!$K$7:$K$256=②【資材】在庫情報!$B53)*('③【組立化粧箱】作業依頼＆実績'!$L$7:$L$256=②【資材】在庫情報!E$4),('③【組立化粧箱】作業依頼＆実績'!$N$7:$N$256))</f>
        <v>0</v>
      </c>
      <c r="F53" s="23">
        <f t="shared" si="12"/>
        <v>5945</v>
      </c>
      <c r="G53" s="21">
        <f>SUMPRODUCT((①【資材】入荷情報!$O$7:$O$56=②【資材】在庫情報!$B53)*(①【資材】入荷情報!$P$7:$P$56=②【資材】在庫情報!H$4),(①【資材】入荷情報!$S$7:$S$56))</f>
        <v>0</v>
      </c>
      <c r="H53" s="22" cm="1">
        <f t="array" ref="H53">SUMPRODUCT(('③【組立化粧箱】作業依頼＆実績'!$K$7:$K$256=②【資材】在庫情報!$B53)*('③【組立化粧箱】作業依頼＆実績'!$L$7:$L$256=②【資材】在庫情報!H$4),('③【組立化粧箱】作業依頼＆実績'!$N$7:$N$256))</f>
        <v>0</v>
      </c>
      <c r="I53" s="23">
        <f t="shared" si="10"/>
        <v>0</v>
      </c>
      <c r="J53" s="21">
        <f>SUMPRODUCT((①【資材】入荷情報!$O$7:$O$56=②【資材】在庫情報!$B53)*(①【資材】入荷情報!$P$7:$P$56=②【資材】在庫情報!K$4),(①【資材】入荷情報!$S$7:$S$56))</f>
        <v>0</v>
      </c>
      <c r="K53" s="22" cm="1">
        <f t="array" ref="K53">SUMPRODUCT(('③【組立化粧箱】作業依頼＆実績'!$K$7:$K$256=②【資材】在庫情報!$B53)*('③【組立化粧箱】作業依頼＆実績'!$L$7:$L$256=②【資材】在庫情報!K$4),('③【組立化粧箱】作業依頼＆実績'!$N$7:$N$256))</f>
        <v>0</v>
      </c>
      <c r="L53" s="23">
        <f t="shared" si="11"/>
        <v>0</v>
      </c>
      <c r="M53" s="21">
        <f>SUMPRODUCT((①【資材】入荷情報!$O$7:$O$56=②【資材】在庫情報!$B53)*(①【資材】入荷情報!$P$7:$P$56=②【資材】在庫情報!N$4),(①【資材】入荷情報!$S$7:$S$56))</f>
        <v>0</v>
      </c>
      <c r="N53" s="22" cm="1">
        <f t="array" ref="N53">SUMPRODUCT(('③【組立化粧箱】作業依頼＆実績'!$K$7:$K$256=②【資材】在庫情報!$B53)*('③【組立化粧箱】作業依頼＆実績'!$L$7:$L$256=②【資材】在庫情報!N$4),('③【組立化粧箱】作業依頼＆実績'!$N$7:$N$256))</f>
        <v>0</v>
      </c>
      <c r="O53" s="23">
        <f t="shared" si="6"/>
        <v>0</v>
      </c>
      <c r="P53" s="21">
        <f>SUMPRODUCT((①【資材】入荷情報!$O$7:$O$56=②【資材】在庫情報!$B53)*(①【資材】入荷情報!$P$7:$P$56=②【資材】在庫情報!Q$4),(①【資材】入荷情報!$S$7:$S$56))</f>
        <v>0</v>
      </c>
      <c r="Q53" s="22" cm="1">
        <f t="array" ref="Q53">SUMPRODUCT(('③【組立化粧箱】作業依頼＆実績'!$K$7:$K$256=②【資材】在庫情報!$B53)*('③【組立化粧箱】作業依頼＆実績'!$L$7:$L$256=②【資材】在庫情報!Q$4),('③【組立化粧箱】作業依頼＆実績'!$N$7:$N$256))</f>
        <v>0</v>
      </c>
      <c r="R53" s="23">
        <f t="shared" si="13"/>
        <v>11</v>
      </c>
      <c r="S53" s="21">
        <f>SUMPRODUCT((①【資材】入荷情報!$O$7:$O$56=②【資材】在庫情報!$B53)*(①【資材】入荷情報!$P$7:$P$56=②【資材】在庫情報!T$4),(①【資材】入荷情報!$S$7:$S$56))</f>
        <v>0</v>
      </c>
      <c r="T53" s="22" cm="1">
        <f t="array" ref="T53">SUMPRODUCT(('③【組立化粧箱】作業依頼＆実績'!$K$7:$K$256=②【資材】在庫情報!$B53)*('③【組立化粧箱】作業依頼＆実績'!$L$7:$L$256=②【資材】在庫情報!T$4),('③【組立化粧箱】作業依頼＆実績'!$N$7:$N$256))</f>
        <v>0</v>
      </c>
      <c r="U53" s="23">
        <f t="shared" si="14"/>
        <v>100</v>
      </c>
      <c r="W53" s="68">
        <f t="shared" si="15"/>
        <v>0</v>
      </c>
      <c r="X53" s="22">
        <f t="shared" si="16"/>
        <v>0</v>
      </c>
      <c r="Y53" s="69">
        <f t="shared" si="17"/>
        <v>6056</v>
      </c>
    </row>
    <row r="54" spans="2:25" hidden="1" outlineLevel="1" x14ac:dyDescent="0.25">
      <c r="B54" s="19">
        <f t="shared" si="2"/>
        <v>45278</v>
      </c>
      <c r="C54" s="20" t="s">
        <v>78</v>
      </c>
      <c r="D54" s="21">
        <f>SUMPRODUCT((①【資材】入荷情報!$O$7:$O$56=②【資材】在庫情報!$B54)*(①【資材】入荷情報!$P$7:$P$56=②【資材】在庫情報!E$4),(①【資材】入荷情報!$S$7:$S$56))</f>
        <v>0</v>
      </c>
      <c r="E54" s="22" cm="1">
        <f t="array" ref="E54">SUMPRODUCT(('③【組立化粧箱】作業依頼＆実績'!$K$7:$K$256=②【資材】在庫情報!$B54)*('③【組立化粧箱】作業依頼＆実績'!$L$7:$L$256=②【資材】在庫情報!E$4),('③【組立化粧箱】作業依頼＆実績'!$N$7:$N$256))</f>
        <v>0</v>
      </c>
      <c r="F54" s="23">
        <f t="shared" si="12"/>
        <v>5945</v>
      </c>
      <c r="G54" s="21">
        <f>SUMPRODUCT((①【資材】入荷情報!$O$7:$O$56=②【資材】在庫情報!$B54)*(①【資材】入荷情報!$P$7:$P$56=②【資材】在庫情報!H$4),(①【資材】入荷情報!$S$7:$S$56))</f>
        <v>0</v>
      </c>
      <c r="H54" s="22" cm="1">
        <f t="array" ref="H54">SUMPRODUCT(('③【組立化粧箱】作業依頼＆実績'!$K$7:$K$256=②【資材】在庫情報!$B54)*('③【組立化粧箱】作業依頼＆実績'!$L$7:$L$256=②【資材】在庫情報!H$4),('③【組立化粧箱】作業依頼＆実績'!$N$7:$N$256))</f>
        <v>0</v>
      </c>
      <c r="I54" s="23">
        <f t="shared" si="10"/>
        <v>0</v>
      </c>
      <c r="J54" s="21">
        <f>SUMPRODUCT((①【資材】入荷情報!$O$7:$O$56=②【資材】在庫情報!$B54)*(①【資材】入荷情報!$P$7:$P$56=②【資材】在庫情報!K$4),(①【資材】入荷情報!$S$7:$S$56))</f>
        <v>0</v>
      </c>
      <c r="K54" s="22" cm="1">
        <f t="array" ref="K54">SUMPRODUCT(('③【組立化粧箱】作業依頼＆実績'!$K$7:$K$256=②【資材】在庫情報!$B54)*('③【組立化粧箱】作業依頼＆実績'!$L$7:$L$256=②【資材】在庫情報!K$4),('③【組立化粧箱】作業依頼＆実績'!$N$7:$N$256))</f>
        <v>0</v>
      </c>
      <c r="L54" s="23">
        <f t="shared" si="11"/>
        <v>0</v>
      </c>
      <c r="M54" s="21">
        <f>SUMPRODUCT((①【資材】入荷情報!$O$7:$O$56=②【資材】在庫情報!$B54)*(①【資材】入荷情報!$P$7:$P$56=②【資材】在庫情報!N$4),(①【資材】入荷情報!$S$7:$S$56))</f>
        <v>0</v>
      </c>
      <c r="N54" s="22" cm="1">
        <f t="array" ref="N54">SUMPRODUCT(('③【組立化粧箱】作業依頼＆実績'!$K$7:$K$256=②【資材】在庫情報!$B54)*('③【組立化粧箱】作業依頼＆実績'!$L$7:$L$256=②【資材】在庫情報!N$4),('③【組立化粧箱】作業依頼＆実績'!$N$7:$N$256))</f>
        <v>0</v>
      </c>
      <c r="O54" s="23">
        <f t="shared" si="6"/>
        <v>0</v>
      </c>
      <c r="P54" s="21">
        <f>SUMPRODUCT((①【資材】入荷情報!$O$7:$O$56=②【資材】在庫情報!$B54)*(①【資材】入荷情報!$P$7:$P$56=②【資材】在庫情報!Q$4),(①【資材】入荷情報!$S$7:$S$56))</f>
        <v>0</v>
      </c>
      <c r="Q54" s="22" cm="1">
        <f t="array" ref="Q54">SUMPRODUCT(('③【組立化粧箱】作業依頼＆実績'!$K$7:$K$256=②【資材】在庫情報!$B54)*('③【組立化粧箱】作業依頼＆実績'!$L$7:$L$256=②【資材】在庫情報!Q$4),('③【組立化粧箱】作業依頼＆実績'!$N$7:$N$256))</f>
        <v>0</v>
      </c>
      <c r="R54" s="23">
        <f t="shared" si="13"/>
        <v>11</v>
      </c>
      <c r="S54" s="21">
        <f>SUMPRODUCT((①【資材】入荷情報!$O$7:$O$56=②【資材】在庫情報!$B54)*(①【資材】入荷情報!$P$7:$P$56=②【資材】在庫情報!T$4),(①【資材】入荷情報!$S$7:$S$56))</f>
        <v>0</v>
      </c>
      <c r="T54" s="22" cm="1">
        <f t="array" ref="T54">SUMPRODUCT(('③【組立化粧箱】作業依頼＆実績'!$K$7:$K$256=②【資材】在庫情報!$B54)*('③【組立化粧箱】作業依頼＆実績'!$L$7:$L$256=②【資材】在庫情報!T$4),('③【組立化粧箱】作業依頼＆実績'!$N$7:$N$256))</f>
        <v>0</v>
      </c>
      <c r="U54" s="23">
        <f t="shared" si="14"/>
        <v>100</v>
      </c>
      <c r="W54" s="68">
        <f t="shared" si="15"/>
        <v>0</v>
      </c>
      <c r="X54" s="22">
        <f t="shared" si="16"/>
        <v>0</v>
      </c>
      <c r="Y54" s="69">
        <f t="shared" si="17"/>
        <v>6056</v>
      </c>
    </row>
    <row r="55" spans="2:25" hidden="1" outlineLevel="1" x14ac:dyDescent="0.25">
      <c r="B55" s="19">
        <f t="shared" si="2"/>
        <v>45279</v>
      </c>
      <c r="C55" s="20" t="s">
        <v>79</v>
      </c>
      <c r="D55" s="21">
        <f>SUMPRODUCT((①【資材】入荷情報!$O$7:$O$56=②【資材】在庫情報!$B55)*(①【資材】入荷情報!$P$7:$P$56=②【資材】在庫情報!E$4),(①【資材】入荷情報!$S$7:$S$56))</f>
        <v>0</v>
      </c>
      <c r="E55" s="22" cm="1">
        <f t="array" ref="E55">SUMPRODUCT(('③【組立化粧箱】作業依頼＆実績'!$K$7:$K$256=②【資材】在庫情報!$B55)*('③【組立化粧箱】作業依頼＆実績'!$L$7:$L$256=②【資材】在庫情報!E$4),('③【組立化粧箱】作業依頼＆実績'!$N$7:$N$256))</f>
        <v>0</v>
      </c>
      <c r="F55" s="23">
        <f t="shared" si="12"/>
        <v>5945</v>
      </c>
      <c r="G55" s="21">
        <f>SUMPRODUCT((①【資材】入荷情報!$O$7:$O$56=②【資材】在庫情報!$B55)*(①【資材】入荷情報!$P$7:$P$56=②【資材】在庫情報!H$4),(①【資材】入荷情報!$S$7:$S$56))</f>
        <v>0</v>
      </c>
      <c r="H55" s="22" cm="1">
        <f t="array" ref="H55">SUMPRODUCT(('③【組立化粧箱】作業依頼＆実績'!$K$7:$K$256=②【資材】在庫情報!$B55)*('③【組立化粧箱】作業依頼＆実績'!$L$7:$L$256=②【資材】在庫情報!H$4),('③【組立化粧箱】作業依頼＆実績'!$N$7:$N$256))</f>
        <v>0</v>
      </c>
      <c r="I55" s="23">
        <f t="shared" si="10"/>
        <v>0</v>
      </c>
      <c r="J55" s="21">
        <f>SUMPRODUCT((①【資材】入荷情報!$O$7:$O$56=②【資材】在庫情報!$B55)*(①【資材】入荷情報!$P$7:$P$56=②【資材】在庫情報!K$4),(①【資材】入荷情報!$S$7:$S$56))</f>
        <v>0</v>
      </c>
      <c r="K55" s="22" cm="1">
        <f t="array" ref="K55">SUMPRODUCT(('③【組立化粧箱】作業依頼＆実績'!$K$7:$K$256=②【資材】在庫情報!$B55)*('③【組立化粧箱】作業依頼＆実績'!$L$7:$L$256=②【資材】在庫情報!K$4),('③【組立化粧箱】作業依頼＆実績'!$N$7:$N$256))</f>
        <v>0</v>
      </c>
      <c r="L55" s="23">
        <f t="shared" si="11"/>
        <v>0</v>
      </c>
      <c r="M55" s="21">
        <f>SUMPRODUCT((①【資材】入荷情報!$O$7:$O$56=②【資材】在庫情報!$B55)*(①【資材】入荷情報!$P$7:$P$56=②【資材】在庫情報!N$4),(①【資材】入荷情報!$S$7:$S$56))</f>
        <v>0</v>
      </c>
      <c r="N55" s="22" cm="1">
        <f t="array" ref="N55">SUMPRODUCT(('③【組立化粧箱】作業依頼＆実績'!$K$7:$K$256=②【資材】在庫情報!$B55)*('③【組立化粧箱】作業依頼＆実績'!$L$7:$L$256=②【資材】在庫情報!N$4),('③【組立化粧箱】作業依頼＆実績'!$N$7:$N$256))</f>
        <v>0</v>
      </c>
      <c r="O55" s="23">
        <f t="shared" si="6"/>
        <v>0</v>
      </c>
      <c r="P55" s="21">
        <f>SUMPRODUCT((①【資材】入荷情報!$O$7:$O$56=②【資材】在庫情報!$B55)*(①【資材】入荷情報!$P$7:$P$56=②【資材】在庫情報!Q$4),(①【資材】入荷情報!$S$7:$S$56))</f>
        <v>0</v>
      </c>
      <c r="Q55" s="22" cm="1">
        <f t="array" ref="Q55">SUMPRODUCT(('③【組立化粧箱】作業依頼＆実績'!$K$7:$K$256=②【資材】在庫情報!$B55)*('③【組立化粧箱】作業依頼＆実績'!$L$7:$L$256=②【資材】在庫情報!Q$4),('③【組立化粧箱】作業依頼＆実績'!$N$7:$N$256))</f>
        <v>0</v>
      </c>
      <c r="R55" s="23">
        <f t="shared" si="13"/>
        <v>11</v>
      </c>
      <c r="S55" s="21">
        <f>SUMPRODUCT((①【資材】入荷情報!$O$7:$O$56=②【資材】在庫情報!$B55)*(①【資材】入荷情報!$P$7:$P$56=②【資材】在庫情報!T$4),(①【資材】入荷情報!$S$7:$S$56))</f>
        <v>0</v>
      </c>
      <c r="T55" s="22" cm="1">
        <f t="array" ref="T55">SUMPRODUCT(('③【組立化粧箱】作業依頼＆実績'!$K$7:$K$256=②【資材】在庫情報!$B55)*('③【組立化粧箱】作業依頼＆実績'!$L$7:$L$256=②【資材】在庫情報!T$4),('③【組立化粧箱】作業依頼＆実績'!$N$7:$N$256))</f>
        <v>0</v>
      </c>
      <c r="U55" s="23">
        <f t="shared" si="14"/>
        <v>100</v>
      </c>
      <c r="W55" s="68">
        <f t="shared" si="15"/>
        <v>0</v>
      </c>
      <c r="X55" s="22">
        <f t="shared" si="16"/>
        <v>0</v>
      </c>
      <c r="Y55" s="69">
        <f t="shared" si="17"/>
        <v>6056</v>
      </c>
    </row>
    <row r="56" spans="2:25" hidden="1" outlineLevel="1" x14ac:dyDescent="0.25">
      <c r="B56" s="19">
        <f t="shared" si="2"/>
        <v>45280</v>
      </c>
      <c r="C56" s="20" t="s">
        <v>80</v>
      </c>
      <c r="D56" s="21">
        <f>SUMPRODUCT((①【資材】入荷情報!$O$7:$O$56=②【資材】在庫情報!$B56)*(①【資材】入荷情報!$P$7:$P$56=②【資材】在庫情報!E$4),(①【資材】入荷情報!$S$7:$S$56))</f>
        <v>0</v>
      </c>
      <c r="E56" s="22" cm="1">
        <f t="array" ref="E56">SUMPRODUCT(('③【組立化粧箱】作業依頼＆実績'!$K$7:$K$256=②【資材】在庫情報!$B56)*('③【組立化粧箱】作業依頼＆実績'!$L$7:$L$256=②【資材】在庫情報!E$4),('③【組立化粧箱】作業依頼＆実績'!$N$7:$N$256))</f>
        <v>0</v>
      </c>
      <c r="F56" s="23">
        <f t="shared" si="12"/>
        <v>5945</v>
      </c>
      <c r="G56" s="21">
        <f>SUMPRODUCT((①【資材】入荷情報!$O$7:$O$56=②【資材】在庫情報!$B56)*(①【資材】入荷情報!$P$7:$P$56=②【資材】在庫情報!H$4),(①【資材】入荷情報!$S$7:$S$56))</f>
        <v>0</v>
      </c>
      <c r="H56" s="22" cm="1">
        <f t="array" ref="H56">SUMPRODUCT(('③【組立化粧箱】作業依頼＆実績'!$K$7:$K$256=②【資材】在庫情報!$B56)*('③【組立化粧箱】作業依頼＆実績'!$L$7:$L$256=②【資材】在庫情報!H$4),('③【組立化粧箱】作業依頼＆実績'!$N$7:$N$256))</f>
        <v>0</v>
      </c>
      <c r="I56" s="23">
        <f t="shared" si="10"/>
        <v>0</v>
      </c>
      <c r="J56" s="21">
        <f>SUMPRODUCT((①【資材】入荷情報!$O$7:$O$56=②【資材】在庫情報!$B56)*(①【資材】入荷情報!$P$7:$P$56=②【資材】在庫情報!K$4),(①【資材】入荷情報!$S$7:$S$56))</f>
        <v>0</v>
      </c>
      <c r="K56" s="22" cm="1">
        <f t="array" ref="K56">SUMPRODUCT(('③【組立化粧箱】作業依頼＆実績'!$K$7:$K$256=②【資材】在庫情報!$B56)*('③【組立化粧箱】作業依頼＆実績'!$L$7:$L$256=②【資材】在庫情報!K$4),('③【組立化粧箱】作業依頼＆実績'!$N$7:$N$256))</f>
        <v>0</v>
      </c>
      <c r="L56" s="23">
        <f t="shared" si="11"/>
        <v>0</v>
      </c>
      <c r="M56" s="21">
        <f>SUMPRODUCT((①【資材】入荷情報!$O$7:$O$56=②【資材】在庫情報!$B56)*(①【資材】入荷情報!$P$7:$P$56=②【資材】在庫情報!N$4),(①【資材】入荷情報!$S$7:$S$56))</f>
        <v>0</v>
      </c>
      <c r="N56" s="22" cm="1">
        <f t="array" ref="N56">SUMPRODUCT(('③【組立化粧箱】作業依頼＆実績'!$K$7:$K$256=②【資材】在庫情報!$B56)*('③【組立化粧箱】作業依頼＆実績'!$L$7:$L$256=②【資材】在庫情報!N$4),('③【組立化粧箱】作業依頼＆実績'!$N$7:$N$256))</f>
        <v>0</v>
      </c>
      <c r="O56" s="23">
        <f t="shared" si="6"/>
        <v>0</v>
      </c>
      <c r="P56" s="21">
        <f>SUMPRODUCT((①【資材】入荷情報!$O$7:$O$56=②【資材】在庫情報!$B56)*(①【資材】入荷情報!$P$7:$P$56=②【資材】在庫情報!Q$4),(①【資材】入荷情報!$S$7:$S$56))</f>
        <v>0</v>
      </c>
      <c r="Q56" s="22" cm="1">
        <f t="array" ref="Q56">SUMPRODUCT(('③【組立化粧箱】作業依頼＆実績'!$K$7:$K$256=②【資材】在庫情報!$B56)*('③【組立化粧箱】作業依頼＆実績'!$L$7:$L$256=②【資材】在庫情報!Q$4),('③【組立化粧箱】作業依頼＆実績'!$N$7:$N$256))</f>
        <v>0</v>
      </c>
      <c r="R56" s="23">
        <f t="shared" si="13"/>
        <v>11</v>
      </c>
      <c r="S56" s="21">
        <f>SUMPRODUCT((①【資材】入荷情報!$O$7:$O$56=②【資材】在庫情報!$B56)*(①【資材】入荷情報!$P$7:$P$56=②【資材】在庫情報!T$4),(①【資材】入荷情報!$S$7:$S$56))</f>
        <v>0</v>
      </c>
      <c r="T56" s="22" cm="1">
        <f t="array" ref="T56">SUMPRODUCT(('③【組立化粧箱】作業依頼＆実績'!$K$7:$K$256=②【資材】在庫情報!$B56)*('③【組立化粧箱】作業依頼＆実績'!$L$7:$L$256=②【資材】在庫情報!T$4),('③【組立化粧箱】作業依頼＆実績'!$N$7:$N$256))</f>
        <v>0</v>
      </c>
      <c r="U56" s="23">
        <f t="shared" si="14"/>
        <v>100</v>
      </c>
      <c r="W56" s="68">
        <f t="shared" si="15"/>
        <v>0</v>
      </c>
      <c r="X56" s="22">
        <f t="shared" si="16"/>
        <v>0</v>
      </c>
      <c r="Y56" s="69">
        <f t="shared" si="17"/>
        <v>6056</v>
      </c>
    </row>
    <row r="57" spans="2:25" hidden="1" outlineLevel="1" x14ac:dyDescent="0.25">
      <c r="B57" s="19">
        <f t="shared" si="2"/>
        <v>45281</v>
      </c>
      <c r="C57" s="20" t="s">
        <v>81</v>
      </c>
      <c r="D57" s="21">
        <f>SUMPRODUCT((①【資材】入荷情報!$O$7:$O$56=②【資材】在庫情報!$B57)*(①【資材】入荷情報!$P$7:$P$56=②【資材】在庫情報!E$4),(①【資材】入荷情報!$S$7:$S$56))</f>
        <v>0</v>
      </c>
      <c r="E57" s="22" cm="1">
        <f t="array" ref="E57">SUMPRODUCT(('③【組立化粧箱】作業依頼＆実績'!$K$7:$K$256=②【資材】在庫情報!$B57)*('③【組立化粧箱】作業依頼＆実績'!$L$7:$L$256=②【資材】在庫情報!E$4),('③【組立化粧箱】作業依頼＆実績'!$N$7:$N$256))</f>
        <v>0</v>
      </c>
      <c r="F57" s="23">
        <f t="shared" si="12"/>
        <v>5945</v>
      </c>
      <c r="G57" s="21">
        <f>SUMPRODUCT((①【資材】入荷情報!$O$7:$O$56=②【資材】在庫情報!$B57)*(①【資材】入荷情報!$P$7:$P$56=②【資材】在庫情報!H$4),(①【資材】入荷情報!$S$7:$S$56))</f>
        <v>0</v>
      </c>
      <c r="H57" s="22" cm="1">
        <f t="array" ref="H57">SUMPRODUCT(('③【組立化粧箱】作業依頼＆実績'!$K$7:$K$256=②【資材】在庫情報!$B57)*('③【組立化粧箱】作業依頼＆実績'!$L$7:$L$256=②【資材】在庫情報!H$4),('③【組立化粧箱】作業依頼＆実績'!$N$7:$N$256))</f>
        <v>0</v>
      </c>
      <c r="I57" s="23">
        <f t="shared" si="10"/>
        <v>0</v>
      </c>
      <c r="J57" s="21">
        <f>SUMPRODUCT((①【資材】入荷情報!$O$7:$O$56=②【資材】在庫情報!$B57)*(①【資材】入荷情報!$P$7:$P$56=②【資材】在庫情報!K$4),(①【資材】入荷情報!$S$7:$S$56))</f>
        <v>0</v>
      </c>
      <c r="K57" s="22" cm="1">
        <f t="array" ref="K57">SUMPRODUCT(('③【組立化粧箱】作業依頼＆実績'!$K$7:$K$256=②【資材】在庫情報!$B57)*('③【組立化粧箱】作業依頼＆実績'!$L$7:$L$256=②【資材】在庫情報!K$4),('③【組立化粧箱】作業依頼＆実績'!$N$7:$N$256))</f>
        <v>0</v>
      </c>
      <c r="L57" s="23">
        <f t="shared" si="11"/>
        <v>0</v>
      </c>
      <c r="M57" s="21">
        <f>SUMPRODUCT((①【資材】入荷情報!$O$7:$O$56=②【資材】在庫情報!$B57)*(①【資材】入荷情報!$P$7:$P$56=②【資材】在庫情報!N$4),(①【資材】入荷情報!$S$7:$S$56))</f>
        <v>0</v>
      </c>
      <c r="N57" s="22" cm="1">
        <f t="array" ref="N57">SUMPRODUCT(('③【組立化粧箱】作業依頼＆実績'!$K$7:$K$256=②【資材】在庫情報!$B57)*('③【組立化粧箱】作業依頼＆実績'!$L$7:$L$256=②【資材】在庫情報!N$4),('③【組立化粧箱】作業依頼＆実績'!$N$7:$N$256))</f>
        <v>0</v>
      </c>
      <c r="O57" s="23">
        <f t="shared" si="6"/>
        <v>0</v>
      </c>
      <c r="P57" s="21">
        <f>SUMPRODUCT((①【資材】入荷情報!$O$7:$O$56=②【資材】在庫情報!$B57)*(①【資材】入荷情報!$P$7:$P$56=②【資材】在庫情報!Q$4),(①【資材】入荷情報!$S$7:$S$56))</f>
        <v>0</v>
      </c>
      <c r="Q57" s="22" cm="1">
        <f t="array" ref="Q57">SUMPRODUCT(('③【組立化粧箱】作業依頼＆実績'!$K$7:$K$256=②【資材】在庫情報!$B57)*('③【組立化粧箱】作業依頼＆実績'!$L$7:$L$256=②【資材】在庫情報!Q$4),('③【組立化粧箱】作業依頼＆実績'!$N$7:$N$256))</f>
        <v>0</v>
      </c>
      <c r="R57" s="23">
        <f t="shared" si="13"/>
        <v>11</v>
      </c>
      <c r="S57" s="21">
        <f>SUMPRODUCT((①【資材】入荷情報!$O$7:$O$56=②【資材】在庫情報!$B57)*(①【資材】入荷情報!$P$7:$P$56=②【資材】在庫情報!T$4),(①【資材】入荷情報!$S$7:$S$56))</f>
        <v>0</v>
      </c>
      <c r="T57" s="22" cm="1">
        <f t="array" ref="T57">SUMPRODUCT(('③【組立化粧箱】作業依頼＆実績'!$K$7:$K$256=②【資材】在庫情報!$B57)*('③【組立化粧箱】作業依頼＆実績'!$L$7:$L$256=②【資材】在庫情報!T$4),('③【組立化粧箱】作業依頼＆実績'!$N$7:$N$256))</f>
        <v>0</v>
      </c>
      <c r="U57" s="23">
        <f t="shared" si="14"/>
        <v>100</v>
      </c>
      <c r="W57" s="68">
        <f t="shared" si="15"/>
        <v>0</v>
      </c>
      <c r="X57" s="22">
        <f t="shared" si="16"/>
        <v>0</v>
      </c>
      <c r="Y57" s="69">
        <f t="shared" si="17"/>
        <v>6056</v>
      </c>
    </row>
    <row r="58" spans="2:25" hidden="1" outlineLevel="1" x14ac:dyDescent="0.25">
      <c r="B58" s="19">
        <f t="shared" si="2"/>
        <v>45282</v>
      </c>
      <c r="C58" s="20" t="s">
        <v>75</v>
      </c>
      <c r="D58" s="21">
        <f>SUMPRODUCT((①【資材】入荷情報!$O$7:$O$56=②【資材】在庫情報!$B58)*(①【資材】入荷情報!$P$7:$P$56=②【資材】在庫情報!E$4),(①【資材】入荷情報!$S$7:$S$56))</f>
        <v>0</v>
      </c>
      <c r="E58" s="22" cm="1">
        <f t="array" ref="E58">SUMPRODUCT(('③【組立化粧箱】作業依頼＆実績'!$K$7:$K$256=②【資材】在庫情報!$B58)*('③【組立化粧箱】作業依頼＆実績'!$L$7:$L$256=②【資材】在庫情報!E$4),('③【組立化粧箱】作業依頼＆実績'!$N$7:$N$256))</f>
        <v>0</v>
      </c>
      <c r="F58" s="23">
        <f t="shared" si="12"/>
        <v>5945</v>
      </c>
      <c r="G58" s="21">
        <f>SUMPRODUCT((①【資材】入荷情報!$O$7:$O$56=②【資材】在庫情報!$B58)*(①【資材】入荷情報!$P$7:$P$56=②【資材】在庫情報!H$4),(①【資材】入荷情報!$S$7:$S$56))</f>
        <v>0</v>
      </c>
      <c r="H58" s="22" cm="1">
        <f t="array" ref="H58">SUMPRODUCT(('③【組立化粧箱】作業依頼＆実績'!$K$7:$K$256=②【資材】在庫情報!$B58)*('③【組立化粧箱】作業依頼＆実績'!$L$7:$L$256=②【資材】在庫情報!H$4),('③【組立化粧箱】作業依頼＆実績'!$N$7:$N$256))</f>
        <v>0</v>
      </c>
      <c r="I58" s="23">
        <f t="shared" si="10"/>
        <v>0</v>
      </c>
      <c r="J58" s="21">
        <f>SUMPRODUCT((①【資材】入荷情報!$O$7:$O$56=②【資材】在庫情報!$B58)*(①【資材】入荷情報!$P$7:$P$56=②【資材】在庫情報!K$4),(①【資材】入荷情報!$S$7:$S$56))</f>
        <v>0</v>
      </c>
      <c r="K58" s="22" cm="1">
        <f t="array" ref="K58">SUMPRODUCT(('③【組立化粧箱】作業依頼＆実績'!$K$7:$K$256=②【資材】在庫情報!$B58)*('③【組立化粧箱】作業依頼＆実績'!$L$7:$L$256=②【資材】在庫情報!K$4),('③【組立化粧箱】作業依頼＆実績'!$N$7:$N$256))</f>
        <v>0</v>
      </c>
      <c r="L58" s="23">
        <f t="shared" si="11"/>
        <v>0</v>
      </c>
      <c r="M58" s="21">
        <f>SUMPRODUCT((①【資材】入荷情報!$O$7:$O$56=②【資材】在庫情報!$B58)*(①【資材】入荷情報!$P$7:$P$56=②【資材】在庫情報!N$4),(①【資材】入荷情報!$S$7:$S$56))</f>
        <v>0</v>
      </c>
      <c r="N58" s="22" cm="1">
        <f t="array" ref="N58">SUMPRODUCT(('③【組立化粧箱】作業依頼＆実績'!$K$7:$K$256=②【資材】在庫情報!$B58)*('③【組立化粧箱】作業依頼＆実績'!$L$7:$L$256=②【資材】在庫情報!N$4),('③【組立化粧箱】作業依頼＆実績'!$N$7:$N$256))</f>
        <v>0</v>
      </c>
      <c r="O58" s="23">
        <f t="shared" si="6"/>
        <v>0</v>
      </c>
      <c r="P58" s="21">
        <f>SUMPRODUCT((①【資材】入荷情報!$O$7:$O$56=②【資材】在庫情報!$B58)*(①【資材】入荷情報!$P$7:$P$56=②【資材】在庫情報!Q$4),(①【資材】入荷情報!$S$7:$S$56))</f>
        <v>0</v>
      </c>
      <c r="Q58" s="22" cm="1">
        <f t="array" ref="Q58">SUMPRODUCT(('③【組立化粧箱】作業依頼＆実績'!$K$7:$K$256=②【資材】在庫情報!$B58)*('③【組立化粧箱】作業依頼＆実績'!$L$7:$L$256=②【資材】在庫情報!Q$4),('③【組立化粧箱】作業依頼＆実績'!$N$7:$N$256))</f>
        <v>0</v>
      </c>
      <c r="R58" s="23">
        <f t="shared" si="13"/>
        <v>11</v>
      </c>
      <c r="S58" s="21">
        <f>SUMPRODUCT((①【資材】入荷情報!$O$7:$O$56=②【資材】在庫情報!$B58)*(①【資材】入荷情報!$P$7:$P$56=②【資材】在庫情報!T$4),(①【資材】入荷情報!$S$7:$S$56))</f>
        <v>0</v>
      </c>
      <c r="T58" s="22" cm="1">
        <f t="array" ref="T58">SUMPRODUCT(('③【組立化粧箱】作業依頼＆実績'!$K$7:$K$256=②【資材】在庫情報!$B58)*('③【組立化粧箱】作業依頼＆実績'!$L$7:$L$256=②【資材】在庫情報!T$4),('③【組立化粧箱】作業依頼＆実績'!$N$7:$N$256))</f>
        <v>0</v>
      </c>
      <c r="U58" s="23">
        <f t="shared" si="14"/>
        <v>100</v>
      </c>
      <c r="W58" s="68">
        <f t="shared" si="15"/>
        <v>0</v>
      </c>
      <c r="X58" s="22">
        <f t="shared" si="16"/>
        <v>0</v>
      </c>
      <c r="Y58" s="69">
        <f t="shared" si="17"/>
        <v>6056</v>
      </c>
    </row>
    <row r="59" spans="2:25" hidden="1" outlineLevel="1" x14ac:dyDescent="0.25">
      <c r="B59" s="19">
        <f t="shared" si="2"/>
        <v>45283</v>
      </c>
      <c r="C59" s="20" t="s">
        <v>76</v>
      </c>
      <c r="D59" s="21">
        <f>SUMPRODUCT((①【資材】入荷情報!$O$7:$O$56=②【資材】在庫情報!$B59)*(①【資材】入荷情報!$P$7:$P$56=②【資材】在庫情報!E$4),(①【資材】入荷情報!$S$7:$S$56))</f>
        <v>0</v>
      </c>
      <c r="E59" s="22" cm="1">
        <f t="array" ref="E59">SUMPRODUCT(('③【組立化粧箱】作業依頼＆実績'!$K$7:$K$256=②【資材】在庫情報!$B59)*('③【組立化粧箱】作業依頼＆実績'!$L$7:$L$256=②【資材】在庫情報!E$4),('③【組立化粧箱】作業依頼＆実績'!$N$7:$N$256))</f>
        <v>0</v>
      </c>
      <c r="F59" s="23">
        <f t="shared" si="12"/>
        <v>5945</v>
      </c>
      <c r="G59" s="21">
        <f>SUMPRODUCT((①【資材】入荷情報!$O$7:$O$56=②【資材】在庫情報!$B59)*(①【資材】入荷情報!$P$7:$P$56=②【資材】在庫情報!H$4),(①【資材】入荷情報!$S$7:$S$56))</f>
        <v>0</v>
      </c>
      <c r="H59" s="22" cm="1">
        <f t="array" ref="H59">SUMPRODUCT(('③【組立化粧箱】作業依頼＆実績'!$K$7:$K$256=②【資材】在庫情報!$B59)*('③【組立化粧箱】作業依頼＆実績'!$L$7:$L$256=②【資材】在庫情報!H$4),('③【組立化粧箱】作業依頼＆実績'!$N$7:$N$256))</f>
        <v>0</v>
      </c>
      <c r="I59" s="23">
        <f t="shared" si="10"/>
        <v>0</v>
      </c>
      <c r="J59" s="21">
        <f>SUMPRODUCT((①【資材】入荷情報!$O$7:$O$56=②【資材】在庫情報!$B59)*(①【資材】入荷情報!$P$7:$P$56=②【資材】在庫情報!K$4),(①【資材】入荷情報!$S$7:$S$56))</f>
        <v>0</v>
      </c>
      <c r="K59" s="22" cm="1">
        <f t="array" ref="K59">SUMPRODUCT(('③【組立化粧箱】作業依頼＆実績'!$K$7:$K$256=②【資材】在庫情報!$B59)*('③【組立化粧箱】作業依頼＆実績'!$L$7:$L$256=②【資材】在庫情報!K$4),('③【組立化粧箱】作業依頼＆実績'!$N$7:$N$256))</f>
        <v>0</v>
      </c>
      <c r="L59" s="23">
        <f t="shared" si="11"/>
        <v>0</v>
      </c>
      <c r="M59" s="21">
        <f>SUMPRODUCT((①【資材】入荷情報!$O$7:$O$56=②【資材】在庫情報!$B59)*(①【資材】入荷情報!$P$7:$P$56=②【資材】在庫情報!N$4),(①【資材】入荷情報!$S$7:$S$56))</f>
        <v>0</v>
      </c>
      <c r="N59" s="22" cm="1">
        <f t="array" ref="N59">SUMPRODUCT(('③【組立化粧箱】作業依頼＆実績'!$K$7:$K$256=②【資材】在庫情報!$B59)*('③【組立化粧箱】作業依頼＆実績'!$L$7:$L$256=②【資材】在庫情報!N$4),('③【組立化粧箱】作業依頼＆実績'!$N$7:$N$256))</f>
        <v>0</v>
      </c>
      <c r="O59" s="23">
        <f t="shared" si="6"/>
        <v>0</v>
      </c>
      <c r="P59" s="21">
        <f>SUMPRODUCT((①【資材】入荷情報!$O$7:$O$56=②【資材】在庫情報!$B59)*(①【資材】入荷情報!$P$7:$P$56=②【資材】在庫情報!Q$4),(①【資材】入荷情報!$S$7:$S$56))</f>
        <v>0</v>
      </c>
      <c r="Q59" s="22" cm="1">
        <f t="array" ref="Q59">SUMPRODUCT(('③【組立化粧箱】作業依頼＆実績'!$K$7:$K$256=②【資材】在庫情報!$B59)*('③【組立化粧箱】作業依頼＆実績'!$L$7:$L$256=②【資材】在庫情報!Q$4),('③【組立化粧箱】作業依頼＆実績'!$N$7:$N$256))</f>
        <v>0</v>
      </c>
      <c r="R59" s="23">
        <f t="shared" si="13"/>
        <v>11</v>
      </c>
      <c r="S59" s="21">
        <f>SUMPRODUCT((①【資材】入荷情報!$O$7:$O$56=②【資材】在庫情報!$B59)*(①【資材】入荷情報!$P$7:$P$56=②【資材】在庫情報!T$4),(①【資材】入荷情報!$S$7:$S$56))</f>
        <v>0</v>
      </c>
      <c r="T59" s="22" cm="1">
        <f t="array" ref="T59">SUMPRODUCT(('③【組立化粧箱】作業依頼＆実績'!$K$7:$K$256=②【資材】在庫情報!$B59)*('③【組立化粧箱】作業依頼＆実績'!$L$7:$L$256=②【資材】在庫情報!T$4),('③【組立化粧箱】作業依頼＆実績'!$N$7:$N$256))</f>
        <v>0</v>
      </c>
      <c r="U59" s="23">
        <f t="shared" si="14"/>
        <v>100</v>
      </c>
      <c r="W59" s="68">
        <f t="shared" si="15"/>
        <v>0</v>
      </c>
      <c r="X59" s="22">
        <f t="shared" si="16"/>
        <v>0</v>
      </c>
      <c r="Y59" s="69">
        <f t="shared" si="17"/>
        <v>6056</v>
      </c>
    </row>
    <row r="60" spans="2:25" hidden="1" outlineLevel="1" x14ac:dyDescent="0.25">
      <c r="B60" s="19">
        <f t="shared" si="2"/>
        <v>45284</v>
      </c>
      <c r="C60" s="20" t="s">
        <v>77</v>
      </c>
      <c r="D60" s="21">
        <f>SUMPRODUCT((①【資材】入荷情報!$O$7:$O$56=②【資材】在庫情報!$B60)*(①【資材】入荷情報!$P$7:$P$56=②【資材】在庫情報!E$4),(①【資材】入荷情報!$S$7:$S$56))</f>
        <v>0</v>
      </c>
      <c r="E60" s="22" cm="1">
        <f t="array" ref="E60">SUMPRODUCT(('③【組立化粧箱】作業依頼＆実績'!$K$7:$K$256=②【資材】在庫情報!$B60)*('③【組立化粧箱】作業依頼＆実績'!$L$7:$L$256=②【資材】在庫情報!E$4),('③【組立化粧箱】作業依頼＆実績'!$N$7:$N$256))</f>
        <v>0</v>
      </c>
      <c r="F60" s="23">
        <f t="shared" si="12"/>
        <v>5945</v>
      </c>
      <c r="G60" s="21">
        <f>SUMPRODUCT((①【資材】入荷情報!$O$7:$O$56=②【資材】在庫情報!$B60)*(①【資材】入荷情報!$P$7:$P$56=②【資材】在庫情報!H$4),(①【資材】入荷情報!$S$7:$S$56))</f>
        <v>0</v>
      </c>
      <c r="H60" s="22" cm="1">
        <f t="array" ref="H60">SUMPRODUCT(('③【組立化粧箱】作業依頼＆実績'!$K$7:$K$256=②【資材】在庫情報!$B60)*('③【組立化粧箱】作業依頼＆実績'!$L$7:$L$256=②【資材】在庫情報!H$4),('③【組立化粧箱】作業依頼＆実績'!$N$7:$N$256))</f>
        <v>0</v>
      </c>
      <c r="I60" s="23">
        <f t="shared" si="10"/>
        <v>0</v>
      </c>
      <c r="J60" s="21">
        <f>SUMPRODUCT((①【資材】入荷情報!$O$7:$O$56=②【資材】在庫情報!$B60)*(①【資材】入荷情報!$P$7:$P$56=②【資材】在庫情報!K$4),(①【資材】入荷情報!$S$7:$S$56))</f>
        <v>0</v>
      </c>
      <c r="K60" s="22" cm="1">
        <f t="array" ref="K60">SUMPRODUCT(('③【組立化粧箱】作業依頼＆実績'!$K$7:$K$256=②【資材】在庫情報!$B60)*('③【組立化粧箱】作業依頼＆実績'!$L$7:$L$256=②【資材】在庫情報!K$4),('③【組立化粧箱】作業依頼＆実績'!$N$7:$N$256))</f>
        <v>0</v>
      </c>
      <c r="L60" s="23">
        <f t="shared" si="11"/>
        <v>0</v>
      </c>
      <c r="M60" s="21">
        <f>SUMPRODUCT((①【資材】入荷情報!$O$7:$O$56=②【資材】在庫情報!$B60)*(①【資材】入荷情報!$P$7:$P$56=②【資材】在庫情報!N$4),(①【資材】入荷情報!$S$7:$S$56))</f>
        <v>0</v>
      </c>
      <c r="N60" s="22" cm="1">
        <f t="array" ref="N60">SUMPRODUCT(('③【組立化粧箱】作業依頼＆実績'!$K$7:$K$256=②【資材】在庫情報!$B60)*('③【組立化粧箱】作業依頼＆実績'!$L$7:$L$256=②【資材】在庫情報!N$4),('③【組立化粧箱】作業依頼＆実績'!$N$7:$N$256))</f>
        <v>0</v>
      </c>
      <c r="O60" s="23">
        <f t="shared" si="6"/>
        <v>0</v>
      </c>
      <c r="P60" s="21">
        <f>SUMPRODUCT((①【資材】入荷情報!$O$7:$O$56=②【資材】在庫情報!$B60)*(①【資材】入荷情報!$P$7:$P$56=②【資材】在庫情報!Q$4),(①【資材】入荷情報!$S$7:$S$56))</f>
        <v>0</v>
      </c>
      <c r="Q60" s="22" cm="1">
        <f t="array" ref="Q60">SUMPRODUCT(('③【組立化粧箱】作業依頼＆実績'!$K$7:$K$256=②【資材】在庫情報!$B60)*('③【組立化粧箱】作業依頼＆実績'!$L$7:$L$256=②【資材】在庫情報!Q$4),('③【組立化粧箱】作業依頼＆実績'!$N$7:$N$256))</f>
        <v>0</v>
      </c>
      <c r="R60" s="23">
        <f t="shared" si="13"/>
        <v>11</v>
      </c>
      <c r="S60" s="21">
        <f>SUMPRODUCT((①【資材】入荷情報!$O$7:$O$56=②【資材】在庫情報!$B60)*(①【資材】入荷情報!$P$7:$P$56=②【資材】在庫情報!T$4),(①【資材】入荷情報!$S$7:$S$56))</f>
        <v>0</v>
      </c>
      <c r="T60" s="22" cm="1">
        <f t="array" ref="T60">SUMPRODUCT(('③【組立化粧箱】作業依頼＆実績'!$K$7:$K$256=②【資材】在庫情報!$B60)*('③【組立化粧箱】作業依頼＆実績'!$L$7:$L$256=②【資材】在庫情報!T$4),('③【組立化粧箱】作業依頼＆実績'!$N$7:$N$256))</f>
        <v>0</v>
      </c>
      <c r="U60" s="23">
        <f t="shared" si="14"/>
        <v>100</v>
      </c>
      <c r="W60" s="68">
        <f t="shared" si="15"/>
        <v>0</v>
      </c>
      <c r="X60" s="22">
        <f t="shared" si="16"/>
        <v>0</v>
      </c>
      <c r="Y60" s="69">
        <f t="shared" si="17"/>
        <v>6056</v>
      </c>
    </row>
    <row r="61" spans="2:25" hidden="1" outlineLevel="1" x14ac:dyDescent="0.25">
      <c r="B61" s="19">
        <f t="shared" si="2"/>
        <v>45285</v>
      </c>
      <c r="C61" s="20" t="s">
        <v>78</v>
      </c>
      <c r="D61" s="21">
        <f>SUMPRODUCT((①【資材】入荷情報!$O$7:$O$56=②【資材】在庫情報!$B61)*(①【資材】入荷情報!$P$7:$P$56=②【資材】在庫情報!E$4),(①【資材】入荷情報!$S$7:$S$56))</f>
        <v>0</v>
      </c>
      <c r="E61" s="22" cm="1">
        <f t="array" ref="E61">SUMPRODUCT(('③【組立化粧箱】作業依頼＆実績'!$K$7:$K$256=②【資材】在庫情報!$B61)*('③【組立化粧箱】作業依頼＆実績'!$L$7:$L$256=②【資材】在庫情報!E$4),('③【組立化粧箱】作業依頼＆実績'!$N$7:$N$256))</f>
        <v>45</v>
      </c>
      <c r="F61" s="23">
        <f t="shared" si="12"/>
        <v>5900</v>
      </c>
      <c r="G61" s="21">
        <f>SUMPRODUCT((①【資材】入荷情報!$O$7:$O$56=②【資材】在庫情報!$B61)*(①【資材】入荷情報!$P$7:$P$56=②【資材】在庫情報!H$4),(①【資材】入荷情報!$S$7:$S$56))</f>
        <v>0</v>
      </c>
      <c r="H61" s="22" cm="1">
        <f t="array" ref="H61">SUMPRODUCT(('③【組立化粧箱】作業依頼＆実績'!$K$7:$K$256=②【資材】在庫情報!$B61)*('③【組立化粧箱】作業依頼＆実績'!$L$7:$L$256=②【資材】在庫情報!H$4),('③【組立化粧箱】作業依頼＆実績'!$N$7:$N$256))</f>
        <v>0</v>
      </c>
      <c r="I61" s="23">
        <f t="shared" si="10"/>
        <v>0</v>
      </c>
      <c r="J61" s="21">
        <f>SUMPRODUCT((①【資材】入荷情報!$O$7:$O$56=②【資材】在庫情報!$B61)*(①【資材】入荷情報!$P$7:$P$56=②【資材】在庫情報!K$4),(①【資材】入荷情報!$S$7:$S$56))</f>
        <v>0</v>
      </c>
      <c r="K61" s="22" cm="1">
        <f t="array" ref="K61">SUMPRODUCT(('③【組立化粧箱】作業依頼＆実績'!$K$7:$K$256=②【資材】在庫情報!$B61)*('③【組立化粧箱】作業依頼＆実績'!$L$7:$L$256=②【資材】在庫情報!K$4),('③【組立化粧箱】作業依頼＆実績'!$N$7:$N$256))</f>
        <v>0</v>
      </c>
      <c r="L61" s="23">
        <f t="shared" si="11"/>
        <v>0</v>
      </c>
      <c r="M61" s="21">
        <f>SUMPRODUCT((①【資材】入荷情報!$O$7:$O$56=②【資材】在庫情報!$B61)*(①【資材】入荷情報!$P$7:$P$56=②【資材】在庫情報!N$4),(①【資材】入荷情報!$S$7:$S$56))</f>
        <v>0</v>
      </c>
      <c r="N61" s="22" cm="1">
        <f t="array" ref="N61">SUMPRODUCT(('③【組立化粧箱】作業依頼＆実績'!$K$7:$K$256=②【資材】在庫情報!$B61)*('③【組立化粧箱】作業依頼＆実績'!$L$7:$L$256=②【資材】在庫情報!N$4),('③【組立化粧箱】作業依頼＆実績'!$N$7:$N$256))</f>
        <v>0</v>
      </c>
      <c r="O61" s="23">
        <f t="shared" si="6"/>
        <v>0</v>
      </c>
      <c r="P61" s="21">
        <f>SUMPRODUCT((①【資材】入荷情報!$O$7:$O$56=②【資材】在庫情報!$B61)*(①【資材】入荷情報!$P$7:$P$56=②【資材】在庫情報!Q$4),(①【資材】入荷情報!$S$7:$S$56))</f>
        <v>0</v>
      </c>
      <c r="Q61" s="22" cm="1">
        <f t="array" ref="Q61">SUMPRODUCT(('③【組立化粧箱】作業依頼＆実績'!$K$7:$K$256=②【資材】在庫情報!$B61)*('③【組立化粧箱】作業依頼＆実績'!$L$7:$L$256=②【資材】在庫情報!Q$4),('③【組立化粧箱】作業依頼＆実績'!$N$7:$N$256))</f>
        <v>0</v>
      </c>
      <c r="R61" s="23">
        <f t="shared" si="13"/>
        <v>11</v>
      </c>
      <c r="S61" s="21">
        <f>SUMPRODUCT((①【資材】入荷情報!$O$7:$O$56=②【資材】在庫情報!$B61)*(①【資材】入荷情報!$P$7:$P$56=②【資材】在庫情報!T$4),(①【資材】入荷情報!$S$7:$S$56))</f>
        <v>0</v>
      </c>
      <c r="T61" s="22" cm="1">
        <f t="array" ref="T61">SUMPRODUCT(('③【組立化粧箱】作業依頼＆実績'!$K$7:$K$256=②【資材】在庫情報!$B61)*('③【組立化粧箱】作業依頼＆実績'!$L$7:$L$256=②【資材】在庫情報!T$4),('③【組立化粧箱】作業依頼＆実績'!$N$7:$N$256))</f>
        <v>0</v>
      </c>
      <c r="U61" s="23">
        <f t="shared" si="14"/>
        <v>100</v>
      </c>
      <c r="W61" s="68">
        <f t="shared" si="15"/>
        <v>0</v>
      </c>
      <c r="X61" s="22">
        <f t="shared" si="16"/>
        <v>45</v>
      </c>
      <c r="Y61" s="69">
        <f t="shared" si="17"/>
        <v>6011</v>
      </c>
    </row>
    <row r="62" spans="2:25" hidden="1" outlineLevel="1" x14ac:dyDescent="0.25">
      <c r="B62" s="19">
        <f t="shared" si="2"/>
        <v>45286</v>
      </c>
      <c r="C62" s="20" t="s">
        <v>79</v>
      </c>
      <c r="D62" s="21">
        <f>SUMPRODUCT((①【資材】入荷情報!$O$7:$O$56=②【資材】在庫情報!$B62)*(①【資材】入荷情報!$P$7:$P$56=②【資材】在庫情報!E$4),(①【資材】入荷情報!$S$7:$S$56))</f>
        <v>0</v>
      </c>
      <c r="E62" s="22" cm="1">
        <f t="array" ref="E62">SUMPRODUCT(('③【組立化粧箱】作業依頼＆実績'!$K$7:$K$256=②【資材】在庫情報!$B62)*('③【組立化粧箱】作業依頼＆実績'!$L$7:$L$256=②【資材】在庫情報!E$4),('③【組立化粧箱】作業依頼＆実績'!$N$7:$N$256))</f>
        <v>0</v>
      </c>
      <c r="F62" s="23">
        <f t="shared" si="12"/>
        <v>5900</v>
      </c>
      <c r="G62" s="21">
        <f>SUMPRODUCT((①【資材】入荷情報!$O$7:$O$56=②【資材】在庫情報!$B62)*(①【資材】入荷情報!$P$7:$P$56=②【資材】在庫情報!H$4),(①【資材】入荷情報!$S$7:$S$56))</f>
        <v>3900</v>
      </c>
      <c r="H62" s="22" cm="1">
        <f t="array" ref="H62">SUMPRODUCT(('③【組立化粧箱】作業依頼＆実績'!$K$7:$K$256=②【資材】在庫情報!$B62)*('③【組立化粧箱】作業依頼＆実績'!$L$7:$L$256=②【資材】在庫情報!H$4),('③【組立化粧箱】作業依頼＆実績'!$N$7:$N$256))</f>
        <v>0</v>
      </c>
      <c r="I62" s="23">
        <f>+L61+G62-H62</f>
        <v>3900</v>
      </c>
      <c r="J62" s="21">
        <f>SUMPRODUCT((①【資材】入荷情報!$O$7:$O$56=②【資材】在庫情報!$B62)*(①【資材】入荷情報!$P$7:$P$56=②【資材】在庫情報!K$4),(①【資材】入荷情報!$S$7:$S$56))</f>
        <v>0</v>
      </c>
      <c r="K62" s="22">
        <f>SUMPRODUCT(('③【組立化粧箱】作業依頼＆実績'!$K$7:$K$256=②【資材】在庫情報!$B62)*('③【組立化粧箱】作業依頼＆実績'!$L$7:$L$256=②【資材】在庫情報!K$4),('③【組立化粧箱】作業依頼＆実績'!$N$7:$N$256))</f>
        <v>0</v>
      </c>
      <c r="L62" s="23">
        <f t="shared" si="11"/>
        <v>3900</v>
      </c>
      <c r="M62" s="21">
        <f>SUMPRODUCT((①【資材】入荷情報!$O$7:$O$56=②【資材】在庫情報!$B62)*(①【資材】入荷情報!$P$7:$P$56=②【資材】在庫情報!N$4),(①【資材】入荷情報!$S$7:$S$56))</f>
        <v>4400</v>
      </c>
      <c r="N62" s="22">
        <f>SUMPRODUCT(('③【組立化粧箱】作業依頼＆実績'!$K$7:$K$256=②【資材】在庫情報!$B62)*('③【組立化粧箱】作業依頼＆実績'!$L$7:$L$256=②【資材】在庫情報!N$4),('③【組立化粧箱】作業依頼＆実績'!$N$7:$N$256))</f>
        <v>0</v>
      </c>
      <c r="O62" s="23">
        <f>+O61+M62-N62</f>
        <v>4400</v>
      </c>
      <c r="P62" s="21">
        <f>SUMPRODUCT((①【資材】入荷情報!$O$7:$O$56=②【資材】在庫情報!$B62)*(①【資材】入荷情報!$P$7:$P$56=②【資材】在庫情報!Q$4),(①【資材】入荷情報!$S$7:$S$56))</f>
        <v>0</v>
      </c>
      <c r="Q62" s="22">
        <f>SUMPRODUCT(('③【組立化粧箱】作業依頼＆実績'!$K$7:$K$256=②【資材】在庫情報!$B62)*('③【組立化粧箱】作業依頼＆実績'!$L$7:$L$256=②【資材】在庫情報!Q$4),('③【組立化粧箱】作業依頼＆実績'!$N$7:$N$256))</f>
        <v>0</v>
      </c>
      <c r="R62" s="23">
        <f t="shared" si="13"/>
        <v>11</v>
      </c>
      <c r="S62" s="21">
        <f>SUMPRODUCT((①【資材】入荷情報!$O$7:$O$56=②【資材】在庫情報!$B62)*(①【資材】入荷情報!$P$7:$P$56=②【資材】在庫情報!T$4),(①【資材】入荷情報!$S$7:$S$56))</f>
        <v>0</v>
      </c>
      <c r="T62" s="22" cm="1">
        <f t="array" ref="T62">SUMPRODUCT(('③【組立化粧箱】作業依頼＆実績'!$K$7:$K$256=②【資材】在庫情報!$B62)*('③【組立化粧箱】作業依頼＆実績'!$L$7:$L$256=②【資材】在庫情報!T$4),('③【組立化粧箱】作業依頼＆実績'!$N$7:$N$256))</f>
        <v>0</v>
      </c>
      <c r="U62" s="23">
        <f t="shared" si="14"/>
        <v>100</v>
      </c>
      <c r="W62" s="68">
        <f t="shared" si="15"/>
        <v>3900</v>
      </c>
      <c r="X62" s="22">
        <f t="shared" si="16"/>
        <v>0</v>
      </c>
      <c r="Y62" s="69">
        <f t="shared" si="17"/>
        <v>9911</v>
      </c>
    </row>
    <row r="63" spans="2:25" hidden="1" outlineLevel="1" x14ac:dyDescent="0.25">
      <c r="B63" s="19">
        <f t="shared" si="2"/>
        <v>45287</v>
      </c>
      <c r="C63" s="20" t="s">
        <v>80</v>
      </c>
      <c r="D63" s="21">
        <f>SUMPRODUCT((①【資材】入荷情報!$O$7:$O$56=②【資材】在庫情報!$B63)*(①【資材】入荷情報!$P$7:$P$56=②【資材】在庫情報!E$4),(①【資材】入荷情報!$S$7:$S$56))</f>
        <v>0</v>
      </c>
      <c r="E63" s="22" cm="1">
        <f t="array" ref="E63">SUMPRODUCT(('③【組立化粧箱】作業依頼＆実績'!$K$7:$K$256=②【資材】在庫情報!$B63)*('③【組立化粧箱】作業依頼＆実績'!$L$7:$L$256=②【資材】在庫情報!E$4),('③【組立化粧箱】作業依頼＆実績'!$N$7:$N$256))</f>
        <v>0</v>
      </c>
      <c r="F63" s="23">
        <f t="shared" si="12"/>
        <v>5900</v>
      </c>
      <c r="G63" s="21">
        <f>SUMPRODUCT((①【資材】入荷情報!$O$7:$O$56=②【資材】在庫情報!$B63)*(①【資材】入荷情報!$P$7:$P$56=②【資材】在庫情報!H$4),(①【資材】入荷情報!$S$7:$S$56))</f>
        <v>0</v>
      </c>
      <c r="H63" s="22" cm="1">
        <f t="array" ref="H63">SUMPRODUCT(('③【組立化粧箱】作業依頼＆実績'!$K$7:$K$256=②【資材】在庫情報!$B63)*('③【組立化粧箱】作業依頼＆実績'!$L$7:$L$256=②【資材】在庫情報!H$4),('③【組立化粧箱】作業依頼＆実績'!$N$7:$N$256))</f>
        <v>0</v>
      </c>
      <c r="I63" s="23">
        <f>+L62+G63-H63</f>
        <v>3900</v>
      </c>
      <c r="J63" s="21">
        <f>SUMPRODUCT((①【資材】入荷情報!$O$7:$O$56=②【資材】在庫情報!$B63)*(①【資材】入荷情報!$P$7:$P$56=②【資材】在庫情報!K$4),(①【資材】入荷情報!$S$7:$S$56))</f>
        <v>0</v>
      </c>
      <c r="K63" s="22" cm="1">
        <f t="array" ref="K63">SUMPRODUCT(('③【組立化粧箱】作業依頼＆実績'!$K$7:$K$256=②【資材】在庫情報!$B63)*('③【組立化粧箱】作業依頼＆実績'!$L$7:$L$256=②【資材】在庫情報!K$4),('③【組立化粧箱】作業依頼＆実績'!$N$7:$N$256))</f>
        <v>0</v>
      </c>
      <c r="L63" s="23">
        <f t="shared" si="11"/>
        <v>3900</v>
      </c>
      <c r="M63" s="21">
        <f>SUMPRODUCT((①【資材】入荷情報!$O$7:$O$56=②【資材】在庫情報!$B63)*(①【資材】入荷情報!$P$7:$P$56=②【資材】在庫情報!N$4),(①【資材】入荷情報!$S$7:$S$56))</f>
        <v>0</v>
      </c>
      <c r="N63" s="22" cm="1">
        <f t="array" ref="N63">SUMPRODUCT(('③【組立化粧箱】作業依頼＆実績'!$K$7:$K$256=②【資材】在庫情報!$B63)*('③【組立化粧箱】作業依頼＆実績'!$L$7:$L$256=②【資材】在庫情報!N$4),('③【組立化粧箱】作業依頼＆実績'!$N$7:$N$256))</f>
        <v>0</v>
      </c>
      <c r="O63" s="23">
        <f t="shared" si="6"/>
        <v>4400</v>
      </c>
      <c r="P63" s="21">
        <f>SUMPRODUCT((①【資材】入荷情報!$O$7:$O$56=②【資材】在庫情報!$B63)*(①【資材】入荷情報!$P$7:$P$56=②【資材】在庫情報!Q$4),(①【資材】入荷情報!$S$7:$S$56))</f>
        <v>0</v>
      </c>
      <c r="Q63" s="22" cm="1">
        <f t="array" ref="Q63">SUMPRODUCT(('③【組立化粧箱】作業依頼＆実績'!$K$7:$K$256=②【資材】在庫情報!$B63)*('③【組立化粧箱】作業依頼＆実績'!$L$7:$L$256=②【資材】在庫情報!Q$4),('③【組立化粧箱】作業依頼＆実績'!$N$7:$N$256))</f>
        <v>0</v>
      </c>
      <c r="R63" s="23">
        <f t="shared" si="13"/>
        <v>11</v>
      </c>
      <c r="S63" s="21">
        <f>SUMPRODUCT((①【資材】入荷情報!$O$7:$O$56=②【資材】在庫情報!$B63)*(①【資材】入荷情報!$P$7:$P$56=②【資材】在庫情報!T$4),(①【資材】入荷情報!$S$7:$S$56))</f>
        <v>0</v>
      </c>
      <c r="T63" s="22" cm="1">
        <f t="array" ref="T63">SUMPRODUCT(('③【組立化粧箱】作業依頼＆実績'!$K$7:$K$256=②【資材】在庫情報!$B63)*('③【組立化粧箱】作業依頼＆実績'!$L$7:$L$256=②【資材】在庫情報!T$4),('③【組立化粧箱】作業依頼＆実績'!$N$7:$N$256))</f>
        <v>0</v>
      </c>
      <c r="U63" s="23">
        <f t="shared" si="14"/>
        <v>100</v>
      </c>
      <c r="W63" s="68">
        <f t="shared" si="15"/>
        <v>0</v>
      </c>
      <c r="X63" s="22">
        <f t="shared" si="16"/>
        <v>0</v>
      </c>
      <c r="Y63" s="69">
        <f t="shared" si="17"/>
        <v>9911</v>
      </c>
    </row>
    <row r="64" spans="2:25" hidden="1" outlineLevel="1" x14ac:dyDescent="0.25">
      <c r="B64" s="19">
        <f t="shared" si="2"/>
        <v>45288</v>
      </c>
      <c r="C64" s="20" t="s">
        <v>81</v>
      </c>
      <c r="D64" s="21">
        <f>SUMPRODUCT((①【資材】入荷情報!$O$7:$O$56=②【資材】在庫情報!$B64)*(①【資材】入荷情報!$P$7:$P$56=②【資材】在庫情報!E$4),(①【資材】入荷情報!$S$7:$S$56))</f>
        <v>0</v>
      </c>
      <c r="E64" s="22" cm="1">
        <f t="array" ref="E64">SUMPRODUCT(('③【組立化粧箱】作業依頼＆実績'!$K$7:$K$256=②【資材】在庫情報!$B64)*('③【組立化粧箱】作業依頼＆実績'!$L$7:$L$256=②【資材】在庫情報!E$4),('③【組立化粧箱】作業依頼＆実績'!$N$7:$N$256))</f>
        <v>0</v>
      </c>
      <c r="F64" s="23">
        <f t="shared" si="12"/>
        <v>5900</v>
      </c>
      <c r="G64" s="21">
        <f>SUMPRODUCT((①【資材】入荷情報!$O$7:$O$56=②【資材】在庫情報!$B64)*(①【資材】入荷情報!$P$7:$P$56=②【資材】在庫情報!H$4),(①【資材】入荷情報!$S$7:$S$56))</f>
        <v>0</v>
      </c>
      <c r="H64" s="22" cm="1">
        <f t="array" ref="H64">SUMPRODUCT(('③【組立化粧箱】作業依頼＆実績'!$K$7:$K$256=②【資材】在庫情報!$B64)*('③【組立化粧箱】作業依頼＆実績'!$L$7:$L$256=②【資材】在庫情報!H$4),('③【組立化粧箱】作業依頼＆実績'!$N$7:$N$256))</f>
        <v>0</v>
      </c>
      <c r="I64" s="23">
        <f t="shared" si="10"/>
        <v>3900</v>
      </c>
      <c r="J64" s="21">
        <f>SUMPRODUCT((①【資材】入荷情報!$O$7:$O$56=②【資材】在庫情報!$B64)*(①【資材】入荷情報!$P$7:$P$56=②【資材】在庫情報!K$4),(①【資材】入荷情報!$S$7:$S$56))</f>
        <v>0</v>
      </c>
      <c r="K64" s="22" cm="1">
        <f t="array" ref="K64">SUMPRODUCT(('③【組立化粧箱】作業依頼＆実績'!$K$7:$K$256=②【資材】在庫情報!$B64)*('③【組立化粧箱】作業依頼＆実績'!$L$7:$L$256=②【資材】在庫情報!K$4),('③【組立化粧箱】作業依頼＆実績'!$N$7:$N$256))</f>
        <v>0</v>
      </c>
      <c r="L64" s="23">
        <f t="shared" si="11"/>
        <v>3900</v>
      </c>
      <c r="M64" s="21">
        <f>SUMPRODUCT((①【資材】入荷情報!$O$7:$O$56=②【資材】在庫情報!$B64)*(①【資材】入荷情報!$P$7:$P$56=②【資材】在庫情報!N$4),(①【資材】入荷情報!$S$7:$S$56))</f>
        <v>0</v>
      </c>
      <c r="N64" s="22" cm="1">
        <f t="array" ref="N64">SUMPRODUCT(('③【組立化粧箱】作業依頼＆実績'!$K$7:$K$256=②【資材】在庫情報!$B64)*('③【組立化粧箱】作業依頼＆実績'!$L$7:$L$256=②【資材】在庫情報!N$4),('③【組立化粧箱】作業依頼＆実績'!$N$7:$N$256))</f>
        <v>0</v>
      </c>
      <c r="O64" s="23">
        <f t="shared" si="6"/>
        <v>4400</v>
      </c>
      <c r="P64" s="21">
        <f>SUMPRODUCT((①【資材】入荷情報!$O$7:$O$56=②【資材】在庫情報!$B64)*(①【資材】入荷情報!$P$7:$P$56=②【資材】在庫情報!Q$4),(①【資材】入荷情報!$S$7:$S$56))</f>
        <v>0</v>
      </c>
      <c r="Q64" s="22" cm="1">
        <f t="array" ref="Q64">SUMPRODUCT(('③【組立化粧箱】作業依頼＆実績'!$K$7:$K$256=②【資材】在庫情報!$B64)*('③【組立化粧箱】作業依頼＆実績'!$L$7:$L$256=②【資材】在庫情報!Q$4),('③【組立化粧箱】作業依頼＆実績'!$N$7:$N$256))</f>
        <v>0</v>
      </c>
      <c r="R64" s="23">
        <f t="shared" si="13"/>
        <v>11</v>
      </c>
      <c r="S64" s="21">
        <f>SUMPRODUCT((①【資材】入荷情報!$O$7:$O$56=②【資材】在庫情報!$B64)*(①【資材】入荷情報!$P$7:$P$56=②【資材】在庫情報!T$4),(①【資材】入荷情報!$S$7:$S$56))</f>
        <v>0</v>
      </c>
      <c r="T64" s="22" cm="1">
        <f t="array" ref="T64">SUMPRODUCT(('③【組立化粧箱】作業依頼＆実績'!$K$7:$K$256=②【資材】在庫情報!$B64)*('③【組立化粧箱】作業依頼＆実績'!$L$7:$L$256=②【資材】在庫情報!T$4),('③【組立化粧箱】作業依頼＆実績'!$N$7:$N$256))</f>
        <v>0</v>
      </c>
      <c r="U64" s="23">
        <f t="shared" si="14"/>
        <v>100</v>
      </c>
      <c r="W64" s="68">
        <f t="shared" si="15"/>
        <v>0</v>
      </c>
      <c r="X64" s="22">
        <f t="shared" si="16"/>
        <v>0</v>
      </c>
      <c r="Y64" s="69">
        <f t="shared" si="17"/>
        <v>9911</v>
      </c>
    </row>
    <row r="65" spans="2:25" hidden="1" outlineLevel="1" x14ac:dyDescent="0.25">
      <c r="B65" s="19">
        <f t="shared" si="2"/>
        <v>45289</v>
      </c>
      <c r="C65" s="20" t="s">
        <v>75</v>
      </c>
      <c r="D65" s="21">
        <f>SUMPRODUCT((①【資材】入荷情報!$O$7:$O$56=②【資材】在庫情報!$B65)*(①【資材】入荷情報!$P$7:$P$56=②【資材】在庫情報!E$4),(①【資材】入荷情報!$S$7:$S$56))</f>
        <v>0</v>
      </c>
      <c r="E65" s="22" cm="1">
        <f t="array" ref="E65">SUMPRODUCT(('③【組立化粧箱】作業依頼＆実績'!$K$7:$K$256=②【資材】在庫情報!$B65)*('③【組立化粧箱】作業依頼＆実績'!$L$7:$L$256=②【資材】在庫情報!E$4),('③【組立化粧箱】作業依頼＆実績'!$N$7:$N$256))</f>
        <v>140</v>
      </c>
      <c r="F65" s="23">
        <f t="shared" si="12"/>
        <v>5760</v>
      </c>
      <c r="G65" s="21">
        <f>SUMPRODUCT((①【資材】入荷情報!$O$7:$O$56=②【資材】在庫情報!$B65)*(①【資材】入荷情報!$P$7:$P$56=②【資材】在庫情報!H$4),(①【資材】入荷情報!$S$7:$S$56))</f>
        <v>0</v>
      </c>
      <c r="H65" s="22" cm="1">
        <f t="array" ref="H65">SUMPRODUCT(('③【組立化粧箱】作業依頼＆実績'!$K$7:$K$256=②【資材】在庫情報!$B65)*('③【組立化粧箱】作業依頼＆実績'!$L$7:$L$256=②【資材】在庫情報!H$4),('③【組立化粧箱】作業依頼＆実績'!$N$7:$N$256))</f>
        <v>0</v>
      </c>
      <c r="I65" s="23">
        <f t="shared" si="10"/>
        <v>3900</v>
      </c>
      <c r="J65" s="21">
        <f>SUMPRODUCT((①【資材】入荷情報!$O$7:$O$56=②【資材】在庫情報!$B65)*(①【資材】入荷情報!$P$7:$P$56=②【資材】在庫情報!K$4),(①【資材】入荷情報!$S$7:$S$56))</f>
        <v>0</v>
      </c>
      <c r="K65" s="22" cm="1">
        <f t="array" ref="K65">SUMPRODUCT(('③【組立化粧箱】作業依頼＆実績'!$K$7:$K$256=②【資材】在庫情報!$B65)*('③【組立化粧箱】作業依頼＆実績'!$L$7:$L$256=②【資材】在庫情報!K$4),('③【組立化粧箱】作業依頼＆実績'!$N$7:$N$256))</f>
        <v>0</v>
      </c>
      <c r="L65" s="23">
        <f t="shared" si="11"/>
        <v>3900</v>
      </c>
      <c r="M65" s="21">
        <f>SUMPRODUCT((①【資材】入荷情報!$O$7:$O$56=②【資材】在庫情報!$B65)*(①【資材】入荷情報!$P$7:$P$56=②【資材】在庫情報!N$4),(①【資材】入荷情報!$S$7:$S$56))</f>
        <v>0</v>
      </c>
      <c r="N65" s="22" cm="1">
        <f t="array" ref="N65">SUMPRODUCT(('③【組立化粧箱】作業依頼＆実績'!$K$7:$K$256=②【資材】在庫情報!$B65)*('③【組立化粧箱】作業依頼＆実績'!$L$7:$L$256=②【資材】在庫情報!N$4),('③【組立化粧箱】作業依頼＆実績'!$N$7:$N$256))</f>
        <v>0</v>
      </c>
      <c r="O65" s="23">
        <f t="shared" si="6"/>
        <v>4400</v>
      </c>
      <c r="P65" s="21">
        <f>SUMPRODUCT((①【資材】入荷情報!$O$7:$O$56=②【資材】在庫情報!$B65)*(①【資材】入荷情報!$P$7:$P$56=②【資材】在庫情報!Q$4),(①【資材】入荷情報!$S$7:$S$56))</f>
        <v>0</v>
      </c>
      <c r="Q65" s="22" cm="1">
        <f t="array" ref="Q65">SUMPRODUCT(('③【組立化粧箱】作業依頼＆実績'!$K$7:$K$256=②【資材】在庫情報!$B65)*('③【組立化粧箱】作業依頼＆実績'!$L$7:$L$256=②【資材】在庫情報!Q$4),('③【組立化粧箱】作業依頼＆実績'!$N$7:$N$256))</f>
        <v>0</v>
      </c>
      <c r="R65" s="23">
        <f t="shared" si="13"/>
        <v>11</v>
      </c>
      <c r="S65" s="21">
        <f>SUMPRODUCT((①【資材】入荷情報!$O$7:$O$56=②【資材】在庫情報!$B65)*(①【資材】入荷情報!$P$7:$P$56=②【資材】在庫情報!T$4),(①【資材】入荷情報!$S$7:$S$56))</f>
        <v>0</v>
      </c>
      <c r="T65" s="22" cm="1">
        <f t="array" ref="T65">SUMPRODUCT(('③【組立化粧箱】作業依頼＆実績'!$K$7:$K$256=②【資材】在庫情報!$B65)*('③【組立化粧箱】作業依頼＆実績'!$L$7:$L$256=②【資材】在庫情報!T$4),('③【組立化粧箱】作業依頼＆実績'!$N$7:$N$256))</f>
        <v>0</v>
      </c>
      <c r="U65" s="23">
        <f t="shared" si="14"/>
        <v>100</v>
      </c>
      <c r="W65" s="68">
        <f t="shared" si="15"/>
        <v>0</v>
      </c>
      <c r="X65" s="22">
        <f t="shared" si="16"/>
        <v>140</v>
      </c>
      <c r="Y65" s="69">
        <f t="shared" si="17"/>
        <v>9771</v>
      </c>
    </row>
    <row r="66" spans="2:25" hidden="1" outlineLevel="1" x14ac:dyDescent="0.25">
      <c r="B66" s="19">
        <f t="shared" si="2"/>
        <v>45290</v>
      </c>
      <c r="C66" s="20" t="s">
        <v>76</v>
      </c>
      <c r="D66" s="21">
        <f>SUMPRODUCT((①【資材】入荷情報!$O$7:$O$56=②【資材】在庫情報!$B66)*(①【資材】入荷情報!$P$7:$P$56=②【資材】在庫情報!E$4),(①【資材】入荷情報!$S$7:$S$56))</f>
        <v>0</v>
      </c>
      <c r="E66" s="22" cm="1">
        <f t="array" ref="E66">SUMPRODUCT(('③【組立化粧箱】作業依頼＆実績'!$K$7:$K$256=②【資材】在庫情報!$B66)*('③【組立化粧箱】作業依頼＆実績'!$L$7:$L$256=②【資材】在庫情報!E$4),('③【組立化粧箱】作業依頼＆実績'!$N$7:$N$256))</f>
        <v>0</v>
      </c>
      <c r="F66" s="23">
        <f t="shared" si="12"/>
        <v>5760</v>
      </c>
      <c r="G66" s="21">
        <f>SUMPRODUCT((①【資材】入荷情報!$O$7:$O$56=②【資材】在庫情報!$B66)*(①【資材】入荷情報!$P$7:$P$56=②【資材】在庫情報!H$4),(①【資材】入荷情報!$S$7:$S$56))</f>
        <v>0</v>
      </c>
      <c r="H66" s="22" cm="1">
        <f t="array" ref="H66">SUMPRODUCT(('③【組立化粧箱】作業依頼＆実績'!$K$7:$K$256=②【資材】在庫情報!$B66)*('③【組立化粧箱】作業依頼＆実績'!$L$7:$L$256=②【資材】在庫情報!H$4),('③【組立化粧箱】作業依頼＆実績'!$N$7:$N$256))</f>
        <v>0</v>
      </c>
      <c r="I66" s="23">
        <f t="shared" si="10"/>
        <v>3900</v>
      </c>
      <c r="J66" s="21">
        <f>SUMPRODUCT((①【資材】入荷情報!$O$7:$O$56=②【資材】在庫情報!$B66)*(①【資材】入荷情報!$P$7:$P$56=②【資材】在庫情報!K$4),(①【資材】入荷情報!$S$7:$S$56))</f>
        <v>0</v>
      </c>
      <c r="K66" s="22" cm="1">
        <f t="array" ref="K66">SUMPRODUCT(('③【組立化粧箱】作業依頼＆実績'!$K$7:$K$256=②【資材】在庫情報!$B66)*('③【組立化粧箱】作業依頼＆実績'!$L$7:$L$256=②【資材】在庫情報!K$4),('③【組立化粧箱】作業依頼＆実績'!$N$7:$N$256))</f>
        <v>0</v>
      </c>
      <c r="L66" s="23">
        <f t="shared" si="11"/>
        <v>3900</v>
      </c>
      <c r="M66" s="21">
        <f>SUMPRODUCT((①【資材】入荷情報!$O$7:$O$56=②【資材】在庫情報!$B66)*(①【資材】入荷情報!$P$7:$P$56=②【資材】在庫情報!N$4),(①【資材】入荷情報!$S$7:$S$56))</f>
        <v>0</v>
      </c>
      <c r="N66" s="22" cm="1">
        <f t="array" ref="N66">SUMPRODUCT(('③【組立化粧箱】作業依頼＆実績'!$K$7:$K$256=②【資材】在庫情報!$B66)*('③【組立化粧箱】作業依頼＆実績'!$L$7:$L$256=②【資材】在庫情報!N$4),('③【組立化粧箱】作業依頼＆実績'!$N$7:$N$256))</f>
        <v>0</v>
      </c>
      <c r="O66" s="23">
        <f t="shared" si="6"/>
        <v>4400</v>
      </c>
      <c r="P66" s="21">
        <f>SUMPRODUCT((①【資材】入荷情報!$O$7:$O$56=②【資材】在庫情報!$B66)*(①【資材】入荷情報!$P$7:$P$56=②【資材】在庫情報!Q$4),(①【資材】入荷情報!$S$7:$S$56))</f>
        <v>0</v>
      </c>
      <c r="Q66" s="22" cm="1">
        <f t="array" ref="Q66">SUMPRODUCT(('③【組立化粧箱】作業依頼＆実績'!$K$7:$K$256=②【資材】在庫情報!$B66)*('③【組立化粧箱】作業依頼＆実績'!$L$7:$L$256=②【資材】在庫情報!Q$4),('③【組立化粧箱】作業依頼＆実績'!$N$7:$N$256))</f>
        <v>0</v>
      </c>
      <c r="R66" s="23">
        <f t="shared" si="13"/>
        <v>11</v>
      </c>
      <c r="S66" s="21">
        <f>SUMPRODUCT((①【資材】入荷情報!$O$7:$O$56=②【資材】在庫情報!$B66)*(①【資材】入荷情報!$P$7:$P$56=②【資材】在庫情報!T$4),(①【資材】入荷情報!$S$7:$S$56))</f>
        <v>0</v>
      </c>
      <c r="T66" s="22" cm="1">
        <f t="array" ref="T66">SUMPRODUCT(('③【組立化粧箱】作業依頼＆実績'!$K$7:$K$256=②【資材】在庫情報!$B66)*('③【組立化粧箱】作業依頼＆実績'!$L$7:$L$256=②【資材】在庫情報!T$4),('③【組立化粧箱】作業依頼＆実績'!$N$7:$N$256))</f>
        <v>0</v>
      </c>
      <c r="U66" s="23">
        <f t="shared" si="14"/>
        <v>100</v>
      </c>
      <c r="W66" s="68">
        <f t="shared" si="15"/>
        <v>0</v>
      </c>
      <c r="X66" s="22">
        <f t="shared" si="16"/>
        <v>0</v>
      </c>
      <c r="Y66" s="69">
        <f t="shared" si="17"/>
        <v>9771</v>
      </c>
    </row>
    <row r="67" spans="2:25" hidden="1" outlineLevel="1" x14ac:dyDescent="0.25">
      <c r="B67" s="19">
        <f t="shared" si="2"/>
        <v>45291</v>
      </c>
      <c r="C67" s="20" t="s">
        <v>77</v>
      </c>
      <c r="D67" s="21">
        <f>SUMPRODUCT((①【資材】入荷情報!$O$7:$O$56=②【資材】在庫情報!$B67)*(①【資材】入荷情報!$P$7:$P$56=②【資材】在庫情報!E$4),(①【資材】入荷情報!$S$7:$S$56))</f>
        <v>0</v>
      </c>
      <c r="E67" s="22" cm="1">
        <f t="array" ref="E67">SUMPRODUCT(('③【組立化粧箱】作業依頼＆実績'!$K$7:$K$256=②【資材】在庫情報!$B67)*('③【組立化粧箱】作業依頼＆実績'!$L$7:$L$256=②【資材】在庫情報!E$4),('③【組立化粧箱】作業依頼＆実績'!$N$7:$N$256))</f>
        <v>0</v>
      </c>
      <c r="F67" s="23">
        <f t="shared" si="12"/>
        <v>5760</v>
      </c>
      <c r="G67" s="21">
        <f>SUMPRODUCT((①【資材】入荷情報!$O$7:$O$56=②【資材】在庫情報!$B67)*(①【資材】入荷情報!$P$7:$P$56=②【資材】在庫情報!H$4),(①【資材】入荷情報!$S$7:$S$56))</f>
        <v>0</v>
      </c>
      <c r="H67" s="22" cm="1">
        <f t="array" ref="H67">SUMPRODUCT(('③【組立化粧箱】作業依頼＆実績'!$K$7:$K$256=②【資材】在庫情報!$B67)*('③【組立化粧箱】作業依頼＆実績'!$L$7:$L$256=②【資材】在庫情報!H$4),('③【組立化粧箱】作業依頼＆実績'!$N$7:$N$256))</f>
        <v>0</v>
      </c>
      <c r="I67" s="23">
        <f t="shared" si="10"/>
        <v>3900</v>
      </c>
      <c r="J67" s="21">
        <f>SUMPRODUCT((①【資材】入荷情報!$O$7:$O$56=②【資材】在庫情報!$B67)*(①【資材】入荷情報!$P$7:$P$56=②【資材】在庫情報!K$4),(①【資材】入荷情報!$S$7:$S$56))</f>
        <v>0</v>
      </c>
      <c r="K67" s="22" cm="1">
        <f t="array" ref="K67">SUMPRODUCT(('③【組立化粧箱】作業依頼＆実績'!$K$7:$K$256=②【資材】在庫情報!$B67)*('③【組立化粧箱】作業依頼＆実績'!$L$7:$L$256=②【資材】在庫情報!K$4),('③【組立化粧箱】作業依頼＆実績'!$N$7:$N$256))</f>
        <v>0</v>
      </c>
      <c r="L67" s="23">
        <f t="shared" si="11"/>
        <v>3900</v>
      </c>
      <c r="M67" s="21">
        <f>SUMPRODUCT((①【資材】入荷情報!$O$7:$O$56=②【資材】在庫情報!$B67)*(①【資材】入荷情報!$P$7:$P$56=②【資材】在庫情報!N$4),(①【資材】入荷情報!$S$7:$S$56))</f>
        <v>0</v>
      </c>
      <c r="N67" s="22" cm="1">
        <f t="array" ref="N67">SUMPRODUCT(('③【組立化粧箱】作業依頼＆実績'!$K$7:$K$256=②【資材】在庫情報!$B67)*('③【組立化粧箱】作業依頼＆実績'!$L$7:$L$256=②【資材】在庫情報!N$4),('③【組立化粧箱】作業依頼＆実績'!$N$7:$N$256))</f>
        <v>0</v>
      </c>
      <c r="O67" s="23">
        <f t="shared" si="6"/>
        <v>4400</v>
      </c>
      <c r="P67" s="21">
        <f>SUMPRODUCT((①【資材】入荷情報!$O$7:$O$56=②【資材】在庫情報!$B67)*(①【資材】入荷情報!$P$7:$P$56=②【資材】在庫情報!Q$4),(①【資材】入荷情報!$S$7:$S$56))</f>
        <v>0</v>
      </c>
      <c r="Q67" s="22" cm="1">
        <f t="array" ref="Q67">SUMPRODUCT(('③【組立化粧箱】作業依頼＆実績'!$K$7:$K$256=②【資材】在庫情報!$B67)*('③【組立化粧箱】作業依頼＆実績'!$L$7:$L$256=②【資材】在庫情報!Q$4),('③【組立化粧箱】作業依頼＆実績'!$N$7:$N$256))</f>
        <v>0</v>
      </c>
      <c r="R67" s="23">
        <f t="shared" si="13"/>
        <v>11</v>
      </c>
      <c r="S67" s="21">
        <f>SUMPRODUCT((①【資材】入荷情報!$O$7:$O$56=②【資材】在庫情報!$B67)*(①【資材】入荷情報!$P$7:$P$56=②【資材】在庫情報!T$4),(①【資材】入荷情報!$S$7:$S$56))</f>
        <v>0</v>
      </c>
      <c r="T67" s="22" cm="1">
        <f t="array" ref="T67">SUMPRODUCT(('③【組立化粧箱】作業依頼＆実績'!$K$7:$K$256=②【資材】在庫情報!$B67)*('③【組立化粧箱】作業依頼＆実績'!$L$7:$L$256=②【資材】在庫情報!T$4),('③【組立化粧箱】作業依頼＆実績'!$N$7:$N$256))</f>
        <v>0</v>
      </c>
      <c r="U67" s="23">
        <f t="shared" si="14"/>
        <v>100</v>
      </c>
      <c r="W67" s="68">
        <f t="shared" si="15"/>
        <v>0</v>
      </c>
      <c r="X67" s="22">
        <f t="shared" si="16"/>
        <v>0</v>
      </c>
      <c r="Y67" s="69">
        <f t="shared" si="17"/>
        <v>9771</v>
      </c>
    </row>
    <row r="68" spans="2:25" collapsed="1" x14ac:dyDescent="0.25">
      <c r="B68" s="122">
        <f t="shared" si="2"/>
        <v>45292</v>
      </c>
      <c r="C68" s="123" t="s">
        <v>78</v>
      </c>
      <c r="D68" s="21">
        <f>SUMPRODUCT((①【資材】入荷情報!$O$7:$O$56=②【資材】在庫情報!$B68)*(①【資材】入荷情報!$P$7:$P$56=②【資材】在庫情報!E$4),(①【資材】入荷情報!$S$7:$S$56))</f>
        <v>0</v>
      </c>
      <c r="E68" s="22" cm="1">
        <f t="array" ref="E68">SUMPRODUCT(('③【組立化粧箱】作業依頼＆実績'!$K$7:$K$256=②【資材】在庫情報!$B68)*('③【組立化粧箱】作業依頼＆実績'!$L$7:$L$256=②【資材】在庫情報!E$4),('③【組立化粧箱】作業依頼＆実績'!$N$7:$N$256))</f>
        <v>0</v>
      </c>
      <c r="F68" s="23">
        <f t="shared" si="12"/>
        <v>5760</v>
      </c>
      <c r="G68" s="21">
        <f>SUMPRODUCT((①【資材】入荷情報!$O$7:$O$56=②【資材】在庫情報!$B68)*(①【資材】入荷情報!$P$7:$P$56=②【資材】在庫情報!H$4),(①【資材】入荷情報!$S$7:$S$56))</f>
        <v>0</v>
      </c>
      <c r="H68" s="22" cm="1">
        <f t="array" ref="H68">SUMPRODUCT(('③【組立化粧箱】作業依頼＆実績'!$K$7:$K$256=②【資材】在庫情報!$B68)*('③【組立化粧箱】作業依頼＆実績'!$L$7:$L$256=②【資材】在庫情報!H$4),('③【組立化粧箱】作業依頼＆実績'!$N$7:$N$256))</f>
        <v>0</v>
      </c>
      <c r="I68" s="23">
        <f t="shared" si="10"/>
        <v>3900</v>
      </c>
      <c r="J68" s="21">
        <f>SUMPRODUCT((①【資材】入荷情報!$O$7:$O$56=②【資材】在庫情報!$B68)*(①【資材】入荷情報!$P$7:$P$56=②【資材】在庫情報!K$4),(①【資材】入荷情報!$S$7:$S$56))</f>
        <v>0</v>
      </c>
      <c r="K68" s="22" cm="1">
        <f t="array" ref="K68">SUMPRODUCT(('③【組立化粧箱】作業依頼＆実績'!$K$7:$K$256=②【資材】在庫情報!$B68)*('③【組立化粧箱】作業依頼＆実績'!$L$7:$L$256=②【資材】在庫情報!K$4),('③【組立化粧箱】作業依頼＆実績'!$N$7:$N$256))</f>
        <v>0</v>
      </c>
      <c r="L68" s="23">
        <f t="shared" si="11"/>
        <v>3900</v>
      </c>
      <c r="M68" s="21">
        <f>SUMPRODUCT((①【資材】入荷情報!$O$7:$O$56=②【資材】在庫情報!$B68)*(①【資材】入荷情報!$P$7:$P$56=②【資材】在庫情報!N$4),(①【資材】入荷情報!$S$7:$S$56))</f>
        <v>0</v>
      </c>
      <c r="N68" s="22" cm="1">
        <f t="array" ref="N68">SUMPRODUCT(('③【組立化粧箱】作業依頼＆実績'!$K$7:$K$256=②【資材】在庫情報!$B68)*('③【組立化粧箱】作業依頼＆実績'!$L$7:$L$256=②【資材】在庫情報!N$4),('③【組立化粧箱】作業依頼＆実績'!$N$7:$N$256))</f>
        <v>0</v>
      </c>
      <c r="O68" s="23">
        <f t="shared" si="6"/>
        <v>4400</v>
      </c>
      <c r="P68" s="21">
        <f>SUMPRODUCT((①【資材】入荷情報!$O$7:$O$56=②【資材】在庫情報!$B68)*(①【資材】入荷情報!$P$7:$P$56=②【資材】在庫情報!Q$4),(①【資材】入荷情報!$S$7:$S$56))</f>
        <v>0</v>
      </c>
      <c r="Q68" s="22" cm="1">
        <f t="array" ref="Q68">SUMPRODUCT(('③【組立化粧箱】作業依頼＆実績'!$K$7:$K$256=②【資材】在庫情報!$B68)*('③【組立化粧箱】作業依頼＆実績'!$L$7:$L$256=②【資材】在庫情報!Q$4),('③【組立化粧箱】作業依頼＆実績'!$N$7:$N$256))</f>
        <v>0</v>
      </c>
      <c r="R68" s="23">
        <f t="shared" si="13"/>
        <v>11</v>
      </c>
      <c r="S68" s="21">
        <f>SUMPRODUCT((①【資材】入荷情報!$O$7:$O$56=②【資材】在庫情報!$B68)*(①【資材】入荷情報!$P$7:$P$56=②【資材】在庫情報!T$4),(①【資材】入荷情報!$S$7:$S$56))</f>
        <v>0</v>
      </c>
      <c r="T68" s="22" cm="1">
        <f t="array" ref="T68">SUMPRODUCT(('③【組立化粧箱】作業依頼＆実績'!$K$7:$K$256=②【資材】在庫情報!$B68)*('③【組立化粧箱】作業依頼＆実績'!$L$7:$L$256=②【資材】在庫情報!T$4),('③【組立化粧箱】作業依頼＆実績'!$N$7:$N$256))</f>
        <v>0</v>
      </c>
      <c r="U68" s="23">
        <f t="shared" si="14"/>
        <v>100</v>
      </c>
      <c r="W68" s="68">
        <f t="shared" si="15"/>
        <v>0</v>
      </c>
      <c r="X68" s="22">
        <f t="shared" si="16"/>
        <v>0</v>
      </c>
      <c r="Y68" s="69">
        <f t="shared" si="17"/>
        <v>9771</v>
      </c>
    </row>
    <row r="69" spans="2:25" hidden="1" outlineLevel="1" x14ac:dyDescent="0.25">
      <c r="B69" s="19">
        <f t="shared" si="2"/>
        <v>45293</v>
      </c>
      <c r="C69" s="20" t="s">
        <v>79</v>
      </c>
      <c r="D69" s="21">
        <f>SUMPRODUCT((①【資材】入荷情報!$O$7:$O$56=②【資材】在庫情報!$B69)*(①【資材】入荷情報!$P$7:$P$56=②【資材】在庫情報!E$4),(①【資材】入荷情報!$S$7:$S$56))</f>
        <v>0</v>
      </c>
      <c r="E69" s="22" cm="1">
        <f t="array" ref="E69">SUMPRODUCT(('③【組立化粧箱】作業依頼＆実績'!$K$7:$K$256=②【資材】在庫情報!$B69)*('③【組立化粧箱】作業依頼＆実績'!$L$7:$L$256=②【資材】在庫情報!E$4),('③【組立化粧箱】作業依頼＆実績'!$N$7:$N$256))</f>
        <v>0</v>
      </c>
      <c r="F69" s="23">
        <f t="shared" si="12"/>
        <v>5760</v>
      </c>
      <c r="G69" s="21">
        <f>SUMPRODUCT((①【資材】入荷情報!$O$7:$O$56=②【資材】在庫情報!$B69)*(①【資材】入荷情報!$P$7:$P$56=②【資材】在庫情報!H$4),(①【資材】入荷情報!$S$7:$S$56))</f>
        <v>0</v>
      </c>
      <c r="H69" s="22" cm="1">
        <f t="array" ref="H69">SUMPRODUCT(('③【組立化粧箱】作業依頼＆実績'!$K$7:$K$256=②【資材】在庫情報!$B69)*('③【組立化粧箱】作業依頼＆実績'!$L$7:$L$256=②【資材】在庫情報!H$4),('③【組立化粧箱】作業依頼＆実績'!$N$7:$N$256))</f>
        <v>0</v>
      </c>
      <c r="I69" s="23">
        <f t="shared" si="10"/>
        <v>3900</v>
      </c>
      <c r="J69" s="21">
        <f>SUMPRODUCT((①【資材】入荷情報!$O$7:$O$56=②【資材】在庫情報!$B69)*(①【資材】入荷情報!$P$7:$P$56=②【資材】在庫情報!K$4),(①【資材】入荷情報!$S$7:$S$56))</f>
        <v>0</v>
      </c>
      <c r="K69" s="22" cm="1">
        <f t="array" ref="K69">SUMPRODUCT(('③【組立化粧箱】作業依頼＆実績'!$K$7:$K$256=②【資材】在庫情報!$B69)*('③【組立化粧箱】作業依頼＆実績'!$L$7:$L$256=②【資材】在庫情報!K$4),('③【組立化粧箱】作業依頼＆実績'!$N$7:$N$256))</f>
        <v>0</v>
      </c>
      <c r="L69" s="23">
        <f t="shared" si="11"/>
        <v>3900</v>
      </c>
      <c r="M69" s="21">
        <f>SUMPRODUCT((①【資材】入荷情報!$O$7:$O$56=②【資材】在庫情報!$B69)*(①【資材】入荷情報!$P$7:$P$56=②【資材】在庫情報!N$4),(①【資材】入荷情報!$S$7:$S$56))</f>
        <v>0</v>
      </c>
      <c r="N69" s="22" cm="1">
        <f t="array" ref="N69">SUMPRODUCT(('③【組立化粧箱】作業依頼＆実績'!$K$7:$K$256=②【資材】在庫情報!$B69)*('③【組立化粧箱】作業依頼＆実績'!$L$7:$L$256=②【資材】在庫情報!N$4),('③【組立化粧箱】作業依頼＆実績'!$N$7:$N$256))</f>
        <v>0</v>
      </c>
      <c r="O69" s="23">
        <f t="shared" si="6"/>
        <v>4400</v>
      </c>
      <c r="P69" s="21">
        <f>SUMPRODUCT((①【資材】入荷情報!$O$7:$O$56=②【資材】在庫情報!$B69)*(①【資材】入荷情報!$P$7:$P$56=②【資材】在庫情報!Q$4),(①【資材】入荷情報!$S$7:$S$56))</f>
        <v>0</v>
      </c>
      <c r="Q69" s="22" cm="1">
        <f t="array" ref="Q69">SUMPRODUCT(('③【組立化粧箱】作業依頼＆実績'!$K$7:$K$256=②【資材】在庫情報!$B69)*('③【組立化粧箱】作業依頼＆実績'!$L$7:$L$256=②【資材】在庫情報!Q$4),('③【組立化粧箱】作業依頼＆実績'!$N$7:$N$256))</f>
        <v>0</v>
      </c>
      <c r="R69" s="23">
        <f t="shared" si="13"/>
        <v>11</v>
      </c>
      <c r="S69" s="21">
        <f>SUMPRODUCT((①【資材】入荷情報!$O$7:$O$56=②【資材】在庫情報!$B69)*(①【資材】入荷情報!$P$7:$P$56=②【資材】在庫情報!T$4),(①【資材】入荷情報!$S$7:$S$56))</f>
        <v>0</v>
      </c>
      <c r="T69" s="22" cm="1">
        <f t="array" ref="T69">SUMPRODUCT(('③【組立化粧箱】作業依頼＆実績'!$K$7:$K$256=②【資材】在庫情報!$B69)*('③【組立化粧箱】作業依頼＆実績'!$L$7:$L$256=②【資材】在庫情報!T$4),('③【組立化粧箱】作業依頼＆実績'!$N$7:$N$256))</f>
        <v>0</v>
      </c>
      <c r="U69" s="23">
        <f t="shared" si="14"/>
        <v>100</v>
      </c>
      <c r="W69" s="68">
        <f t="shared" si="15"/>
        <v>0</v>
      </c>
      <c r="X69" s="22">
        <f t="shared" si="16"/>
        <v>0</v>
      </c>
      <c r="Y69" s="69">
        <f t="shared" si="17"/>
        <v>9771</v>
      </c>
    </row>
    <row r="70" spans="2:25" hidden="1" outlineLevel="1" x14ac:dyDescent="0.25">
      <c r="B70" s="19">
        <f t="shared" si="2"/>
        <v>45294</v>
      </c>
      <c r="C70" s="20" t="s">
        <v>80</v>
      </c>
      <c r="D70" s="21">
        <f>SUMPRODUCT((①【資材】入荷情報!$O$7:$O$56=②【資材】在庫情報!$B70)*(①【資材】入荷情報!$P$7:$P$56=②【資材】在庫情報!E$4),(①【資材】入荷情報!$S$7:$S$56))</f>
        <v>0</v>
      </c>
      <c r="E70" s="22" cm="1">
        <f t="array" ref="E70">SUMPRODUCT(('③【組立化粧箱】作業依頼＆実績'!$K$7:$K$256=②【資材】在庫情報!$B70)*('③【組立化粧箱】作業依頼＆実績'!$L$7:$L$256=②【資材】在庫情報!E$4),('③【組立化粧箱】作業依頼＆実績'!$N$7:$N$256))</f>
        <v>0</v>
      </c>
      <c r="F70" s="23">
        <f t="shared" si="12"/>
        <v>5760</v>
      </c>
      <c r="G70" s="21">
        <f>SUMPRODUCT((①【資材】入荷情報!$O$7:$O$56=②【資材】在庫情報!$B70)*(①【資材】入荷情報!$P$7:$P$56=②【資材】在庫情報!H$4),(①【資材】入荷情報!$S$7:$S$56))</f>
        <v>0</v>
      </c>
      <c r="H70" s="22" cm="1">
        <f t="array" ref="H70">SUMPRODUCT(('③【組立化粧箱】作業依頼＆実績'!$K$7:$K$256=②【資材】在庫情報!$B70)*('③【組立化粧箱】作業依頼＆実績'!$L$7:$L$256=②【資材】在庫情報!H$4),('③【組立化粧箱】作業依頼＆実績'!$N$7:$N$256))</f>
        <v>0</v>
      </c>
      <c r="I70" s="23">
        <f t="shared" si="10"/>
        <v>3900</v>
      </c>
      <c r="J70" s="21">
        <f>SUMPRODUCT((①【資材】入荷情報!$O$7:$O$56=②【資材】在庫情報!$B70)*(①【資材】入荷情報!$P$7:$P$56=②【資材】在庫情報!K$4),(①【資材】入荷情報!$S$7:$S$56))</f>
        <v>0</v>
      </c>
      <c r="K70" s="22" cm="1">
        <f t="array" ref="K70">SUMPRODUCT(('③【組立化粧箱】作業依頼＆実績'!$K$7:$K$256=②【資材】在庫情報!$B70)*('③【組立化粧箱】作業依頼＆実績'!$L$7:$L$256=②【資材】在庫情報!K$4),('③【組立化粧箱】作業依頼＆実績'!$N$7:$N$256))</f>
        <v>0</v>
      </c>
      <c r="L70" s="23">
        <f t="shared" si="11"/>
        <v>3900</v>
      </c>
      <c r="M70" s="21">
        <f>SUMPRODUCT((①【資材】入荷情報!$O$7:$O$56=②【資材】在庫情報!$B70)*(①【資材】入荷情報!$P$7:$P$56=②【資材】在庫情報!N$4),(①【資材】入荷情報!$S$7:$S$56))</f>
        <v>0</v>
      </c>
      <c r="N70" s="22" cm="1">
        <f t="array" ref="N70">SUMPRODUCT(('③【組立化粧箱】作業依頼＆実績'!$K$7:$K$256=②【資材】在庫情報!$B70)*('③【組立化粧箱】作業依頼＆実績'!$L$7:$L$256=②【資材】在庫情報!N$4),('③【組立化粧箱】作業依頼＆実績'!$N$7:$N$256))</f>
        <v>0</v>
      </c>
      <c r="O70" s="23">
        <f t="shared" si="6"/>
        <v>4400</v>
      </c>
      <c r="P70" s="21">
        <f>SUMPRODUCT((①【資材】入荷情報!$O$7:$O$56=②【資材】在庫情報!$B70)*(①【資材】入荷情報!$P$7:$P$56=②【資材】在庫情報!Q$4),(①【資材】入荷情報!$S$7:$S$56))</f>
        <v>0</v>
      </c>
      <c r="Q70" s="22" cm="1">
        <f t="array" ref="Q70">SUMPRODUCT(('③【組立化粧箱】作業依頼＆実績'!$K$7:$K$256=②【資材】在庫情報!$B70)*('③【組立化粧箱】作業依頼＆実績'!$L$7:$L$256=②【資材】在庫情報!Q$4),('③【組立化粧箱】作業依頼＆実績'!$N$7:$N$256))</f>
        <v>0</v>
      </c>
      <c r="R70" s="23">
        <f t="shared" si="13"/>
        <v>11</v>
      </c>
      <c r="S70" s="21">
        <f>SUMPRODUCT((①【資材】入荷情報!$O$7:$O$56=②【資材】在庫情報!$B70)*(①【資材】入荷情報!$P$7:$P$56=②【資材】在庫情報!T$4),(①【資材】入荷情報!$S$7:$S$56))</f>
        <v>0</v>
      </c>
      <c r="T70" s="22" cm="1">
        <f t="array" ref="T70">SUMPRODUCT(('③【組立化粧箱】作業依頼＆実績'!$K$7:$K$256=②【資材】在庫情報!$B70)*('③【組立化粧箱】作業依頼＆実績'!$L$7:$L$256=②【資材】在庫情報!T$4),('③【組立化粧箱】作業依頼＆実績'!$N$7:$N$256))</f>
        <v>0</v>
      </c>
      <c r="U70" s="23">
        <f t="shared" si="14"/>
        <v>100</v>
      </c>
      <c r="W70" s="68">
        <f t="shared" si="15"/>
        <v>0</v>
      </c>
      <c r="X70" s="22">
        <f t="shared" si="16"/>
        <v>0</v>
      </c>
      <c r="Y70" s="69">
        <f t="shared" si="17"/>
        <v>9771</v>
      </c>
    </row>
    <row r="71" spans="2:25" hidden="1" outlineLevel="1" x14ac:dyDescent="0.25">
      <c r="B71" s="19">
        <f t="shared" si="2"/>
        <v>45295</v>
      </c>
      <c r="C71" s="20" t="s">
        <v>81</v>
      </c>
      <c r="D71" s="21">
        <f>SUMPRODUCT((①【資材】入荷情報!$O$7:$O$56=②【資材】在庫情報!$B71)*(①【資材】入荷情報!$P$7:$P$56=②【資材】在庫情報!E$4),(①【資材】入荷情報!$S$7:$S$56))</f>
        <v>0</v>
      </c>
      <c r="E71" s="22" cm="1">
        <f t="array" ref="E71">SUMPRODUCT(('③【組立化粧箱】作業依頼＆実績'!$K$7:$K$256=②【資材】在庫情報!$B71)*('③【組立化粧箱】作業依頼＆実績'!$L$7:$L$256=②【資材】在庫情報!E$4),('③【組立化粧箱】作業依頼＆実績'!$N$7:$N$256))</f>
        <v>0</v>
      </c>
      <c r="F71" s="23">
        <f t="shared" si="12"/>
        <v>5760</v>
      </c>
      <c r="G71" s="21">
        <f>SUMPRODUCT((①【資材】入荷情報!$O$7:$O$56=②【資材】在庫情報!$B71)*(①【資材】入荷情報!$P$7:$P$56=②【資材】在庫情報!H$4),(①【資材】入荷情報!$S$7:$S$56))</f>
        <v>0</v>
      </c>
      <c r="H71" s="22" cm="1">
        <f t="array" ref="H71">SUMPRODUCT(('③【組立化粧箱】作業依頼＆実績'!$K$7:$K$256=②【資材】在庫情報!$B71)*('③【組立化粧箱】作業依頼＆実績'!$L$7:$L$256=②【資材】在庫情報!H$4),('③【組立化粧箱】作業依頼＆実績'!$N$7:$N$256))</f>
        <v>0</v>
      </c>
      <c r="I71" s="23">
        <f t="shared" si="10"/>
        <v>3900</v>
      </c>
      <c r="J71" s="21">
        <f>SUMPRODUCT((①【資材】入荷情報!$O$7:$O$56=②【資材】在庫情報!$B71)*(①【資材】入荷情報!$P$7:$P$56=②【資材】在庫情報!K$4),(①【資材】入荷情報!$S$7:$S$56))</f>
        <v>0</v>
      </c>
      <c r="K71" s="22" cm="1">
        <f t="array" ref="K71">SUMPRODUCT(('③【組立化粧箱】作業依頼＆実績'!$K$7:$K$256=②【資材】在庫情報!$B71)*('③【組立化粧箱】作業依頼＆実績'!$L$7:$L$256=②【資材】在庫情報!K$4),('③【組立化粧箱】作業依頼＆実績'!$N$7:$N$256))</f>
        <v>0</v>
      </c>
      <c r="L71" s="23">
        <f t="shared" si="11"/>
        <v>3900</v>
      </c>
      <c r="M71" s="21">
        <f>SUMPRODUCT((①【資材】入荷情報!$O$7:$O$56=②【資材】在庫情報!$B71)*(①【資材】入荷情報!$P$7:$P$56=②【資材】在庫情報!N$4),(①【資材】入荷情報!$S$7:$S$56))</f>
        <v>0</v>
      </c>
      <c r="N71" s="22" cm="1">
        <f t="array" ref="N71">SUMPRODUCT(('③【組立化粧箱】作業依頼＆実績'!$K$7:$K$256=②【資材】在庫情報!$B71)*('③【組立化粧箱】作業依頼＆実績'!$L$7:$L$256=②【資材】在庫情報!N$4),('③【組立化粧箱】作業依頼＆実績'!$N$7:$N$256))</f>
        <v>0</v>
      </c>
      <c r="O71" s="23">
        <f t="shared" si="6"/>
        <v>4400</v>
      </c>
      <c r="P71" s="21">
        <f>SUMPRODUCT((①【資材】入荷情報!$O$7:$O$56=②【資材】在庫情報!$B71)*(①【資材】入荷情報!$P$7:$P$56=②【資材】在庫情報!Q$4),(①【資材】入荷情報!$S$7:$S$56))</f>
        <v>0</v>
      </c>
      <c r="Q71" s="22" cm="1">
        <f t="array" ref="Q71">SUMPRODUCT(('③【組立化粧箱】作業依頼＆実績'!$K$7:$K$256=②【資材】在庫情報!$B71)*('③【組立化粧箱】作業依頼＆実績'!$L$7:$L$256=②【資材】在庫情報!Q$4),('③【組立化粧箱】作業依頼＆実績'!$N$7:$N$256))</f>
        <v>0</v>
      </c>
      <c r="R71" s="23">
        <f t="shared" si="13"/>
        <v>11</v>
      </c>
      <c r="S71" s="21">
        <f>SUMPRODUCT((①【資材】入荷情報!$O$7:$O$56=②【資材】在庫情報!$B71)*(①【資材】入荷情報!$P$7:$P$56=②【資材】在庫情報!T$4),(①【資材】入荷情報!$S$7:$S$56))</f>
        <v>0</v>
      </c>
      <c r="T71" s="22" cm="1">
        <f t="array" ref="T71">SUMPRODUCT(('③【組立化粧箱】作業依頼＆実績'!$K$7:$K$256=②【資材】在庫情報!$B71)*('③【組立化粧箱】作業依頼＆実績'!$L$7:$L$256=②【資材】在庫情報!T$4),('③【組立化粧箱】作業依頼＆実績'!$N$7:$N$256))</f>
        <v>0</v>
      </c>
      <c r="U71" s="23">
        <f t="shared" si="14"/>
        <v>100</v>
      </c>
      <c r="W71" s="68">
        <f t="shared" si="15"/>
        <v>0</v>
      </c>
      <c r="X71" s="22">
        <f t="shared" si="16"/>
        <v>0</v>
      </c>
      <c r="Y71" s="69">
        <f t="shared" si="17"/>
        <v>9771</v>
      </c>
    </row>
    <row r="72" spans="2:25" hidden="1" outlineLevel="1" x14ac:dyDescent="0.25">
      <c r="B72" s="19">
        <f t="shared" si="2"/>
        <v>45296</v>
      </c>
      <c r="C72" s="20" t="s">
        <v>75</v>
      </c>
      <c r="D72" s="21">
        <f>SUMPRODUCT((①【資材】入荷情報!$O$7:$O$56=②【資材】在庫情報!$B72)*(①【資材】入荷情報!$P$7:$P$56=②【資材】在庫情報!E$4),(①【資材】入荷情報!$S$7:$S$56))</f>
        <v>0</v>
      </c>
      <c r="E72" s="22" cm="1">
        <f t="array" ref="E72">SUMPRODUCT(('③【組立化粧箱】作業依頼＆実績'!$K$7:$K$256=②【資材】在庫情報!$B72)*('③【組立化粧箱】作業依頼＆実績'!$L$7:$L$256=②【資材】在庫情報!E$4),('③【組立化粧箱】作業依頼＆実績'!$N$7:$N$256))</f>
        <v>0</v>
      </c>
      <c r="F72" s="23">
        <f t="shared" si="12"/>
        <v>5760</v>
      </c>
      <c r="G72" s="21">
        <f>SUMPRODUCT((①【資材】入荷情報!$O$7:$O$56=②【資材】在庫情報!$B72)*(①【資材】入荷情報!$P$7:$P$56=②【資材】在庫情報!H$4),(①【資材】入荷情報!$S$7:$S$56))</f>
        <v>0</v>
      </c>
      <c r="H72" s="22" cm="1">
        <f t="array" ref="H72">SUMPRODUCT(('③【組立化粧箱】作業依頼＆実績'!$K$7:$K$256=②【資材】在庫情報!$B72)*('③【組立化粧箱】作業依頼＆実績'!$L$7:$L$256=②【資材】在庫情報!H$4),('③【組立化粧箱】作業依頼＆実績'!$N$7:$N$256))</f>
        <v>0</v>
      </c>
      <c r="I72" s="23">
        <f t="shared" si="10"/>
        <v>3900</v>
      </c>
      <c r="J72" s="21">
        <f>SUMPRODUCT((①【資材】入荷情報!$O$7:$O$56=②【資材】在庫情報!$B72)*(①【資材】入荷情報!$P$7:$P$56=②【資材】在庫情報!K$4),(①【資材】入荷情報!$S$7:$S$56))</f>
        <v>0</v>
      </c>
      <c r="K72" s="22" cm="1">
        <f t="array" ref="K72">SUMPRODUCT(('③【組立化粧箱】作業依頼＆実績'!$K$7:$K$256=②【資材】在庫情報!$B72)*('③【組立化粧箱】作業依頼＆実績'!$L$7:$L$256=②【資材】在庫情報!K$4),('③【組立化粧箱】作業依頼＆実績'!$N$7:$N$256))</f>
        <v>0</v>
      </c>
      <c r="L72" s="23">
        <f t="shared" si="11"/>
        <v>3900</v>
      </c>
      <c r="M72" s="21">
        <f>SUMPRODUCT((①【資材】入荷情報!$O$7:$O$56=②【資材】在庫情報!$B72)*(①【資材】入荷情報!$P$7:$P$56=②【資材】在庫情報!N$4),(①【資材】入荷情報!$S$7:$S$56))</f>
        <v>0</v>
      </c>
      <c r="N72" s="22" cm="1">
        <f t="array" ref="N72">SUMPRODUCT(('③【組立化粧箱】作業依頼＆実績'!$K$7:$K$256=②【資材】在庫情報!$B72)*('③【組立化粧箱】作業依頼＆実績'!$L$7:$L$256=②【資材】在庫情報!N$4),('③【組立化粧箱】作業依頼＆実績'!$N$7:$N$256))</f>
        <v>0</v>
      </c>
      <c r="O72" s="23">
        <f t="shared" si="6"/>
        <v>4400</v>
      </c>
      <c r="P72" s="21">
        <f>SUMPRODUCT((①【資材】入荷情報!$O$7:$O$56=②【資材】在庫情報!$B72)*(①【資材】入荷情報!$P$7:$P$56=②【資材】在庫情報!Q$4),(①【資材】入荷情報!$S$7:$S$56))</f>
        <v>0</v>
      </c>
      <c r="Q72" s="22" cm="1">
        <f t="array" ref="Q72">SUMPRODUCT(('③【組立化粧箱】作業依頼＆実績'!$K$7:$K$256=②【資材】在庫情報!$B72)*('③【組立化粧箱】作業依頼＆実績'!$L$7:$L$256=②【資材】在庫情報!Q$4),('③【組立化粧箱】作業依頼＆実績'!$N$7:$N$256))</f>
        <v>0</v>
      </c>
      <c r="R72" s="23">
        <f t="shared" si="13"/>
        <v>11</v>
      </c>
      <c r="S72" s="21">
        <f>SUMPRODUCT((①【資材】入荷情報!$O$7:$O$56=②【資材】在庫情報!$B72)*(①【資材】入荷情報!$P$7:$P$56=②【資材】在庫情報!T$4),(①【資材】入荷情報!$S$7:$S$56))</f>
        <v>0</v>
      </c>
      <c r="T72" s="22" cm="1">
        <f t="array" ref="T72">SUMPRODUCT(('③【組立化粧箱】作業依頼＆実績'!$K$7:$K$256=②【資材】在庫情報!$B72)*('③【組立化粧箱】作業依頼＆実績'!$L$7:$L$256=②【資材】在庫情報!T$4),('③【組立化粧箱】作業依頼＆実績'!$N$7:$N$256))</f>
        <v>0</v>
      </c>
      <c r="U72" s="23">
        <f t="shared" si="14"/>
        <v>100</v>
      </c>
      <c r="W72" s="68">
        <f t="shared" si="15"/>
        <v>0</v>
      </c>
      <c r="X72" s="22">
        <f t="shared" si="16"/>
        <v>0</v>
      </c>
      <c r="Y72" s="69">
        <f t="shared" si="17"/>
        <v>9771</v>
      </c>
    </row>
    <row r="73" spans="2:25" hidden="1" outlineLevel="1" x14ac:dyDescent="0.25">
      <c r="B73" s="19">
        <f t="shared" si="2"/>
        <v>45297</v>
      </c>
      <c r="C73" s="20" t="s">
        <v>76</v>
      </c>
      <c r="D73" s="21">
        <f>SUMPRODUCT((①【資材】入荷情報!$O$7:$O$56=②【資材】在庫情報!$B73)*(①【資材】入荷情報!$P$7:$P$56=②【資材】在庫情報!E$4),(①【資材】入荷情報!$S$7:$S$56))</f>
        <v>0</v>
      </c>
      <c r="E73" s="22" cm="1">
        <f t="array" ref="E73">SUMPRODUCT(('③【組立化粧箱】作業依頼＆実績'!$K$7:$K$256=②【資材】在庫情報!$B73)*('③【組立化粧箱】作業依頼＆実績'!$L$7:$L$256=②【資材】在庫情報!E$4),('③【組立化粧箱】作業依頼＆実績'!$N$7:$N$256))</f>
        <v>0</v>
      </c>
      <c r="F73" s="23">
        <f t="shared" si="12"/>
        <v>5760</v>
      </c>
      <c r="G73" s="21">
        <f>SUMPRODUCT((①【資材】入荷情報!$O$7:$O$56=②【資材】在庫情報!$B73)*(①【資材】入荷情報!$P$7:$P$56=②【資材】在庫情報!H$4),(①【資材】入荷情報!$S$7:$S$56))</f>
        <v>0</v>
      </c>
      <c r="H73" s="22" cm="1">
        <f t="array" ref="H73">SUMPRODUCT(('③【組立化粧箱】作業依頼＆実績'!$K$7:$K$256=②【資材】在庫情報!$B73)*('③【組立化粧箱】作業依頼＆実績'!$L$7:$L$256=②【資材】在庫情報!H$4),('③【組立化粧箱】作業依頼＆実績'!$N$7:$N$256))</f>
        <v>0</v>
      </c>
      <c r="I73" s="23">
        <f t="shared" si="10"/>
        <v>3900</v>
      </c>
      <c r="J73" s="21">
        <f>SUMPRODUCT((①【資材】入荷情報!$O$7:$O$56=②【資材】在庫情報!$B73)*(①【資材】入荷情報!$P$7:$P$56=②【資材】在庫情報!K$4),(①【資材】入荷情報!$S$7:$S$56))</f>
        <v>0</v>
      </c>
      <c r="K73" s="22" cm="1">
        <f t="array" ref="K73">SUMPRODUCT(('③【組立化粧箱】作業依頼＆実績'!$K$7:$K$256=②【資材】在庫情報!$B73)*('③【組立化粧箱】作業依頼＆実績'!$L$7:$L$256=②【資材】在庫情報!K$4),('③【組立化粧箱】作業依頼＆実績'!$N$7:$N$256))</f>
        <v>0</v>
      </c>
      <c r="L73" s="23">
        <f t="shared" si="11"/>
        <v>3900</v>
      </c>
      <c r="M73" s="21">
        <f>SUMPRODUCT((①【資材】入荷情報!$O$7:$O$56=②【資材】在庫情報!$B73)*(①【資材】入荷情報!$P$7:$P$56=②【資材】在庫情報!N$4),(①【資材】入荷情報!$S$7:$S$56))</f>
        <v>0</v>
      </c>
      <c r="N73" s="22" cm="1">
        <f t="array" ref="N73">SUMPRODUCT(('③【組立化粧箱】作業依頼＆実績'!$K$7:$K$256=②【資材】在庫情報!$B73)*('③【組立化粧箱】作業依頼＆実績'!$L$7:$L$256=②【資材】在庫情報!N$4),('③【組立化粧箱】作業依頼＆実績'!$N$7:$N$256))</f>
        <v>0</v>
      </c>
      <c r="O73" s="23">
        <f t="shared" ref="O73:O102" si="18">+O72+M73-N73</f>
        <v>4400</v>
      </c>
      <c r="P73" s="21">
        <f>SUMPRODUCT((①【資材】入荷情報!$O$7:$O$56=②【資材】在庫情報!$B73)*(①【資材】入荷情報!$P$7:$P$56=②【資材】在庫情報!Q$4),(①【資材】入荷情報!$S$7:$S$56))</f>
        <v>0</v>
      </c>
      <c r="Q73" s="22" cm="1">
        <f t="array" ref="Q73">SUMPRODUCT(('③【組立化粧箱】作業依頼＆実績'!$K$7:$K$256=②【資材】在庫情報!$B73)*('③【組立化粧箱】作業依頼＆実績'!$L$7:$L$256=②【資材】在庫情報!Q$4),('③【組立化粧箱】作業依頼＆実績'!$N$7:$N$256))</f>
        <v>0</v>
      </c>
      <c r="R73" s="23">
        <f t="shared" si="13"/>
        <v>11</v>
      </c>
      <c r="S73" s="21">
        <f>SUMPRODUCT((①【資材】入荷情報!$O$7:$O$56=②【資材】在庫情報!$B73)*(①【資材】入荷情報!$P$7:$P$56=②【資材】在庫情報!T$4),(①【資材】入荷情報!$S$7:$S$56))</f>
        <v>0</v>
      </c>
      <c r="T73" s="22" cm="1">
        <f t="array" ref="T73">SUMPRODUCT(('③【組立化粧箱】作業依頼＆実績'!$K$7:$K$256=②【資材】在庫情報!$B73)*('③【組立化粧箱】作業依頼＆実績'!$L$7:$L$256=②【資材】在庫情報!T$4),('③【組立化粧箱】作業依頼＆実績'!$N$7:$N$256))</f>
        <v>0</v>
      </c>
      <c r="U73" s="23">
        <f t="shared" si="14"/>
        <v>100</v>
      </c>
      <c r="W73" s="68">
        <f t="shared" si="15"/>
        <v>0</v>
      </c>
      <c r="X73" s="22">
        <f t="shared" si="16"/>
        <v>0</v>
      </c>
      <c r="Y73" s="69">
        <f t="shared" si="17"/>
        <v>9771</v>
      </c>
    </row>
    <row r="74" spans="2:25" hidden="1" outlineLevel="1" x14ac:dyDescent="0.25">
      <c r="B74" s="19">
        <f t="shared" si="2"/>
        <v>45298</v>
      </c>
      <c r="C74" s="20" t="s">
        <v>77</v>
      </c>
      <c r="D74" s="21">
        <f>SUMPRODUCT((①【資材】入荷情報!$O$7:$O$56=②【資材】在庫情報!$B74)*(①【資材】入荷情報!$P$7:$P$56=②【資材】在庫情報!E$4),(①【資材】入荷情報!$S$7:$S$56))</f>
        <v>0</v>
      </c>
      <c r="E74" s="22" cm="1">
        <f t="array" ref="E74">SUMPRODUCT(('③【組立化粧箱】作業依頼＆実績'!$K$7:$K$256=②【資材】在庫情報!$B74)*('③【組立化粧箱】作業依頼＆実績'!$L$7:$L$256=②【資材】在庫情報!E$4),('③【組立化粧箱】作業依頼＆実績'!$N$7:$N$256))</f>
        <v>0</v>
      </c>
      <c r="F74" s="23">
        <f t="shared" si="12"/>
        <v>5760</v>
      </c>
      <c r="G74" s="21">
        <f>SUMPRODUCT((①【資材】入荷情報!$O$7:$O$56=②【資材】在庫情報!$B74)*(①【資材】入荷情報!$P$7:$P$56=②【資材】在庫情報!H$4),(①【資材】入荷情報!$S$7:$S$56))</f>
        <v>0</v>
      </c>
      <c r="H74" s="22" cm="1">
        <f t="array" ref="H74">SUMPRODUCT(('③【組立化粧箱】作業依頼＆実績'!$K$7:$K$256=②【資材】在庫情報!$B74)*('③【組立化粧箱】作業依頼＆実績'!$L$7:$L$256=②【資材】在庫情報!H$4),('③【組立化粧箱】作業依頼＆実績'!$N$7:$N$256))</f>
        <v>0</v>
      </c>
      <c r="I74" s="23">
        <f t="shared" si="10"/>
        <v>3900</v>
      </c>
      <c r="J74" s="21">
        <f>SUMPRODUCT((①【資材】入荷情報!$O$7:$O$56=②【資材】在庫情報!$B74)*(①【資材】入荷情報!$P$7:$P$56=②【資材】在庫情報!K$4),(①【資材】入荷情報!$S$7:$S$56))</f>
        <v>0</v>
      </c>
      <c r="K74" s="22" cm="1">
        <f t="array" ref="K74">SUMPRODUCT(('③【組立化粧箱】作業依頼＆実績'!$K$7:$K$256=②【資材】在庫情報!$B74)*('③【組立化粧箱】作業依頼＆実績'!$L$7:$L$256=②【資材】在庫情報!K$4),('③【組立化粧箱】作業依頼＆実績'!$N$7:$N$256))</f>
        <v>0</v>
      </c>
      <c r="L74" s="23">
        <f t="shared" si="11"/>
        <v>3900</v>
      </c>
      <c r="M74" s="21">
        <f>SUMPRODUCT((①【資材】入荷情報!$O$7:$O$56=②【資材】在庫情報!$B74)*(①【資材】入荷情報!$P$7:$P$56=②【資材】在庫情報!N$4),(①【資材】入荷情報!$S$7:$S$56))</f>
        <v>0</v>
      </c>
      <c r="N74" s="22" cm="1">
        <f t="array" ref="N74">SUMPRODUCT(('③【組立化粧箱】作業依頼＆実績'!$K$7:$K$256=②【資材】在庫情報!$B74)*('③【組立化粧箱】作業依頼＆実績'!$L$7:$L$256=②【資材】在庫情報!N$4),('③【組立化粧箱】作業依頼＆実績'!$N$7:$N$256))</f>
        <v>0</v>
      </c>
      <c r="O74" s="23">
        <f t="shared" si="18"/>
        <v>4400</v>
      </c>
      <c r="P74" s="21">
        <f>SUMPRODUCT((①【資材】入荷情報!$O$7:$O$56=②【資材】在庫情報!$B74)*(①【資材】入荷情報!$P$7:$P$56=②【資材】在庫情報!Q$4),(①【資材】入荷情報!$S$7:$S$56))</f>
        <v>0</v>
      </c>
      <c r="Q74" s="22" cm="1">
        <f t="array" ref="Q74">SUMPRODUCT(('③【組立化粧箱】作業依頼＆実績'!$K$7:$K$256=②【資材】在庫情報!$B74)*('③【組立化粧箱】作業依頼＆実績'!$L$7:$L$256=②【資材】在庫情報!Q$4),('③【組立化粧箱】作業依頼＆実績'!$N$7:$N$256))</f>
        <v>0</v>
      </c>
      <c r="R74" s="23">
        <f t="shared" si="13"/>
        <v>11</v>
      </c>
      <c r="S74" s="21">
        <f>SUMPRODUCT((①【資材】入荷情報!$O$7:$O$56=②【資材】在庫情報!$B74)*(①【資材】入荷情報!$P$7:$P$56=②【資材】在庫情報!T$4),(①【資材】入荷情報!$S$7:$S$56))</f>
        <v>0</v>
      </c>
      <c r="T74" s="22" cm="1">
        <f t="array" ref="T74">SUMPRODUCT(('③【組立化粧箱】作業依頼＆実績'!$K$7:$K$256=②【資材】在庫情報!$B74)*('③【組立化粧箱】作業依頼＆実績'!$L$7:$L$256=②【資材】在庫情報!T$4),('③【組立化粧箱】作業依頼＆実績'!$N$7:$N$256))</f>
        <v>0</v>
      </c>
      <c r="U74" s="23">
        <f t="shared" si="14"/>
        <v>100</v>
      </c>
      <c r="W74" s="68">
        <f t="shared" si="15"/>
        <v>0</v>
      </c>
      <c r="X74" s="22">
        <f t="shared" si="16"/>
        <v>0</v>
      </c>
      <c r="Y74" s="69">
        <f t="shared" si="17"/>
        <v>9771</v>
      </c>
    </row>
    <row r="75" spans="2:25" hidden="1" outlineLevel="1" x14ac:dyDescent="0.25">
      <c r="B75" s="19">
        <f t="shared" si="2"/>
        <v>45299</v>
      </c>
      <c r="C75" s="20" t="s">
        <v>78</v>
      </c>
      <c r="D75" s="21">
        <f>SUMPRODUCT((①【資材】入荷情報!$O$7:$O$56=②【資材】在庫情報!$B75)*(①【資材】入荷情報!$P$7:$P$56=②【資材】在庫情報!E$4),(①【資材】入荷情報!$S$7:$S$56))</f>
        <v>0</v>
      </c>
      <c r="E75" s="22" cm="1">
        <f t="array" ref="E75">SUMPRODUCT(('③【組立化粧箱】作業依頼＆実績'!$K$7:$K$256=②【資材】在庫情報!$B75)*('③【組立化粧箱】作業依頼＆実績'!$L$7:$L$256=②【資材】在庫情報!E$4),('③【組立化粧箱】作業依頼＆実績'!$N$7:$N$256))</f>
        <v>0</v>
      </c>
      <c r="F75" s="23">
        <f t="shared" si="12"/>
        <v>5760</v>
      </c>
      <c r="G75" s="21">
        <f>SUMPRODUCT((①【資材】入荷情報!$O$7:$O$56=②【資材】在庫情報!$B75)*(①【資材】入荷情報!$P$7:$P$56=②【資材】在庫情報!H$4),(①【資材】入荷情報!$S$7:$S$56))</f>
        <v>0</v>
      </c>
      <c r="H75" s="22" cm="1">
        <f t="array" ref="H75">SUMPRODUCT(('③【組立化粧箱】作業依頼＆実績'!$K$7:$K$256=②【資材】在庫情報!$B75)*('③【組立化粧箱】作業依頼＆実績'!$L$7:$L$256=②【資材】在庫情報!H$4),('③【組立化粧箱】作業依頼＆実績'!$N$7:$N$256))</f>
        <v>0</v>
      </c>
      <c r="I75" s="23">
        <f t="shared" si="10"/>
        <v>3900</v>
      </c>
      <c r="J75" s="21">
        <f>SUMPRODUCT((①【資材】入荷情報!$O$7:$O$56=②【資材】在庫情報!$B75)*(①【資材】入荷情報!$P$7:$P$56=②【資材】在庫情報!K$4),(①【資材】入荷情報!$S$7:$S$56))</f>
        <v>0</v>
      </c>
      <c r="K75" s="22" cm="1">
        <f t="array" ref="K75">SUMPRODUCT(('③【組立化粧箱】作業依頼＆実績'!$K$7:$K$256=②【資材】在庫情報!$B75)*('③【組立化粧箱】作業依頼＆実績'!$L$7:$L$256=②【資材】在庫情報!K$4),('③【組立化粧箱】作業依頼＆実績'!$N$7:$N$256))</f>
        <v>0</v>
      </c>
      <c r="L75" s="23">
        <f t="shared" si="11"/>
        <v>3900</v>
      </c>
      <c r="M75" s="21">
        <f>SUMPRODUCT((①【資材】入荷情報!$O$7:$O$56=②【資材】在庫情報!$B75)*(①【資材】入荷情報!$P$7:$P$56=②【資材】在庫情報!N$4),(①【資材】入荷情報!$S$7:$S$56))</f>
        <v>0</v>
      </c>
      <c r="N75" s="22" cm="1">
        <f t="array" ref="N75">SUMPRODUCT(('③【組立化粧箱】作業依頼＆実績'!$K$7:$K$256=②【資材】在庫情報!$B75)*('③【組立化粧箱】作業依頼＆実績'!$L$7:$L$256=②【資材】在庫情報!N$4),('③【組立化粧箱】作業依頼＆実績'!$N$7:$N$256))</f>
        <v>0</v>
      </c>
      <c r="O75" s="23">
        <f t="shared" si="18"/>
        <v>4400</v>
      </c>
      <c r="P75" s="21">
        <f>SUMPRODUCT((①【資材】入荷情報!$O$7:$O$56=②【資材】在庫情報!$B75)*(①【資材】入荷情報!$P$7:$P$56=②【資材】在庫情報!Q$4),(①【資材】入荷情報!$S$7:$S$56))</f>
        <v>0</v>
      </c>
      <c r="Q75" s="22" cm="1">
        <f t="array" ref="Q75">SUMPRODUCT(('③【組立化粧箱】作業依頼＆実績'!$K$7:$K$256=②【資材】在庫情報!$B75)*('③【組立化粧箱】作業依頼＆実績'!$L$7:$L$256=②【資材】在庫情報!Q$4),('③【組立化粧箱】作業依頼＆実績'!$N$7:$N$256))</f>
        <v>0</v>
      </c>
      <c r="R75" s="23">
        <f t="shared" si="13"/>
        <v>11</v>
      </c>
      <c r="S75" s="21">
        <f>SUMPRODUCT((①【資材】入荷情報!$O$7:$O$56=②【資材】在庫情報!$B75)*(①【資材】入荷情報!$P$7:$P$56=②【資材】在庫情報!T$4),(①【資材】入荷情報!$S$7:$S$56))</f>
        <v>0</v>
      </c>
      <c r="T75" s="22" cm="1">
        <f t="array" ref="T75">SUMPRODUCT(('③【組立化粧箱】作業依頼＆実績'!$K$7:$K$256=②【資材】在庫情報!$B75)*('③【組立化粧箱】作業依頼＆実績'!$L$7:$L$256=②【資材】在庫情報!T$4),('③【組立化粧箱】作業依頼＆実績'!$N$7:$N$256))</f>
        <v>0</v>
      </c>
      <c r="U75" s="23">
        <f t="shared" si="14"/>
        <v>100</v>
      </c>
      <c r="W75" s="68">
        <f t="shared" si="15"/>
        <v>0</v>
      </c>
      <c r="X75" s="22">
        <f t="shared" si="16"/>
        <v>0</v>
      </c>
      <c r="Y75" s="69">
        <f t="shared" si="17"/>
        <v>9771</v>
      </c>
    </row>
    <row r="76" spans="2:25" hidden="1" outlineLevel="1" x14ac:dyDescent="0.25">
      <c r="B76" s="19">
        <f t="shared" si="2"/>
        <v>45300</v>
      </c>
      <c r="C76" s="20" t="s">
        <v>79</v>
      </c>
      <c r="D76" s="21">
        <f>SUMPRODUCT((①【資材】入荷情報!$O$7:$O$56=②【資材】在庫情報!$B76)*(①【資材】入荷情報!$P$7:$P$56=②【資材】在庫情報!E$4),(①【資材】入荷情報!$S$7:$S$56))</f>
        <v>0</v>
      </c>
      <c r="E76" s="22" cm="1">
        <f t="array" ref="E76">SUMPRODUCT(('③【組立化粧箱】作業依頼＆実績'!$K$7:$K$256=②【資材】在庫情報!$B76)*('③【組立化粧箱】作業依頼＆実績'!$L$7:$L$256=②【資材】在庫情報!E$4),('③【組立化粧箱】作業依頼＆実績'!$N$7:$N$256))</f>
        <v>0</v>
      </c>
      <c r="F76" s="23">
        <f t="shared" ref="F76:F90" si="19">+F75+D76-E76</f>
        <v>5760</v>
      </c>
      <c r="G76" s="21">
        <f>SUMPRODUCT((①【資材】入荷情報!$O$7:$O$56=②【資材】在庫情報!$B76)*(①【資材】入荷情報!$P$7:$P$56=②【資材】在庫情報!H$4),(①【資材】入荷情報!$S$7:$S$56))</f>
        <v>0</v>
      </c>
      <c r="H76" s="22" cm="1">
        <f t="array" ref="H76">SUMPRODUCT(('③【組立化粧箱】作業依頼＆実績'!$K$7:$K$256=②【資材】在庫情報!$B76)*('③【組立化粧箱】作業依頼＆実績'!$L$7:$L$256=②【資材】在庫情報!H$4),('③【組立化粧箱】作業依頼＆実績'!$N$7:$N$256))</f>
        <v>0</v>
      </c>
      <c r="I76" s="23">
        <f t="shared" si="10"/>
        <v>3900</v>
      </c>
      <c r="J76" s="21">
        <f>SUMPRODUCT((①【資材】入荷情報!$O$7:$O$56=②【資材】在庫情報!$B76)*(①【資材】入荷情報!$P$7:$P$56=②【資材】在庫情報!K$4),(①【資材】入荷情報!$S$7:$S$56))</f>
        <v>0</v>
      </c>
      <c r="K76" s="22" cm="1">
        <f t="array" ref="K76">SUMPRODUCT(('③【組立化粧箱】作業依頼＆実績'!$K$7:$K$256=②【資材】在庫情報!$B76)*('③【組立化粧箱】作業依頼＆実績'!$L$7:$L$256=②【資材】在庫情報!K$4),('③【組立化粧箱】作業依頼＆実績'!$N$7:$N$256))</f>
        <v>0</v>
      </c>
      <c r="L76" s="23">
        <f t="shared" si="11"/>
        <v>3900</v>
      </c>
      <c r="M76" s="21">
        <f>SUMPRODUCT((①【資材】入荷情報!$O$7:$O$56=②【資材】在庫情報!$B76)*(①【資材】入荷情報!$P$7:$P$56=②【資材】在庫情報!N$4),(①【資材】入荷情報!$S$7:$S$56))</f>
        <v>0</v>
      </c>
      <c r="N76" s="22" cm="1">
        <f t="array" ref="N76">SUMPRODUCT(('③【組立化粧箱】作業依頼＆実績'!$K$7:$K$256=②【資材】在庫情報!$B76)*('③【組立化粧箱】作業依頼＆実績'!$L$7:$L$256=②【資材】在庫情報!N$4),('③【組立化粧箱】作業依頼＆実績'!$N$7:$N$256))</f>
        <v>0</v>
      </c>
      <c r="O76" s="23">
        <f t="shared" si="18"/>
        <v>4400</v>
      </c>
      <c r="P76" s="21">
        <f>SUMPRODUCT((①【資材】入荷情報!$O$7:$O$56=②【資材】在庫情報!$B76)*(①【資材】入荷情報!$P$7:$P$56=②【資材】在庫情報!Q$4),(①【資材】入荷情報!$S$7:$S$56))</f>
        <v>0</v>
      </c>
      <c r="Q76" s="22" cm="1">
        <f t="array" ref="Q76">SUMPRODUCT(('③【組立化粧箱】作業依頼＆実績'!$K$7:$K$256=②【資材】在庫情報!$B76)*('③【組立化粧箱】作業依頼＆実績'!$L$7:$L$256=②【資材】在庫情報!Q$4),('③【組立化粧箱】作業依頼＆実績'!$N$7:$N$256))</f>
        <v>0</v>
      </c>
      <c r="R76" s="23">
        <f t="shared" ref="R76:R90" si="20">+R75+P76-Q76</f>
        <v>11</v>
      </c>
      <c r="S76" s="21">
        <f>SUMPRODUCT((①【資材】入荷情報!$O$7:$O$56=②【資材】在庫情報!$B76)*(①【資材】入荷情報!$P$7:$P$56=②【資材】在庫情報!T$4),(①【資材】入荷情報!$S$7:$S$56))</f>
        <v>0</v>
      </c>
      <c r="T76" s="22" cm="1">
        <f t="array" ref="T76">SUMPRODUCT(('③【組立化粧箱】作業依頼＆実績'!$K$7:$K$256=②【資材】在庫情報!$B76)*('③【組立化粧箱】作業依頼＆実績'!$L$7:$L$256=②【資材】在庫情報!T$4),('③【組立化粧箱】作業依頼＆実績'!$N$7:$N$256))</f>
        <v>0</v>
      </c>
      <c r="U76" s="23">
        <f t="shared" ref="U76:U90" si="21">+U75+S76-T76</f>
        <v>100</v>
      </c>
      <c r="W76" s="68"/>
      <c r="X76" s="22"/>
      <c r="Y76" s="69"/>
    </row>
    <row r="77" spans="2:25" hidden="1" outlineLevel="1" x14ac:dyDescent="0.25">
      <c r="B77" s="19">
        <f t="shared" si="2"/>
        <v>45301</v>
      </c>
      <c r="C77" s="20" t="s">
        <v>80</v>
      </c>
      <c r="D77" s="21">
        <f>SUMPRODUCT((①【資材】入荷情報!$O$7:$O$56=②【資材】在庫情報!$B77)*(①【資材】入荷情報!$P$7:$P$56=②【資材】在庫情報!E$4),(①【資材】入荷情報!$S$7:$S$56))</f>
        <v>0</v>
      </c>
      <c r="E77" s="22" cm="1">
        <f t="array" ref="E77">SUMPRODUCT(('③【組立化粧箱】作業依頼＆実績'!$K$7:$K$256=②【資材】在庫情報!$B77)*('③【組立化粧箱】作業依頼＆実績'!$L$7:$L$256=②【資材】在庫情報!E$4),('③【組立化粧箱】作業依頼＆実績'!$N$7:$N$256))</f>
        <v>0</v>
      </c>
      <c r="F77" s="23">
        <f t="shared" si="19"/>
        <v>5760</v>
      </c>
      <c r="G77" s="21">
        <f>SUMPRODUCT((①【資材】入荷情報!$O$7:$O$56=②【資材】在庫情報!$B77)*(①【資材】入荷情報!$P$7:$P$56=②【資材】在庫情報!H$4),(①【資材】入荷情報!$S$7:$S$56))</f>
        <v>0</v>
      </c>
      <c r="H77" s="22" cm="1">
        <f t="array" ref="H77">SUMPRODUCT(('③【組立化粧箱】作業依頼＆実績'!$K$7:$K$256=②【資材】在庫情報!$B77)*('③【組立化粧箱】作業依頼＆実績'!$L$7:$L$256=②【資材】在庫情報!H$4),('③【組立化粧箱】作業依頼＆実績'!$N$7:$N$256))</f>
        <v>0</v>
      </c>
      <c r="I77" s="23">
        <f t="shared" si="10"/>
        <v>3900</v>
      </c>
      <c r="J77" s="21">
        <f>SUMPRODUCT((①【資材】入荷情報!$O$7:$O$56=②【資材】在庫情報!$B77)*(①【資材】入荷情報!$P$7:$P$56=②【資材】在庫情報!K$4),(①【資材】入荷情報!$S$7:$S$56))</f>
        <v>0</v>
      </c>
      <c r="K77" s="22" cm="1">
        <f t="array" ref="K77">SUMPRODUCT(('③【組立化粧箱】作業依頼＆実績'!$K$7:$K$256=②【資材】在庫情報!$B77)*('③【組立化粧箱】作業依頼＆実績'!$L$7:$L$256=②【資材】在庫情報!K$4),('③【組立化粧箱】作業依頼＆実績'!$N$7:$N$256))</f>
        <v>0</v>
      </c>
      <c r="L77" s="23">
        <f t="shared" si="11"/>
        <v>3900</v>
      </c>
      <c r="M77" s="21">
        <f>SUMPRODUCT((①【資材】入荷情報!$O$7:$O$56=②【資材】在庫情報!$B77)*(①【資材】入荷情報!$P$7:$P$56=②【資材】在庫情報!N$4),(①【資材】入荷情報!$S$7:$S$56))</f>
        <v>0</v>
      </c>
      <c r="N77" s="22" cm="1">
        <f t="array" ref="N77">SUMPRODUCT(('③【組立化粧箱】作業依頼＆実績'!$K$7:$K$256=②【資材】在庫情報!$B77)*('③【組立化粧箱】作業依頼＆実績'!$L$7:$L$256=②【資材】在庫情報!N$4),('③【組立化粧箱】作業依頼＆実績'!$N$7:$N$256))</f>
        <v>0</v>
      </c>
      <c r="O77" s="23">
        <f t="shared" si="18"/>
        <v>4400</v>
      </c>
      <c r="P77" s="21">
        <f>SUMPRODUCT((①【資材】入荷情報!$O$7:$O$56=②【資材】在庫情報!$B77)*(①【資材】入荷情報!$P$7:$P$56=②【資材】在庫情報!Q$4),(①【資材】入荷情報!$S$7:$S$56))</f>
        <v>0</v>
      </c>
      <c r="Q77" s="22" cm="1">
        <f t="array" ref="Q77">SUMPRODUCT(('③【組立化粧箱】作業依頼＆実績'!$K$7:$K$256=②【資材】在庫情報!$B77)*('③【組立化粧箱】作業依頼＆実績'!$L$7:$L$256=②【資材】在庫情報!Q$4),('③【組立化粧箱】作業依頼＆実績'!$N$7:$N$256))</f>
        <v>0</v>
      </c>
      <c r="R77" s="23">
        <f t="shared" si="20"/>
        <v>11</v>
      </c>
      <c r="S77" s="21">
        <f>SUMPRODUCT((①【資材】入荷情報!$O$7:$O$56=②【資材】在庫情報!$B77)*(①【資材】入荷情報!$P$7:$P$56=②【資材】在庫情報!T$4),(①【資材】入荷情報!$S$7:$S$56))</f>
        <v>0</v>
      </c>
      <c r="T77" s="22" cm="1">
        <f t="array" ref="T77">SUMPRODUCT(('③【組立化粧箱】作業依頼＆実績'!$K$7:$K$256=②【資材】在庫情報!$B77)*('③【組立化粧箱】作業依頼＆実績'!$L$7:$L$256=②【資材】在庫情報!T$4),('③【組立化粧箱】作業依頼＆実績'!$N$7:$N$256))</f>
        <v>0</v>
      </c>
      <c r="U77" s="23">
        <f t="shared" si="21"/>
        <v>100</v>
      </c>
      <c r="W77" s="68"/>
      <c r="X77" s="22"/>
      <c r="Y77" s="69"/>
    </row>
    <row r="78" spans="2:25" hidden="1" outlineLevel="1" x14ac:dyDescent="0.25">
      <c r="B78" s="19">
        <f t="shared" si="2"/>
        <v>45302</v>
      </c>
      <c r="C78" s="20" t="s">
        <v>81</v>
      </c>
      <c r="D78" s="21">
        <f>SUMPRODUCT((①【資材】入荷情報!$O$7:$O$56=②【資材】在庫情報!$B78)*(①【資材】入荷情報!$P$7:$P$56=②【資材】在庫情報!E$4),(①【資材】入荷情報!$S$7:$S$56))</f>
        <v>0</v>
      </c>
      <c r="E78" s="22" cm="1">
        <f t="array" ref="E78">SUMPRODUCT(('③【組立化粧箱】作業依頼＆実績'!$K$7:$K$256=②【資材】在庫情報!$B78)*('③【組立化粧箱】作業依頼＆実績'!$L$7:$L$256=②【資材】在庫情報!E$4),('③【組立化粧箱】作業依頼＆実績'!$N$7:$N$256))</f>
        <v>0</v>
      </c>
      <c r="F78" s="23">
        <f t="shared" si="19"/>
        <v>5760</v>
      </c>
      <c r="G78" s="21">
        <f>SUMPRODUCT((①【資材】入荷情報!$O$7:$O$56=②【資材】在庫情報!$B78)*(①【資材】入荷情報!$P$7:$P$56=②【資材】在庫情報!H$4),(①【資材】入荷情報!$S$7:$S$56))</f>
        <v>0</v>
      </c>
      <c r="H78" s="22" cm="1">
        <f t="array" ref="H78">SUMPRODUCT(('③【組立化粧箱】作業依頼＆実績'!$K$7:$K$256=②【資材】在庫情報!$B78)*('③【組立化粧箱】作業依頼＆実績'!$L$7:$L$256=②【資材】在庫情報!H$4),('③【組立化粧箱】作業依頼＆実績'!$N$7:$N$256))</f>
        <v>0</v>
      </c>
      <c r="I78" s="23">
        <f t="shared" si="10"/>
        <v>3900</v>
      </c>
      <c r="J78" s="21">
        <f>SUMPRODUCT((①【資材】入荷情報!$O$7:$O$56=②【資材】在庫情報!$B78)*(①【資材】入荷情報!$P$7:$P$56=②【資材】在庫情報!K$4),(①【資材】入荷情報!$S$7:$S$56))</f>
        <v>0</v>
      </c>
      <c r="K78" s="22" cm="1">
        <f t="array" ref="K78">SUMPRODUCT(('③【組立化粧箱】作業依頼＆実績'!$K$7:$K$256=②【資材】在庫情報!$B78)*('③【組立化粧箱】作業依頼＆実績'!$L$7:$L$256=②【資材】在庫情報!K$4),('③【組立化粧箱】作業依頼＆実績'!$N$7:$N$256))</f>
        <v>0</v>
      </c>
      <c r="L78" s="23">
        <f t="shared" si="11"/>
        <v>3900</v>
      </c>
      <c r="M78" s="21">
        <f>SUMPRODUCT((①【資材】入荷情報!$O$7:$O$56=②【資材】在庫情報!$B78)*(①【資材】入荷情報!$P$7:$P$56=②【資材】在庫情報!N$4),(①【資材】入荷情報!$S$7:$S$56))</f>
        <v>0</v>
      </c>
      <c r="N78" s="22" cm="1">
        <f t="array" ref="N78">SUMPRODUCT(('③【組立化粧箱】作業依頼＆実績'!$K$7:$K$256=②【資材】在庫情報!$B78)*('③【組立化粧箱】作業依頼＆実績'!$L$7:$L$256=②【資材】在庫情報!N$4),('③【組立化粧箱】作業依頼＆実績'!$N$7:$N$256))</f>
        <v>0</v>
      </c>
      <c r="O78" s="23">
        <f t="shared" si="18"/>
        <v>4400</v>
      </c>
      <c r="P78" s="21">
        <f>SUMPRODUCT((①【資材】入荷情報!$O$7:$O$56=②【資材】在庫情報!$B78)*(①【資材】入荷情報!$P$7:$P$56=②【資材】在庫情報!Q$4),(①【資材】入荷情報!$S$7:$S$56))</f>
        <v>0</v>
      </c>
      <c r="Q78" s="22" cm="1">
        <f t="array" ref="Q78">SUMPRODUCT(('③【組立化粧箱】作業依頼＆実績'!$K$7:$K$256=②【資材】在庫情報!$B78)*('③【組立化粧箱】作業依頼＆実績'!$L$7:$L$256=②【資材】在庫情報!Q$4),('③【組立化粧箱】作業依頼＆実績'!$N$7:$N$256))</f>
        <v>0</v>
      </c>
      <c r="R78" s="23">
        <f t="shared" si="20"/>
        <v>11</v>
      </c>
      <c r="S78" s="21">
        <f>SUMPRODUCT((①【資材】入荷情報!$O$7:$O$56=②【資材】在庫情報!$B78)*(①【資材】入荷情報!$P$7:$P$56=②【資材】在庫情報!T$4),(①【資材】入荷情報!$S$7:$S$56))</f>
        <v>0</v>
      </c>
      <c r="T78" s="22" cm="1">
        <f t="array" ref="T78">SUMPRODUCT(('③【組立化粧箱】作業依頼＆実績'!$K$7:$K$256=②【資材】在庫情報!$B78)*('③【組立化粧箱】作業依頼＆実績'!$L$7:$L$256=②【資材】在庫情報!T$4),('③【組立化粧箱】作業依頼＆実績'!$N$7:$N$256))</f>
        <v>0</v>
      </c>
      <c r="U78" s="23">
        <f t="shared" si="21"/>
        <v>100</v>
      </c>
      <c r="W78" s="68"/>
      <c r="X78" s="22"/>
      <c r="Y78" s="69"/>
    </row>
    <row r="79" spans="2:25" hidden="1" outlineLevel="1" x14ac:dyDescent="0.25">
      <c r="B79" s="19">
        <f t="shared" si="2"/>
        <v>45303</v>
      </c>
      <c r="C79" s="20" t="s">
        <v>75</v>
      </c>
      <c r="D79" s="21">
        <f>SUMPRODUCT((①【資材】入荷情報!$O$7:$O$56=②【資材】在庫情報!$B79)*(①【資材】入荷情報!$P$7:$P$56=②【資材】在庫情報!E$4),(①【資材】入荷情報!$S$7:$S$56))</f>
        <v>0</v>
      </c>
      <c r="E79" s="22" cm="1">
        <f t="array" ref="E79">SUMPRODUCT(('③【組立化粧箱】作業依頼＆実績'!$K$7:$K$256=②【資材】在庫情報!$B79)*('③【組立化粧箱】作業依頼＆実績'!$L$7:$L$256=②【資材】在庫情報!E$4),('③【組立化粧箱】作業依頼＆実績'!$N$7:$N$256))</f>
        <v>0</v>
      </c>
      <c r="F79" s="23">
        <f t="shared" si="19"/>
        <v>5760</v>
      </c>
      <c r="G79" s="21">
        <f>SUMPRODUCT((①【資材】入荷情報!$O$7:$O$56=②【資材】在庫情報!$B79)*(①【資材】入荷情報!$P$7:$P$56=②【資材】在庫情報!H$4),(①【資材】入荷情報!$S$7:$S$56))</f>
        <v>0</v>
      </c>
      <c r="H79" s="22" cm="1">
        <f t="array" ref="H79">SUMPRODUCT(('③【組立化粧箱】作業依頼＆実績'!$K$7:$K$256=②【資材】在庫情報!$B79)*('③【組立化粧箱】作業依頼＆実績'!$L$7:$L$256=②【資材】在庫情報!H$4),('③【組立化粧箱】作業依頼＆実績'!$N$7:$N$256))</f>
        <v>0</v>
      </c>
      <c r="I79" s="23">
        <f t="shared" si="10"/>
        <v>3900</v>
      </c>
      <c r="J79" s="21">
        <f>SUMPRODUCT((①【資材】入荷情報!$O$7:$O$56=②【資材】在庫情報!$B79)*(①【資材】入荷情報!$P$7:$P$56=②【資材】在庫情報!K$4),(①【資材】入荷情報!$S$7:$S$56))</f>
        <v>0</v>
      </c>
      <c r="K79" s="22" cm="1">
        <f t="array" ref="K79">SUMPRODUCT(('③【組立化粧箱】作業依頼＆実績'!$K$7:$K$256=②【資材】在庫情報!$B79)*('③【組立化粧箱】作業依頼＆実績'!$L$7:$L$256=②【資材】在庫情報!K$4),('③【組立化粧箱】作業依頼＆実績'!$N$7:$N$256))</f>
        <v>0</v>
      </c>
      <c r="L79" s="23">
        <f t="shared" si="11"/>
        <v>3900</v>
      </c>
      <c r="M79" s="21">
        <f>SUMPRODUCT((①【資材】入荷情報!$O$7:$O$56=②【資材】在庫情報!$B79)*(①【資材】入荷情報!$P$7:$P$56=②【資材】在庫情報!N$4),(①【資材】入荷情報!$S$7:$S$56))</f>
        <v>0</v>
      </c>
      <c r="N79" s="22" cm="1">
        <f t="array" ref="N79">SUMPRODUCT(('③【組立化粧箱】作業依頼＆実績'!$K$7:$K$256=②【資材】在庫情報!$B79)*('③【組立化粧箱】作業依頼＆実績'!$L$7:$L$256=②【資材】在庫情報!N$4),('③【組立化粧箱】作業依頼＆実績'!$N$7:$N$256))</f>
        <v>0</v>
      </c>
      <c r="O79" s="23">
        <f t="shared" si="18"/>
        <v>4400</v>
      </c>
      <c r="P79" s="21">
        <f>SUMPRODUCT((①【資材】入荷情報!$O$7:$O$56=②【資材】在庫情報!$B79)*(①【資材】入荷情報!$P$7:$P$56=②【資材】在庫情報!Q$4),(①【資材】入荷情報!$S$7:$S$56))</f>
        <v>0</v>
      </c>
      <c r="Q79" s="22" cm="1">
        <f t="array" ref="Q79">SUMPRODUCT(('③【組立化粧箱】作業依頼＆実績'!$K$7:$K$256=②【資材】在庫情報!$B79)*('③【組立化粧箱】作業依頼＆実績'!$L$7:$L$256=②【資材】在庫情報!Q$4),('③【組立化粧箱】作業依頼＆実績'!$N$7:$N$256))</f>
        <v>0</v>
      </c>
      <c r="R79" s="23">
        <f t="shared" si="20"/>
        <v>11</v>
      </c>
      <c r="S79" s="21">
        <f>SUMPRODUCT((①【資材】入荷情報!$O$7:$O$56=②【資材】在庫情報!$B79)*(①【資材】入荷情報!$P$7:$P$56=②【資材】在庫情報!T$4),(①【資材】入荷情報!$S$7:$S$56))</f>
        <v>0</v>
      </c>
      <c r="T79" s="22" cm="1">
        <f t="array" ref="T79">SUMPRODUCT(('③【組立化粧箱】作業依頼＆実績'!$K$7:$K$256=②【資材】在庫情報!$B79)*('③【組立化粧箱】作業依頼＆実績'!$L$7:$L$256=②【資材】在庫情報!T$4),('③【組立化粧箱】作業依頼＆実績'!$N$7:$N$256))</f>
        <v>0</v>
      </c>
      <c r="U79" s="23">
        <f t="shared" si="21"/>
        <v>100</v>
      </c>
      <c r="W79" s="68"/>
      <c r="X79" s="22"/>
      <c r="Y79" s="69"/>
    </row>
    <row r="80" spans="2:25" hidden="1" outlineLevel="1" x14ac:dyDescent="0.25">
      <c r="B80" s="19">
        <f t="shared" si="2"/>
        <v>45304</v>
      </c>
      <c r="C80" s="20" t="s">
        <v>76</v>
      </c>
      <c r="D80" s="21">
        <f>SUMPRODUCT((①【資材】入荷情報!$O$7:$O$56=②【資材】在庫情報!$B80)*(①【資材】入荷情報!$P$7:$P$56=②【資材】在庫情報!E$4),(①【資材】入荷情報!$S$7:$S$56))</f>
        <v>0</v>
      </c>
      <c r="E80" s="22" cm="1">
        <f t="array" ref="E80">SUMPRODUCT(('③【組立化粧箱】作業依頼＆実績'!$K$7:$K$256=②【資材】在庫情報!$B80)*('③【組立化粧箱】作業依頼＆実績'!$L$7:$L$256=②【資材】在庫情報!E$4),('③【組立化粧箱】作業依頼＆実績'!$N$7:$N$256))</f>
        <v>0</v>
      </c>
      <c r="F80" s="23">
        <f t="shared" si="19"/>
        <v>5760</v>
      </c>
      <c r="G80" s="21">
        <f>SUMPRODUCT((①【資材】入荷情報!$O$7:$O$56=②【資材】在庫情報!$B80)*(①【資材】入荷情報!$P$7:$P$56=②【資材】在庫情報!H$4),(①【資材】入荷情報!$S$7:$S$56))</f>
        <v>0</v>
      </c>
      <c r="H80" s="22" cm="1">
        <f t="array" ref="H80">SUMPRODUCT(('③【組立化粧箱】作業依頼＆実績'!$K$7:$K$256=②【資材】在庫情報!$B80)*('③【組立化粧箱】作業依頼＆実績'!$L$7:$L$256=②【資材】在庫情報!H$4),('③【組立化粧箱】作業依頼＆実績'!$N$7:$N$256))</f>
        <v>0</v>
      </c>
      <c r="I80" s="23">
        <f t="shared" si="10"/>
        <v>3900</v>
      </c>
      <c r="J80" s="21">
        <f>SUMPRODUCT((①【資材】入荷情報!$O$7:$O$56=②【資材】在庫情報!$B80)*(①【資材】入荷情報!$P$7:$P$56=②【資材】在庫情報!K$4),(①【資材】入荷情報!$S$7:$S$56))</f>
        <v>0</v>
      </c>
      <c r="K80" s="22" cm="1">
        <f t="array" ref="K80">SUMPRODUCT(('③【組立化粧箱】作業依頼＆実績'!$K$7:$K$256=②【資材】在庫情報!$B80)*('③【組立化粧箱】作業依頼＆実績'!$L$7:$L$256=②【資材】在庫情報!K$4),('③【組立化粧箱】作業依頼＆実績'!$N$7:$N$256))</f>
        <v>0</v>
      </c>
      <c r="L80" s="23">
        <f t="shared" si="11"/>
        <v>3900</v>
      </c>
      <c r="M80" s="21">
        <f>SUMPRODUCT((①【資材】入荷情報!$O$7:$O$56=②【資材】在庫情報!$B80)*(①【資材】入荷情報!$P$7:$P$56=②【資材】在庫情報!N$4),(①【資材】入荷情報!$S$7:$S$56))</f>
        <v>0</v>
      </c>
      <c r="N80" s="22" cm="1">
        <f t="array" ref="N80">SUMPRODUCT(('③【組立化粧箱】作業依頼＆実績'!$K$7:$K$256=②【資材】在庫情報!$B80)*('③【組立化粧箱】作業依頼＆実績'!$L$7:$L$256=②【資材】在庫情報!N$4),('③【組立化粧箱】作業依頼＆実績'!$N$7:$N$256))</f>
        <v>0</v>
      </c>
      <c r="O80" s="23">
        <f t="shared" si="18"/>
        <v>4400</v>
      </c>
      <c r="P80" s="21">
        <f>SUMPRODUCT((①【資材】入荷情報!$O$7:$O$56=②【資材】在庫情報!$B80)*(①【資材】入荷情報!$P$7:$P$56=②【資材】在庫情報!Q$4),(①【資材】入荷情報!$S$7:$S$56))</f>
        <v>0</v>
      </c>
      <c r="Q80" s="22" cm="1">
        <f t="array" ref="Q80">SUMPRODUCT(('③【組立化粧箱】作業依頼＆実績'!$K$7:$K$256=②【資材】在庫情報!$B80)*('③【組立化粧箱】作業依頼＆実績'!$L$7:$L$256=②【資材】在庫情報!Q$4),('③【組立化粧箱】作業依頼＆実績'!$N$7:$N$256))</f>
        <v>0</v>
      </c>
      <c r="R80" s="23">
        <f t="shared" si="20"/>
        <v>11</v>
      </c>
      <c r="S80" s="21">
        <f>SUMPRODUCT((①【資材】入荷情報!$O$7:$O$56=②【資材】在庫情報!$B80)*(①【資材】入荷情報!$P$7:$P$56=②【資材】在庫情報!T$4),(①【資材】入荷情報!$S$7:$S$56))</f>
        <v>0</v>
      </c>
      <c r="T80" s="22" cm="1">
        <f t="array" ref="T80">SUMPRODUCT(('③【組立化粧箱】作業依頼＆実績'!$K$7:$K$256=②【資材】在庫情報!$B80)*('③【組立化粧箱】作業依頼＆実績'!$L$7:$L$256=②【資材】在庫情報!T$4),('③【組立化粧箱】作業依頼＆実績'!$N$7:$N$256))</f>
        <v>0</v>
      </c>
      <c r="U80" s="23">
        <f t="shared" si="21"/>
        <v>100</v>
      </c>
      <c r="W80" s="68"/>
      <c r="X80" s="22"/>
      <c r="Y80" s="69"/>
    </row>
    <row r="81" spans="2:25" hidden="1" outlineLevel="1" x14ac:dyDescent="0.25">
      <c r="B81" s="19">
        <f t="shared" si="2"/>
        <v>45305</v>
      </c>
      <c r="C81" s="20" t="s">
        <v>77</v>
      </c>
      <c r="D81" s="21">
        <f>SUMPRODUCT((①【資材】入荷情報!$O$7:$O$56=②【資材】在庫情報!$B81)*(①【資材】入荷情報!$P$7:$P$56=②【資材】在庫情報!E$4),(①【資材】入荷情報!$S$7:$S$56))</f>
        <v>0</v>
      </c>
      <c r="E81" s="22" cm="1">
        <f t="array" ref="E81">SUMPRODUCT(('③【組立化粧箱】作業依頼＆実績'!$K$7:$K$256=②【資材】在庫情報!$B81)*('③【組立化粧箱】作業依頼＆実績'!$L$7:$L$256=②【資材】在庫情報!E$4),('③【組立化粧箱】作業依頼＆実績'!$N$7:$N$256))</f>
        <v>0</v>
      </c>
      <c r="F81" s="23">
        <f t="shared" si="19"/>
        <v>5760</v>
      </c>
      <c r="G81" s="21">
        <f>SUMPRODUCT((①【資材】入荷情報!$O$7:$O$56=②【資材】在庫情報!$B81)*(①【資材】入荷情報!$P$7:$P$56=②【資材】在庫情報!H$4),(①【資材】入荷情報!$S$7:$S$56))</f>
        <v>0</v>
      </c>
      <c r="H81" s="22" cm="1">
        <f t="array" ref="H81">SUMPRODUCT(('③【組立化粧箱】作業依頼＆実績'!$K$7:$K$256=②【資材】在庫情報!$B81)*('③【組立化粧箱】作業依頼＆実績'!$L$7:$L$256=②【資材】在庫情報!H$4),('③【組立化粧箱】作業依頼＆実績'!$N$7:$N$256))</f>
        <v>0</v>
      </c>
      <c r="I81" s="23">
        <f t="shared" si="10"/>
        <v>3900</v>
      </c>
      <c r="J81" s="21">
        <f>SUMPRODUCT((①【資材】入荷情報!$O$7:$O$56=②【資材】在庫情報!$B81)*(①【資材】入荷情報!$P$7:$P$56=②【資材】在庫情報!K$4),(①【資材】入荷情報!$S$7:$S$56))</f>
        <v>0</v>
      </c>
      <c r="K81" s="22" cm="1">
        <f t="array" ref="K81">SUMPRODUCT(('③【組立化粧箱】作業依頼＆実績'!$K$7:$K$256=②【資材】在庫情報!$B81)*('③【組立化粧箱】作業依頼＆実績'!$L$7:$L$256=②【資材】在庫情報!K$4),('③【組立化粧箱】作業依頼＆実績'!$N$7:$N$256))</f>
        <v>0</v>
      </c>
      <c r="L81" s="23">
        <f t="shared" si="11"/>
        <v>3900</v>
      </c>
      <c r="M81" s="21">
        <f>SUMPRODUCT((①【資材】入荷情報!$O$7:$O$56=②【資材】在庫情報!$B81)*(①【資材】入荷情報!$P$7:$P$56=②【資材】在庫情報!N$4),(①【資材】入荷情報!$S$7:$S$56))</f>
        <v>0</v>
      </c>
      <c r="N81" s="22" cm="1">
        <f t="array" ref="N81">SUMPRODUCT(('③【組立化粧箱】作業依頼＆実績'!$K$7:$K$256=②【資材】在庫情報!$B81)*('③【組立化粧箱】作業依頼＆実績'!$L$7:$L$256=②【資材】在庫情報!N$4),('③【組立化粧箱】作業依頼＆実績'!$N$7:$N$256))</f>
        <v>0</v>
      </c>
      <c r="O81" s="23">
        <f t="shared" si="18"/>
        <v>4400</v>
      </c>
      <c r="P81" s="21">
        <f>SUMPRODUCT((①【資材】入荷情報!$O$7:$O$56=②【資材】在庫情報!$B81)*(①【資材】入荷情報!$P$7:$P$56=②【資材】在庫情報!Q$4),(①【資材】入荷情報!$S$7:$S$56))</f>
        <v>0</v>
      </c>
      <c r="Q81" s="22" cm="1">
        <f t="array" ref="Q81">SUMPRODUCT(('③【組立化粧箱】作業依頼＆実績'!$K$7:$K$256=②【資材】在庫情報!$B81)*('③【組立化粧箱】作業依頼＆実績'!$L$7:$L$256=②【資材】在庫情報!Q$4),('③【組立化粧箱】作業依頼＆実績'!$N$7:$N$256))</f>
        <v>0</v>
      </c>
      <c r="R81" s="23">
        <f t="shared" si="20"/>
        <v>11</v>
      </c>
      <c r="S81" s="21">
        <f>SUMPRODUCT((①【資材】入荷情報!$O$7:$O$56=②【資材】在庫情報!$B81)*(①【資材】入荷情報!$P$7:$P$56=②【資材】在庫情報!T$4),(①【資材】入荷情報!$S$7:$S$56))</f>
        <v>0</v>
      </c>
      <c r="T81" s="22" cm="1">
        <f t="array" ref="T81">SUMPRODUCT(('③【組立化粧箱】作業依頼＆実績'!$K$7:$K$256=②【資材】在庫情報!$B81)*('③【組立化粧箱】作業依頼＆実績'!$L$7:$L$256=②【資材】在庫情報!T$4),('③【組立化粧箱】作業依頼＆実績'!$N$7:$N$256))</f>
        <v>0</v>
      </c>
      <c r="U81" s="23">
        <f t="shared" si="21"/>
        <v>100</v>
      </c>
      <c r="W81" s="68"/>
      <c r="X81" s="22"/>
      <c r="Y81" s="69"/>
    </row>
    <row r="82" spans="2:25" hidden="1" outlineLevel="1" x14ac:dyDescent="0.25">
      <c r="B82" s="19">
        <f t="shared" si="2"/>
        <v>45306</v>
      </c>
      <c r="C82" s="20" t="s">
        <v>78</v>
      </c>
      <c r="D82" s="21">
        <f>SUMPRODUCT((①【資材】入荷情報!$O$7:$O$56=②【資材】在庫情報!$B82)*(①【資材】入荷情報!$P$7:$P$56=②【資材】在庫情報!E$4),(①【資材】入荷情報!$S$7:$S$56))</f>
        <v>0</v>
      </c>
      <c r="E82" s="22" cm="1">
        <f t="array" ref="E82">SUMPRODUCT(('③【組立化粧箱】作業依頼＆実績'!$K$7:$K$256=②【資材】在庫情報!$B82)*('③【組立化粧箱】作業依頼＆実績'!$L$7:$L$256=②【資材】在庫情報!E$4),('③【組立化粧箱】作業依頼＆実績'!$N$7:$N$256))</f>
        <v>0</v>
      </c>
      <c r="F82" s="23">
        <f t="shared" si="19"/>
        <v>5760</v>
      </c>
      <c r="G82" s="21">
        <f>SUMPRODUCT((①【資材】入荷情報!$O$7:$O$56=②【資材】在庫情報!$B82)*(①【資材】入荷情報!$P$7:$P$56=②【資材】在庫情報!H$4),(①【資材】入荷情報!$S$7:$S$56))</f>
        <v>0</v>
      </c>
      <c r="H82" s="22" cm="1">
        <f t="array" ref="H82">SUMPRODUCT(('③【組立化粧箱】作業依頼＆実績'!$K$7:$K$256=②【資材】在庫情報!$B82)*('③【組立化粧箱】作業依頼＆実績'!$L$7:$L$256=②【資材】在庫情報!H$4),('③【組立化粧箱】作業依頼＆実績'!$N$7:$N$256))</f>
        <v>0</v>
      </c>
      <c r="I82" s="23">
        <f t="shared" si="10"/>
        <v>3900</v>
      </c>
      <c r="J82" s="21">
        <f>SUMPRODUCT((①【資材】入荷情報!$O$7:$O$56=②【資材】在庫情報!$B82)*(①【資材】入荷情報!$P$7:$P$56=②【資材】在庫情報!K$4),(①【資材】入荷情報!$S$7:$S$56))</f>
        <v>0</v>
      </c>
      <c r="K82" s="22" cm="1">
        <f t="array" ref="K82">SUMPRODUCT(('③【組立化粧箱】作業依頼＆実績'!$K$7:$K$256=②【資材】在庫情報!$B82)*('③【組立化粧箱】作業依頼＆実績'!$L$7:$L$256=②【資材】在庫情報!K$4),('③【組立化粧箱】作業依頼＆実績'!$N$7:$N$256))</f>
        <v>0</v>
      </c>
      <c r="L82" s="23">
        <f t="shared" si="11"/>
        <v>3900</v>
      </c>
      <c r="M82" s="21">
        <f>SUMPRODUCT((①【資材】入荷情報!$O$7:$O$56=②【資材】在庫情報!$B82)*(①【資材】入荷情報!$P$7:$P$56=②【資材】在庫情報!N$4),(①【資材】入荷情報!$S$7:$S$56))</f>
        <v>0</v>
      </c>
      <c r="N82" s="22" cm="1">
        <f t="array" ref="N82">SUMPRODUCT(('③【組立化粧箱】作業依頼＆実績'!$K$7:$K$256=②【資材】在庫情報!$B82)*('③【組立化粧箱】作業依頼＆実績'!$L$7:$L$256=②【資材】在庫情報!N$4),('③【組立化粧箱】作業依頼＆実績'!$N$7:$N$256))</f>
        <v>0</v>
      </c>
      <c r="O82" s="23">
        <f t="shared" si="18"/>
        <v>4400</v>
      </c>
      <c r="P82" s="21">
        <f>SUMPRODUCT((①【資材】入荷情報!$O$7:$O$56=②【資材】在庫情報!$B82)*(①【資材】入荷情報!$P$7:$P$56=②【資材】在庫情報!Q$4),(①【資材】入荷情報!$S$7:$S$56))</f>
        <v>0</v>
      </c>
      <c r="Q82" s="22" cm="1">
        <f t="array" ref="Q82">SUMPRODUCT(('③【組立化粧箱】作業依頼＆実績'!$K$7:$K$256=②【資材】在庫情報!$B82)*('③【組立化粧箱】作業依頼＆実績'!$L$7:$L$256=②【資材】在庫情報!Q$4),('③【組立化粧箱】作業依頼＆実績'!$N$7:$N$256))</f>
        <v>0</v>
      </c>
      <c r="R82" s="23">
        <f t="shared" si="20"/>
        <v>11</v>
      </c>
      <c r="S82" s="21">
        <f>SUMPRODUCT((①【資材】入荷情報!$O$7:$O$56=②【資材】在庫情報!$B82)*(①【資材】入荷情報!$P$7:$P$56=②【資材】在庫情報!T$4),(①【資材】入荷情報!$S$7:$S$56))</f>
        <v>0</v>
      </c>
      <c r="T82" s="22" cm="1">
        <f t="array" ref="T82">SUMPRODUCT(('③【組立化粧箱】作業依頼＆実績'!$K$7:$K$256=②【資材】在庫情報!$B82)*('③【組立化粧箱】作業依頼＆実績'!$L$7:$L$256=②【資材】在庫情報!T$4),('③【組立化粧箱】作業依頼＆実績'!$N$7:$N$256))</f>
        <v>0</v>
      </c>
      <c r="U82" s="23">
        <f t="shared" si="21"/>
        <v>100</v>
      </c>
      <c r="W82" s="68"/>
      <c r="X82" s="22"/>
      <c r="Y82" s="69"/>
    </row>
    <row r="83" spans="2:25" hidden="1" outlineLevel="1" x14ac:dyDescent="0.25">
      <c r="B83" s="19">
        <f t="shared" si="2"/>
        <v>45307</v>
      </c>
      <c r="C83" s="20" t="s">
        <v>79</v>
      </c>
      <c r="D83" s="21">
        <f>SUMPRODUCT((①【資材】入荷情報!$O$7:$O$56=②【資材】在庫情報!$B83)*(①【資材】入荷情報!$P$7:$P$56=②【資材】在庫情報!E$4),(①【資材】入荷情報!$S$7:$S$56))</f>
        <v>0</v>
      </c>
      <c r="E83" s="22" cm="1">
        <f t="array" ref="E83">SUMPRODUCT(('③【組立化粧箱】作業依頼＆実績'!$K$7:$K$256=②【資材】在庫情報!$B83)*('③【組立化粧箱】作業依頼＆実績'!$L$7:$L$256=②【資材】在庫情報!E$4),('③【組立化粧箱】作業依頼＆実績'!$N$7:$N$256))</f>
        <v>0</v>
      </c>
      <c r="F83" s="23">
        <f t="shared" si="19"/>
        <v>5760</v>
      </c>
      <c r="G83" s="21">
        <f>SUMPRODUCT((①【資材】入荷情報!$O$7:$O$56=②【資材】在庫情報!$B83)*(①【資材】入荷情報!$P$7:$P$56=②【資材】在庫情報!H$4),(①【資材】入荷情報!$S$7:$S$56))</f>
        <v>0</v>
      </c>
      <c r="H83" s="22" cm="1">
        <f t="array" ref="H83">SUMPRODUCT(('③【組立化粧箱】作業依頼＆実績'!$K$7:$K$256=②【資材】在庫情報!$B83)*('③【組立化粧箱】作業依頼＆実績'!$L$7:$L$256=②【資材】在庫情報!H$4),('③【組立化粧箱】作業依頼＆実績'!$N$7:$N$256))</f>
        <v>0</v>
      </c>
      <c r="I83" s="23">
        <f t="shared" si="10"/>
        <v>3900</v>
      </c>
      <c r="J83" s="21">
        <f>SUMPRODUCT((①【資材】入荷情報!$O$7:$O$56=②【資材】在庫情報!$B83)*(①【資材】入荷情報!$P$7:$P$56=②【資材】在庫情報!K$4),(①【資材】入荷情報!$S$7:$S$56))</f>
        <v>0</v>
      </c>
      <c r="K83" s="22" cm="1">
        <f t="array" ref="K83">SUMPRODUCT(('③【組立化粧箱】作業依頼＆実績'!$K$7:$K$256=②【資材】在庫情報!$B83)*('③【組立化粧箱】作業依頼＆実績'!$L$7:$L$256=②【資材】在庫情報!K$4),('③【組立化粧箱】作業依頼＆実績'!$N$7:$N$256))</f>
        <v>0</v>
      </c>
      <c r="L83" s="23">
        <f t="shared" si="11"/>
        <v>3900</v>
      </c>
      <c r="M83" s="21">
        <f>SUMPRODUCT((①【資材】入荷情報!$O$7:$O$56=②【資材】在庫情報!$B83)*(①【資材】入荷情報!$P$7:$P$56=②【資材】在庫情報!N$4),(①【資材】入荷情報!$S$7:$S$56))</f>
        <v>0</v>
      </c>
      <c r="N83" s="22" cm="1">
        <f t="array" ref="N83">SUMPRODUCT(('③【組立化粧箱】作業依頼＆実績'!$K$7:$K$256=②【資材】在庫情報!$B83)*('③【組立化粧箱】作業依頼＆実績'!$L$7:$L$256=②【資材】在庫情報!N$4),('③【組立化粧箱】作業依頼＆実績'!$N$7:$N$256))</f>
        <v>0</v>
      </c>
      <c r="O83" s="23">
        <f t="shared" si="18"/>
        <v>4400</v>
      </c>
      <c r="P83" s="21">
        <f>SUMPRODUCT((①【資材】入荷情報!$O$7:$O$56=②【資材】在庫情報!$B83)*(①【資材】入荷情報!$P$7:$P$56=②【資材】在庫情報!Q$4),(①【資材】入荷情報!$S$7:$S$56))</f>
        <v>0</v>
      </c>
      <c r="Q83" s="22" cm="1">
        <f t="array" ref="Q83">SUMPRODUCT(('③【組立化粧箱】作業依頼＆実績'!$K$7:$K$256=②【資材】在庫情報!$B83)*('③【組立化粧箱】作業依頼＆実績'!$L$7:$L$256=②【資材】在庫情報!Q$4),('③【組立化粧箱】作業依頼＆実績'!$N$7:$N$256))</f>
        <v>0</v>
      </c>
      <c r="R83" s="23">
        <f t="shared" si="20"/>
        <v>11</v>
      </c>
      <c r="S83" s="21">
        <f>SUMPRODUCT((①【資材】入荷情報!$O$7:$O$56=②【資材】在庫情報!$B83)*(①【資材】入荷情報!$P$7:$P$56=②【資材】在庫情報!T$4),(①【資材】入荷情報!$S$7:$S$56))</f>
        <v>0</v>
      </c>
      <c r="T83" s="22" cm="1">
        <f t="array" ref="T83">SUMPRODUCT(('③【組立化粧箱】作業依頼＆実績'!$K$7:$K$256=②【資材】在庫情報!$B83)*('③【組立化粧箱】作業依頼＆実績'!$L$7:$L$256=②【資材】在庫情報!T$4),('③【組立化粧箱】作業依頼＆実績'!$N$7:$N$256))</f>
        <v>0</v>
      </c>
      <c r="U83" s="23">
        <f t="shared" si="21"/>
        <v>100</v>
      </c>
      <c r="W83" s="68"/>
      <c r="X83" s="22"/>
      <c r="Y83" s="69"/>
    </row>
    <row r="84" spans="2:25" hidden="1" outlineLevel="1" x14ac:dyDescent="0.25">
      <c r="B84" s="19">
        <f t="shared" si="2"/>
        <v>45308</v>
      </c>
      <c r="C84" s="20" t="s">
        <v>80</v>
      </c>
      <c r="D84" s="21">
        <f>SUMPRODUCT((①【資材】入荷情報!$O$7:$O$56=②【資材】在庫情報!$B84)*(①【資材】入荷情報!$P$7:$P$56=②【資材】在庫情報!E$4),(①【資材】入荷情報!$S$7:$S$56))</f>
        <v>0</v>
      </c>
      <c r="E84" s="22" cm="1">
        <f t="array" ref="E84">SUMPRODUCT(('③【組立化粧箱】作業依頼＆実績'!$K$7:$K$256=②【資材】在庫情報!$B84)*('③【組立化粧箱】作業依頼＆実績'!$L$7:$L$256=②【資材】在庫情報!E$4),('③【組立化粧箱】作業依頼＆実績'!$N$7:$N$256))</f>
        <v>0</v>
      </c>
      <c r="F84" s="23">
        <f t="shared" si="19"/>
        <v>5760</v>
      </c>
      <c r="G84" s="21">
        <f>SUMPRODUCT((①【資材】入荷情報!$O$7:$O$56=②【資材】在庫情報!$B84)*(①【資材】入荷情報!$P$7:$P$56=②【資材】在庫情報!H$4),(①【資材】入荷情報!$S$7:$S$56))</f>
        <v>0</v>
      </c>
      <c r="H84" s="22" cm="1">
        <f t="array" ref="H84">SUMPRODUCT(('③【組立化粧箱】作業依頼＆実績'!$K$7:$K$256=②【資材】在庫情報!$B84)*('③【組立化粧箱】作業依頼＆実績'!$L$7:$L$256=②【資材】在庫情報!H$4),('③【組立化粧箱】作業依頼＆実績'!$N$7:$N$256))</f>
        <v>0</v>
      </c>
      <c r="I84" s="23">
        <f t="shared" si="10"/>
        <v>3900</v>
      </c>
      <c r="J84" s="21">
        <f>SUMPRODUCT((①【資材】入荷情報!$O$7:$O$56=②【資材】在庫情報!$B84)*(①【資材】入荷情報!$P$7:$P$56=②【資材】在庫情報!K$4),(①【資材】入荷情報!$S$7:$S$56))</f>
        <v>0</v>
      </c>
      <c r="K84" s="22" cm="1">
        <f t="array" ref="K84">SUMPRODUCT(('③【組立化粧箱】作業依頼＆実績'!$K$7:$K$256=②【資材】在庫情報!$B84)*('③【組立化粧箱】作業依頼＆実績'!$L$7:$L$256=②【資材】在庫情報!K$4),('③【組立化粧箱】作業依頼＆実績'!$N$7:$N$256))</f>
        <v>0</v>
      </c>
      <c r="L84" s="23">
        <f t="shared" si="11"/>
        <v>3900</v>
      </c>
      <c r="M84" s="21">
        <f>SUMPRODUCT((①【資材】入荷情報!$O$7:$O$56=②【資材】在庫情報!$B84)*(①【資材】入荷情報!$P$7:$P$56=②【資材】在庫情報!N$4),(①【資材】入荷情報!$S$7:$S$56))</f>
        <v>0</v>
      </c>
      <c r="N84" s="22" cm="1">
        <f t="array" ref="N84">SUMPRODUCT(('③【組立化粧箱】作業依頼＆実績'!$K$7:$K$256=②【資材】在庫情報!$B84)*('③【組立化粧箱】作業依頼＆実績'!$L$7:$L$256=②【資材】在庫情報!N$4),('③【組立化粧箱】作業依頼＆実績'!$N$7:$N$256))</f>
        <v>0</v>
      </c>
      <c r="O84" s="23">
        <f t="shared" si="18"/>
        <v>4400</v>
      </c>
      <c r="P84" s="21">
        <f>SUMPRODUCT((①【資材】入荷情報!$O$7:$O$56=②【資材】在庫情報!$B84)*(①【資材】入荷情報!$P$7:$P$56=②【資材】在庫情報!Q$4),(①【資材】入荷情報!$S$7:$S$56))</f>
        <v>0</v>
      </c>
      <c r="Q84" s="22" cm="1">
        <f t="array" ref="Q84">SUMPRODUCT(('③【組立化粧箱】作業依頼＆実績'!$K$7:$K$256=②【資材】在庫情報!$B84)*('③【組立化粧箱】作業依頼＆実績'!$L$7:$L$256=②【資材】在庫情報!Q$4),('③【組立化粧箱】作業依頼＆実績'!$N$7:$N$256))</f>
        <v>0</v>
      </c>
      <c r="R84" s="23">
        <f t="shared" si="20"/>
        <v>11</v>
      </c>
      <c r="S84" s="21">
        <f>SUMPRODUCT((①【資材】入荷情報!$O$7:$O$56=②【資材】在庫情報!$B84)*(①【資材】入荷情報!$P$7:$P$56=②【資材】在庫情報!T$4),(①【資材】入荷情報!$S$7:$S$56))</f>
        <v>0</v>
      </c>
      <c r="T84" s="22" cm="1">
        <f t="array" ref="T84">SUMPRODUCT(('③【組立化粧箱】作業依頼＆実績'!$K$7:$K$256=②【資材】在庫情報!$B84)*('③【組立化粧箱】作業依頼＆実績'!$L$7:$L$256=②【資材】在庫情報!T$4),('③【組立化粧箱】作業依頼＆実績'!$N$7:$N$256))</f>
        <v>0</v>
      </c>
      <c r="U84" s="23">
        <f t="shared" si="21"/>
        <v>100</v>
      </c>
      <c r="W84" s="68"/>
      <c r="X84" s="22"/>
      <c r="Y84" s="69"/>
    </row>
    <row r="85" spans="2:25" hidden="1" outlineLevel="1" x14ac:dyDescent="0.25">
      <c r="B85" s="19">
        <f t="shared" si="2"/>
        <v>45309</v>
      </c>
      <c r="C85" s="20" t="s">
        <v>81</v>
      </c>
      <c r="D85" s="21">
        <f>SUMPRODUCT((①【資材】入荷情報!$O$7:$O$56=②【資材】在庫情報!$B85)*(①【資材】入荷情報!$P$7:$P$56=②【資材】在庫情報!E$4),(①【資材】入荷情報!$S$7:$S$56))</f>
        <v>0</v>
      </c>
      <c r="E85" s="22" cm="1">
        <f t="array" ref="E85">SUMPRODUCT(('③【組立化粧箱】作業依頼＆実績'!$K$7:$K$256=②【資材】在庫情報!$B85)*('③【組立化粧箱】作業依頼＆実績'!$L$7:$L$256=②【資材】在庫情報!E$4),('③【組立化粧箱】作業依頼＆実績'!$N$7:$N$256))</f>
        <v>0</v>
      </c>
      <c r="F85" s="23">
        <f t="shared" si="19"/>
        <v>5760</v>
      </c>
      <c r="G85" s="21">
        <f>SUMPRODUCT((①【資材】入荷情報!$O$7:$O$56=②【資材】在庫情報!$B85)*(①【資材】入荷情報!$P$7:$P$56=②【資材】在庫情報!H$4),(①【資材】入荷情報!$S$7:$S$56))</f>
        <v>0</v>
      </c>
      <c r="H85" s="22" cm="1">
        <f t="array" ref="H85">SUMPRODUCT(('③【組立化粧箱】作業依頼＆実績'!$K$7:$K$256=②【資材】在庫情報!$B85)*('③【組立化粧箱】作業依頼＆実績'!$L$7:$L$256=②【資材】在庫情報!H$4),('③【組立化粧箱】作業依頼＆実績'!$N$7:$N$256))</f>
        <v>0</v>
      </c>
      <c r="I85" s="23">
        <f t="shared" si="10"/>
        <v>3900</v>
      </c>
      <c r="J85" s="21">
        <f>SUMPRODUCT((①【資材】入荷情報!$O$7:$O$56=②【資材】在庫情報!$B85)*(①【資材】入荷情報!$P$7:$P$56=②【資材】在庫情報!K$4),(①【資材】入荷情報!$S$7:$S$56))</f>
        <v>0</v>
      </c>
      <c r="K85" s="22" cm="1">
        <f t="array" ref="K85">SUMPRODUCT(('③【組立化粧箱】作業依頼＆実績'!$K$7:$K$256=②【資材】在庫情報!$B85)*('③【組立化粧箱】作業依頼＆実績'!$L$7:$L$256=②【資材】在庫情報!K$4),('③【組立化粧箱】作業依頼＆実績'!$N$7:$N$256))</f>
        <v>0</v>
      </c>
      <c r="L85" s="23">
        <f t="shared" si="11"/>
        <v>3900</v>
      </c>
      <c r="M85" s="21">
        <f>SUMPRODUCT((①【資材】入荷情報!$O$7:$O$56=②【資材】在庫情報!$B85)*(①【資材】入荷情報!$P$7:$P$56=②【資材】在庫情報!N$4),(①【資材】入荷情報!$S$7:$S$56))</f>
        <v>0</v>
      </c>
      <c r="N85" s="22" cm="1">
        <f t="array" ref="N85">SUMPRODUCT(('③【組立化粧箱】作業依頼＆実績'!$K$7:$K$256=②【資材】在庫情報!$B85)*('③【組立化粧箱】作業依頼＆実績'!$L$7:$L$256=②【資材】在庫情報!N$4),('③【組立化粧箱】作業依頼＆実績'!$N$7:$N$256))</f>
        <v>0</v>
      </c>
      <c r="O85" s="23">
        <f t="shared" si="18"/>
        <v>4400</v>
      </c>
      <c r="P85" s="21">
        <f>SUMPRODUCT((①【資材】入荷情報!$O$7:$O$56=②【資材】在庫情報!$B85)*(①【資材】入荷情報!$P$7:$P$56=②【資材】在庫情報!Q$4),(①【資材】入荷情報!$S$7:$S$56))</f>
        <v>40</v>
      </c>
      <c r="Q85" s="22" cm="1">
        <f t="array" ref="Q85">SUMPRODUCT(('③【組立化粧箱】作業依頼＆実績'!$K$7:$K$256=②【資材】在庫情報!$B85)*('③【組立化粧箱】作業依頼＆実績'!$L$7:$L$256=②【資材】在庫情報!Q$4),('③【組立化粧箱】作業依頼＆実績'!$N$7:$N$256))</f>
        <v>0</v>
      </c>
      <c r="R85" s="23">
        <f t="shared" si="20"/>
        <v>51</v>
      </c>
      <c r="S85" s="21">
        <f>SUMPRODUCT((①【資材】入荷情報!$O$7:$O$56=②【資材】在庫情報!$B85)*(①【資材】入荷情報!$P$7:$P$56=②【資材】在庫情報!T$4),(①【資材】入荷情報!$S$7:$S$56))</f>
        <v>0</v>
      </c>
      <c r="T85" s="22" cm="1">
        <f t="array" ref="T85">SUMPRODUCT(('③【組立化粧箱】作業依頼＆実績'!$K$7:$K$256=②【資材】在庫情報!$B85)*('③【組立化粧箱】作業依頼＆実績'!$L$7:$L$256=②【資材】在庫情報!T$4),('③【組立化粧箱】作業依頼＆実績'!$N$7:$N$256))</f>
        <v>0</v>
      </c>
      <c r="U85" s="23">
        <f t="shared" si="21"/>
        <v>100</v>
      </c>
      <c r="W85" s="68"/>
      <c r="X85" s="22"/>
      <c r="Y85" s="69"/>
    </row>
    <row r="86" spans="2:25" hidden="1" outlineLevel="1" x14ac:dyDescent="0.25">
      <c r="B86" s="19">
        <f t="shared" si="2"/>
        <v>45310</v>
      </c>
      <c r="C86" s="20" t="s">
        <v>75</v>
      </c>
      <c r="D86" s="21">
        <f>SUMPRODUCT((①【資材】入荷情報!$O$7:$O$56=②【資材】在庫情報!$B86)*(①【資材】入荷情報!$P$7:$P$56=②【資材】在庫情報!E$4),(①【資材】入荷情報!$S$7:$S$56))</f>
        <v>0</v>
      </c>
      <c r="E86" s="22" cm="1">
        <f t="array" ref="E86">SUMPRODUCT(('③【組立化粧箱】作業依頼＆実績'!$K$7:$K$256=②【資材】在庫情報!$B86)*('③【組立化粧箱】作業依頼＆実績'!$L$7:$L$256=②【資材】在庫情報!E$4),('③【組立化粧箱】作業依頼＆実績'!$N$7:$N$256))</f>
        <v>0</v>
      </c>
      <c r="F86" s="23">
        <f t="shared" si="19"/>
        <v>5760</v>
      </c>
      <c r="G86" s="21">
        <f>SUMPRODUCT((①【資材】入荷情報!$O$7:$O$56=②【資材】在庫情報!$B86)*(①【資材】入荷情報!$P$7:$P$56=②【資材】在庫情報!H$4),(①【資材】入荷情報!$S$7:$S$56))</f>
        <v>0</v>
      </c>
      <c r="H86" s="22" cm="1">
        <f t="array" ref="H86">SUMPRODUCT(('③【組立化粧箱】作業依頼＆実績'!$K$7:$K$256=②【資材】在庫情報!$B86)*('③【組立化粧箱】作業依頼＆実績'!$L$7:$L$256=②【資材】在庫情報!H$4),('③【組立化粧箱】作業依頼＆実績'!$N$7:$N$256))</f>
        <v>0</v>
      </c>
      <c r="I86" s="23">
        <f t="shared" si="10"/>
        <v>3900</v>
      </c>
      <c r="J86" s="21">
        <f>SUMPRODUCT((①【資材】入荷情報!$O$7:$O$56=②【資材】在庫情報!$B86)*(①【資材】入荷情報!$P$7:$P$56=②【資材】在庫情報!K$4),(①【資材】入荷情報!$S$7:$S$56))</f>
        <v>0</v>
      </c>
      <c r="K86" s="22" cm="1">
        <f t="array" ref="K86">SUMPRODUCT(('③【組立化粧箱】作業依頼＆実績'!$K$7:$K$256=②【資材】在庫情報!$B86)*('③【組立化粧箱】作業依頼＆実績'!$L$7:$L$256=②【資材】在庫情報!K$4),('③【組立化粧箱】作業依頼＆実績'!$N$7:$N$256))</f>
        <v>0</v>
      </c>
      <c r="L86" s="23">
        <f t="shared" si="11"/>
        <v>3900</v>
      </c>
      <c r="M86" s="21">
        <f>SUMPRODUCT((①【資材】入荷情報!$O$7:$O$56=②【資材】在庫情報!$B86)*(①【資材】入荷情報!$P$7:$P$56=②【資材】在庫情報!N$4),(①【資材】入荷情報!$S$7:$S$56))</f>
        <v>0</v>
      </c>
      <c r="N86" s="22" cm="1">
        <f t="array" ref="N86">SUMPRODUCT(('③【組立化粧箱】作業依頼＆実績'!$K$7:$K$256=②【資材】在庫情報!$B86)*('③【組立化粧箱】作業依頼＆実績'!$L$7:$L$256=②【資材】在庫情報!N$4),('③【組立化粧箱】作業依頼＆実績'!$N$7:$N$256))</f>
        <v>0</v>
      </c>
      <c r="O86" s="23">
        <f t="shared" si="18"/>
        <v>4400</v>
      </c>
      <c r="P86" s="21">
        <f>SUMPRODUCT((①【資材】入荷情報!$O$7:$O$56=②【資材】在庫情報!$B86)*(①【資材】入荷情報!$P$7:$P$56=②【資材】在庫情報!Q$4),(①【資材】入荷情報!$S$7:$S$56))</f>
        <v>0</v>
      </c>
      <c r="Q86" s="22" cm="1">
        <f t="array" ref="Q86">SUMPRODUCT(('③【組立化粧箱】作業依頼＆実績'!$K$7:$K$256=②【資材】在庫情報!$B86)*('③【組立化粧箱】作業依頼＆実績'!$L$7:$L$256=②【資材】在庫情報!Q$4),('③【組立化粧箱】作業依頼＆実績'!$N$7:$N$256))</f>
        <v>0</v>
      </c>
      <c r="R86" s="23">
        <f t="shared" si="20"/>
        <v>51</v>
      </c>
      <c r="S86" s="21">
        <f>SUMPRODUCT((①【資材】入荷情報!$O$7:$O$56=②【資材】在庫情報!$B86)*(①【資材】入荷情報!$P$7:$P$56=②【資材】在庫情報!T$4),(①【資材】入荷情報!$S$7:$S$56))</f>
        <v>0</v>
      </c>
      <c r="T86" s="22" cm="1">
        <f t="array" ref="T86">SUMPRODUCT(('③【組立化粧箱】作業依頼＆実績'!$K$7:$K$256=②【資材】在庫情報!$B86)*('③【組立化粧箱】作業依頼＆実績'!$L$7:$L$256=②【資材】在庫情報!T$4),('③【組立化粧箱】作業依頼＆実績'!$N$7:$N$256))</f>
        <v>0</v>
      </c>
      <c r="U86" s="23">
        <f t="shared" si="21"/>
        <v>100</v>
      </c>
      <c r="W86" s="68"/>
      <c r="X86" s="22"/>
      <c r="Y86" s="69"/>
    </row>
    <row r="87" spans="2:25" hidden="1" outlineLevel="1" x14ac:dyDescent="0.25">
      <c r="B87" s="19">
        <f t="shared" si="2"/>
        <v>45311</v>
      </c>
      <c r="C87" s="20" t="s">
        <v>76</v>
      </c>
      <c r="D87" s="21">
        <f>SUMPRODUCT((①【資材】入荷情報!$O$7:$O$56=②【資材】在庫情報!$B87)*(①【資材】入荷情報!$P$7:$P$56=②【資材】在庫情報!E$4),(①【資材】入荷情報!$S$7:$S$56))</f>
        <v>0</v>
      </c>
      <c r="E87" s="22" cm="1">
        <f t="array" ref="E87">SUMPRODUCT(('③【組立化粧箱】作業依頼＆実績'!$K$7:$K$256=②【資材】在庫情報!$B87)*('③【組立化粧箱】作業依頼＆実績'!$L$7:$L$256=②【資材】在庫情報!E$4),('③【組立化粧箱】作業依頼＆実績'!$N$7:$N$256))</f>
        <v>0</v>
      </c>
      <c r="F87" s="23">
        <f t="shared" si="19"/>
        <v>5760</v>
      </c>
      <c r="G87" s="21">
        <f>SUMPRODUCT((①【資材】入荷情報!$O$7:$O$56=②【資材】在庫情報!$B87)*(①【資材】入荷情報!$P$7:$P$56=②【資材】在庫情報!H$4),(①【資材】入荷情報!$S$7:$S$56))</f>
        <v>0</v>
      </c>
      <c r="H87" s="22" cm="1">
        <f t="array" ref="H87">SUMPRODUCT(('③【組立化粧箱】作業依頼＆実績'!$K$7:$K$256=②【資材】在庫情報!$B87)*('③【組立化粧箱】作業依頼＆実績'!$L$7:$L$256=②【資材】在庫情報!H$4),('③【組立化粧箱】作業依頼＆実績'!$N$7:$N$256))</f>
        <v>0</v>
      </c>
      <c r="I87" s="23">
        <f t="shared" si="10"/>
        <v>3900</v>
      </c>
      <c r="J87" s="21">
        <f>SUMPRODUCT((①【資材】入荷情報!$O$7:$O$56=②【資材】在庫情報!$B87)*(①【資材】入荷情報!$P$7:$P$56=②【資材】在庫情報!K$4),(①【資材】入荷情報!$S$7:$S$56))</f>
        <v>0</v>
      </c>
      <c r="K87" s="22" cm="1">
        <f t="array" ref="K87">SUMPRODUCT(('③【組立化粧箱】作業依頼＆実績'!$K$7:$K$256=②【資材】在庫情報!$B87)*('③【組立化粧箱】作業依頼＆実績'!$L$7:$L$256=②【資材】在庫情報!K$4),('③【組立化粧箱】作業依頼＆実績'!$N$7:$N$256))</f>
        <v>0</v>
      </c>
      <c r="L87" s="23">
        <f t="shared" si="11"/>
        <v>3900</v>
      </c>
      <c r="M87" s="21">
        <f>SUMPRODUCT((①【資材】入荷情報!$O$7:$O$56=②【資材】在庫情報!$B87)*(①【資材】入荷情報!$P$7:$P$56=②【資材】在庫情報!N$4),(①【資材】入荷情報!$S$7:$S$56))</f>
        <v>0</v>
      </c>
      <c r="N87" s="22" cm="1">
        <f t="array" ref="N87">SUMPRODUCT(('③【組立化粧箱】作業依頼＆実績'!$K$7:$K$256=②【資材】在庫情報!$B87)*('③【組立化粧箱】作業依頼＆実績'!$L$7:$L$256=②【資材】在庫情報!N$4),('③【組立化粧箱】作業依頼＆実績'!$N$7:$N$256))</f>
        <v>0</v>
      </c>
      <c r="O87" s="23">
        <f t="shared" si="18"/>
        <v>4400</v>
      </c>
      <c r="P87" s="21">
        <f>SUMPRODUCT((①【資材】入荷情報!$O$7:$O$56=②【資材】在庫情報!$B87)*(①【資材】入荷情報!$P$7:$P$56=②【資材】在庫情報!Q$4),(①【資材】入荷情報!$S$7:$S$56))</f>
        <v>0</v>
      </c>
      <c r="Q87" s="22" cm="1">
        <f t="array" ref="Q87">SUMPRODUCT(('③【組立化粧箱】作業依頼＆実績'!$K$7:$K$256=②【資材】在庫情報!$B87)*('③【組立化粧箱】作業依頼＆実績'!$L$7:$L$256=②【資材】在庫情報!Q$4),('③【組立化粧箱】作業依頼＆実績'!$N$7:$N$256))</f>
        <v>0</v>
      </c>
      <c r="R87" s="23">
        <f t="shared" si="20"/>
        <v>51</v>
      </c>
      <c r="S87" s="21">
        <f>SUMPRODUCT((①【資材】入荷情報!$O$7:$O$56=②【資材】在庫情報!$B87)*(①【資材】入荷情報!$P$7:$P$56=②【資材】在庫情報!T$4),(①【資材】入荷情報!$S$7:$S$56))</f>
        <v>0</v>
      </c>
      <c r="T87" s="22" cm="1">
        <f t="array" ref="T87">SUMPRODUCT(('③【組立化粧箱】作業依頼＆実績'!$K$7:$K$256=②【資材】在庫情報!$B87)*('③【組立化粧箱】作業依頼＆実績'!$L$7:$L$256=②【資材】在庫情報!T$4),('③【組立化粧箱】作業依頼＆実績'!$N$7:$N$256))</f>
        <v>0</v>
      </c>
      <c r="U87" s="23">
        <f t="shared" si="21"/>
        <v>100</v>
      </c>
      <c r="W87" s="68"/>
      <c r="X87" s="22"/>
      <c r="Y87" s="69"/>
    </row>
    <row r="88" spans="2:25" hidden="1" outlineLevel="1" x14ac:dyDescent="0.25">
      <c r="B88" s="19">
        <f t="shared" si="2"/>
        <v>45312</v>
      </c>
      <c r="C88" s="20" t="s">
        <v>77</v>
      </c>
      <c r="D88" s="21">
        <f>SUMPRODUCT((①【資材】入荷情報!$O$7:$O$56=②【資材】在庫情報!$B88)*(①【資材】入荷情報!$P$7:$P$56=②【資材】在庫情報!E$4),(①【資材】入荷情報!$S$7:$S$56))</f>
        <v>0</v>
      </c>
      <c r="E88" s="22" cm="1">
        <f t="array" ref="E88">SUMPRODUCT(('③【組立化粧箱】作業依頼＆実績'!$K$7:$K$256=②【資材】在庫情報!$B88)*('③【組立化粧箱】作業依頼＆実績'!$L$7:$L$256=②【資材】在庫情報!E$4),('③【組立化粧箱】作業依頼＆実績'!$N$7:$N$256))</f>
        <v>0</v>
      </c>
      <c r="F88" s="23">
        <f t="shared" si="19"/>
        <v>5760</v>
      </c>
      <c r="G88" s="21">
        <f>SUMPRODUCT((①【資材】入荷情報!$O$7:$O$56=②【資材】在庫情報!$B88)*(①【資材】入荷情報!$P$7:$P$56=②【資材】在庫情報!H$4),(①【資材】入荷情報!$S$7:$S$56))</f>
        <v>0</v>
      </c>
      <c r="H88" s="22" cm="1">
        <f t="array" ref="H88">SUMPRODUCT(('③【組立化粧箱】作業依頼＆実績'!$K$7:$K$256=②【資材】在庫情報!$B88)*('③【組立化粧箱】作業依頼＆実績'!$L$7:$L$256=②【資材】在庫情報!H$4),('③【組立化粧箱】作業依頼＆実績'!$N$7:$N$256))</f>
        <v>0</v>
      </c>
      <c r="I88" s="23">
        <f t="shared" si="10"/>
        <v>3900</v>
      </c>
      <c r="J88" s="21">
        <f>SUMPRODUCT((①【資材】入荷情報!$O$7:$O$56=②【資材】在庫情報!$B88)*(①【資材】入荷情報!$P$7:$P$56=②【資材】在庫情報!K$4),(①【資材】入荷情報!$S$7:$S$56))</f>
        <v>0</v>
      </c>
      <c r="K88" s="22" cm="1">
        <f t="array" ref="K88">SUMPRODUCT(('③【組立化粧箱】作業依頼＆実績'!$K$7:$K$256=②【資材】在庫情報!$B88)*('③【組立化粧箱】作業依頼＆実績'!$L$7:$L$256=②【資材】在庫情報!K$4),('③【組立化粧箱】作業依頼＆実績'!$N$7:$N$256))</f>
        <v>0</v>
      </c>
      <c r="L88" s="23">
        <f t="shared" si="11"/>
        <v>3900</v>
      </c>
      <c r="M88" s="21">
        <f>SUMPRODUCT((①【資材】入荷情報!$O$7:$O$56=②【資材】在庫情報!$B88)*(①【資材】入荷情報!$P$7:$P$56=②【資材】在庫情報!N$4),(①【資材】入荷情報!$S$7:$S$56))</f>
        <v>0</v>
      </c>
      <c r="N88" s="22" cm="1">
        <f t="array" ref="N88">SUMPRODUCT(('③【組立化粧箱】作業依頼＆実績'!$K$7:$K$256=②【資材】在庫情報!$B88)*('③【組立化粧箱】作業依頼＆実績'!$L$7:$L$256=②【資材】在庫情報!N$4),('③【組立化粧箱】作業依頼＆実績'!$N$7:$N$256))</f>
        <v>0</v>
      </c>
      <c r="O88" s="23">
        <f t="shared" si="18"/>
        <v>4400</v>
      </c>
      <c r="P88" s="21">
        <f>SUMPRODUCT((①【資材】入荷情報!$O$7:$O$56=②【資材】在庫情報!$B88)*(①【資材】入荷情報!$P$7:$P$56=②【資材】在庫情報!Q$4),(①【資材】入荷情報!$S$7:$S$56))</f>
        <v>0</v>
      </c>
      <c r="Q88" s="22" cm="1">
        <f t="array" ref="Q88">SUMPRODUCT(('③【組立化粧箱】作業依頼＆実績'!$K$7:$K$256=②【資材】在庫情報!$B88)*('③【組立化粧箱】作業依頼＆実績'!$L$7:$L$256=②【資材】在庫情報!Q$4),('③【組立化粧箱】作業依頼＆実績'!$N$7:$N$256))</f>
        <v>0</v>
      </c>
      <c r="R88" s="23">
        <f t="shared" si="20"/>
        <v>51</v>
      </c>
      <c r="S88" s="21">
        <f>SUMPRODUCT((①【資材】入荷情報!$O$7:$O$56=②【資材】在庫情報!$B88)*(①【資材】入荷情報!$P$7:$P$56=②【資材】在庫情報!T$4),(①【資材】入荷情報!$S$7:$S$56))</f>
        <v>0</v>
      </c>
      <c r="T88" s="22" cm="1">
        <f t="array" ref="T88">SUMPRODUCT(('③【組立化粧箱】作業依頼＆実績'!$K$7:$K$256=②【資材】在庫情報!$B88)*('③【組立化粧箱】作業依頼＆実績'!$L$7:$L$256=②【資材】在庫情報!T$4),('③【組立化粧箱】作業依頼＆実績'!$N$7:$N$256))</f>
        <v>0</v>
      </c>
      <c r="U88" s="23">
        <f t="shared" si="21"/>
        <v>100</v>
      </c>
      <c r="W88" s="68"/>
      <c r="X88" s="22"/>
      <c r="Y88" s="69"/>
    </row>
    <row r="89" spans="2:25" hidden="1" outlineLevel="1" x14ac:dyDescent="0.25">
      <c r="B89" s="19">
        <f t="shared" si="2"/>
        <v>45313</v>
      </c>
      <c r="C89" s="20" t="s">
        <v>78</v>
      </c>
      <c r="D89" s="21">
        <f>SUMPRODUCT((①【資材】入荷情報!$O$7:$O$56=②【資材】在庫情報!$B89)*(①【資材】入荷情報!$P$7:$P$56=②【資材】在庫情報!E$4),(①【資材】入荷情報!$S$7:$S$56))</f>
        <v>0</v>
      </c>
      <c r="E89" s="22" cm="1">
        <f t="array" ref="E89">SUMPRODUCT(('③【組立化粧箱】作業依頼＆実績'!$K$7:$K$256=②【資材】在庫情報!$B89)*('③【組立化粧箱】作業依頼＆実績'!$L$7:$L$256=②【資材】在庫情報!E$4),('③【組立化粧箱】作業依頼＆実績'!$N$7:$N$256))</f>
        <v>0</v>
      </c>
      <c r="F89" s="23">
        <f t="shared" si="19"/>
        <v>5760</v>
      </c>
      <c r="G89" s="21">
        <f>SUMPRODUCT((①【資材】入荷情報!$O$7:$O$56=②【資材】在庫情報!$B89)*(①【資材】入荷情報!$P$7:$P$56=②【資材】在庫情報!H$4),(①【資材】入荷情報!$S$7:$S$56))</f>
        <v>0</v>
      </c>
      <c r="H89" s="22" cm="1">
        <f t="array" ref="H89">SUMPRODUCT(('③【組立化粧箱】作業依頼＆実績'!$K$7:$K$256=②【資材】在庫情報!$B89)*('③【組立化粧箱】作業依頼＆実績'!$L$7:$L$256=②【資材】在庫情報!H$4),('③【組立化粧箱】作業依頼＆実績'!$N$7:$N$256))</f>
        <v>0</v>
      </c>
      <c r="I89" s="23">
        <f t="shared" ref="I89:I102" si="22">+L88+G89-H89</f>
        <v>3900</v>
      </c>
      <c r="J89" s="21">
        <f>SUMPRODUCT((①【資材】入荷情報!$O$7:$O$56=②【資材】在庫情報!$B89)*(①【資材】入荷情報!$P$7:$P$56=②【資材】在庫情報!K$4),(①【資材】入荷情報!$S$7:$S$56))</f>
        <v>0</v>
      </c>
      <c r="K89" s="22" cm="1">
        <f t="array" ref="K89">SUMPRODUCT(('③【組立化粧箱】作業依頼＆実績'!$K$7:$K$256=②【資材】在庫情報!$B89)*('③【組立化粧箱】作業依頼＆実績'!$L$7:$L$256=②【資材】在庫情報!K$4),('③【組立化粧箱】作業依頼＆実績'!$N$7:$N$256))</f>
        <v>121</v>
      </c>
      <c r="L89" s="23">
        <f t="shared" ref="L89:L102" si="23">I89-K89</f>
        <v>3779</v>
      </c>
      <c r="M89" s="21">
        <f>SUMPRODUCT((①【資材】入荷情報!$O$7:$O$56=②【資材】在庫情報!$B89)*(①【資材】入荷情報!$P$7:$P$56=②【資材】在庫情報!N$4),(①【資材】入荷情報!$S$7:$S$56))</f>
        <v>0</v>
      </c>
      <c r="N89" s="22" cm="1">
        <f t="array" ref="N89">SUMPRODUCT(('③【組立化粧箱】作業依頼＆実績'!$K$7:$K$256=②【資材】在庫情報!$B89)*('③【組立化粧箱】作業依頼＆実績'!$L$7:$L$256=②【資材】在庫情報!N$4),('③【組立化粧箱】作業依頼＆実績'!$N$7:$N$256))</f>
        <v>0</v>
      </c>
      <c r="O89" s="23">
        <f t="shared" si="18"/>
        <v>4400</v>
      </c>
      <c r="P89" s="21">
        <f>SUMPRODUCT((①【資材】入荷情報!$O$7:$O$56=②【資材】在庫情報!$B89)*(①【資材】入荷情報!$P$7:$P$56=②【資材】在庫情報!Q$4),(①【資材】入荷情報!$S$7:$S$56))</f>
        <v>0</v>
      </c>
      <c r="Q89" s="22" cm="1">
        <f t="array" ref="Q89">SUMPRODUCT(('③【組立化粧箱】作業依頼＆実績'!$K$7:$K$256=②【資材】在庫情報!$B89)*('③【組立化粧箱】作業依頼＆実績'!$L$7:$L$256=②【資材】在庫情報!Q$4),('③【組立化粧箱】作業依頼＆実績'!$N$7:$N$256))</f>
        <v>20</v>
      </c>
      <c r="R89" s="23">
        <f t="shared" si="20"/>
        <v>31</v>
      </c>
      <c r="S89" s="21">
        <f>SUMPRODUCT((①【資材】入荷情報!$O$7:$O$56=②【資材】在庫情報!$B89)*(①【資材】入荷情報!$P$7:$P$56=②【資材】在庫情報!T$4),(①【資材】入荷情報!$S$7:$S$56))</f>
        <v>0</v>
      </c>
      <c r="T89" s="22" cm="1">
        <f t="array" ref="T89">SUMPRODUCT(('③【組立化粧箱】作業依頼＆実績'!$K$7:$K$256=②【資材】在庫情報!$B89)*('③【組立化粧箱】作業依頼＆実績'!$L$7:$L$256=②【資材】在庫情報!T$4),('③【組立化粧箱】作業依頼＆実績'!$N$7:$N$256))</f>
        <v>0</v>
      </c>
      <c r="U89" s="23">
        <f t="shared" si="21"/>
        <v>100</v>
      </c>
      <c r="W89" s="68"/>
      <c r="X89" s="22"/>
      <c r="Y89" s="69"/>
    </row>
    <row r="90" spans="2:25" hidden="1" outlineLevel="1" x14ac:dyDescent="0.25">
      <c r="B90" s="19">
        <f t="shared" si="2"/>
        <v>45314</v>
      </c>
      <c r="C90" s="20" t="s">
        <v>79</v>
      </c>
      <c r="D90" s="21">
        <f>SUMPRODUCT((①【資材】入荷情報!$O$7:$O$56=②【資材】在庫情報!$B90)*(①【資材】入荷情報!$P$7:$P$56=②【資材】在庫情報!E$4),(①【資材】入荷情報!$S$7:$S$56))</f>
        <v>0</v>
      </c>
      <c r="E90" s="22" cm="1">
        <f t="array" ref="E90">SUMPRODUCT(('③【組立化粧箱】作業依頼＆実績'!$K$7:$K$256=②【資材】在庫情報!$B90)*('③【組立化粧箱】作業依頼＆実績'!$L$7:$L$256=②【資材】在庫情報!E$4),('③【組立化粧箱】作業依頼＆実績'!$N$7:$N$256))</f>
        <v>0</v>
      </c>
      <c r="F90" s="23">
        <f t="shared" si="19"/>
        <v>5760</v>
      </c>
      <c r="G90" s="21">
        <f>SUMPRODUCT((①【資材】入荷情報!$O$7:$O$56=②【資材】在庫情報!$B90)*(①【資材】入荷情報!$P$7:$P$56=②【資材】在庫情報!H$4),(①【資材】入荷情報!$S$7:$S$56))</f>
        <v>2300</v>
      </c>
      <c r="H90" s="22" cm="1">
        <f t="array" ref="H90">SUMPRODUCT(('③【組立化粧箱】作業依頼＆実績'!$K$7:$K$256=②【資材】在庫情報!$B90)*('③【組立化粧箱】作業依頼＆実績'!$L$7:$L$256=②【資材】在庫情報!H$4),('③【組立化粧箱】作業依頼＆実績'!$N$7:$N$256))</f>
        <v>0</v>
      </c>
      <c r="I90" s="23">
        <f t="shared" si="22"/>
        <v>6079</v>
      </c>
      <c r="J90" s="21">
        <f>SUMPRODUCT((①【資材】入荷情報!$O$7:$O$56=②【資材】在庫情報!$B90)*(①【資材】入荷情報!$P$7:$P$56=②【資材】在庫情報!K$4),(①【資材】入荷情報!$S$7:$S$56))</f>
        <v>0</v>
      </c>
      <c r="K90" s="22" cm="1">
        <f t="array" ref="K90">SUMPRODUCT(('③【組立化粧箱】作業依頼＆実績'!$K$7:$K$256=②【資材】在庫情報!$B90)*('③【組立化粧箱】作業依頼＆実績'!$L$7:$L$256=②【資材】在庫情報!K$4),('③【組立化粧箱】作業依頼＆実績'!$N$7:$N$256))</f>
        <v>343</v>
      </c>
      <c r="L90" s="23">
        <f t="shared" si="23"/>
        <v>5736</v>
      </c>
      <c r="M90" s="21">
        <f>SUMPRODUCT((①【資材】入荷情報!$O$7:$O$56=②【資材】在庫情報!$B90)*(①【資材】入荷情報!$P$7:$P$56=②【資材】在庫情報!N$4),(①【資材】入荷情報!$S$7:$S$56))</f>
        <v>2400</v>
      </c>
      <c r="N90" s="22" cm="1">
        <f t="array" ref="N90">SUMPRODUCT(('③【組立化粧箱】作業依頼＆実績'!$K$7:$K$256=②【資材】在庫情報!$B90)*('③【組立化粧箱】作業依頼＆実績'!$L$7:$L$256=②【資材】在庫情報!N$4),('③【組立化粧箱】作業依頼＆実績'!$N$7:$N$256))</f>
        <v>0</v>
      </c>
      <c r="O90" s="23">
        <f t="shared" si="18"/>
        <v>6800</v>
      </c>
      <c r="P90" s="21">
        <f>SUMPRODUCT((①【資材】入荷情報!$O$7:$O$56=②【資材】在庫情報!$B90)*(①【資材】入荷情報!$P$7:$P$56=②【資材】在庫情報!Q$4),(①【資材】入荷情報!$S$7:$S$56))</f>
        <v>0</v>
      </c>
      <c r="Q90" s="22" cm="1">
        <f t="array" ref="Q90">SUMPRODUCT(('③【組立化粧箱】作業依頼＆実績'!$K$7:$K$256=②【資材】在庫情報!$B90)*('③【組立化粧箱】作業依頼＆実績'!$L$7:$L$256=②【資材】在庫情報!Q$4),('③【組立化粧箱】作業依頼＆実績'!$N$7:$N$256))</f>
        <v>20</v>
      </c>
      <c r="R90" s="23">
        <f t="shared" si="20"/>
        <v>11</v>
      </c>
      <c r="S90" s="21">
        <f>SUMPRODUCT((①【資材】入荷情報!$O$7:$O$56=②【資材】在庫情報!$B90)*(①【資材】入荷情報!$P$7:$P$56=②【資材】在庫情報!T$4),(①【資材】入荷情報!$S$7:$S$56))</f>
        <v>0</v>
      </c>
      <c r="T90" s="22" cm="1">
        <f t="array" ref="T90">SUMPRODUCT(('③【組立化粧箱】作業依頼＆実績'!$K$7:$K$256=②【資材】在庫情報!$B90)*('③【組立化粧箱】作業依頼＆実績'!$L$7:$L$256=②【資材】在庫情報!T$4),('③【組立化粧箱】作業依頼＆実績'!$N$7:$N$256))</f>
        <v>0</v>
      </c>
      <c r="U90" s="23">
        <f t="shared" si="21"/>
        <v>100</v>
      </c>
      <c r="W90" s="68">
        <f t="shared" si="15"/>
        <v>2300</v>
      </c>
      <c r="X90" s="22">
        <f t="shared" si="16"/>
        <v>363</v>
      </c>
      <c r="Y90" s="69">
        <f>+Y75+W90-X90</f>
        <v>11708</v>
      </c>
    </row>
    <row r="91" spans="2:25" hidden="1" outlineLevel="1" x14ac:dyDescent="0.25">
      <c r="B91" s="19">
        <f t="shared" si="2"/>
        <v>45315</v>
      </c>
      <c r="C91" s="20" t="s">
        <v>80</v>
      </c>
      <c r="D91" s="21">
        <f>SUMPRODUCT((①【資材】入荷情報!$O$7:$O$56=②【資材】在庫情報!$B91)*(①【資材】入荷情報!$P$7:$P$56=②【資材】在庫情報!E$4),(①【資材】入荷情報!$S$7:$S$56))</f>
        <v>0</v>
      </c>
      <c r="E91" s="22" cm="1">
        <f t="array" ref="E91">SUMPRODUCT(('③【組立化粧箱】作業依頼＆実績'!$K$7:$K$256=②【資材】在庫情報!$B91)*('③【組立化粧箱】作業依頼＆実績'!$L$7:$L$256=②【資材】在庫情報!E$4),('③【組立化粧箱】作業依頼＆実績'!$N$7:$N$256))</f>
        <v>0</v>
      </c>
      <c r="F91" s="23">
        <f t="shared" ref="F91:F102" si="24">+F90+D91-E91</f>
        <v>5760</v>
      </c>
      <c r="G91" s="21">
        <f>SUMPRODUCT((①【資材】入荷情報!$O$7:$O$56=②【資材】在庫情報!$B91)*(①【資材】入荷情報!$P$7:$P$56=②【資材】在庫情報!H$4),(①【資材】入荷情報!$S$7:$S$56))</f>
        <v>0</v>
      </c>
      <c r="H91" s="22" cm="1">
        <f t="array" ref="H91">SUMPRODUCT(('③【組立化粧箱】作業依頼＆実績'!$K$7:$K$256=②【資材】在庫情報!$B91)*('③【組立化粧箱】作業依頼＆実績'!$L$7:$L$256=②【資材】在庫情報!H$4),('③【組立化粧箱】作業依頼＆実績'!$N$7:$N$256))</f>
        <v>380</v>
      </c>
      <c r="I91" s="23">
        <f t="shared" si="22"/>
        <v>5356</v>
      </c>
      <c r="J91" s="21">
        <f>SUMPRODUCT((①【資材】入荷情報!$O$7:$O$56=②【資材】在庫情報!$B91)*(①【資材】入荷情報!$P$7:$P$56=②【資材】在庫情報!K$4),(①【資材】入荷情報!$S$7:$S$56))</f>
        <v>0</v>
      </c>
      <c r="K91" s="22" cm="1">
        <f t="array" ref="K91">SUMPRODUCT(('③【組立化粧箱】作業依頼＆実績'!$K$7:$K$256=②【資材】在庫情報!$B91)*('③【組立化粧箱】作業依頼＆実績'!$L$7:$L$256=②【資材】在庫情報!K$4),('③【組立化粧箱】作業依頼＆実績'!$N$7:$N$256))</f>
        <v>229</v>
      </c>
      <c r="L91" s="23">
        <f t="shared" si="23"/>
        <v>5127</v>
      </c>
      <c r="M91" s="21">
        <f>SUMPRODUCT((①【資材】入荷情報!$O$7:$O$56=②【資材】在庫情報!$B91)*(①【資材】入荷情報!$P$7:$P$56=②【資材】在庫情報!N$4),(①【資材】入荷情報!$S$7:$S$56))</f>
        <v>0</v>
      </c>
      <c r="N91" s="22" cm="1">
        <f t="array" ref="N91">SUMPRODUCT(('③【組立化粧箱】作業依頼＆実績'!$K$7:$K$256=②【資材】在庫情報!$B91)*('③【組立化粧箱】作業依頼＆実績'!$L$7:$L$256=②【資材】在庫情報!N$4),('③【組立化粧箱】作業依頼＆実績'!$N$7:$N$256))</f>
        <v>760</v>
      </c>
      <c r="O91" s="23">
        <f t="shared" si="18"/>
        <v>6040</v>
      </c>
      <c r="P91" s="21">
        <f>SUMPRODUCT((①【資材】入荷情報!$O$7:$O$56=②【資材】在庫情報!$B91)*(①【資材】入荷情報!$P$7:$P$56=②【資材】在庫情報!Q$4),(①【資材】入荷情報!$S$7:$S$56))</f>
        <v>36</v>
      </c>
      <c r="Q91" s="22" cm="1">
        <f t="array" ref="Q91">SUMPRODUCT(('③【組立化粧箱】作業依頼＆実績'!$K$7:$K$256=②【資材】在庫情報!$B91)*('③【組立化粧箱】作業依頼＆実績'!$L$7:$L$256=②【資材】在庫情報!Q$4),('③【組立化粧箱】作業依頼＆実績'!$N$7:$N$256))</f>
        <v>17</v>
      </c>
      <c r="R91" s="23">
        <f t="shared" ref="R91:R102" si="25">+R90+P91-Q91</f>
        <v>30</v>
      </c>
      <c r="S91" s="21">
        <f>SUMPRODUCT((①【資材】入荷情報!$O$7:$O$56=②【資材】在庫情報!$B91)*(①【資材】入荷情報!$P$7:$P$56=②【資材】在庫情報!T$4),(①【資材】入荷情報!$S$7:$S$56))</f>
        <v>0</v>
      </c>
      <c r="T91" s="22" cm="1">
        <f t="array" ref="T91">SUMPRODUCT(('③【組立化粧箱】作業依頼＆実績'!$K$7:$K$256=②【資材】在庫情報!$B91)*('③【組立化粧箱】作業依頼＆実績'!$L$7:$L$256=②【資材】在庫情報!T$4),('③【組立化粧箱】作業依頼＆実績'!$N$7:$N$256))</f>
        <v>0</v>
      </c>
      <c r="U91" s="23">
        <f t="shared" ref="U91:U102" si="26">+U90+S91-T91</f>
        <v>100</v>
      </c>
      <c r="W91" s="68">
        <f t="shared" si="15"/>
        <v>36</v>
      </c>
      <c r="X91" s="22">
        <f t="shared" si="16"/>
        <v>626</v>
      </c>
      <c r="Y91" s="69">
        <f t="shared" si="17"/>
        <v>11118</v>
      </c>
    </row>
    <row r="92" spans="2:25" hidden="1" outlineLevel="1" x14ac:dyDescent="0.25">
      <c r="B92" s="19">
        <f t="shared" si="2"/>
        <v>45316</v>
      </c>
      <c r="C92" s="20" t="s">
        <v>81</v>
      </c>
      <c r="D92" s="21">
        <f>SUMPRODUCT((①【資材】入荷情報!$O$7:$O$56=②【資材】在庫情報!$B92)*(①【資材】入荷情報!$P$7:$P$56=②【資材】在庫情報!E$4),(①【資材】入荷情報!$S$7:$S$56))</f>
        <v>0</v>
      </c>
      <c r="E92" s="22" cm="1">
        <f t="array" ref="E92">SUMPRODUCT(('③【組立化粧箱】作業依頼＆実績'!$K$7:$K$256=②【資材】在庫情報!$B92)*('③【組立化粧箱】作業依頼＆実績'!$L$7:$L$256=②【資材】在庫情報!E$4),('③【組立化粧箱】作業依頼＆実績'!$N$7:$N$256))</f>
        <v>0</v>
      </c>
      <c r="F92" s="23">
        <f t="shared" si="24"/>
        <v>5760</v>
      </c>
      <c r="G92" s="21">
        <f>SUMPRODUCT((①【資材】入荷情報!$O$7:$O$56=②【資材】在庫情報!$B92)*(①【資材】入荷情報!$P$7:$P$56=②【資材】在庫情報!H$4),(①【資材】入荷情報!$S$7:$S$56))</f>
        <v>0</v>
      </c>
      <c r="H92" s="22" cm="1">
        <f t="array" ref="H92">SUMPRODUCT(('③【組立化粧箱】作業依頼＆実績'!$K$7:$K$256=②【資材】在庫情報!$B92)*('③【組立化粧箱】作業依頼＆実績'!$L$7:$L$256=②【資材】在庫情報!H$4),('③【組立化粧箱】作業依頼＆実績'!$N$7:$N$256))</f>
        <v>380</v>
      </c>
      <c r="I92" s="23">
        <f t="shared" si="22"/>
        <v>4747</v>
      </c>
      <c r="J92" s="21">
        <f>SUMPRODUCT((①【資材】入荷情報!$O$7:$O$56=②【資材】在庫情報!$B92)*(①【資材】入荷情報!$P$7:$P$56=②【資材】在庫情報!K$4),(①【資材】入荷情報!$S$7:$S$56))</f>
        <v>0</v>
      </c>
      <c r="K92" s="22" cm="1">
        <f t="array" ref="K92">SUMPRODUCT(('③【組立化粧箱】作業依頼＆実績'!$K$7:$K$256=②【資材】在庫情報!$B92)*('③【組立化粧箱】作業依頼＆実績'!$L$7:$L$256=②【資材】在庫情報!K$4),('③【組立化粧箱】作業依頼＆実績'!$N$7:$N$256))</f>
        <v>0</v>
      </c>
      <c r="L92" s="23">
        <f t="shared" si="23"/>
        <v>4747</v>
      </c>
      <c r="M92" s="21">
        <f>SUMPRODUCT((①【資材】入荷情報!$O$7:$O$56=②【資材】在庫情報!$B92)*(①【資材】入荷情報!$P$7:$P$56=②【資材】在庫情報!N$4),(①【資材】入荷情報!$S$7:$S$56))</f>
        <v>0</v>
      </c>
      <c r="N92" s="22" cm="1">
        <f t="array" ref="N92">SUMPRODUCT(('③【組立化粧箱】作業依頼＆実績'!$K$7:$K$256=②【資材】在庫情報!$B92)*('③【組立化粧箱】作業依頼＆実績'!$L$7:$L$256=②【資材】在庫情報!N$4),('③【組立化粧箱】作業依頼＆実績'!$N$7:$N$256))</f>
        <v>760</v>
      </c>
      <c r="O92" s="23">
        <f t="shared" si="18"/>
        <v>5280</v>
      </c>
      <c r="P92" s="21">
        <f>SUMPRODUCT((①【資材】入荷情報!$O$7:$O$56=②【資材】在庫情報!$B92)*(①【資材】入荷情報!$P$7:$P$56=②【資材】在庫情報!Q$4),(①【資材】入荷情報!$S$7:$S$56))</f>
        <v>90</v>
      </c>
      <c r="Q92" s="22" cm="1">
        <f t="array" ref="Q92">SUMPRODUCT(('③【組立化粧箱】作業依頼＆実績'!$K$7:$K$256=②【資材】在庫情報!$B92)*('③【組立化粧箱】作業依頼＆実績'!$L$7:$L$256=②【資材】在庫情報!Q$4),('③【組立化粧箱】作業依頼＆実績'!$N$7:$N$256))</f>
        <v>17</v>
      </c>
      <c r="R92" s="23">
        <f t="shared" si="25"/>
        <v>103</v>
      </c>
      <c r="S92" s="21">
        <f>SUMPRODUCT((①【資材】入荷情報!$O$7:$O$56=②【資材】在庫情報!$B92)*(①【資材】入荷情報!$P$7:$P$56=②【資材】在庫情報!T$4),(①【資材】入荷情報!$S$7:$S$56))</f>
        <v>40</v>
      </c>
      <c r="T92" s="22" cm="1">
        <f t="array" ref="T92">SUMPRODUCT(('③【組立化粧箱】作業依頼＆実績'!$K$7:$K$256=②【資材】在庫情報!$B92)*('③【組立化粧箱】作業依頼＆実績'!$L$7:$L$256=②【資材】在庫情報!T$4),('③【組立化粧箱】作業依頼＆実績'!$N$7:$N$256))</f>
        <v>0</v>
      </c>
      <c r="U92" s="23">
        <f t="shared" si="26"/>
        <v>140</v>
      </c>
      <c r="W92" s="68">
        <f t="shared" si="15"/>
        <v>130</v>
      </c>
      <c r="X92" s="22">
        <f t="shared" si="16"/>
        <v>397</v>
      </c>
      <c r="Y92" s="69">
        <f t="shared" si="17"/>
        <v>10851</v>
      </c>
    </row>
    <row r="93" spans="2:25" hidden="1" outlineLevel="1" x14ac:dyDescent="0.25">
      <c r="B93" s="19">
        <f t="shared" si="2"/>
        <v>45317</v>
      </c>
      <c r="C93" s="20" t="s">
        <v>75</v>
      </c>
      <c r="D93" s="21">
        <f>SUMPRODUCT((①【資材】入荷情報!$O$7:$O$56=②【資材】在庫情報!$B93)*(①【資材】入荷情報!$P$7:$P$56=②【資材】在庫情報!E$4),(①【資材】入荷情報!$S$7:$S$56))</f>
        <v>0</v>
      </c>
      <c r="E93" s="22" cm="1">
        <f t="array" ref="E93">SUMPRODUCT(('③【組立化粧箱】作業依頼＆実績'!$K$7:$K$256=②【資材】在庫情報!$B93)*('③【組立化粧箱】作業依頼＆実績'!$L$7:$L$256=②【資材】在庫情報!E$4),('③【組立化粧箱】作業依頼＆実績'!$N$7:$N$256))</f>
        <v>0</v>
      </c>
      <c r="F93" s="23">
        <f t="shared" si="24"/>
        <v>5760</v>
      </c>
      <c r="G93" s="21">
        <f>SUMPRODUCT((①【資材】入荷情報!$O$7:$O$56=②【資材】在庫情報!$B93)*(①【資材】入荷情報!$P$7:$P$56=②【資材】在庫情報!H$4),(①【資材】入荷情報!$S$7:$S$56))</f>
        <v>0</v>
      </c>
      <c r="H93" s="22" cm="1">
        <f t="array" ref="H93">SUMPRODUCT(('③【組立化粧箱】作業依頼＆実績'!$K$7:$K$256=②【資材】在庫情報!$B93)*('③【組立化粧箱】作業依頼＆実績'!$L$7:$L$256=②【資材】在庫情報!H$4),('③【組立化粧箱】作業依頼＆実績'!$N$7:$N$256))</f>
        <v>0</v>
      </c>
      <c r="I93" s="23">
        <f t="shared" si="22"/>
        <v>4747</v>
      </c>
      <c r="J93" s="21">
        <f>SUMPRODUCT((①【資材】入荷情報!$O$7:$O$56=②【資材】在庫情報!$B93)*(①【資材】入荷情報!$P$7:$P$56=②【資材】在庫情報!K$4),(①【資材】入荷情報!$S$7:$S$56))</f>
        <v>0</v>
      </c>
      <c r="K93" s="22" cm="1">
        <f t="array" ref="K93">SUMPRODUCT(('③【組立化粧箱】作業依頼＆実績'!$K$7:$K$256=②【資材】在庫情報!$B93)*('③【組立化粧箱】作業依頼＆実績'!$L$7:$L$256=②【資材】在庫情報!K$4),('③【組立化粧箱】作業依頼＆実績'!$N$7:$N$256))</f>
        <v>316</v>
      </c>
      <c r="L93" s="23">
        <f t="shared" si="23"/>
        <v>4431</v>
      </c>
      <c r="M93" s="21">
        <f>SUMPRODUCT((①【資材】入荷情報!$O$7:$O$56=②【資材】在庫情報!$B93)*(①【資材】入荷情報!$P$7:$P$56=②【資材】在庫情報!N$4),(①【資材】入荷情報!$S$7:$S$56))</f>
        <v>0</v>
      </c>
      <c r="N93" s="22" cm="1">
        <f t="array" ref="N93">SUMPRODUCT(('③【組立化粧箱】作業依頼＆実績'!$K$7:$K$256=②【資材】在庫情報!$B93)*('③【組立化粧箱】作業依頼＆実績'!$L$7:$L$256=②【資材】在庫情報!N$4),('③【組立化粧箱】作業依頼＆実績'!$N$7:$N$256))</f>
        <v>0</v>
      </c>
      <c r="O93" s="23">
        <f t="shared" si="18"/>
        <v>5280</v>
      </c>
      <c r="P93" s="21">
        <f>SUMPRODUCT((①【資材】入荷情報!$O$7:$O$56=②【資材】在庫情報!$B93)*(①【資材】入荷情報!$P$7:$P$56=②【資材】在庫情報!Q$4),(①【資材】入荷情報!$S$7:$S$56))</f>
        <v>0</v>
      </c>
      <c r="Q93" s="22">
        <f>SUMPRODUCT(('③【組立化粧箱】作業依頼＆実績'!$K$7:$K$256=②【資材】在庫情報!$B93)*('③【組立化粧箱】作業依頼＆実績'!$L$7:$L$256=②【資材】在庫情報!Q$4),('③【組立化粧箱】作業依頼＆実績'!$N$7:$N$256))</f>
        <v>15</v>
      </c>
      <c r="R93" s="23">
        <f t="shared" si="25"/>
        <v>88</v>
      </c>
      <c r="S93" s="21">
        <f>SUMPRODUCT((①【資材】入荷情報!$O$7:$O$56=②【資材】在庫情報!$B93)*(①【資材】入荷情報!$P$7:$P$56=②【資材】在庫情報!T$4),(①【資材】入荷情報!$S$7:$S$56))</f>
        <v>0</v>
      </c>
      <c r="T93" s="22" cm="1">
        <f t="array" ref="T93">SUMPRODUCT(('③【組立化粧箱】作業依頼＆実績'!$K$7:$K$256=②【資材】在庫情報!$B93)*('③【組立化粧箱】作業依頼＆実績'!$L$7:$L$256=②【資材】在庫情報!T$4),('③【組立化粧箱】作業依頼＆実績'!$N$7:$N$256))</f>
        <v>72</v>
      </c>
      <c r="U93" s="23">
        <f t="shared" si="26"/>
        <v>68</v>
      </c>
      <c r="W93" s="68">
        <f t="shared" si="15"/>
        <v>0</v>
      </c>
      <c r="X93" s="22">
        <f t="shared" si="16"/>
        <v>403</v>
      </c>
      <c r="Y93" s="69">
        <f t="shared" si="17"/>
        <v>10448</v>
      </c>
    </row>
    <row r="94" spans="2:25" hidden="1" outlineLevel="1" x14ac:dyDescent="0.25">
      <c r="B94" s="19">
        <f t="shared" si="2"/>
        <v>45318</v>
      </c>
      <c r="C94" s="20" t="s">
        <v>76</v>
      </c>
      <c r="D94" s="21">
        <f>SUMPRODUCT((①【資材】入荷情報!$O$7:$O$56=②【資材】在庫情報!$B94)*(①【資材】入荷情報!$P$7:$P$56=②【資材】在庫情報!E$4),(①【資材】入荷情報!$S$7:$S$56))</f>
        <v>0</v>
      </c>
      <c r="E94" s="22" cm="1">
        <f t="array" ref="E94">SUMPRODUCT(('③【組立化粧箱】作業依頼＆実績'!$K$7:$K$256=②【資材】在庫情報!$B94)*('③【組立化粧箱】作業依頼＆実績'!$L$7:$L$256=②【資材】在庫情報!E$4),('③【組立化粧箱】作業依頼＆実績'!$N$7:$N$256))</f>
        <v>0</v>
      </c>
      <c r="F94" s="23">
        <f t="shared" si="24"/>
        <v>5760</v>
      </c>
      <c r="G94" s="21">
        <f>SUMPRODUCT((①【資材】入荷情報!$O$7:$O$56=②【資材】在庫情報!$B94)*(①【資材】入荷情報!$P$7:$P$56=②【資材】在庫情報!H$4),(①【資材】入荷情報!$S$7:$S$56))</f>
        <v>0</v>
      </c>
      <c r="H94" s="22" cm="1">
        <f t="array" ref="H94">SUMPRODUCT(('③【組立化粧箱】作業依頼＆実績'!$K$7:$K$256=②【資材】在庫情報!$B94)*('③【組立化粧箱】作業依頼＆実績'!$L$7:$L$256=②【資材】在庫情報!H$4),('③【組立化粧箱】作業依頼＆実績'!$N$7:$N$256))</f>
        <v>0</v>
      </c>
      <c r="I94" s="23">
        <f t="shared" si="22"/>
        <v>4431</v>
      </c>
      <c r="J94" s="21">
        <f>SUMPRODUCT((①【資材】入荷情報!$O$7:$O$56=②【資材】在庫情報!$B94)*(①【資材】入荷情報!$P$7:$P$56=②【資材】在庫情報!K$4),(①【資材】入荷情報!$S$7:$S$56))</f>
        <v>0</v>
      </c>
      <c r="K94" s="22" cm="1">
        <f t="array" ref="K94">SUMPRODUCT(('③【組立化粧箱】作業依頼＆実績'!$K$7:$K$256=②【資材】在庫情報!$B94)*('③【組立化粧箱】作業依頼＆実績'!$L$7:$L$256=②【資材】在庫情報!K$4),('③【組立化粧箱】作業依頼＆実績'!$N$7:$N$256))</f>
        <v>0</v>
      </c>
      <c r="L94" s="23">
        <f t="shared" si="23"/>
        <v>4431</v>
      </c>
      <c r="M94" s="21">
        <f>SUMPRODUCT((①【資材】入荷情報!$O$7:$O$56=②【資材】在庫情報!$B94)*(①【資材】入荷情報!$P$7:$P$56=②【資材】在庫情報!N$4),(①【資材】入荷情報!$S$7:$S$56))</f>
        <v>0</v>
      </c>
      <c r="N94" s="22" cm="1">
        <f t="array" ref="N94">SUMPRODUCT(('③【組立化粧箱】作業依頼＆実績'!$K$7:$K$256=②【資材】在庫情報!$B94)*('③【組立化粧箱】作業依頼＆実績'!$L$7:$L$256=②【資材】在庫情報!N$4),('③【組立化粧箱】作業依頼＆実績'!$N$7:$N$256))</f>
        <v>0</v>
      </c>
      <c r="O94" s="23">
        <f t="shared" si="18"/>
        <v>5280</v>
      </c>
      <c r="P94" s="21">
        <f>SUMPRODUCT((①【資材】入荷情報!$O$7:$O$56=②【資材】在庫情報!$B94)*(①【資材】入荷情報!$P$7:$P$56=②【資材】在庫情報!Q$4),(①【資材】入荷情報!$S$7:$S$56))</f>
        <v>0</v>
      </c>
      <c r="Q94" s="22" cm="1">
        <f t="array" ref="Q94">SUMPRODUCT(('③【組立化粧箱】作業依頼＆実績'!$K$7:$K$256=②【資材】在庫情報!$B94)*('③【組立化粧箱】作業依頼＆実績'!$L$7:$L$256=②【資材】在庫情報!Q$4),('③【組立化粧箱】作業依頼＆実績'!$N$7:$N$256))</f>
        <v>0</v>
      </c>
      <c r="R94" s="23">
        <f t="shared" si="25"/>
        <v>88</v>
      </c>
      <c r="S94" s="21">
        <f>SUMPRODUCT((①【資材】入荷情報!$O$7:$O$56=②【資材】在庫情報!$B94)*(①【資材】入荷情報!$P$7:$P$56=②【資材】在庫情報!T$4),(①【資材】入荷情報!$S$7:$S$56))</f>
        <v>0</v>
      </c>
      <c r="T94" s="22" cm="1">
        <f t="array" ref="T94">SUMPRODUCT(('③【組立化粧箱】作業依頼＆実績'!$K$7:$K$256=②【資材】在庫情報!$B94)*('③【組立化粧箱】作業依頼＆実績'!$L$7:$L$256=②【資材】在庫情報!T$4),('③【組立化粧箱】作業依頼＆実績'!$N$7:$N$256))</f>
        <v>0</v>
      </c>
      <c r="U94" s="23">
        <f t="shared" si="26"/>
        <v>68</v>
      </c>
      <c r="W94" s="68">
        <f t="shared" si="15"/>
        <v>0</v>
      </c>
      <c r="X94" s="22">
        <f t="shared" si="16"/>
        <v>0</v>
      </c>
      <c r="Y94" s="69">
        <f t="shared" si="17"/>
        <v>10448</v>
      </c>
    </row>
    <row r="95" spans="2:25" hidden="1" outlineLevel="1" x14ac:dyDescent="0.25">
      <c r="B95" s="19">
        <f t="shared" si="2"/>
        <v>45319</v>
      </c>
      <c r="C95" s="20" t="s">
        <v>77</v>
      </c>
      <c r="D95" s="21">
        <f>SUMPRODUCT((①【資材】入荷情報!$O$7:$O$56=②【資材】在庫情報!$B95)*(①【資材】入荷情報!$P$7:$P$56=②【資材】在庫情報!E$4),(①【資材】入荷情報!$S$7:$S$56))</f>
        <v>0</v>
      </c>
      <c r="E95" s="22" cm="1">
        <f t="array" ref="E95">SUMPRODUCT(('③【組立化粧箱】作業依頼＆実績'!$K$7:$K$256=②【資材】在庫情報!$B95)*('③【組立化粧箱】作業依頼＆実績'!$L$7:$L$256=②【資材】在庫情報!E$4),('③【組立化粧箱】作業依頼＆実績'!$N$7:$N$256))</f>
        <v>0</v>
      </c>
      <c r="F95" s="23">
        <f t="shared" si="24"/>
        <v>5760</v>
      </c>
      <c r="G95" s="21">
        <f>SUMPRODUCT((①【資材】入荷情報!$O$7:$O$56=②【資材】在庫情報!$B95)*(①【資材】入荷情報!$P$7:$P$56=②【資材】在庫情報!H$4),(①【資材】入荷情報!$S$7:$S$56))</f>
        <v>0</v>
      </c>
      <c r="H95" s="22" cm="1">
        <f t="array" ref="H95">SUMPRODUCT(('③【組立化粧箱】作業依頼＆実績'!$K$7:$K$256=②【資材】在庫情報!$B95)*('③【組立化粧箱】作業依頼＆実績'!$L$7:$L$256=②【資材】在庫情報!H$4),('③【組立化粧箱】作業依頼＆実績'!$N$7:$N$256))</f>
        <v>0</v>
      </c>
      <c r="I95" s="23">
        <f t="shared" si="22"/>
        <v>4431</v>
      </c>
      <c r="J95" s="21">
        <f>SUMPRODUCT((①【資材】入荷情報!$O$7:$O$56=②【資材】在庫情報!$B95)*(①【資材】入荷情報!$P$7:$P$56=②【資材】在庫情報!K$4),(①【資材】入荷情報!$S$7:$S$56))</f>
        <v>0</v>
      </c>
      <c r="K95" s="22" cm="1">
        <f t="array" ref="K95">SUMPRODUCT(('③【組立化粧箱】作業依頼＆実績'!$K$7:$K$256=②【資材】在庫情報!$B95)*('③【組立化粧箱】作業依頼＆実績'!$L$7:$L$256=②【資材】在庫情報!K$4),('③【組立化粧箱】作業依頼＆実績'!$N$7:$N$256))</f>
        <v>0</v>
      </c>
      <c r="L95" s="23">
        <f t="shared" si="23"/>
        <v>4431</v>
      </c>
      <c r="M95" s="21">
        <f>SUMPRODUCT((①【資材】入荷情報!$O$7:$O$56=②【資材】在庫情報!$B95)*(①【資材】入荷情報!$P$7:$P$56=②【資材】在庫情報!N$4),(①【資材】入荷情報!$S$7:$S$56))</f>
        <v>0</v>
      </c>
      <c r="N95" s="22" cm="1">
        <f t="array" ref="N95">SUMPRODUCT(('③【組立化粧箱】作業依頼＆実績'!$K$7:$K$256=②【資材】在庫情報!$B95)*('③【組立化粧箱】作業依頼＆実績'!$L$7:$L$256=②【資材】在庫情報!N$4),('③【組立化粧箱】作業依頼＆実績'!$N$7:$N$256))</f>
        <v>0</v>
      </c>
      <c r="O95" s="23">
        <f t="shared" si="18"/>
        <v>5280</v>
      </c>
      <c r="P95" s="21">
        <f>SUMPRODUCT((①【資材】入荷情報!$O$7:$O$56=②【資材】在庫情報!$B95)*(①【資材】入荷情報!$P$7:$P$56=②【資材】在庫情報!Q$4),(①【資材】入荷情報!$S$7:$S$56))</f>
        <v>0</v>
      </c>
      <c r="Q95" s="22" cm="1">
        <f t="array" ref="Q95">SUMPRODUCT(('③【組立化粧箱】作業依頼＆実績'!$K$7:$K$256=②【資材】在庫情報!$B95)*('③【組立化粧箱】作業依頼＆実績'!$L$7:$L$256=②【資材】在庫情報!Q$4),('③【組立化粧箱】作業依頼＆実績'!$N$7:$N$256))</f>
        <v>0</v>
      </c>
      <c r="R95" s="23">
        <f t="shared" si="25"/>
        <v>88</v>
      </c>
      <c r="S95" s="21">
        <f>SUMPRODUCT((①【資材】入荷情報!$O$7:$O$56=②【資材】在庫情報!$B95)*(①【資材】入荷情報!$P$7:$P$56=②【資材】在庫情報!T$4),(①【資材】入荷情報!$S$7:$S$56))</f>
        <v>0</v>
      </c>
      <c r="T95" s="22" cm="1">
        <f t="array" ref="T95">SUMPRODUCT(('③【組立化粧箱】作業依頼＆実績'!$K$7:$K$256=②【資材】在庫情報!$B95)*('③【組立化粧箱】作業依頼＆実績'!$L$7:$L$256=②【資材】在庫情報!T$4),('③【組立化粧箱】作業依頼＆実績'!$N$7:$N$256))</f>
        <v>0</v>
      </c>
      <c r="U95" s="23">
        <f t="shared" si="26"/>
        <v>68</v>
      </c>
      <c r="W95" s="68">
        <f t="shared" si="15"/>
        <v>0</v>
      </c>
      <c r="X95" s="22">
        <f t="shared" si="16"/>
        <v>0</v>
      </c>
      <c r="Y95" s="69">
        <f t="shared" si="17"/>
        <v>10448</v>
      </c>
    </row>
    <row r="96" spans="2:25" hidden="1" outlineLevel="1" x14ac:dyDescent="0.25">
      <c r="B96" s="19">
        <f t="shared" si="2"/>
        <v>45320</v>
      </c>
      <c r="C96" s="20" t="s">
        <v>78</v>
      </c>
      <c r="D96" s="21">
        <f>SUMPRODUCT((①【資材】入荷情報!$O$7:$O$56=②【資材】在庫情報!$B96)*(①【資材】入荷情報!$P$7:$P$56=②【資材】在庫情報!E$4),(①【資材】入荷情報!$S$7:$S$56))</f>
        <v>0</v>
      </c>
      <c r="E96" s="22" cm="1">
        <f t="array" ref="E96">SUMPRODUCT(('③【組立化粧箱】作業依頼＆実績'!$K$7:$K$256=②【資材】在庫情報!$B96)*('③【組立化粧箱】作業依頼＆実績'!$L$7:$L$256=②【資材】在庫情報!E$4),('③【組立化粧箱】作業依頼＆実績'!$N$7:$N$256))</f>
        <v>0</v>
      </c>
      <c r="F96" s="23">
        <f t="shared" si="24"/>
        <v>5760</v>
      </c>
      <c r="G96" s="21">
        <f>SUMPRODUCT((①【資材】入荷情報!$O$7:$O$56=②【資材】在庫情報!$B96)*(①【資材】入荷情報!$P$7:$P$56=②【資材】在庫情報!H$4),(①【資材】入荷情報!$S$7:$S$56))</f>
        <v>0</v>
      </c>
      <c r="H96" s="22" cm="1">
        <f t="array" ref="H96">SUMPRODUCT(('③【組立化粧箱】作業依頼＆実績'!$K$7:$K$256=②【資材】在庫情報!$B96)*('③【組立化粧箱】作業依頼＆実績'!$L$7:$L$256=②【資材】在庫情報!H$4),('③【組立化粧箱】作業依頼＆実績'!$N$7:$N$256))</f>
        <v>0</v>
      </c>
      <c r="I96" s="23">
        <f t="shared" si="22"/>
        <v>4431</v>
      </c>
      <c r="J96" s="21">
        <f>SUMPRODUCT((①【資材】入荷情報!$O$7:$O$56=②【資材】在庫情報!$B96)*(①【資材】入荷情報!$P$7:$P$56=②【資材】在庫情報!K$4),(①【資材】入荷情報!$S$7:$S$56))</f>
        <v>0</v>
      </c>
      <c r="K96" s="22" cm="1">
        <f t="array" ref="K96">SUMPRODUCT(('③【組立化粧箱】作業依頼＆実績'!$K$7:$K$256=②【資材】在庫情報!$B96)*('③【組立化粧箱】作業依頼＆実績'!$L$7:$L$256=②【資材】在庫情報!K$4),('③【組立化粧箱】作業依頼＆実績'!$N$7:$N$256))</f>
        <v>456</v>
      </c>
      <c r="L96" s="23">
        <f t="shared" si="23"/>
        <v>3975</v>
      </c>
      <c r="M96" s="21">
        <f>SUMPRODUCT((①【資材】入荷情報!$O$7:$O$56=②【資材】在庫情報!$B96)*(①【資材】入荷情報!$P$7:$P$56=②【資材】在庫情報!N$4),(①【資材】入荷情報!$S$7:$S$56))</f>
        <v>0</v>
      </c>
      <c r="N96" s="22" cm="1">
        <f t="array" ref="N96">SUMPRODUCT(('③【組立化粧箱】作業依頼＆実績'!$K$7:$K$256=②【資材】在庫情報!$B96)*('③【組立化粧箱】作業依頼＆実績'!$L$7:$L$256=②【資材】在庫情報!N$4),('③【組立化粧箱】作業依頼＆実績'!$N$7:$N$256))</f>
        <v>0</v>
      </c>
      <c r="O96" s="23">
        <f t="shared" si="18"/>
        <v>5280</v>
      </c>
      <c r="P96" s="21">
        <f>SUMPRODUCT((①【資材】入荷情報!$O$7:$O$56=②【資材】在庫情報!$B96)*(①【資材】入荷情報!$P$7:$P$56=②【資材】在庫情報!Q$4),(①【資材】入荷情報!$S$7:$S$56))</f>
        <v>0</v>
      </c>
      <c r="Q96" s="22" cm="1">
        <f t="array" ref="Q96">SUMPRODUCT(('③【組立化粧箱】作業依頼＆実績'!$K$7:$K$256=②【資材】在庫情報!$B96)*('③【組立化粧箱】作業依頼＆実績'!$L$7:$L$256=②【資材】在庫情報!Q$4),('③【組立化粧箱】作業依頼＆実績'!$N$7:$N$256))</f>
        <v>22</v>
      </c>
      <c r="R96" s="23">
        <f t="shared" si="25"/>
        <v>66</v>
      </c>
      <c r="S96" s="21">
        <f>SUMPRODUCT((①【資材】入荷情報!$O$7:$O$56=②【資材】在庫情報!$B96)*(①【資材】入荷情報!$P$7:$P$56=②【資材】在庫情報!T$4),(①【資材】入荷情報!$S$7:$S$56))</f>
        <v>0</v>
      </c>
      <c r="T96" s="22" cm="1">
        <f t="array" ref="T96">SUMPRODUCT(('③【組立化粧箱】作業依頼＆実績'!$K$7:$K$256=②【資材】在庫情報!$B96)*('③【組立化粧箱】作業依頼＆実績'!$L$7:$L$256=②【資材】在庫情報!T$4),('③【組立化粧箱】作業依頼＆実績'!$N$7:$N$256))</f>
        <v>7</v>
      </c>
      <c r="U96" s="23">
        <f t="shared" si="26"/>
        <v>61</v>
      </c>
      <c r="W96" s="68">
        <f t="shared" si="15"/>
        <v>0</v>
      </c>
      <c r="X96" s="22">
        <f t="shared" si="16"/>
        <v>485</v>
      </c>
      <c r="Y96" s="69">
        <f t="shared" si="17"/>
        <v>9963</v>
      </c>
    </row>
    <row r="97" spans="2:25" hidden="1" outlineLevel="1" x14ac:dyDescent="0.25">
      <c r="B97" s="19">
        <f t="shared" si="2"/>
        <v>45321</v>
      </c>
      <c r="C97" s="20" t="s">
        <v>79</v>
      </c>
      <c r="D97" s="21">
        <f>SUMPRODUCT((①【資材】入荷情報!$O$7:$O$56=②【資材】在庫情報!$B97)*(①【資材】入荷情報!$P$7:$P$56=②【資材】在庫情報!E$4),(①【資材】入荷情報!$S$7:$S$56))</f>
        <v>0</v>
      </c>
      <c r="E97" s="22" cm="1">
        <f t="array" ref="E97">SUMPRODUCT(('③【組立化粧箱】作業依頼＆実績'!$K$7:$K$256=②【資材】在庫情報!$B97)*('③【組立化粧箱】作業依頼＆実績'!$L$7:$L$256=②【資材】在庫情報!E$4),('③【組立化粧箱】作業依頼＆実績'!$N$7:$N$256))</f>
        <v>0</v>
      </c>
      <c r="F97" s="23">
        <f t="shared" si="24"/>
        <v>5760</v>
      </c>
      <c r="G97" s="21">
        <f>SUMPRODUCT((①【資材】入荷情報!$O$7:$O$56=②【資材】在庫情報!$B97)*(①【資材】入荷情報!$P$7:$P$56=②【資材】在庫情報!H$4),(①【資材】入荷情報!$S$7:$S$56))</f>
        <v>0</v>
      </c>
      <c r="H97" s="22" cm="1">
        <f t="array" ref="H97">SUMPRODUCT(('③【組立化粧箱】作業依頼＆実績'!$K$7:$K$256=②【資材】在庫情報!$B97)*('③【組立化粧箱】作業依頼＆実績'!$L$7:$L$256=②【資材】在庫情報!H$4),('③【組立化粧箱】作業依頼＆実績'!$N$7:$N$256))</f>
        <v>228</v>
      </c>
      <c r="I97" s="23">
        <f t="shared" si="22"/>
        <v>3747</v>
      </c>
      <c r="J97" s="21">
        <f>SUMPRODUCT((①【資材】入荷情報!$O$7:$O$56=②【資材】在庫情報!$B97)*(①【資材】入荷情報!$P$7:$P$56=②【資材】在庫情報!K$4),(①【資材】入荷情報!$S$7:$S$56))</f>
        <v>0</v>
      </c>
      <c r="K97" s="22" cm="1">
        <f t="array" ref="K97">SUMPRODUCT(('③【組立化粧箱】作業依頼＆実績'!$K$7:$K$256=②【資材】在庫情報!$B97)*('③【組立化粧箱】作業依頼＆実績'!$L$7:$L$256=②【資材】在庫情報!K$4),('③【組立化粧箱】作業依頼＆実績'!$N$7:$N$256))</f>
        <v>76</v>
      </c>
      <c r="L97" s="23">
        <f t="shared" si="23"/>
        <v>3671</v>
      </c>
      <c r="M97" s="21">
        <f>SUMPRODUCT((①【資材】入荷情報!$O$7:$O$56=②【資材】在庫情報!$B97)*(①【資材】入荷情報!$P$7:$P$56=②【資材】在庫情報!N$4),(①【資材】入荷情報!$S$7:$S$56))</f>
        <v>0</v>
      </c>
      <c r="N97" s="22" cm="1">
        <f t="array" ref="N97">SUMPRODUCT(('③【組立化粧箱】作業依頼＆実績'!$K$7:$K$256=②【資材】在庫情報!$B97)*('③【組立化粧箱】作業依頼＆実績'!$L$7:$L$256=②【資材】在庫情報!N$4),('③【組立化粧箱】作業依頼＆実績'!$N$7:$N$256))</f>
        <v>0</v>
      </c>
      <c r="O97" s="23">
        <f t="shared" si="18"/>
        <v>5280</v>
      </c>
      <c r="P97" s="21">
        <f>SUMPRODUCT((①【資材】入荷情報!$O$7:$O$56=②【資材】在庫情報!$B97)*(①【資材】入荷情報!$P$7:$P$56=②【資材】在庫情報!Q$4),(①【資材】入荷情報!$S$7:$S$56))</f>
        <v>0</v>
      </c>
      <c r="Q97" s="22" cm="1">
        <f t="array" ref="Q97">SUMPRODUCT(('③【組立化粧箱】作業依頼＆実績'!$K$7:$K$256=②【資材】在庫情報!$B97)*('③【組立化粧箱】作業依頼＆実績'!$L$7:$L$256=②【資材】在庫情報!Q$4),('③【組立化粧箱】作業依頼＆実績'!$N$7:$N$256))</f>
        <v>14</v>
      </c>
      <c r="R97" s="23">
        <f t="shared" si="25"/>
        <v>52</v>
      </c>
      <c r="S97" s="21">
        <f>SUMPRODUCT((①【資材】入荷情報!$O$7:$O$56=②【資材】在庫情報!$B97)*(①【資材】入荷情報!$P$7:$P$56=②【資材】在庫情報!T$4),(①【資材】入荷情報!$S$7:$S$56))</f>
        <v>0</v>
      </c>
      <c r="T97" s="22" cm="1">
        <f t="array" ref="T97">SUMPRODUCT(('③【組立化粧箱】作業依頼＆実績'!$K$7:$K$256=②【資材】在庫情報!$B97)*('③【組立化粧箱】作業依頼＆実績'!$L$7:$L$256=②【資材】在庫情報!T$4),('③【組立化粧箱】作業依頼＆実績'!$N$7:$N$256))</f>
        <v>4</v>
      </c>
      <c r="U97" s="23">
        <f t="shared" si="26"/>
        <v>57</v>
      </c>
      <c r="W97" s="68">
        <f t="shared" si="15"/>
        <v>0</v>
      </c>
      <c r="X97" s="22">
        <f t="shared" si="16"/>
        <v>322</v>
      </c>
      <c r="Y97" s="69">
        <f t="shared" si="17"/>
        <v>9641</v>
      </c>
    </row>
    <row r="98" spans="2:25" hidden="1" outlineLevel="1" x14ac:dyDescent="0.25">
      <c r="B98" s="19">
        <f t="shared" si="2"/>
        <v>45322</v>
      </c>
      <c r="C98" s="20" t="s">
        <v>80</v>
      </c>
      <c r="D98" s="21">
        <f>SUMPRODUCT((①【資材】入荷情報!$O$7:$O$56=②【資材】在庫情報!$B98)*(①【資材】入荷情報!$P$7:$P$56=②【資材】在庫情報!E$4),(①【資材】入荷情報!$S$7:$S$56))</f>
        <v>0</v>
      </c>
      <c r="E98" s="22" cm="1">
        <f t="array" ref="E98">SUMPRODUCT(('③【組立化粧箱】作業依頼＆実績'!$K$7:$K$256=②【資材】在庫情報!$B98)*('③【組立化粧箱】作業依頼＆実績'!$L$7:$L$256=②【資材】在庫情報!E$4),('③【組立化粧箱】作業依頼＆実績'!$N$7:$N$256))</f>
        <v>100</v>
      </c>
      <c r="F98" s="23">
        <f t="shared" si="24"/>
        <v>5660</v>
      </c>
      <c r="G98" s="21">
        <f>SUMPRODUCT((①【資材】入荷情報!$O$7:$O$56=②【資材】在庫情報!$B98)*(①【資材】入荷情報!$P$7:$P$56=②【資材】在庫情報!H$4),(①【資材】入荷情報!$S$7:$S$56))</f>
        <v>0</v>
      </c>
      <c r="H98" s="22" cm="1">
        <f t="array" ref="H98">SUMPRODUCT(('③【組立化粧箱】作業依頼＆実績'!$K$7:$K$256=②【資材】在庫情報!$B98)*('③【組立化粧箱】作業依頼＆実績'!$L$7:$L$256=②【資材】在庫情報!H$4),('③【組立化粧箱】作業依頼＆実績'!$N$7:$N$256))</f>
        <v>0</v>
      </c>
      <c r="I98" s="23">
        <f t="shared" si="22"/>
        <v>3671</v>
      </c>
      <c r="J98" s="21">
        <f>SUMPRODUCT((①【資材】入荷情報!$O$7:$O$56=②【資材】在庫情報!$B98)*(①【資材】入荷情報!$P$7:$P$56=②【資材】在庫情報!K$4),(①【資材】入荷情報!$S$7:$S$56))</f>
        <v>0</v>
      </c>
      <c r="K98" s="22" cm="1">
        <f t="array" ref="K98">SUMPRODUCT(('③【組立化粧箱】作業依頼＆実績'!$K$7:$K$256=②【資材】在庫情報!$B98)*('③【組立化粧箱】作業依頼＆実績'!$L$7:$L$256=②【資材】在庫情報!K$4),('③【組立化粧箱】作業依頼＆実績'!$N$7:$N$256))</f>
        <v>0</v>
      </c>
      <c r="L98" s="23">
        <f t="shared" si="23"/>
        <v>3671</v>
      </c>
      <c r="M98" s="21">
        <f>SUMPRODUCT((①【資材】入荷情報!$O$7:$O$56=②【資材】在庫情報!$B98)*(①【資材】入荷情報!$P$7:$P$56=②【資材】在庫情報!N$4),(①【資材】入荷情報!$S$7:$S$56))</f>
        <v>0</v>
      </c>
      <c r="N98" s="22" cm="1">
        <f t="array" ref="N98">SUMPRODUCT(('③【組立化粧箱】作業依頼＆実績'!$K$7:$K$256=②【資材】在庫情報!$B98)*('③【組立化粧箱】作業依頼＆実績'!$L$7:$L$256=②【資材】在庫情報!N$4),('③【組立化粧箱】作業依頼＆実績'!$N$7:$N$256))</f>
        <v>0</v>
      </c>
      <c r="O98" s="23">
        <f t="shared" si="18"/>
        <v>5280</v>
      </c>
      <c r="P98" s="21">
        <f>SUMPRODUCT((①【資材】入荷情報!$O$7:$O$56=②【資材】在庫情報!$B98)*(①【資材】入荷情報!$P$7:$P$56=②【資材】在庫情報!Q$4),(①【資材】入荷情報!$S$7:$S$56))</f>
        <v>0</v>
      </c>
      <c r="Q98" s="22" cm="1">
        <f t="array" ref="Q98">SUMPRODUCT(('③【組立化粧箱】作業依頼＆実績'!$K$7:$K$256=②【資材】在庫情報!$B98)*('③【組立化粧箱】作業依頼＆実績'!$L$7:$L$256=②【資材】在庫情報!Q$4),('③【組立化粧箱】作業依頼＆実績'!$N$7:$N$256))</f>
        <v>0</v>
      </c>
      <c r="R98" s="23">
        <f t="shared" si="25"/>
        <v>52</v>
      </c>
      <c r="S98" s="21">
        <f>SUMPRODUCT((①【資材】入荷情報!$O$7:$O$56=②【資材】在庫情報!$B98)*(①【資材】入荷情報!$P$7:$P$56=②【資材】在庫情報!T$4),(①【資材】入荷情報!$S$7:$S$56))</f>
        <v>0</v>
      </c>
      <c r="T98" s="22" cm="1">
        <f t="array" ref="T98">SUMPRODUCT(('③【組立化粧箱】作業依頼＆実績'!$K$7:$K$256=②【資材】在庫情報!$B98)*('③【組立化粧箱】作業依頼＆実績'!$L$7:$L$256=②【資材】在庫情報!T$4),('③【組立化粧箱】作業依頼＆実績'!$N$7:$N$256))</f>
        <v>0</v>
      </c>
      <c r="U98" s="23">
        <f t="shared" si="26"/>
        <v>57</v>
      </c>
      <c r="W98" s="68">
        <f t="shared" si="15"/>
        <v>0</v>
      </c>
      <c r="X98" s="22">
        <f t="shared" si="16"/>
        <v>100</v>
      </c>
      <c r="Y98" s="69">
        <f t="shared" si="17"/>
        <v>9541</v>
      </c>
    </row>
    <row r="99" spans="2:25" collapsed="1" x14ac:dyDescent="0.25">
      <c r="B99" s="124">
        <f t="shared" si="2"/>
        <v>45323</v>
      </c>
      <c r="C99" s="125" t="s">
        <v>81</v>
      </c>
      <c r="D99" s="21">
        <f>SUMPRODUCT((①【資材】入荷情報!$O$7:$O$56=②【資材】在庫情報!$B99)*(①【資材】入荷情報!$P$7:$P$56=②【資材】在庫情報!E$4),(①【資材】入荷情報!$S$7:$S$56))</f>
        <v>0</v>
      </c>
      <c r="E99" s="22" cm="1">
        <f t="array" ref="E99">SUMPRODUCT(('③【組立化粧箱】作業依頼＆実績'!$K$7:$K$256=②【資材】在庫情報!$B99)*('③【組立化粧箱】作業依頼＆実績'!$L$7:$L$256=②【資材】在庫情報!E$4),('③【組立化粧箱】作業依頼＆実績'!$N$7:$N$256))</f>
        <v>0</v>
      </c>
      <c r="F99" s="23">
        <f t="shared" si="24"/>
        <v>5660</v>
      </c>
      <c r="G99" s="21">
        <f>SUMPRODUCT((①【資材】入荷情報!$O$7:$O$56=②【資材】在庫情報!$B99)*(①【資材】入荷情報!$P$7:$P$56=②【資材】在庫情報!H$4),(①【資材】入荷情報!$S$7:$S$56))</f>
        <v>0</v>
      </c>
      <c r="H99" s="22" cm="1">
        <f t="array" ref="H99">SUMPRODUCT(('③【組立化粧箱】作業依頼＆実績'!$K$7:$K$256=②【資材】在庫情報!$B99)*('③【組立化粧箱】作業依頼＆実績'!$L$7:$L$256=②【資材】在庫情報!H$4),('③【組立化粧箱】作業依頼＆実績'!$N$7:$N$256))</f>
        <v>76</v>
      </c>
      <c r="I99" s="23">
        <f t="shared" si="22"/>
        <v>3595</v>
      </c>
      <c r="J99" s="21">
        <f>SUMPRODUCT((①【資材】入荷情報!$O$7:$O$56=②【資材】在庫情報!$B99)*(①【資材】入荷情報!$P$7:$P$56=②【資材】在庫情報!K$4),(①【資材】入荷情報!$S$7:$S$56))</f>
        <v>0</v>
      </c>
      <c r="K99" s="22" cm="1">
        <f t="array" ref="K99">SUMPRODUCT(('③【組立化粧箱】作業依頼＆実績'!$K$7:$K$256=②【資材】在庫情報!$B99)*('③【組立化粧箱】作業依頼＆実績'!$L$7:$L$256=②【資材】在庫情報!K$4),('③【組立化粧箱】作業依頼＆実績'!$N$7:$N$256))</f>
        <v>152</v>
      </c>
      <c r="L99" s="23">
        <f t="shared" si="23"/>
        <v>3443</v>
      </c>
      <c r="M99" s="21">
        <f>SUMPRODUCT((①【資材】入荷情報!$O$7:$O$56=②【資材】在庫情報!$B99)*(①【資材】入荷情報!$P$7:$P$56=②【資材】在庫情報!N$4),(①【資材】入荷情報!$S$7:$S$56))</f>
        <v>0</v>
      </c>
      <c r="N99" s="22" cm="1">
        <f t="array" ref="N99">SUMPRODUCT(('③【組立化粧箱】作業依頼＆実績'!$K$7:$K$256=②【資材】在庫情報!$B99)*('③【組立化粧箱】作業依頼＆実績'!$L$7:$L$256=②【資材】在庫情報!N$4),('③【組立化粧箱】作業依頼＆実績'!$N$7:$N$256))</f>
        <v>0</v>
      </c>
      <c r="O99" s="23">
        <f t="shared" si="18"/>
        <v>5280</v>
      </c>
      <c r="P99" s="21">
        <f>SUMPRODUCT((①【資材】入荷情報!$O$7:$O$56=②【資材】在庫情報!$B99)*(①【資材】入荷情報!$P$7:$P$56=②【資材】在庫情報!Q$4),(①【資材】入荷情報!$S$7:$S$56))</f>
        <v>0</v>
      </c>
      <c r="Q99" s="22" cm="1">
        <f t="array" ref="Q99">SUMPRODUCT(('③【組立化粧箱】作業依頼＆実績'!$K$7:$K$256=②【資材】在庫情報!$B99)*('③【組立化粧箱】作業依頼＆実績'!$L$7:$L$256=②【資材】在庫情報!Q$4),('③【組立化粧箱】作業依頼＆実績'!$N$7:$N$256))</f>
        <v>7</v>
      </c>
      <c r="R99" s="23">
        <f t="shared" si="25"/>
        <v>45</v>
      </c>
      <c r="S99" s="21">
        <f>SUMPRODUCT((①【資材】入荷情報!$O$7:$O$56=②【資材】在庫情報!$B99)*(①【資材】入荷情報!$P$7:$P$56=②【資材】在庫情報!T$4),(①【資材】入荷情報!$S$7:$S$56))</f>
        <v>0</v>
      </c>
      <c r="T99" s="22" cm="1">
        <f t="array" ref="T99">SUMPRODUCT(('③【組立化粧箱】作業依頼＆実績'!$K$7:$K$256=②【資材】在庫情報!$B99)*('③【組立化粧箱】作業依頼＆実績'!$L$7:$L$256=②【資材】在庫情報!T$4),('③【組立化粧箱】作業依頼＆実績'!$N$7:$N$256))</f>
        <v>3</v>
      </c>
      <c r="U99" s="23">
        <f t="shared" si="26"/>
        <v>54</v>
      </c>
      <c r="W99" s="68">
        <f t="shared" si="15"/>
        <v>0</v>
      </c>
      <c r="X99" s="22">
        <f t="shared" si="16"/>
        <v>238</v>
      </c>
      <c r="Y99" s="69">
        <f t="shared" si="17"/>
        <v>9303</v>
      </c>
    </row>
    <row r="100" spans="2:25" outlineLevel="1" x14ac:dyDescent="0.25">
      <c r="B100" s="19">
        <f t="shared" si="2"/>
        <v>45324</v>
      </c>
      <c r="C100" s="20" t="s">
        <v>75</v>
      </c>
      <c r="D100" s="21">
        <f>SUMPRODUCT((①【資材】入荷情報!$O$7:$O$56=②【資材】在庫情報!$B100)*(①【資材】入荷情報!$P$7:$P$56=②【資材】在庫情報!E$4),(①【資材】入荷情報!$S$7:$S$56))</f>
        <v>0</v>
      </c>
      <c r="E100" s="22" cm="1">
        <f t="array" ref="E100">SUMPRODUCT(('③【組立化粧箱】作業依頼＆実績'!$K$7:$K$256=②【資材】在庫情報!$B100)*('③【組立化粧箱】作業依頼＆実績'!$L$7:$L$256=②【資材】在庫情報!E$4),('③【組立化粧箱】作業依頼＆実績'!$N$7:$N$256))</f>
        <v>0</v>
      </c>
      <c r="F100" s="23">
        <f t="shared" si="24"/>
        <v>5660</v>
      </c>
      <c r="G100" s="21">
        <f>SUMPRODUCT((①【資材】入荷情報!$O$7:$O$56=②【資材】在庫情報!$B100)*(①【資材】入荷情報!$P$7:$P$56=②【資材】在庫情報!H$4),(①【資材】入荷情報!$S$7:$S$56))</f>
        <v>0</v>
      </c>
      <c r="H100" s="22" cm="1">
        <f t="array" ref="H100">SUMPRODUCT(('③【組立化粧箱】作業依頼＆実績'!$K$7:$K$256=②【資材】在庫情報!$B100)*('③【組立化粧箱】作業依頼＆実績'!$L$7:$L$256=②【資材】在庫情報!H$4),('③【組立化粧箱】作業依頼＆実績'!$N$7:$N$256))</f>
        <v>0</v>
      </c>
      <c r="I100" s="23">
        <f t="shared" si="22"/>
        <v>3443</v>
      </c>
      <c r="J100" s="21">
        <f>SUMPRODUCT((①【資材】入荷情報!$O$7:$O$56=②【資材】在庫情報!$B100)*(①【資材】入荷情報!$P$7:$P$56=②【資材】在庫情報!K$4),(①【資材】入荷情報!$S$7:$S$56))</f>
        <v>0</v>
      </c>
      <c r="K100" s="22" cm="1">
        <f t="array" ref="K100">SUMPRODUCT(('③【組立化粧箱】作業依頼＆実績'!$K$7:$K$256=②【資材】在庫情報!$B100)*('③【組立化粧箱】作業依頼＆実績'!$L$7:$L$256=②【資材】在庫情報!K$4),('③【組立化粧箱】作業依頼＆実績'!$N$7:$N$256))</f>
        <v>0</v>
      </c>
      <c r="L100" s="23">
        <f t="shared" si="23"/>
        <v>3443</v>
      </c>
      <c r="M100" s="21">
        <f>SUMPRODUCT((①【資材】入荷情報!$O$7:$O$56=②【資材】在庫情報!$B100)*(①【資材】入荷情報!$P$7:$P$56=②【資材】在庫情報!N$4),(①【資材】入荷情報!$S$7:$S$56))</f>
        <v>0</v>
      </c>
      <c r="N100" s="22" cm="1">
        <f t="array" ref="N100">SUMPRODUCT(('③【組立化粧箱】作業依頼＆実績'!$K$7:$K$256=②【資材】在庫情報!$B100)*('③【組立化粧箱】作業依頼＆実績'!$L$7:$L$256=②【資材】在庫情報!N$4),('③【組立化粧箱】作業依頼＆実績'!$N$7:$N$256))</f>
        <v>0</v>
      </c>
      <c r="O100" s="23">
        <f t="shared" si="18"/>
        <v>5280</v>
      </c>
      <c r="P100" s="21">
        <f>SUMPRODUCT((①【資材】入荷情報!$O$7:$O$56=②【資材】在庫情報!$B100)*(①【資材】入荷情報!$P$7:$P$56=②【資材】在庫情報!Q$4),(①【資材】入荷情報!$S$7:$S$56))</f>
        <v>0</v>
      </c>
      <c r="Q100" s="22" cm="1">
        <f t="array" ref="Q100">SUMPRODUCT(('③【組立化粧箱】作業依頼＆実績'!$K$7:$K$256=②【資材】在庫情報!$B100)*('③【組立化粧箱】作業依頼＆実績'!$L$7:$L$256=②【資材】在庫情報!Q$4),('③【組立化粧箱】作業依頼＆実績'!$N$7:$N$256))</f>
        <v>0</v>
      </c>
      <c r="R100" s="23">
        <f t="shared" si="25"/>
        <v>45</v>
      </c>
      <c r="S100" s="21">
        <f>SUMPRODUCT((①【資材】入荷情報!$O$7:$O$56=②【資材】在庫情報!$B100)*(①【資材】入荷情報!$P$7:$P$56=②【資材】在庫情報!T$4),(①【資材】入荷情報!$S$7:$S$56))</f>
        <v>0</v>
      </c>
      <c r="T100" s="22" cm="1">
        <f t="array" ref="T100">SUMPRODUCT(('③【組立化粧箱】作業依頼＆実績'!$K$7:$K$256=②【資材】在庫情報!$B100)*('③【組立化粧箱】作業依頼＆実績'!$L$7:$L$256=②【資材】在庫情報!T$4),('③【組立化粧箱】作業依頼＆実績'!$N$7:$N$256))</f>
        <v>0</v>
      </c>
      <c r="U100" s="23">
        <f t="shared" si="26"/>
        <v>54</v>
      </c>
      <c r="W100" s="68">
        <f t="shared" si="15"/>
        <v>0</v>
      </c>
      <c r="X100" s="22">
        <f t="shared" si="16"/>
        <v>0</v>
      </c>
      <c r="Y100" s="69">
        <f t="shared" si="17"/>
        <v>9303</v>
      </c>
    </row>
    <row r="101" spans="2:25" outlineLevel="1" x14ac:dyDescent="0.25">
      <c r="B101" s="19">
        <f t="shared" si="2"/>
        <v>45325</v>
      </c>
      <c r="C101" s="20" t="s">
        <v>76</v>
      </c>
      <c r="D101" s="21">
        <f>SUMPRODUCT((①【資材】入荷情報!$O$7:$O$56=②【資材】在庫情報!$B101)*(①【資材】入荷情報!$P$7:$P$56=②【資材】在庫情報!E$4),(①【資材】入荷情報!$S$7:$S$56))</f>
        <v>0</v>
      </c>
      <c r="E101" s="22" cm="1">
        <f t="array" ref="E101">SUMPRODUCT(('③【組立化粧箱】作業依頼＆実績'!$K$7:$K$256=②【資材】在庫情報!$B101)*('③【組立化粧箱】作業依頼＆実績'!$L$7:$L$256=②【資材】在庫情報!E$4),('③【組立化粧箱】作業依頼＆実績'!$N$7:$N$256))</f>
        <v>0</v>
      </c>
      <c r="F101" s="23">
        <f t="shared" si="24"/>
        <v>5660</v>
      </c>
      <c r="G101" s="21">
        <f>SUMPRODUCT((①【資材】入荷情報!$O$7:$O$56=②【資材】在庫情報!$B101)*(①【資材】入荷情報!$P$7:$P$56=②【資材】在庫情報!H$4),(①【資材】入荷情報!$S$7:$S$56))</f>
        <v>0</v>
      </c>
      <c r="H101" s="22" cm="1">
        <f t="array" ref="H101">SUMPRODUCT(('③【組立化粧箱】作業依頼＆実績'!$K$7:$K$256=②【資材】在庫情報!$B101)*('③【組立化粧箱】作業依頼＆実績'!$L$7:$L$256=②【資材】在庫情報!H$4),('③【組立化粧箱】作業依頼＆実績'!$N$7:$N$256))</f>
        <v>0</v>
      </c>
      <c r="I101" s="23">
        <f t="shared" si="22"/>
        <v>3443</v>
      </c>
      <c r="J101" s="21">
        <f>SUMPRODUCT((①【資材】入荷情報!$O$7:$O$56=②【資材】在庫情報!$B101)*(①【資材】入荷情報!$P$7:$P$56=②【資材】在庫情報!K$4),(①【資材】入荷情報!$S$7:$S$56))</f>
        <v>0</v>
      </c>
      <c r="K101" s="22" cm="1">
        <f t="array" ref="K101">SUMPRODUCT(('③【組立化粧箱】作業依頼＆実績'!$K$7:$K$256=②【資材】在庫情報!$B101)*('③【組立化粧箱】作業依頼＆実績'!$L$7:$L$256=②【資材】在庫情報!K$4),('③【組立化粧箱】作業依頼＆実績'!$N$7:$N$256))</f>
        <v>0</v>
      </c>
      <c r="L101" s="23">
        <f t="shared" si="23"/>
        <v>3443</v>
      </c>
      <c r="M101" s="21">
        <f>SUMPRODUCT((①【資材】入荷情報!$O$7:$O$56=②【資材】在庫情報!$B101)*(①【資材】入荷情報!$P$7:$P$56=②【資材】在庫情報!N$4),(①【資材】入荷情報!$S$7:$S$56))</f>
        <v>0</v>
      </c>
      <c r="N101" s="22" cm="1">
        <f t="array" ref="N101">SUMPRODUCT(('③【組立化粧箱】作業依頼＆実績'!$K$7:$K$256=②【資材】在庫情報!$B101)*('③【組立化粧箱】作業依頼＆実績'!$L$7:$L$256=②【資材】在庫情報!N$4),('③【組立化粧箱】作業依頼＆実績'!$N$7:$N$256))</f>
        <v>0</v>
      </c>
      <c r="O101" s="23">
        <f t="shared" si="18"/>
        <v>5280</v>
      </c>
      <c r="P101" s="21">
        <f>SUMPRODUCT((①【資材】入荷情報!$O$7:$O$56=②【資材】在庫情報!$B101)*(①【資材】入荷情報!$P$7:$P$56=②【資材】在庫情報!Q$4),(①【資材】入荷情報!$S$7:$S$56))</f>
        <v>0</v>
      </c>
      <c r="Q101" s="22" cm="1">
        <f t="array" ref="Q101">SUMPRODUCT(('③【組立化粧箱】作業依頼＆実績'!$K$7:$K$256=②【資材】在庫情報!$B101)*('③【組立化粧箱】作業依頼＆実績'!$L$7:$L$256=②【資材】在庫情報!Q$4),('③【組立化粧箱】作業依頼＆実績'!$N$7:$N$256))</f>
        <v>0</v>
      </c>
      <c r="R101" s="23">
        <f t="shared" si="25"/>
        <v>45</v>
      </c>
      <c r="S101" s="21">
        <f>SUMPRODUCT((①【資材】入荷情報!$O$7:$O$56=②【資材】在庫情報!$B101)*(①【資材】入荷情報!$P$7:$P$56=②【資材】在庫情報!T$4),(①【資材】入荷情報!$S$7:$S$56))</f>
        <v>0</v>
      </c>
      <c r="T101" s="22" cm="1">
        <f t="array" ref="T101">SUMPRODUCT(('③【組立化粧箱】作業依頼＆実績'!$K$7:$K$256=②【資材】在庫情報!$B101)*('③【組立化粧箱】作業依頼＆実績'!$L$7:$L$256=②【資材】在庫情報!T$4),('③【組立化粧箱】作業依頼＆実績'!$N$7:$N$256))</f>
        <v>0</v>
      </c>
      <c r="U101" s="23">
        <f t="shared" si="26"/>
        <v>54</v>
      </c>
      <c r="W101" s="68">
        <f t="shared" si="15"/>
        <v>0</v>
      </c>
      <c r="X101" s="22">
        <f t="shared" si="16"/>
        <v>0</v>
      </c>
      <c r="Y101" s="69">
        <f t="shared" si="17"/>
        <v>9303</v>
      </c>
    </row>
    <row r="102" spans="2:25" outlineLevel="1" x14ac:dyDescent="0.25">
      <c r="B102" s="19">
        <f t="shared" si="2"/>
        <v>45326</v>
      </c>
      <c r="C102" s="20" t="s">
        <v>77</v>
      </c>
      <c r="D102" s="21">
        <f>SUMPRODUCT((①【資材】入荷情報!$O$7:$O$56=②【資材】在庫情報!$B102)*(①【資材】入荷情報!$P$7:$P$56=②【資材】在庫情報!E$4),(①【資材】入荷情報!$S$7:$S$56))</f>
        <v>0</v>
      </c>
      <c r="E102" s="22" cm="1">
        <f t="array" ref="E102">SUMPRODUCT(('③【組立化粧箱】作業依頼＆実績'!$K$7:$K$256=②【資材】在庫情報!$B102)*('③【組立化粧箱】作業依頼＆実績'!$L$7:$L$256=②【資材】在庫情報!E$4),('③【組立化粧箱】作業依頼＆実績'!$N$7:$N$256))</f>
        <v>0</v>
      </c>
      <c r="F102" s="23">
        <f t="shared" si="24"/>
        <v>5660</v>
      </c>
      <c r="G102" s="21">
        <f>SUMPRODUCT((①【資材】入荷情報!$O$7:$O$56=②【資材】在庫情報!$B102)*(①【資材】入荷情報!$P$7:$P$56=②【資材】在庫情報!H$4),(①【資材】入荷情報!$S$7:$S$56))</f>
        <v>0</v>
      </c>
      <c r="H102" s="22" cm="1">
        <f t="array" ref="H102">SUMPRODUCT(('③【組立化粧箱】作業依頼＆実績'!$K$7:$K$256=②【資材】在庫情報!$B102)*('③【組立化粧箱】作業依頼＆実績'!$L$7:$L$256=②【資材】在庫情報!H$4),('③【組立化粧箱】作業依頼＆実績'!$N$7:$N$256))</f>
        <v>0</v>
      </c>
      <c r="I102" s="23">
        <f t="shared" si="22"/>
        <v>3443</v>
      </c>
      <c r="J102" s="21">
        <f>SUMPRODUCT((①【資材】入荷情報!$O$7:$O$56=②【資材】在庫情報!$B102)*(①【資材】入荷情報!$P$7:$P$56=②【資材】在庫情報!K$4),(①【資材】入荷情報!$S$7:$S$56))</f>
        <v>0</v>
      </c>
      <c r="K102" s="22" cm="1">
        <f t="array" ref="K102">SUMPRODUCT(('③【組立化粧箱】作業依頼＆実績'!$K$7:$K$256=②【資材】在庫情報!$B102)*('③【組立化粧箱】作業依頼＆実績'!$L$7:$L$256=②【資材】在庫情報!K$4),('③【組立化粧箱】作業依頼＆実績'!$N$7:$N$256))</f>
        <v>0</v>
      </c>
      <c r="L102" s="23">
        <f t="shared" si="23"/>
        <v>3443</v>
      </c>
      <c r="M102" s="21">
        <f>SUMPRODUCT((①【資材】入荷情報!$O$7:$O$56=②【資材】在庫情報!$B102)*(①【資材】入荷情報!$P$7:$P$56=②【資材】在庫情報!N$4),(①【資材】入荷情報!$S$7:$S$56))</f>
        <v>0</v>
      </c>
      <c r="N102" s="22" cm="1">
        <f t="array" ref="N102">SUMPRODUCT(('③【組立化粧箱】作業依頼＆実績'!$K$7:$K$256=②【資材】在庫情報!$B102)*('③【組立化粧箱】作業依頼＆実績'!$L$7:$L$256=②【資材】在庫情報!N$4),('③【組立化粧箱】作業依頼＆実績'!$N$7:$N$256))</f>
        <v>0</v>
      </c>
      <c r="O102" s="23">
        <f t="shared" si="18"/>
        <v>5280</v>
      </c>
      <c r="P102" s="21">
        <f>SUMPRODUCT((①【資材】入荷情報!$O$7:$O$56=②【資材】在庫情報!$B102)*(①【資材】入荷情報!$P$7:$P$56=②【資材】在庫情報!Q$4),(①【資材】入荷情報!$S$7:$S$56))</f>
        <v>0</v>
      </c>
      <c r="Q102" s="22" cm="1">
        <f t="array" ref="Q102">SUMPRODUCT(('③【組立化粧箱】作業依頼＆実績'!$K$7:$K$256=②【資材】在庫情報!$B102)*('③【組立化粧箱】作業依頼＆実績'!$L$7:$L$256=②【資材】在庫情報!Q$4),('③【組立化粧箱】作業依頼＆実績'!$N$7:$N$256))</f>
        <v>0</v>
      </c>
      <c r="R102" s="23">
        <f t="shared" si="25"/>
        <v>45</v>
      </c>
      <c r="S102" s="21">
        <f>SUMPRODUCT((①【資材】入荷情報!$O$7:$O$56=②【資材】在庫情報!$B102)*(①【資材】入荷情報!$P$7:$P$56=②【資材】在庫情報!T$4),(①【資材】入荷情報!$S$7:$S$56))</f>
        <v>0</v>
      </c>
      <c r="T102" s="22" cm="1">
        <f t="array" ref="T102">SUMPRODUCT(('③【組立化粧箱】作業依頼＆実績'!$K$7:$K$256=②【資材】在庫情報!$B102)*('③【組立化粧箱】作業依頼＆実績'!$L$7:$L$256=②【資材】在庫情報!T$4),('③【組立化粧箱】作業依頼＆実績'!$N$7:$N$256))</f>
        <v>0</v>
      </c>
      <c r="U102" s="23">
        <f t="shared" si="26"/>
        <v>54</v>
      </c>
      <c r="W102" s="68">
        <f t="shared" si="15"/>
        <v>0</v>
      </c>
      <c r="X102" s="22">
        <f t="shared" si="16"/>
        <v>0</v>
      </c>
      <c r="Y102" s="69">
        <f t="shared" si="17"/>
        <v>9303</v>
      </c>
    </row>
    <row r="103" spans="2:25" outlineLevel="1" x14ac:dyDescent="0.25">
      <c r="B103" s="19">
        <f t="shared" si="2"/>
        <v>45327</v>
      </c>
      <c r="C103" s="20" t="s">
        <v>78</v>
      </c>
      <c r="D103" s="21">
        <f>SUMPRODUCT((①【資材】入荷情報!$O$7:$O$56=②【資材】在庫情報!$B103)*(①【資材】入荷情報!$P$7:$P$56=②【資材】在庫情報!E$4),(①【資材】入荷情報!$S$7:$S$56))</f>
        <v>0</v>
      </c>
      <c r="E103" s="22" cm="1">
        <f t="array" ref="E103">SUMPRODUCT(('③【組立化粧箱】作業依頼＆実績'!$K$7:$K$256=②【資材】在庫情報!$B103)*('③【組立化粧箱】作業依頼＆実績'!$L$7:$L$256=②【資材】在庫情報!E$4),('③【組立化粧箱】作業依頼＆実績'!$N$7:$N$256))</f>
        <v>0</v>
      </c>
      <c r="F103" s="23">
        <f t="shared" ref="F103:F141" si="27">+F102+D103-E103</f>
        <v>5660</v>
      </c>
      <c r="G103" s="21">
        <f>SUMPRODUCT((①【資材】入荷情報!$O$7:$O$56=②【資材】在庫情報!$B103)*(①【資材】入荷情報!$P$7:$P$56=②【資材】在庫情報!H$4),(①【資材】入荷情報!$S$7:$S$56))</f>
        <v>0</v>
      </c>
      <c r="H103" s="22" cm="1">
        <f t="array" ref="H103">SUMPRODUCT(('③【組立化粧箱】作業依頼＆実績'!$K$7:$K$256=②【資材】在庫情報!$B103)*('③【組立化粧箱】作業依頼＆実績'!$L$7:$L$256=②【資材】在庫情報!H$4),('③【組立化粧箱】作業依頼＆実績'!$N$7:$N$256))</f>
        <v>0</v>
      </c>
      <c r="I103" s="23">
        <f t="shared" ref="I103:I141" si="28">+L102+G103-H103</f>
        <v>3443</v>
      </c>
      <c r="J103" s="21">
        <f>SUMPRODUCT((①【資材】入荷情報!$O$7:$O$56=②【資材】在庫情報!$B103)*(①【資材】入荷情報!$P$7:$P$56=②【資材】在庫情報!K$4),(①【資材】入荷情報!$S$7:$S$56))</f>
        <v>0</v>
      </c>
      <c r="K103" s="22" cm="1">
        <f t="array" ref="K103">SUMPRODUCT(('③【組立化粧箱】作業依頼＆実績'!$K$7:$K$256=②【資材】在庫情報!$B103)*('③【組立化粧箱】作業依頼＆実績'!$L$7:$L$256=②【資材】在庫情報!K$4),('③【組立化粧箱】作業依頼＆実績'!$N$7:$N$256))</f>
        <v>0</v>
      </c>
      <c r="L103" s="23">
        <f t="shared" ref="L103:L141" si="29">I103-K103</f>
        <v>3443</v>
      </c>
      <c r="M103" s="21">
        <f>SUMPRODUCT((①【資材】入荷情報!$O$7:$O$56=②【資材】在庫情報!$B103)*(①【資材】入荷情報!$P$7:$P$56=②【資材】在庫情報!N$4),(①【資材】入荷情報!$S$7:$S$56))</f>
        <v>0</v>
      </c>
      <c r="N103" s="22" cm="1">
        <f t="array" ref="N103">SUMPRODUCT(('③【組立化粧箱】作業依頼＆実績'!$K$7:$K$256=②【資材】在庫情報!$B103)*('③【組立化粧箱】作業依頼＆実績'!$L$7:$L$256=②【資材】在庫情報!N$4),('③【組立化粧箱】作業依頼＆実績'!$N$7:$N$256))</f>
        <v>0</v>
      </c>
      <c r="O103" s="23">
        <f t="shared" ref="O103:O141" si="30">+O102+M103-N103</f>
        <v>5280</v>
      </c>
      <c r="P103" s="21">
        <f>SUMPRODUCT((①【資材】入荷情報!$O$7:$O$56=②【資材】在庫情報!$B103)*(①【資材】入荷情報!$P$7:$P$56=②【資材】在庫情報!Q$4),(①【資材】入荷情報!$S$7:$S$56))</f>
        <v>0</v>
      </c>
      <c r="Q103" s="22" cm="1">
        <f t="array" ref="Q103">SUMPRODUCT(('③【組立化粧箱】作業依頼＆実績'!$K$7:$K$256=②【資材】在庫情報!$B103)*('③【組立化粧箱】作業依頼＆実績'!$L$7:$L$256=②【資材】在庫情報!Q$4),('③【組立化粧箱】作業依頼＆実績'!$N$7:$N$256))</f>
        <v>0</v>
      </c>
      <c r="R103" s="23">
        <f t="shared" ref="R103:R141" si="31">+R102+P103-Q103</f>
        <v>45</v>
      </c>
      <c r="S103" s="21">
        <f>SUMPRODUCT((①【資材】入荷情報!$O$7:$O$56=②【資材】在庫情報!$B103)*(①【資材】入荷情報!$P$7:$P$56=②【資材】在庫情報!T$4),(①【資材】入荷情報!$S$7:$S$56))</f>
        <v>0</v>
      </c>
      <c r="T103" s="22" cm="1">
        <f t="array" ref="T103">SUMPRODUCT(('③【組立化粧箱】作業依頼＆実績'!$K$7:$K$256=②【資材】在庫情報!$B103)*('③【組立化粧箱】作業依頼＆実績'!$L$7:$L$256=②【資材】在庫情報!T$4),('③【組立化粧箱】作業依頼＆実績'!$N$7:$N$256))</f>
        <v>0</v>
      </c>
      <c r="U103" s="23">
        <f t="shared" ref="U103:U141" si="32">+U102+S103-T103</f>
        <v>54</v>
      </c>
      <c r="W103" s="68">
        <f t="shared" ref="W103:W141" si="33">+D103+G103+J103+P103+S103</f>
        <v>0</v>
      </c>
      <c r="X103" s="22">
        <f t="shared" ref="X103:X141" si="34">+E103+H103+K103+Q103+T103</f>
        <v>0</v>
      </c>
      <c r="Y103" s="69">
        <f t="shared" ref="Y103:Y141" si="35">+Y102+W103-X103</f>
        <v>9303</v>
      </c>
    </row>
    <row r="104" spans="2:25" outlineLevel="1" x14ac:dyDescent="0.25">
      <c r="B104" s="19">
        <f t="shared" si="2"/>
        <v>45328</v>
      </c>
      <c r="C104" s="20" t="s">
        <v>79</v>
      </c>
      <c r="D104" s="21">
        <f>SUMPRODUCT((①【資材】入荷情報!$O$7:$O$56=②【資材】在庫情報!$B104)*(①【資材】入荷情報!$P$7:$P$56=②【資材】在庫情報!E$4),(①【資材】入荷情報!$S$7:$S$56))</f>
        <v>0</v>
      </c>
      <c r="E104" s="22" cm="1">
        <f t="array" ref="E104">SUMPRODUCT(('③【組立化粧箱】作業依頼＆実績'!$K$7:$K$256=②【資材】在庫情報!$B104)*('③【組立化粧箱】作業依頼＆実績'!$L$7:$L$256=②【資材】在庫情報!E$4),('③【組立化粧箱】作業依頼＆実績'!$N$7:$N$256))</f>
        <v>0</v>
      </c>
      <c r="F104" s="23">
        <f t="shared" si="27"/>
        <v>5660</v>
      </c>
      <c r="G104" s="21">
        <f>SUMPRODUCT((①【資材】入荷情報!$O$7:$O$56=②【資材】在庫情報!$B104)*(①【資材】入荷情報!$P$7:$P$56=②【資材】在庫情報!H$4),(①【資材】入荷情報!$S$7:$S$56))</f>
        <v>0</v>
      </c>
      <c r="H104" s="22" cm="1">
        <f t="array" ref="H104">SUMPRODUCT(('③【組立化粧箱】作業依頼＆実績'!$K$7:$K$256=②【資材】在庫情報!$B104)*('③【組立化粧箱】作業依頼＆実績'!$L$7:$L$256=②【資材】在庫情報!H$4),('③【組立化粧箱】作業依頼＆実績'!$N$7:$N$256))</f>
        <v>0</v>
      </c>
      <c r="I104" s="23">
        <f t="shared" si="28"/>
        <v>3443</v>
      </c>
      <c r="J104" s="21">
        <f>SUMPRODUCT((①【資材】入荷情報!$O$7:$O$56=②【資材】在庫情報!$B104)*(①【資材】入荷情報!$P$7:$P$56=②【資材】在庫情報!K$4),(①【資材】入荷情報!$S$7:$S$56))</f>
        <v>0</v>
      </c>
      <c r="K104" s="22" cm="1">
        <f t="array" ref="K104">SUMPRODUCT(('③【組立化粧箱】作業依頼＆実績'!$K$7:$K$256=②【資材】在庫情報!$B104)*('③【組立化粧箱】作業依頼＆実績'!$L$7:$L$256=②【資材】在庫情報!K$4),('③【組立化粧箱】作業依頼＆実績'!$N$7:$N$256))</f>
        <v>0</v>
      </c>
      <c r="L104" s="23">
        <f t="shared" si="29"/>
        <v>3443</v>
      </c>
      <c r="M104" s="21">
        <f>SUMPRODUCT((①【資材】入荷情報!$O$7:$O$56=②【資材】在庫情報!$B104)*(①【資材】入荷情報!$P$7:$P$56=②【資材】在庫情報!N$4),(①【資材】入荷情報!$S$7:$S$56))</f>
        <v>0</v>
      </c>
      <c r="N104" s="22" cm="1">
        <f t="array" ref="N104">SUMPRODUCT(('③【組立化粧箱】作業依頼＆実績'!$K$7:$K$256=②【資材】在庫情報!$B104)*('③【組立化粧箱】作業依頼＆実績'!$L$7:$L$256=②【資材】在庫情報!N$4),('③【組立化粧箱】作業依頼＆実績'!$N$7:$N$256))</f>
        <v>0</v>
      </c>
      <c r="O104" s="23">
        <f t="shared" si="30"/>
        <v>5280</v>
      </c>
      <c r="P104" s="21">
        <f>SUMPRODUCT((①【資材】入荷情報!$O$7:$O$56=②【資材】在庫情報!$B104)*(①【資材】入荷情報!$P$7:$P$56=②【資材】在庫情報!Q$4),(①【資材】入荷情報!$S$7:$S$56))</f>
        <v>0</v>
      </c>
      <c r="Q104" s="22" cm="1">
        <f t="array" ref="Q104">SUMPRODUCT(('③【組立化粧箱】作業依頼＆実績'!$K$7:$K$256=②【資材】在庫情報!$B104)*('③【組立化粧箱】作業依頼＆実績'!$L$7:$L$256=②【資材】在庫情報!Q$4),('③【組立化粧箱】作業依頼＆実績'!$N$7:$N$256))</f>
        <v>0</v>
      </c>
      <c r="R104" s="23">
        <f t="shared" si="31"/>
        <v>45</v>
      </c>
      <c r="S104" s="21">
        <f>SUMPRODUCT((①【資材】入荷情報!$O$7:$O$56=②【資材】在庫情報!$B104)*(①【資材】入荷情報!$P$7:$P$56=②【資材】在庫情報!T$4),(①【資材】入荷情報!$S$7:$S$56))</f>
        <v>16</v>
      </c>
      <c r="T104" s="22" cm="1">
        <f t="array" ref="T104">SUMPRODUCT(('③【組立化粧箱】作業依頼＆実績'!$K$7:$K$256=②【資材】在庫情報!$B104)*('③【組立化粧箱】作業依頼＆実績'!$L$7:$L$256=②【資材】在庫情報!T$4),('③【組立化粧箱】作業依頼＆実績'!$N$7:$N$256))</f>
        <v>0</v>
      </c>
      <c r="U104" s="23">
        <f t="shared" si="32"/>
        <v>70</v>
      </c>
      <c r="W104" s="68">
        <f t="shared" si="33"/>
        <v>16</v>
      </c>
      <c r="X104" s="22">
        <f t="shared" si="34"/>
        <v>0</v>
      </c>
      <c r="Y104" s="69">
        <f t="shared" si="35"/>
        <v>9319</v>
      </c>
    </row>
    <row r="105" spans="2:25" outlineLevel="1" x14ac:dyDescent="0.25">
      <c r="B105" s="19">
        <f t="shared" si="2"/>
        <v>45329</v>
      </c>
      <c r="C105" s="20" t="s">
        <v>80</v>
      </c>
      <c r="D105" s="21">
        <f>SUMPRODUCT((①【資材】入荷情報!$O$7:$O$56=②【資材】在庫情報!$B105)*(①【資材】入荷情報!$P$7:$P$56=②【資材】在庫情報!E$4),(①【資材】入荷情報!$S$7:$S$56))</f>
        <v>0</v>
      </c>
      <c r="E105" s="22" cm="1">
        <f t="array" ref="E105">SUMPRODUCT(('③【組立化粧箱】作業依頼＆実績'!$K$7:$K$256=②【資材】在庫情報!$B105)*('③【組立化粧箱】作業依頼＆実績'!$L$7:$L$256=②【資材】在庫情報!E$4),('③【組立化粧箱】作業依頼＆実績'!$N$7:$N$256))</f>
        <v>0</v>
      </c>
      <c r="F105" s="23">
        <f t="shared" si="27"/>
        <v>5660</v>
      </c>
      <c r="G105" s="21">
        <f>SUMPRODUCT((①【資材】入荷情報!$O$7:$O$56=②【資材】在庫情報!$B105)*(①【資材】入荷情報!$P$7:$P$56=②【資材】在庫情報!H$4),(①【資材】入荷情報!$S$7:$S$56))</f>
        <v>0</v>
      </c>
      <c r="H105" s="22" cm="1">
        <f t="array" ref="H105">SUMPRODUCT(('③【組立化粧箱】作業依頼＆実績'!$K$7:$K$256=②【資材】在庫情報!$B105)*('③【組立化粧箱】作業依頼＆実績'!$L$7:$L$256=②【資材】在庫情報!H$4),('③【組立化粧箱】作業依頼＆実績'!$N$7:$N$256))</f>
        <v>0</v>
      </c>
      <c r="I105" s="23">
        <f t="shared" si="28"/>
        <v>3443</v>
      </c>
      <c r="J105" s="21">
        <f>SUMPRODUCT((①【資材】入荷情報!$O$7:$O$56=②【資材】在庫情報!$B105)*(①【資材】入荷情報!$P$7:$P$56=②【資材】在庫情報!K$4),(①【資材】入荷情報!$S$7:$S$56))</f>
        <v>0</v>
      </c>
      <c r="K105" s="22" cm="1">
        <f t="array" ref="K105">SUMPRODUCT(('③【組立化粧箱】作業依頼＆実績'!$K$7:$K$256=②【資材】在庫情報!$B105)*('③【組立化粧箱】作業依頼＆実績'!$L$7:$L$256=②【資材】在庫情報!K$4),('③【組立化粧箱】作業依頼＆実績'!$N$7:$N$256))</f>
        <v>0</v>
      </c>
      <c r="L105" s="23">
        <f t="shared" si="29"/>
        <v>3443</v>
      </c>
      <c r="M105" s="21">
        <f>SUMPRODUCT((①【資材】入荷情報!$O$7:$O$56=②【資材】在庫情報!$B105)*(①【資材】入荷情報!$P$7:$P$56=②【資材】在庫情報!N$4),(①【資材】入荷情報!$S$7:$S$56))</f>
        <v>0</v>
      </c>
      <c r="N105" s="22" cm="1">
        <f t="array" ref="N105">SUMPRODUCT(('③【組立化粧箱】作業依頼＆実績'!$K$7:$K$256=②【資材】在庫情報!$B105)*('③【組立化粧箱】作業依頼＆実績'!$L$7:$L$256=②【資材】在庫情報!N$4),('③【組立化粧箱】作業依頼＆実績'!$N$7:$N$256))</f>
        <v>0</v>
      </c>
      <c r="O105" s="23">
        <f t="shared" si="30"/>
        <v>5280</v>
      </c>
      <c r="P105" s="21">
        <f>SUMPRODUCT((①【資材】入荷情報!$O$7:$O$56=②【資材】在庫情報!$B105)*(①【資材】入荷情報!$P$7:$P$56=②【資材】在庫情報!Q$4),(①【資材】入荷情報!$S$7:$S$56))</f>
        <v>0</v>
      </c>
      <c r="Q105" s="22" cm="1">
        <f t="array" ref="Q105">SUMPRODUCT(('③【組立化粧箱】作業依頼＆実績'!$K$7:$K$256=②【資材】在庫情報!$B105)*('③【組立化粧箱】作業依頼＆実績'!$L$7:$L$256=②【資材】在庫情報!Q$4),('③【組立化粧箱】作業依頼＆実績'!$N$7:$N$256))</f>
        <v>0</v>
      </c>
      <c r="R105" s="23">
        <f t="shared" si="31"/>
        <v>45</v>
      </c>
      <c r="S105" s="21">
        <f>SUMPRODUCT((①【資材】入荷情報!$O$7:$O$56=②【資材】在庫情報!$B105)*(①【資材】入荷情報!$P$7:$P$56=②【資材】在庫情報!T$4),(①【資材】入荷情報!$S$7:$S$56))</f>
        <v>0</v>
      </c>
      <c r="T105" s="22" cm="1">
        <f t="array" ref="T105">SUMPRODUCT(('③【組立化粧箱】作業依頼＆実績'!$K$7:$K$256=②【資材】在庫情報!$B105)*('③【組立化粧箱】作業依頼＆実績'!$L$7:$L$256=②【資材】在庫情報!T$4),('③【組立化粧箱】作業依頼＆実績'!$N$7:$N$256))</f>
        <v>0</v>
      </c>
      <c r="U105" s="23">
        <f t="shared" si="32"/>
        <v>70</v>
      </c>
      <c r="W105" s="68">
        <f t="shared" si="33"/>
        <v>0</v>
      </c>
      <c r="X105" s="22">
        <f t="shared" si="34"/>
        <v>0</v>
      </c>
      <c r="Y105" s="69">
        <f t="shared" si="35"/>
        <v>9319</v>
      </c>
    </row>
    <row r="106" spans="2:25" outlineLevel="1" x14ac:dyDescent="0.25">
      <c r="B106" s="19">
        <f t="shared" si="2"/>
        <v>45330</v>
      </c>
      <c r="C106" s="20" t="s">
        <v>81</v>
      </c>
      <c r="D106" s="21">
        <f>SUMPRODUCT((①【資材】入荷情報!$O$7:$O$56=②【資材】在庫情報!$B106)*(①【資材】入荷情報!$P$7:$P$56=②【資材】在庫情報!E$4),(①【資材】入荷情報!$S$7:$S$56))</f>
        <v>0</v>
      </c>
      <c r="E106" s="22" cm="1">
        <f t="array" ref="E106">SUMPRODUCT(('③【組立化粧箱】作業依頼＆実績'!$K$7:$K$256=②【資材】在庫情報!$B106)*('③【組立化粧箱】作業依頼＆実績'!$L$7:$L$256=②【資材】在庫情報!E$4),('③【組立化粧箱】作業依頼＆実績'!$N$7:$N$256))</f>
        <v>0</v>
      </c>
      <c r="F106" s="23">
        <f t="shared" si="27"/>
        <v>5660</v>
      </c>
      <c r="G106" s="21">
        <f>SUMPRODUCT((①【資材】入荷情報!$O$7:$O$56=②【資材】在庫情報!$B106)*(①【資材】入荷情報!$P$7:$P$56=②【資材】在庫情報!H$4),(①【資材】入荷情報!$S$7:$S$56))</f>
        <v>0</v>
      </c>
      <c r="H106" s="22" cm="1">
        <f t="array" ref="H106">SUMPRODUCT(('③【組立化粧箱】作業依頼＆実績'!$K$7:$K$256=②【資材】在庫情報!$B106)*('③【組立化粧箱】作業依頼＆実績'!$L$7:$L$256=②【資材】在庫情報!H$4),('③【組立化粧箱】作業依頼＆実績'!$N$7:$N$256))</f>
        <v>0</v>
      </c>
      <c r="I106" s="23">
        <f t="shared" si="28"/>
        <v>3443</v>
      </c>
      <c r="J106" s="21">
        <f>SUMPRODUCT((①【資材】入荷情報!$O$7:$O$56=②【資材】在庫情報!$B106)*(①【資材】入荷情報!$P$7:$P$56=②【資材】在庫情報!K$4),(①【資材】入荷情報!$S$7:$S$56))</f>
        <v>0</v>
      </c>
      <c r="K106" s="22" cm="1">
        <f t="array" ref="K106">SUMPRODUCT(('③【組立化粧箱】作業依頼＆実績'!$K$7:$K$256=②【資材】在庫情報!$B106)*('③【組立化粧箱】作業依頼＆実績'!$L$7:$L$256=②【資材】在庫情報!K$4),('③【組立化粧箱】作業依頼＆実績'!$N$7:$N$256))</f>
        <v>0</v>
      </c>
      <c r="L106" s="23">
        <f t="shared" si="29"/>
        <v>3443</v>
      </c>
      <c r="M106" s="21">
        <f>SUMPRODUCT((①【資材】入荷情報!$O$7:$O$56=②【資材】在庫情報!$B106)*(①【資材】入荷情報!$P$7:$P$56=②【資材】在庫情報!N$4),(①【資材】入荷情報!$S$7:$S$56))</f>
        <v>0</v>
      </c>
      <c r="N106" s="22" cm="1">
        <f t="array" ref="N106">SUMPRODUCT(('③【組立化粧箱】作業依頼＆実績'!$K$7:$K$256=②【資材】在庫情報!$B106)*('③【組立化粧箱】作業依頼＆実績'!$L$7:$L$256=②【資材】在庫情報!N$4),('③【組立化粧箱】作業依頼＆実績'!$N$7:$N$256))</f>
        <v>0</v>
      </c>
      <c r="O106" s="23">
        <f t="shared" si="30"/>
        <v>5280</v>
      </c>
      <c r="P106" s="21">
        <f>SUMPRODUCT((①【資材】入荷情報!$O$7:$O$56=②【資材】在庫情報!$B106)*(①【資材】入荷情報!$P$7:$P$56=②【資材】在庫情報!Q$4),(①【資材】入荷情報!$S$7:$S$56))</f>
        <v>0</v>
      </c>
      <c r="Q106" s="22" cm="1">
        <f t="array" ref="Q106">SUMPRODUCT(('③【組立化粧箱】作業依頼＆実績'!$K$7:$K$256=②【資材】在庫情報!$B106)*('③【組立化粧箱】作業依頼＆実績'!$L$7:$L$256=②【資材】在庫情報!Q$4),('③【組立化粧箱】作業依頼＆実績'!$N$7:$N$256))</f>
        <v>0</v>
      </c>
      <c r="R106" s="23">
        <f t="shared" si="31"/>
        <v>45</v>
      </c>
      <c r="S106" s="21">
        <f>SUMPRODUCT((①【資材】入荷情報!$O$7:$O$56=②【資材】在庫情報!$B106)*(①【資材】入荷情報!$P$7:$P$56=②【資材】在庫情報!T$4),(①【資材】入荷情報!$S$7:$S$56))</f>
        <v>0</v>
      </c>
      <c r="T106" s="22" cm="1">
        <f t="array" ref="T106">SUMPRODUCT(('③【組立化粧箱】作業依頼＆実績'!$K$7:$K$256=②【資材】在庫情報!$B106)*('③【組立化粧箱】作業依頼＆実績'!$L$7:$L$256=②【資材】在庫情報!T$4),('③【組立化粧箱】作業依頼＆実績'!$N$7:$N$256))</f>
        <v>0</v>
      </c>
      <c r="U106" s="23">
        <f t="shared" si="32"/>
        <v>70</v>
      </c>
      <c r="W106" s="68">
        <f t="shared" si="33"/>
        <v>0</v>
      </c>
      <c r="X106" s="22">
        <f t="shared" si="34"/>
        <v>0</v>
      </c>
      <c r="Y106" s="69">
        <f t="shared" si="35"/>
        <v>9319</v>
      </c>
    </row>
    <row r="107" spans="2:25" outlineLevel="1" x14ac:dyDescent="0.25">
      <c r="B107" s="19">
        <f t="shared" si="2"/>
        <v>45331</v>
      </c>
      <c r="C107" s="20" t="s">
        <v>75</v>
      </c>
      <c r="D107" s="21">
        <f>SUMPRODUCT((①【資材】入荷情報!$O$7:$O$56=②【資材】在庫情報!$B107)*(①【資材】入荷情報!$P$7:$P$56=②【資材】在庫情報!E$4),(①【資材】入荷情報!$S$7:$S$56))</f>
        <v>0</v>
      </c>
      <c r="E107" s="22" cm="1">
        <f t="array" ref="E107">SUMPRODUCT(('③【組立化粧箱】作業依頼＆実績'!$K$7:$K$256=②【資材】在庫情報!$B107)*('③【組立化粧箱】作業依頼＆実績'!$L$7:$L$256=②【資材】在庫情報!E$4),('③【組立化粧箱】作業依頼＆実績'!$N$7:$N$256))</f>
        <v>0</v>
      </c>
      <c r="F107" s="23">
        <f t="shared" si="27"/>
        <v>5660</v>
      </c>
      <c r="G107" s="21">
        <f>SUMPRODUCT((①【資材】入荷情報!$O$7:$O$56=②【資材】在庫情報!$B107)*(①【資材】入荷情報!$P$7:$P$56=②【資材】在庫情報!H$4),(①【資材】入荷情報!$S$7:$S$56))</f>
        <v>0</v>
      </c>
      <c r="H107" s="22" cm="1">
        <f t="array" ref="H107">SUMPRODUCT(('③【組立化粧箱】作業依頼＆実績'!$K$7:$K$256=②【資材】在庫情報!$B107)*('③【組立化粧箱】作業依頼＆実績'!$L$7:$L$256=②【資材】在庫情報!H$4),('③【組立化粧箱】作業依頼＆実績'!$N$7:$N$256))</f>
        <v>0</v>
      </c>
      <c r="I107" s="23">
        <f t="shared" si="28"/>
        <v>3443</v>
      </c>
      <c r="J107" s="21">
        <f>SUMPRODUCT((①【資材】入荷情報!$O$7:$O$56=②【資材】在庫情報!$B107)*(①【資材】入荷情報!$P$7:$P$56=②【資材】在庫情報!K$4),(①【資材】入荷情報!$S$7:$S$56))</f>
        <v>0</v>
      </c>
      <c r="K107" s="22" cm="1">
        <f t="array" ref="K107">SUMPRODUCT(('③【組立化粧箱】作業依頼＆実績'!$K$7:$K$256=②【資材】在庫情報!$B107)*('③【組立化粧箱】作業依頼＆実績'!$L$7:$L$256=②【資材】在庫情報!K$4),('③【組立化粧箱】作業依頼＆実績'!$N$7:$N$256))</f>
        <v>0</v>
      </c>
      <c r="L107" s="23">
        <f t="shared" si="29"/>
        <v>3443</v>
      </c>
      <c r="M107" s="21">
        <f>SUMPRODUCT((①【資材】入荷情報!$O$7:$O$56=②【資材】在庫情報!$B107)*(①【資材】入荷情報!$P$7:$P$56=②【資材】在庫情報!N$4),(①【資材】入荷情報!$S$7:$S$56))</f>
        <v>0</v>
      </c>
      <c r="N107" s="22" cm="1">
        <f t="array" ref="N107">SUMPRODUCT(('③【組立化粧箱】作業依頼＆実績'!$K$7:$K$256=②【資材】在庫情報!$B107)*('③【組立化粧箱】作業依頼＆実績'!$L$7:$L$256=②【資材】在庫情報!N$4),('③【組立化粧箱】作業依頼＆実績'!$N$7:$N$256))</f>
        <v>0</v>
      </c>
      <c r="O107" s="23">
        <f t="shared" si="30"/>
        <v>5280</v>
      </c>
      <c r="P107" s="21">
        <f>SUMPRODUCT((①【資材】入荷情報!$O$7:$O$56=②【資材】在庫情報!$B107)*(①【資材】入荷情報!$P$7:$P$56=②【資材】在庫情報!Q$4),(①【資材】入荷情報!$S$7:$S$56))</f>
        <v>0</v>
      </c>
      <c r="Q107" s="22" cm="1">
        <f t="array" ref="Q107">SUMPRODUCT(('③【組立化粧箱】作業依頼＆実績'!$K$7:$K$256=②【資材】在庫情報!$B107)*('③【組立化粧箱】作業依頼＆実績'!$L$7:$L$256=②【資材】在庫情報!Q$4),('③【組立化粧箱】作業依頼＆実績'!$N$7:$N$256))</f>
        <v>0</v>
      </c>
      <c r="R107" s="23">
        <f t="shared" si="31"/>
        <v>45</v>
      </c>
      <c r="S107" s="21">
        <f>SUMPRODUCT((①【資材】入荷情報!$O$7:$O$56=②【資材】在庫情報!$B107)*(①【資材】入荷情報!$P$7:$P$56=②【資材】在庫情報!T$4),(①【資材】入荷情報!$S$7:$S$56))</f>
        <v>0</v>
      </c>
      <c r="T107" s="22" cm="1">
        <f t="array" ref="T107">SUMPRODUCT(('③【組立化粧箱】作業依頼＆実績'!$K$7:$K$256=②【資材】在庫情報!$B107)*('③【組立化粧箱】作業依頼＆実績'!$L$7:$L$256=②【資材】在庫情報!T$4),('③【組立化粧箱】作業依頼＆実績'!$N$7:$N$256))</f>
        <v>0</v>
      </c>
      <c r="U107" s="23">
        <f t="shared" si="32"/>
        <v>70</v>
      </c>
      <c r="W107" s="68">
        <f t="shared" si="33"/>
        <v>0</v>
      </c>
      <c r="X107" s="22">
        <f t="shared" si="34"/>
        <v>0</v>
      </c>
      <c r="Y107" s="69">
        <f t="shared" si="35"/>
        <v>9319</v>
      </c>
    </row>
    <row r="108" spans="2:25" outlineLevel="1" x14ac:dyDescent="0.25">
      <c r="B108" s="19">
        <f t="shared" si="2"/>
        <v>45332</v>
      </c>
      <c r="C108" s="20" t="s">
        <v>76</v>
      </c>
      <c r="D108" s="21">
        <f>SUMPRODUCT((①【資材】入荷情報!$O$7:$O$56=②【資材】在庫情報!$B108)*(①【資材】入荷情報!$P$7:$P$56=②【資材】在庫情報!E$4),(①【資材】入荷情報!$S$7:$S$56))</f>
        <v>0</v>
      </c>
      <c r="E108" s="22" cm="1">
        <f t="array" ref="E108">SUMPRODUCT(('③【組立化粧箱】作業依頼＆実績'!$K$7:$K$256=②【資材】在庫情報!$B108)*('③【組立化粧箱】作業依頼＆実績'!$L$7:$L$256=②【資材】在庫情報!E$4),('③【組立化粧箱】作業依頼＆実績'!$N$7:$N$256))</f>
        <v>0</v>
      </c>
      <c r="F108" s="23">
        <f t="shared" si="27"/>
        <v>5660</v>
      </c>
      <c r="G108" s="21">
        <f>SUMPRODUCT((①【資材】入荷情報!$O$7:$O$56=②【資材】在庫情報!$B108)*(①【資材】入荷情報!$P$7:$P$56=②【資材】在庫情報!H$4),(①【資材】入荷情報!$S$7:$S$56))</f>
        <v>0</v>
      </c>
      <c r="H108" s="22" cm="1">
        <f t="array" ref="H108">SUMPRODUCT(('③【組立化粧箱】作業依頼＆実績'!$K$7:$K$256=②【資材】在庫情報!$B108)*('③【組立化粧箱】作業依頼＆実績'!$L$7:$L$256=②【資材】在庫情報!H$4),('③【組立化粧箱】作業依頼＆実績'!$N$7:$N$256))</f>
        <v>0</v>
      </c>
      <c r="I108" s="23">
        <f t="shared" si="28"/>
        <v>3443</v>
      </c>
      <c r="J108" s="21">
        <f>SUMPRODUCT((①【資材】入荷情報!$O$7:$O$56=②【資材】在庫情報!$B108)*(①【資材】入荷情報!$P$7:$P$56=②【資材】在庫情報!K$4),(①【資材】入荷情報!$S$7:$S$56))</f>
        <v>0</v>
      </c>
      <c r="K108" s="22" cm="1">
        <f t="array" ref="K108">SUMPRODUCT(('③【組立化粧箱】作業依頼＆実績'!$K$7:$K$256=②【資材】在庫情報!$B108)*('③【組立化粧箱】作業依頼＆実績'!$L$7:$L$256=②【資材】在庫情報!K$4),('③【組立化粧箱】作業依頼＆実績'!$N$7:$N$256))</f>
        <v>0</v>
      </c>
      <c r="L108" s="23">
        <f t="shared" si="29"/>
        <v>3443</v>
      </c>
      <c r="M108" s="21">
        <f>SUMPRODUCT((①【資材】入荷情報!$O$7:$O$56=②【資材】在庫情報!$B108)*(①【資材】入荷情報!$P$7:$P$56=②【資材】在庫情報!N$4),(①【資材】入荷情報!$S$7:$S$56))</f>
        <v>0</v>
      </c>
      <c r="N108" s="22" cm="1">
        <f t="array" ref="N108">SUMPRODUCT(('③【組立化粧箱】作業依頼＆実績'!$K$7:$K$256=②【資材】在庫情報!$B108)*('③【組立化粧箱】作業依頼＆実績'!$L$7:$L$256=②【資材】在庫情報!N$4),('③【組立化粧箱】作業依頼＆実績'!$N$7:$N$256))</f>
        <v>0</v>
      </c>
      <c r="O108" s="23">
        <f t="shared" si="30"/>
        <v>5280</v>
      </c>
      <c r="P108" s="21">
        <f>SUMPRODUCT((①【資材】入荷情報!$O$7:$O$56=②【資材】在庫情報!$B108)*(①【資材】入荷情報!$P$7:$P$56=②【資材】在庫情報!Q$4),(①【資材】入荷情報!$S$7:$S$56))</f>
        <v>0</v>
      </c>
      <c r="Q108" s="22" cm="1">
        <f t="array" ref="Q108">SUMPRODUCT(('③【組立化粧箱】作業依頼＆実績'!$K$7:$K$256=②【資材】在庫情報!$B108)*('③【組立化粧箱】作業依頼＆実績'!$L$7:$L$256=②【資材】在庫情報!Q$4),('③【組立化粧箱】作業依頼＆実績'!$N$7:$N$256))</f>
        <v>0</v>
      </c>
      <c r="R108" s="23">
        <f t="shared" si="31"/>
        <v>45</v>
      </c>
      <c r="S108" s="21">
        <f>SUMPRODUCT((①【資材】入荷情報!$O$7:$O$56=②【資材】在庫情報!$B108)*(①【資材】入荷情報!$P$7:$P$56=②【資材】在庫情報!T$4),(①【資材】入荷情報!$S$7:$S$56))</f>
        <v>0</v>
      </c>
      <c r="T108" s="22" cm="1">
        <f t="array" ref="T108">SUMPRODUCT(('③【組立化粧箱】作業依頼＆実績'!$K$7:$K$256=②【資材】在庫情報!$B108)*('③【組立化粧箱】作業依頼＆実績'!$L$7:$L$256=②【資材】在庫情報!T$4),('③【組立化粧箱】作業依頼＆実績'!$N$7:$N$256))</f>
        <v>0</v>
      </c>
      <c r="U108" s="23">
        <f t="shared" si="32"/>
        <v>70</v>
      </c>
      <c r="W108" s="68">
        <f t="shared" si="33"/>
        <v>0</v>
      </c>
      <c r="X108" s="22">
        <f t="shared" si="34"/>
        <v>0</v>
      </c>
      <c r="Y108" s="69">
        <f t="shared" si="35"/>
        <v>9319</v>
      </c>
    </row>
    <row r="109" spans="2:25" outlineLevel="1" x14ac:dyDescent="0.25">
      <c r="B109" s="19">
        <f t="shared" si="2"/>
        <v>45333</v>
      </c>
      <c r="C109" s="20" t="s">
        <v>77</v>
      </c>
      <c r="D109" s="21">
        <f>SUMPRODUCT((①【資材】入荷情報!$O$7:$O$56=②【資材】在庫情報!$B109)*(①【資材】入荷情報!$P$7:$P$56=②【資材】在庫情報!E$4),(①【資材】入荷情報!$S$7:$S$56))</f>
        <v>0</v>
      </c>
      <c r="E109" s="22" cm="1">
        <f t="array" ref="E109">SUMPRODUCT(('③【組立化粧箱】作業依頼＆実績'!$K$7:$K$256=②【資材】在庫情報!$B109)*('③【組立化粧箱】作業依頼＆実績'!$L$7:$L$256=②【資材】在庫情報!E$4),('③【組立化粧箱】作業依頼＆実績'!$N$7:$N$256))</f>
        <v>0</v>
      </c>
      <c r="F109" s="23">
        <f t="shared" si="27"/>
        <v>5660</v>
      </c>
      <c r="G109" s="21">
        <f>SUMPRODUCT((①【資材】入荷情報!$O$7:$O$56=②【資材】在庫情報!$B109)*(①【資材】入荷情報!$P$7:$P$56=②【資材】在庫情報!H$4),(①【資材】入荷情報!$S$7:$S$56))</f>
        <v>0</v>
      </c>
      <c r="H109" s="22" cm="1">
        <f t="array" ref="H109">SUMPRODUCT(('③【組立化粧箱】作業依頼＆実績'!$K$7:$K$256=②【資材】在庫情報!$B109)*('③【組立化粧箱】作業依頼＆実績'!$L$7:$L$256=②【資材】在庫情報!H$4),('③【組立化粧箱】作業依頼＆実績'!$N$7:$N$256))</f>
        <v>0</v>
      </c>
      <c r="I109" s="23">
        <f t="shared" si="28"/>
        <v>3443</v>
      </c>
      <c r="J109" s="21">
        <f>SUMPRODUCT((①【資材】入荷情報!$O$7:$O$56=②【資材】在庫情報!$B109)*(①【資材】入荷情報!$P$7:$P$56=②【資材】在庫情報!K$4),(①【資材】入荷情報!$S$7:$S$56))</f>
        <v>0</v>
      </c>
      <c r="K109" s="22" cm="1">
        <f t="array" ref="K109">SUMPRODUCT(('③【組立化粧箱】作業依頼＆実績'!$K$7:$K$256=②【資材】在庫情報!$B109)*('③【組立化粧箱】作業依頼＆実績'!$L$7:$L$256=②【資材】在庫情報!K$4),('③【組立化粧箱】作業依頼＆実績'!$N$7:$N$256))</f>
        <v>0</v>
      </c>
      <c r="L109" s="23">
        <f t="shared" si="29"/>
        <v>3443</v>
      </c>
      <c r="M109" s="21">
        <f>SUMPRODUCT((①【資材】入荷情報!$O$7:$O$56=②【資材】在庫情報!$B109)*(①【資材】入荷情報!$P$7:$P$56=②【資材】在庫情報!N$4),(①【資材】入荷情報!$S$7:$S$56))</f>
        <v>0</v>
      </c>
      <c r="N109" s="22" cm="1">
        <f t="array" ref="N109">SUMPRODUCT(('③【組立化粧箱】作業依頼＆実績'!$K$7:$K$256=②【資材】在庫情報!$B109)*('③【組立化粧箱】作業依頼＆実績'!$L$7:$L$256=②【資材】在庫情報!N$4),('③【組立化粧箱】作業依頼＆実績'!$N$7:$N$256))</f>
        <v>0</v>
      </c>
      <c r="O109" s="23">
        <f t="shared" si="30"/>
        <v>5280</v>
      </c>
      <c r="P109" s="21">
        <f>SUMPRODUCT((①【資材】入荷情報!$O$7:$O$56=②【資材】在庫情報!$B109)*(①【資材】入荷情報!$P$7:$P$56=②【資材】在庫情報!Q$4),(①【資材】入荷情報!$S$7:$S$56))</f>
        <v>0</v>
      </c>
      <c r="Q109" s="22" cm="1">
        <f t="array" ref="Q109">SUMPRODUCT(('③【組立化粧箱】作業依頼＆実績'!$K$7:$K$256=②【資材】在庫情報!$B109)*('③【組立化粧箱】作業依頼＆実績'!$L$7:$L$256=②【資材】在庫情報!Q$4),('③【組立化粧箱】作業依頼＆実績'!$N$7:$N$256))</f>
        <v>0</v>
      </c>
      <c r="R109" s="23">
        <f t="shared" si="31"/>
        <v>45</v>
      </c>
      <c r="S109" s="21">
        <f>SUMPRODUCT((①【資材】入荷情報!$O$7:$O$56=②【資材】在庫情報!$B109)*(①【資材】入荷情報!$P$7:$P$56=②【資材】在庫情報!T$4),(①【資材】入荷情報!$S$7:$S$56))</f>
        <v>0</v>
      </c>
      <c r="T109" s="22" cm="1">
        <f t="array" ref="T109">SUMPRODUCT(('③【組立化粧箱】作業依頼＆実績'!$K$7:$K$256=②【資材】在庫情報!$B109)*('③【組立化粧箱】作業依頼＆実績'!$L$7:$L$256=②【資材】在庫情報!T$4),('③【組立化粧箱】作業依頼＆実績'!$N$7:$N$256))</f>
        <v>0</v>
      </c>
      <c r="U109" s="23">
        <f t="shared" si="32"/>
        <v>70</v>
      </c>
      <c r="W109" s="68">
        <f t="shared" si="33"/>
        <v>0</v>
      </c>
      <c r="X109" s="22">
        <f t="shared" si="34"/>
        <v>0</v>
      </c>
      <c r="Y109" s="69">
        <f t="shared" si="35"/>
        <v>9319</v>
      </c>
    </row>
    <row r="110" spans="2:25" outlineLevel="1" x14ac:dyDescent="0.25">
      <c r="B110" s="19">
        <f t="shared" si="2"/>
        <v>45334</v>
      </c>
      <c r="C110" s="20" t="s">
        <v>78</v>
      </c>
      <c r="D110" s="21">
        <f>SUMPRODUCT((①【資材】入荷情報!$O$7:$O$56=②【資材】在庫情報!$B110)*(①【資材】入荷情報!$P$7:$P$56=②【資材】在庫情報!E$4),(①【資材】入荷情報!$S$7:$S$56))</f>
        <v>0</v>
      </c>
      <c r="E110" s="22" cm="1">
        <f t="array" ref="E110">SUMPRODUCT(('③【組立化粧箱】作業依頼＆実績'!$K$7:$K$256=②【資材】在庫情報!$B110)*('③【組立化粧箱】作業依頼＆実績'!$L$7:$L$256=②【資材】在庫情報!E$4),('③【組立化粧箱】作業依頼＆実績'!$N$7:$N$256))</f>
        <v>0</v>
      </c>
      <c r="F110" s="23">
        <f t="shared" si="27"/>
        <v>5660</v>
      </c>
      <c r="G110" s="21">
        <f>SUMPRODUCT((①【資材】入荷情報!$O$7:$O$56=②【資材】在庫情報!$B110)*(①【資材】入荷情報!$P$7:$P$56=②【資材】在庫情報!H$4),(①【資材】入荷情報!$S$7:$S$56))</f>
        <v>0</v>
      </c>
      <c r="H110" s="22" cm="1">
        <f t="array" ref="H110">SUMPRODUCT(('③【組立化粧箱】作業依頼＆実績'!$K$7:$K$256=②【資材】在庫情報!$B110)*('③【組立化粧箱】作業依頼＆実績'!$L$7:$L$256=②【資材】在庫情報!H$4),('③【組立化粧箱】作業依頼＆実績'!$N$7:$N$256))</f>
        <v>0</v>
      </c>
      <c r="I110" s="23">
        <f t="shared" si="28"/>
        <v>3443</v>
      </c>
      <c r="J110" s="21">
        <f>SUMPRODUCT((①【資材】入荷情報!$O$7:$O$56=②【資材】在庫情報!$B110)*(①【資材】入荷情報!$P$7:$P$56=②【資材】在庫情報!K$4),(①【資材】入荷情報!$S$7:$S$56))</f>
        <v>0</v>
      </c>
      <c r="K110" s="22" cm="1">
        <f t="array" ref="K110">SUMPRODUCT(('③【組立化粧箱】作業依頼＆実績'!$K$7:$K$256=②【資材】在庫情報!$B110)*('③【組立化粧箱】作業依頼＆実績'!$L$7:$L$256=②【資材】在庫情報!K$4),('③【組立化粧箱】作業依頼＆実績'!$N$7:$N$256))</f>
        <v>0</v>
      </c>
      <c r="L110" s="23">
        <f t="shared" si="29"/>
        <v>3443</v>
      </c>
      <c r="M110" s="21">
        <f>SUMPRODUCT((①【資材】入荷情報!$O$7:$O$56=②【資材】在庫情報!$B110)*(①【資材】入荷情報!$P$7:$P$56=②【資材】在庫情報!N$4),(①【資材】入荷情報!$S$7:$S$56))</f>
        <v>0</v>
      </c>
      <c r="N110" s="22" cm="1">
        <f t="array" ref="N110">SUMPRODUCT(('③【組立化粧箱】作業依頼＆実績'!$K$7:$K$256=②【資材】在庫情報!$B110)*('③【組立化粧箱】作業依頼＆実績'!$L$7:$L$256=②【資材】在庫情報!N$4),('③【組立化粧箱】作業依頼＆実績'!$N$7:$N$256))</f>
        <v>0</v>
      </c>
      <c r="O110" s="23">
        <f t="shared" si="30"/>
        <v>5280</v>
      </c>
      <c r="P110" s="21">
        <f>SUMPRODUCT((①【資材】入荷情報!$O$7:$O$56=②【資材】在庫情報!$B110)*(①【資材】入荷情報!$P$7:$P$56=②【資材】在庫情報!Q$4),(①【資材】入荷情報!$S$7:$S$56))</f>
        <v>0</v>
      </c>
      <c r="Q110" s="22" cm="1">
        <f t="array" ref="Q110">SUMPRODUCT(('③【組立化粧箱】作業依頼＆実績'!$K$7:$K$256=②【資材】在庫情報!$B110)*('③【組立化粧箱】作業依頼＆実績'!$L$7:$L$256=②【資材】在庫情報!Q$4),('③【組立化粧箱】作業依頼＆実績'!$N$7:$N$256))</f>
        <v>0</v>
      </c>
      <c r="R110" s="23">
        <f t="shared" si="31"/>
        <v>45</v>
      </c>
      <c r="S110" s="21">
        <f>SUMPRODUCT((①【資材】入荷情報!$O$7:$O$56=②【資材】在庫情報!$B110)*(①【資材】入荷情報!$P$7:$P$56=②【資材】在庫情報!T$4),(①【資材】入荷情報!$S$7:$S$56))</f>
        <v>0</v>
      </c>
      <c r="T110" s="22" cm="1">
        <f t="array" ref="T110">SUMPRODUCT(('③【組立化粧箱】作業依頼＆実績'!$K$7:$K$256=②【資材】在庫情報!$B110)*('③【組立化粧箱】作業依頼＆実績'!$L$7:$L$256=②【資材】在庫情報!T$4),('③【組立化粧箱】作業依頼＆実績'!$N$7:$N$256))</f>
        <v>0</v>
      </c>
      <c r="U110" s="23">
        <f t="shared" si="32"/>
        <v>70</v>
      </c>
      <c r="W110" s="68">
        <f t="shared" si="33"/>
        <v>0</v>
      </c>
      <c r="X110" s="22">
        <f t="shared" si="34"/>
        <v>0</v>
      </c>
      <c r="Y110" s="69">
        <f t="shared" si="35"/>
        <v>9319</v>
      </c>
    </row>
    <row r="111" spans="2:25" outlineLevel="1" x14ac:dyDescent="0.25">
      <c r="B111" s="19">
        <f t="shared" si="2"/>
        <v>45335</v>
      </c>
      <c r="C111" s="20" t="s">
        <v>79</v>
      </c>
      <c r="D111" s="21">
        <f>SUMPRODUCT((①【資材】入荷情報!$O$7:$O$56=②【資材】在庫情報!$B111)*(①【資材】入荷情報!$P$7:$P$56=②【資材】在庫情報!E$4),(①【資材】入荷情報!$S$7:$S$56))</f>
        <v>0</v>
      </c>
      <c r="E111" s="22" cm="1">
        <f t="array" ref="E111">SUMPRODUCT(('③【組立化粧箱】作業依頼＆実績'!$K$7:$K$256=②【資材】在庫情報!$B111)*('③【組立化粧箱】作業依頼＆実績'!$L$7:$L$256=②【資材】在庫情報!E$4),('③【組立化粧箱】作業依頼＆実績'!$N$7:$N$256))</f>
        <v>0</v>
      </c>
      <c r="F111" s="23">
        <f t="shared" si="27"/>
        <v>5660</v>
      </c>
      <c r="G111" s="21">
        <f>SUMPRODUCT((①【資材】入荷情報!$O$7:$O$56=②【資材】在庫情報!$B111)*(①【資材】入荷情報!$P$7:$P$56=②【資材】在庫情報!H$4),(①【資材】入荷情報!$S$7:$S$56))</f>
        <v>0</v>
      </c>
      <c r="H111" s="22" cm="1">
        <f t="array" ref="H111">SUMPRODUCT(('③【組立化粧箱】作業依頼＆実績'!$K$7:$K$256=②【資材】在庫情報!$B111)*('③【組立化粧箱】作業依頼＆実績'!$L$7:$L$256=②【資材】在庫情報!H$4),('③【組立化粧箱】作業依頼＆実績'!$N$7:$N$256))</f>
        <v>0</v>
      </c>
      <c r="I111" s="23">
        <f t="shared" si="28"/>
        <v>3443</v>
      </c>
      <c r="J111" s="21">
        <f>SUMPRODUCT((①【資材】入荷情報!$O$7:$O$56=②【資材】在庫情報!$B111)*(①【資材】入荷情報!$P$7:$P$56=②【資材】在庫情報!K$4),(①【資材】入荷情報!$S$7:$S$56))</f>
        <v>0</v>
      </c>
      <c r="K111" s="22" cm="1">
        <f t="array" ref="K111">SUMPRODUCT(('③【組立化粧箱】作業依頼＆実績'!$K$7:$K$256=②【資材】在庫情報!$B111)*('③【組立化粧箱】作業依頼＆実績'!$L$7:$L$256=②【資材】在庫情報!K$4),('③【組立化粧箱】作業依頼＆実績'!$N$7:$N$256))</f>
        <v>0</v>
      </c>
      <c r="L111" s="23">
        <f t="shared" si="29"/>
        <v>3443</v>
      </c>
      <c r="M111" s="21">
        <f>SUMPRODUCT((①【資材】入荷情報!$O$7:$O$56=②【資材】在庫情報!$B111)*(①【資材】入荷情報!$P$7:$P$56=②【資材】在庫情報!N$4),(①【資材】入荷情報!$S$7:$S$56))</f>
        <v>0</v>
      </c>
      <c r="N111" s="22" cm="1">
        <f t="array" ref="N111">SUMPRODUCT(('③【組立化粧箱】作業依頼＆実績'!$K$7:$K$256=②【資材】在庫情報!$B111)*('③【組立化粧箱】作業依頼＆実績'!$L$7:$L$256=②【資材】在庫情報!N$4),('③【組立化粧箱】作業依頼＆実績'!$N$7:$N$256))</f>
        <v>0</v>
      </c>
      <c r="O111" s="23">
        <f t="shared" si="30"/>
        <v>5280</v>
      </c>
      <c r="P111" s="21">
        <f>SUMPRODUCT((①【資材】入荷情報!$O$7:$O$56=②【資材】在庫情報!$B111)*(①【資材】入荷情報!$P$7:$P$56=②【資材】在庫情報!Q$4),(①【資材】入荷情報!$S$7:$S$56))</f>
        <v>0</v>
      </c>
      <c r="Q111" s="22" cm="1">
        <f t="array" ref="Q111">SUMPRODUCT(('③【組立化粧箱】作業依頼＆実績'!$K$7:$K$256=②【資材】在庫情報!$B111)*('③【組立化粧箱】作業依頼＆実績'!$L$7:$L$256=②【資材】在庫情報!Q$4),('③【組立化粧箱】作業依頼＆実績'!$N$7:$N$256))</f>
        <v>0</v>
      </c>
      <c r="R111" s="23">
        <f t="shared" si="31"/>
        <v>45</v>
      </c>
      <c r="S111" s="21">
        <f>SUMPRODUCT((①【資材】入荷情報!$O$7:$O$56=②【資材】在庫情報!$B111)*(①【資材】入荷情報!$P$7:$P$56=②【資材】在庫情報!T$4),(①【資材】入荷情報!$S$7:$S$56))</f>
        <v>0</v>
      </c>
      <c r="T111" s="22" cm="1">
        <f t="array" ref="T111">SUMPRODUCT(('③【組立化粧箱】作業依頼＆実績'!$K$7:$K$256=②【資材】在庫情報!$B111)*('③【組立化粧箱】作業依頼＆実績'!$L$7:$L$256=②【資材】在庫情報!T$4),('③【組立化粧箱】作業依頼＆実績'!$N$7:$N$256))</f>
        <v>0</v>
      </c>
      <c r="U111" s="23">
        <f t="shared" si="32"/>
        <v>70</v>
      </c>
      <c r="W111" s="68">
        <f t="shared" si="33"/>
        <v>0</v>
      </c>
      <c r="X111" s="22">
        <f t="shared" si="34"/>
        <v>0</v>
      </c>
      <c r="Y111" s="69">
        <f t="shared" si="35"/>
        <v>9319</v>
      </c>
    </row>
    <row r="112" spans="2:25" outlineLevel="1" x14ac:dyDescent="0.25">
      <c r="B112" s="19">
        <f t="shared" si="2"/>
        <v>45336</v>
      </c>
      <c r="C112" s="20" t="s">
        <v>80</v>
      </c>
      <c r="D112" s="21">
        <f>SUMPRODUCT((①【資材】入荷情報!$O$7:$O$56=②【資材】在庫情報!$B112)*(①【資材】入荷情報!$P$7:$P$56=②【資材】在庫情報!E$4),(①【資材】入荷情報!$S$7:$S$56))</f>
        <v>0</v>
      </c>
      <c r="E112" s="22" cm="1">
        <f t="array" ref="E112">SUMPRODUCT(('③【組立化粧箱】作業依頼＆実績'!$K$7:$K$256=②【資材】在庫情報!$B112)*('③【組立化粧箱】作業依頼＆実績'!$L$7:$L$256=②【資材】在庫情報!E$4),('③【組立化粧箱】作業依頼＆実績'!$N$7:$N$256))</f>
        <v>0</v>
      </c>
      <c r="F112" s="23">
        <f t="shared" si="27"/>
        <v>5660</v>
      </c>
      <c r="G112" s="21">
        <f>SUMPRODUCT((①【資材】入荷情報!$O$7:$O$56=②【資材】在庫情報!$B112)*(①【資材】入荷情報!$P$7:$P$56=②【資材】在庫情報!H$4),(①【資材】入荷情報!$S$7:$S$56))</f>
        <v>0</v>
      </c>
      <c r="H112" s="22" cm="1">
        <f t="array" ref="H112">SUMPRODUCT(('③【組立化粧箱】作業依頼＆実績'!$K$7:$K$256=②【資材】在庫情報!$B112)*('③【組立化粧箱】作業依頼＆実績'!$L$7:$L$256=②【資材】在庫情報!H$4),('③【組立化粧箱】作業依頼＆実績'!$N$7:$N$256))</f>
        <v>0</v>
      </c>
      <c r="I112" s="23">
        <f t="shared" si="28"/>
        <v>3443</v>
      </c>
      <c r="J112" s="21">
        <f>SUMPRODUCT((①【資材】入荷情報!$O$7:$O$56=②【資材】在庫情報!$B112)*(①【資材】入荷情報!$P$7:$P$56=②【資材】在庫情報!K$4),(①【資材】入荷情報!$S$7:$S$56))</f>
        <v>0</v>
      </c>
      <c r="K112" s="22" cm="1">
        <f t="array" ref="K112">SUMPRODUCT(('③【組立化粧箱】作業依頼＆実績'!$K$7:$K$256=②【資材】在庫情報!$B112)*('③【組立化粧箱】作業依頼＆実績'!$L$7:$L$256=②【資材】在庫情報!K$4),('③【組立化粧箱】作業依頼＆実績'!$N$7:$N$256))</f>
        <v>0</v>
      </c>
      <c r="L112" s="23">
        <f t="shared" si="29"/>
        <v>3443</v>
      </c>
      <c r="M112" s="21">
        <f>SUMPRODUCT((①【資材】入荷情報!$O$7:$O$56=②【資材】在庫情報!$B112)*(①【資材】入荷情報!$P$7:$P$56=②【資材】在庫情報!N$4),(①【資材】入荷情報!$S$7:$S$56))</f>
        <v>0</v>
      </c>
      <c r="N112" s="22" cm="1">
        <f t="array" ref="N112">SUMPRODUCT(('③【組立化粧箱】作業依頼＆実績'!$K$7:$K$256=②【資材】在庫情報!$B112)*('③【組立化粧箱】作業依頼＆実績'!$L$7:$L$256=②【資材】在庫情報!N$4),('③【組立化粧箱】作業依頼＆実績'!$N$7:$N$256))</f>
        <v>0</v>
      </c>
      <c r="O112" s="23">
        <f t="shared" si="30"/>
        <v>5280</v>
      </c>
      <c r="P112" s="21">
        <f>SUMPRODUCT((①【資材】入荷情報!$O$7:$O$56=②【資材】在庫情報!$B112)*(①【資材】入荷情報!$P$7:$P$56=②【資材】在庫情報!Q$4),(①【資材】入荷情報!$S$7:$S$56))</f>
        <v>0</v>
      </c>
      <c r="Q112" s="22" cm="1">
        <f t="array" ref="Q112">SUMPRODUCT(('③【組立化粧箱】作業依頼＆実績'!$K$7:$K$256=②【資材】在庫情報!$B112)*('③【組立化粧箱】作業依頼＆実績'!$L$7:$L$256=②【資材】在庫情報!Q$4),('③【組立化粧箱】作業依頼＆実績'!$N$7:$N$256))</f>
        <v>0</v>
      </c>
      <c r="R112" s="23">
        <f t="shared" si="31"/>
        <v>45</v>
      </c>
      <c r="S112" s="21">
        <f>SUMPRODUCT((①【資材】入荷情報!$O$7:$O$56=②【資材】在庫情報!$B112)*(①【資材】入荷情報!$P$7:$P$56=②【資材】在庫情報!T$4),(①【資材】入荷情報!$S$7:$S$56))</f>
        <v>0</v>
      </c>
      <c r="T112" s="22" cm="1">
        <f t="array" ref="T112">SUMPRODUCT(('③【組立化粧箱】作業依頼＆実績'!$K$7:$K$256=②【資材】在庫情報!$B112)*('③【組立化粧箱】作業依頼＆実績'!$L$7:$L$256=②【資材】在庫情報!T$4),('③【組立化粧箱】作業依頼＆実績'!$N$7:$N$256))</f>
        <v>0</v>
      </c>
      <c r="U112" s="23">
        <f t="shared" si="32"/>
        <v>70</v>
      </c>
      <c r="W112" s="68">
        <f t="shared" si="33"/>
        <v>0</v>
      </c>
      <c r="X112" s="22">
        <f t="shared" si="34"/>
        <v>0</v>
      </c>
      <c r="Y112" s="69">
        <f t="shared" si="35"/>
        <v>9319</v>
      </c>
    </row>
    <row r="113" spans="2:25" outlineLevel="1" x14ac:dyDescent="0.25">
      <c r="B113" s="19">
        <f t="shared" si="2"/>
        <v>45337</v>
      </c>
      <c r="C113" s="20" t="s">
        <v>81</v>
      </c>
      <c r="D113" s="21">
        <f>SUMPRODUCT((①【資材】入荷情報!$O$7:$O$56=②【資材】在庫情報!$B113)*(①【資材】入荷情報!$P$7:$P$56=②【資材】在庫情報!E$4),(①【資材】入荷情報!$S$7:$S$56))</f>
        <v>0</v>
      </c>
      <c r="E113" s="22" cm="1">
        <f t="array" ref="E113">SUMPRODUCT(('③【組立化粧箱】作業依頼＆実績'!$K$7:$K$256=②【資材】在庫情報!$B113)*('③【組立化粧箱】作業依頼＆実績'!$L$7:$L$256=②【資材】在庫情報!E$4),('③【組立化粧箱】作業依頼＆実績'!$N$7:$N$256))</f>
        <v>0</v>
      </c>
      <c r="F113" s="23">
        <f t="shared" si="27"/>
        <v>5660</v>
      </c>
      <c r="G113" s="21">
        <f>SUMPRODUCT((①【資材】入荷情報!$O$7:$O$56=②【資材】在庫情報!$B113)*(①【資材】入荷情報!$P$7:$P$56=②【資材】在庫情報!H$4),(①【資材】入荷情報!$S$7:$S$56))</f>
        <v>0</v>
      </c>
      <c r="H113" s="22" cm="1">
        <f t="array" ref="H113">SUMPRODUCT(('③【組立化粧箱】作業依頼＆実績'!$K$7:$K$256=②【資材】在庫情報!$B113)*('③【組立化粧箱】作業依頼＆実績'!$L$7:$L$256=②【資材】在庫情報!H$4),('③【組立化粧箱】作業依頼＆実績'!$N$7:$N$256))</f>
        <v>0</v>
      </c>
      <c r="I113" s="23">
        <f t="shared" si="28"/>
        <v>3443</v>
      </c>
      <c r="J113" s="21">
        <f>SUMPRODUCT((①【資材】入荷情報!$O$7:$O$56=②【資材】在庫情報!$B113)*(①【資材】入荷情報!$P$7:$P$56=②【資材】在庫情報!K$4),(①【資材】入荷情報!$S$7:$S$56))</f>
        <v>0</v>
      </c>
      <c r="K113" s="22" cm="1">
        <f t="array" ref="K113">SUMPRODUCT(('③【組立化粧箱】作業依頼＆実績'!$K$7:$K$256=②【資材】在庫情報!$B113)*('③【組立化粧箱】作業依頼＆実績'!$L$7:$L$256=②【資材】在庫情報!K$4),('③【組立化粧箱】作業依頼＆実績'!$N$7:$N$256))</f>
        <v>0</v>
      </c>
      <c r="L113" s="23">
        <f t="shared" si="29"/>
        <v>3443</v>
      </c>
      <c r="M113" s="21">
        <f>SUMPRODUCT((①【資材】入荷情報!$O$7:$O$56=②【資材】在庫情報!$B113)*(①【資材】入荷情報!$P$7:$P$56=②【資材】在庫情報!N$4),(①【資材】入荷情報!$S$7:$S$56))</f>
        <v>0</v>
      </c>
      <c r="N113" s="22" cm="1">
        <f t="array" ref="N113">SUMPRODUCT(('③【組立化粧箱】作業依頼＆実績'!$K$7:$K$256=②【資材】在庫情報!$B113)*('③【組立化粧箱】作業依頼＆実績'!$L$7:$L$256=②【資材】在庫情報!N$4),('③【組立化粧箱】作業依頼＆実績'!$N$7:$N$256))</f>
        <v>0</v>
      </c>
      <c r="O113" s="23">
        <f t="shared" si="30"/>
        <v>5280</v>
      </c>
      <c r="P113" s="21">
        <f>SUMPRODUCT((①【資材】入荷情報!$O$7:$O$56=②【資材】在庫情報!$B113)*(①【資材】入荷情報!$P$7:$P$56=②【資材】在庫情報!Q$4),(①【資材】入荷情報!$S$7:$S$56))</f>
        <v>0</v>
      </c>
      <c r="Q113" s="22" cm="1">
        <f t="array" ref="Q113">SUMPRODUCT(('③【組立化粧箱】作業依頼＆実績'!$K$7:$K$256=②【資材】在庫情報!$B113)*('③【組立化粧箱】作業依頼＆実績'!$L$7:$L$256=②【資材】在庫情報!Q$4),('③【組立化粧箱】作業依頼＆実績'!$N$7:$N$256))</f>
        <v>0</v>
      </c>
      <c r="R113" s="23">
        <f t="shared" si="31"/>
        <v>45</v>
      </c>
      <c r="S113" s="21">
        <f>SUMPRODUCT((①【資材】入荷情報!$O$7:$O$56=②【資材】在庫情報!$B113)*(①【資材】入荷情報!$P$7:$P$56=②【資材】在庫情報!T$4),(①【資材】入荷情報!$S$7:$S$56))</f>
        <v>0</v>
      </c>
      <c r="T113" s="22" cm="1">
        <f t="array" ref="T113">SUMPRODUCT(('③【組立化粧箱】作業依頼＆実績'!$K$7:$K$256=②【資材】在庫情報!$B113)*('③【組立化粧箱】作業依頼＆実績'!$L$7:$L$256=②【資材】在庫情報!T$4),('③【組立化粧箱】作業依頼＆実績'!$N$7:$N$256))</f>
        <v>0</v>
      </c>
      <c r="U113" s="23">
        <f t="shared" si="32"/>
        <v>70</v>
      </c>
      <c r="W113" s="68">
        <f t="shared" si="33"/>
        <v>0</v>
      </c>
      <c r="X113" s="22">
        <f t="shared" si="34"/>
        <v>0</v>
      </c>
      <c r="Y113" s="69">
        <f t="shared" si="35"/>
        <v>9319</v>
      </c>
    </row>
    <row r="114" spans="2:25" outlineLevel="1" x14ac:dyDescent="0.25">
      <c r="B114" s="19">
        <f t="shared" si="2"/>
        <v>45338</v>
      </c>
      <c r="C114" s="20" t="s">
        <v>75</v>
      </c>
      <c r="D114" s="21">
        <f>SUMPRODUCT((①【資材】入荷情報!$O$7:$O$56=②【資材】在庫情報!$B114)*(①【資材】入荷情報!$P$7:$P$56=②【資材】在庫情報!E$4),(①【資材】入荷情報!$S$7:$S$56))</f>
        <v>0</v>
      </c>
      <c r="E114" s="22" cm="1">
        <f t="array" ref="E114">SUMPRODUCT(('③【組立化粧箱】作業依頼＆実績'!$K$7:$K$256=②【資材】在庫情報!$B114)*('③【組立化粧箱】作業依頼＆実績'!$L$7:$L$256=②【資材】在庫情報!E$4),('③【組立化粧箱】作業依頼＆実績'!$N$7:$N$256))</f>
        <v>0</v>
      </c>
      <c r="F114" s="23">
        <f t="shared" si="27"/>
        <v>5660</v>
      </c>
      <c r="G114" s="21">
        <f>SUMPRODUCT((①【資材】入荷情報!$O$7:$O$56=②【資材】在庫情報!$B114)*(①【資材】入荷情報!$P$7:$P$56=②【資材】在庫情報!H$4),(①【資材】入荷情報!$S$7:$S$56))</f>
        <v>0</v>
      </c>
      <c r="H114" s="22" cm="1">
        <f t="array" ref="H114">SUMPRODUCT(('③【組立化粧箱】作業依頼＆実績'!$K$7:$K$256=②【資材】在庫情報!$B114)*('③【組立化粧箱】作業依頼＆実績'!$L$7:$L$256=②【資材】在庫情報!H$4),('③【組立化粧箱】作業依頼＆実績'!$N$7:$N$256))</f>
        <v>0</v>
      </c>
      <c r="I114" s="23">
        <f t="shared" si="28"/>
        <v>3443</v>
      </c>
      <c r="J114" s="21">
        <f>SUMPRODUCT((①【資材】入荷情報!$O$7:$O$56=②【資材】在庫情報!$B114)*(①【資材】入荷情報!$P$7:$P$56=②【資材】在庫情報!K$4),(①【資材】入荷情報!$S$7:$S$56))</f>
        <v>0</v>
      </c>
      <c r="K114" s="22" cm="1">
        <f t="array" ref="K114">SUMPRODUCT(('③【組立化粧箱】作業依頼＆実績'!$K$7:$K$256=②【資材】在庫情報!$B114)*('③【組立化粧箱】作業依頼＆実績'!$L$7:$L$256=②【資材】在庫情報!K$4),('③【組立化粧箱】作業依頼＆実績'!$N$7:$N$256))</f>
        <v>0</v>
      </c>
      <c r="L114" s="23">
        <f t="shared" si="29"/>
        <v>3443</v>
      </c>
      <c r="M114" s="21">
        <f>SUMPRODUCT((①【資材】入荷情報!$O$7:$O$56=②【資材】在庫情報!$B114)*(①【資材】入荷情報!$P$7:$P$56=②【資材】在庫情報!N$4),(①【資材】入荷情報!$S$7:$S$56))</f>
        <v>0</v>
      </c>
      <c r="N114" s="22" cm="1">
        <f t="array" ref="N114">SUMPRODUCT(('③【組立化粧箱】作業依頼＆実績'!$K$7:$K$256=②【資材】在庫情報!$B114)*('③【組立化粧箱】作業依頼＆実績'!$L$7:$L$256=②【資材】在庫情報!N$4),('③【組立化粧箱】作業依頼＆実績'!$N$7:$N$256))</f>
        <v>0</v>
      </c>
      <c r="O114" s="23">
        <f t="shared" si="30"/>
        <v>5280</v>
      </c>
      <c r="P114" s="21">
        <f>SUMPRODUCT((①【資材】入荷情報!$O$7:$O$56=②【資材】在庫情報!$B114)*(①【資材】入荷情報!$P$7:$P$56=②【資材】在庫情報!Q$4),(①【資材】入荷情報!$S$7:$S$56))</f>
        <v>0</v>
      </c>
      <c r="Q114" s="22" cm="1">
        <f t="array" ref="Q114">SUMPRODUCT(('③【組立化粧箱】作業依頼＆実績'!$K$7:$K$256=②【資材】在庫情報!$B114)*('③【組立化粧箱】作業依頼＆実績'!$L$7:$L$256=②【資材】在庫情報!Q$4),('③【組立化粧箱】作業依頼＆実績'!$N$7:$N$256))</f>
        <v>0</v>
      </c>
      <c r="R114" s="23">
        <f t="shared" si="31"/>
        <v>45</v>
      </c>
      <c r="S114" s="21">
        <f>SUMPRODUCT((①【資材】入荷情報!$O$7:$O$56=②【資材】在庫情報!$B114)*(①【資材】入荷情報!$P$7:$P$56=②【資材】在庫情報!T$4),(①【資材】入荷情報!$S$7:$S$56))</f>
        <v>0</v>
      </c>
      <c r="T114" s="22" cm="1">
        <f t="array" ref="T114">SUMPRODUCT(('③【組立化粧箱】作業依頼＆実績'!$K$7:$K$256=②【資材】在庫情報!$B114)*('③【組立化粧箱】作業依頼＆実績'!$L$7:$L$256=②【資材】在庫情報!T$4),('③【組立化粧箱】作業依頼＆実績'!$N$7:$N$256))</f>
        <v>0</v>
      </c>
      <c r="U114" s="23">
        <f t="shared" si="32"/>
        <v>70</v>
      </c>
      <c r="W114" s="68">
        <f t="shared" si="33"/>
        <v>0</v>
      </c>
      <c r="X114" s="22">
        <f t="shared" si="34"/>
        <v>0</v>
      </c>
      <c r="Y114" s="69">
        <f t="shared" si="35"/>
        <v>9319</v>
      </c>
    </row>
    <row r="115" spans="2:25" outlineLevel="1" x14ac:dyDescent="0.25">
      <c r="B115" s="19">
        <f t="shared" si="2"/>
        <v>45339</v>
      </c>
      <c r="C115" s="20" t="s">
        <v>76</v>
      </c>
      <c r="D115" s="21">
        <f>SUMPRODUCT((①【資材】入荷情報!$O$7:$O$56=②【資材】在庫情報!$B115)*(①【資材】入荷情報!$P$7:$P$56=②【資材】在庫情報!E$4),(①【資材】入荷情報!$S$7:$S$56))</f>
        <v>0</v>
      </c>
      <c r="E115" s="22" cm="1">
        <f t="array" ref="E115">SUMPRODUCT(('③【組立化粧箱】作業依頼＆実績'!$K$7:$K$256=②【資材】在庫情報!$B115)*('③【組立化粧箱】作業依頼＆実績'!$L$7:$L$256=②【資材】在庫情報!E$4),('③【組立化粧箱】作業依頼＆実績'!$N$7:$N$256))</f>
        <v>0</v>
      </c>
      <c r="F115" s="23">
        <f t="shared" si="27"/>
        <v>5660</v>
      </c>
      <c r="G115" s="21">
        <f>SUMPRODUCT((①【資材】入荷情報!$O$7:$O$56=②【資材】在庫情報!$B115)*(①【資材】入荷情報!$P$7:$P$56=②【資材】在庫情報!H$4),(①【資材】入荷情報!$S$7:$S$56))</f>
        <v>0</v>
      </c>
      <c r="H115" s="22" cm="1">
        <f t="array" ref="H115">SUMPRODUCT(('③【組立化粧箱】作業依頼＆実績'!$K$7:$K$256=②【資材】在庫情報!$B115)*('③【組立化粧箱】作業依頼＆実績'!$L$7:$L$256=②【資材】在庫情報!H$4),('③【組立化粧箱】作業依頼＆実績'!$N$7:$N$256))</f>
        <v>0</v>
      </c>
      <c r="I115" s="23">
        <f t="shared" si="28"/>
        <v>3443</v>
      </c>
      <c r="J115" s="21">
        <f>SUMPRODUCT((①【資材】入荷情報!$O$7:$O$56=②【資材】在庫情報!$B115)*(①【資材】入荷情報!$P$7:$P$56=②【資材】在庫情報!K$4),(①【資材】入荷情報!$S$7:$S$56))</f>
        <v>0</v>
      </c>
      <c r="K115" s="22" cm="1">
        <f t="array" ref="K115">SUMPRODUCT(('③【組立化粧箱】作業依頼＆実績'!$K$7:$K$256=②【資材】在庫情報!$B115)*('③【組立化粧箱】作業依頼＆実績'!$L$7:$L$256=②【資材】在庫情報!K$4),('③【組立化粧箱】作業依頼＆実績'!$N$7:$N$256))</f>
        <v>0</v>
      </c>
      <c r="L115" s="23">
        <f t="shared" si="29"/>
        <v>3443</v>
      </c>
      <c r="M115" s="21">
        <f>SUMPRODUCT((①【資材】入荷情報!$O$7:$O$56=②【資材】在庫情報!$B115)*(①【資材】入荷情報!$P$7:$P$56=②【資材】在庫情報!N$4),(①【資材】入荷情報!$S$7:$S$56))</f>
        <v>0</v>
      </c>
      <c r="N115" s="22" cm="1">
        <f t="array" ref="N115">SUMPRODUCT(('③【組立化粧箱】作業依頼＆実績'!$K$7:$K$256=②【資材】在庫情報!$B115)*('③【組立化粧箱】作業依頼＆実績'!$L$7:$L$256=②【資材】在庫情報!N$4),('③【組立化粧箱】作業依頼＆実績'!$N$7:$N$256))</f>
        <v>0</v>
      </c>
      <c r="O115" s="23">
        <f t="shared" si="30"/>
        <v>5280</v>
      </c>
      <c r="P115" s="21">
        <f>SUMPRODUCT((①【資材】入荷情報!$O$7:$O$56=②【資材】在庫情報!$B115)*(①【資材】入荷情報!$P$7:$P$56=②【資材】在庫情報!Q$4),(①【資材】入荷情報!$S$7:$S$56))</f>
        <v>0</v>
      </c>
      <c r="Q115" s="22" cm="1">
        <f t="array" ref="Q115">SUMPRODUCT(('③【組立化粧箱】作業依頼＆実績'!$K$7:$K$256=②【資材】在庫情報!$B115)*('③【組立化粧箱】作業依頼＆実績'!$L$7:$L$256=②【資材】在庫情報!Q$4),('③【組立化粧箱】作業依頼＆実績'!$N$7:$N$256))</f>
        <v>0</v>
      </c>
      <c r="R115" s="23">
        <f t="shared" si="31"/>
        <v>45</v>
      </c>
      <c r="S115" s="21">
        <f>SUMPRODUCT((①【資材】入荷情報!$O$7:$O$56=②【資材】在庫情報!$B115)*(①【資材】入荷情報!$P$7:$P$56=②【資材】在庫情報!T$4),(①【資材】入荷情報!$S$7:$S$56))</f>
        <v>0</v>
      </c>
      <c r="T115" s="22" cm="1">
        <f t="array" ref="T115">SUMPRODUCT(('③【組立化粧箱】作業依頼＆実績'!$K$7:$K$256=②【資材】在庫情報!$B115)*('③【組立化粧箱】作業依頼＆実績'!$L$7:$L$256=②【資材】在庫情報!T$4),('③【組立化粧箱】作業依頼＆実績'!$N$7:$N$256))</f>
        <v>0</v>
      </c>
      <c r="U115" s="23">
        <f t="shared" si="32"/>
        <v>70</v>
      </c>
      <c r="W115" s="68">
        <f t="shared" si="33"/>
        <v>0</v>
      </c>
      <c r="X115" s="22">
        <f t="shared" si="34"/>
        <v>0</v>
      </c>
      <c r="Y115" s="69">
        <f t="shared" si="35"/>
        <v>9319</v>
      </c>
    </row>
    <row r="116" spans="2:25" outlineLevel="1" x14ac:dyDescent="0.25">
      <c r="B116" s="19">
        <f t="shared" si="2"/>
        <v>45340</v>
      </c>
      <c r="C116" s="20" t="s">
        <v>77</v>
      </c>
      <c r="D116" s="21">
        <f>SUMPRODUCT((①【資材】入荷情報!$O$7:$O$56=②【資材】在庫情報!$B116)*(①【資材】入荷情報!$P$7:$P$56=②【資材】在庫情報!E$4),(①【資材】入荷情報!$S$7:$S$56))</f>
        <v>0</v>
      </c>
      <c r="E116" s="22" cm="1">
        <f t="array" ref="E116">SUMPRODUCT(('③【組立化粧箱】作業依頼＆実績'!$K$7:$K$256=②【資材】在庫情報!$B116)*('③【組立化粧箱】作業依頼＆実績'!$L$7:$L$256=②【資材】在庫情報!E$4),('③【組立化粧箱】作業依頼＆実績'!$N$7:$N$256))</f>
        <v>0</v>
      </c>
      <c r="F116" s="23">
        <f t="shared" si="27"/>
        <v>5660</v>
      </c>
      <c r="G116" s="21">
        <f>SUMPRODUCT((①【資材】入荷情報!$O$7:$O$56=②【資材】在庫情報!$B116)*(①【資材】入荷情報!$P$7:$P$56=②【資材】在庫情報!H$4),(①【資材】入荷情報!$S$7:$S$56))</f>
        <v>0</v>
      </c>
      <c r="H116" s="22" cm="1">
        <f t="array" ref="H116">SUMPRODUCT(('③【組立化粧箱】作業依頼＆実績'!$K$7:$K$256=②【資材】在庫情報!$B116)*('③【組立化粧箱】作業依頼＆実績'!$L$7:$L$256=②【資材】在庫情報!H$4),('③【組立化粧箱】作業依頼＆実績'!$N$7:$N$256))</f>
        <v>0</v>
      </c>
      <c r="I116" s="23">
        <f t="shared" si="28"/>
        <v>3443</v>
      </c>
      <c r="J116" s="21">
        <f>SUMPRODUCT((①【資材】入荷情報!$O$7:$O$56=②【資材】在庫情報!$B116)*(①【資材】入荷情報!$P$7:$P$56=②【資材】在庫情報!K$4),(①【資材】入荷情報!$S$7:$S$56))</f>
        <v>0</v>
      </c>
      <c r="K116" s="22" cm="1">
        <f t="array" ref="K116">SUMPRODUCT(('③【組立化粧箱】作業依頼＆実績'!$K$7:$K$256=②【資材】在庫情報!$B116)*('③【組立化粧箱】作業依頼＆実績'!$L$7:$L$256=②【資材】在庫情報!K$4),('③【組立化粧箱】作業依頼＆実績'!$N$7:$N$256))</f>
        <v>0</v>
      </c>
      <c r="L116" s="23">
        <f t="shared" si="29"/>
        <v>3443</v>
      </c>
      <c r="M116" s="21">
        <f>SUMPRODUCT((①【資材】入荷情報!$O$7:$O$56=②【資材】在庫情報!$B116)*(①【資材】入荷情報!$P$7:$P$56=②【資材】在庫情報!N$4),(①【資材】入荷情報!$S$7:$S$56))</f>
        <v>0</v>
      </c>
      <c r="N116" s="22" cm="1">
        <f t="array" ref="N116">SUMPRODUCT(('③【組立化粧箱】作業依頼＆実績'!$K$7:$K$256=②【資材】在庫情報!$B116)*('③【組立化粧箱】作業依頼＆実績'!$L$7:$L$256=②【資材】在庫情報!N$4),('③【組立化粧箱】作業依頼＆実績'!$N$7:$N$256))</f>
        <v>0</v>
      </c>
      <c r="O116" s="23">
        <f t="shared" si="30"/>
        <v>5280</v>
      </c>
      <c r="P116" s="21">
        <f>SUMPRODUCT((①【資材】入荷情報!$O$7:$O$56=②【資材】在庫情報!$B116)*(①【資材】入荷情報!$P$7:$P$56=②【資材】在庫情報!Q$4),(①【資材】入荷情報!$S$7:$S$56))</f>
        <v>0</v>
      </c>
      <c r="Q116" s="22" cm="1">
        <f t="array" ref="Q116">SUMPRODUCT(('③【組立化粧箱】作業依頼＆実績'!$K$7:$K$256=②【資材】在庫情報!$B116)*('③【組立化粧箱】作業依頼＆実績'!$L$7:$L$256=②【資材】在庫情報!Q$4),('③【組立化粧箱】作業依頼＆実績'!$N$7:$N$256))</f>
        <v>0</v>
      </c>
      <c r="R116" s="23">
        <f t="shared" si="31"/>
        <v>45</v>
      </c>
      <c r="S116" s="21">
        <f>SUMPRODUCT((①【資材】入荷情報!$O$7:$O$56=②【資材】在庫情報!$B116)*(①【資材】入荷情報!$P$7:$P$56=②【資材】在庫情報!T$4),(①【資材】入荷情報!$S$7:$S$56))</f>
        <v>0</v>
      </c>
      <c r="T116" s="22" cm="1">
        <f t="array" ref="T116">SUMPRODUCT(('③【組立化粧箱】作業依頼＆実績'!$K$7:$K$256=②【資材】在庫情報!$B116)*('③【組立化粧箱】作業依頼＆実績'!$L$7:$L$256=②【資材】在庫情報!T$4),('③【組立化粧箱】作業依頼＆実績'!$N$7:$N$256))</f>
        <v>0</v>
      </c>
      <c r="U116" s="23">
        <f t="shared" si="32"/>
        <v>70</v>
      </c>
      <c r="W116" s="68">
        <f t="shared" si="33"/>
        <v>0</v>
      </c>
      <c r="X116" s="22">
        <f t="shared" si="34"/>
        <v>0</v>
      </c>
      <c r="Y116" s="69">
        <f t="shared" si="35"/>
        <v>9319</v>
      </c>
    </row>
    <row r="117" spans="2:25" outlineLevel="1" x14ac:dyDescent="0.25">
      <c r="B117" s="19">
        <f t="shared" si="2"/>
        <v>45341</v>
      </c>
      <c r="C117" s="20" t="s">
        <v>78</v>
      </c>
      <c r="D117" s="21">
        <f>SUMPRODUCT((①【資材】入荷情報!$O$7:$O$56=②【資材】在庫情報!$B117)*(①【資材】入荷情報!$P$7:$P$56=②【資材】在庫情報!E$4),(①【資材】入荷情報!$S$7:$S$56))</f>
        <v>0</v>
      </c>
      <c r="E117" s="22" cm="1">
        <f t="array" ref="E117">SUMPRODUCT(('③【組立化粧箱】作業依頼＆実績'!$K$7:$K$256=②【資材】在庫情報!$B117)*('③【組立化粧箱】作業依頼＆実績'!$L$7:$L$256=②【資材】在庫情報!E$4),('③【組立化粧箱】作業依頼＆実績'!$N$7:$N$256))</f>
        <v>0</v>
      </c>
      <c r="F117" s="23">
        <f t="shared" si="27"/>
        <v>5660</v>
      </c>
      <c r="G117" s="21">
        <f>SUMPRODUCT((①【資材】入荷情報!$O$7:$O$56=②【資材】在庫情報!$B117)*(①【資材】入荷情報!$P$7:$P$56=②【資材】在庫情報!H$4),(①【資材】入荷情報!$S$7:$S$56))</f>
        <v>0</v>
      </c>
      <c r="H117" s="22" cm="1">
        <f t="array" ref="H117">SUMPRODUCT(('③【組立化粧箱】作業依頼＆実績'!$K$7:$K$256=②【資材】在庫情報!$B117)*('③【組立化粧箱】作業依頼＆実績'!$L$7:$L$256=②【資材】在庫情報!H$4),('③【組立化粧箱】作業依頼＆実績'!$N$7:$N$256))</f>
        <v>0</v>
      </c>
      <c r="I117" s="23">
        <f t="shared" si="28"/>
        <v>3443</v>
      </c>
      <c r="J117" s="21">
        <f>SUMPRODUCT((①【資材】入荷情報!$O$7:$O$56=②【資材】在庫情報!$B117)*(①【資材】入荷情報!$P$7:$P$56=②【資材】在庫情報!K$4),(①【資材】入荷情報!$S$7:$S$56))</f>
        <v>0</v>
      </c>
      <c r="K117" s="22" cm="1">
        <f t="array" ref="K117">SUMPRODUCT(('③【組立化粧箱】作業依頼＆実績'!$K$7:$K$256=②【資材】在庫情報!$B117)*('③【組立化粧箱】作業依頼＆実績'!$L$7:$L$256=②【資材】在庫情報!K$4),('③【組立化粧箱】作業依頼＆実績'!$N$7:$N$256))</f>
        <v>0</v>
      </c>
      <c r="L117" s="23">
        <f t="shared" si="29"/>
        <v>3443</v>
      </c>
      <c r="M117" s="21">
        <f>SUMPRODUCT((①【資材】入荷情報!$O$7:$O$56=②【資材】在庫情報!$B117)*(①【資材】入荷情報!$P$7:$P$56=②【資材】在庫情報!N$4),(①【資材】入荷情報!$S$7:$S$56))</f>
        <v>0</v>
      </c>
      <c r="N117" s="22" cm="1">
        <f t="array" ref="N117">SUMPRODUCT(('③【組立化粧箱】作業依頼＆実績'!$K$7:$K$256=②【資材】在庫情報!$B117)*('③【組立化粧箱】作業依頼＆実績'!$L$7:$L$256=②【資材】在庫情報!N$4),('③【組立化粧箱】作業依頼＆実績'!$N$7:$N$256))</f>
        <v>0</v>
      </c>
      <c r="O117" s="23">
        <f t="shared" si="30"/>
        <v>5280</v>
      </c>
      <c r="P117" s="21">
        <f>SUMPRODUCT((①【資材】入荷情報!$O$7:$O$56=②【資材】在庫情報!$B117)*(①【資材】入荷情報!$P$7:$P$56=②【資材】在庫情報!Q$4),(①【資材】入荷情報!$S$7:$S$56))</f>
        <v>0</v>
      </c>
      <c r="Q117" s="22" cm="1">
        <f t="array" ref="Q117">SUMPRODUCT(('③【組立化粧箱】作業依頼＆実績'!$K$7:$K$256=②【資材】在庫情報!$B117)*('③【組立化粧箱】作業依頼＆実績'!$L$7:$L$256=②【資材】在庫情報!Q$4),('③【組立化粧箱】作業依頼＆実績'!$N$7:$N$256))</f>
        <v>0</v>
      </c>
      <c r="R117" s="23">
        <f t="shared" si="31"/>
        <v>45</v>
      </c>
      <c r="S117" s="21">
        <f>SUMPRODUCT((①【資材】入荷情報!$O$7:$O$56=②【資材】在庫情報!$B117)*(①【資材】入荷情報!$P$7:$P$56=②【資材】在庫情報!T$4),(①【資材】入荷情報!$S$7:$S$56))</f>
        <v>0</v>
      </c>
      <c r="T117" s="22" cm="1">
        <f t="array" ref="T117">SUMPRODUCT(('③【組立化粧箱】作業依頼＆実績'!$K$7:$K$256=②【資材】在庫情報!$B117)*('③【組立化粧箱】作業依頼＆実績'!$L$7:$L$256=②【資材】在庫情報!T$4),('③【組立化粧箱】作業依頼＆実績'!$N$7:$N$256))</f>
        <v>0</v>
      </c>
      <c r="U117" s="23">
        <f t="shared" si="32"/>
        <v>70</v>
      </c>
      <c r="W117" s="68">
        <f t="shared" si="33"/>
        <v>0</v>
      </c>
      <c r="X117" s="22">
        <f t="shared" si="34"/>
        <v>0</v>
      </c>
      <c r="Y117" s="69">
        <f t="shared" si="35"/>
        <v>9319</v>
      </c>
    </row>
    <row r="118" spans="2:25" outlineLevel="1" x14ac:dyDescent="0.25">
      <c r="B118" s="19">
        <f t="shared" si="2"/>
        <v>45342</v>
      </c>
      <c r="C118" s="20" t="s">
        <v>79</v>
      </c>
      <c r="D118" s="21">
        <f>SUMPRODUCT((①【資材】入荷情報!$O$7:$O$56=②【資材】在庫情報!$B118)*(①【資材】入荷情報!$P$7:$P$56=②【資材】在庫情報!E$4),(①【資材】入荷情報!$S$7:$S$56))</f>
        <v>0</v>
      </c>
      <c r="E118" s="22" cm="1">
        <f t="array" ref="E118">SUMPRODUCT(('③【組立化粧箱】作業依頼＆実績'!$K$7:$K$256=②【資材】在庫情報!$B118)*('③【組立化粧箱】作業依頼＆実績'!$L$7:$L$256=②【資材】在庫情報!E$4),('③【組立化粧箱】作業依頼＆実績'!$N$7:$N$256))</f>
        <v>0</v>
      </c>
      <c r="F118" s="23">
        <f t="shared" si="27"/>
        <v>5660</v>
      </c>
      <c r="G118" s="21">
        <f>SUMPRODUCT((①【資材】入荷情報!$O$7:$O$56=②【資材】在庫情報!$B118)*(①【資材】入荷情報!$P$7:$P$56=②【資材】在庫情報!H$4),(①【資材】入荷情報!$S$7:$S$56))</f>
        <v>0</v>
      </c>
      <c r="H118" s="22" cm="1">
        <f t="array" ref="H118">SUMPRODUCT(('③【組立化粧箱】作業依頼＆実績'!$K$7:$K$256=②【資材】在庫情報!$B118)*('③【組立化粧箱】作業依頼＆実績'!$L$7:$L$256=②【資材】在庫情報!H$4),('③【組立化粧箱】作業依頼＆実績'!$N$7:$N$256))</f>
        <v>0</v>
      </c>
      <c r="I118" s="23">
        <f t="shared" si="28"/>
        <v>3443</v>
      </c>
      <c r="J118" s="21">
        <f>SUMPRODUCT((①【資材】入荷情報!$O$7:$O$56=②【資材】在庫情報!$B118)*(①【資材】入荷情報!$P$7:$P$56=②【資材】在庫情報!K$4),(①【資材】入荷情報!$S$7:$S$56))</f>
        <v>0</v>
      </c>
      <c r="K118" s="22" cm="1">
        <f t="array" ref="K118">SUMPRODUCT(('③【組立化粧箱】作業依頼＆実績'!$K$7:$K$256=②【資材】在庫情報!$B118)*('③【組立化粧箱】作業依頼＆実績'!$L$7:$L$256=②【資材】在庫情報!K$4),('③【組立化粧箱】作業依頼＆実績'!$N$7:$N$256))</f>
        <v>0</v>
      </c>
      <c r="L118" s="23">
        <f t="shared" si="29"/>
        <v>3443</v>
      </c>
      <c r="M118" s="21">
        <f>SUMPRODUCT((①【資材】入荷情報!$O$7:$O$56=②【資材】在庫情報!$B118)*(①【資材】入荷情報!$P$7:$P$56=②【資材】在庫情報!N$4),(①【資材】入荷情報!$S$7:$S$56))</f>
        <v>0</v>
      </c>
      <c r="N118" s="22" cm="1">
        <f t="array" ref="N118">SUMPRODUCT(('③【組立化粧箱】作業依頼＆実績'!$K$7:$K$256=②【資材】在庫情報!$B118)*('③【組立化粧箱】作業依頼＆実績'!$L$7:$L$256=②【資材】在庫情報!N$4),('③【組立化粧箱】作業依頼＆実績'!$N$7:$N$256))</f>
        <v>0</v>
      </c>
      <c r="O118" s="23">
        <f t="shared" si="30"/>
        <v>5280</v>
      </c>
      <c r="P118" s="21">
        <f>SUMPRODUCT((①【資材】入荷情報!$O$7:$O$56=②【資材】在庫情報!$B118)*(①【資材】入荷情報!$P$7:$P$56=②【資材】在庫情報!Q$4),(①【資材】入荷情報!$S$7:$S$56))</f>
        <v>0</v>
      </c>
      <c r="Q118" s="22" cm="1">
        <f t="array" ref="Q118">SUMPRODUCT(('③【組立化粧箱】作業依頼＆実績'!$K$7:$K$256=②【資材】在庫情報!$B118)*('③【組立化粧箱】作業依頼＆実績'!$L$7:$L$256=②【資材】在庫情報!Q$4),('③【組立化粧箱】作業依頼＆実績'!$N$7:$N$256))</f>
        <v>0</v>
      </c>
      <c r="R118" s="23">
        <f t="shared" si="31"/>
        <v>45</v>
      </c>
      <c r="S118" s="21">
        <f>SUMPRODUCT((①【資材】入荷情報!$O$7:$O$56=②【資材】在庫情報!$B118)*(①【資材】入荷情報!$P$7:$P$56=②【資材】在庫情報!T$4),(①【資材】入荷情報!$S$7:$S$56))</f>
        <v>0</v>
      </c>
      <c r="T118" s="22" cm="1">
        <f t="array" ref="T118">SUMPRODUCT(('③【組立化粧箱】作業依頼＆実績'!$K$7:$K$256=②【資材】在庫情報!$B118)*('③【組立化粧箱】作業依頼＆実績'!$L$7:$L$256=②【資材】在庫情報!T$4),('③【組立化粧箱】作業依頼＆実績'!$N$7:$N$256))</f>
        <v>0</v>
      </c>
      <c r="U118" s="23">
        <f t="shared" si="32"/>
        <v>70</v>
      </c>
      <c r="W118" s="68">
        <f t="shared" si="33"/>
        <v>0</v>
      </c>
      <c r="X118" s="22">
        <f t="shared" si="34"/>
        <v>0</v>
      </c>
      <c r="Y118" s="69">
        <f t="shared" si="35"/>
        <v>9319</v>
      </c>
    </row>
    <row r="119" spans="2:25" outlineLevel="1" x14ac:dyDescent="0.25">
      <c r="B119" s="19">
        <f t="shared" si="2"/>
        <v>45343</v>
      </c>
      <c r="C119" s="20" t="s">
        <v>80</v>
      </c>
      <c r="D119" s="21">
        <f>SUMPRODUCT((①【資材】入荷情報!$O$7:$O$56=②【資材】在庫情報!$B119)*(①【資材】入荷情報!$P$7:$P$56=②【資材】在庫情報!E$4),(①【資材】入荷情報!$S$7:$S$56))</f>
        <v>0</v>
      </c>
      <c r="E119" s="22" cm="1">
        <f t="array" ref="E119">SUMPRODUCT(('③【組立化粧箱】作業依頼＆実績'!$K$7:$K$256=②【資材】在庫情報!$B119)*('③【組立化粧箱】作業依頼＆実績'!$L$7:$L$256=②【資材】在庫情報!E$4),('③【組立化粧箱】作業依頼＆実績'!$N$7:$N$256))</f>
        <v>0</v>
      </c>
      <c r="F119" s="23">
        <f t="shared" si="27"/>
        <v>5660</v>
      </c>
      <c r="G119" s="21">
        <f>SUMPRODUCT((①【資材】入荷情報!$O$7:$O$56=②【資材】在庫情報!$B119)*(①【資材】入荷情報!$P$7:$P$56=②【資材】在庫情報!H$4),(①【資材】入荷情報!$S$7:$S$56))</f>
        <v>0</v>
      </c>
      <c r="H119" s="22" cm="1">
        <f t="array" ref="H119">SUMPRODUCT(('③【組立化粧箱】作業依頼＆実績'!$K$7:$K$256=②【資材】在庫情報!$B119)*('③【組立化粧箱】作業依頼＆実績'!$L$7:$L$256=②【資材】在庫情報!H$4),('③【組立化粧箱】作業依頼＆実績'!$N$7:$N$256))</f>
        <v>0</v>
      </c>
      <c r="I119" s="23">
        <f t="shared" si="28"/>
        <v>3443</v>
      </c>
      <c r="J119" s="21">
        <f>SUMPRODUCT((①【資材】入荷情報!$O$7:$O$56=②【資材】在庫情報!$B119)*(①【資材】入荷情報!$P$7:$P$56=②【資材】在庫情報!K$4),(①【資材】入荷情報!$S$7:$S$56))</f>
        <v>0</v>
      </c>
      <c r="K119" s="22" cm="1">
        <f t="array" ref="K119">SUMPRODUCT(('③【組立化粧箱】作業依頼＆実績'!$K$7:$K$256=②【資材】在庫情報!$B119)*('③【組立化粧箱】作業依頼＆実績'!$L$7:$L$256=②【資材】在庫情報!K$4),('③【組立化粧箱】作業依頼＆実績'!$N$7:$N$256))</f>
        <v>0</v>
      </c>
      <c r="L119" s="23">
        <f t="shared" si="29"/>
        <v>3443</v>
      </c>
      <c r="M119" s="21">
        <f>SUMPRODUCT((①【資材】入荷情報!$O$7:$O$56=②【資材】在庫情報!$B119)*(①【資材】入荷情報!$P$7:$P$56=②【資材】在庫情報!N$4),(①【資材】入荷情報!$S$7:$S$56))</f>
        <v>0</v>
      </c>
      <c r="N119" s="22" cm="1">
        <f t="array" ref="N119">SUMPRODUCT(('③【組立化粧箱】作業依頼＆実績'!$K$7:$K$256=②【資材】在庫情報!$B119)*('③【組立化粧箱】作業依頼＆実績'!$L$7:$L$256=②【資材】在庫情報!N$4),('③【組立化粧箱】作業依頼＆実績'!$N$7:$N$256))</f>
        <v>0</v>
      </c>
      <c r="O119" s="23">
        <f t="shared" si="30"/>
        <v>5280</v>
      </c>
      <c r="P119" s="21">
        <f>SUMPRODUCT((①【資材】入荷情報!$O$7:$O$56=②【資材】在庫情報!$B119)*(①【資材】入荷情報!$P$7:$P$56=②【資材】在庫情報!Q$4),(①【資材】入荷情報!$S$7:$S$56))</f>
        <v>0</v>
      </c>
      <c r="Q119" s="22" cm="1">
        <f t="array" ref="Q119">SUMPRODUCT(('③【組立化粧箱】作業依頼＆実績'!$K$7:$K$256=②【資材】在庫情報!$B119)*('③【組立化粧箱】作業依頼＆実績'!$L$7:$L$256=②【資材】在庫情報!Q$4),('③【組立化粧箱】作業依頼＆実績'!$N$7:$N$256))</f>
        <v>0</v>
      </c>
      <c r="R119" s="23">
        <f t="shared" si="31"/>
        <v>45</v>
      </c>
      <c r="S119" s="21">
        <f>SUMPRODUCT((①【資材】入荷情報!$O$7:$O$56=②【資材】在庫情報!$B119)*(①【資材】入荷情報!$P$7:$P$56=②【資材】在庫情報!T$4),(①【資材】入荷情報!$S$7:$S$56))</f>
        <v>0</v>
      </c>
      <c r="T119" s="22" cm="1">
        <f t="array" ref="T119">SUMPRODUCT(('③【組立化粧箱】作業依頼＆実績'!$K$7:$K$256=②【資材】在庫情報!$B119)*('③【組立化粧箱】作業依頼＆実績'!$L$7:$L$256=②【資材】在庫情報!T$4),('③【組立化粧箱】作業依頼＆実績'!$N$7:$N$256))</f>
        <v>0</v>
      </c>
      <c r="U119" s="23">
        <f t="shared" si="32"/>
        <v>70</v>
      </c>
      <c r="W119" s="68">
        <f t="shared" si="33"/>
        <v>0</v>
      </c>
      <c r="X119" s="22">
        <f t="shared" si="34"/>
        <v>0</v>
      </c>
      <c r="Y119" s="69">
        <f t="shared" si="35"/>
        <v>9319</v>
      </c>
    </row>
    <row r="120" spans="2:25" outlineLevel="1" x14ac:dyDescent="0.25">
      <c r="B120" s="19">
        <f t="shared" si="2"/>
        <v>45344</v>
      </c>
      <c r="C120" s="20" t="s">
        <v>81</v>
      </c>
      <c r="D120" s="21">
        <f>SUMPRODUCT((①【資材】入荷情報!$O$7:$O$56=②【資材】在庫情報!$B120)*(①【資材】入荷情報!$P$7:$P$56=②【資材】在庫情報!E$4),(①【資材】入荷情報!$S$7:$S$56))</f>
        <v>0</v>
      </c>
      <c r="E120" s="22" cm="1">
        <f t="array" ref="E120">SUMPRODUCT(('③【組立化粧箱】作業依頼＆実績'!$K$7:$K$256=②【資材】在庫情報!$B120)*('③【組立化粧箱】作業依頼＆実績'!$L$7:$L$256=②【資材】在庫情報!E$4),('③【組立化粧箱】作業依頼＆実績'!$N$7:$N$256))</f>
        <v>0</v>
      </c>
      <c r="F120" s="23">
        <f t="shared" si="27"/>
        <v>5660</v>
      </c>
      <c r="G120" s="21">
        <f>SUMPRODUCT((①【資材】入荷情報!$O$7:$O$56=②【資材】在庫情報!$B120)*(①【資材】入荷情報!$P$7:$P$56=②【資材】在庫情報!H$4),(①【資材】入荷情報!$S$7:$S$56))</f>
        <v>0</v>
      </c>
      <c r="H120" s="22" cm="1">
        <f t="array" ref="H120">SUMPRODUCT(('③【組立化粧箱】作業依頼＆実績'!$K$7:$K$256=②【資材】在庫情報!$B120)*('③【組立化粧箱】作業依頼＆実績'!$L$7:$L$256=②【資材】在庫情報!H$4),('③【組立化粧箱】作業依頼＆実績'!$N$7:$N$256))</f>
        <v>0</v>
      </c>
      <c r="I120" s="23">
        <f t="shared" si="28"/>
        <v>3443</v>
      </c>
      <c r="J120" s="21">
        <f>SUMPRODUCT((①【資材】入荷情報!$O$7:$O$56=②【資材】在庫情報!$B120)*(①【資材】入荷情報!$P$7:$P$56=②【資材】在庫情報!K$4),(①【資材】入荷情報!$S$7:$S$56))</f>
        <v>0</v>
      </c>
      <c r="K120" s="22" cm="1">
        <f t="array" ref="K120">SUMPRODUCT(('③【組立化粧箱】作業依頼＆実績'!$K$7:$K$256=②【資材】在庫情報!$B120)*('③【組立化粧箱】作業依頼＆実績'!$L$7:$L$256=②【資材】在庫情報!K$4),('③【組立化粧箱】作業依頼＆実績'!$N$7:$N$256))</f>
        <v>0</v>
      </c>
      <c r="L120" s="23">
        <f t="shared" si="29"/>
        <v>3443</v>
      </c>
      <c r="M120" s="21">
        <f>SUMPRODUCT((①【資材】入荷情報!$O$7:$O$56=②【資材】在庫情報!$B120)*(①【資材】入荷情報!$P$7:$P$56=②【資材】在庫情報!N$4),(①【資材】入荷情報!$S$7:$S$56))</f>
        <v>0</v>
      </c>
      <c r="N120" s="22" cm="1">
        <f t="array" ref="N120">SUMPRODUCT(('③【組立化粧箱】作業依頼＆実績'!$K$7:$K$256=②【資材】在庫情報!$B120)*('③【組立化粧箱】作業依頼＆実績'!$L$7:$L$256=②【資材】在庫情報!N$4),('③【組立化粧箱】作業依頼＆実績'!$N$7:$N$256))</f>
        <v>0</v>
      </c>
      <c r="O120" s="23">
        <f t="shared" si="30"/>
        <v>5280</v>
      </c>
      <c r="P120" s="21">
        <f>SUMPRODUCT((①【資材】入荷情報!$O$7:$O$56=②【資材】在庫情報!$B120)*(①【資材】入荷情報!$P$7:$P$56=②【資材】在庫情報!Q$4),(①【資材】入荷情報!$S$7:$S$56))</f>
        <v>0</v>
      </c>
      <c r="Q120" s="22" cm="1">
        <f t="array" ref="Q120">SUMPRODUCT(('③【組立化粧箱】作業依頼＆実績'!$K$7:$K$256=②【資材】在庫情報!$B120)*('③【組立化粧箱】作業依頼＆実績'!$L$7:$L$256=②【資材】在庫情報!Q$4),('③【組立化粧箱】作業依頼＆実績'!$N$7:$N$256))</f>
        <v>0</v>
      </c>
      <c r="R120" s="23">
        <f t="shared" si="31"/>
        <v>45</v>
      </c>
      <c r="S120" s="21">
        <f>SUMPRODUCT((①【資材】入荷情報!$O$7:$O$56=②【資材】在庫情報!$B120)*(①【資材】入荷情報!$P$7:$P$56=②【資材】在庫情報!T$4),(①【資材】入荷情報!$S$7:$S$56))</f>
        <v>0</v>
      </c>
      <c r="T120" s="22" cm="1">
        <f t="array" ref="T120">SUMPRODUCT(('③【組立化粧箱】作業依頼＆実績'!$K$7:$K$256=②【資材】在庫情報!$B120)*('③【組立化粧箱】作業依頼＆実績'!$L$7:$L$256=②【資材】在庫情報!T$4),('③【組立化粧箱】作業依頼＆実績'!$N$7:$N$256))</f>
        <v>0</v>
      </c>
      <c r="U120" s="23">
        <f t="shared" si="32"/>
        <v>70</v>
      </c>
      <c r="W120" s="68">
        <f t="shared" si="33"/>
        <v>0</v>
      </c>
      <c r="X120" s="22">
        <f t="shared" si="34"/>
        <v>0</v>
      </c>
      <c r="Y120" s="69">
        <f t="shared" si="35"/>
        <v>9319</v>
      </c>
    </row>
    <row r="121" spans="2:25" outlineLevel="1" x14ac:dyDescent="0.25">
      <c r="B121" s="19">
        <f t="shared" si="2"/>
        <v>45345</v>
      </c>
      <c r="C121" s="20" t="s">
        <v>75</v>
      </c>
      <c r="D121" s="21">
        <f>SUMPRODUCT((①【資材】入荷情報!$O$7:$O$56=②【資材】在庫情報!$B121)*(①【資材】入荷情報!$P$7:$P$56=②【資材】在庫情報!E$4),(①【資材】入荷情報!$S$7:$S$56))</f>
        <v>0</v>
      </c>
      <c r="E121" s="22" cm="1">
        <f t="array" ref="E121">SUMPRODUCT(('③【組立化粧箱】作業依頼＆実績'!$K$7:$K$256=②【資材】在庫情報!$B121)*('③【組立化粧箱】作業依頼＆実績'!$L$7:$L$256=②【資材】在庫情報!E$4),('③【組立化粧箱】作業依頼＆実績'!$N$7:$N$256))</f>
        <v>0</v>
      </c>
      <c r="F121" s="23">
        <f t="shared" si="27"/>
        <v>5660</v>
      </c>
      <c r="G121" s="21">
        <f>SUMPRODUCT((①【資材】入荷情報!$O$7:$O$56=②【資材】在庫情報!$B121)*(①【資材】入荷情報!$P$7:$P$56=②【資材】在庫情報!H$4),(①【資材】入荷情報!$S$7:$S$56))</f>
        <v>0</v>
      </c>
      <c r="H121" s="22" cm="1">
        <f t="array" ref="H121">SUMPRODUCT(('③【組立化粧箱】作業依頼＆実績'!$K$7:$K$256=②【資材】在庫情報!$B121)*('③【組立化粧箱】作業依頼＆実績'!$L$7:$L$256=②【資材】在庫情報!H$4),('③【組立化粧箱】作業依頼＆実績'!$N$7:$N$256))</f>
        <v>0</v>
      </c>
      <c r="I121" s="23">
        <f t="shared" si="28"/>
        <v>3443</v>
      </c>
      <c r="J121" s="21">
        <f>SUMPRODUCT((①【資材】入荷情報!$O$7:$O$56=②【資材】在庫情報!$B121)*(①【資材】入荷情報!$P$7:$P$56=②【資材】在庫情報!K$4),(①【資材】入荷情報!$S$7:$S$56))</f>
        <v>0</v>
      </c>
      <c r="K121" s="22" cm="1">
        <f t="array" ref="K121">SUMPRODUCT(('③【組立化粧箱】作業依頼＆実績'!$K$7:$K$256=②【資材】在庫情報!$B121)*('③【組立化粧箱】作業依頼＆実績'!$L$7:$L$256=②【資材】在庫情報!K$4),('③【組立化粧箱】作業依頼＆実績'!$N$7:$N$256))</f>
        <v>0</v>
      </c>
      <c r="L121" s="23">
        <f t="shared" si="29"/>
        <v>3443</v>
      </c>
      <c r="M121" s="21">
        <f>SUMPRODUCT((①【資材】入荷情報!$O$7:$O$56=②【資材】在庫情報!$B121)*(①【資材】入荷情報!$P$7:$P$56=②【資材】在庫情報!N$4),(①【資材】入荷情報!$S$7:$S$56))</f>
        <v>0</v>
      </c>
      <c r="N121" s="22" cm="1">
        <f t="array" ref="N121">SUMPRODUCT(('③【組立化粧箱】作業依頼＆実績'!$K$7:$K$256=②【資材】在庫情報!$B121)*('③【組立化粧箱】作業依頼＆実績'!$L$7:$L$256=②【資材】在庫情報!N$4),('③【組立化粧箱】作業依頼＆実績'!$N$7:$N$256))</f>
        <v>0</v>
      </c>
      <c r="O121" s="23">
        <f t="shared" si="30"/>
        <v>5280</v>
      </c>
      <c r="P121" s="21">
        <f>SUMPRODUCT((①【資材】入荷情報!$O$7:$O$56=②【資材】在庫情報!$B121)*(①【資材】入荷情報!$P$7:$P$56=②【資材】在庫情報!Q$4),(①【資材】入荷情報!$S$7:$S$56))</f>
        <v>0</v>
      </c>
      <c r="Q121" s="22" cm="1">
        <f t="array" ref="Q121">SUMPRODUCT(('③【組立化粧箱】作業依頼＆実績'!$K$7:$K$256=②【資材】在庫情報!$B121)*('③【組立化粧箱】作業依頼＆実績'!$L$7:$L$256=②【資材】在庫情報!Q$4),('③【組立化粧箱】作業依頼＆実績'!$N$7:$N$256))</f>
        <v>0</v>
      </c>
      <c r="R121" s="23">
        <f t="shared" si="31"/>
        <v>45</v>
      </c>
      <c r="S121" s="21">
        <f>SUMPRODUCT((①【資材】入荷情報!$O$7:$O$56=②【資材】在庫情報!$B121)*(①【資材】入荷情報!$P$7:$P$56=②【資材】在庫情報!T$4),(①【資材】入荷情報!$S$7:$S$56))</f>
        <v>0</v>
      </c>
      <c r="T121" s="22" cm="1">
        <f t="array" ref="T121">SUMPRODUCT(('③【組立化粧箱】作業依頼＆実績'!$K$7:$K$256=②【資材】在庫情報!$B121)*('③【組立化粧箱】作業依頼＆実績'!$L$7:$L$256=②【資材】在庫情報!T$4),('③【組立化粧箱】作業依頼＆実績'!$N$7:$N$256))</f>
        <v>0</v>
      </c>
      <c r="U121" s="23">
        <f t="shared" si="32"/>
        <v>70</v>
      </c>
      <c r="W121" s="68">
        <f t="shared" si="33"/>
        <v>0</v>
      </c>
      <c r="X121" s="22">
        <f t="shared" si="34"/>
        <v>0</v>
      </c>
      <c r="Y121" s="69">
        <f t="shared" si="35"/>
        <v>9319</v>
      </c>
    </row>
    <row r="122" spans="2:25" outlineLevel="1" x14ac:dyDescent="0.25">
      <c r="B122" s="19">
        <f t="shared" si="2"/>
        <v>45346</v>
      </c>
      <c r="C122" s="20" t="s">
        <v>76</v>
      </c>
      <c r="D122" s="21">
        <f>SUMPRODUCT((①【資材】入荷情報!$O$7:$O$56=②【資材】在庫情報!$B122)*(①【資材】入荷情報!$P$7:$P$56=②【資材】在庫情報!E$4),(①【資材】入荷情報!$S$7:$S$56))</f>
        <v>0</v>
      </c>
      <c r="E122" s="22" cm="1">
        <f t="array" ref="E122">SUMPRODUCT(('③【組立化粧箱】作業依頼＆実績'!$K$7:$K$256=②【資材】在庫情報!$B122)*('③【組立化粧箱】作業依頼＆実績'!$L$7:$L$256=②【資材】在庫情報!E$4),('③【組立化粧箱】作業依頼＆実績'!$N$7:$N$256))</f>
        <v>0</v>
      </c>
      <c r="F122" s="23">
        <f t="shared" si="27"/>
        <v>5660</v>
      </c>
      <c r="G122" s="21">
        <f>SUMPRODUCT((①【資材】入荷情報!$O$7:$O$56=②【資材】在庫情報!$B122)*(①【資材】入荷情報!$P$7:$P$56=②【資材】在庫情報!H$4),(①【資材】入荷情報!$S$7:$S$56))</f>
        <v>0</v>
      </c>
      <c r="H122" s="22" cm="1">
        <f t="array" ref="H122">SUMPRODUCT(('③【組立化粧箱】作業依頼＆実績'!$K$7:$K$256=②【資材】在庫情報!$B122)*('③【組立化粧箱】作業依頼＆実績'!$L$7:$L$256=②【資材】在庫情報!H$4),('③【組立化粧箱】作業依頼＆実績'!$N$7:$N$256))</f>
        <v>0</v>
      </c>
      <c r="I122" s="23">
        <f t="shared" si="28"/>
        <v>3443</v>
      </c>
      <c r="J122" s="21">
        <f>SUMPRODUCT((①【資材】入荷情報!$O$7:$O$56=②【資材】在庫情報!$B122)*(①【資材】入荷情報!$P$7:$P$56=②【資材】在庫情報!K$4),(①【資材】入荷情報!$S$7:$S$56))</f>
        <v>0</v>
      </c>
      <c r="K122" s="22" cm="1">
        <f t="array" ref="K122">SUMPRODUCT(('③【組立化粧箱】作業依頼＆実績'!$K$7:$K$256=②【資材】在庫情報!$B122)*('③【組立化粧箱】作業依頼＆実績'!$L$7:$L$256=②【資材】在庫情報!K$4),('③【組立化粧箱】作業依頼＆実績'!$N$7:$N$256))</f>
        <v>0</v>
      </c>
      <c r="L122" s="23">
        <f t="shared" si="29"/>
        <v>3443</v>
      </c>
      <c r="M122" s="21">
        <f>SUMPRODUCT((①【資材】入荷情報!$O$7:$O$56=②【資材】在庫情報!$B122)*(①【資材】入荷情報!$P$7:$P$56=②【資材】在庫情報!N$4),(①【資材】入荷情報!$S$7:$S$56))</f>
        <v>0</v>
      </c>
      <c r="N122" s="22" cm="1">
        <f t="array" ref="N122">SUMPRODUCT(('③【組立化粧箱】作業依頼＆実績'!$K$7:$K$256=②【資材】在庫情報!$B122)*('③【組立化粧箱】作業依頼＆実績'!$L$7:$L$256=②【資材】在庫情報!N$4),('③【組立化粧箱】作業依頼＆実績'!$N$7:$N$256))</f>
        <v>0</v>
      </c>
      <c r="O122" s="23">
        <f t="shared" si="30"/>
        <v>5280</v>
      </c>
      <c r="P122" s="21">
        <f>SUMPRODUCT((①【資材】入荷情報!$O$7:$O$56=②【資材】在庫情報!$B122)*(①【資材】入荷情報!$P$7:$P$56=②【資材】在庫情報!Q$4),(①【資材】入荷情報!$S$7:$S$56))</f>
        <v>0</v>
      </c>
      <c r="Q122" s="22" cm="1">
        <f t="array" ref="Q122">SUMPRODUCT(('③【組立化粧箱】作業依頼＆実績'!$K$7:$K$256=②【資材】在庫情報!$B122)*('③【組立化粧箱】作業依頼＆実績'!$L$7:$L$256=②【資材】在庫情報!Q$4),('③【組立化粧箱】作業依頼＆実績'!$N$7:$N$256))</f>
        <v>0</v>
      </c>
      <c r="R122" s="23">
        <f t="shared" si="31"/>
        <v>45</v>
      </c>
      <c r="S122" s="21">
        <f>SUMPRODUCT((①【資材】入荷情報!$O$7:$O$56=②【資材】在庫情報!$B122)*(①【資材】入荷情報!$P$7:$P$56=②【資材】在庫情報!T$4),(①【資材】入荷情報!$S$7:$S$56))</f>
        <v>0</v>
      </c>
      <c r="T122" s="22" cm="1">
        <f t="array" ref="T122">SUMPRODUCT(('③【組立化粧箱】作業依頼＆実績'!$K$7:$K$256=②【資材】在庫情報!$B122)*('③【組立化粧箱】作業依頼＆実績'!$L$7:$L$256=②【資材】在庫情報!T$4),('③【組立化粧箱】作業依頼＆実績'!$N$7:$N$256))</f>
        <v>0</v>
      </c>
      <c r="U122" s="23">
        <f t="shared" si="32"/>
        <v>70</v>
      </c>
      <c r="W122" s="68">
        <f t="shared" si="33"/>
        <v>0</v>
      </c>
      <c r="X122" s="22">
        <f t="shared" si="34"/>
        <v>0</v>
      </c>
      <c r="Y122" s="69">
        <f t="shared" si="35"/>
        <v>9319</v>
      </c>
    </row>
    <row r="123" spans="2:25" outlineLevel="1" x14ac:dyDescent="0.25">
      <c r="B123" s="19">
        <f t="shared" si="2"/>
        <v>45347</v>
      </c>
      <c r="C123" s="20" t="s">
        <v>77</v>
      </c>
      <c r="D123" s="21">
        <f>SUMPRODUCT((①【資材】入荷情報!$O$7:$O$56=②【資材】在庫情報!$B123)*(①【資材】入荷情報!$P$7:$P$56=②【資材】在庫情報!E$4),(①【資材】入荷情報!$S$7:$S$56))</f>
        <v>0</v>
      </c>
      <c r="E123" s="22" cm="1">
        <f t="array" ref="E123">SUMPRODUCT(('③【組立化粧箱】作業依頼＆実績'!$K$7:$K$256=②【資材】在庫情報!$B123)*('③【組立化粧箱】作業依頼＆実績'!$L$7:$L$256=②【資材】在庫情報!E$4),('③【組立化粧箱】作業依頼＆実績'!$N$7:$N$256))</f>
        <v>0</v>
      </c>
      <c r="F123" s="23">
        <f t="shared" si="27"/>
        <v>5660</v>
      </c>
      <c r="G123" s="21">
        <f>SUMPRODUCT((①【資材】入荷情報!$O$7:$O$56=②【資材】在庫情報!$B123)*(①【資材】入荷情報!$P$7:$P$56=②【資材】在庫情報!H$4),(①【資材】入荷情報!$S$7:$S$56))</f>
        <v>0</v>
      </c>
      <c r="H123" s="22" cm="1">
        <f t="array" ref="H123">SUMPRODUCT(('③【組立化粧箱】作業依頼＆実績'!$K$7:$K$256=②【資材】在庫情報!$B123)*('③【組立化粧箱】作業依頼＆実績'!$L$7:$L$256=②【資材】在庫情報!H$4),('③【組立化粧箱】作業依頼＆実績'!$N$7:$N$256))</f>
        <v>0</v>
      </c>
      <c r="I123" s="23">
        <f t="shared" si="28"/>
        <v>3443</v>
      </c>
      <c r="J123" s="21">
        <f>SUMPRODUCT((①【資材】入荷情報!$O$7:$O$56=②【資材】在庫情報!$B123)*(①【資材】入荷情報!$P$7:$P$56=②【資材】在庫情報!K$4),(①【資材】入荷情報!$S$7:$S$56))</f>
        <v>0</v>
      </c>
      <c r="K123" s="22" cm="1">
        <f t="array" ref="K123">SUMPRODUCT(('③【組立化粧箱】作業依頼＆実績'!$K$7:$K$256=②【資材】在庫情報!$B123)*('③【組立化粧箱】作業依頼＆実績'!$L$7:$L$256=②【資材】在庫情報!K$4),('③【組立化粧箱】作業依頼＆実績'!$N$7:$N$256))</f>
        <v>0</v>
      </c>
      <c r="L123" s="23">
        <f t="shared" si="29"/>
        <v>3443</v>
      </c>
      <c r="M123" s="21">
        <f>SUMPRODUCT((①【資材】入荷情報!$O$7:$O$56=②【資材】在庫情報!$B123)*(①【資材】入荷情報!$P$7:$P$56=②【資材】在庫情報!N$4),(①【資材】入荷情報!$S$7:$S$56))</f>
        <v>0</v>
      </c>
      <c r="N123" s="22" cm="1">
        <f t="array" ref="N123">SUMPRODUCT(('③【組立化粧箱】作業依頼＆実績'!$K$7:$K$256=②【資材】在庫情報!$B123)*('③【組立化粧箱】作業依頼＆実績'!$L$7:$L$256=②【資材】在庫情報!N$4),('③【組立化粧箱】作業依頼＆実績'!$N$7:$N$256))</f>
        <v>0</v>
      </c>
      <c r="O123" s="23">
        <f t="shared" si="30"/>
        <v>5280</v>
      </c>
      <c r="P123" s="21">
        <f>SUMPRODUCT((①【資材】入荷情報!$O$7:$O$56=②【資材】在庫情報!$B123)*(①【資材】入荷情報!$P$7:$P$56=②【資材】在庫情報!Q$4),(①【資材】入荷情報!$S$7:$S$56))</f>
        <v>0</v>
      </c>
      <c r="Q123" s="22" cm="1">
        <f t="array" ref="Q123">SUMPRODUCT(('③【組立化粧箱】作業依頼＆実績'!$K$7:$K$256=②【資材】在庫情報!$B123)*('③【組立化粧箱】作業依頼＆実績'!$L$7:$L$256=②【資材】在庫情報!Q$4),('③【組立化粧箱】作業依頼＆実績'!$N$7:$N$256))</f>
        <v>0</v>
      </c>
      <c r="R123" s="23">
        <f t="shared" si="31"/>
        <v>45</v>
      </c>
      <c r="S123" s="21">
        <f>SUMPRODUCT((①【資材】入荷情報!$O$7:$O$56=②【資材】在庫情報!$B123)*(①【資材】入荷情報!$P$7:$P$56=②【資材】在庫情報!T$4),(①【資材】入荷情報!$S$7:$S$56))</f>
        <v>0</v>
      </c>
      <c r="T123" s="22" cm="1">
        <f t="array" ref="T123">SUMPRODUCT(('③【組立化粧箱】作業依頼＆実績'!$K$7:$K$256=②【資材】在庫情報!$B123)*('③【組立化粧箱】作業依頼＆実績'!$L$7:$L$256=②【資材】在庫情報!T$4),('③【組立化粧箱】作業依頼＆実績'!$N$7:$N$256))</f>
        <v>0</v>
      </c>
      <c r="U123" s="23">
        <f t="shared" si="32"/>
        <v>70</v>
      </c>
      <c r="W123" s="68">
        <f t="shared" si="33"/>
        <v>0</v>
      </c>
      <c r="X123" s="22">
        <f t="shared" si="34"/>
        <v>0</v>
      </c>
      <c r="Y123" s="69">
        <f t="shared" si="35"/>
        <v>9319</v>
      </c>
    </row>
    <row r="124" spans="2:25" outlineLevel="1" x14ac:dyDescent="0.25">
      <c r="B124" s="19">
        <f t="shared" si="2"/>
        <v>45348</v>
      </c>
      <c r="C124" s="20" t="s">
        <v>78</v>
      </c>
      <c r="D124" s="21">
        <f>SUMPRODUCT((①【資材】入荷情報!$O$7:$O$56=②【資材】在庫情報!$B124)*(①【資材】入荷情報!$P$7:$P$56=②【資材】在庫情報!E$4),(①【資材】入荷情報!$S$7:$S$56))</f>
        <v>0</v>
      </c>
      <c r="E124" s="22" cm="1">
        <f t="array" ref="E124">SUMPRODUCT(('③【組立化粧箱】作業依頼＆実績'!$K$7:$K$256=②【資材】在庫情報!$B124)*('③【組立化粧箱】作業依頼＆実績'!$L$7:$L$256=②【資材】在庫情報!E$4),('③【組立化粧箱】作業依頼＆実績'!$N$7:$N$256))</f>
        <v>0</v>
      </c>
      <c r="F124" s="23">
        <f t="shared" si="27"/>
        <v>5660</v>
      </c>
      <c r="G124" s="21">
        <f>SUMPRODUCT((①【資材】入荷情報!$O$7:$O$56=②【資材】在庫情報!$B124)*(①【資材】入荷情報!$P$7:$P$56=②【資材】在庫情報!H$4),(①【資材】入荷情報!$S$7:$S$56))</f>
        <v>0</v>
      </c>
      <c r="H124" s="22" cm="1">
        <f t="array" ref="H124">SUMPRODUCT(('③【組立化粧箱】作業依頼＆実績'!$K$7:$K$256=②【資材】在庫情報!$B124)*('③【組立化粧箱】作業依頼＆実績'!$L$7:$L$256=②【資材】在庫情報!H$4),('③【組立化粧箱】作業依頼＆実績'!$N$7:$N$256))</f>
        <v>0</v>
      </c>
      <c r="I124" s="23">
        <f t="shared" si="28"/>
        <v>3443</v>
      </c>
      <c r="J124" s="21">
        <f>SUMPRODUCT((①【資材】入荷情報!$O$7:$O$56=②【資材】在庫情報!$B124)*(①【資材】入荷情報!$P$7:$P$56=②【資材】在庫情報!K$4),(①【資材】入荷情報!$S$7:$S$56))</f>
        <v>0</v>
      </c>
      <c r="K124" s="22" cm="1">
        <f t="array" ref="K124">SUMPRODUCT(('③【組立化粧箱】作業依頼＆実績'!$K$7:$K$256=②【資材】在庫情報!$B124)*('③【組立化粧箱】作業依頼＆実績'!$L$7:$L$256=②【資材】在庫情報!K$4),('③【組立化粧箱】作業依頼＆実績'!$N$7:$N$256))</f>
        <v>0</v>
      </c>
      <c r="L124" s="23">
        <f t="shared" si="29"/>
        <v>3443</v>
      </c>
      <c r="M124" s="21">
        <f>SUMPRODUCT((①【資材】入荷情報!$O$7:$O$56=②【資材】在庫情報!$B124)*(①【資材】入荷情報!$P$7:$P$56=②【資材】在庫情報!N$4),(①【資材】入荷情報!$S$7:$S$56))</f>
        <v>0</v>
      </c>
      <c r="N124" s="22" cm="1">
        <f t="array" ref="N124">SUMPRODUCT(('③【組立化粧箱】作業依頼＆実績'!$K$7:$K$256=②【資材】在庫情報!$B124)*('③【組立化粧箱】作業依頼＆実績'!$L$7:$L$256=②【資材】在庫情報!N$4),('③【組立化粧箱】作業依頼＆実績'!$N$7:$N$256))</f>
        <v>0</v>
      </c>
      <c r="O124" s="23">
        <f t="shared" si="30"/>
        <v>5280</v>
      </c>
      <c r="P124" s="21">
        <f>SUMPRODUCT((①【資材】入荷情報!$O$7:$O$56=②【資材】在庫情報!$B124)*(①【資材】入荷情報!$P$7:$P$56=②【資材】在庫情報!Q$4),(①【資材】入荷情報!$S$7:$S$56))</f>
        <v>0</v>
      </c>
      <c r="Q124" s="22" cm="1">
        <f t="array" ref="Q124">SUMPRODUCT(('③【組立化粧箱】作業依頼＆実績'!$K$7:$K$256=②【資材】在庫情報!$B124)*('③【組立化粧箱】作業依頼＆実績'!$L$7:$L$256=②【資材】在庫情報!Q$4),('③【組立化粧箱】作業依頼＆実績'!$N$7:$N$256))</f>
        <v>0</v>
      </c>
      <c r="R124" s="23">
        <f t="shared" si="31"/>
        <v>45</v>
      </c>
      <c r="S124" s="21">
        <f>SUMPRODUCT((①【資材】入荷情報!$O$7:$O$56=②【資材】在庫情報!$B124)*(①【資材】入荷情報!$P$7:$P$56=②【資材】在庫情報!T$4),(①【資材】入荷情報!$S$7:$S$56))</f>
        <v>0</v>
      </c>
      <c r="T124" s="22" cm="1">
        <f t="array" ref="T124">SUMPRODUCT(('③【組立化粧箱】作業依頼＆実績'!$K$7:$K$256=②【資材】在庫情報!$B124)*('③【組立化粧箱】作業依頼＆実績'!$L$7:$L$256=②【資材】在庫情報!T$4),('③【組立化粧箱】作業依頼＆実績'!$N$7:$N$256))</f>
        <v>0</v>
      </c>
      <c r="U124" s="23">
        <f t="shared" si="32"/>
        <v>70</v>
      </c>
      <c r="W124" s="68">
        <f t="shared" si="33"/>
        <v>0</v>
      </c>
      <c r="X124" s="22">
        <f t="shared" si="34"/>
        <v>0</v>
      </c>
      <c r="Y124" s="69">
        <f t="shared" si="35"/>
        <v>9319</v>
      </c>
    </row>
    <row r="125" spans="2:25" outlineLevel="1" x14ac:dyDescent="0.25">
      <c r="B125" s="19">
        <f t="shared" si="2"/>
        <v>45349</v>
      </c>
      <c r="C125" s="20" t="s">
        <v>79</v>
      </c>
      <c r="D125" s="21">
        <f>SUMPRODUCT((①【資材】入荷情報!$O$7:$O$56=②【資材】在庫情報!$B125)*(①【資材】入荷情報!$P$7:$P$56=②【資材】在庫情報!E$4),(①【資材】入荷情報!$S$7:$S$56))</f>
        <v>0</v>
      </c>
      <c r="E125" s="22" cm="1">
        <f t="array" ref="E125">SUMPRODUCT(('③【組立化粧箱】作業依頼＆実績'!$K$7:$K$256=②【資材】在庫情報!$B125)*('③【組立化粧箱】作業依頼＆実績'!$L$7:$L$256=②【資材】在庫情報!E$4),('③【組立化粧箱】作業依頼＆実績'!$N$7:$N$256))</f>
        <v>0</v>
      </c>
      <c r="F125" s="23">
        <f t="shared" si="27"/>
        <v>5660</v>
      </c>
      <c r="G125" s="21">
        <f>SUMPRODUCT((①【資材】入荷情報!$O$7:$O$56=②【資材】在庫情報!$B125)*(①【資材】入荷情報!$P$7:$P$56=②【資材】在庫情報!H$4),(①【資材】入荷情報!$S$7:$S$56))</f>
        <v>0</v>
      </c>
      <c r="H125" s="22" cm="1">
        <f t="array" ref="H125">SUMPRODUCT(('③【組立化粧箱】作業依頼＆実績'!$K$7:$K$256=②【資材】在庫情報!$B125)*('③【組立化粧箱】作業依頼＆実績'!$L$7:$L$256=②【資材】在庫情報!H$4),('③【組立化粧箱】作業依頼＆実績'!$N$7:$N$256))</f>
        <v>0</v>
      </c>
      <c r="I125" s="23">
        <f t="shared" si="28"/>
        <v>3443</v>
      </c>
      <c r="J125" s="21">
        <f>SUMPRODUCT((①【資材】入荷情報!$O$7:$O$56=②【資材】在庫情報!$B125)*(①【資材】入荷情報!$P$7:$P$56=②【資材】在庫情報!K$4),(①【資材】入荷情報!$S$7:$S$56))</f>
        <v>0</v>
      </c>
      <c r="K125" s="22" cm="1">
        <f t="array" ref="K125">SUMPRODUCT(('③【組立化粧箱】作業依頼＆実績'!$K$7:$K$256=②【資材】在庫情報!$B125)*('③【組立化粧箱】作業依頼＆実績'!$L$7:$L$256=②【資材】在庫情報!K$4),('③【組立化粧箱】作業依頼＆実績'!$N$7:$N$256))</f>
        <v>0</v>
      </c>
      <c r="L125" s="23">
        <f t="shared" si="29"/>
        <v>3443</v>
      </c>
      <c r="M125" s="21">
        <f>SUMPRODUCT((①【資材】入荷情報!$O$7:$O$56=②【資材】在庫情報!$B125)*(①【資材】入荷情報!$P$7:$P$56=②【資材】在庫情報!N$4),(①【資材】入荷情報!$S$7:$S$56))</f>
        <v>0</v>
      </c>
      <c r="N125" s="22" cm="1">
        <f t="array" ref="N125">SUMPRODUCT(('③【組立化粧箱】作業依頼＆実績'!$K$7:$K$256=②【資材】在庫情報!$B125)*('③【組立化粧箱】作業依頼＆実績'!$L$7:$L$256=②【資材】在庫情報!N$4),('③【組立化粧箱】作業依頼＆実績'!$N$7:$N$256))</f>
        <v>0</v>
      </c>
      <c r="O125" s="23">
        <f t="shared" si="30"/>
        <v>5280</v>
      </c>
      <c r="P125" s="21">
        <f>SUMPRODUCT((①【資材】入荷情報!$O$7:$O$56=②【資材】在庫情報!$B125)*(①【資材】入荷情報!$P$7:$P$56=②【資材】在庫情報!Q$4),(①【資材】入荷情報!$S$7:$S$56))</f>
        <v>0</v>
      </c>
      <c r="Q125" s="22" cm="1">
        <f t="array" ref="Q125">SUMPRODUCT(('③【組立化粧箱】作業依頼＆実績'!$K$7:$K$256=②【資材】在庫情報!$B125)*('③【組立化粧箱】作業依頼＆実績'!$L$7:$L$256=②【資材】在庫情報!Q$4),('③【組立化粧箱】作業依頼＆実績'!$N$7:$N$256))</f>
        <v>0</v>
      </c>
      <c r="R125" s="23">
        <f t="shared" si="31"/>
        <v>45</v>
      </c>
      <c r="S125" s="21">
        <f>SUMPRODUCT((①【資材】入荷情報!$O$7:$O$56=②【資材】在庫情報!$B125)*(①【資材】入荷情報!$P$7:$P$56=②【資材】在庫情報!T$4),(①【資材】入荷情報!$S$7:$S$56))</f>
        <v>0</v>
      </c>
      <c r="T125" s="22" cm="1">
        <f t="array" ref="T125">SUMPRODUCT(('③【組立化粧箱】作業依頼＆実績'!$K$7:$K$256=②【資材】在庫情報!$B125)*('③【組立化粧箱】作業依頼＆実績'!$L$7:$L$256=②【資材】在庫情報!T$4),('③【組立化粧箱】作業依頼＆実績'!$N$7:$N$256))</f>
        <v>0</v>
      </c>
      <c r="U125" s="23">
        <f t="shared" si="32"/>
        <v>70</v>
      </c>
      <c r="W125" s="68">
        <f t="shared" si="33"/>
        <v>0</v>
      </c>
      <c r="X125" s="22">
        <f t="shared" si="34"/>
        <v>0</v>
      </c>
      <c r="Y125" s="69">
        <f t="shared" si="35"/>
        <v>9319</v>
      </c>
    </row>
    <row r="126" spans="2:25" outlineLevel="1" x14ac:dyDescent="0.25">
      <c r="B126" s="19">
        <f t="shared" si="2"/>
        <v>45350</v>
      </c>
      <c r="C126" s="20" t="s">
        <v>80</v>
      </c>
      <c r="D126" s="21">
        <f>SUMPRODUCT((①【資材】入荷情報!$O$7:$O$56=②【資材】在庫情報!$B126)*(①【資材】入荷情報!$P$7:$P$56=②【資材】在庫情報!E$4),(①【資材】入荷情報!$S$7:$S$56))</f>
        <v>0</v>
      </c>
      <c r="E126" s="22" cm="1">
        <f t="array" ref="E126">SUMPRODUCT(('③【組立化粧箱】作業依頼＆実績'!$K$7:$K$256=②【資材】在庫情報!$B126)*('③【組立化粧箱】作業依頼＆実績'!$L$7:$L$256=②【資材】在庫情報!E$4),('③【組立化粧箱】作業依頼＆実績'!$N$7:$N$256))</f>
        <v>0</v>
      </c>
      <c r="F126" s="23">
        <f t="shared" si="27"/>
        <v>5660</v>
      </c>
      <c r="G126" s="21">
        <f>SUMPRODUCT((①【資材】入荷情報!$O$7:$O$56=②【資材】在庫情報!$B126)*(①【資材】入荷情報!$P$7:$P$56=②【資材】在庫情報!H$4),(①【資材】入荷情報!$S$7:$S$56))</f>
        <v>0</v>
      </c>
      <c r="H126" s="22" cm="1">
        <f t="array" ref="H126">SUMPRODUCT(('③【組立化粧箱】作業依頼＆実績'!$K$7:$K$256=②【資材】在庫情報!$B126)*('③【組立化粧箱】作業依頼＆実績'!$L$7:$L$256=②【資材】在庫情報!H$4),('③【組立化粧箱】作業依頼＆実績'!$N$7:$N$256))</f>
        <v>0</v>
      </c>
      <c r="I126" s="23">
        <f t="shared" si="28"/>
        <v>3443</v>
      </c>
      <c r="J126" s="21">
        <f>SUMPRODUCT((①【資材】入荷情報!$O$7:$O$56=②【資材】在庫情報!$B126)*(①【資材】入荷情報!$P$7:$P$56=②【資材】在庫情報!K$4),(①【資材】入荷情報!$S$7:$S$56))</f>
        <v>0</v>
      </c>
      <c r="K126" s="22" cm="1">
        <f t="array" ref="K126">SUMPRODUCT(('③【組立化粧箱】作業依頼＆実績'!$K$7:$K$256=②【資材】在庫情報!$B126)*('③【組立化粧箱】作業依頼＆実績'!$L$7:$L$256=②【資材】在庫情報!K$4),('③【組立化粧箱】作業依頼＆実績'!$N$7:$N$256))</f>
        <v>0</v>
      </c>
      <c r="L126" s="23">
        <f t="shared" si="29"/>
        <v>3443</v>
      </c>
      <c r="M126" s="21">
        <f>SUMPRODUCT((①【資材】入荷情報!$O$7:$O$56=②【資材】在庫情報!$B126)*(①【資材】入荷情報!$P$7:$P$56=②【資材】在庫情報!N$4),(①【資材】入荷情報!$S$7:$S$56))</f>
        <v>0</v>
      </c>
      <c r="N126" s="22" cm="1">
        <f t="array" ref="N126">SUMPRODUCT(('③【組立化粧箱】作業依頼＆実績'!$K$7:$K$256=②【資材】在庫情報!$B126)*('③【組立化粧箱】作業依頼＆実績'!$L$7:$L$256=②【資材】在庫情報!N$4),('③【組立化粧箱】作業依頼＆実績'!$N$7:$N$256))</f>
        <v>0</v>
      </c>
      <c r="O126" s="23">
        <f t="shared" si="30"/>
        <v>5280</v>
      </c>
      <c r="P126" s="21">
        <f>SUMPRODUCT((①【資材】入荷情報!$O$7:$O$56=②【資材】在庫情報!$B126)*(①【資材】入荷情報!$P$7:$P$56=②【資材】在庫情報!Q$4),(①【資材】入荷情報!$S$7:$S$56))</f>
        <v>0</v>
      </c>
      <c r="Q126" s="22" cm="1">
        <f t="array" ref="Q126">SUMPRODUCT(('③【組立化粧箱】作業依頼＆実績'!$K$7:$K$256=②【資材】在庫情報!$B126)*('③【組立化粧箱】作業依頼＆実績'!$L$7:$L$256=②【資材】在庫情報!Q$4),('③【組立化粧箱】作業依頼＆実績'!$N$7:$N$256))</f>
        <v>0</v>
      </c>
      <c r="R126" s="23">
        <f t="shared" si="31"/>
        <v>45</v>
      </c>
      <c r="S126" s="21">
        <f>SUMPRODUCT((①【資材】入荷情報!$O$7:$O$56=②【資材】在庫情報!$B126)*(①【資材】入荷情報!$P$7:$P$56=②【資材】在庫情報!T$4),(①【資材】入荷情報!$S$7:$S$56))</f>
        <v>0</v>
      </c>
      <c r="T126" s="22" cm="1">
        <f t="array" ref="T126">SUMPRODUCT(('③【組立化粧箱】作業依頼＆実績'!$K$7:$K$256=②【資材】在庫情報!$B126)*('③【組立化粧箱】作業依頼＆実績'!$L$7:$L$256=②【資材】在庫情報!T$4),('③【組立化粧箱】作業依頼＆実績'!$N$7:$N$256))</f>
        <v>0</v>
      </c>
      <c r="U126" s="23">
        <f t="shared" si="32"/>
        <v>70</v>
      </c>
      <c r="W126" s="68">
        <f t="shared" si="33"/>
        <v>0</v>
      </c>
      <c r="X126" s="22">
        <f t="shared" si="34"/>
        <v>0</v>
      </c>
      <c r="Y126" s="69">
        <f t="shared" si="35"/>
        <v>9319</v>
      </c>
    </row>
    <row r="127" spans="2:25" outlineLevel="1" x14ac:dyDescent="0.25">
      <c r="B127" s="19">
        <f t="shared" si="2"/>
        <v>45351</v>
      </c>
      <c r="C127" s="20" t="s">
        <v>81</v>
      </c>
      <c r="D127" s="21">
        <f>SUMPRODUCT((①【資材】入荷情報!$O$7:$O$56=②【資材】在庫情報!$B127)*(①【資材】入荷情報!$P$7:$P$56=②【資材】在庫情報!E$4),(①【資材】入荷情報!$S$7:$S$56))</f>
        <v>0</v>
      </c>
      <c r="E127" s="22" cm="1">
        <f t="array" ref="E127">SUMPRODUCT(('③【組立化粧箱】作業依頼＆実績'!$K$7:$K$256=②【資材】在庫情報!$B127)*('③【組立化粧箱】作業依頼＆実績'!$L$7:$L$256=②【資材】在庫情報!E$4),('③【組立化粧箱】作業依頼＆実績'!$N$7:$N$256))</f>
        <v>0</v>
      </c>
      <c r="F127" s="23">
        <f t="shared" si="27"/>
        <v>5660</v>
      </c>
      <c r="G127" s="21">
        <f>SUMPRODUCT((①【資材】入荷情報!$O$7:$O$56=②【資材】在庫情報!$B127)*(①【資材】入荷情報!$P$7:$P$56=②【資材】在庫情報!H$4),(①【資材】入荷情報!$S$7:$S$56))</f>
        <v>0</v>
      </c>
      <c r="H127" s="22" cm="1">
        <f t="array" ref="H127">SUMPRODUCT(('③【組立化粧箱】作業依頼＆実績'!$K$7:$K$256=②【資材】在庫情報!$B127)*('③【組立化粧箱】作業依頼＆実績'!$L$7:$L$256=②【資材】在庫情報!H$4),('③【組立化粧箱】作業依頼＆実績'!$N$7:$N$256))</f>
        <v>0</v>
      </c>
      <c r="I127" s="23">
        <f t="shared" si="28"/>
        <v>3443</v>
      </c>
      <c r="J127" s="21">
        <f>SUMPRODUCT((①【資材】入荷情報!$O$7:$O$56=②【資材】在庫情報!$B127)*(①【資材】入荷情報!$P$7:$P$56=②【資材】在庫情報!K$4),(①【資材】入荷情報!$S$7:$S$56))</f>
        <v>0</v>
      </c>
      <c r="K127" s="22" cm="1">
        <f t="array" ref="K127">SUMPRODUCT(('③【組立化粧箱】作業依頼＆実績'!$K$7:$K$256=②【資材】在庫情報!$B127)*('③【組立化粧箱】作業依頼＆実績'!$L$7:$L$256=②【資材】在庫情報!K$4),('③【組立化粧箱】作業依頼＆実績'!$N$7:$N$256))</f>
        <v>0</v>
      </c>
      <c r="L127" s="23">
        <f t="shared" si="29"/>
        <v>3443</v>
      </c>
      <c r="M127" s="21">
        <f>SUMPRODUCT((①【資材】入荷情報!$O$7:$O$56=②【資材】在庫情報!$B127)*(①【資材】入荷情報!$P$7:$P$56=②【資材】在庫情報!N$4),(①【資材】入荷情報!$S$7:$S$56))</f>
        <v>0</v>
      </c>
      <c r="N127" s="22" cm="1">
        <f t="array" ref="N127">SUMPRODUCT(('③【組立化粧箱】作業依頼＆実績'!$K$7:$K$256=②【資材】在庫情報!$B127)*('③【組立化粧箱】作業依頼＆実績'!$L$7:$L$256=②【資材】在庫情報!N$4),('③【組立化粧箱】作業依頼＆実績'!$N$7:$N$256))</f>
        <v>0</v>
      </c>
      <c r="O127" s="23">
        <f t="shared" si="30"/>
        <v>5280</v>
      </c>
      <c r="P127" s="21">
        <f>SUMPRODUCT((①【資材】入荷情報!$O$7:$O$56=②【資材】在庫情報!$B127)*(①【資材】入荷情報!$P$7:$P$56=②【資材】在庫情報!Q$4),(①【資材】入荷情報!$S$7:$S$56))</f>
        <v>0</v>
      </c>
      <c r="Q127" s="22" cm="1">
        <f t="array" ref="Q127">SUMPRODUCT(('③【組立化粧箱】作業依頼＆実績'!$K$7:$K$256=②【資材】在庫情報!$B127)*('③【組立化粧箱】作業依頼＆実績'!$L$7:$L$256=②【資材】在庫情報!Q$4),('③【組立化粧箱】作業依頼＆実績'!$N$7:$N$256))</f>
        <v>0</v>
      </c>
      <c r="R127" s="23">
        <f t="shared" si="31"/>
        <v>45</v>
      </c>
      <c r="S127" s="21">
        <f>SUMPRODUCT((①【資材】入荷情報!$O$7:$O$56=②【資材】在庫情報!$B127)*(①【資材】入荷情報!$P$7:$P$56=②【資材】在庫情報!T$4),(①【資材】入荷情報!$S$7:$S$56))</f>
        <v>0</v>
      </c>
      <c r="T127" s="22" cm="1">
        <f t="array" ref="T127">SUMPRODUCT(('③【組立化粧箱】作業依頼＆実績'!$K$7:$K$256=②【資材】在庫情報!$B127)*('③【組立化粧箱】作業依頼＆実績'!$L$7:$L$256=②【資材】在庫情報!T$4),('③【組立化粧箱】作業依頼＆実績'!$N$7:$N$256))</f>
        <v>0</v>
      </c>
      <c r="U127" s="23">
        <f t="shared" si="32"/>
        <v>70</v>
      </c>
      <c r="W127" s="68">
        <f t="shared" si="33"/>
        <v>0</v>
      </c>
      <c r="X127" s="22">
        <f t="shared" si="34"/>
        <v>0</v>
      </c>
      <c r="Y127" s="69">
        <f t="shared" si="35"/>
        <v>9319</v>
      </c>
    </row>
    <row r="128" spans="2:25" x14ac:dyDescent="0.25">
      <c r="B128" s="126">
        <f t="shared" si="2"/>
        <v>45352</v>
      </c>
      <c r="C128" s="127" t="s">
        <v>75</v>
      </c>
      <c r="D128" s="21">
        <f>SUMPRODUCT((①【資材】入荷情報!$O$7:$O$56=②【資材】在庫情報!$B128)*(①【資材】入荷情報!$P$7:$P$56=②【資材】在庫情報!E$4),(①【資材】入荷情報!$S$7:$S$56))</f>
        <v>0</v>
      </c>
      <c r="E128" s="22" cm="1">
        <f t="array" ref="E128">SUMPRODUCT(('③【組立化粧箱】作業依頼＆実績'!$K$7:$K$256=②【資材】在庫情報!$B128)*('③【組立化粧箱】作業依頼＆実績'!$L$7:$L$256=②【資材】在庫情報!E$4),('③【組立化粧箱】作業依頼＆実績'!$N$7:$N$256))</f>
        <v>0</v>
      </c>
      <c r="F128" s="23">
        <f t="shared" si="27"/>
        <v>5660</v>
      </c>
      <c r="G128" s="21">
        <f>SUMPRODUCT((①【資材】入荷情報!$O$7:$O$56=②【資材】在庫情報!$B128)*(①【資材】入荷情報!$P$7:$P$56=②【資材】在庫情報!H$4),(①【資材】入荷情報!$S$7:$S$56))</f>
        <v>0</v>
      </c>
      <c r="H128" s="22" cm="1">
        <f t="array" ref="H128">SUMPRODUCT(('③【組立化粧箱】作業依頼＆実績'!$K$7:$K$256=②【資材】在庫情報!$B128)*('③【組立化粧箱】作業依頼＆実績'!$L$7:$L$256=②【資材】在庫情報!H$4),('③【組立化粧箱】作業依頼＆実績'!$N$7:$N$256))</f>
        <v>0</v>
      </c>
      <c r="I128" s="23">
        <f t="shared" si="28"/>
        <v>3443</v>
      </c>
      <c r="J128" s="21">
        <f>SUMPRODUCT((①【資材】入荷情報!$O$7:$O$56=②【資材】在庫情報!$B128)*(①【資材】入荷情報!$P$7:$P$56=②【資材】在庫情報!K$4),(①【資材】入荷情報!$S$7:$S$56))</f>
        <v>0</v>
      </c>
      <c r="K128" s="22" cm="1">
        <f t="array" ref="K128">SUMPRODUCT(('③【組立化粧箱】作業依頼＆実績'!$K$7:$K$256=②【資材】在庫情報!$B128)*('③【組立化粧箱】作業依頼＆実績'!$L$7:$L$256=②【資材】在庫情報!K$4),('③【組立化粧箱】作業依頼＆実績'!$N$7:$N$256))</f>
        <v>0</v>
      </c>
      <c r="L128" s="23">
        <f t="shared" si="29"/>
        <v>3443</v>
      </c>
      <c r="M128" s="21">
        <f>SUMPRODUCT((①【資材】入荷情報!$O$7:$O$56=②【資材】在庫情報!$B128)*(①【資材】入荷情報!$P$7:$P$56=②【資材】在庫情報!N$4),(①【資材】入荷情報!$S$7:$S$56))</f>
        <v>0</v>
      </c>
      <c r="N128" s="22" cm="1">
        <f t="array" ref="N128">SUMPRODUCT(('③【組立化粧箱】作業依頼＆実績'!$K$7:$K$256=②【資材】在庫情報!$B128)*('③【組立化粧箱】作業依頼＆実績'!$L$7:$L$256=②【資材】在庫情報!N$4),('③【組立化粧箱】作業依頼＆実績'!$N$7:$N$256))</f>
        <v>0</v>
      </c>
      <c r="O128" s="23">
        <f t="shared" si="30"/>
        <v>5280</v>
      </c>
      <c r="P128" s="21">
        <f>SUMPRODUCT((①【資材】入荷情報!$O$7:$O$56=②【資材】在庫情報!$B128)*(①【資材】入荷情報!$P$7:$P$56=②【資材】在庫情報!Q$4),(①【資材】入荷情報!$S$7:$S$56))</f>
        <v>0</v>
      </c>
      <c r="Q128" s="22" cm="1">
        <f t="array" ref="Q128">SUMPRODUCT(('③【組立化粧箱】作業依頼＆実績'!$K$7:$K$256=②【資材】在庫情報!$B128)*('③【組立化粧箱】作業依頼＆実績'!$L$7:$L$256=②【資材】在庫情報!Q$4),('③【組立化粧箱】作業依頼＆実績'!$N$7:$N$256))</f>
        <v>0</v>
      </c>
      <c r="R128" s="23">
        <f t="shared" si="31"/>
        <v>45</v>
      </c>
      <c r="S128" s="21">
        <f>SUMPRODUCT((①【資材】入荷情報!$O$7:$O$56=②【資材】在庫情報!$B128)*(①【資材】入荷情報!$P$7:$P$56=②【資材】在庫情報!T$4),(①【資材】入荷情報!$S$7:$S$56))</f>
        <v>0</v>
      </c>
      <c r="T128" s="22" cm="1">
        <f t="array" ref="T128">SUMPRODUCT(('③【組立化粧箱】作業依頼＆実績'!$K$7:$K$256=②【資材】在庫情報!$B128)*('③【組立化粧箱】作業依頼＆実績'!$L$7:$L$256=②【資材】在庫情報!T$4),('③【組立化粧箱】作業依頼＆実績'!$N$7:$N$256))</f>
        <v>0</v>
      </c>
      <c r="U128" s="23">
        <f t="shared" si="32"/>
        <v>70</v>
      </c>
      <c r="W128" s="68">
        <f t="shared" si="33"/>
        <v>0</v>
      </c>
      <c r="X128" s="22">
        <f t="shared" si="34"/>
        <v>0</v>
      </c>
      <c r="Y128" s="69">
        <f t="shared" si="35"/>
        <v>9319</v>
      </c>
    </row>
    <row r="129" spans="2:25" hidden="1" outlineLevel="1" x14ac:dyDescent="0.25">
      <c r="B129" s="19">
        <f t="shared" si="2"/>
        <v>45353</v>
      </c>
      <c r="C129" s="20" t="s">
        <v>76</v>
      </c>
      <c r="D129" s="21">
        <f>SUMPRODUCT((①【資材】入荷情報!$O$7:$O$56=②【資材】在庫情報!$B129)*(①【資材】入荷情報!$P$7:$P$56=②【資材】在庫情報!E$4),(①【資材】入荷情報!$S$7:$S$56))</f>
        <v>0</v>
      </c>
      <c r="E129" s="22" cm="1">
        <f t="array" ref="E129">SUMPRODUCT(('③【組立化粧箱】作業依頼＆実績'!$K$7:$K$256=②【資材】在庫情報!$B129)*('③【組立化粧箱】作業依頼＆実績'!$L$7:$L$256=②【資材】在庫情報!E$4),('③【組立化粧箱】作業依頼＆実績'!$N$7:$N$256))</f>
        <v>0</v>
      </c>
      <c r="F129" s="23">
        <f t="shared" si="27"/>
        <v>5660</v>
      </c>
      <c r="G129" s="21">
        <f>SUMPRODUCT((①【資材】入荷情報!$O$7:$O$56=②【資材】在庫情報!$B129)*(①【資材】入荷情報!$P$7:$P$56=②【資材】在庫情報!H$4),(①【資材】入荷情報!$S$7:$S$56))</f>
        <v>0</v>
      </c>
      <c r="H129" s="22" cm="1">
        <f t="array" ref="H129">SUMPRODUCT(('③【組立化粧箱】作業依頼＆実績'!$K$7:$K$256=②【資材】在庫情報!$B129)*('③【組立化粧箱】作業依頼＆実績'!$L$7:$L$256=②【資材】在庫情報!H$4),('③【組立化粧箱】作業依頼＆実績'!$N$7:$N$256))</f>
        <v>0</v>
      </c>
      <c r="I129" s="23">
        <f t="shared" si="28"/>
        <v>3443</v>
      </c>
      <c r="J129" s="21">
        <f>SUMPRODUCT((①【資材】入荷情報!$O$7:$O$56=②【資材】在庫情報!$B129)*(①【資材】入荷情報!$P$7:$P$56=②【資材】在庫情報!K$4),(①【資材】入荷情報!$S$7:$S$56))</f>
        <v>0</v>
      </c>
      <c r="K129" s="22" cm="1">
        <f t="array" ref="K129">SUMPRODUCT(('③【組立化粧箱】作業依頼＆実績'!$K$7:$K$256=②【資材】在庫情報!$B129)*('③【組立化粧箱】作業依頼＆実績'!$L$7:$L$256=②【資材】在庫情報!K$4),('③【組立化粧箱】作業依頼＆実績'!$N$7:$N$256))</f>
        <v>0</v>
      </c>
      <c r="L129" s="23">
        <f t="shared" si="29"/>
        <v>3443</v>
      </c>
      <c r="M129" s="21">
        <f>SUMPRODUCT((①【資材】入荷情報!$O$7:$O$56=②【資材】在庫情報!$B129)*(①【資材】入荷情報!$P$7:$P$56=②【資材】在庫情報!N$4),(①【資材】入荷情報!$S$7:$S$56))</f>
        <v>0</v>
      </c>
      <c r="N129" s="22" cm="1">
        <f t="array" ref="N129">SUMPRODUCT(('③【組立化粧箱】作業依頼＆実績'!$K$7:$K$256=②【資材】在庫情報!$B129)*('③【組立化粧箱】作業依頼＆実績'!$L$7:$L$256=②【資材】在庫情報!N$4),('③【組立化粧箱】作業依頼＆実績'!$N$7:$N$256))</f>
        <v>0</v>
      </c>
      <c r="O129" s="23">
        <f t="shared" si="30"/>
        <v>5280</v>
      </c>
      <c r="P129" s="21">
        <f>SUMPRODUCT((①【資材】入荷情報!$O$7:$O$56=②【資材】在庫情報!$B129)*(①【資材】入荷情報!$P$7:$P$56=②【資材】在庫情報!Q$4),(①【資材】入荷情報!$S$7:$S$56))</f>
        <v>0</v>
      </c>
      <c r="Q129" s="22" cm="1">
        <f t="array" ref="Q129">SUMPRODUCT(('③【組立化粧箱】作業依頼＆実績'!$K$7:$K$256=②【資材】在庫情報!$B129)*('③【組立化粧箱】作業依頼＆実績'!$L$7:$L$256=②【資材】在庫情報!Q$4),('③【組立化粧箱】作業依頼＆実績'!$N$7:$N$256))</f>
        <v>0</v>
      </c>
      <c r="R129" s="23">
        <f t="shared" si="31"/>
        <v>45</v>
      </c>
      <c r="S129" s="21">
        <f>SUMPRODUCT((①【資材】入荷情報!$O$7:$O$56=②【資材】在庫情報!$B129)*(①【資材】入荷情報!$P$7:$P$56=②【資材】在庫情報!T$4),(①【資材】入荷情報!$S$7:$S$56))</f>
        <v>0</v>
      </c>
      <c r="T129" s="22" cm="1">
        <f t="array" ref="T129">SUMPRODUCT(('③【組立化粧箱】作業依頼＆実績'!$K$7:$K$256=②【資材】在庫情報!$B129)*('③【組立化粧箱】作業依頼＆実績'!$L$7:$L$256=②【資材】在庫情報!T$4),('③【組立化粧箱】作業依頼＆実績'!$N$7:$N$256))</f>
        <v>0</v>
      </c>
      <c r="U129" s="23">
        <f t="shared" si="32"/>
        <v>70</v>
      </c>
      <c r="W129" s="68">
        <f t="shared" si="33"/>
        <v>0</v>
      </c>
      <c r="X129" s="22">
        <f t="shared" si="34"/>
        <v>0</v>
      </c>
      <c r="Y129" s="69">
        <f t="shared" si="35"/>
        <v>9319</v>
      </c>
    </row>
    <row r="130" spans="2:25" hidden="1" outlineLevel="1" x14ac:dyDescent="0.25">
      <c r="B130" s="19">
        <f t="shared" si="2"/>
        <v>45354</v>
      </c>
      <c r="C130" s="20" t="s">
        <v>77</v>
      </c>
      <c r="D130" s="21">
        <f>SUMPRODUCT((①【資材】入荷情報!$O$7:$O$56=②【資材】在庫情報!$B130)*(①【資材】入荷情報!$P$7:$P$56=②【資材】在庫情報!E$4),(①【資材】入荷情報!$S$7:$S$56))</f>
        <v>0</v>
      </c>
      <c r="E130" s="22" cm="1">
        <f t="array" ref="E130">SUMPRODUCT(('③【組立化粧箱】作業依頼＆実績'!$K$7:$K$256=②【資材】在庫情報!$B130)*('③【組立化粧箱】作業依頼＆実績'!$L$7:$L$256=②【資材】在庫情報!E$4),('③【組立化粧箱】作業依頼＆実績'!$N$7:$N$256))</f>
        <v>0</v>
      </c>
      <c r="F130" s="23">
        <f t="shared" si="27"/>
        <v>5660</v>
      </c>
      <c r="G130" s="21">
        <f>SUMPRODUCT((①【資材】入荷情報!$O$7:$O$56=②【資材】在庫情報!$B130)*(①【資材】入荷情報!$P$7:$P$56=②【資材】在庫情報!H$4),(①【資材】入荷情報!$S$7:$S$56))</f>
        <v>0</v>
      </c>
      <c r="H130" s="22" cm="1">
        <f t="array" ref="H130">SUMPRODUCT(('③【組立化粧箱】作業依頼＆実績'!$K$7:$K$256=②【資材】在庫情報!$B130)*('③【組立化粧箱】作業依頼＆実績'!$L$7:$L$256=②【資材】在庫情報!H$4),('③【組立化粧箱】作業依頼＆実績'!$N$7:$N$256))</f>
        <v>0</v>
      </c>
      <c r="I130" s="23">
        <f t="shared" si="28"/>
        <v>3443</v>
      </c>
      <c r="J130" s="21">
        <f>SUMPRODUCT((①【資材】入荷情報!$O$7:$O$56=②【資材】在庫情報!$B130)*(①【資材】入荷情報!$P$7:$P$56=②【資材】在庫情報!K$4),(①【資材】入荷情報!$S$7:$S$56))</f>
        <v>0</v>
      </c>
      <c r="K130" s="22" cm="1">
        <f t="array" ref="K130">SUMPRODUCT(('③【組立化粧箱】作業依頼＆実績'!$K$7:$K$256=②【資材】在庫情報!$B130)*('③【組立化粧箱】作業依頼＆実績'!$L$7:$L$256=②【資材】在庫情報!K$4),('③【組立化粧箱】作業依頼＆実績'!$N$7:$N$256))</f>
        <v>0</v>
      </c>
      <c r="L130" s="23">
        <f t="shared" si="29"/>
        <v>3443</v>
      </c>
      <c r="M130" s="21">
        <f>SUMPRODUCT((①【資材】入荷情報!$O$7:$O$56=②【資材】在庫情報!$B130)*(①【資材】入荷情報!$P$7:$P$56=②【資材】在庫情報!N$4),(①【資材】入荷情報!$S$7:$S$56))</f>
        <v>0</v>
      </c>
      <c r="N130" s="22" cm="1">
        <f t="array" ref="N130">SUMPRODUCT(('③【組立化粧箱】作業依頼＆実績'!$K$7:$K$256=②【資材】在庫情報!$B130)*('③【組立化粧箱】作業依頼＆実績'!$L$7:$L$256=②【資材】在庫情報!N$4),('③【組立化粧箱】作業依頼＆実績'!$N$7:$N$256))</f>
        <v>0</v>
      </c>
      <c r="O130" s="23">
        <f t="shared" si="30"/>
        <v>5280</v>
      </c>
      <c r="P130" s="21">
        <f>SUMPRODUCT((①【資材】入荷情報!$O$7:$O$56=②【資材】在庫情報!$B130)*(①【資材】入荷情報!$P$7:$P$56=②【資材】在庫情報!Q$4),(①【資材】入荷情報!$S$7:$S$56))</f>
        <v>0</v>
      </c>
      <c r="Q130" s="22" cm="1">
        <f t="array" ref="Q130">SUMPRODUCT(('③【組立化粧箱】作業依頼＆実績'!$K$7:$K$256=②【資材】在庫情報!$B130)*('③【組立化粧箱】作業依頼＆実績'!$L$7:$L$256=②【資材】在庫情報!Q$4),('③【組立化粧箱】作業依頼＆実績'!$N$7:$N$256))</f>
        <v>0</v>
      </c>
      <c r="R130" s="23">
        <f t="shared" si="31"/>
        <v>45</v>
      </c>
      <c r="S130" s="21">
        <f>SUMPRODUCT((①【資材】入荷情報!$O$7:$O$56=②【資材】在庫情報!$B130)*(①【資材】入荷情報!$P$7:$P$56=②【資材】在庫情報!T$4),(①【資材】入荷情報!$S$7:$S$56))</f>
        <v>0</v>
      </c>
      <c r="T130" s="22" cm="1">
        <f t="array" ref="T130">SUMPRODUCT(('③【組立化粧箱】作業依頼＆実績'!$K$7:$K$256=②【資材】在庫情報!$B130)*('③【組立化粧箱】作業依頼＆実績'!$L$7:$L$256=②【資材】在庫情報!T$4),('③【組立化粧箱】作業依頼＆実績'!$N$7:$N$256))</f>
        <v>0</v>
      </c>
      <c r="U130" s="23">
        <f t="shared" si="32"/>
        <v>70</v>
      </c>
      <c r="W130" s="68">
        <f t="shared" si="33"/>
        <v>0</v>
      </c>
      <c r="X130" s="22">
        <f t="shared" si="34"/>
        <v>0</v>
      </c>
      <c r="Y130" s="69">
        <f t="shared" si="35"/>
        <v>9319</v>
      </c>
    </row>
    <row r="131" spans="2:25" hidden="1" outlineLevel="1" x14ac:dyDescent="0.25">
      <c r="B131" s="19">
        <f t="shared" si="2"/>
        <v>45355</v>
      </c>
      <c r="C131" s="20" t="s">
        <v>78</v>
      </c>
      <c r="D131" s="21">
        <f>SUMPRODUCT((①【資材】入荷情報!$O$7:$O$56=②【資材】在庫情報!$B131)*(①【資材】入荷情報!$P$7:$P$56=②【資材】在庫情報!E$4),(①【資材】入荷情報!$S$7:$S$56))</f>
        <v>0</v>
      </c>
      <c r="E131" s="22" cm="1">
        <f t="array" ref="E131">SUMPRODUCT(('③【組立化粧箱】作業依頼＆実績'!$K$7:$K$256=②【資材】在庫情報!$B131)*('③【組立化粧箱】作業依頼＆実績'!$L$7:$L$256=②【資材】在庫情報!E$4),('③【組立化粧箱】作業依頼＆実績'!$N$7:$N$256))</f>
        <v>0</v>
      </c>
      <c r="F131" s="23">
        <f t="shared" si="27"/>
        <v>5660</v>
      </c>
      <c r="G131" s="21">
        <f>SUMPRODUCT((①【資材】入荷情報!$O$7:$O$56=②【資材】在庫情報!$B131)*(①【資材】入荷情報!$P$7:$P$56=②【資材】在庫情報!H$4),(①【資材】入荷情報!$S$7:$S$56))</f>
        <v>0</v>
      </c>
      <c r="H131" s="22" cm="1">
        <f t="array" ref="H131">SUMPRODUCT(('③【組立化粧箱】作業依頼＆実績'!$K$7:$K$256=②【資材】在庫情報!$B131)*('③【組立化粧箱】作業依頼＆実績'!$L$7:$L$256=②【資材】在庫情報!H$4),('③【組立化粧箱】作業依頼＆実績'!$N$7:$N$256))</f>
        <v>0</v>
      </c>
      <c r="I131" s="23">
        <f t="shared" si="28"/>
        <v>3443</v>
      </c>
      <c r="J131" s="21">
        <f>SUMPRODUCT((①【資材】入荷情報!$O$7:$O$56=②【資材】在庫情報!$B131)*(①【資材】入荷情報!$P$7:$P$56=②【資材】在庫情報!K$4),(①【資材】入荷情報!$S$7:$S$56))</f>
        <v>0</v>
      </c>
      <c r="K131" s="22" cm="1">
        <f t="array" ref="K131">SUMPRODUCT(('③【組立化粧箱】作業依頼＆実績'!$K$7:$K$256=②【資材】在庫情報!$B131)*('③【組立化粧箱】作業依頼＆実績'!$L$7:$L$256=②【資材】在庫情報!K$4),('③【組立化粧箱】作業依頼＆実績'!$N$7:$N$256))</f>
        <v>0</v>
      </c>
      <c r="L131" s="23">
        <f t="shared" si="29"/>
        <v>3443</v>
      </c>
      <c r="M131" s="21">
        <f>SUMPRODUCT((①【資材】入荷情報!$O$7:$O$56=②【資材】在庫情報!$B131)*(①【資材】入荷情報!$P$7:$P$56=②【資材】在庫情報!N$4),(①【資材】入荷情報!$S$7:$S$56))</f>
        <v>0</v>
      </c>
      <c r="N131" s="22" cm="1">
        <f t="array" ref="N131">SUMPRODUCT(('③【組立化粧箱】作業依頼＆実績'!$K$7:$K$256=②【資材】在庫情報!$B131)*('③【組立化粧箱】作業依頼＆実績'!$L$7:$L$256=②【資材】在庫情報!N$4),('③【組立化粧箱】作業依頼＆実績'!$N$7:$N$256))</f>
        <v>0</v>
      </c>
      <c r="O131" s="23">
        <f t="shared" si="30"/>
        <v>5280</v>
      </c>
      <c r="P131" s="21">
        <f>SUMPRODUCT((①【資材】入荷情報!$O$7:$O$56=②【資材】在庫情報!$B131)*(①【資材】入荷情報!$P$7:$P$56=②【資材】在庫情報!Q$4),(①【資材】入荷情報!$S$7:$S$56))</f>
        <v>0</v>
      </c>
      <c r="Q131" s="22" cm="1">
        <f t="array" ref="Q131">SUMPRODUCT(('③【組立化粧箱】作業依頼＆実績'!$K$7:$K$256=②【資材】在庫情報!$B131)*('③【組立化粧箱】作業依頼＆実績'!$L$7:$L$256=②【資材】在庫情報!Q$4),('③【組立化粧箱】作業依頼＆実績'!$N$7:$N$256))</f>
        <v>0</v>
      </c>
      <c r="R131" s="23">
        <f t="shared" si="31"/>
        <v>45</v>
      </c>
      <c r="S131" s="21">
        <f>SUMPRODUCT((①【資材】入荷情報!$O$7:$O$56=②【資材】在庫情報!$B131)*(①【資材】入荷情報!$P$7:$P$56=②【資材】在庫情報!T$4),(①【資材】入荷情報!$S$7:$S$56))</f>
        <v>0</v>
      </c>
      <c r="T131" s="22" cm="1">
        <f t="array" ref="T131">SUMPRODUCT(('③【組立化粧箱】作業依頼＆実績'!$K$7:$K$256=②【資材】在庫情報!$B131)*('③【組立化粧箱】作業依頼＆実績'!$L$7:$L$256=②【資材】在庫情報!T$4),('③【組立化粧箱】作業依頼＆実績'!$N$7:$N$256))</f>
        <v>0</v>
      </c>
      <c r="U131" s="23">
        <f t="shared" si="32"/>
        <v>70</v>
      </c>
      <c r="W131" s="68">
        <f t="shared" si="33"/>
        <v>0</v>
      </c>
      <c r="X131" s="22">
        <f t="shared" si="34"/>
        <v>0</v>
      </c>
      <c r="Y131" s="69">
        <f t="shared" si="35"/>
        <v>9319</v>
      </c>
    </row>
    <row r="132" spans="2:25" hidden="1" outlineLevel="1" x14ac:dyDescent="0.25">
      <c r="B132" s="19">
        <f t="shared" si="2"/>
        <v>45356</v>
      </c>
      <c r="C132" s="20" t="s">
        <v>79</v>
      </c>
      <c r="D132" s="21">
        <f>SUMPRODUCT((①【資材】入荷情報!$O$7:$O$56=②【資材】在庫情報!$B132)*(①【資材】入荷情報!$P$7:$P$56=②【資材】在庫情報!E$4),(①【資材】入荷情報!$S$7:$S$56))</f>
        <v>0</v>
      </c>
      <c r="E132" s="22" cm="1">
        <f t="array" ref="E132">SUMPRODUCT(('③【組立化粧箱】作業依頼＆実績'!$K$7:$K$256=②【資材】在庫情報!$B132)*('③【組立化粧箱】作業依頼＆実績'!$L$7:$L$256=②【資材】在庫情報!E$4),('③【組立化粧箱】作業依頼＆実績'!$N$7:$N$256))</f>
        <v>0</v>
      </c>
      <c r="F132" s="23">
        <f t="shared" si="27"/>
        <v>5660</v>
      </c>
      <c r="G132" s="21">
        <f>SUMPRODUCT((①【資材】入荷情報!$O$7:$O$56=②【資材】在庫情報!$B132)*(①【資材】入荷情報!$P$7:$P$56=②【資材】在庫情報!H$4),(①【資材】入荷情報!$S$7:$S$56))</f>
        <v>0</v>
      </c>
      <c r="H132" s="22" cm="1">
        <f t="array" ref="H132">SUMPRODUCT(('③【組立化粧箱】作業依頼＆実績'!$K$7:$K$256=②【資材】在庫情報!$B132)*('③【組立化粧箱】作業依頼＆実績'!$L$7:$L$256=②【資材】在庫情報!H$4),('③【組立化粧箱】作業依頼＆実績'!$N$7:$N$256))</f>
        <v>0</v>
      </c>
      <c r="I132" s="23">
        <f t="shared" si="28"/>
        <v>3443</v>
      </c>
      <c r="J132" s="21">
        <f>SUMPRODUCT((①【資材】入荷情報!$O$7:$O$56=②【資材】在庫情報!$B132)*(①【資材】入荷情報!$P$7:$P$56=②【資材】在庫情報!K$4),(①【資材】入荷情報!$S$7:$S$56))</f>
        <v>0</v>
      </c>
      <c r="K132" s="22" cm="1">
        <f t="array" ref="K132">SUMPRODUCT(('③【組立化粧箱】作業依頼＆実績'!$K$7:$K$256=②【資材】在庫情報!$B132)*('③【組立化粧箱】作業依頼＆実績'!$L$7:$L$256=②【資材】在庫情報!K$4),('③【組立化粧箱】作業依頼＆実績'!$N$7:$N$256))</f>
        <v>0</v>
      </c>
      <c r="L132" s="23">
        <f t="shared" si="29"/>
        <v>3443</v>
      </c>
      <c r="M132" s="21">
        <f>SUMPRODUCT((①【資材】入荷情報!$O$7:$O$56=②【資材】在庫情報!$B132)*(①【資材】入荷情報!$P$7:$P$56=②【資材】在庫情報!N$4),(①【資材】入荷情報!$S$7:$S$56))</f>
        <v>0</v>
      </c>
      <c r="N132" s="22" cm="1">
        <f t="array" ref="N132">SUMPRODUCT(('③【組立化粧箱】作業依頼＆実績'!$K$7:$K$256=②【資材】在庫情報!$B132)*('③【組立化粧箱】作業依頼＆実績'!$L$7:$L$256=②【資材】在庫情報!N$4),('③【組立化粧箱】作業依頼＆実績'!$N$7:$N$256))</f>
        <v>0</v>
      </c>
      <c r="O132" s="23">
        <f t="shared" si="30"/>
        <v>5280</v>
      </c>
      <c r="P132" s="21">
        <f>SUMPRODUCT((①【資材】入荷情報!$O$7:$O$56=②【資材】在庫情報!$B132)*(①【資材】入荷情報!$P$7:$P$56=②【資材】在庫情報!Q$4),(①【資材】入荷情報!$S$7:$S$56))</f>
        <v>0</v>
      </c>
      <c r="Q132" s="22" cm="1">
        <f t="array" ref="Q132">SUMPRODUCT(('③【組立化粧箱】作業依頼＆実績'!$K$7:$K$256=②【資材】在庫情報!$B132)*('③【組立化粧箱】作業依頼＆実績'!$L$7:$L$256=②【資材】在庫情報!Q$4),('③【組立化粧箱】作業依頼＆実績'!$N$7:$N$256))</f>
        <v>0</v>
      </c>
      <c r="R132" s="23">
        <f t="shared" si="31"/>
        <v>45</v>
      </c>
      <c r="S132" s="21">
        <f>SUMPRODUCT((①【資材】入荷情報!$O$7:$O$56=②【資材】在庫情報!$B132)*(①【資材】入荷情報!$P$7:$P$56=②【資材】在庫情報!T$4),(①【資材】入荷情報!$S$7:$S$56))</f>
        <v>0</v>
      </c>
      <c r="T132" s="22" cm="1">
        <f t="array" ref="T132">SUMPRODUCT(('③【組立化粧箱】作業依頼＆実績'!$K$7:$K$256=②【資材】在庫情報!$B132)*('③【組立化粧箱】作業依頼＆実績'!$L$7:$L$256=②【資材】在庫情報!T$4),('③【組立化粧箱】作業依頼＆実績'!$N$7:$N$256))</f>
        <v>0</v>
      </c>
      <c r="U132" s="23">
        <f t="shared" si="32"/>
        <v>70</v>
      </c>
      <c r="W132" s="68">
        <f t="shared" si="33"/>
        <v>0</v>
      </c>
      <c r="X132" s="22">
        <f t="shared" si="34"/>
        <v>0</v>
      </c>
      <c r="Y132" s="69">
        <f t="shared" si="35"/>
        <v>9319</v>
      </c>
    </row>
    <row r="133" spans="2:25" hidden="1" outlineLevel="1" x14ac:dyDescent="0.25">
      <c r="B133" s="19">
        <f t="shared" si="2"/>
        <v>45357</v>
      </c>
      <c r="C133" s="20" t="s">
        <v>80</v>
      </c>
      <c r="D133" s="21">
        <f>SUMPRODUCT((①【資材】入荷情報!$O$7:$O$56=②【資材】在庫情報!$B133)*(①【資材】入荷情報!$P$7:$P$56=②【資材】在庫情報!E$4),(①【資材】入荷情報!$S$7:$S$56))</f>
        <v>0</v>
      </c>
      <c r="E133" s="22" cm="1">
        <f t="array" ref="E133">SUMPRODUCT(('③【組立化粧箱】作業依頼＆実績'!$K$7:$K$256=②【資材】在庫情報!$B133)*('③【組立化粧箱】作業依頼＆実績'!$L$7:$L$256=②【資材】在庫情報!E$4),('③【組立化粧箱】作業依頼＆実績'!$N$7:$N$256))</f>
        <v>0</v>
      </c>
      <c r="F133" s="23">
        <f t="shared" si="27"/>
        <v>5660</v>
      </c>
      <c r="G133" s="21">
        <f>SUMPRODUCT((①【資材】入荷情報!$O$7:$O$56=②【資材】在庫情報!$B133)*(①【資材】入荷情報!$P$7:$P$56=②【資材】在庫情報!H$4),(①【資材】入荷情報!$S$7:$S$56))</f>
        <v>0</v>
      </c>
      <c r="H133" s="22" cm="1">
        <f t="array" ref="H133">SUMPRODUCT(('③【組立化粧箱】作業依頼＆実績'!$K$7:$K$256=②【資材】在庫情報!$B133)*('③【組立化粧箱】作業依頼＆実績'!$L$7:$L$256=②【資材】在庫情報!H$4),('③【組立化粧箱】作業依頼＆実績'!$N$7:$N$256))</f>
        <v>0</v>
      </c>
      <c r="I133" s="23">
        <f t="shared" si="28"/>
        <v>3443</v>
      </c>
      <c r="J133" s="21">
        <f>SUMPRODUCT((①【資材】入荷情報!$O$7:$O$56=②【資材】在庫情報!$B133)*(①【資材】入荷情報!$P$7:$P$56=②【資材】在庫情報!K$4),(①【資材】入荷情報!$S$7:$S$56))</f>
        <v>0</v>
      </c>
      <c r="K133" s="22" cm="1">
        <f t="array" ref="K133">SUMPRODUCT(('③【組立化粧箱】作業依頼＆実績'!$K$7:$K$256=②【資材】在庫情報!$B133)*('③【組立化粧箱】作業依頼＆実績'!$L$7:$L$256=②【資材】在庫情報!K$4),('③【組立化粧箱】作業依頼＆実績'!$N$7:$N$256))</f>
        <v>0</v>
      </c>
      <c r="L133" s="23">
        <f t="shared" si="29"/>
        <v>3443</v>
      </c>
      <c r="M133" s="21">
        <f>SUMPRODUCT((①【資材】入荷情報!$O$7:$O$56=②【資材】在庫情報!$B133)*(①【資材】入荷情報!$P$7:$P$56=②【資材】在庫情報!N$4),(①【資材】入荷情報!$S$7:$S$56))</f>
        <v>0</v>
      </c>
      <c r="N133" s="22" cm="1">
        <f t="array" ref="N133">SUMPRODUCT(('③【組立化粧箱】作業依頼＆実績'!$K$7:$K$256=②【資材】在庫情報!$B133)*('③【組立化粧箱】作業依頼＆実績'!$L$7:$L$256=②【資材】在庫情報!N$4),('③【組立化粧箱】作業依頼＆実績'!$N$7:$N$256))</f>
        <v>0</v>
      </c>
      <c r="O133" s="23">
        <f t="shared" si="30"/>
        <v>5280</v>
      </c>
      <c r="P133" s="21">
        <f>SUMPRODUCT((①【資材】入荷情報!$O$7:$O$56=②【資材】在庫情報!$B133)*(①【資材】入荷情報!$P$7:$P$56=②【資材】在庫情報!Q$4),(①【資材】入荷情報!$S$7:$S$56))</f>
        <v>0</v>
      </c>
      <c r="Q133" s="22" cm="1">
        <f t="array" ref="Q133">SUMPRODUCT(('③【組立化粧箱】作業依頼＆実績'!$K$7:$K$256=②【資材】在庫情報!$B133)*('③【組立化粧箱】作業依頼＆実績'!$L$7:$L$256=②【資材】在庫情報!Q$4),('③【組立化粧箱】作業依頼＆実績'!$N$7:$N$256))</f>
        <v>0</v>
      </c>
      <c r="R133" s="23">
        <f t="shared" si="31"/>
        <v>45</v>
      </c>
      <c r="S133" s="21">
        <f>SUMPRODUCT((①【資材】入荷情報!$O$7:$O$56=②【資材】在庫情報!$B133)*(①【資材】入荷情報!$P$7:$P$56=②【資材】在庫情報!T$4),(①【資材】入荷情報!$S$7:$S$56))</f>
        <v>0</v>
      </c>
      <c r="T133" s="22" cm="1">
        <f t="array" ref="T133">SUMPRODUCT(('③【組立化粧箱】作業依頼＆実績'!$K$7:$K$256=②【資材】在庫情報!$B133)*('③【組立化粧箱】作業依頼＆実績'!$L$7:$L$256=②【資材】在庫情報!T$4),('③【組立化粧箱】作業依頼＆実績'!$N$7:$N$256))</f>
        <v>0</v>
      </c>
      <c r="U133" s="23">
        <f t="shared" si="32"/>
        <v>70</v>
      </c>
      <c r="W133" s="68">
        <f t="shared" si="33"/>
        <v>0</v>
      </c>
      <c r="X133" s="22">
        <f t="shared" si="34"/>
        <v>0</v>
      </c>
      <c r="Y133" s="69">
        <f t="shared" si="35"/>
        <v>9319</v>
      </c>
    </row>
    <row r="134" spans="2:25" hidden="1" outlineLevel="1" x14ac:dyDescent="0.25">
      <c r="B134" s="19">
        <f t="shared" si="2"/>
        <v>45358</v>
      </c>
      <c r="C134" s="20" t="s">
        <v>81</v>
      </c>
      <c r="D134" s="21">
        <f>SUMPRODUCT((①【資材】入荷情報!$O$7:$O$56=②【資材】在庫情報!$B134)*(①【資材】入荷情報!$P$7:$P$56=②【資材】在庫情報!E$4),(①【資材】入荷情報!$S$7:$S$56))</f>
        <v>0</v>
      </c>
      <c r="E134" s="22" cm="1">
        <f t="array" ref="E134">SUMPRODUCT(('③【組立化粧箱】作業依頼＆実績'!$K$7:$K$256=②【資材】在庫情報!$B134)*('③【組立化粧箱】作業依頼＆実績'!$L$7:$L$256=②【資材】在庫情報!E$4),('③【組立化粧箱】作業依頼＆実績'!$N$7:$N$256))</f>
        <v>0</v>
      </c>
      <c r="F134" s="23">
        <f t="shared" si="27"/>
        <v>5660</v>
      </c>
      <c r="G134" s="21">
        <f>SUMPRODUCT((①【資材】入荷情報!$O$7:$O$56=②【資材】在庫情報!$B134)*(①【資材】入荷情報!$P$7:$P$56=②【資材】在庫情報!H$4),(①【資材】入荷情報!$S$7:$S$56))</f>
        <v>0</v>
      </c>
      <c r="H134" s="22" cm="1">
        <f t="array" ref="H134">SUMPRODUCT(('③【組立化粧箱】作業依頼＆実績'!$K$7:$K$256=②【資材】在庫情報!$B134)*('③【組立化粧箱】作業依頼＆実績'!$L$7:$L$256=②【資材】在庫情報!H$4),('③【組立化粧箱】作業依頼＆実績'!$N$7:$N$256))</f>
        <v>0</v>
      </c>
      <c r="I134" s="23">
        <f t="shared" si="28"/>
        <v>3443</v>
      </c>
      <c r="J134" s="21">
        <f>SUMPRODUCT((①【資材】入荷情報!$O$7:$O$56=②【資材】在庫情報!$B134)*(①【資材】入荷情報!$P$7:$P$56=②【資材】在庫情報!K$4),(①【資材】入荷情報!$S$7:$S$56))</f>
        <v>0</v>
      </c>
      <c r="K134" s="22" cm="1">
        <f t="array" ref="K134">SUMPRODUCT(('③【組立化粧箱】作業依頼＆実績'!$K$7:$K$256=②【資材】在庫情報!$B134)*('③【組立化粧箱】作業依頼＆実績'!$L$7:$L$256=②【資材】在庫情報!K$4),('③【組立化粧箱】作業依頼＆実績'!$N$7:$N$256))</f>
        <v>0</v>
      </c>
      <c r="L134" s="23">
        <f t="shared" si="29"/>
        <v>3443</v>
      </c>
      <c r="M134" s="21">
        <f>SUMPRODUCT((①【資材】入荷情報!$O$7:$O$56=②【資材】在庫情報!$B134)*(①【資材】入荷情報!$P$7:$P$56=②【資材】在庫情報!N$4),(①【資材】入荷情報!$S$7:$S$56))</f>
        <v>0</v>
      </c>
      <c r="N134" s="22" cm="1">
        <f t="array" ref="N134">SUMPRODUCT(('③【組立化粧箱】作業依頼＆実績'!$K$7:$K$256=②【資材】在庫情報!$B134)*('③【組立化粧箱】作業依頼＆実績'!$L$7:$L$256=②【資材】在庫情報!N$4),('③【組立化粧箱】作業依頼＆実績'!$N$7:$N$256))</f>
        <v>0</v>
      </c>
      <c r="O134" s="23">
        <f t="shared" si="30"/>
        <v>5280</v>
      </c>
      <c r="P134" s="21">
        <f>SUMPRODUCT((①【資材】入荷情報!$O$7:$O$56=②【資材】在庫情報!$B134)*(①【資材】入荷情報!$P$7:$P$56=②【資材】在庫情報!Q$4),(①【資材】入荷情報!$S$7:$S$56))</f>
        <v>0</v>
      </c>
      <c r="Q134" s="22" cm="1">
        <f t="array" ref="Q134">SUMPRODUCT(('③【組立化粧箱】作業依頼＆実績'!$K$7:$K$256=②【資材】在庫情報!$B134)*('③【組立化粧箱】作業依頼＆実績'!$L$7:$L$256=②【資材】在庫情報!Q$4),('③【組立化粧箱】作業依頼＆実績'!$N$7:$N$256))</f>
        <v>0</v>
      </c>
      <c r="R134" s="23">
        <f t="shared" si="31"/>
        <v>45</v>
      </c>
      <c r="S134" s="21">
        <f>SUMPRODUCT((①【資材】入荷情報!$O$7:$O$56=②【資材】在庫情報!$B134)*(①【資材】入荷情報!$P$7:$P$56=②【資材】在庫情報!T$4),(①【資材】入荷情報!$S$7:$S$56))</f>
        <v>0</v>
      </c>
      <c r="T134" s="22" cm="1">
        <f t="array" ref="T134">SUMPRODUCT(('③【組立化粧箱】作業依頼＆実績'!$K$7:$K$256=②【資材】在庫情報!$B134)*('③【組立化粧箱】作業依頼＆実績'!$L$7:$L$256=②【資材】在庫情報!T$4),('③【組立化粧箱】作業依頼＆実績'!$N$7:$N$256))</f>
        <v>0</v>
      </c>
      <c r="U134" s="23">
        <f t="shared" si="32"/>
        <v>70</v>
      </c>
      <c r="W134" s="68">
        <f t="shared" si="33"/>
        <v>0</v>
      </c>
      <c r="X134" s="22">
        <f t="shared" si="34"/>
        <v>0</v>
      </c>
      <c r="Y134" s="69">
        <f t="shared" si="35"/>
        <v>9319</v>
      </c>
    </row>
    <row r="135" spans="2:25" hidden="1" outlineLevel="1" x14ac:dyDescent="0.25">
      <c r="B135" s="19">
        <f t="shared" si="2"/>
        <v>45359</v>
      </c>
      <c r="C135" s="20" t="s">
        <v>75</v>
      </c>
      <c r="D135" s="21">
        <f>SUMPRODUCT((①【資材】入荷情報!$O$7:$O$56=②【資材】在庫情報!$B135)*(①【資材】入荷情報!$P$7:$P$56=②【資材】在庫情報!E$4),(①【資材】入荷情報!$S$7:$S$56))</f>
        <v>0</v>
      </c>
      <c r="E135" s="22" cm="1">
        <f t="array" ref="E135">SUMPRODUCT(('③【組立化粧箱】作業依頼＆実績'!$K$7:$K$256=②【資材】在庫情報!$B135)*('③【組立化粧箱】作業依頼＆実績'!$L$7:$L$256=②【資材】在庫情報!E$4),('③【組立化粧箱】作業依頼＆実績'!$N$7:$N$256))</f>
        <v>0</v>
      </c>
      <c r="F135" s="23">
        <f t="shared" si="27"/>
        <v>5660</v>
      </c>
      <c r="G135" s="21">
        <f>SUMPRODUCT((①【資材】入荷情報!$O$7:$O$56=②【資材】在庫情報!$B135)*(①【資材】入荷情報!$P$7:$P$56=②【資材】在庫情報!H$4),(①【資材】入荷情報!$S$7:$S$56))</f>
        <v>0</v>
      </c>
      <c r="H135" s="22" cm="1">
        <f t="array" ref="H135">SUMPRODUCT(('③【組立化粧箱】作業依頼＆実績'!$K$7:$K$256=②【資材】在庫情報!$B135)*('③【組立化粧箱】作業依頼＆実績'!$L$7:$L$256=②【資材】在庫情報!H$4),('③【組立化粧箱】作業依頼＆実績'!$N$7:$N$256))</f>
        <v>0</v>
      </c>
      <c r="I135" s="23">
        <f t="shared" si="28"/>
        <v>3443</v>
      </c>
      <c r="J135" s="21">
        <f>SUMPRODUCT((①【資材】入荷情報!$O$7:$O$56=②【資材】在庫情報!$B135)*(①【資材】入荷情報!$P$7:$P$56=②【資材】在庫情報!K$4),(①【資材】入荷情報!$S$7:$S$56))</f>
        <v>0</v>
      </c>
      <c r="K135" s="22" cm="1">
        <f t="array" ref="K135">SUMPRODUCT(('③【組立化粧箱】作業依頼＆実績'!$K$7:$K$256=②【資材】在庫情報!$B135)*('③【組立化粧箱】作業依頼＆実績'!$L$7:$L$256=②【資材】在庫情報!K$4),('③【組立化粧箱】作業依頼＆実績'!$N$7:$N$256))</f>
        <v>0</v>
      </c>
      <c r="L135" s="23">
        <f t="shared" si="29"/>
        <v>3443</v>
      </c>
      <c r="M135" s="21">
        <f>SUMPRODUCT((①【資材】入荷情報!$O$7:$O$56=②【資材】在庫情報!$B135)*(①【資材】入荷情報!$P$7:$P$56=②【資材】在庫情報!N$4),(①【資材】入荷情報!$S$7:$S$56))</f>
        <v>0</v>
      </c>
      <c r="N135" s="22" cm="1">
        <f t="array" ref="N135">SUMPRODUCT(('③【組立化粧箱】作業依頼＆実績'!$K$7:$K$256=②【資材】在庫情報!$B135)*('③【組立化粧箱】作業依頼＆実績'!$L$7:$L$256=②【資材】在庫情報!N$4),('③【組立化粧箱】作業依頼＆実績'!$N$7:$N$256))</f>
        <v>0</v>
      </c>
      <c r="O135" s="23">
        <f t="shared" si="30"/>
        <v>5280</v>
      </c>
      <c r="P135" s="21">
        <f>SUMPRODUCT((①【資材】入荷情報!$O$7:$O$56=②【資材】在庫情報!$B135)*(①【資材】入荷情報!$P$7:$P$56=②【資材】在庫情報!Q$4),(①【資材】入荷情報!$S$7:$S$56))</f>
        <v>0</v>
      </c>
      <c r="Q135" s="22" cm="1">
        <f t="array" ref="Q135">SUMPRODUCT(('③【組立化粧箱】作業依頼＆実績'!$K$7:$K$256=②【資材】在庫情報!$B135)*('③【組立化粧箱】作業依頼＆実績'!$L$7:$L$256=②【資材】在庫情報!Q$4),('③【組立化粧箱】作業依頼＆実績'!$N$7:$N$256))</f>
        <v>0</v>
      </c>
      <c r="R135" s="23">
        <f t="shared" si="31"/>
        <v>45</v>
      </c>
      <c r="S135" s="21">
        <f>SUMPRODUCT((①【資材】入荷情報!$O$7:$O$56=②【資材】在庫情報!$B135)*(①【資材】入荷情報!$P$7:$P$56=②【資材】在庫情報!T$4),(①【資材】入荷情報!$S$7:$S$56))</f>
        <v>0</v>
      </c>
      <c r="T135" s="22" cm="1">
        <f t="array" ref="T135">SUMPRODUCT(('③【組立化粧箱】作業依頼＆実績'!$K$7:$K$256=②【資材】在庫情報!$B135)*('③【組立化粧箱】作業依頼＆実績'!$L$7:$L$256=②【資材】在庫情報!T$4),('③【組立化粧箱】作業依頼＆実績'!$N$7:$N$256))</f>
        <v>0</v>
      </c>
      <c r="U135" s="23">
        <f t="shared" si="32"/>
        <v>70</v>
      </c>
      <c r="W135" s="68">
        <f t="shared" si="33"/>
        <v>0</v>
      </c>
      <c r="X135" s="22">
        <f t="shared" si="34"/>
        <v>0</v>
      </c>
      <c r="Y135" s="69">
        <f t="shared" si="35"/>
        <v>9319</v>
      </c>
    </row>
    <row r="136" spans="2:25" hidden="1" outlineLevel="1" x14ac:dyDescent="0.25">
      <c r="B136" s="19">
        <f t="shared" si="2"/>
        <v>45360</v>
      </c>
      <c r="C136" s="20" t="s">
        <v>76</v>
      </c>
      <c r="D136" s="21">
        <f>SUMPRODUCT((①【資材】入荷情報!$O$7:$O$56=②【資材】在庫情報!$B136)*(①【資材】入荷情報!$P$7:$P$56=②【資材】在庫情報!E$4),(①【資材】入荷情報!$S$7:$S$56))</f>
        <v>0</v>
      </c>
      <c r="E136" s="22" cm="1">
        <f t="array" ref="E136">SUMPRODUCT(('③【組立化粧箱】作業依頼＆実績'!$K$7:$K$256=②【資材】在庫情報!$B136)*('③【組立化粧箱】作業依頼＆実績'!$L$7:$L$256=②【資材】在庫情報!E$4),('③【組立化粧箱】作業依頼＆実績'!$N$7:$N$256))</f>
        <v>0</v>
      </c>
      <c r="F136" s="23">
        <f t="shared" si="27"/>
        <v>5660</v>
      </c>
      <c r="G136" s="21">
        <f>SUMPRODUCT((①【資材】入荷情報!$O$7:$O$56=②【資材】在庫情報!$B136)*(①【資材】入荷情報!$P$7:$P$56=②【資材】在庫情報!H$4),(①【資材】入荷情報!$S$7:$S$56))</f>
        <v>0</v>
      </c>
      <c r="H136" s="22" cm="1">
        <f t="array" ref="H136">SUMPRODUCT(('③【組立化粧箱】作業依頼＆実績'!$K$7:$K$256=②【資材】在庫情報!$B136)*('③【組立化粧箱】作業依頼＆実績'!$L$7:$L$256=②【資材】在庫情報!H$4),('③【組立化粧箱】作業依頼＆実績'!$N$7:$N$256))</f>
        <v>0</v>
      </c>
      <c r="I136" s="23">
        <f t="shared" si="28"/>
        <v>3443</v>
      </c>
      <c r="J136" s="21">
        <f>SUMPRODUCT((①【資材】入荷情報!$O$7:$O$56=②【資材】在庫情報!$B136)*(①【資材】入荷情報!$P$7:$P$56=②【資材】在庫情報!K$4),(①【資材】入荷情報!$S$7:$S$56))</f>
        <v>0</v>
      </c>
      <c r="K136" s="22" cm="1">
        <f t="array" ref="K136">SUMPRODUCT(('③【組立化粧箱】作業依頼＆実績'!$K$7:$K$256=②【資材】在庫情報!$B136)*('③【組立化粧箱】作業依頼＆実績'!$L$7:$L$256=②【資材】在庫情報!K$4),('③【組立化粧箱】作業依頼＆実績'!$N$7:$N$256))</f>
        <v>0</v>
      </c>
      <c r="L136" s="23">
        <f t="shared" si="29"/>
        <v>3443</v>
      </c>
      <c r="M136" s="21">
        <f>SUMPRODUCT((①【資材】入荷情報!$O$7:$O$56=②【資材】在庫情報!$B136)*(①【資材】入荷情報!$P$7:$P$56=②【資材】在庫情報!N$4),(①【資材】入荷情報!$S$7:$S$56))</f>
        <v>0</v>
      </c>
      <c r="N136" s="22" cm="1">
        <f t="array" ref="N136">SUMPRODUCT(('③【組立化粧箱】作業依頼＆実績'!$K$7:$K$256=②【資材】在庫情報!$B136)*('③【組立化粧箱】作業依頼＆実績'!$L$7:$L$256=②【資材】在庫情報!N$4),('③【組立化粧箱】作業依頼＆実績'!$N$7:$N$256))</f>
        <v>0</v>
      </c>
      <c r="O136" s="23">
        <f t="shared" si="30"/>
        <v>5280</v>
      </c>
      <c r="P136" s="21">
        <f>SUMPRODUCT((①【資材】入荷情報!$O$7:$O$56=②【資材】在庫情報!$B136)*(①【資材】入荷情報!$P$7:$P$56=②【資材】在庫情報!Q$4),(①【資材】入荷情報!$S$7:$S$56))</f>
        <v>0</v>
      </c>
      <c r="Q136" s="22" cm="1">
        <f t="array" ref="Q136">SUMPRODUCT(('③【組立化粧箱】作業依頼＆実績'!$K$7:$K$256=②【資材】在庫情報!$B136)*('③【組立化粧箱】作業依頼＆実績'!$L$7:$L$256=②【資材】在庫情報!Q$4),('③【組立化粧箱】作業依頼＆実績'!$N$7:$N$256))</f>
        <v>0</v>
      </c>
      <c r="R136" s="23">
        <f t="shared" si="31"/>
        <v>45</v>
      </c>
      <c r="S136" s="21">
        <f>SUMPRODUCT((①【資材】入荷情報!$O$7:$O$56=②【資材】在庫情報!$B136)*(①【資材】入荷情報!$P$7:$P$56=②【資材】在庫情報!T$4),(①【資材】入荷情報!$S$7:$S$56))</f>
        <v>0</v>
      </c>
      <c r="T136" s="22" cm="1">
        <f t="array" ref="T136">SUMPRODUCT(('③【組立化粧箱】作業依頼＆実績'!$K$7:$K$256=②【資材】在庫情報!$B136)*('③【組立化粧箱】作業依頼＆実績'!$L$7:$L$256=②【資材】在庫情報!T$4),('③【組立化粧箱】作業依頼＆実績'!$N$7:$N$256))</f>
        <v>0</v>
      </c>
      <c r="U136" s="23">
        <f t="shared" si="32"/>
        <v>70</v>
      </c>
      <c r="W136" s="68">
        <f t="shared" si="33"/>
        <v>0</v>
      </c>
      <c r="X136" s="22">
        <f t="shared" si="34"/>
        <v>0</v>
      </c>
      <c r="Y136" s="69">
        <f t="shared" si="35"/>
        <v>9319</v>
      </c>
    </row>
    <row r="137" spans="2:25" hidden="1" outlineLevel="1" x14ac:dyDescent="0.25">
      <c r="B137" s="19">
        <f t="shared" si="2"/>
        <v>45361</v>
      </c>
      <c r="C137" s="20" t="s">
        <v>77</v>
      </c>
      <c r="D137" s="21">
        <f>SUMPRODUCT((①【資材】入荷情報!$O$7:$O$56=②【資材】在庫情報!$B137)*(①【資材】入荷情報!$P$7:$P$56=②【資材】在庫情報!E$4),(①【資材】入荷情報!$S$7:$S$56))</f>
        <v>0</v>
      </c>
      <c r="E137" s="22" cm="1">
        <f t="array" ref="E137">SUMPRODUCT(('③【組立化粧箱】作業依頼＆実績'!$K$7:$K$256=②【資材】在庫情報!$B137)*('③【組立化粧箱】作業依頼＆実績'!$L$7:$L$256=②【資材】在庫情報!E$4),('③【組立化粧箱】作業依頼＆実績'!$N$7:$N$256))</f>
        <v>0</v>
      </c>
      <c r="F137" s="23">
        <f t="shared" si="27"/>
        <v>5660</v>
      </c>
      <c r="G137" s="21">
        <f>SUMPRODUCT((①【資材】入荷情報!$O$7:$O$56=②【資材】在庫情報!$B137)*(①【資材】入荷情報!$P$7:$P$56=②【資材】在庫情報!H$4),(①【資材】入荷情報!$S$7:$S$56))</f>
        <v>0</v>
      </c>
      <c r="H137" s="22" cm="1">
        <f t="array" ref="H137">SUMPRODUCT(('③【組立化粧箱】作業依頼＆実績'!$K$7:$K$256=②【資材】在庫情報!$B137)*('③【組立化粧箱】作業依頼＆実績'!$L$7:$L$256=②【資材】在庫情報!H$4),('③【組立化粧箱】作業依頼＆実績'!$N$7:$N$256))</f>
        <v>0</v>
      </c>
      <c r="I137" s="23">
        <f t="shared" si="28"/>
        <v>3443</v>
      </c>
      <c r="J137" s="21">
        <f>SUMPRODUCT((①【資材】入荷情報!$O$7:$O$56=②【資材】在庫情報!$B137)*(①【資材】入荷情報!$P$7:$P$56=②【資材】在庫情報!K$4),(①【資材】入荷情報!$S$7:$S$56))</f>
        <v>0</v>
      </c>
      <c r="K137" s="22" cm="1">
        <f t="array" ref="K137">SUMPRODUCT(('③【組立化粧箱】作業依頼＆実績'!$K$7:$K$256=②【資材】在庫情報!$B137)*('③【組立化粧箱】作業依頼＆実績'!$L$7:$L$256=②【資材】在庫情報!K$4),('③【組立化粧箱】作業依頼＆実績'!$N$7:$N$256))</f>
        <v>0</v>
      </c>
      <c r="L137" s="23">
        <f t="shared" si="29"/>
        <v>3443</v>
      </c>
      <c r="M137" s="21">
        <f>SUMPRODUCT((①【資材】入荷情報!$O$7:$O$56=②【資材】在庫情報!$B137)*(①【資材】入荷情報!$P$7:$P$56=②【資材】在庫情報!N$4),(①【資材】入荷情報!$S$7:$S$56))</f>
        <v>0</v>
      </c>
      <c r="N137" s="22" cm="1">
        <f t="array" ref="N137">SUMPRODUCT(('③【組立化粧箱】作業依頼＆実績'!$K$7:$K$256=②【資材】在庫情報!$B137)*('③【組立化粧箱】作業依頼＆実績'!$L$7:$L$256=②【資材】在庫情報!N$4),('③【組立化粧箱】作業依頼＆実績'!$N$7:$N$256))</f>
        <v>0</v>
      </c>
      <c r="O137" s="23">
        <f t="shared" si="30"/>
        <v>5280</v>
      </c>
      <c r="P137" s="21">
        <f>SUMPRODUCT((①【資材】入荷情報!$O$7:$O$56=②【資材】在庫情報!$B137)*(①【資材】入荷情報!$P$7:$P$56=②【資材】在庫情報!Q$4),(①【資材】入荷情報!$S$7:$S$56))</f>
        <v>0</v>
      </c>
      <c r="Q137" s="22" cm="1">
        <f t="array" ref="Q137">SUMPRODUCT(('③【組立化粧箱】作業依頼＆実績'!$K$7:$K$256=②【資材】在庫情報!$B137)*('③【組立化粧箱】作業依頼＆実績'!$L$7:$L$256=②【資材】在庫情報!Q$4),('③【組立化粧箱】作業依頼＆実績'!$N$7:$N$256))</f>
        <v>0</v>
      </c>
      <c r="R137" s="23">
        <f t="shared" si="31"/>
        <v>45</v>
      </c>
      <c r="S137" s="21">
        <f>SUMPRODUCT((①【資材】入荷情報!$O$7:$O$56=②【資材】在庫情報!$B137)*(①【資材】入荷情報!$P$7:$P$56=②【資材】在庫情報!T$4),(①【資材】入荷情報!$S$7:$S$56))</f>
        <v>0</v>
      </c>
      <c r="T137" s="22" cm="1">
        <f t="array" ref="T137">SUMPRODUCT(('③【組立化粧箱】作業依頼＆実績'!$K$7:$K$256=②【資材】在庫情報!$B137)*('③【組立化粧箱】作業依頼＆実績'!$L$7:$L$256=②【資材】在庫情報!T$4),('③【組立化粧箱】作業依頼＆実績'!$N$7:$N$256))</f>
        <v>0</v>
      </c>
      <c r="U137" s="23">
        <f t="shared" si="32"/>
        <v>70</v>
      </c>
      <c r="W137" s="68">
        <f t="shared" si="33"/>
        <v>0</v>
      </c>
      <c r="X137" s="22">
        <f t="shared" si="34"/>
        <v>0</v>
      </c>
      <c r="Y137" s="69">
        <f t="shared" si="35"/>
        <v>9319</v>
      </c>
    </row>
    <row r="138" spans="2:25" hidden="1" outlineLevel="1" x14ac:dyDescent="0.25">
      <c r="B138" s="19">
        <f t="shared" si="2"/>
        <v>45362</v>
      </c>
      <c r="C138" s="20" t="s">
        <v>78</v>
      </c>
      <c r="D138" s="21">
        <f>SUMPRODUCT((①【資材】入荷情報!$O$7:$O$56=②【資材】在庫情報!$B138)*(①【資材】入荷情報!$P$7:$P$56=②【資材】在庫情報!E$4),(①【資材】入荷情報!$S$7:$S$56))</f>
        <v>0</v>
      </c>
      <c r="E138" s="22" cm="1">
        <f t="array" ref="E138">SUMPRODUCT(('③【組立化粧箱】作業依頼＆実績'!$K$7:$K$256=②【資材】在庫情報!$B138)*('③【組立化粧箱】作業依頼＆実績'!$L$7:$L$256=②【資材】在庫情報!E$4),('③【組立化粧箱】作業依頼＆実績'!$N$7:$N$256))</f>
        <v>0</v>
      </c>
      <c r="F138" s="23">
        <f t="shared" si="27"/>
        <v>5660</v>
      </c>
      <c r="G138" s="21">
        <f>SUMPRODUCT((①【資材】入荷情報!$O$7:$O$56=②【資材】在庫情報!$B138)*(①【資材】入荷情報!$P$7:$P$56=②【資材】在庫情報!H$4),(①【資材】入荷情報!$S$7:$S$56))</f>
        <v>0</v>
      </c>
      <c r="H138" s="22" cm="1">
        <f t="array" ref="H138">SUMPRODUCT(('③【組立化粧箱】作業依頼＆実績'!$K$7:$K$256=②【資材】在庫情報!$B138)*('③【組立化粧箱】作業依頼＆実績'!$L$7:$L$256=②【資材】在庫情報!H$4),('③【組立化粧箱】作業依頼＆実績'!$N$7:$N$256))</f>
        <v>0</v>
      </c>
      <c r="I138" s="23">
        <f t="shared" si="28"/>
        <v>3443</v>
      </c>
      <c r="J138" s="21">
        <f>SUMPRODUCT((①【資材】入荷情報!$O$7:$O$56=②【資材】在庫情報!$B138)*(①【資材】入荷情報!$P$7:$P$56=②【資材】在庫情報!K$4),(①【資材】入荷情報!$S$7:$S$56))</f>
        <v>0</v>
      </c>
      <c r="K138" s="22" cm="1">
        <f t="array" ref="K138">SUMPRODUCT(('③【組立化粧箱】作業依頼＆実績'!$K$7:$K$256=②【資材】在庫情報!$B138)*('③【組立化粧箱】作業依頼＆実績'!$L$7:$L$256=②【資材】在庫情報!K$4),('③【組立化粧箱】作業依頼＆実績'!$N$7:$N$256))</f>
        <v>0</v>
      </c>
      <c r="L138" s="23">
        <f t="shared" si="29"/>
        <v>3443</v>
      </c>
      <c r="M138" s="21">
        <f>SUMPRODUCT((①【資材】入荷情報!$O$7:$O$56=②【資材】在庫情報!$B138)*(①【資材】入荷情報!$P$7:$P$56=②【資材】在庫情報!N$4),(①【資材】入荷情報!$S$7:$S$56))</f>
        <v>0</v>
      </c>
      <c r="N138" s="22" cm="1">
        <f t="array" ref="N138">SUMPRODUCT(('③【組立化粧箱】作業依頼＆実績'!$K$7:$K$256=②【資材】在庫情報!$B138)*('③【組立化粧箱】作業依頼＆実績'!$L$7:$L$256=②【資材】在庫情報!N$4),('③【組立化粧箱】作業依頼＆実績'!$N$7:$N$256))</f>
        <v>0</v>
      </c>
      <c r="O138" s="23">
        <f t="shared" si="30"/>
        <v>5280</v>
      </c>
      <c r="P138" s="21">
        <f>SUMPRODUCT((①【資材】入荷情報!$O$7:$O$56=②【資材】在庫情報!$B138)*(①【資材】入荷情報!$P$7:$P$56=②【資材】在庫情報!Q$4),(①【資材】入荷情報!$S$7:$S$56))</f>
        <v>0</v>
      </c>
      <c r="Q138" s="22" cm="1">
        <f t="array" ref="Q138">SUMPRODUCT(('③【組立化粧箱】作業依頼＆実績'!$K$7:$K$256=②【資材】在庫情報!$B138)*('③【組立化粧箱】作業依頼＆実績'!$L$7:$L$256=②【資材】在庫情報!Q$4),('③【組立化粧箱】作業依頼＆実績'!$N$7:$N$256))</f>
        <v>0</v>
      </c>
      <c r="R138" s="23">
        <f t="shared" si="31"/>
        <v>45</v>
      </c>
      <c r="S138" s="21">
        <f>SUMPRODUCT((①【資材】入荷情報!$O$7:$O$56=②【資材】在庫情報!$B138)*(①【資材】入荷情報!$P$7:$P$56=②【資材】在庫情報!T$4),(①【資材】入荷情報!$S$7:$S$56))</f>
        <v>0</v>
      </c>
      <c r="T138" s="22" cm="1">
        <f t="array" ref="T138">SUMPRODUCT(('③【組立化粧箱】作業依頼＆実績'!$K$7:$K$256=②【資材】在庫情報!$B138)*('③【組立化粧箱】作業依頼＆実績'!$L$7:$L$256=②【資材】在庫情報!T$4),('③【組立化粧箱】作業依頼＆実績'!$N$7:$N$256))</f>
        <v>0</v>
      </c>
      <c r="U138" s="23">
        <f t="shared" si="32"/>
        <v>70</v>
      </c>
      <c r="W138" s="68">
        <f t="shared" si="33"/>
        <v>0</v>
      </c>
      <c r="X138" s="22">
        <f t="shared" si="34"/>
        <v>0</v>
      </c>
      <c r="Y138" s="69">
        <f t="shared" si="35"/>
        <v>9319</v>
      </c>
    </row>
    <row r="139" spans="2:25" hidden="1" outlineLevel="1" x14ac:dyDescent="0.25">
      <c r="B139" s="19">
        <f t="shared" si="2"/>
        <v>45363</v>
      </c>
      <c r="C139" s="20" t="s">
        <v>79</v>
      </c>
      <c r="D139" s="21">
        <f>SUMPRODUCT((①【資材】入荷情報!$O$7:$O$56=②【資材】在庫情報!$B139)*(①【資材】入荷情報!$P$7:$P$56=②【資材】在庫情報!E$4),(①【資材】入荷情報!$S$7:$S$56))</f>
        <v>0</v>
      </c>
      <c r="E139" s="22" cm="1">
        <f t="array" ref="E139">SUMPRODUCT(('③【組立化粧箱】作業依頼＆実績'!$K$7:$K$256=②【資材】在庫情報!$B139)*('③【組立化粧箱】作業依頼＆実績'!$L$7:$L$256=②【資材】在庫情報!E$4),('③【組立化粧箱】作業依頼＆実績'!$N$7:$N$256))</f>
        <v>0</v>
      </c>
      <c r="F139" s="23">
        <f t="shared" si="27"/>
        <v>5660</v>
      </c>
      <c r="G139" s="21">
        <f>SUMPRODUCT((①【資材】入荷情報!$O$7:$O$56=②【資材】在庫情報!$B139)*(①【資材】入荷情報!$P$7:$P$56=②【資材】在庫情報!H$4),(①【資材】入荷情報!$S$7:$S$56))</f>
        <v>0</v>
      </c>
      <c r="H139" s="22" cm="1">
        <f t="array" ref="H139">SUMPRODUCT(('③【組立化粧箱】作業依頼＆実績'!$K$7:$K$256=②【資材】在庫情報!$B139)*('③【組立化粧箱】作業依頼＆実績'!$L$7:$L$256=②【資材】在庫情報!H$4),('③【組立化粧箱】作業依頼＆実績'!$N$7:$N$256))</f>
        <v>0</v>
      </c>
      <c r="I139" s="23">
        <f t="shared" si="28"/>
        <v>3443</v>
      </c>
      <c r="J139" s="21">
        <f>SUMPRODUCT((①【資材】入荷情報!$O$7:$O$56=②【資材】在庫情報!$B139)*(①【資材】入荷情報!$P$7:$P$56=②【資材】在庫情報!K$4),(①【資材】入荷情報!$S$7:$S$56))</f>
        <v>0</v>
      </c>
      <c r="K139" s="22" cm="1">
        <f t="array" ref="K139">SUMPRODUCT(('③【組立化粧箱】作業依頼＆実績'!$K$7:$K$256=②【資材】在庫情報!$B139)*('③【組立化粧箱】作業依頼＆実績'!$L$7:$L$256=②【資材】在庫情報!K$4),('③【組立化粧箱】作業依頼＆実績'!$N$7:$N$256))</f>
        <v>0</v>
      </c>
      <c r="L139" s="23">
        <f t="shared" si="29"/>
        <v>3443</v>
      </c>
      <c r="M139" s="21">
        <f>SUMPRODUCT((①【資材】入荷情報!$O$7:$O$56=②【資材】在庫情報!$B139)*(①【資材】入荷情報!$P$7:$P$56=②【資材】在庫情報!N$4),(①【資材】入荷情報!$S$7:$S$56))</f>
        <v>0</v>
      </c>
      <c r="N139" s="22" cm="1">
        <f t="array" ref="N139">SUMPRODUCT(('③【組立化粧箱】作業依頼＆実績'!$K$7:$K$256=②【資材】在庫情報!$B139)*('③【組立化粧箱】作業依頼＆実績'!$L$7:$L$256=②【資材】在庫情報!N$4),('③【組立化粧箱】作業依頼＆実績'!$N$7:$N$256))</f>
        <v>0</v>
      </c>
      <c r="O139" s="23">
        <f t="shared" si="30"/>
        <v>5280</v>
      </c>
      <c r="P139" s="21">
        <f>SUMPRODUCT((①【資材】入荷情報!$O$7:$O$56=②【資材】在庫情報!$B139)*(①【資材】入荷情報!$P$7:$P$56=②【資材】在庫情報!Q$4),(①【資材】入荷情報!$S$7:$S$56))</f>
        <v>0</v>
      </c>
      <c r="Q139" s="22" cm="1">
        <f t="array" ref="Q139">SUMPRODUCT(('③【組立化粧箱】作業依頼＆実績'!$K$7:$K$256=②【資材】在庫情報!$B139)*('③【組立化粧箱】作業依頼＆実績'!$L$7:$L$256=②【資材】在庫情報!Q$4),('③【組立化粧箱】作業依頼＆実績'!$N$7:$N$256))</f>
        <v>0</v>
      </c>
      <c r="R139" s="23">
        <f t="shared" si="31"/>
        <v>45</v>
      </c>
      <c r="S139" s="21">
        <f>SUMPRODUCT((①【資材】入荷情報!$O$7:$O$56=②【資材】在庫情報!$B139)*(①【資材】入荷情報!$P$7:$P$56=②【資材】在庫情報!T$4),(①【資材】入荷情報!$S$7:$S$56))</f>
        <v>0</v>
      </c>
      <c r="T139" s="22" cm="1">
        <f t="array" ref="T139">SUMPRODUCT(('③【組立化粧箱】作業依頼＆実績'!$K$7:$K$256=②【資材】在庫情報!$B139)*('③【組立化粧箱】作業依頼＆実績'!$L$7:$L$256=②【資材】在庫情報!T$4),('③【組立化粧箱】作業依頼＆実績'!$N$7:$N$256))</f>
        <v>0</v>
      </c>
      <c r="U139" s="23">
        <f t="shared" si="32"/>
        <v>70</v>
      </c>
      <c r="W139" s="68">
        <f t="shared" si="33"/>
        <v>0</v>
      </c>
      <c r="X139" s="22">
        <f t="shared" si="34"/>
        <v>0</v>
      </c>
      <c r="Y139" s="69">
        <f t="shared" si="35"/>
        <v>9319</v>
      </c>
    </row>
    <row r="140" spans="2:25" hidden="1" outlineLevel="1" x14ac:dyDescent="0.25">
      <c r="B140" s="19">
        <f t="shared" si="2"/>
        <v>45364</v>
      </c>
      <c r="C140" s="20" t="s">
        <v>80</v>
      </c>
      <c r="D140" s="21">
        <f>SUMPRODUCT((①【資材】入荷情報!$O$7:$O$56=②【資材】在庫情報!$B140)*(①【資材】入荷情報!$P$7:$P$56=②【資材】在庫情報!E$4),(①【資材】入荷情報!$S$7:$S$56))</f>
        <v>0</v>
      </c>
      <c r="E140" s="22" cm="1">
        <f t="array" ref="E140">SUMPRODUCT(('③【組立化粧箱】作業依頼＆実績'!$K$7:$K$256=②【資材】在庫情報!$B140)*('③【組立化粧箱】作業依頼＆実績'!$L$7:$L$256=②【資材】在庫情報!E$4),('③【組立化粧箱】作業依頼＆実績'!$N$7:$N$256))</f>
        <v>0</v>
      </c>
      <c r="F140" s="23">
        <f t="shared" si="27"/>
        <v>5660</v>
      </c>
      <c r="G140" s="21">
        <f>SUMPRODUCT((①【資材】入荷情報!$O$7:$O$56=②【資材】在庫情報!$B140)*(①【資材】入荷情報!$P$7:$P$56=②【資材】在庫情報!H$4),(①【資材】入荷情報!$S$7:$S$56))</f>
        <v>0</v>
      </c>
      <c r="H140" s="22" cm="1">
        <f t="array" ref="H140">SUMPRODUCT(('③【組立化粧箱】作業依頼＆実績'!$K$7:$K$256=②【資材】在庫情報!$B140)*('③【組立化粧箱】作業依頼＆実績'!$L$7:$L$256=②【資材】在庫情報!H$4),('③【組立化粧箱】作業依頼＆実績'!$N$7:$N$256))</f>
        <v>0</v>
      </c>
      <c r="I140" s="23">
        <f t="shared" si="28"/>
        <v>3443</v>
      </c>
      <c r="J140" s="21">
        <f>SUMPRODUCT((①【資材】入荷情報!$O$7:$O$56=②【資材】在庫情報!$B140)*(①【資材】入荷情報!$P$7:$P$56=②【資材】在庫情報!K$4),(①【資材】入荷情報!$S$7:$S$56))</f>
        <v>0</v>
      </c>
      <c r="K140" s="22" cm="1">
        <f t="array" ref="K140">SUMPRODUCT(('③【組立化粧箱】作業依頼＆実績'!$K$7:$K$256=②【資材】在庫情報!$B140)*('③【組立化粧箱】作業依頼＆実績'!$L$7:$L$256=②【資材】在庫情報!K$4),('③【組立化粧箱】作業依頼＆実績'!$N$7:$N$256))</f>
        <v>0</v>
      </c>
      <c r="L140" s="23">
        <f t="shared" si="29"/>
        <v>3443</v>
      </c>
      <c r="M140" s="21">
        <f>SUMPRODUCT((①【資材】入荷情報!$O$7:$O$56=②【資材】在庫情報!$B140)*(①【資材】入荷情報!$P$7:$P$56=②【資材】在庫情報!N$4),(①【資材】入荷情報!$S$7:$S$56))</f>
        <v>0</v>
      </c>
      <c r="N140" s="22" cm="1">
        <f t="array" ref="N140">SUMPRODUCT(('③【組立化粧箱】作業依頼＆実績'!$K$7:$K$256=②【資材】在庫情報!$B140)*('③【組立化粧箱】作業依頼＆実績'!$L$7:$L$256=②【資材】在庫情報!N$4),('③【組立化粧箱】作業依頼＆実績'!$N$7:$N$256))</f>
        <v>0</v>
      </c>
      <c r="O140" s="23">
        <f t="shared" si="30"/>
        <v>5280</v>
      </c>
      <c r="P140" s="21">
        <f>SUMPRODUCT((①【資材】入荷情報!$O$7:$O$56=②【資材】在庫情報!$B140)*(①【資材】入荷情報!$P$7:$P$56=②【資材】在庫情報!Q$4),(①【資材】入荷情報!$S$7:$S$56))</f>
        <v>0</v>
      </c>
      <c r="Q140" s="22" cm="1">
        <f t="array" ref="Q140">SUMPRODUCT(('③【組立化粧箱】作業依頼＆実績'!$K$7:$K$256=②【資材】在庫情報!$B140)*('③【組立化粧箱】作業依頼＆実績'!$L$7:$L$256=②【資材】在庫情報!Q$4),('③【組立化粧箱】作業依頼＆実績'!$N$7:$N$256))</f>
        <v>0</v>
      </c>
      <c r="R140" s="23">
        <f t="shared" si="31"/>
        <v>45</v>
      </c>
      <c r="S140" s="21">
        <f>SUMPRODUCT((①【資材】入荷情報!$O$7:$O$56=②【資材】在庫情報!$B140)*(①【資材】入荷情報!$P$7:$P$56=②【資材】在庫情報!T$4),(①【資材】入荷情報!$S$7:$S$56))</f>
        <v>0</v>
      </c>
      <c r="T140" s="22" cm="1">
        <f t="array" ref="T140">SUMPRODUCT(('③【組立化粧箱】作業依頼＆実績'!$K$7:$K$256=②【資材】在庫情報!$B140)*('③【組立化粧箱】作業依頼＆実績'!$L$7:$L$256=②【資材】在庫情報!T$4),('③【組立化粧箱】作業依頼＆実績'!$N$7:$N$256))</f>
        <v>0</v>
      </c>
      <c r="U140" s="23">
        <f t="shared" si="32"/>
        <v>70</v>
      </c>
      <c r="W140" s="68">
        <f t="shared" si="33"/>
        <v>0</v>
      </c>
      <c r="X140" s="22">
        <f t="shared" si="34"/>
        <v>0</v>
      </c>
      <c r="Y140" s="69">
        <f t="shared" si="35"/>
        <v>9319</v>
      </c>
    </row>
    <row r="141" spans="2:25" hidden="1" outlineLevel="1" x14ac:dyDescent="0.25">
      <c r="B141" s="19">
        <f>+B140+1</f>
        <v>45365</v>
      </c>
      <c r="C141" s="20" t="s">
        <v>81</v>
      </c>
      <c r="D141" s="21">
        <f>SUMPRODUCT((①【資材】入荷情報!$O$7:$O$56=②【資材】在庫情報!$B141)*(①【資材】入荷情報!$P$7:$P$56=②【資材】在庫情報!E$4),(①【資材】入荷情報!$S$7:$S$56))</f>
        <v>0</v>
      </c>
      <c r="E141" s="22" cm="1">
        <f t="array" ref="E141">SUMPRODUCT(('③【組立化粧箱】作業依頼＆実績'!$K$7:$K$256=②【資材】在庫情報!$B141)*('③【組立化粧箱】作業依頼＆実績'!$L$7:$L$256=②【資材】在庫情報!E$4),('③【組立化粧箱】作業依頼＆実績'!$N$7:$N$256))</f>
        <v>0</v>
      </c>
      <c r="F141" s="23">
        <f t="shared" si="27"/>
        <v>5660</v>
      </c>
      <c r="G141" s="21">
        <f>SUMPRODUCT((①【資材】入荷情報!$O$7:$O$56=②【資材】在庫情報!$B141)*(①【資材】入荷情報!$P$7:$P$56=②【資材】在庫情報!H$4),(①【資材】入荷情報!$S$7:$S$56))</f>
        <v>0</v>
      </c>
      <c r="H141" s="22" cm="1">
        <f t="array" ref="H141">SUMPRODUCT(('③【組立化粧箱】作業依頼＆実績'!$K$7:$K$256=②【資材】在庫情報!$B141)*('③【組立化粧箱】作業依頼＆実績'!$L$7:$L$256=②【資材】在庫情報!H$4),('③【組立化粧箱】作業依頼＆実績'!$N$7:$N$256))</f>
        <v>0</v>
      </c>
      <c r="I141" s="23">
        <f t="shared" si="28"/>
        <v>3443</v>
      </c>
      <c r="J141" s="21">
        <f>SUMPRODUCT((①【資材】入荷情報!$O$7:$O$56=②【資材】在庫情報!$B141)*(①【資材】入荷情報!$P$7:$P$56=②【資材】在庫情報!K$4),(①【資材】入荷情報!$S$7:$S$56))</f>
        <v>0</v>
      </c>
      <c r="K141" s="22" cm="1">
        <f t="array" ref="K141">SUMPRODUCT(('③【組立化粧箱】作業依頼＆実績'!$K$7:$K$256=②【資材】在庫情報!$B141)*('③【組立化粧箱】作業依頼＆実績'!$L$7:$L$256=②【資材】在庫情報!K$4),('③【組立化粧箱】作業依頼＆実績'!$N$7:$N$256))</f>
        <v>0</v>
      </c>
      <c r="L141" s="23">
        <f t="shared" si="29"/>
        <v>3443</v>
      </c>
      <c r="M141" s="21">
        <f>SUMPRODUCT((①【資材】入荷情報!$O$7:$O$56=②【資材】在庫情報!$B141)*(①【資材】入荷情報!$P$7:$P$56=②【資材】在庫情報!N$4),(①【資材】入荷情報!$S$7:$S$56))</f>
        <v>0</v>
      </c>
      <c r="N141" s="22" cm="1">
        <f t="array" ref="N141">SUMPRODUCT(('③【組立化粧箱】作業依頼＆実績'!$K$7:$K$256=②【資材】在庫情報!$B141)*('③【組立化粧箱】作業依頼＆実績'!$L$7:$L$256=②【資材】在庫情報!N$4),('③【組立化粧箱】作業依頼＆実績'!$N$7:$N$256))</f>
        <v>0</v>
      </c>
      <c r="O141" s="23">
        <f t="shared" si="30"/>
        <v>5280</v>
      </c>
      <c r="P141" s="21">
        <f>SUMPRODUCT((①【資材】入荷情報!$O$7:$O$56=②【資材】在庫情報!$B141)*(①【資材】入荷情報!$P$7:$P$56=②【資材】在庫情報!Q$4),(①【資材】入荷情報!$S$7:$S$56))</f>
        <v>0</v>
      </c>
      <c r="Q141" s="22" cm="1">
        <f t="array" ref="Q141">SUMPRODUCT(('③【組立化粧箱】作業依頼＆実績'!$K$7:$K$256=②【資材】在庫情報!$B141)*('③【組立化粧箱】作業依頼＆実績'!$L$7:$L$256=②【資材】在庫情報!Q$4),('③【組立化粧箱】作業依頼＆実績'!$N$7:$N$256))</f>
        <v>0</v>
      </c>
      <c r="R141" s="23">
        <f t="shared" si="31"/>
        <v>45</v>
      </c>
      <c r="S141" s="21">
        <f>SUMPRODUCT((①【資材】入荷情報!$O$7:$O$56=②【資材】在庫情報!$B141)*(①【資材】入荷情報!$P$7:$P$56=②【資材】在庫情報!T$4),(①【資材】入荷情報!$S$7:$S$56))</f>
        <v>0</v>
      </c>
      <c r="T141" s="22" cm="1">
        <f t="array" ref="T141">SUMPRODUCT(('③【組立化粧箱】作業依頼＆実績'!$K$7:$K$256=②【資材】在庫情報!$B141)*('③【組立化粧箱】作業依頼＆実績'!$L$7:$L$256=②【資材】在庫情報!T$4),('③【組立化粧箱】作業依頼＆実績'!$N$7:$N$256))</f>
        <v>0</v>
      </c>
      <c r="U141" s="23">
        <f t="shared" si="32"/>
        <v>70</v>
      </c>
      <c r="W141" s="68">
        <f t="shared" si="33"/>
        <v>0</v>
      </c>
      <c r="X141" s="22">
        <f t="shared" si="34"/>
        <v>0</v>
      </c>
      <c r="Y141" s="69">
        <f t="shared" si="35"/>
        <v>9319</v>
      </c>
    </row>
    <row r="142" spans="2:25" hidden="1" outlineLevel="1" x14ac:dyDescent="0.25">
      <c r="B142" s="19">
        <f t="shared" ref="B142:B205" si="36">+B141+1</f>
        <v>45366</v>
      </c>
      <c r="C142" s="20" t="s">
        <v>75</v>
      </c>
      <c r="D142" s="21">
        <f>SUMPRODUCT((①【資材】入荷情報!$O$7:$O$56=②【資材】在庫情報!$B142)*(①【資材】入荷情報!$P$7:$P$56=②【資材】在庫情報!E$4),(①【資材】入荷情報!$S$7:$S$56))</f>
        <v>0</v>
      </c>
      <c r="E142" s="22" cm="1">
        <f t="array" ref="E142">SUMPRODUCT(('③【組立化粧箱】作業依頼＆実績'!$K$7:$K$256=②【資材】在庫情報!$B142)*('③【組立化粧箱】作業依頼＆実績'!$L$7:$L$256=②【資材】在庫情報!E$4),('③【組立化粧箱】作業依頼＆実績'!$N$7:$N$256))</f>
        <v>0</v>
      </c>
      <c r="F142" s="23">
        <f t="shared" ref="F142:F205" si="37">+F141+D142-E142</f>
        <v>5660</v>
      </c>
      <c r="G142" s="21">
        <f>SUMPRODUCT((①【資材】入荷情報!$O$7:$O$56=②【資材】在庫情報!$B142)*(①【資材】入荷情報!$P$7:$P$56=②【資材】在庫情報!H$4),(①【資材】入荷情報!$S$7:$S$56))</f>
        <v>0</v>
      </c>
      <c r="H142" s="22" cm="1">
        <f t="array" ref="H142">SUMPRODUCT(('③【組立化粧箱】作業依頼＆実績'!$K$7:$K$256=②【資材】在庫情報!$B142)*('③【組立化粧箱】作業依頼＆実績'!$L$7:$L$256=②【資材】在庫情報!H$4),('③【組立化粧箱】作業依頼＆実績'!$N$7:$N$256))</f>
        <v>0</v>
      </c>
      <c r="I142" s="23">
        <f t="shared" ref="I142:I205" si="38">+L141+G142-H142</f>
        <v>3443</v>
      </c>
      <c r="J142" s="21">
        <f>SUMPRODUCT((①【資材】入荷情報!$O$7:$O$56=②【資材】在庫情報!$B142)*(①【資材】入荷情報!$P$7:$P$56=②【資材】在庫情報!K$4),(①【資材】入荷情報!$S$7:$S$56))</f>
        <v>0</v>
      </c>
      <c r="K142" s="22" cm="1">
        <f t="array" ref="K142">SUMPRODUCT(('③【組立化粧箱】作業依頼＆実績'!$K$7:$K$256=②【資材】在庫情報!$B142)*('③【組立化粧箱】作業依頼＆実績'!$L$7:$L$256=②【資材】在庫情報!K$4),('③【組立化粧箱】作業依頼＆実績'!$N$7:$N$256))</f>
        <v>0</v>
      </c>
      <c r="L142" s="23">
        <f t="shared" ref="L142:L205" si="39">I142-K142</f>
        <v>3443</v>
      </c>
      <c r="M142" s="21">
        <f>SUMPRODUCT((①【資材】入荷情報!$O$7:$O$56=②【資材】在庫情報!$B142)*(①【資材】入荷情報!$P$7:$P$56=②【資材】在庫情報!N$4),(①【資材】入荷情報!$S$7:$S$56))</f>
        <v>0</v>
      </c>
      <c r="N142" s="22" cm="1">
        <f t="array" ref="N142">SUMPRODUCT(('③【組立化粧箱】作業依頼＆実績'!$K$7:$K$256=②【資材】在庫情報!$B142)*('③【組立化粧箱】作業依頼＆実績'!$L$7:$L$256=②【資材】在庫情報!N$4),('③【組立化粧箱】作業依頼＆実績'!$N$7:$N$256))</f>
        <v>0</v>
      </c>
      <c r="O142" s="23">
        <f t="shared" ref="O142:O205" si="40">+O141+M142-N142</f>
        <v>5280</v>
      </c>
      <c r="P142" s="21">
        <f>SUMPRODUCT((①【資材】入荷情報!$O$7:$O$56=②【資材】在庫情報!$B142)*(①【資材】入荷情報!$P$7:$P$56=②【資材】在庫情報!Q$4),(①【資材】入荷情報!$S$7:$S$56))</f>
        <v>0</v>
      </c>
      <c r="Q142" s="22" cm="1">
        <f t="array" ref="Q142">SUMPRODUCT(('③【組立化粧箱】作業依頼＆実績'!$K$7:$K$256=②【資材】在庫情報!$B142)*('③【組立化粧箱】作業依頼＆実績'!$L$7:$L$256=②【資材】在庫情報!Q$4),('③【組立化粧箱】作業依頼＆実績'!$N$7:$N$256))</f>
        <v>0</v>
      </c>
      <c r="R142" s="23">
        <f t="shared" ref="R142:R205" si="41">+R141+P142-Q142</f>
        <v>45</v>
      </c>
      <c r="S142" s="21">
        <f>SUMPRODUCT((①【資材】入荷情報!$O$7:$O$56=②【資材】在庫情報!$B142)*(①【資材】入荷情報!$P$7:$P$56=②【資材】在庫情報!T$4),(①【資材】入荷情報!$S$7:$S$56))</f>
        <v>0</v>
      </c>
      <c r="T142" s="22" cm="1">
        <f t="array" ref="T142">SUMPRODUCT(('③【組立化粧箱】作業依頼＆実績'!$K$7:$K$256=②【資材】在庫情報!$B142)*('③【組立化粧箱】作業依頼＆実績'!$L$7:$L$256=②【資材】在庫情報!T$4),('③【組立化粧箱】作業依頼＆実績'!$N$7:$N$256))</f>
        <v>0</v>
      </c>
      <c r="U142" s="23">
        <f t="shared" ref="U142:U205" si="42">+U141+S142-T142</f>
        <v>70</v>
      </c>
      <c r="W142" s="68">
        <f t="shared" ref="W142:W205" si="43">+D142+G142+J142+P142+S142</f>
        <v>0</v>
      </c>
      <c r="X142" s="22">
        <f t="shared" ref="X142:X205" si="44">+E142+H142+K142+Q142+T142</f>
        <v>0</v>
      </c>
      <c r="Y142" s="69">
        <f t="shared" ref="Y142:Y205" si="45">+Y141+W142-X142</f>
        <v>9319</v>
      </c>
    </row>
    <row r="143" spans="2:25" hidden="1" outlineLevel="1" x14ac:dyDescent="0.25">
      <c r="B143" s="19">
        <f t="shared" si="36"/>
        <v>45367</v>
      </c>
      <c r="C143" s="20" t="s">
        <v>76</v>
      </c>
      <c r="D143" s="21">
        <f>SUMPRODUCT((①【資材】入荷情報!$O$7:$O$56=②【資材】在庫情報!$B143)*(①【資材】入荷情報!$P$7:$P$56=②【資材】在庫情報!E$4),(①【資材】入荷情報!$S$7:$S$56))</f>
        <v>0</v>
      </c>
      <c r="E143" s="22" cm="1">
        <f t="array" ref="E143">SUMPRODUCT(('③【組立化粧箱】作業依頼＆実績'!$K$7:$K$256=②【資材】在庫情報!$B143)*('③【組立化粧箱】作業依頼＆実績'!$L$7:$L$256=②【資材】在庫情報!E$4),('③【組立化粧箱】作業依頼＆実績'!$N$7:$N$256))</f>
        <v>0</v>
      </c>
      <c r="F143" s="23">
        <f t="shared" si="37"/>
        <v>5660</v>
      </c>
      <c r="G143" s="21">
        <f>SUMPRODUCT((①【資材】入荷情報!$O$7:$O$56=②【資材】在庫情報!$B143)*(①【資材】入荷情報!$P$7:$P$56=②【資材】在庫情報!H$4),(①【資材】入荷情報!$S$7:$S$56))</f>
        <v>0</v>
      </c>
      <c r="H143" s="22" cm="1">
        <f t="array" ref="H143">SUMPRODUCT(('③【組立化粧箱】作業依頼＆実績'!$K$7:$K$256=②【資材】在庫情報!$B143)*('③【組立化粧箱】作業依頼＆実績'!$L$7:$L$256=②【資材】在庫情報!H$4),('③【組立化粧箱】作業依頼＆実績'!$N$7:$N$256))</f>
        <v>0</v>
      </c>
      <c r="I143" s="23">
        <f t="shared" si="38"/>
        <v>3443</v>
      </c>
      <c r="J143" s="21">
        <f>SUMPRODUCT((①【資材】入荷情報!$O$7:$O$56=②【資材】在庫情報!$B143)*(①【資材】入荷情報!$P$7:$P$56=②【資材】在庫情報!K$4),(①【資材】入荷情報!$S$7:$S$56))</f>
        <v>0</v>
      </c>
      <c r="K143" s="22" cm="1">
        <f t="array" ref="K143">SUMPRODUCT(('③【組立化粧箱】作業依頼＆実績'!$K$7:$K$256=②【資材】在庫情報!$B143)*('③【組立化粧箱】作業依頼＆実績'!$L$7:$L$256=②【資材】在庫情報!K$4),('③【組立化粧箱】作業依頼＆実績'!$N$7:$N$256))</f>
        <v>0</v>
      </c>
      <c r="L143" s="23">
        <f t="shared" si="39"/>
        <v>3443</v>
      </c>
      <c r="M143" s="21">
        <f>SUMPRODUCT((①【資材】入荷情報!$O$7:$O$56=②【資材】在庫情報!$B143)*(①【資材】入荷情報!$P$7:$P$56=②【資材】在庫情報!N$4),(①【資材】入荷情報!$S$7:$S$56))</f>
        <v>0</v>
      </c>
      <c r="N143" s="22" cm="1">
        <f t="array" ref="N143">SUMPRODUCT(('③【組立化粧箱】作業依頼＆実績'!$K$7:$K$256=②【資材】在庫情報!$B143)*('③【組立化粧箱】作業依頼＆実績'!$L$7:$L$256=②【資材】在庫情報!N$4),('③【組立化粧箱】作業依頼＆実績'!$N$7:$N$256))</f>
        <v>0</v>
      </c>
      <c r="O143" s="23">
        <f t="shared" si="40"/>
        <v>5280</v>
      </c>
      <c r="P143" s="21">
        <f>SUMPRODUCT((①【資材】入荷情報!$O$7:$O$56=②【資材】在庫情報!$B143)*(①【資材】入荷情報!$P$7:$P$56=②【資材】在庫情報!Q$4),(①【資材】入荷情報!$S$7:$S$56))</f>
        <v>0</v>
      </c>
      <c r="Q143" s="22" cm="1">
        <f t="array" ref="Q143">SUMPRODUCT(('③【組立化粧箱】作業依頼＆実績'!$K$7:$K$256=②【資材】在庫情報!$B143)*('③【組立化粧箱】作業依頼＆実績'!$L$7:$L$256=②【資材】在庫情報!Q$4),('③【組立化粧箱】作業依頼＆実績'!$N$7:$N$256))</f>
        <v>0</v>
      </c>
      <c r="R143" s="23">
        <f t="shared" si="41"/>
        <v>45</v>
      </c>
      <c r="S143" s="21">
        <f>SUMPRODUCT((①【資材】入荷情報!$O$7:$O$56=②【資材】在庫情報!$B143)*(①【資材】入荷情報!$P$7:$P$56=②【資材】在庫情報!T$4),(①【資材】入荷情報!$S$7:$S$56))</f>
        <v>0</v>
      </c>
      <c r="T143" s="22" cm="1">
        <f t="array" ref="T143">SUMPRODUCT(('③【組立化粧箱】作業依頼＆実績'!$K$7:$K$256=②【資材】在庫情報!$B143)*('③【組立化粧箱】作業依頼＆実績'!$L$7:$L$256=②【資材】在庫情報!T$4),('③【組立化粧箱】作業依頼＆実績'!$N$7:$N$256))</f>
        <v>0</v>
      </c>
      <c r="U143" s="23">
        <f t="shared" si="42"/>
        <v>70</v>
      </c>
      <c r="W143" s="68">
        <f t="shared" si="43"/>
        <v>0</v>
      </c>
      <c r="X143" s="22">
        <f t="shared" si="44"/>
        <v>0</v>
      </c>
      <c r="Y143" s="69">
        <f t="shared" si="45"/>
        <v>9319</v>
      </c>
    </row>
    <row r="144" spans="2:25" hidden="1" outlineLevel="1" x14ac:dyDescent="0.25">
      <c r="B144" s="19">
        <f t="shared" si="36"/>
        <v>45368</v>
      </c>
      <c r="C144" s="20" t="s">
        <v>77</v>
      </c>
      <c r="D144" s="21">
        <f>SUMPRODUCT((①【資材】入荷情報!$O$7:$O$56=②【資材】在庫情報!$B144)*(①【資材】入荷情報!$P$7:$P$56=②【資材】在庫情報!E$4),(①【資材】入荷情報!$S$7:$S$56))</f>
        <v>0</v>
      </c>
      <c r="E144" s="22" cm="1">
        <f t="array" ref="E144">SUMPRODUCT(('③【組立化粧箱】作業依頼＆実績'!$K$7:$K$256=②【資材】在庫情報!$B144)*('③【組立化粧箱】作業依頼＆実績'!$L$7:$L$256=②【資材】在庫情報!E$4),('③【組立化粧箱】作業依頼＆実績'!$N$7:$N$256))</f>
        <v>0</v>
      </c>
      <c r="F144" s="23">
        <f t="shared" si="37"/>
        <v>5660</v>
      </c>
      <c r="G144" s="21">
        <f>SUMPRODUCT((①【資材】入荷情報!$O$7:$O$56=②【資材】在庫情報!$B144)*(①【資材】入荷情報!$P$7:$P$56=②【資材】在庫情報!H$4),(①【資材】入荷情報!$S$7:$S$56))</f>
        <v>0</v>
      </c>
      <c r="H144" s="22" cm="1">
        <f t="array" ref="H144">SUMPRODUCT(('③【組立化粧箱】作業依頼＆実績'!$K$7:$K$256=②【資材】在庫情報!$B144)*('③【組立化粧箱】作業依頼＆実績'!$L$7:$L$256=②【資材】在庫情報!H$4),('③【組立化粧箱】作業依頼＆実績'!$N$7:$N$256))</f>
        <v>0</v>
      </c>
      <c r="I144" s="23">
        <f t="shared" si="38"/>
        <v>3443</v>
      </c>
      <c r="J144" s="21">
        <f>SUMPRODUCT((①【資材】入荷情報!$O$7:$O$56=②【資材】在庫情報!$B144)*(①【資材】入荷情報!$P$7:$P$56=②【資材】在庫情報!K$4),(①【資材】入荷情報!$S$7:$S$56))</f>
        <v>0</v>
      </c>
      <c r="K144" s="22" cm="1">
        <f t="array" ref="K144">SUMPRODUCT(('③【組立化粧箱】作業依頼＆実績'!$K$7:$K$256=②【資材】在庫情報!$B144)*('③【組立化粧箱】作業依頼＆実績'!$L$7:$L$256=②【資材】在庫情報!K$4),('③【組立化粧箱】作業依頼＆実績'!$N$7:$N$256))</f>
        <v>0</v>
      </c>
      <c r="L144" s="23">
        <f t="shared" si="39"/>
        <v>3443</v>
      </c>
      <c r="M144" s="21">
        <f>SUMPRODUCT((①【資材】入荷情報!$O$7:$O$56=②【資材】在庫情報!$B144)*(①【資材】入荷情報!$P$7:$P$56=②【資材】在庫情報!N$4),(①【資材】入荷情報!$S$7:$S$56))</f>
        <v>0</v>
      </c>
      <c r="N144" s="22" cm="1">
        <f t="array" ref="N144">SUMPRODUCT(('③【組立化粧箱】作業依頼＆実績'!$K$7:$K$256=②【資材】在庫情報!$B144)*('③【組立化粧箱】作業依頼＆実績'!$L$7:$L$256=②【資材】在庫情報!N$4),('③【組立化粧箱】作業依頼＆実績'!$N$7:$N$256))</f>
        <v>0</v>
      </c>
      <c r="O144" s="23">
        <f t="shared" si="40"/>
        <v>5280</v>
      </c>
      <c r="P144" s="21">
        <f>SUMPRODUCT((①【資材】入荷情報!$O$7:$O$56=②【資材】在庫情報!$B144)*(①【資材】入荷情報!$P$7:$P$56=②【資材】在庫情報!Q$4),(①【資材】入荷情報!$S$7:$S$56))</f>
        <v>0</v>
      </c>
      <c r="Q144" s="22" cm="1">
        <f t="array" ref="Q144">SUMPRODUCT(('③【組立化粧箱】作業依頼＆実績'!$K$7:$K$256=②【資材】在庫情報!$B144)*('③【組立化粧箱】作業依頼＆実績'!$L$7:$L$256=②【資材】在庫情報!Q$4),('③【組立化粧箱】作業依頼＆実績'!$N$7:$N$256))</f>
        <v>0</v>
      </c>
      <c r="R144" s="23">
        <f t="shared" si="41"/>
        <v>45</v>
      </c>
      <c r="S144" s="21">
        <f>SUMPRODUCT((①【資材】入荷情報!$O$7:$O$56=②【資材】在庫情報!$B144)*(①【資材】入荷情報!$P$7:$P$56=②【資材】在庫情報!T$4),(①【資材】入荷情報!$S$7:$S$56))</f>
        <v>0</v>
      </c>
      <c r="T144" s="22" cm="1">
        <f t="array" ref="T144">SUMPRODUCT(('③【組立化粧箱】作業依頼＆実績'!$K$7:$K$256=②【資材】在庫情報!$B144)*('③【組立化粧箱】作業依頼＆実績'!$L$7:$L$256=②【資材】在庫情報!T$4),('③【組立化粧箱】作業依頼＆実績'!$N$7:$N$256))</f>
        <v>0</v>
      </c>
      <c r="U144" s="23">
        <f t="shared" si="42"/>
        <v>70</v>
      </c>
      <c r="W144" s="68">
        <f t="shared" si="43"/>
        <v>0</v>
      </c>
      <c r="X144" s="22">
        <f t="shared" si="44"/>
        <v>0</v>
      </c>
      <c r="Y144" s="69">
        <f t="shared" si="45"/>
        <v>9319</v>
      </c>
    </row>
    <row r="145" spans="2:25" hidden="1" outlineLevel="1" x14ac:dyDescent="0.25">
      <c r="B145" s="19">
        <f t="shared" si="36"/>
        <v>45369</v>
      </c>
      <c r="C145" s="20" t="s">
        <v>78</v>
      </c>
      <c r="D145" s="21">
        <f>SUMPRODUCT((①【資材】入荷情報!$O$7:$O$56=②【資材】在庫情報!$B145)*(①【資材】入荷情報!$P$7:$P$56=②【資材】在庫情報!E$4),(①【資材】入荷情報!$S$7:$S$56))</f>
        <v>0</v>
      </c>
      <c r="E145" s="22" cm="1">
        <f t="array" ref="E145">SUMPRODUCT(('③【組立化粧箱】作業依頼＆実績'!$K$7:$K$256=②【資材】在庫情報!$B145)*('③【組立化粧箱】作業依頼＆実績'!$L$7:$L$256=②【資材】在庫情報!E$4),('③【組立化粧箱】作業依頼＆実績'!$N$7:$N$256))</f>
        <v>0</v>
      </c>
      <c r="F145" s="23">
        <f t="shared" si="37"/>
        <v>5660</v>
      </c>
      <c r="G145" s="21">
        <f>SUMPRODUCT((①【資材】入荷情報!$O$7:$O$56=②【資材】在庫情報!$B145)*(①【資材】入荷情報!$P$7:$P$56=②【資材】在庫情報!H$4),(①【資材】入荷情報!$S$7:$S$56))</f>
        <v>0</v>
      </c>
      <c r="H145" s="22" cm="1">
        <f t="array" ref="H145">SUMPRODUCT(('③【組立化粧箱】作業依頼＆実績'!$K$7:$K$256=②【資材】在庫情報!$B145)*('③【組立化粧箱】作業依頼＆実績'!$L$7:$L$256=②【資材】在庫情報!H$4),('③【組立化粧箱】作業依頼＆実績'!$N$7:$N$256))</f>
        <v>0</v>
      </c>
      <c r="I145" s="23">
        <f t="shared" si="38"/>
        <v>3443</v>
      </c>
      <c r="J145" s="21">
        <f>SUMPRODUCT((①【資材】入荷情報!$O$7:$O$56=②【資材】在庫情報!$B145)*(①【資材】入荷情報!$P$7:$P$56=②【資材】在庫情報!K$4),(①【資材】入荷情報!$S$7:$S$56))</f>
        <v>0</v>
      </c>
      <c r="K145" s="22" cm="1">
        <f t="array" ref="K145">SUMPRODUCT(('③【組立化粧箱】作業依頼＆実績'!$K$7:$K$256=②【資材】在庫情報!$B145)*('③【組立化粧箱】作業依頼＆実績'!$L$7:$L$256=②【資材】在庫情報!K$4),('③【組立化粧箱】作業依頼＆実績'!$N$7:$N$256))</f>
        <v>0</v>
      </c>
      <c r="L145" s="23">
        <f t="shared" si="39"/>
        <v>3443</v>
      </c>
      <c r="M145" s="21">
        <f>SUMPRODUCT((①【資材】入荷情報!$O$7:$O$56=②【資材】在庫情報!$B145)*(①【資材】入荷情報!$P$7:$P$56=②【資材】在庫情報!N$4),(①【資材】入荷情報!$S$7:$S$56))</f>
        <v>0</v>
      </c>
      <c r="N145" s="22" cm="1">
        <f t="array" ref="N145">SUMPRODUCT(('③【組立化粧箱】作業依頼＆実績'!$K$7:$K$256=②【資材】在庫情報!$B145)*('③【組立化粧箱】作業依頼＆実績'!$L$7:$L$256=②【資材】在庫情報!N$4),('③【組立化粧箱】作業依頼＆実績'!$N$7:$N$256))</f>
        <v>0</v>
      </c>
      <c r="O145" s="23">
        <f t="shared" si="40"/>
        <v>5280</v>
      </c>
      <c r="P145" s="21">
        <f>SUMPRODUCT((①【資材】入荷情報!$O$7:$O$56=②【資材】在庫情報!$B145)*(①【資材】入荷情報!$P$7:$P$56=②【資材】在庫情報!Q$4),(①【資材】入荷情報!$S$7:$S$56))</f>
        <v>0</v>
      </c>
      <c r="Q145" s="22" cm="1">
        <f t="array" ref="Q145">SUMPRODUCT(('③【組立化粧箱】作業依頼＆実績'!$K$7:$K$256=②【資材】在庫情報!$B145)*('③【組立化粧箱】作業依頼＆実績'!$L$7:$L$256=②【資材】在庫情報!Q$4),('③【組立化粧箱】作業依頼＆実績'!$N$7:$N$256))</f>
        <v>0</v>
      </c>
      <c r="R145" s="23">
        <f t="shared" si="41"/>
        <v>45</v>
      </c>
      <c r="S145" s="21">
        <f>SUMPRODUCT((①【資材】入荷情報!$O$7:$O$56=②【資材】在庫情報!$B145)*(①【資材】入荷情報!$P$7:$P$56=②【資材】在庫情報!T$4),(①【資材】入荷情報!$S$7:$S$56))</f>
        <v>0</v>
      </c>
      <c r="T145" s="22" cm="1">
        <f t="array" ref="T145">SUMPRODUCT(('③【組立化粧箱】作業依頼＆実績'!$K$7:$K$256=②【資材】在庫情報!$B145)*('③【組立化粧箱】作業依頼＆実績'!$L$7:$L$256=②【資材】在庫情報!T$4),('③【組立化粧箱】作業依頼＆実績'!$N$7:$N$256))</f>
        <v>0</v>
      </c>
      <c r="U145" s="23">
        <f t="shared" si="42"/>
        <v>70</v>
      </c>
      <c r="W145" s="68">
        <f t="shared" si="43"/>
        <v>0</v>
      </c>
      <c r="X145" s="22">
        <f t="shared" si="44"/>
        <v>0</v>
      </c>
      <c r="Y145" s="69">
        <f t="shared" si="45"/>
        <v>9319</v>
      </c>
    </row>
    <row r="146" spans="2:25" hidden="1" outlineLevel="1" x14ac:dyDescent="0.25">
      <c r="B146" s="19">
        <f t="shared" si="36"/>
        <v>45370</v>
      </c>
      <c r="C146" s="20" t="s">
        <v>79</v>
      </c>
      <c r="D146" s="21">
        <f>SUMPRODUCT((①【資材】入荷情報!$O$7:$O$56=②【資材】在庫情報!$B146)*(①【資材】入荷情報!$P$7:$P$56=②【資材】在庫情報!E$4),(①【資材】入荷情報!$S$7:$S$56))</f>
        <v>0</v>
      </c>
      <c r="E146" s="22" cm="1">
        <f t="array" ref="E146">SUMPRODUCT(('③【組立化粧箱】作業依頼＆実績'!$K$7:$K$256=②【資材】在庫情報!$B146)*('③【組立化粧箱】作業依頼＆実績'!$L$7:$L$256=②【資材】在庫情報!E$4),('③【組立化粧箱】作業依頼＆実績'!$N$7:$N$256))</f>
        <v>0</v>
      </c>
      <c r="F146" s="23">
        <f t="shared" si="37"/>
        <v>5660</v>
      </c>
      <c r="G146" s="21">
        <f>SUMPRODUCT((①【資材】入荷情報!$O$7:$O$56=②【資材】在庫情報!$B146)*(①【資材】入荷情報!$P$7:$P$56=②【資材】在庫情報!H$4),(①【資材】入荷情報!$S$7:$S$56))</f>
        <v>0</v>
      </c>
      <c r="H146" s="22" cm="1">
        <f t="array" ref="H146">SUMPRODUCT(('③【組立化粧箱】作業依頼＆実績'!$K$7:$K$256=②【資材】在庫情報!$B146)*('③【組立化粧箱】作業依頼＆実績'!$L$7:$L$256=②【資材】在庫情報!H$4),('③【組立化粧箱】作業依頼＆実績'!$N$7:$N$256))</f>
        <v>0</v>
      </c>
      <c r="I146" s="23">
        <f t="shared" si="38"/>
        <v>3443</v>
      </c>
      <c r="J146" s="21">
        <f>SUMPRODUCT((①【資材】入荷情報!$O$7:$O$56=②【資材】在庫情報!$B146)*(①【資材】入荷情報!$P$7:$P$56=②【資材】在庫情報!K$4),(①【資材】入荷情報!$S$7:$S$56))</f>
        <v>0</v>
      </c>
      <c r="K146" s="22" cm="1">
        <f t="array" ref="K146">SUMPRODUCT(('③【組立化粧箱】作業依頼＆実績'!$K$7:$K$256=②【資材】在庫情報!$B146)*('③【組立化粧箱】作業依頼＆実績'!$L$7:$L$256=②【資材】在庫情報!K$4),('③【組立化粧箱】作業依頼＆実績'!$N$7:$N$256))</f>
        <v>0</v>
      </c>
      <c r="L146" s="23">
        <f t="shared" si="39"/>
        <v>3443</v>
      </c>
      <c r="M146" s="21">
        <f>SUMPRODUCT((①【資材】入荷情報!$O$7:$O$56=②【資材】在庫情報!$B146)*(①【資材】入荷情報!$P$7:$P$56=②【資材】在庫情報!N$4),(①【資材】入荷情報!$S$7:$S$56))</f>
        <v>0</v>
      </c>
      <c r="N146" s="22" cm="1">
        <f t="array" ref="N146">SUMPRODUCT(('③【組立化粧箱】作業依頼＆実績'!$K$7:$K$256=②【資材】在庫情報!$B146)*('③【組立化粧箱】作業依頼＆実績'!$L$7:$L$256=②【資材】在庫情報!N$4),('③【組立化粧箱】作業依頼＆実績'!$N$7:$N$256))</f>
        <v>0</v>
      </c>
      <c r="O146" s="23">
        <f t="shared" si="40"/>
        <v>5280</v>
      </c>
      <c r="P146" s="21">
        <f>SUMPRODUCT((①【資材】入荷情報!$O$7:$O$56=②【資材】在庫情報!$B146)*(①【資材】入荷情報!$P$7:$P$56=②【資材】在庫情報!Q$4),(①【資材】入荷情報!$S$7:$S$56))</f>
        <v>0</v>
      </c>
      <c r="Q146" s="22" cm="1">
        <f t="array" ref="Q146">SUMPRODUCT(('③【組立化粧箱】作業依頼＆実績'!$K$7:$K$256=②【資材】在庫情報!$B146)*('③【組立化粧箱】作業依頼＆実績'!$L$7:$L$256=②【資材】在庫情報!Q$4),('③【組立化粧箱】作業依頼＆実績'!$N$7:$N$256))</f>
        <v>0</v>
      </c>
      <c r="R146" s="23">
        <f t="shared" si="41"/>
        <v>45</v>
      </c>
      <c r="S146" s="21">
        <f>SUMPRODUCT((①【資材】入荷情報!$O$7:$O$56=②【資材】在庫情報!$B146)*(①【資材】入荷情報!$P$7:$P$56=②【資材】在庫情報!T$4),(①【資材】入荷情報!$S$7:$S$56))</f>
        <v>0</v>
      </c>
      <c r="T146" s="22" cm="1">
        <f t="array" ref="T146">SUMPRODUCT(('③【組立化粧箱】作業依頼＆実績'!$K$7:$K$256=②【資材】在庫情報!$B146)*('③【組立化粧箱】作業依頼＆実績'!$L$7:$L$256=②【資材】在庫情報!T$4),('③【組立化粧箱】作業依頼＆実績'!$N$7:$N$256))</f>
        <v>0</v>
      </c>
      <c r="U146" s="23">
        <f t="shared" si="42"/>
        <v>70</v>
      </c>
      <c r="W146" s="68">
        <f t="shared" si="43"/>
        <v>0</v>
      </c>
      <c r="X146" s="22">
        <f t="shared" si="44"/>
        <v>0</v>
      </c>
      <c r="Y146" s="69">
        <f t="shared" si="45"/>
        <v>9319</v>
      </c>
    </row>
    <row r="147" spans="2:25" hidden="1" outlineLevel="1" x14ac:dyDescent="0.25">
      <c r="B147" s="19">
        <f t="shared" si="36"/>
        <v>45371</v>
      </c>
      <c r="C147" s="20" t="s">
        <v>80</v>
      </c>
      <c r="D147" s="21">
        <f>SUMPRODUCT((①【資材】入荷情報!$O$7:$O$56=②【資材】在庫情報!$B147)*(①【資材】入荷情報!$P$7:$P$56=②【資材】在庫情報!E$4),(①【資材】入荷情報!$S$7:$S$56))</f>
        <v>0</v>
      </c>
      <c r="E147" s="22" cm="1">
        <f t="array" ref="E147">SUMPRODUCT(('③【組立化粧箱】作業依頼＆実績'!$K$7:$K$256=②【資材】在庫情報!$B147)*('③【組立化粧箱】作業依頼＆実績'!$L$7:$L$256=②【資材】在庫情報!E$4),('③【組立化粧箱】作業依頼＆実績'!$N$7:$N$256))</f>
        <v>0</v>
      </c>
      <c r="F147" s="23">
        <f t="shared" si="37"/>
        <v>5660</v>
      </c>
      <c r="G147" s="21">
        <f>SUMPRODUCT((①【資材】入荷情報!$O$7:$O$56=②【資材】在庫情報!$B147)*(①【資材】入荷情報!$P$7:$P$56=②【資材】在庫情報!H$4),(①【資材】入荷情報!$S$7:$S$56))</f>
        <v>0</v>
      </c>
      <c r="H147" s="22" cm="1">
        <f t="array" ref="H147">SUMPRODUCT(('③【組立化粧箱】作業依頼＆実績'!$K$7:$K$256=②【資材】在庫情報!$B147)*('③【組立化粧箱】作業依頼＆実績'!$L$7:$L$256=②【資材】在庫情報!H$4),('③【組立化粧箱】作業依頼＆実績'!$N$7:$N$256))</f>
        <v>0</v>
      </c>
      <c r="I147" s="23">
        <f t="shared" si="38"/>
        <v>3443</v>
      </c>
      <c r="J147" s="21">
        <f>SUMPRODUCT((①【資材】入荷情報!$O$7:$O$56=②【資材】在庫情報!$B147)*(①【資材】入荷情報!$P$7:$P$56=②【資材】在庫情報!K$4),(①【資材】入荷情報!$S$7:$S$56))</f>
        <v>0</v>
      </c>
      <c r="K147" s="22" cm="1">
        <f t="array" ref="K147">SUMPRODUCT(('③【組立化粧箱】作業依頼＆実績'!$K$7:$K$256=②【資材】在庫情報!$B147)*('③【組立化粧箱】作業依頼＆実績'!$L$7:$L$256=②【資材】在庫情報!K$4),('③【組立化粧箱】作業依頼＆実績'!$N$7:$N$256))</f>
        <v>0</v>
      </c>
      <c r="L147" s="23">
        <f t="shared" si="39"/>
        <v>3443</v>
      </c>
      <c r="M147" s="21">
        <f>SUMPRODUCT((①【資材】入荷情報!$O$7:$O$56=②【資材】在庫情報!$B147)*(①【資材】入荷情報!$P$7:$P$56=②【資材】在庫情報!N$4),(①【資材】入荷情報!$S$7:$S$56))</f>
        <v>0</v>
      </c>
      <c r="N147" s="22" cm="1">
        <f t="array" ref="N147">SUMPRODUCT(('③【組立化粧箱】作業依頼＆実績'!$K$7:$K$256=②【資材】在庫情報!$B147)*('③【組立化粧箱】作業依頼＆実績'!$L$7:$L$256=②【資材】在庫情報!N$4),('③【組立化粧箱】作業依頼＆実績'!$N$7:$N$256))</f>
        <v>0</v>
      </c>
      <c r="O147" s="23">
        <f t="shared" si="40"/>
        <v>5280</v>
      </c>
      <c r="P147" s="21">
        <f>SUMPRODUCT((①【資材】入荷情報!$O$7:$O$56=②【資材】在庫情報!$B147)*(①【資材】入荷情報!$P$7:$P$56=②【資材】在庫情報!Q$4),(①【資材】入荷情報!$S$7:$S$56))</f>
        <v>0</v>
      </c>
      <c r="Q147" s="22" cm="1">
        <f t="array" ref="Q147">SUMPRODUCT(('③【組立化粧箱】作業依頼＆実績'!$K$7:$K$256=②【資材】在庫情報!$B147)*('③【組立化粧箱】作業依頼＆実績'!$L$7:$L$256=②【資材】在庫情報!Q$4),('③【組立化粧箱】作業依頼＆実績'!$N$7:$N$256))</f>
        <v>0</v>
      </c>
      <c r="R147" s="23">
        <f t="shared" si="41"/>
        <v>45</v>
      </c>
      <c r="S147" s="21">
        <f>SUMPRODUCT((①【資材】入荷情報!$O$7:$O$56=②【資材】在庫情報!$B147)*(①【資材】入荷情報!$P$7:$P$56=②【資材】在庫情報!T$4),(①【資材】入荷情報!$S$7:$S$56))</f>
        <v>0</v>
      </c>
      <c r="T147" s="22" cm="1">
        <f t="array" ref="T147">SUMPRODUCT(('③【組立化粧箱】作業依頼＆実績'!$K$7:$K$256=②【資材】在庫情報!$B147)*('③【組立化粧箱】作業依頼＆実績'!$L$7:$L$256=②【資材】在庫情報!T$4),('③【組立化粧箱】作業依頼＆実績'!$N$7:$N$256))</f>
        <v>0</v>
      </c>
      <c r="U147" s="23">
        <f t="shared" si="42"/>
        <v>70</v>
      </c>
      <c r="W147" s="68">
        <f t="shared" si="43"/>
        <v>0</v>
      </c>
      <c r="X147" s="22">
        <f t="shared" si="44"/>
        <v>0</v>
      </c>
      <c r="Y147" s="69">
        <f t="shared" si="45"/>
        <v>9319</v>
      </c>
    </row>
    <row r="148" spans="2:25" hidden="1" outlineLevel="1" x14ac:dyDescent="0.25">
      <c r="B148" s="19">
        <f t="shared" si="36"/>
        <v>45372</v>
      </c>
      <c r="C148" s="20" t="s">
        <v>81</v>
      </c>
      <c r="D148" s="21">
        <f>SUMPRODUCT((①【資材】入荷情報!$O$7:$O$56=②【資材】在庫情報!$B148)*(①【資材】入荷情報!$P$7:$P$56=②【資材】在庫情報!E$4),(①【資材】入荷情報!$S$7:$S$56))</f>
        <v>0</v>
      </c>
      <c r="E148" s="22" cm="1">
        <f t="array" ref="E148">SUMPRODUCT(('③【組立化粧箱】作業依頼＆実績'!$K$7:$K$256=②【資材】在庫情報!$B148)*('③【組立化粧箱】作業依頼＆実績'!$L$7:$L$256=②【資材】在庫情報!E$4),('③【組立化粧箱】作業依頼＆実績'!$N$7:$N$256))</f>
        <v>0</v>
      </c>
      <c r="F148" s="23">
        <f t="shared" si="37"/>
        <v>5660</v>
      </c>
      <c r="G148" s="21">
        <f>SUMPRODUCT((①【資材】入荷情報!$O$7:$O$56=②【資材】在庫情報!$B148)*(①【資材】入荷情報!$P$7:$P$56=②【資材】在庫情報!H$4),(①【資材】入荷情報!$S$7:$S$56))</f>
        <v>0</v>
      </c>
      <c r="H148" s="22" cm="1">
        <f t="array" ref="H148">SUMPRODUCT(('③【組立化粧箱】作業依頼＆実績'!$K$7:$K$256=②【資材】在庫情報!$B148)*('③【組立化粧箱】作業依頼＆実績'!$L$7:$L$256=②【資材】在庫情報!H$4),('③【組立化粧箱】作業依頼＆実績'!$N$7:$N$256))</f>
        <v>0</v>
      </c>
      <c r="I148" s="23">
        <f t="shared" si="38"/>
        <v>3443</v>
      </c>
      <c r="J148" s="21">
        <f>SUMPRODUCT((①【資材】入荷情報!$O$7:$O$56=②【資材】在庫情報!$B148)*(①【資材】入荷情報!$P$7:$P$56=②【資材】在庫情報!K$4),(①【資材】入荷情報!$S$7:$S$56))</f>
        <v>0</v>
      </c>
      <c r="K148" s="22" cm="1">
        <f t="array" ref="K148">SUMPRODUCT(('③【組立化粧箱】作業依頼＆実績'!$K$7:$K$256=②【資材】在庫情報!$B148)*('③【組立化粧箱】作業依頼＆実績'!$L$7:$L$256=②【資材】在庫情報!K$4),('③【組立化粧箱】作業依頼＆実績'!$N$7:$N$256))</f>
        <v>0</v>
      </c>
      <c r="L148" s="23">
        <f t="shared" si="39"/>
        <v>3443</v>
      </c>
      <c r="M148" s="21">
        <f>SUMPRODUCT((①【資材】入荷情報!$O$7:$O$56=②【資材】在庫情報!$B148)*(①【資材】入荷情報!$P$7:$P$56=②【資材】在庫情報!N$4),(①【資材】入荷情報!$S$7:$S$56))</f>
        <v>0</v>
      </c>
      <c r="N148" s="22" cm="1">
        <f t="array" ref="N148">SUMPRODUCT(('③【組立化粧箱】作業依頼＆実績'!$K$7:$K$256=②【資材】在庫情報!$B148)*('③【組立化粧箱】作業依頼＆実績'!$L$7:$L$256=②【資材】在庫情報!N$4),('③【組立化粧箱】作業依頼＆実績'!$N$7:$N$256))</f>
        <v>0</v>
      </c>
      <c r="O148" s="23">
        <f t="shared" si="40"/>
        <v>5280</v>
      </c>
      <c r="P148" s="21">
        <f>SUMPRODUCT((①【資材】入荷情報!$O$7:$O$56=②【資材】在庫情報!$B148)*(①【資材】入荷情報!$P$7:$P$56=②【資材】在庫情報!Q$4),(①【資材】入荷情報!$S$7:$S$56))</f>
        <v>0</v>
      </c>
      <c r="Q148" s="22" cm="1">
        <f t="array" ref="Q148">SUMPRODUCT(('③【組立化粧箱】作業依頼＆実績'!$K$7:$K$256=②【資材】在庫情報!$B148)*('③【組立化粧箱】作業依頼＆実績'!$L$7:$L$256=②【資材】在庫情報!Q$4),('③【組立化粧箱】作業依頼＆実績'!$N$7:$N$256))</f>
        <v>0</v>
      </c>
      <c r="R148" s="23">
        <f t="shared" si="41"/>
        <v>45</v>
      </c>
      <c r="S148" s="21">
        <f>SUMPRODUCT((①【資材】入荷情報!$O$7:$O$56=②【資材】在庫情報!$B148)*(①【資材】入荷情報!$P$7:$P$56=②【資材】在庫情報!T$4),(①【資材】入荷情報!$S$7:$S$56))</f>
        <v>0</v>
      </c>
      <c r="T148" s="22" cm="1">
        <f t="array" ref="T148">SUMPRODUCT(('③【組立化粧箱】作業依頼＆実績'!$K$7:$K$256=②【資材】在庫情報!$B148)*('③【組立化粧箱】作業依頼＆実績'!$L$7:$L$256=②【資材】在庫情報!T$4),('③【組立化粧箱】作業依頼＆実績'!$N$7:$N$256))</f>
        <v>0</v>
      </c>
      <c r="U148" s="23">
        <f t="shared" si="42"/>
        <v>70</v>
      </c>
      <c r="W148" s="68">
        <f t="shared" si="43"/>
        <v>0</v>
      </c>
      <c r="X148" s="22">
        <f t="shared" si="44"/>
        <v>0</v>
      </c>
      <c r="Y148" s="69">
        <f t="shared" si="45"/>
        <v>9319</v>
      </c>
    </row>
    <row r="149" spans="2:25" hidden="1" outlineLevel="1" x14ac:dyDescent="0.25">
      <c r="B149" s="19">
        <f t="shared" si="36"/>
        <v>45373</v>
      </c>
      <c r="C149" s="20" t="s">
        <v>75</v>
      </c>
      <c r="D149" s="21">
        <f>SUMPRODUCT((①【資材】入荷情報!$O$7:$O$56=②【資材】在庫情報!$B149)*(①【資材】入荷情報!$P$7:$P$56=②【資材】在庫情報!E$4),(①【資材】入荷情報!$S$7:$S$56))</f>
        <v>0</v>
      </c>
      <c r="E149" s="22" cm="1">
        <f t="array" ref="E149">SUMPRODUCT(('③【組立化粧箱】作業依頼＆実績'!$K$7:$K$256=②【資材】在庫情報!$B149)*('③【組立化粧箱】作業依頼＆実績'!$L$7:$L$256=②【資材】在庫情報!E$4),('③【組立化粧箱】作業依頼＆実績'!$N$7:$N$256))</f>
        <v>0</v>
      </c>
      <c r="F149" s="23">
        <f t="shared" si="37"/>
        <v>5660</v>
      </c>
      <c r="G149" s="21">
        <f>SUMPRODUCT((①【資材】入荷情報!$O$7:$O$56=②【資材】在庫情報!$B149)*(①【資材】入荷情報!$P$7:$P$56=②【資材】在庫情報!H$4),(①【資材】入荷情報!$S$7:$S$56))</f>
        <v>0</v>
      </c>
      <c r="H149" s="22" cm="1">
        <f t="array" ref="H149">SUMPRODUCT(('③【組立化粧箱】作業依頼＆実績'!$K$7:$K$256=②【資材】在庫情報!$B149)*('③【組立化粧箱】作業依頼＆実績'!$L$7:$L$256=②【資材】在庫情報!H$4),('③【組立化粧箱】作業依頼＆実績'!$N$7:$N$256))</f>
        <v>0</v>
      </c>
      <c r="I149" s="23">
        <f t="shared" si="38"/>
        <v>3443</v>
      </c>
      <c r="J149" s="21">
        <f>SUMPRODUCT((①【資材】入荷情報!$O$7:$O$56=②【資材】在庫情報!$B149)*(①【資材】入荷情報!$P$7:$P$56=②【資材】在庫情報!K$4),(①【資材】入荷情報!$S$7:$S$56))</f>
        <v>0</v>
      </c>
      <c r="K149" s="22" cm="1">
        <f t="array" ref="K149">SUMPRODUCT(('③【組立化粧箱】作業依頼＆実績'!$K$7:$K$256=②【資材】在庫情報!$B149)*('③【組立化粧箱】作業依頼＆実績'!$L$7:$L$256=②【資材】在庫情報!K$4),('③【組立化粧箱】作業依頼＆実績'!$N$7:$N$256))</f>
        <v>0</v>
      </c>
      <c r="L149" s="23">
        <f t="shared" si="39"/>
        <v>3443</v>
      </c>
      <c r="M149" s="21">
        <f>SUMPRODUCT((①【資材】入荷情報!$O$7:$O$56=②【資材】在庫情報!$B149)*(①【資材】入荷情報!$P$7:$P$56=②【資材】在庫情報!N$4),(①【資材】入荷情報!$S$7:$S$56))</f>
        <v>0</v>
      </c>
      <c r="N149" s="22" cm="1">
        <f t="array" ref="N149">SUMPRODUCT(('③【組立化粧箱】作業依頼＆実績'!$K$7:$K$256=②【資材】在庫情報!$B149)*('③【組立化粧箱】作業依頼＆実績'!$L$7:$L$256=②【資材】在庫情報!N$4),('③【組立化粧箱】作業依頼＆実績'!$N$7:$N$256))</f>
        <v>0</v>
      </c>
      <c r="O149" s="23">
        <f t="shared" si="40"/>
        <v>5280</v>
      </c>
      <c r="P149" s="21">
        <f>SUMPRODUCT((①【資材】入荷情報!$O$7:$O$56=②【資材】在庫情報!$B149)*(①【資材】入荷情報!$P$7:$P$56=②【資材】在庫情報!Q$4),(①【資材】入荷情報!$S$7:$S$56))</f>
        <v>0</v>
      </c>
      <c r="Q149" s="22" cm="1">
        <f t="array" ref="Q149">SUMPRODUCT(('③【組立化粧箱】作業依頼＆実績'!$K$7:$K$256=②【資材】在庫情報!$B149)*('③【組立化粧箱】作業依頼＆実績'!$L$7:$L$256=②【資材】在庫情報!Q$4),('③【組立化粧箱】作業依頼＆実績'!$N$7:$N$256))</f>
        <v>0</v>
      </c>
      <c r="R149" s="23">
        <f t="shared" si="41"/>
        <v>45</v>
      </c>
      <c r="S149" s="21">
        <f>SUMPRODUCT((①【資材】入荷情報!$O$7:$O$56=②【資材】在庫情報!$B149)*(①【資材】入荷情報!$P$7:$P$56=②【資材】在庫情報!T$4),(①【資材】入荷情報!$S$7:$S$56))</f>
        <v>0</v>
      </c>
      <c r="T149" s="22" cm="1">
        <f t="array" ref="T149">SUMPRODUCT(('③【組立化粧箱】作業依頼＆実績'!$K$7:$K$256=②【資材】在庫情報!$B149)*('③【組立化粧箱】作業依頼＆実績'!$L$7:$L$256=②【資材】在庫情報!T$4),('③【組立化粧箱】作業依頼＆実績'!$N$7:$N$256))</f>
        <v>0</v>
      </c>
      <c r="U149" s="23">
        <f t="shared" si="42"/>
        <v>70</v>
      </c>
      <c r="W149" s="68">
        <f t="shared" si="43"/>
        <v>0</v>
      </c>
      <c r="X149" s="22">
        <f t="shared" si="44"/>
        <v>0</v>
      </c>
      <c r="Y149" s="69">
        <f t="shared" si="45"/>
        <v>9319</v>
      </c>
    </row>
    <row r="150" spans="2:25" hidden="1" outlineLevel="1" x14ac:dyDescent="0.25">
      <c r="B150" s="19">
        <f t="shared" si="36"/>
        <v>45374</v>
      </c>
      <c r="C150" s="20" t="s">
        <v>76</v>
      </c>
      <c r="D150" s="21">
        <f>SUMPRODUCT((①【資材】入荷情報!$O$7:$O$56=②【資材】在庫情報!$B150)*(①【資材】入荷情報!$P$7:$P$56=②【資材】在庫情報!E$4),(①【資材】入荷情報!$S$7:$S$56))</f>
        <v>0</v>
      </c>
      <c r="E150" s="22" cm="1">
        <f t="array" ref="E150">SUMPRODUCT(('③【組立化粧箱】作業依頼＆実績'!$K$7:$K$256=②【資材】在庫情報!$B150)*('③【組立化粧箱】作業依頼＆実績'!$L$7:$L$256=②【資材】在庫情報!E$4),('③【組立化粧箱】作業依頼＆実績'!$N$7:$N$256))</f>
        <v>0</v>
      </c>
      <c r="F150" s="23">
        <f t="shared" si="37"/>
        <v>5660</v>
      </c>
      <c r="G150" s="21">
        <f>SUMPRODUCT((①【資材】入荷情報!$O$7:$O$56=②【資材】在庫情報!$B150)*(①【資材】入荷情報!$P$7:$P$56=②【資材】在庫情報!H$4),(①【資材】入荷情報!$S$7:$S$56))</f>
        <v>0</v>
      </c>
      <c r="H150" s="22" cm="1">
        <f t="array" ref="H150">SUMPRODUCT(('③【組立化粧箱】作業依頼＆実績'!$K$7:$K$256=②【資材】在庫情報!$B150)*('③【組立化粧箱】作業依頼＆実績'!$L$7:$L$256=②【資材】在庫情報!H$4),('③【組立化粧箱】作業依頼＆実績'!$N$7:$N$256))</f>
        <v>0</v>
      </c>
      <c r="I150" s="23">
        <f t="shared" si="38"/>
        <v>3443</v>
      </c>
      <c r="J150" s="21">
        <f>SUMPRODUCT((①【資材】入荷情報!$O$7:$O$56=②【資材】在庫情報!$B150)*(①【資材】入荷情報!$P$7:$P$56=②【資材】在庫情報!K$4),(①【資材】入荷情報!$S$7:$S$56))</f>
        <v>0</v>
      </c>
      <c r="K150" s="22" cm="1">
        <f t="array" ref="K150">SUMPRODUCT(('③【組立化粧箱】作業依頼＆実績'!$K$7:$K$256=②【資材】在庫情報!$B150)*('③【組立化粧箱】作業依頼＆実績'!$L$7:$L$256=②【資材】在庫情報!K$4),('③【組立化粧箱】作業依頼＆実績'!$N$7:$N$256))</f>
        <v>0</v>
      </c>
      <c r="L150" s="23">
        <f t="shared" si="39"/>
        <v>3443</v>
      </c>
      <c r="M150" s="21">
        <f>SUMPRODUCT((①【資材】入荷情報!$O$7:$O$56=②【資材】在庫情報!$B150)*(①【資材】入荷情報!$P$7:$P$56=②【資材】在庫情報!N$4),(①【資材】入荷情報!$S$7:$S$56))</f>
        <v>0</v>
      </c>
      <c r="N150" s="22" cm="1">
        <f t="array" ref="N150">SUMPRODUCT(('③【組立化粧箱】作業依頼＆実績'!$K$7:$K$256=②【資材】在庫情報!$B150)*('③【組立化粧箱】作業依頼＆実績'!$L$7:$L$256=②【資材】在庫情報!N$4),('③【組立化粧箱】作業依頼＆実績'!$N$7:$N$256))</f>
        <v>0</v>
      </c>
      <c r="O150" s="23">
        <f t="shared" si="40"/>
        <v>5280</v>
      </c>
      <c r="P150" s="21">
        <f>SUMPRODUCT((①【資材】入荷情報!$O$7:$O$56=②【資材】在庫情報!$B150)*(①【資材】入荷情報!$P$7:$P$56=②【資材】在庫情報!Q$4),(①【資材】入荷情報!$S$7:$S$56))</f>
        <v>0</v>
      </c>
      <c r="Q150" s="22" cm="1">
        <f t="array" ref="Q150">SUMPRODUCT(('③【組立化粧箱】作業依頼＆実績'!$K$7:$K$256=②【資材】在庫情報!$B150)*('③【組立化粧箱】作業依頼＆実績'!$L$7:$L$256=②【資材】在庫情報!Q$4),('③【組立化粧箱】作業依頼＆実績'!$N$7:$N$256))</f>
        <v>0</v>
      </c>
      <c r="R150" s="23">
        <f t="shared" si="41"/>
        <v>45</v>
      </c>
      <c r="S150" s="21">
        <f>SUMPRODUCT((①【資材】入荷情報!$O$7:$O$56=②【資材】在庫情報!$B150)*(①【資材】入荷情報!$P$7:$P$56=②【資材】在庫情報!T$4),(①【資材】入荷情報!$S$7:$S$56))</f>
        <v>0</v>
      </c>
      <c r="T150" s="22" cm="1">
        <f t="array" ref="T150">SUMPRODUCT(('③【組立化粧箱】作業依頼＆実績'!$K$7:$K$256=②【資材】在庫情報!$B150)*('③【組立化粧箱】作業依頼＆実績'!$L$7:$L$256=②【資材】在庫情報!T$4),('③【組立化粧箱】作業依頼＆実績'!$N$7:$N$256))</f>
        <v>0</v>
      </c>
      <c r="U150" s="23">
        <f t="shared" si="42"/>
        <v>70</v>
      </c>
      <c r="W150" s="68">
        <f t="shared" si="43"/>
        <v>0</v>
      </c>
      <c r="X150" s="22">
        <f t="shared" si="44"/>
        <v>0</v>
      </c>
      <c r="Y150" s="69">
        <f t="shared" si="45"/>
        <v>9319</v>
      </c>
    </row>
    <row r="151" spans="2:25" hidden="1" outlineLevel="1" x14ac:dyDescent="0.25">
      <c r="B151" s="19">
        <f t="shared" si="36"/>
        <v>45375</v>
      </c>
      <c r="C151" s="20" t="s">
        <v>77</v>
      </c>
      <c r="D151" s="21">
        <f>SUMPRODUCT((①【資材】入荷情報!$O$7:$O$56=②【資材】在庫情報!$B151)*(①【資材】入荷情報!$P$7:$P$56=②【資材】在庫情報!E$4),(①【資材】入荷情報!$S$7:$S$56))</f>
        <v>0</v>
      </c>
      <c r="E151" s="22" cm="1">
        <f t="array" ref="E151">SUMPRODUCT(('③【組立化粧箱】作業依頼＆実績'!$K$7:$K$256=②【資材】在庫情報!$B151)*('③【組立化粧箱】作業依頼＆実績'!$L$7:$L$256=②【資材】在庫情報!E$4),('③【組立化粧箱】作業依頼＆実績'!$N$7:$N$256))</f>
        <v>0</v>
      </c>
      <c r="F151" s="23">
        <f t="shared" si="37"/>
        <v>5660</v>
      </c>
      <c r="G151" s="21">
        <f>SUMPRODUCT((①【資材】入荷情報!$O$7:$O$56=②【資材】在庫情報!$B151)*(①【資材】入荷情報!$P$7:$P$56=②【資材】在庫情報!H$4),(①【資材】入荷情報!$S$7:$S$56))</f>
        <v>0</v>
      </c>
      <c r="H151" s="22" cm="1">
        <f t="array" ref="H151">SUMPRODUCT(('③【組立化粧箱】作業依頼＆実績'!$K$7:$K$256=②【資材】在庫情報!$B151)*('③【組立化粧箱】作業依頼＆実績'!$L$7:$L$256=②【資材】在庫情報!H$4),('③【組立化粧箱】作業依頼＆実績'!$N$7:$N$256))</f>
        <v>0</v>
      </c>
      <c r="I151" s="23">
        <f t="shared" si="38"/>
        <v>3443</v>
      </c>
      <c r="J151" s="21">
        <f>SUMPRODUCT((①【資材】入荷情報!$O$7:$O$56=②【資材】在庫情報!$B151)*(①【資材】入荷情報!$P$7:$P$56=②【資材】在庫情報!K$4),(①【資材】入荷情報!$S$7:$S$56))</f>
        <v>0</v>
      </c>
      <c r="K151" s="22" cm="1">
        <f t="array" ref="K151">SUMPRODUCT(('③【組立化粧箱】作業依頼＆実績'!$K$7:$K$256=②【資材】在庫情報!$B151)*('③【組立化粧箱】作業依頼＆実績'!$L$7:$L$256=②【資材】在庫情報!K$4),('③【組立化粧箱】作業依頼＆実績'!$N$7:$N$256))</f>
        <v>0</v>
      </c>
      <c r="L151" s="23">
        <f t="shared" si="39"/>
        <v>3443</v>
      </c>
      <c r="M151" s="21">
        <f>SUMPRODUCT((①【資材】入荷情報!$O$7:$O$56=②【資材】在庫情報!$B151)*(①【資材】入荷情報!$P$7:$P$56=②【資材】在庫情報!N$4),(①【資材】入荷情報!$S$7:$S$56))</f>
        <v>0</v>
      </c>
      <c r="N151" s="22" cm="1">
        <f t="array" ref="N151">SUMPRODUCT(('③【組立化粧箱】作業依頼＆実績'!$K$7:$K$256=②【資材】在庫情報!$B151)*('③【組立化粧箱】作業依頼＆実績'!$L$7:$L$256=②【資材】在庫情報!N$4),('③【組立化粧箱】作業依頼＆実績'!$N$7:$N$256))</f>
        <v>0</v>
      </c>
      <c r="O151" s="23">
        <f t="shared" si="40"/>
        <v>5280</v>
      </c>
      <c r="P151" s="21">
        <f>SUMPRODUCT((①【資材】入荷情報!$O$7:$O$56=②【資材】在庫情報!$B151)*(①【資材】入荷情報!$P$7:$P$56=②【資材】在庫情報!Q$4),(①【資材】入荷情報!$S$7:$S$56))</f>
        <v>0</v>
      </c>
      <c r="Q151" s="22" cm="1">
        <f t="array" ref="Q151">SUMPRODUCT(('③【組立化粧箱】作業依頼＆実績'!$K$7:$K$256=②【資材】在庫情報!$B151)*('③【組立化粧箱】作業依頼＆実績'!$L$7:$L$256=②【資材】在庫情報!Q$4),('③【組立化粧箱】作業依頼＆実績'!$N$7:$N$256))</f>
        <v>0</v>
      </c>
      <c r="R151" s="23">
        <f t="shared" si="41"/>
        <v>45</v>
      </c>
      <c r="S151" s="21">
        <f>SUMPRODUCT((①【資材】入荷情報!$O$7:$O$56=②【資材】在庫情報!$B151)*(①【資材】入荷情報!$P$7:$P$56=②【資材】在庫情報!T$4),(①【資材】入荷情報!$S$7:$S$56))</f>
        <v>0</v>
      </c>
      <c r="T151" s="22" cm="1">
        <f t="array" ref="T151">SUMPRODUCT(('③【組立化粧箱】作業依頼＆実績'!$K$7:$K$256=②【資材】在庫情報!$B151)*('③【組立化粧箱】作業依頼＆実績'!$L$7:$L$256=②【資材】在庫情報!T$4),('③【組立化粧箱】作業依頼＆実績'!$N$7:$N$256))</f>
        <v>0</v>
      </c>
      <c r="U151" s="23">
        <f t="shared" si="42"/>
        <v>70</v>
      </c>
      <c r="W151" s="68">
        <f t="shared" si="43"/>
        <v>0</v>
      </c>
      <c r="X151" s="22">
        <f t="shared" si="44"/>
        <v>0</v>
      </c>
      <c r="Y151" s="69">
        <f t="shared" si="45"/>
        <v>9319</v>
      </c>
    </row>
    <row r="152" spans="2:25" hidden="1" outlineLevel="1" x14ac:dyDescent="0.25">
      <c r="B152" s="19">
        <f t="shared" si="36"/>
        <v>45376</v>
      </c>
      <c r="C152" s="20" t="s">
        <v>78</v>
      </c>
      <c r="D152" s="21">
        <f>SUMPRODUCT((①【資材】入荷情報!$O$7:$O$56=②【資材】在庫情報!$B152)*(①【資材】入荷情報!$P$7:$P$56=②【資材】在庫情報!E$4),(①【資材】入荷情報!$S$7:$S$56))</f>
        <v>0</v>
      </c>
      <c r="E152" s="22" cm="1">
        <f t="array" ref="E152">SUMPRODUCT(('③【組立化粧箱】作業依頼＆実績'!$K$7:$K$256=②【資材】在庫情報!$B152)*('③【組立化粧箱】作業依頼＆実績'!$L$7:$L$256=②【資材】在庫情報!E$4),('③【組立化粧箱】作業依頼＆実績'!$N$7:$N$256))</f>
        <v>0</v>
      </c>
      <c r="F152" s="23">
        <f t="shared" si="37"/>
        <v>5660</v>
      </c>
      <c r="G152" s="21">
        <f>SUMPRODUCT((①【資材】入荷情報!$O$7:$O$56=②【資材】在庫情報!$B152)*(①【資材】入荷情報!$P$7:$P$56=②【資材】在庫情報!H$4),(①【資材】入荷情報!$S$7:$S$56))</f>
        <v>0</v>
      </c>
      <c r="H152" s="22" cm="1">
        <f t="array" ref="H152">SUMPRODUCT(('③【組立化粧箱】作業依頼＆実績'!$K$7:$K$256=②【資材】在庫情報!$B152)*('③【組立化粧箱】作業依頼＆実績'!$L$7:$L$256=②【資材】在庫情報!H$4),('③【組立化粧箱】作業依頼＆実績'!$N$7:$N$256))</f>
        <v>0</v>
      </c>
      <c r="I152" s="23">
        <f t="shared" si="38"/>
        <v>3443</v>
      </c>
      <c r="J152" s="21">
        <f>SUMPRODUCT((①【資材】入荷情報!$O$7:$O$56=②【資材】在庫情報!$B152)*(①【資材】入荷情報!$P$7:$P$56=②【資材】在庫情報!K$4),(①【資材】入荷情報!$S$7:$S$56))</f>
        <v>0</v>
      </c>
      <c r="K152" s="22" cm="1">
        <f t="array" ref="K152">SUMPRODUCT(('③【組立化粧箱】作業依頼＆実績'!$K$7:$K$256=②【資材】在庫情報!$B152)*('③【組立化粧箱】作業依頼＆実績'!$L$7:$L$256=②【資材】在庫情報!K$4),('③【組立化粧箱】作業依頼＆実績'!$N$7:$N$256))</f>
        <v>0</v>
      </c>
      <c r="L152" s="23">
        <f t="shared" si="39"/>
        <v>3443</v>
      </c>
      <c r="M152" s="21">
        <f>SUMPRODUCT((①【資材】入荷情報!$O$7:$O$56=②【資材】在庫情報!$B152)*(①【資材】入荷情報!$P$7:$P$56=②【資材】在庫情報!N$4),(①【資材】入荷情報!$S$7:$S$56))</f>
        <v>0</v>
      </c>
      <c r="N152" s="22" cm="1">
        <f t="array" ref="N152">SUMPRODUCT(('③【組立化粧箱】作業依頼＆実績'!$K$7:$K$256=②【資材】在庫情報!$B152)*('③【組立化粧箱】作業依頼＆実績'!$L$7:$L$256=②【資材】在庫情報!N$4),('③【組立化粧箱】作業依頼＆実績'!$N$7:$N$256))</f>
        <v>0</v>
      </c>
      <c r="O152" s="23">
        <f t="shared" si="40"/>
        <v>5280</v>
      </c>
      <c r="P152" s="21">
        <f>SUMPRODUCT((①【資材】入荷情報!$O$7:$O$56=②【資材】在庫情報!$B152)*(①【資材】入荷情報!$P$7:$P$56=②【資材】在庫情報!Q$4),(①【資材】入荷情報!$S$7:$S$56))</f>
        <v>0</v>
      </c>
      <c r="Q152" s="22" cm="1">
        <f t="array" ref="Q152">SUMPRODUCT(('③【組立化粧箱】作業依頼＆実績'!$K$7:$K$256=②【資材】在庫情報!$B152)*('③【組立化粧箱】作業依頼＆実績'!$L$7:$L$256=②【資材】在庫情報!Q$4),('③【組立化粧箱】作業依頼＆実績'!$N$7:$N$256))</f>
        <v>0</v>
      </c>
      <c r="R152" s="23">
        <f t="shared" si="41"/>
        <v>45</v>
      </c>
      <c r="S152" s="21">
        <f>SUMPRODUCT((①【資材】入荷情報!$O$7:$O$56=②【資材】在庫情報!$B152)*(①【資材】入荷情報!$P$7:$P$56=②【資材】在庫情報!T$4),(①【資材】入荷情報!$S$7:$S$56))</f>
        <v>0</v>
      </c>
      <c r="T152" s="22" cm="1">
        <f t="array" ref="T152">SUMPRODUCT(('③【組立化粧箱】作業依頼＆実績'!$K$7:$K$256=②【資材】在庫情報!$B152)*('③【組立化粧箱】作業依頼＆実績'!$L$7:$L$256=②【資材】在庫情報!T$4),('③【組立化粧箱】作業依頼＆実績'!$N$7:$N$256))</f>
        <v>0</v>
      </c>
      <c r="U152" s="23">
        <f t="shared" si="42"/>
        <v>70</v>
      </c>
      <c r="W152" s="68">
        <f t="shared" si="43"/>
        <v>0</v>
      </c>
      <c r="X152" s="22">
        <f t="shared" si="44"/>
        <v>0</v>
      </c>
      <c r="Y152" s="69">
        <f t="shared" si="45"/>
        <v>9319</v>
      </c>
    </row>
    <row r="153" spans="2:25" hidden="1" outlineLevel="1" x14ac:dyDescent="0.25">
      <c r="B153" s="19">
        <f t="shared" si="36"/>
        <v>45377</v>
      </c>
      <c r="C153" s="20" t="s">
        <v>79</v>
      </c>
      <c r="D153" s="21">
        <f>SUMPRODUCT((①【資材】入荷情報!$O$7:$O$56=②【資材】在庫情報!$B153)*(①【資材】入荷情報!$P$7:$P$56=②【資材】在庫情報!E$4),(①【資材】入荷情報!$S$7:$S$56))</f>
        <v>0</v>
      </c>
      <c r="E153" s="22" cm="1">
        <f t="array" ref="E153">SUMPRODUCT(('③【組立化粧箱】作業依頼＆実績'!$K$7:$K$256=②【資材】在庫情報!$B153)*('③【組立化粧箱】作業依頼＆実績'!$L$7:$L$256=②【資材】在庫情報!E$4),('③【組立化粧箱】作業依頼＆実績'!$N$7:$N$256))</f>
        <v>0</v>
      </c>
      <c r="F153" s="23">
        <f t="shared" si="37"/>
        <v>5660</v>
      </c>
      <c r="G153" s="21">
        <f>SUMPRODUCT((①【資材】入荷情報!$O$7:$O$56=②【資材】在庫情報!$B153)*(①【資材】入荷情報!$P$7:$P$56=②【資材】在庫情報!H$4),(①【資材】入荷情報!$S$7:$S$56))</f>
        <v>0</v>
      </c>
      <c r="H153" s="22" cm="1">
        <f t="array" ref="H153">SUMPRODUCT(('③【組立化粧箱】作業依頼＆実績'!$K$7:$K$256=②【資材】在庫情報!$B153)*('③【組立化粧箱】作業依頼＆実績'!$L$7:$L$256=②【資材】在庫情報!H$4),('③【組立化粧箱】作業依頼＆実績'!$N$7:$N$256))</f>
        <v>0</v>
      </c>
      <c r="I153" s="23">
        <f t="shared" si="38"/>
        <v>3443</v>
      </c>
      <c r="J153" s="21">
        <f>SUMPRODUCT((①【資材】入荷情報!$O$7:$O$56=②【資材】在庫情報!$B153)*(①【資材】入荷情報!$P$7:$P$56=②【資材】在庫情報!K$4),(①【資材】入荷情報!$S$7:$S$56))</f>
        <v>0</v>
      </c>
      <c r="K153" s="22" cm="1">
        <f t="array" ref="K153">SUMPRODUCT(('③【組立化粧箱】作業依頼＆実績'!$K$7:$K$256=②【資材】在庫情報!$B153)*('③【組立化粧箱】作業依頼＆実績'!$L$7:$L$256=②【資材】在庫情報!K$4),('③【組立化粧箱】作業依頼＆実績'!$N$7:$N$256))</f>
        <v>0</v>
      </c>
      <c r="L153" s="23">
        <f t="shared" si="39"/>
        <v>3443</v>
      </c>
      <c r="M153" s="21">
        <f>SUMPRODUCT((①【資材】入荷情報!$O$7:$O$56=②【資材】在庫情報!$B153)*(①【資材】入荷情報!$P$7:$P$56=②【資材】在庫情報!N$4),(①【資材】入荷情報!$S$7:$S$56))</f>
        <v>0</v>
      </c>
      <c r="N153" s="22" cm="1">
        <f t="array" ref="N153">SUMPRODUCT(('③【組立化粧箱】作業依頼＆実績'!$K$7:$K$256=②【資材】在庫情報!$B153)*('③【組立化粧箱】作業依頼＆実績'!$L$7:$L$256=②【資材】在庫情報!N$4),('③【組立化粧箱】作業依頼＆実績'!$N$7:$N$256))</f>
        <v>0</v>
      </c>
      <c r="O153" s="23">
        <f t="shared" si="40"/>
        <v>5280</v>
      </c>
      <c r="P153" s="21">
        <f>SUMPRODUCT((①【資材】入荷情報!$O$7:$O$56=②【資材】在庫情報!$B153)*(①【資材】入荷情報!$P$7:$P$56=②【資材】在庫情報!Q$4),(①【資材】入荷情報!$S$7:$S$56))</f>
        <v>0</v>
      </c>
      <c r="Q153" s="22" cm="1">
        <f t="array" ref="Q153">SUMPRODUCT(('③【組立化粧箱】作業依頼＆実績'!$K$7:$K$256=②【資材】在庫情報!$B153)*('③【組立化粧箱】作業依頼＆実績'!$L$7:$L$256=②【資材】在庫情報!Q$4),('③【組立化粧箱】作業依頼＆実績'!$N$7:$N$256))</f>
        <v>0</v>
      </c>
      <c r="R153" s="23">
        <f t="shared" si="41"/>
        <v>45</v>
      </c>
      <c r="S153" s="21">
        <f>SUMPRODUCT((①【資材】入荷情報!$O$7:$O$56=②【資材】在庫情報!$B153)*(①【資材】入荷情報!$P$7:$P$56=②【資材】在庫情報!T$4),(①【資材】入荷情報!$S$7:$S$56))</f>
        <v>0</v>
      </c>
      <c r="T153" s="22" cm="1">
        <f t="array" ref="T153">SUMPRODUCT(('③【組立化粧箱】作業依頼＆実績'!$K$7:$K$256=②【資材】在庫情報!$B153)*('③【組立化粧箱】作業依頼＆実績'!$L$7:$L$256=②【資材】在庫情報!T$4),('③【組立化粧箱】作業依頼＆実績'!$N$7:$N$256))</f>
        <v>0</v>
      </c>
      <c r="U153" s="23">
        <f t="shared" si="42"/>
        <v>70</v>
      </c>
      <c r="W153" s="68">
        <f t="shared" si="43"/>
        <v>0</v>
      </c>
      <c r="X153" s="22">
        <f t="shared" si="44"/>
        <v>0</v>
      </c>
      <c r="Y153" s="69">
        <f t="shared" si="45"/>
        <v>9319</v>
      </c>
    </row>
    <row r="154" spans="2:25" hidden="1" outlineLevel="1" x14ac:dyDescent="0.25">
      <c r="B154" s="19">
        <f t="shared" si="36"/>
        <v>45378</v>
      </c>
      <c r="C154" s="20" t="s">
        <v>80</v>
      </c>
      <c r="D154" s="21">
        <f>SUMPRODUCT((①【資材】入荷情報!$O$7:$O$56=②【資材】在庫情報!$B154)*(①【資材】入荷情報!$P$7:$P$56=②【資材】在庫情報!E$4),(①【資材】入荷情報!$S$7:$S$56))</f>
        <v>0</v>
      </c>
      <c r="E154" s="22" cm="1">
        <f t="array" ref="E154">SUMPRODUCT(('③【組立化粧箱】作業依頼＆実績'!$K$7:$K$256=②【資材】在庫情報!$B154)*('③【組立化粧箱】作業依頼＆実績'!$L$7:$L$256=②【資材】在庫情報!E$4),('③【組立化粧箱】作業依頼＆実績'!$N$7:$N$256))</f>
        <v>0</v>
      </c>
      <c r="F154" s="23">
        <f t="shared" si="37"/>
        <v>5660</v>
      </c>
      <c r="G154" s="21">
        <f>SUMPRODUCT((①【資材】入荷情報!$O$7:$O$56=②【資材】在庫情報!$B154)*(①【資材】入荷情報!$P$7:$P$56=②【資材】在庫情報!H$4),(①【資材】入荷情報!$S$7:$S$56))</f>
        <v>0</v>
      </c>
      <c r="H154" s="22" cm="1">
        <f t="array" ref="H154">SUMPRODUCT(('③【組立化粧箱】作業依頼＆実績'!$K$7:$K$256=②【資材】在庫情報!$B154)*('③【組立化粧箱】作業依頼＆実績'!$L$7:$L$256=②【資材】在庫情報!H$4),('③【組立化粧箱】作業依頼＆実績'!$N$7:$N$256))</f>
        <v>0</v>
      </c>
      <c r="I154" s="23">
        <f t="shared" si="38"/>
        <v>3443</v>
      </c>
      <c r="J154" s="21">
        <f>SUMPRODUCT((①【資材】入荷情報!$O$7:$O$56=②【資材】在庫情報!$B154)*(①【資材】入荷情報!$P$7:$P$56=②【資材】在庫情報!K$4),(①【資材】入荷情報!$S$7:$S$56))</f>
        <v>0</v>
      </c>
      <c r="K154" s="22" cm="1">
        <f t="array" ref="K154">SUMPRODUCT(('③【組立化粧箱】作業依頼＆実績'!$K$7:$K$256=②【資材】在庫情報!$B154)*('③【組立化粧箱】作業依頼＆実績'!$L$7:$L$256=②【資材】在庫情報!K$4),('③【組立化粧箱】作業依頼＆実績'!$N$7:$N$256))</f>
        <v>0</v>
      </c>
      <c r="L154" s="23">
        <f t="shared" si="39"/>
        <v>3443</v>
      </c>
      <c r="M154" s="21">
        <f>SUMPRODUCT((①【資材】入荷情報!$O$7:$O$56=②【資材】在庫情報!$B154)*(①【資材】入荷情報!$P$7:$P$56=②【資材】在庫情報!N$4),(①【資材】入荷情報!$S$7:$S$56))</f>
        <v>0</v>
      </c>
      <c r="N154" s="22" cm="1">
        <f t="array" ref="N154">SUMPRODUCT(('③【組立化粧箱】作業依頼＆実績'!$K$7:$K$256=②【資材】在庫情報!$B154)*('③【組立化粧箱】作業依頼＆実績'!$L$7:$L$256=②【資材】在庫情報!N$4),('③【組立化粧箱】作業依頼＆実績'!$N$7:$N$256))</f>
        <v>0</v>
      </c>
      <c r="O154" s="23">
        <f t="shared" si="40"/>
        <v>5280</v>
      </c>
      <c r="P154" s="21">
        <f>SUMPRODUCT((①【資材】入荷情報!$O$7:$O$56=②【資材】在庫情報!$B154)*(①【資材】入荷情報!$P$7:$P$56=②【資材】在庫情報!Q$4),(①【資材】入荷情報!$S$7:$S$56))</f>
        <v>0</v>
      </c>
      <c r="Q154" s="22" cm="1">
        <f t="array" ref="Q154">SUMPRODUCT(('③【組立化粧箱】作業依頼＆実績'!$K$7:$K$256=②【資材】在庫情報!$B154)*('③【組立化粧箱】作業依頼＆実績'!$L$7:$L$256=②【資材】在庫情報!Q$4),('③【組立化粧箱】作業依頼＆実績'!$N$7:$N$256))</f>
        <v>0</v>
      </c>
      <c r="R154" s="23">
        <f t="shared" si="41"/>
        <v>45</v>
      </c>
      <c r="S154" s="21">
        <f>SUMPRODUCT((①【資材】入荷情報!$O$7:$O$56=②【資材】在庫情報!$B154)*(①【資材】入荷情報!$P$7:$P$56=②【資材】在庫情報!T$4),(①【資材】入荷情報!$S$7:$S$56))</f>
        <v>0</v>
      </c>
      <c r="T154" s="22" cm="1">
        <f t="array" ref="T154">SUMPRODUCT(('③【組立化粧箱】作業依頼＆実績'!$K$7:$K$256=②【資材】在庫情報!$B154)*('③【組立化粧箱】作業依頼＆実績'!$L$7:$L$256=②【資材】在庫情報!T$4),('③【組立化粧箱】作業依頼＆実績'!$N$7:$N$256))</f>
        <v>0</v>
      </c>
      <c r="U154" s="23">
        <f t="shared" si="42"/>
        <v>70</v>
      </c>
      <c r="W154" s="68">
        <f t="shared" si="43"/>
        <v>0</v>
      </c>
      <c r="X154" s="22">
        <f t="shared" si="44"/>
        <v>0</v>
      </c>
      <c r="Y154" s="69">
        <f t="shared" si="45"/>
        <v>9319</v>
      </c>
    </row>
    <row r="155" spans="2:25" hidden="1" outlineLevel="1" x14ac:dyDescent="0.25">
      <c r="B155" s="19">
        <f t="shared" si="36"/>
        <v>45379</v>
      </c>
      <c r="C155" s="20" t="s">
        <v>81</v>
      </c>
      <c r="D155" s="21">
        <f>SUMPRODUCT((①【資材】入荷情報!$O$7:$O$56=②【資材】在庫情報!$B155)*(①【資材】入荷情報!$P$7:$P$56=②【資材】在庫情報!E$4),(①【資材】入荷情報!$S$7:$S$56))</f>
        <v>0</v>
      </c>
      <c r="E155" s="22" cm="1">
        <f t="array" ref="E155">SUMPRODUCT(('③【組立化粧箱】作業依頼＆実績'!$K$7:$K$256=②【資材】在庫情報!$B155)*('③【組立化粧箱】作業依頼＆実績'!$L$7:$L$256=②【資材】在庫情報!E$4),('③【組立化粧箱】作業依頼＆実績'!$N$7:$N$256))</f>
        <v>0</v>
      </c>
      <c r="F155" s="23">
        <f t="shared" si="37"/>
        <v>5660</v>
      </c>
      <c r="G155" s="21">
        <f>SUMPRODUCT((①【資材】入荷情報!$O$7:$O$56=②【資材】在庫情報!$B155)*(①【資材】入荷情報!$P$7:$P$56=②【資材】在庫情報!H$4),(①【資材】入荷情報!$S$7:$S$56))</f>
        <v>0</v>
      </c>
      <c r="H155" s="22" cm="1">
        <f t="array" ref="H155">SUMPRODUCT(('③【組立化粧箱】作業依頼＆実績'!$K$7:$K$256=②【資材】在庫情報!$B155)*('③【組立化粧箱】作業依頼＆実績'!$L$7:$L$256=②【資材】在庫情報!H$4),('③【組立化粧箱】作業依頼＆実績'!$N$7:$N$256))</f>
        <v>0</v>
      </c>
      <c r="I155" s="23">
        <f t="shared" si="38"/>
        <v>3443</v>
      </c>
      <c r="J155" s="21">
        <f>SUMPRODUCT((①【資材】入荷情報!$O$7:$O$56=②【資材】在庫情報!$B155)*(①【資材】入荷情報!$P$7:$P$56=②【資材】在庫情報!K$4),(①【資材】入荷情報!$S$7:$S$56))</f>
        <v>0</v>
      </c>
      <c r="K155" s="22" cm="1">
        <f t="array" ref="K155">SUMPRODUCT(('③【組立化粧箱】作業依頼＆実績'!$K$7:$K$256=②【資材】在庫情報!$B155)*('③【組立化粧箱】作業依頼＆実績'!$L$7:$L$256=②【資材】在庫情報!K$4),('③【組立化粧箱】作業依頼＆実績'!$N$7:$N$256))</f>
        <v>0</v>
      </c>
      <c r="L155" s="23">
        <f t="shared" si="39"/>
        <v>3443</v>
      </c>
      <c r="M155" s="21">
        <f>SUMPRODUCT((①【資材】入荷情報!$O$7:$O$56=②【資材】在庫情報!$B155)*(①【資材】入荷情報!$P$7:$P$56=②【資材】在庫情報!N$4),(①【資材】入荷情報!$S$7:$S$56))</f>
        <v>0</v>
      </c>
      <c r="N155" s="22" cm="1">
        <f t="array" ref="N155">SUMPRODUCT(('③【組立化粧箱】作業依頼＆実績'!$K$7:$K$256=②【資材】在庫情報!$B155)*('③【組立化粧箱】作業依頼＆実績'!$L$7:$L$256=②【資材】在庫情報!N$4),('③【組立化粧箱】作業依頼＆実績'!$N$7:$N$256))</f>
        <v>0</v>
      </c>
      <c r="O155" s="23">
        <f t="shared" si="40"/>
        <v>5280</v>
      </c>
      <c r="P155" s="21">
        <f>SUMPRODUCT((①【資材】入荷情報!$O$7:$O$56=②【資材】在庫情報!$B155)*(①【資材】入荷情報!$P$7:$P$56=②【資材】在庫情報!Q$4),(①【資材】入荷情報!$S$7:$S$56))</f>
        <v>0</v>
      </c>
      <c r="Q155" s="22" cm="1">
        <f t="array" ref="Q155">SUMPRODUCT(('③【組立化粧箱】作業依頼＆実績'!$K$7:$K$256=②【資材】在庫情報!$B155)*('③【組立化粧箱】作業依頼＆実績'!$L$7:$L$256=②【資材】在庫情報!Q$4),('③【組立化粧箱】作業依頼＆実績'!$N$7:$N$256))</f>
        <v>0</v>
      </c>
      <c r="R155" s="23">
        <f t="shared" si="41"/>
        <v>45</v>
      </c>
      <c r="S155" s="21">
        <f>SUMPRODUCT((①【資材】入荷情報!$O$7:$O$56=②【資材】在庫情報!$B155)*(①【資材】入荷情報!$P$7:$P$56=②【資材】在庫情報!T$4),(①【資材】入荷情報!$S$7:$S$56))</f>
        <v>0</v>
      </c>
      <c r="T155" s="22" cm="1">
        <f t="array" ref="T155">SUMPRODUCT(('③【組立化粧箱】作業依頼＆実績'!$K$7:$K$256=②【資材】在庫情報!$B155)*('③【組立化粧箱】作業依頼＆実績'!$L$7:$L$256=②【資材】在庫情報!T$4),('③【組立化粧箱】作業依頼＆実績'!$N$7:$N$256))</f>
        <v>0</v>
      </c>
      <c r="U155" s="23">
        <f t="shared" si="42"/>
        <v>70</v>
      </c>
      <c r="W155" s="68">
        <f t="shared" si="43"/>
        <v>0</v>
      </c>
      <c r="X155" s="22">
        <f t="shared" si="44"/>
        <v>0</v>
      </c>
      <c r="Y155" s="69">
        <f t="shared" si="45"/>
        <v>9319</v>
      </c>
    </row>
    <row r="156" spans="2:25" hidden="1" outlineLevel="1" x14ac:dyDescent="0.25">
      <c r="B156" s="19">
        <f t="shared" si="36"/>
        <v>45380</v>
      </c>
      <c r="C156" s="20" t="s">
        <v>75</v>
      </c>
      <c r="D156" s="21">
        <f>SUMPRODUCT((①【資材】入荷情報!$O$7:$O$56=②【資材】在庫情報!$B156)*(①【資材】入荷情報!$P$7:$P$56=②【資材】在庫情報!E$4),(①【資材】入荷情報!$S$7:$S$56))</f>
        <v>0</v>
      </c>
      <c r="E156" s="22" cm="1">
        <f t="array" ref="E156">SUMPRODUCT(('③【組立化粧箱】作業依頼＆実績'!$K$7:$K$256=②【資材】在庫情報!$B156)*('③【組立化粧箱】作業依頼＆実績'!$L$7:$L$256=②【資材】在庫情報!E$4),('③【組立化粧箱】作業依頼＆実績'!$N$7:$N$256))</f>
        <v>0</v>
      </c>
      <c r="F156" s="23">
        <f t="shared" si="37"/>
        <v>5660</v>
      </c>
      <c r="G156" s="21">
        <f>SUMPRODUCT((①【資材】入荷情報!$O$7:$O$56=②【資材】在庫情報!$B156)*(①【資材】入荷情報!$P$7:$P$56=②【資材】在庫情報!H$4),(①【資材】入荷情報!$S$7:$S$56))</f>
        <v>0</v>
      </c>
      <c r="H156" s="22" cm="1">
        <f t="array" ref="H156">SUMPRODUCT(('③【組立化粧箱】作業依頼＆実績'!$K$7:$K$256=②【資材】在庫情報!$B156)*('③【組立化粧箱】作業依頼＆実績'!$L$7:$L$256=②【資材】在庫情報!H$4),('③【組立化粧箱】作業依頼＆実績'!$N$7:$N$256))</f>
        <v>0</v>
      </c>
      <c r="I156" s="23">
        <f t="shared" si="38"/>
        <v>3443</v>
      </c>
      <c r="J156" s="21">
        <f>SUMPRODUCT((①【資材】入荷情報!$O$7:$O$56=②【資材】在庫情報!$B156)*(①【資材】入荷情報!$P$7:$P$56=②【資材】在庫情報!K$4),(①【資材】入荷情報!$S$7:$S$56))</f>
        <v>0</v>
      </c>
      <c r="K156" s="22" cm="1">
        <f t="array" ref="K156">SUMPRODUCT(('③【組立化粧箱】作業依頼＆実績'!$K$7:$K$256=②【資材】在庫情報!$B156)*('③【組立化粧箱】作業依頼＆実績'!$L$7:$L$256=②【資材】在庫情報!K$4),('③【組立化粧箱】作業依頼＆実績'!$N$7:$N$256))</f>
        <v>0</v>
      </c>
      <c r="L156" s="23">
        <f t="shared" si="39"/>
        <v>3443</v>
      </c>
      <c r="M156" s="21">
        <f>SUMPRODUCT((①【資材】入荷情報!$O$7:$O$56=②【資材】在庫情報!$B156)*(①【資材】入荷情報!$P$7:$P$56=②【資材】在庫情報!N$4),(①【資材】入荷情報!$S$7:$S$56))</f>
        <v>0</v>
      </c>
      <c r="N156" s="22" cm="1">
        <f t="array" ref="N156">SUMPRODUCT(('③【組立化粧箱】作業依頼＆実績'!$K$7:$K$256=②【資材】在庫情報!$B156)*('③【組立化粧箱】作業依頼＆実績'!$L$7:$L$256=②【資材】在庫情報!N$4),('③【組立化粧箱】作業依頼＆実績'!$N$7:$N$256))</f>
        <v>0</v>
      </c>
      <c r="O156" s="23">
        <f t="shared" si="40"/>
        <v>5280</v>
      </c>
      <c r="P156" s="21">
        <f>SUMPRODUCT((①【資材】入荷情報!$O$7:$O$56=②【資材】在庫情報!$B156)*(①【資材】入荷情報!$P$7:$P$56=②【資材】在庫情報!Q$4),(①【資材】入荷情報!$S$7:$S$56))</f>
        <v>0</v>
      </c>
      <c r="Q156" s="22" cm="1">
        <f t="array" ref="Q156">SUMPRODUCT(('③【組立化粧箱】作業依頼＆実績'!$K$7:$K$256=②【資材】在庫情報!$B156)*('③【組立化粧箱】作業依頼＆実績'!$L$7:$L$256=②【資材】在庫情報!Q$4),('③【組立化粧箱】作業依頼＆実績'!$N$7:$N$256))</f>
        <v>0</v>
      </c>
      <c r="R156" s="23">
        <f t="shared" si="41"/>
        <v>45</v>
      </c>
      <c r="S156" s="21">
        <f>SUMPRODUCT((①【資材】入荷情報!$O$7:$O$56=②【資材】在庫情報!$B156)*(①【資材】入荷情報!$P$7:$P$56=②【資材】在庫情報!T$4),(①【資材】入荷情報!$S$7:$S$56))</f>
        <v>0</v>
      </c>
      <c r="T156" s="22" cm="1">
        <f t="array" ref="T156">SUMPRODUCT(('③【組立化粧箱】作業依頼＆実績'!$K$7:$K$256=②【資材】在庫情報!$B156)*('③【組立化粧箱】作業依頼＆実績'!$L$7:$L$256=②【資材】在庫情報!T$4),('③【組立化粧箱】作業依頼＆実績'!$N$7:$N$256))</f>
        <v>0</v>
      </c>
      <c r="U156" s="23">
        <f t="shared" si="42"/>
        <v>70</v>
      </c>
      <c r="W156" s="68">
        <f t="shared" si="43"/>
        <v>0</v>
      </c>
      <c r="X156" s="22">
        <f t="shared" si="44"/>
        <v>0</v>
      </c>
      <c r="Y156" s="69">
        <f t="shared" si="45"/>
        <v>9319</v>
      </c>
    </row>
    <row r="157" spans="2:25" hidden="1" outlineLevel="1" x14ac:dyDescent="0.25">
      <c r="B157" s="19">
        <f t="shared" si="36"/>
        <v>45381</v>
      </c>
      <c r="C157" s="20" t="s">
        <v>76</v>
      </c>
      <c r="D157" s="21">
        <f>SUMPRODUCT((①【資材】入荷情報!$O$7:$O$56=②【資材】在庫情報!$B157)*(①【資材】入荷情報!$P$7:$P$56=②【資材】在庫情報!E$4),(①【資材】入荷情報!$S$7:$S$56))</f>
        <v>0</v>
      </c>
      <c r="E157" s="22" cm="1">
        <f t="array" ref="E157">SUMPRODUCT(('③【組立化粧箱】作業依頼＆実績'!$K$7:$K$256=②【資材】在庫情報!$B157)*('③【組立化粧箱】作業依頼＆実績'!$L$7:$L$256=②【資材】在庫情報!E$4),('③【組立化粧箱】作業依頼＆実績'!$N$7:$N$256))</f>
        <v>0</v>
      </c>
      <c r="F157" s="23">
        <f t="shared" si="37"/>
        <v>5660</v>
      </c>
      <c r="G157" s="21">
        <f>SUMPRODUCT((①【資材】入荷情報!$O$7:$O$56=②【資材】在庫情報!$B157)*(①【資材】入荷情報!$P$7:$P$56=②【資材】在庫情報!H$4),(①【資材】入荷情報!$S$7:$S$56))</f>
        <v>0</v>
      </c>
      <c r="H157" s="22" cm="1">
        <f t="array" ref="H157">SUMPRODUCT(('③【組立化粧箱】作業依頼＆実績'!$K$7:$K$256=②【資材】在庫情報!$B157)*('③【組立化粧箱】作業依頼＆実績'!$L$7:$L$256=②【資材】在庫情報!H$4),('③【組立化粧箱】作業依頼＆実績'!$N$7:$N$256))</f>
        <v>0</v>
      </c>
      <c r="I157" s="23">
        <f t="shared" si="38"/>
        <v>3443</v>
      </c>
      <c r="J157" s="21">
        <f>SUMPRODUCT((①【資材】入荷情報!$O$7:$O$56=②【資材】在庫情報!$B157)*(①【資材】入荷情報!$P$7:$P$56=②【資材】在庫情報!K$4),(①【資材】入荷情報!$S$7:$S$56))</f>
        <v>0</v>
      </c>
      <c r="K157" s="22" cm="1">
        <f t="array" ref="K157">SUMPRODUCT(('③【組立化粧箱】作業依頼＆実績'!$K$7:$K$256=②【資材】在庫情報!$B157)*('③【組立化粧箱】作業依頼＆実績'!$L$7:$L$256=②【資材】在庫情報!K$4),('③【組立化粧箱】作業依頼＆実績'!$N$7:$N$256))</f>
        <v>0</v>
      </c>
      <c r="L157" s="23">
        <f t="shared" si="39"/>
        <v>3443</v>
      </c>
      <c r="M157" s="21">
        <f>SUMPRODUCT((①【資材】入荷情報!$O$7:$O$56=②【資材】在庫情報!$B157)*(①【資材】入荷情報!$P$7:$P$56=②【資材】在庫情報!N$4),(①【資材】入荷情報!$S$7:$S$56))</f>
        <v>0</v>
      </c>
      <c r="N157" s="22" cm="1">
        <f t="array" ref="N157">SUMPRODUCT(('③【組立化粧箱】作業依頼＆実績'!$K$7:$K$256=②【資材】在庫情報!$B157)*('③【組立化粧箱】作業依頼＆実績'!$L$7:$L$256=②【資材】在庫情報!N$4),('③【組立化粧箱】作業依頼＆実績'!$N$7:$N$256))</f>
        <v>0</v>
      </c>
      <c r="O157" s="23">
        <f t="shared" si="40"/>
        <v>5280</v>
      </c>
      <c r="P157" s="21">
        <f>SUMPRODUCT((①【資材】入荷情報!$O$7:$O$56=②【資材】在庫情報!$B157)*(①【資材】入荷情報!$P$7:$P$56=②【資材】在庫情報!Q$4),(①【資材】入荷情報!$S$7:$S$56))</f>
        <v>0</v>
      </c>
      <c r="Q157" s="22" cm="1">
        <f t="array" ref="Q157">SUMPRODUCT(('③【組立化粧箱】作業依頼＆実績'!$K$7:$K$256=②【資材】在庫情報!$B157)*('③【組立化粧箱】作業依頼＆実績'!$L$7:$L$256=②【資材】在庫情報!Q$4),('③【組立化粧箱】作業依頼＆実績'!$N$7:$N$256))</f>
        <v>0</v>
      </c>
      <c r="R157" s="23">
        <f t="shared" si="41"/>
        <v>45</v>
      </c>
      <c r="S157" s="21">
        <f>SUMPRODUCT((①【資材】入荷情報!$O$7:$O$56=②【資材】在庫情報!$B157)*(①【資材】入荷情報!$P$7:$P$56=②【資材】在庫情報!T$4),(①【資材】入荷情報!$S$7:$S$56))</f>
        <v>0</v>
      </c>
      <c r="T157" s="22" cm="1">
        <f t="array" ref="T157">SUMPRODUCT(('③【組立化粧箱】作業依頼＆実績'!$K$7:$K$256=②【資材】在庫情報!$B157)*('③【組立化粧箱】作業依頼＆実績'!$L$7:$L$256=②【資材】在庫情報!T$4),('③【組立化粧箱】作業依頼＆実績'!$N$7:$N$256))</f>
        <v>0</v>
      </c>
      <c r="U157" s="23">
        <f t="shared" si="42"/>
        <v>70</v>
      </c>
      <c r="W157" s="68">
        <f t="shared" si="43"/>
        <v>0</v>
      </c>
      <c r="X157" s="22">
        <f t="shared" si="44"/>
        <v>0</v>
      </c>
      <c r="Y157" s="69">
        <f t="shared" si="45"/>
        <v>9319</v>
      </c>
    </row>
    <row r="158" spans="2:25" hidden="1" outlineLevel="1" x14ac:dyDescent="0.25">
      <c r="B158" s="19">
        <f t="shared" si="36"/>
        <v>45382</v>
      </c>
      <c r="C158" s="20" t="s">
        <v>77</v>
      </c>
      <c r="D158" s="21">
        <f>SUMPRODUCT((①【資材】入荷情報!$O$7:$O$56=②【資材】在庫情報!$B158)*(①【資材】入荷情報!$P$7:$P$56=②【資材】在庫情報!E$4),(①【資材】入荷情報!$S$7:$S$56))</f>
        <v>0</v>
      </c>
      <c r="E158" s="22" cm="1">
        <f t="array" ref="E158">SUMPRODUCT(('③【組立化粧箱】作業依頼＆実績'!$K$7:$K$256=②【資材】在庫情報!$B158)*('③【組立化粧箱】作業依頼＆実績'!$L$7:$L$256=②【資材】在庫情報!E$4),('③【組立化粧箱】作業依頼＆実績'!$N$7:$N$256))</f>
        <v>0</v>
      </c>
      <c r="F158" s="23">
        <f t="shared" si="37"/>
        <v>5660</v>
      </c>
      <c r="G158" s="21">
        <f>SUMPRODUCT((①【資材】入荷情報!$O$7:$O$56=②【資材】在庫情報!$B158)*(①【資材】入荷情報!$P$7:$P$56=②【資材】在庫情報!H$4),(①【資材】入荷情報!$S$7:$S$56))</f>
        <v>0</v>
      </c>
      <c r="H158" s="22" cm="1">
        <f t="array" ref="H158">SUMPRODUCT(('③【組立化粧箱】作業依頼＆実績'!$K$7:$K$256=②【資材】在庫情報!$B158)*('③【組立化粧箱】作業依頼＆実績'!$L$7:$L$256=②【資材】在庫情報!H$4),('③【組立化粧箱】作業依頼＆実績'!$N$7:$N$256))</f>
        <v>0</v>
      </c>
      <c r="I158" s="23">
        <f t="shared" si="38"/>
        <v>3443</v>
      </c>
      <c r="J158" s="21">
        <f>SUMPRODUCT((①【資材】入荷情報!$O$7:$O$56=②【資材】在庫情報!$B158)*(①【資材】入荷情報!$P$7:$P$56=②【資材】在庫情報!K$4),(①【資材】入荷情報!$S$7:$S$56))</f>
        <v>0</v>
      </c>
      <c r="K158" s="22" cm="1">
        <f t="array" ref="K158">SUMPRODUCT(('③【組立化粧箱】作業依頼＆実績'!$K$7:$K$256=②【資材】在庫情報!$B158)*('③【組立化粧箱】作業依頼＆実績'!$L$7:$L$256=②【資材】在庫情報!K$4),('③【組立化粧箱】作業依頼＆実績'!$N$7:$N$256))</f>
        <v>0</v>
      </c>
      <c r="L158" s="23">
        <f t="shared" si="39"/>
        <v>3443</v>
      </c>
      <c r="M158" s="21">
        <f>SUMPRODUCT((①【資材】入荷情報!$O$7:$O$56=②【資材】在庫情報!$B158)*(①【資材】入荷情報!$P$7:$P$56=②【資材】在庫情報!N$4),(①【資材】入荷情報!$S$7:$S$56))</f>
        <v>0</v>
      </c>
      <c r="N158" s="22" cm="1">
        <f t="array" ref="N158">SUMPRODUCT(('③【組立化粧箱】作業依頼＆実績'!$K$7:$K$256=②【資材】在庫情報!$B158)*('③【組立化粧箱】作業依頼＆実績'!$L$7:$L$256=②【資材】在庫情報!N$4),('③【組立化粧箱】作業依頼＆実績'!$N$7:$N$256))</f>
        <v>0</v>
      </c>
      <c r="O158" s="23">
        <f t="shared" si="40"/>
        <v>5280</v>
      </c>
      <c r="P158" s="21">
        <f>SUMPRODUCT((①【資材】入荷情報!$O$7:$O$56=②【資材】在庫情報!$B158)*(①【資材】入荷情報!$P$7:$P$56=②【資材】在庫情報!Q$4),(①【資材】入荷情報!$S$7:$S$56))</f>
        <v>0</v>
      </c>
      <c r="Q158" s="22" cm="1">
        <f t="array" ref="Q158">SUMPRODUCT(('③【組立化粧箱】作業依頼＆実績'!$K$7:$K$256=②【資材】在庫情報!$B158)*('③【組立化粧箱】作業依頼＆実績'!$L$7:$L$256=②【資材】在庫情報!Q$4),('③【組立化粧箱】作業依頼＆実績'!$N$7:$N$256))</f>
        <v>0</v>
      </c>
      <c r="R158" s="23">
        <f t="shared" si="41"/>
        <v>45</v>
      </c>
      <c r="S158" s="21">
        <f>SUMPRODUCT((①【資材】入荷情報!$O$7:$O$56=②【資材】在庫情報!$B158)*(①【資材】入荷情報!$P$7:$P$56=②【資材】在庫情報!T$4),(①【資材】入荷情報!$S$7:$S$56))</f>
        <v>0</v>
      </c>
      <c r="T158" s="22" cm="1">
        <f t="array" ref="T158">SUMPRODUCT(('③【組立化粧箱】作業依頼＆実績'!$K$7:$K$256=②【資材】在庫情報!$B158)*('③【組立化粧箱】作業依頼＆実績'!$L$7:$L$256=②【資材】在庫情報!T$4),('③【組立化粧箱】作業依頼＆実績'!$N$7:$N$256))</f>
        <v>0</v>
      </c>
      <c r="U158" s="23">
        <f t="shared" si="42"/>
        <v>70</v>
      </c>
      <c r="W158" s="68">
        <f t="shared" si="43"/>
        <v>0</v>
      </c>
      <c r="X158" s="22">
        <f t="shared" si="44"/>
        <v>0</v>
      </c>
      <c r="Y158" s="69">
        <f t="shared" si="45"/>
        <v>9319</v>
      </c>
    </row>
    <row r="159" spans="2:25" collapsed="1" x14ac:dyDescent="0.25">
      <c r="B159" s="128">
        <f t="shared" si="36"/>
        <v>45383</v>
      </c>
      <c r="C159" s="129" t="s">
        <v>78</v>
      </c>
      <c r="D159" s="21">
        <f>SUMPRODUCT((①【資材】入荷情報!$O$7:$O$56=②【資材】在庫情報!$B159)*(①【資材】入荷情報!$P$7:$P$56=②【資材】在庫情報!E$4),(①【資材】入荷情報!$S$7:$S$56))</f>
        <v>0</v>
      </c>
      <c r="E159" s="22" cm="1">
        <f t="array" ref="E159">SUMPRODUCT(('③【組立化粧箱】作業依頼＆実績'!$K$7:$K$256=②【資材】在庫情報!$B159)*('③【組立化粧箱】作業依頼＆実績'!$L$7:$L$256=②【資材】在庫情報!E$4),('③【組立化粧箱】作業依頼＆実績'!$N$7:$N$256))</f>
        <v>0</v>
      </c>
      <c r="F159" s="23">
        <f t="shared" si="37"/>
        <v>5660</v>
      </c>
      <c r="G159" s="21">
        <f>SUMPRODUCT((①【資材】入荷情報!$O$7:$O$56=②【資材】在庫情報!$B159)*(①【資材】入荷情報!$P$7:$P$56=②【資材】在庫情報!H$4),(①【資材】入荷情報!$S$7:$S$56))</f>
        <v>0</v>
      </c>
      <c r="H159" s="22" cm="1">
        <f t="array" ref="H159">SUMPRODUCT(('③【組立化粧箱】作業依頼＆実績'!$K$7:$K$256=②【資材】在庫情報!$B159)*('③【組立化粧箱】作業依頼＆実績'!$L$7:$L$256=②【資材】在庫情報!H$4),('③【組立化粧箱】作業依頼＆実績'!$N$7:$N$256))</f>
        <v>0</v>
      </c>
      <c r="I159" s="23">
        <f t="shared" si="38"/>
        <v>3443</v>
      </c>
      <c r="J159" s="21">
        <f>SUMPRODUCT((①【資材】入荷情報!$O$7:$O$56=②【資材】在庫情報!$B159)*(①【資材】入荷情報!$P$7:$P$56=②【資材】在庫情報!K$4),(①【資材】入荷情報!$S$7:$S$56))</f>
        <v>0</v>
      </c>
      <c r="K159" s="22" cm="1">
        <f t="array" ref="K159">SUMPRODUCT(('③【組立化粧箱】作業依頼＆実績'!$K$7:$K$256=②【資材】在庫情報!$B159)*('③【組立化粧箱】作業依頼＆実績'!$L$7:$L$256=②【資材】在庫情報!K$4),('③【組立化粧箱】作業依頼＆実績'!$N$7:$N$256))</f>
        <v>0</v>
      </c>
      <c r="L159" s="23">
        <f t="shared" si="39"/>
        <v>3443</v>
      </c>
      <c r="M159" s="21">
        <f>SUMPRODUCT((①【資材】入荷情報!$O$7:$O$56=②【資材】在庫情報!$B159)*(①【資材】入荷情報!$P$7:$P$56=②【資材】在庫情報!N$4),(①【資材】入荷情報!$S$7:$S$56))</f>
        <v>0</v>
      </c>
      <c r="N159" s="22" cm="1">
        <f t="array" ref="N159">SUMPRODUCT(('③【組立化粧箱】作業依頼＆実績'!$K$7:$K$256=②【資材】在庫情報!$B159)*('③【組立化粧箱】作業依頼＆実績'!$L$7:$L$256=②【資材】在庫情報!N$4),('③【組立化粧箱】作業依頼＆実績'!$N$7:$N$256))</f>
        <v>0</v>
      </c>
      <c r="O159" s="23">
        <f t="shared" si="40"/>
        <v>5280</v>
      </c>
      <c r="P159" s="21">
        <f>SUMPRODUCT((①【資材】入荷情報!$O$7:$O$56=②【資材】在庫情報!$B159)*(①【資材】入荷情報!$P$7:$P$56=②【資材】在庫情報!Q$4),(①【資材】入荷情報!$S$7:$S$56))</f>
        <v>0</v>
      </c>
      <c r="Q159" s="22" cm="1">
        <f t="array" ref="Q159">SUMPRODUCT(('③【組立化粧箱】作業依頼＆実績'!$K$7:$K$256=②【資材】在庫情報!$B159)*('③【組立化粧箱】作業依頼＆実績'!$L$7:$L$256=②【資材】在庫情報!Q$4),('③【組立化粧箱】作業依頼＆実績'!$N$7:$N$256))</f>
        <v>0</v>
      </c>
      <c r="R159" s="23">
        <f t="shared" si="41"/>
        <v>45</v>
      </c>
      <c r="S159" s="21">
        <f>SUMPRODUCT((①【資材】入荷情報!$O$7:$O$56=②【資材】在庫情報!$B159)*(①【資材】入荷情報!$P$7:$P$56=②【資材】在庫情報!T$4),(①【資材】入荷情報!$S$7:$S$56))</f>
        <v>0</v>
      </c>
      <c r="T159" s="22" cm="1">
        <f t="array" ref="T159">SUMPRODUCT(('③【組立化粧箱】作業依頼＆実績'!$K$7:$K$256=②【資材】在庫情報!$B159)*('③【組立化粧箱】作業依頼＆実績'!$L$7:$L$256=②【資材】在庫情報!T$4),('③【組立化粧箱】作業依頼＆実績'!$N$7:$N$256))</f>
        <v>0</v>
      </c>
      <c r="U159" s="23">
        <f t="shared" si="42"/>
        <v>70</v>
      </c>
      <c r="W159" s="68">
        <f t="shared" si="43"/>
        <v>0</v>
      </c>
      <c r="X159" s="22">
        <f t="shared" si="44"/>
        <v>0</v>
      </c>
      <c r="Y159" s="69">
        <f t="shared" si="45"/>
        <v>9319</v>
      </c>
    </row>
    <row r="160" spans="2:25" hidden="1" outlineLevel="1" x14ac:dyDescent="0.25">
      <c r="B160" s="19">
        <f t="shared" si="36"/>
        <v>45384</v>
      </c>
      <c r="C160" s="20" t="s">
        <v>79</v>
      </c>
      <c r="D160" s="21">
        <f>SUMPRODUCT((①【資材】入荷情報!$O$7:$O$56=②【資材】在庫情報!$B160)*(①【資材】入荷情報!$P$7:$P$56=②【資材】在庫情報!E$4),(①【資材】入荷情報!$S$7:$S$56))</f>
        <v>0</v>
      </c>
      <c r="E160" s="22" cm="1">
        <f t="array" ref="E160">SUMPRODUCT(('③【組立化粧箱】作業依頼＆実績'!$K$7:$K$256=②【資材】在庫情報!$B160)*('③【組立化粧箱】作業依頼＆実績'!$L$7:$L$256=②【資材】在庫情報!E$4),('③【組立化粧箱】作業依頼＆実績'!$N$7:$N$256))</f>
        <v>0</v>
      </c>
      <c r="F160" s="23">
        <f t="shared" si="37"/>
        <v>5660</v>
      </c>
      <c r="G160" s="21">
        <f>SUMPRODUCT((①【資材】入荷情報!$O$7:$O$56=②【資材】在庫情報!$B160)*(①【資材】入荷情報!$P$7:$P$56=②【資材】在庫情報!H$4),(①【資材】入荷情報!$S$7:$S$56))</f>
        <v>0</v>
      </c>
      <c r="H160" s="22" cm="1">
        <f t="array" ref="H160">SUMPRODUCT(('③【組立化粧箱】作業依頼＆実績'!$K$7:$K$256=②【資材】在庫情報!$B160)*('③【組立化粧箱】作業依頼＆実績'!$L$7:$L$256=②【資材】在庫情報!H$4),('③【組立化粧箱】作業依頼＆実績'!$N$7:$N$256))</f>
        <v>0</v>
      </c>
      <c r="I160" s="23">
        <f t="shared" si="38"/>
        <v>3443</v>
      </c>
      <c r="J160" s="21">
        <f>SUMPRODUCT((①【資材】入荷情報!$O$7:$O$56=②【資材】在庫情報!$B160)*(①【資材】入荷情報!$P$7:$P$56=②【資材】在庫情報!K$4),(①【資材】入荷情報!$S$7:$S$56))</f>
        <v>0</v>
      </c>
      <c r="K160" s="22" cm="1">
        <f t="array" ref="K160">SUMPRODUCT(('③【組立化粧箱】作業依頼＆実績'!$K$7:$K$256=②【資材】在庫情報!$B160)*('③【組立化粧箱】作業依頼＆実績'!$L$7:$L$256=②【資材】在庫情報!K$4),('③【組立化粧箱】作業依頼＆実績'!$N$7:$N$256))</f>
        <v>0</v>
      </c>
      <c r="L160" s="23">
        <f t="shared" si="39"/>
        <v>3443</v>
      </c>
      <c r="M160" s="21">
        <f>SUMPRODUCT((①【資材】入荷情報!$O$7:$O$56=②【資材】在庫情報!$B160)*(①【資材】入荷情報!$P$7:$P$56=②【資材】在庫情報!N$4),(①【資材】入荷情報!$S$7:$S$56))</f>
        <v>0</v>
      </c>
      <c r="N160" s="22" cm="1">
        <f t="array" ref="N160">SUMPRODUCT(('③【組立化粧箱】作業依頼＆実績'!$K$7:$K$256=②【資材】在庫情報!$B160)*('③【組立化粧箱】作業依頼＆実績'!$L$7:$L$256=②【資材】在庫情報!N$4),('③【組立化粧箱】作業依頼＆実績'!$N$7:$N$256))</f>
        <v>0</v>
      </c>
      <c r="O160" s="23">
        <f t="shared" si="40"/>
        <v>5280</v>
      </c>
      <c r="P160" s="21">
        <f>SUMPRODUCT((①【資材】入荷情報!$O$7:$O$56=②【資材】在庫情報!$B160)*(①【資材】入荷情報!$P$7:$P$56=②【資材】在庫情報!Q$4),(①【資材】入荷情報!$S$7:$S$56))</f>
        <v>0</v>
      </c>
      <c r="Q160" s="22" cm="1">
        <f t="array" ref="Q160">SUMPRODUCT(('③【組立化粧箱】作業依頼＆実績'!$K$7:$K$256=②【資材】在庫情報!$B160)*('③【組立化粧箱】作業依頼＆実績'!$L$7:$L$256=②【資材】在庫情報!Q$4),('③【組立化粧箱】作業依頼＆実績'!$N$7:$N$256))</f>
        <v>0</v>
      </c>
      <c r="R160" s="23">
        <f t="shared" si="41"/>
        <v>45</v>
      </c>
      <c r="S160" s="21">
        <f>SUMPRODUCT((①【資材】入荷情報!$O$7:$O$56=②【資材】在庫情報!$B160)*(①【資材】入荷情報!$P$7:$P$56=②【資材】在庫情報!T$4),(①【資材】入荷情報!$S$7:$S$56))</f>
        <v>0</v>
      </c>
      <c r="T160" s="22" cm="1">
        <f t="array" ref="T160">SUMPRODUCT(('③【組立化粧箱】作業依頼＆実績'!$K$7:$K$256=②【資材】在庫情報!$B160)*('③【組立化粧箱】作業依頼＆実績'!$L$7:$L$256=②【資材】在庫情報!T$4),('③【組立化粧箱】作業依頼＆実績'!$N$7:$N$256))</f>
        <v>0</v>
      </c>
      <c r="U160" s="23">
        <f t="shared" si="42"/>
        <v>70</v>
      </c>
      <c r="W160" s="68">
        <f t="shared" si="43"/>
        <v>0</v>
      </c>
      <c r="X160" s="22">
        <f t="shared" si="44"/>
        <v>0</v>
      </c>
      <c r="Y160" s="69">
        <f t="shared" si="45"/>
        <v>9319</v>
      </c>
    </row>
    <row r="161" spans="2:25" hidden="1" outlineLevel="1" x14ac:dyDescent="0.25">
      <c r="B161" s="19">
        <f t="shared" si="36"/>
        <v>45385</v>
      </c>
      <c r="C161" s="20" t="s">
        <v>80</v>
      </c>
      <c r="D161" s="21">
        <f>SUMPRODUCT((①【資材】入荷情報!$O$7:$O$56=②【資材】在庫情報!$B161)*(①【資材】入荷情報!$P$7:$P$56=②【資材】在庫情報!E$4),(①【資材】入荷情報!$S$7:$S$56))</f>
        <v>0</v>
      </c>
      <c r="E161" s="22" cm="1">
        <f t="array" ref="E161">SUMPRODUCT(('③【組立化粧箱】作業依頼＆実績'!$K$7:$K$256=②【資材】在庫情報!$B161)*('③【組立化粧箱】作業依頼＆実績'!$L$7:$L$256=②【資材】在庫情報!E$4),('③【組立化粧箱】作業依頼＆実績'!$N$7:$N$256))</f>
        <v>0</v>
      </c>
      <c r="F161" s="23">
        <f t="shared" si="37"/>
        <v>5660</v>
      </c>
      <c r="G161" s="21">
        <f>SUMPRODUCT((①【資材】入荷情報!$O$7:$O$56=②【資材】在庫情報!$B161)*(①【資材】入荷情報!$P$7:$P$56=②【資材】在庫情報!H$4),(①【資材】入荷情報!$S$7:$S$56))</f>
        <v>0</v>
      </c>
      <c r="H161" s="22" cm="1">
        <f t="array" ref="H161">SUMPRODUCT(('③【組立化粧箱】作業依頼＆実績'!$K$7:$K$256=②【資材】在庫情報!$B161)*('③【組立化粧箱】作業依頼＆実績'!$L$7:$L$256=②【資材】在庫情報!H$4),('③【組立化粧箱】作業依頼＆実績'!$N$7:$N$256))</f>
        <v>0</v>
      </c>
      <c r="I161" s="23">
        <f t="shared" si="38"/>
        <v>3443</v>
      </c>
      <c r="J161" s="21">
        <f>SUMPRODUCT((①【資材】入荷情報!$O$7:$O$56=②【資材】在庫情報!$B161)*(①【資材】入荷情報!$P$7:$P$56=②【資材】在庫情報!K$4),(①【資材】入荷情報!$S$7:$S$56))</f>
        <v>0</v>
      </c>
      <c r="K161" s="22" cm="1">
        <f t="array" ref="K161">SUMPRODUCT(('③【組立化粧箱】作業依頼＆実績'!$K$7:$K$256=②【資材】在庫情報!$B161)*('③【組立化粧箱】作業依頼＆実績'!$L$7:$L$256=②【資材】在庫情報!K$4),('③【組立化粧箱】作業依頼＆実績'!$N$7:$N$256))</f>
        <v>0</v>
      </c>
      <c r="L161" s="23">
        <f t="shared" si="39"/>
        <v>3443</v>
      </c>
      <c r="M161" s="21">
        <f>SUMPRODUCT((①【資材】入荷情報!$O$7:$O$56=②【資材】在庫情報!$B161)*(①【資材】入荷情報!$P$7:$P$56=②【資材】在庫情報!N$4),(①【資材】入荷情報!$S$7:$S$56))</f>
        <v>0</v>
      </c>
      <c r="N161" s="22" cm="1">
        <f t="array" ref="N161">SUMPRODUCT(('③【組立化粧箱】作業依頼＆実績'!$K$7:$K$256=②【資材】在庫情報!$B161)*('③【組立化粧箱】作業依頼＆実績'!$L$7:$L$256=②【資材】在庫情報!N$4),('③【組立化粧箱】作業依頼＆実績'!$N$7:$N$256))</f>
        <v>0</v>
      </c>
      <c r="O161" s="23">
        <f t="shared" si="40"/>
        <v>5280</v>
      </c>
      <c r="P161" s="21">
        <f>SUMPRODUCT((①【資材】入荷情報!$O$7:$O$56=②【資材】在庫情報!$B161)*(①【資材】入荷情報!$P$7:$P$56=②【資材】在庫情報!Q$4),(①【資材】入荷情報!$S$7:$S$56))</f>
        <v>0</v>
      </c>
      <c r="Q161" s="22" cm="1">
        <f t="array" ref="Q161">SUMPRODUCT(('③【組立化粧箱】作業依頼＆実績'!$K$7:$K$256=②【資材】在庫情報!$B161)*('③【組立化粧箱】作業依頼＆実績'!$L$7:$L$256=②【資材】在庫情報!Q$4),('③【組立化粧箱】作業依頼＆実績'!$N$7:$N$256))</f>
        <v>0</v>
      </c>
      <c r="R161" s="23">
        <f t="shared" si="41"/>
        <v>45</v>
      </c>
      <c r="S161" s="21">
        <f>SUMPRODUCT((①【資材】入荷情報!$O$7:$O$56=②【資材】在庫情報!$B161)*(①【資材】入荷情報!$P$7:$P$56=②【資材】在庫情報!T$4),(①【資材】入荷情報!$S$7:$S$56))</f>
        <v>0</v>
      </c>
      <c r="T161" s="22" cm="1">
        <f t="array" ref="T161">SUMPRODUCT(('③【組立化粧箱】作業依頼＆実績'!$K$7:$K$256=②【資材】在庫情報!$B161)*('③【組立化粧箱】作業依頼＆実績'!$L$7:$L$256=②【資材】在庫情報!T$4),('③【組立化粧箱】作業依頼＆実績'!$N$7:$N$256))</f>
        <v>0</v>
      </c>
      <c r="U161" s="23">
        <f t="shared" si="42"/>
        <v>70</v>
      </c>
      <c r="W161" s="68">
        <f t="shared" si="43"/>
        <v>0</v>
      </c>
      <c r="X161" s="22">
        <f t="shared" si="44"/>
        <v>0</v>
      </c>
      <c r="Y161" s="69">
        <f t="shared" si="45"/>
        <v>9319</v>
      </c>
    </row>
    <row r="162" spans="2:25" hidden="1" outlineLevel="1" x14ac:dyDescent="0.25">
      <c r="B162" s="19">
        <f t="shared" si="36"/>
        <v>45386</v>
      </c>
      <c r="C162" s="20" t="s">
        <v>81</v>
      </c>
      <c r="D162" s="21">
        <f>SUMPRODUCT((①【資材】入荷情報!$O$7:$O$56=②【資材】在庫情報!$B162)*(①【資材】入荷情報!$P$7:$P$56=②【資材】在庫情報!E$4),(①【資材】入荷情報!$S$7:$S$56))</f>
        <v>0</v>
      </c>
      <c r="E162" s="22" cm="1">
        <f t="array" ref="E162">SUMPRODUCT(('③【組立化粧箱】作業依頼＆実績'!$K$7:$K$256=②【資材】在庫情報!$B162)*('③【組立化粧箱】作業依頼＆実績'!$L$7:$L$256=②【資材】在庫情報!E$4),('③【組立化粧箱】作業依頼＆実績'!$N$7:$N$256))</f>
        <v>0</v>
      </c>
      <c r="F162" s="23">
        <f t="shared" si="37"/>
        <v>5660</v>
      </c>
      <c r="G162" s="21">
        <f>SUMPRODUCT((①【資材】入荷情報!$O$7:$O$56=②【資材】在庫情報!$B162)*(①【資材】入荷情報!$P$7:$P$56=②【資材】在庫情報!H$4),(①【資材】入荷情報!$S$7:$S$56))</f>
        <v>0</v>
      </c>
      <c r="H162" s="22" cm="1">
        <f t="array" ref="H162">SUMPRODUCT(('③【組立化粧箱】作業依頼＆実績'!$K$7:$K$256=②【資材】在庫情報!$B162)*('③【組立化粧箱】作業依頼＆実績'!$L$7:$L$256=②【資材】在庫情報!H$4),('③【組立化粧箱】作業依頼＆実績'!$N$7:$N$256))</f>
        <v>0</v>
      </c>
      <c r="I162" s="23">
        <f t="shared" si="38"/>
        <v>3443</v>
      </c>
      <c r="J162" s="21">
        <f>SUMPRODUCT((①【資材】入荷情報!$O$7:$O$56=②【資材】在庫情報!$B162)*(①【資材】入荷情報!$P$7:$P$56=②【資材】在庫情報!K$4),(①【資材】入荷情報!$S$7:$S$56))</f>
        <v>0</v>
      </c>
      <c r="K162" s="22" cm="1">
        <f t="array" ref="K162">SUMPRODUCT(('③【組立化粧箱】作業依頼＆実績'!$K$7:$K$256=②【資材】在庫情報!$B162)*('③【組立化粧箱】作業依頼＆実績'!$L$7:$L$256=②【資材】在庫情報!K$4),('③【組立化粧箱】作業依頼＆実績'!$N$7:$N$256))</f>
        <v>0</v>
      </c>
      <c r="L162" s="23">
        <f t="shared" si="39"/>
        <v>3443</v>
      </c>
      <c r="M162" s="21">
        <f>SUMPRODUCT((①【資材】入荷情報!$O$7:$O$56=②【資材】在庫情報!$B162)*(①【資材】入荷情報!$P$7:$P$56=②【資材】在庫情報!N$4),(①【資材】入荷情報!$S$7:$S$56))</f>
        <v>0</v>
      </c>
      <c r="N162" s="22" cm="1">
        <f t="array" ref="N162">SUMPRODUCT(('③【組立化粧箱】作業依頼＆実績'!$K$7:$K$256=②【資材】在庫情報!$B162)*('③【組立化粧箱】作業依頼＆実績'!$L$7:$L$256=②【資材】在庫情報!N$4),('③【組立化粧箱】作業依頼＆実績'!$N$7:$N$256))</f>
        <v>0</v>
      </c>
      <c r="O162" s="23">
        <f t="shared" si="40"/>
        <v>5280</v>
      </c>
      <c r="P162" s="21">
        <f>SUMPRODUCT((①【資材】入荷情報!$O$7:$O$56=②【資材】在庫情報!$B162)*(①【資材】入荷情報!$P$7:$P$56=②【資材】在庫情報!Q$4),(①【資材】入荷情報!$S$7:$S$56))</f>
        <v>0</v>
      </c>
      <c r="Q162" s="22" cm="1">
        <f t="array" ref="Q162">SUMPRODUCT(('③【組立化粧箱】作業依頼＆実績'!$K$7:$K$256=②【資材】在庫情報!$B162)*('③【組立化粧箱】作業依頼＆実績'!$L$7:$L$256=②【資材】在庫情報!Q$4),('③【組立化粧箱】作業依頼＆実績'!$N$7:$N$256))</f>
        <v>0</v>
      </c>
      <c r="R162" s="23">
        <f t="shared" si="41"/>
        <v>45</v>
      </c>
      <c r="S162" s="21">
        <f>SUMPRODUCT((①【資材】入荷情報!$O$7:$O$56=②【資材】在庫情報!$B162)*(①【資材】入荷情報!$P$7:$P$56=②【資材】在庫情報!T$4),(①【資材】入荷情報!$S$7:$S$56))</f>
        <v>0</v>
      </c>
      <c r="T162" s="22" cm="1">
        <f t="array" ref="T162">SUMPRODUCT(('③【組立化粧箱】作業依頼＆実績'!$K$7:$K$256=②【資材】在庫情報!$B162)*('③【組立化粧箱】作業依頼＆実績'!$L$7:$L$256=②【資材】在庫情報!T$4),('③【組立化粧箱】作業依頼＆実績'!$N$7:$N$256))</f>
        <v>0</v>
      </c>
      <c r="U162" s="23">
        <f t="shared" si="42"/>
        <v>70</v>
      </c>
      <c r="W162" s="68">
        <f t="shared" si="43"/>
        <v>0</v>
      </c>
      <c r="X162" s="22">
        <f t="shared" si="44"/>
        <v>0</v>
      </c>
      <c r="Y162" s="69">
        <f t="shared" si="45"/>
        <v>9319</v>
      </c>
    </row>
    <row r="163" spans="2:25" hidden="1" outlineLevel="1" x14ac:dyDescent="0.25">
      <c r="B163" s="19">
        <f t="shared" si="36"/>
        <v>45387</v>
      </c>
      <c r="C163" s="20" t="s">
        <v>75</v>
      </c>
      <c r="D163" s="21">
        <f>SUMPRODUCT((①【資材】入荷情報!$O$7:$O$56=②【資材】在庫情報!$B163)*(①【資材】入荷情報!$P$7:$P$56=②【資材】在庫情報!E$4),(①【資材】入荷情報!$S$7:$S$56))</f>
        <v>0</v>
      </c>
      <c r="E163" s="22" cm="1">
        <f t="array" ref="E163">SUMPRODUCT(('③【組立化粧箱】作業依頼＆実績'!$K$7:$K$256=②【資材】在庫情報!$B163)*('③【組立化粧箱】作業依頼＆実績'!$L$7:$L$256=②【資材】在庫情報!E$4),('③【組立化粧箱】作業依頼＆実績'!$N$7:$N$256))</f>
        <v>0</v>
      </c>
      <c r="F163" s="23">
        <f t="shared" si="37"/>
        <v>5660</v>
      </c>
      <c r="G163" s="21">
        <f>SUMPRODUCT((①【資材】入荷情報!$O$7:$O$56=②【資材】在庫情報!$B163)*(①【資材】入荷情報!$P$7:$P$56=②【資材】在庫情報!H$4),(①【資材】入荷情報!$S$7:$S$56))</f>
        <v>0</v>
      </c>
      <c r="H163" s="22" cm="1">
        <f t="array" ref="H163">SUMPRODUCT(('③【組立化粧箱】作業依頼＆実績'!$K$7:$K$256=②【資材】在庫情報!$B163)*('③【組立化粧箱】作業依頼＆実績'!$L$7:$L$256=②【資材】在庫情報!H$4),('③【組立化粧箱】作業依頼＆実績'!$N$7:$N$256))</f>
        <v>0</v>
      </c>
      <c r="I163" s="23">
        <f t="shared" si="38"/>
        <v>3443</v>
      </c>
      <c r="J163" s="21">
        <f>SUMPRODUCT((①【資材】入荷情報!$O$7:$O$56=②【資材】在庫情報!$B163)*(①【資材】入荷情報!$P$7:$P$56=②【資材】在庫情報!K$4),(①【資材】入荷情報!$S$7:$S$56))</f>
        <v>0</v>
      </c>
      <c r="K163" s="22" cm="1">
        <f t="array" ref="K163">SUMPRODUCT(('③【組立化粧箱】作業依頼＆実績'!$K$7:$K$256=②【資材】在庫情報!$B163)*('③【組立化粧箱】作業依頼＆実績'!$L$7:$L$256=②【資材】在庫情報!K$4),('③【組立化粧箱】作業依頼＆実績'!$N$7:$N$256))</f>
        <v>0</v>
      </c>
      <c r="L163" s="23">
        <f t="shared" si="39"/>
        <v>3443</v>
      </c>
      <c r="M163" s="21">
        <f>SUMPRODUCT((①【資材】入荷情報!$O$7:$O$56=②【資材】在庫情報!$B163)*(①【資材】入荷情報!$P$7:$P$56=②【資材】在庫情報!N$4),(①【資材】入荷情報!$S$7:$S$56))</f>
        <v>0</v>
      </c>
      <c r="N163" s="22" cm="1">
        <f t="array" ref="N163">SUMPRODUCT(('③【組立化粧箱】作業依頼＆実績'!$K$7:$K$256=②【資材】在庫情報!$B163)*('③【組立化粧箱】作業依頼＆実績'!$L$7:$L$256=②【資材】在庫情報!N$4),('③【組立化粧箱】作業依頼＆実績'!$N$7:$N$256))</f>
        <v>0</v>
      </c>
      <c r="O163" s="23">
        <f t="shared" si="40"/>
        <v>5280</v>
      </c>
      <c r="P163" s="21">
        <f>SUMPRODUCT((①【資材】入荷情報!$O$7:$O$56=②【資材】在庫情報!$B163)*(①【資材】入荷情報!$P$7:$P$56=②【資材】在庫情報!Q$4),(①【資材】入荷情報!$S$7:$S$56))</f>
        <v>0</v>
      </c>
      <c r="Q163" s="22" cm="1">
        <f t="array" ref="Q163">SUMPRODUCT(('③【組立化粧箱】作業依頼＆実績'!$K$7:$K$256=②【資材】在庫情報!$B163)*('③【組立化粧箱】作業依頼＆実績'!$L$7:$L$256=②【資材】在庫情報!Q$4),('③【組立化粧箱】作業依頼＆実績'!$N$7:$N$256))</f>
        <v>0</v>
      </c>
      <c r="R163" s="23">
        <f t="shared" si="41"/>
        <v>45</v>
      </c>
      <c r="S163" s="21">
        <f>SUMPRODUCT((①【資材】入荷情報!$O$7:$O$56=②【資材】在庫情報!$B163)*(①【資材】入荷情報!$P$7:$P$56=②【資材】在庫情報!T$4),(①【資材】入荷情報!$S$7:$S$56))</f>
        <v>0</v>
      </c>
      <c r="T163" s="22" cm="1">
        <f t="array" ref="T163">SUMPRODUCT(('③【組立化粧箱】作業依頼＆実績'!$K$7:$K$256=②【資材】在庫情報!$B163)*('③【組立化粧箱】作業依頼＆実績'!$L$7:$L$256=②【資材】在庫情報!T$4),('③【組立化粧箱】作業依頼＆実績'!$N$7:$N$256))</f>
        <v>0</v>
      </c>
      <c r="U163" s="23">
        <f t="shared" si="42"/>
        <v>70</v>
      </c>
      <c r="W163" s="68">
        <f t="shared" si="43"/>
        <v>0</v>
      </c>
      <c r="X163" s="22">
        <f t="shared" si="44"/>
        <v>0</v>
      </c>
      <c r="Y163" s="69">
        <f t="shared" si="45"/>
        <v>9319</v>
      </c>
    </row>
    <row r="164" spans="2:25" hidden="1" outlineLevel="1" x14ac:dyDescent="0.25">
      <c r="B164" s="19">
        <f t="shared" si="36"/>
        <v>45388</v>
      </c>
      <c r="C164" s="20" t="s">
        <v>76</v>
      </c>
      <c r="D164" s="21">
        <f>SUMPRODUCT((①【資材】入荷情報!$O$7:$O$56=②【資材】在庫情報!$B164)*(①【資材】入荷情報!$P$7:$P$56=②【資材】在庫情報!E$4),(①【資材】入荷情報!$S$7:$S$56))</f>
        <v>0</v>
      </c>
      <c r="E164" s="22" cm="1">
        <f t="array" ref="E164">SUMPRODUCT(('③【組立化粧箱】作業依頼＆実績'!$K$7:$K$256=②【資材】在庫情報!$B164)*('③【組立化粧箱】作業依頼＆実績'!$L$7:$L$256=②【資材】在庫情報!E$4),('③【組立化粧箱】作業依頼＆実績'!$N$7:$N$256))</f>
        <v>0</v>
      </c>
      <c r="F164" s="23">
        <f t="shared" si="37"/>
        <v>5660</v>
      </c>
      <c r="G164" s="21">
        <f>SUMPRODUCT((①【資材】入荷情報!$O$7:$O$56=②【資材】在庫情報!$B164)*(①【資材】入荷情報!$P$7:$P$56=②【資材】在庫情報!H$4),(①【資材】入荷情報!$S$7:$S$56))</f>
        <v>0</v>
      </c>
      <c r="H164" s="22" cm="1">
        <f t="array" ref="H164">SUMPRODUCT(('③【組立化粧箱】作業依頼＆実績'!$K$7:$K$256=②【資材】在庫情報!$B164)*('③【組立化粧箱】作業依頼＆実績'!$L$7:$L$256=②【資材】在庫情報!H$4),('③【組立化粧箱】作業依頼＆実績'!$N$7:$N$256))</f>
        <v>0</v>
      </c>
      <c r="I164" s="23">
        <f t="shared" si="38"/>
        <v>3443</v>
      </c>
      <c r="J164" s="21">
        <f>SUMPRODUCT((①【資材】入荷情報!$O$7:$O$56=②【資材】在庫情報!$B164)*(①【資材】入荷情報!$P$7:$P$56=②【資材】在庫情報!K$4),(①【資材】入荷情報!$S$7:$S$56))</f>
        <v>0</v>
      </c>
      <c r="K164" s="22" cm="1">
        <f t="array" ref="K164">SUMPRODUCT(('③【組立化粧箱】作業依頼＆実績'!$K$7:$K$256=②【資材】在庫情報!$B164)*('③【組立化粧箱】作業依頼＆実績'!$L$7:$L$256=②【資材】在庫情報!K$4),('③【組立化粧箱】作業依頼＆実績'!$N$7:$N$256))</f>
        <v>0</v>
      </c>
      <c r="L164" s="23">
        <f t="shared" si="39"/>
        <v>3443</v>
      </c>
      <c r="M164" s="21">
        <f>SUMPRODUCT((①【資材】入荷情報!$O$7:$O$56=②【資材】在庫情報!$B164)*(①【資材】入荷情報!$P$7:$P$56=②【資材】在庫情報!N$4),(①【資材】入荷情報!$S$7:$S$56))</f>
        <v>0</v>
      </c>
      <c r="N164" s="22" cm="1">
        <f t="array" ref="N164">SUMPRODUCT(('③【組立化粧箱】作業依頼＆実績'!$K$7:$K$256=②【資材】在庫情報!$B164)*('③【組立化粧箱】作業依頼＆実績'!$L$7:$L$256=②【資材】在庫情報!N$4),('③【組立化粧箱】作業依頼＆実績'!$N$7:$N$256))</f>
        <v>0</v>
      </c>
      <c r="O164" s="23">
        <f t="shared" si="40"/>
        <v>5280</v>
      </c>
      <c r="P164" s="21">
        <f>SUMPRODUCT((①【資材】入荷情報!$O$7:$O$56=②【資材】在庫情報!$B164)*(①【資材】入荷情報!$P$7:$P$56=②【資材】在庫情報!Q$4),(①【資材】入荷情報!$S$7:$S$56))</f>
        <v>0</v>
      </c>
      <c r="Q164" s="22" cm="1">
        <f t="array" ref="Q164">SUMPRODUCT(('③【組立化粧箱】作業依頼＆実績'!$K$7:$K$256=②【資材】在庫情報!$B164)*('③【組立化粧箱】作業依頼＆実績'!$L$7:$L$256=②【資材】在庫情報!Q$4),('③【組立化粧箱】作業依頼＆実績'!$N$7:$N$256))</f>
        <v>0</v>
      </c>
      <c r="R164" s="23">
        <f t="shared" si="41"/>
        <v>45</v>
      </c>
      <c r="S164" s="21">
        <f>SUMPRODUCT((①【資材】入荷情報!$O$7:$O$56=②【資材】在庫情報!$B164)*(①【資材】入荷情報!$P$7:$P$56=②【資材】在庫情報!T$4),(①【資材】入荷情報!$S$7:$S$56))</f>
        <v>0</v>
      </c>
      <c r="T164" s="22" cm="1">
        <f t="array" ref="T164">SUMPRODUCT(('③【組立化粧箱】作業依頼＆実績'!$K$7:$K$256=②【資材】在庫情報!$B164)*('③【組立化粧箱】作業依頼＆実績'!$L$7:$L$256=②【資材】在庫情報!T$4),('③【組立化粧箱】作業依頼＆実績'!$N$7:$N$256))</f>
        <v>0</v>
      </c>
      <c r="U164" s="23">
        <f t="shared" si="42"/>
        <v>70</v>
      </c>
      <c r="W164" s="68">
        <f t="shared" si="43"/>
        <v>0</v>
      </c>
      <c r="X164" s="22">
        <f t="shared" si="44"/>
        <v>0</v>
      </c>
      <c r="Y164" s="69">
        <f t="shared" si="45"/>
        <v>9319</v>
      </c>
    </row>
    <row r="165" spans="2:25" hidden="1" outlineLevel="1" x14ac:dyDescent="0.25">
      <c r="B165" s="19">
        <f t="shared" si="36"/>
        <v>45389</v>
      </c>
      <c r="C165" s="20" t="s">
        <v>77</v>
      </c>
      <c r="D165" s="21">
        <f>SUMPRODUCT((①【資材】入荷情報!$O$7:$O$56=②【資材】在庫情報!$B165)*(①【資材】入荷情報!$P$7:$P$56=②【資材】在庫情報!E$4),(①【資材】入荷情報!$S$7:$S$56))</f>
        <v>0</v>
      </c>
      <c r="E165" s="22" cm="1">
        <f t="array" ref="E165">SUMPRODUCT(('③【組立化粧箱】作業依頼＆実績'!$K$7:$K$256=②【資材】在庫情報!$B165)*('③【組立化粧箱】作業依頼＆実績'!$L$7:$L$256=②【資材】在庫情報!E$4),('③【組立化粧箱】作業依頼＆実績'!$N$7:$N$256))</f>
        <v>0</v>
      </c>
      <c r="F165" s="23">
        <f t="shared" si="37"/>
        <v>5660</v>
      </c>
      <c r="G165" s="21">
        <f>SUMPRODUCT((①【資材】入荷情報!$O$7:$O$56=②【資材】在庫情報!$B165)*(①【資材】入荷情報!$P$7:$P$56=②【資材】在庫情報!H$4),(①【資材】入荷情報!$S$7:$S$56))</f>
        <v>0</v>
      </c>
      <c r="H165" s="22" cm="1">
        <f t="array" ref="H165">SUMPRODUCT(('③【組立化粧箱】作業依頼＆実績'!$K$7:$K$256=②【資材】在庫情報!$B165)*('③【組立化粧箱】作業依頼＆実績'!$L$7:$L$256=②【資材】在庫情報!H$4),('③【組立化粧箱】作業依頼＆実績'!$N$7:$N$256))</f>
        <v>0</v>
      </c>
      <c r="I165" s="23">
        <f t="shared" si="38"/>
        <v>3443</v>
      </c>
      <c r="J165" s="21">
        <f>SUMPRODUCT((①【資材】入荷情報!$O$7:$O$56=②【資材】在庫情報!$B165)*(①【資材】入荷情報!$P$7:$P$56=②【資材】在庫情報!K$4),(①【資材】入荷情報!$S$7:$S$56))</f>
        <v>0</v>
      </c>
      <c r="K165" s="22" cm="1">
        <f t="array" ref="K165">SUMPRODUCT(('③【組立化粧箱】作業依頼＆実績'!$K$7:$K$256=②【資材】在庫情報!$B165)*('③【組立化粧箱】作業依頼＆実績'!$L$7:$L$256=②【資材】在庫情報!K$4),('③【組立化粧箱】作業依頼＆実績'!$N$7:$N$256))</f>
        <v>0</v>
      </c>
      <c r="L165" s="23">
        <f t="shared" si="39"/>
        <v>3443</v>
      </c>
      <c r="M165" s="21">
        <f>SUMPRODUCT((①【資材】入荷情報!$O$7:$O$56=②【資材】在庫情報!$B165)*(①【資材】入荷情報!$P$7:$P$56=②【資材】在庫情報!N$4),(①【資材】入荷情報!$S$7:$S$56))</f>
        <v>0</v>
      </c>
      <c r="N165" s="22" cm="1">
        <f t="array" ref="N165">SUMPRODUCT(('③【組立化粧箱】作業依頼＆実績'!$K$7:$K$256=②【資材】在庫情報!$B165)*('③【組立化粧箱】作業依頼＆実績'!$L$7:$L$256=②【資材】在庫情報!N$4),('③【組立化粧箱】作業依頼＆実績'!$N$7:$N$256))</f>
        <v>0</v>
      </c>
      <c r="O165" s="23">
        <f t="shared" si="40"/>
        <v>5280</v>
      </c>
      <c r="P165" s="21">
        <f>SUMPRODUCT((①【資材】入荷情報!$O$7:$O$56=②【資材】在庫情報!$B165)*(①【資材】入荷情報!$P$7:$P$56=②【資材】在庫情報!Q$4),(①【資材】入荷情報!$S$7:$S$56))</f>
        <v>0</v>
      </c>
      <c r="Q165" s="22" cm="1">
        <f t="array" ref="Q165">SUMPRODUCT(('③【組立化粧箱】作業依頼＆実績'!$K$7:$K$256=②【資材】在庫情報!$B165)*('③【組立化粧箱】作業依頼＆実績'!$L$7:$L$256=②【資材】在庫情報!Q$4),('③【組立化粧箱】作業依頼＆実績'!$N$7:$N$256))</f>
        <v>0</v>
      </c>
      <c r="R165" s="23">
        <f t="shared" si="41"/>
        <v>45</v>
      </c>
      <c r="S165" s="21">
        <f>SUMPRODUCT((①【資材】入荷情報!$O$7:$O$56=②【資材】在庫情報!$B165)*(①【資材】入荷情報!$P$7:$P$56=②【資材】在庫情報!T$4),(①【資材】入荷情報!$S$7:$S$56))</f>
        <v>0</v>
      </c>
      <c r="T165" s="22" cm="1">
        <f t="array" ref="T165">SUMPRODUCT(('③【組立化粧箱】作業依頼＆実績'!$K$7:$K$256=②【資材】在庫情報!$B165)*('③【組立化粧箱】作業依頼＆実績'!$L$7:$L$256=②【資材】在庫情報!T$4),('③【組立化粧箱】作業依頼＆実績'!$N$7:$N$256))</f>
        <v>0</v>
      </c>
      <c r="U165" s="23">
        <f t="shared" si="42"/>
        <v>70</v>
      </c>
      <c r="W165" s="68">
        <f t="shared" si="43"/>
        <v>0</v>
      </c>
      <c r="X165" s="22">
        <f t="shared" si="44"/>
        <v>0</v>
      </c>
      <c r="Y165" s="69">
        <f t="shared" si="45"/>
        <v>9319</v>
      </c>
    </row>
    <row r="166" spans="2:25" hidden="1" outlineLevel="1" x14ac:dyDescent="0.25">
      <c r="B166" s="19">
        <f t="shared" si="36"/>
        <v>45390</v>
      </c>
      <c r="C166" s="20" t="s">
        <v>78</v>
      </c>
      <c r="D166" s="21">
        <f>SUMPRODUCT((①【資材】入荷情報!$O$7:$O$56=②【資材】在庫情報!$B166)*(①【資材】入荷情報!$P$7:$P$56=②【資材】在庫情報!E$4),(①【資材】入荷情報!$S$7:$S$56))</f>
        <v>0</v>
      </c>
      <c r="E166" s="22" cm="1">
        <f t="array" ref="E166">SUMPRODUCT(('③【組立化粧箱】作業依頼＆実績'!$K$7:$K$256=②【資材】在庫情報!$B166)*('③【組立化粧箱】作業依頼＆実績'!$L$7:$L$256=②【資材】在庫情報!E$4),('③【組立化粧箱】作業依頼＆実績'!$N$7:$N$256))</f>
        <v>0</v>
      </c>
      <c r="F166" s="23">
        <f t="shared" si="37"/>
        <v>5660</v>
      </c>
      <c r="G166" s="21">
        <f>SUMPRODUCT((①【資材】入荷情報!$O$7:$O$56=②【資材】在庫情報!$B166)*(①【資材】入荷情報!$P$7:$P$56=②【資材】在庫情報!H$4),(①【資材】入荷情報!$S$7:$S$56))</f>
        <v>0</v>
      </c>
      <c r="H166" s="22" cm="1">
        <f t="array" ref="H166">SUMPRODUCT(('③【組立化粧箱】作業依頼＆実績'!$K$7:$K$256=②【資材】在庫情報!$B166)*('③【組立化粧箱】作業依頼＆実績'!$L$7:$L$256=②【資材】在庫情報!H$4),('③【組立化粧箱】作業依頼＆実績'!$N$7:$N$256))</f>
        <v>0</v>
      </c>
      <c r="I166" s="23">
        <f t="shared" si="38"/>
        <v>3443</v>
      </c>
      <c r="J166" s="21">
        <f>SUMPRODUCT((①【資材】入荷情報!$O$7:$O$56=②【資材】在庫情報!$B166)*(①【資材】入荷情報!$P$7:$P$56=②【資材】在庫情報!K$4),(①【資材】入荷情報!$S$7:$S$56))</f>
        <v>0</v>
      </c>
      <c r="K166" s="22" cm="1">
        <f t="array" ref="K166">SUMPRODUCT(('③【組立化粧箱】作業依頼＆実績'!$K$7:$K$256=②【資材】在庫情報!$B166)*('③【組立化粧箱】作業依頼＆実績'!$L$7:$L$256=②【資材】在庫情報!K$4),('③【組立化粧箱】作業依頼＆実績'!$N$7:$N$256))</f>
        <v>0</v>
      </c>
      <c r="L166" s="23">
        <f t="shared" si="39"/>
        <v>3443</v>
      </c>
      <c r="M166" s="21">
        <f>SUMPRODUCT((①【資材】入荷情報!$O$7:$O$56=②【資材】在庫情報!$B166)*(①【資材】入荷情報!$P$7:$P$56=②【資材】在庫情報!N$4),(①【資材】入荷情報!$S$7:$S$56))</f>
        <v>0</v>
      </c>
      <c r="N166" s="22" cm="1">
        <f t="array" ref="N166">SUMPRODUCT(('③【組立化粧箱】作業依頼＆実績'!$K$7:$K$256=②【資材】在庫情報!$B166)*('③【組立化粧箱】作業依頼＆実績'!$L$7:$L$256=②【資材】在庫情報!N$4),('③【組立化粧箱】作業依頼＆実績'!$N$7:$N$256))</f>
        <v>0</v>
      </c>
      <c r="O166" s="23">
        <f t="shared" si="40"/>
        <v>5280</v>
      </c>
      <c r="P166" s="21">
        <f>SUMPRODUCT((①【資材】入荷情報!$O$7:$O$56=②【資材】在庫情報!$B166)*(①【資材】入荷情報!$P$7:$P$56=②【資材】在庫情報!Q$4),(①【資材】入荷情報!$S$7:$S$56))</f>
        <v>0</v>
      </c>
      <c r="Q166" s="22" cm="1">
        <f t="array" ref="Q166">SUMPRODUCT(('③【組立化粧箱】作業依頼＆実績'!$K$7:$K$256=②【資材】在庫情報!$B166)*('③【組立化粧箱】作業依頼＆実績'!$L$7:$L$256=②【資材】在庫情報!Q$4),('③【組立化粧箱】作業依頼＆実績'!$N$7:$N$256))</f>
        <v>0</v>
      </c>
      <c r="R166" s="23">
        <f t="shared" si="41"/>
        <v>45</v>
      </c>
      <c r="S166" s="21">
        <f>SUMPRODUCT((①【資材】入荷情報!$O$7:$O$56=②【資材】在庫情報!$B166)*(①【資材】入荷情報!$P$7:$P$56=②【資材】在庫情報!T$4),(①【資材】入荷情報!$S$7:$S$56))</f>
        <v>0</v>
      </c>
      <c r="T166" s="22" cm="1">
        <f t="array" ref="T166">SUMPRODUCT(('③【組立化粧箱】作業依頼＆実績'!$K$7:$K$256=②【資材】在庫情報!$B166)*('③【組立化粧箱】作業依頼＆実績'!$L$7:$L$256=②【資材】在庫情報!T$4),('③【組立化粧箱】作業依頼＆実績'!$N$7:$N$256))</f>
        <v>0</v>
      </c>
      <c r="U166" s="23">
        <f t="shared" si="42"/>
        <v>70</v>
      </c>
      <c r="W166" s="68">
        <f t="shared" si="43"/>
        <v>0</v>
      </c>
      <c r="X166" s="22">
        <f t="shared" si="44"/>
        <v>0</v>
      </c>
      <c r="Y166" s="69">
        <f t="shared" si="45"/>
        <v>9319</v>
      </c>
    </row>
    <row r="167" spans="2:25" hidden="1" outlineLevel="1" x14ac:dyDescent="0.25">
      <c r="B167" s="19">
        <f t="shared" si="36"/>
        <v>45391</v>
      </c>
      <c r="C167" s="20" t="s">
        <v>79</v>
      </c>
      <c r="D167" s="21">
        <f>SUMPRODUCT((①【資材】入荷情報!$O$7:$O$56=②【資材】在庫情報!$B167)*(①【資材】入荷情報!$P$7:$P$56=②【資材】在庫情報!E$4),(①【資材】入荷情報!$S$7:$S$56))</f>
        <v>0</v>
      </c>
      <c r="E167" s="22" cm="1">
        <f t="array" ref="E167">SUMPRODUCT(('③【組立化粧箱】作業依頼＆実績'!$K$7:$K$256=②【資材】在庫情報!$B167)*('③【組立化粧箱】作業依頼＆実績'!$L$7:$L$256=②【資材】在庫情報!E$4),('③【組立化粧箱】作業依頼＆実績'!$N$7:$N$256))</f>
        <v>0</v>
      </c>
      <c r="F167" s="23">
        <f t="shared" si="37"/>
        <v>5660</v>
      </c>
      <c r="G167" s="21">
        <f>SUMPRODUCT((①【資材】入荷情報!$O$7:$O$56=②【資材】在庫情報!$B167)*(①【資材】入荷情報!$P$7:$P$56=②【資材】在庫情報!H$4),(①【資材】入荷情報!$S$7:$S$56))</f>
        <v>0</v>
      </c>
      <c r="H167" s="22" cm="1">
        <f t="array" ref="H167">SUMPRODUCT(('③【組立化粧箱】作業依頼＆実績'!$K$7:$K$256=②【資材】在庫情報!$B167)*('③【組立化粧箱】作業依頼＆実績'!$L$7:$L$256=②【資材】在庫情報!H$4),('③【組立化粧箱】作業依頼＆実績'!$N$7:$N$256))</f>
        <v>0</v>
      </c>
      <c r="I167" s="23">
        <f t="shared" si="38"/>
        <v>3443</v>
      </c>
      <c r="J167" s="21">
        <f>SUMPRODUCT((①【資材】入荷情報!$O$7:$O$56=②【資材】在庫情報!$B167)*(①【資材】入荷情報!$P$7:$P$56=②【資材】在庫情報!K$4),(①【資材】入荷情報!$S$7:$S$56))</f>
        <v>0</v>
      </c>
      <c r="K167" s="22" cm="1">
        <f t="array" ref="K167">SUMPRODUCT(('③【組立化粧箱】作業依頼＆実績'!$K$7:$K$256=②【資材】在庫情報!$B167)*('③【組立化粧箱】作業依頼＆実績'!$L$7:$L$256=②【資材】在庫情報!K$4),('③【組立化粧箱】作業依頼＆実績'!$N$7:$N$256))</f>
        <v>0</v>
      </c>
      <c r="L167" s="23">
        <f t="shared" si="39"/>
        <v>3443</v>
      </c>
      <c r="M167" s="21">
        <f>SUMPRODUCT((①【資材】入荷情報!$O$7:$O$56=②【資材】在庫情報!$B167)*(①【資材】入荷情報!$P$7:$P$56=②【資材】在庫情報!N$4),(①【資材】入荷情報!$S$7:$S$56))</f>
        <v>0</v>
      </c>
      <c r="N167" s="22" cm="1">
        <f t="array" ref="N167">SUMPRODUCT(('③【組立化粧箱】作業依頼＆実績'!$K$7:$K$256=②【資材】在庫情報!$B167)*('③【組立化粧箱】作業依頼＆実績'!$L$7:$L$256=②【資材】在庫情報!N$4),('③【組立化粧箱】作業依頼＆実績'!$N$7:$N$256))</f>
        <v>0</v>
      </c>
      <c r="O167" s="23">
        <f t="shared" si="40"/>
        <v>5280</v>
      </c>
      <c r="P167" s="21">
        <f>SUMPRODUCT((①【資材】入荷情報!$O$7:$O$56=②【資材】在庫情報!$B167)*(①【資材】入荷情報!$P$7:$P$56=②【資材】在庫情報!Q$4),(①【資材】入荷情報!$S$7:$S$56))</f>
        <v>0</v>
      </c>
      <c r="Q167" s="22" cm="1">
        <f t="array" ref="Q167">SUMPRODUCT(('③【組立化粧箱】作業依頼＆実績'!$K$7:$K$256=②【資材】在庫情報!$B167)*('③【組立化粧箱】作業依頼＆実績'!$L$7:$L$256=②【資材】在庫情報!Q$4),('③【組立化粧箱】作業依頼＆実績'!$N$7:$N$256))</f>
        <v>0</v>
      </c>
      <c r="R167" s="23">
        <f t="shared" si="41"/>
        <v>45</v>
      </c>
      <c r="S167" s="21">
        <f>SUMPRODUCT((①【資材】入荷情報!$O$7:$O$56=②【資材】在庫情報!$B167)*(①【資材】入荷情報!$P$7:$P$56=②【資材】在庫情報!T$4),(①【資材】入荷情報!$S$7:$S$56))</f>
        <v>0</v>
      </c>
      <c r="T167" s="22" cm="1">
        <f t="array" ref="T167">SUMPRODUCT(('③【組立化粧箱】作業依頼＆実績'!$K$7:$K$256=②【資材】在庫情報!$B167)*('③【組立化粧箱】作業依頼＆実績'!$L$7:$L$256=②【資材】在庫情報!T$4),('③【組立化粧箱】作業依頼＆実績'!$N$7:$N$256))</f>
        <v>0</v>
      </c>
      <c r="U167" s="23">
        <f t="shared" si="42"/>
        <v>70</v>
      </c>
      <c r="W167" s="68">
        <f t="shared" si="43"/>
        <v>0</v>
      </c>
      <c r="X167" s="22">
        <f t="shared" si="44"/>
        <v>0</v>
      </c>
      <c r="Y167" s="69">
        <f t="shared" si="45"/>
        <v>9319</v>
      </c>
    </row>
    <row r="168" spans="2:25" hidden="1" outlineLevel="1" x14ac:dyDescent="0.25">
      <c r="B168" s="19">
        <f t="shared" si="36"/>
        <v>45392</v>
      </c>
      <c r="C168" s="20" t="s">
        <v>80</v>
      </c>
      <c r="D168" s="21">
        <f>SUMPRODUCT((①【資材】入荷情報!$O$7:$O$56=②【資材】在庫情報!$B168)*(①【資材】入荷情報!$P$7:$P$56=②【資材】在庫情報!E$4),(①【資材】入荷情報!$S$7:$S$56))</f>
        <v>0</v>
      </c>
      <c r="E168" s="22" cm="1">
        <f t="array" ref="E168">SUMPRODUCT(('③【組立化粧箱】作業依頼＆実績'!$K$7:$K$256=②【資材】在庫情報!$B168)*('③【組立化粧箱】作業依頼＆実績'!$L$7:$L$256=②【資材】在庫情報!E$4),('③【組立化粧箱】作業依頼＆実績'!$N$7:$N$256))</f>
        <v>0</v>
      </c>
      <c r="F168" s="23">
        <f t="shared" si="37"/>
        <v>5660</v>
      </c>
      <c r="G168" s="21">
        <f>SUMPRODUCT((①【資材】入荷情報!$O$7:$O$56=②【資材】在庫情報!$B168)*(①【資材】入荷情報!$P$7:$P$56=②【資材】在庫情報!H$4),(①【資材】入荷情報!$S$7:$S$56))</f>
        <v>0</v>
      </c>
      <c r="H168" s="22" cm="1">
        <f t="array" ref="H168">SUMPRODUCT(('③【組立化粧箱】作業依頼＆実績'!$K$7:$K$256=②【資材】在庫情報!$B168)*('③【組立化粧箱】作業依頼＆実績'!$L$7:$L$256=②【資材】在庫情報!H$4),('③【組立化粧箱】作業依頼＆実績'!$N$7:$N$256))</f>
        <v>0</v>
      </c>
      <c r="I168" s="23">
        <f t="shared" si="38"/>
        <v>3443</v>
      </c>
      <c r="J168" s="21">
        <f>SUMPRODUCT((①【資材】入荷情報!$O$7:$O$56=②【資材】在庫情報!$B168)*(①【資材】入荷情報!$P$7:$P$56=②【資材】在庫情報!K$4),(①【資材】入荷情報!$S$7:$S$56))</f>
        <v>0</v>
      </c>
      <c r="K168" s="22" cm="1">
        <f t="array" ref="K168">SUMPRODUCT(('③【組立化粧箱】作業依頼＆実績'!$K$7:$K$256=②【資材】在庫情報!$B168)*('③【組立化粧箱】作業依頼＆実績'!$L$7:$L$256=②【資材】在庫情報!K$4),('③【組立化粧箱】作業依頼＆実績'!$N$7:$N$256))</f>
        <v>0</v>
      </c>
      <c r="L168" s="23">
        <f t="shared" si="39"/>
        <v>3443</v>
      </c>
      <c r="M168" s="21">
        <f>SUMPRODUCT((①【資材】入荷情報!$O$7:$O$56=②【資材】在庫情報!$B168)*(①【資材】入荷情報!$P$7:$P$56=②【資材】在庫情報!N$4),(①【資材】入荷情報!$S$7:$S$56))</f>
        <v>0</v>
      </c>
      <c r="N168" s="22" cm="1">
        <f t="array" ref="N168">SUMPRODUCT(('③【組立化粧箱】作業依頼＆実績'!$K$7:$K$256=②【資材】在庫情報!$B168)*('③【組立化粧箱】作業依頼＆実績'!$L$7:$L$256=②【資材】在庫情報!N$4),('③【組立化粧箱】作業依頼＆実績'!$N$7:$N$256))</f>
        <v>0</v>
      </c>
      <c r="O168" s="23">
        <f t="shared" si="40"/>
        <v>5280</v>
      </c>
      <c r="P168" s="21">
        <f>SUMPRODUCT((①【資材】入荷情報!$O$7:$O$56=②【資材】在庫情報!$B168)*(①【資材】入荷情報!$P$7:$P$56=②【資材】在庫情報!Q$4),(①【資材】入荷情報!$S$7:$S$56))</f>
        <v>0</v>
      </c>
      <c r="Q168" s="22" cm="1">
        <f t="array" ref="Q168">SUMPRODUCT(('③【組立化粧箱】作業依頼＆実績'!$K$7:$K$256=②【資材】在庫情報!$B168)*('③【組立化粧箱】作業依頼＆実績'!$L$7:$L$256=②【資材】在庫情報!Q$4),('③【組立化粧箱】作業依頼＆実績'!$N$7:$N$256))</f>
        <v>0</v>
      </c>
      <c r="R168" s="23">
        <f t="shared" si="41"/>
        <v>45</v>
      </c>
      <c r="S168" s="21">
        <f>SUMPRODUCT((①【資材】入荷情報!$O$7:$O$56=②【資材】在庫情報!$B168)*(①【資材】入荷情報!$P$7:$P$56=②【資材】在庫情報!T$4),(①【資材】入荷情報!$S$7:$S$56))</f>
        <v>0</v>
      </c>
      <c r="T168" s="22" cm="1">
        <f t="array" ref="T168">SUMPRODUCT(('③【組立化粧箱】作業依頼＆実績'!$K$7:$K$256=②【資材】在庫情報!$B168)*('③【組立化粧箱】作業依頼＆実績'!$L$7:$L$256=②【資材】在庫情報!T$4),('③【組立化粧箱】作業依頼＆実績'!$N$7:$N$256))</f>
        <v>0</v>
      </c>
      <c r="U168" s="23">
        <f t="shared" si="42"/>
        <v>70</v>
      </c>
      <c r="W168" s="68">
        <f t="shared" si="43"/>
        <v>0</v>
      </c>
      <c r="X168" s="22">
        <f t="shared" si="44"/>
        <v>0</v>
      </c>
      <c r="Y168" s="69">
        <f t="shared" si="45"/>
        <v>9319</v>
      </c>
    </row>
    <row r="169" spans="2:25" hidden="1" outlineLevel="1" x14ac:dyDescent="0.25">
      <c r="B169" s="19">
        <f t="shared" si="36"/>
        <v>45393</v>
      </c>
      <c r="C169" s="20" t="s">
        <v>81</v>
      </c>
      <c r="D169" s="21">
        <f>SUMPRODUCT((①【資材】入荷情報!$O$7:$O$56=②【資材】在庫情報!$B169)*(①【資材】入荷情報!$P$7:$P$56=②【資材】在庫情報!E$4),(①【資材】入荷情報!$S$7:$S$56))</f>
        <v>0</v>
      </c>
      <c r="E169" s="22" cm="1">
        <f t="array" ref="E169">SUMPRODUCT(('③【組立化粧箱】作業依頼＆実績'!$K$7:$K$256=②【資材】在庫情報!$B169)*('③【組立化粧箱】作業依頼＆実績'!$L$7:$L$256=②【資材】在庫情報!E$4),('③【組立化粧箱】作業依頼＆実績'!$N$7:$N$256))</f>
        <v>0</v>
      </c>
      <c r="F169" s="23">
        <f t="shared" si="37"/>
        <v>5660</v>
      </c>
      <c r="G169" s="21">
        <f>SUMPRODUCT((①【資材】入荷情報!$O$7:$O$56=②【資材】在庫情報!$B169)*(①【資材】入荷情報!$P$7:$P$56=②【資材】在庫情報!H$4),(①【資材】入荷情報!$S$7:$S$56))</f>
        <v>0</v>
      </c>
      <c r="H169" s="22" cm="1">
        <f t="array" ref="H169">SUMPRODUCT(('③【組立化粧箱】作業依頼＆実績'!$K$7:$K$256=②【資材】在庫情報!$B169)*('③【組立化粧箱】作業依頼＆実績'!$L$7:$L$256=②【資材】在庫情報!H$4),('③【組立化粧箱】作業依頼＆実績'!$N$7:$N$256))</f>
        <v>0</v>
      </c>
      <c r="I169" s="23">
        <f t="shared" si="38"/>
        <v>3443</v>
      </c>
      <c r="J169" s="21">
        <f>SUMPRODUCT((①【資材】入荷情報!$O$7:$O$56=②【資材】在庫情報!$B169)*(①【資材】入荷情報!$P$7:$P$56=②【資材】在庫情報!K$4),(①【資材】入荷情報!$S$7:$S$56))</f>
        <v>0</v>
      </c>
      <c r="K169" s="22" cm="1">
        <f t="array" ref="K169">SUMPRODUCT(('③【組立化粧箱】作業依頼＆実績'!$K$7:$K$256=②【資材】在庫情報!$B169)*('③【組立化粧箱】作業依頼＆実績'!$L$7:$L$256=②【資材】在庫情報!K$4),('③【組立化粧箱】作業依頼＆実績'!$N$7:$N$256))</f>
        <v>0</v>
      </c>
      <c r="L169" s="23">
        <f t="shared" si="39"/>
        <v>3443</v>
      </c>
      <c r="M169" s="21">
        <f>SUMPRODUCT((①【資材】入荷情報!$O$7:$O$56=②【資材】在庫情報!$B169)*(①【資材】入荷情報!$P$7:$P$56=②【資材】在庫情報!N$4),(①【資材】入荷情報!$S$7:$S$56))</f>
        <v>0</v>
      </c>
      <c r="N169" s="22" cm="1">
        <f t="array" ref="N169">SUMPRODUCT(('③【組立化粧箱】作業依頼＆実績'!$K$7:$K$256=②【資材】在庫情報!$B169)*('③【組立化粧箱】作業依頼＆実績'!$L$7:$L$256=②【資材】在庫情報!N$4),('③【組立化粧箱】作業依頼＆実績'!$N$7:$N$256))</f>
        <v>0</v>
      </c>
      <c r="O169" s="23">
        <f t="shared" si="40"/>
        <v>5280</v>
      </c>
      <c r="P169" s="21">
        <f>SUMPRODUCT((①【資材】入荷情報!$O$7:$O$56=②【資材】在庫情報!$B169)*(①【資材】入荷情報!$P$7:$P$56=②【資材】在庫情報!Q$4),(①【資材】入荷情報!$S$7:$S$56))</f>
        <v>0</v>
      </c>
      <c r="Q169" s="22" cm="1">
        <f t="array" ref="Q169">SUMPRODUCT(('③【組立化粧箱】作業依頼＆実績'!$K$7:$K$256=②【資材】在庫情報!$B169)*('③【組立化粧箱】作業依頼＆実績'!$L$7:$L$256=②【資材】在庫情報!Q$4),('③【組立化粧箱】作業依頼＆実績'!$N$7:$N$256))</f>
        <v>0</v>
      </c>
      <c r="R169" s="23">
        <f t="shared" si="41"/>
        <v>45</v>
      </c>
      <c r="S169" s="21">
        <f>SUMPRODUCT((①【資材】入荷情報!$O$7:$O$56=②【資材】在庫情報!$B169)*(①【資材】入荷情報!$P$7:$P$56=②【資材】在庫情報!T$4),(①【資材】入荷情報!$S$7:$S$56))</f>
        <v>0</v>
      </c>
      <c r="T169" s="22" cm="1">
        <f t="array" ref="T169">SUMPRODUCT(('③【組立化粧箱】作業依頼＆実績'!$K$7:$K$256=②【資材】在庫情報!$B169)*('③【組立化粧箱】作業依頼＆実績'!$L$7:$L$256=②【資材】在庫情報!T$4),('③【組立化粧箱】作業依頼＆実績'!$N$7:$N$256))</f>
        <v>0</v>
      </c>
      <c r="U169" s="23">
        <f t="shared" si="42"/>
        <v>70</v>
      </c>
      <c r="W169" s="68">
        <f t="shared" si="43"/>
        <v>0</v>
      </c>
      <c r="X169" s="22">
        <f t="shared" si="44"/>
        <v>0</v>
      </c>
      <c r="Y169" s="69">
        <f t="shared" si="45"/>
        <v>9319</v>
      </c>
    </row>
    <row r="170" spans="2:25" hidden="1" outlineLevel="1" x14ac:dyDescent="0.25">
      <c r="B170" s="19">
        <f t="shared" si="36"/>
        <v>45394</v>
      </c>
      <c r="C170" s="20" t="s">
        <v>75</v>
      </c>
      <c r="D170" s="21">
        <f>SUMPRODUCT((①【資材】入荷情報!$O$7:$O$56=②【資材】在庫情報!$B170)*(①【資材】入荷情報!$P$7:$P$56=②【資材】在庫情報!E$4),(①【資材】入荷情報!$S$7:$S$56))</f>
        <v>0</v>
      </c>
      <c r="E170" s="22" cm="1">
        <f t="array" ref="E170">SUMPRODUCT(('③【組立化粧箱】作業依頼＆実績'!$K$7:$K$256=②【資材】在庫情報!$B170)*('③【組立化粧箱】作業依頼＆実績'!$L$7:$L$256=②【資材】在庫情報!E$4),('③【組立化粧箱】作業依頼＆実績'!$N$7:$N$256))</f>
        <v>0</v>
      </c>
      <c r="F170" s="23">
        <f t="shared" si="37"/>
        <v>5660</v>
      </c>
      <c r="G170" s="21">
        <f>SUMPRODUCT((①【資材】入荷情報!$O$7:$O$56=②【資材】在庫情報!$B170)*(①【資材】入荷情報!$P$7:$P$56=②【資材】在庫情報!H$4),(①【資材】入荷情報!$S$7:$S$56))</f>
        <v>0</v>
      </c>
      <c r="H170" s="22" cm="1">
        <f t="array" ref="H170">SUMPRODUCT(('③【組立化粧箱】作業依頼＆実績'!$K$7:$K$256=②【資材】在庫情報!$B170)*('③【組立化粧箱】作業依頼＆実績'!$L$7:$L$256=②【資材】在庫情報!H$4),('③【組立化粧箱】作業依頼＆実績'!$N$7:$N$256))</f>
        <v>0</v>
      </c>
      <c r="I170" s="23">
        <f t="shared" si="38"/>
        <v>3443</v>
      </c>
      <c r="J170" s="21">
        <f>SUMPRODUCT((①【資材】入荷情報!$O$7:$O$56=②【資材】在庫情報!$B170)*(①【資材】入荷情報!$P$7:$P$56=②【資材】在庫情報!K$4),(①【資材】入荷情報!$S$7:$S$56))</f>
        <v>0</v>
      </c>
      <c r="K170" s="22" cm="1">
        <f t="array" ref="K170">SUMPRODUCT(('③【組立化粧箱】作業依頼＆実績'!$K$7:$K$256=②【資材】在庫情報!$B170)*('③【組立化粧箱】作業依頼＆実績'!$L$7:$L$256=②【資材】在庫情報!K$4),('③【組立化粧箱】作業依頼＆実績'!$N$7:$N$256))</f>
        <v>0</v>
      </c>
      <c r="L170" s="23">
        <f t="shared" si="39"/>
        <v>3443</v>
      </c>
      <c r="M170" s="21">
        <f>SUMPRODUCT((①【資材】入荷情報!$O$7:$O$56=②【資材】在庫情報!$B170)*(①【資材】入荷情報!$P$7:$P$56=②【資材】在庫情報!N$4),(①【資材】入荷情報!$S$7:$S$56))</f>
        <v>0</v>
      </c>
      <c r="N170" s="22" cm="1">
        <f t="array" ref="N170">SUMPRODUCT(('③【組立化粧箱】作業依頼＆実績'!$K$7:$K$256=②【資材】在庫情報!$B170)*('③【組立化粧箱】作業依頼＆実績'!$L$7:$L$256=②【資材】在庫情報!N$4),('③【組立化粧箱】作業依頼＆実績'!$N$7:$N$256))</f>
        <v>0</v>
      </c>
      <c r="O170" s="23">
        <f t="shared" si="40"/>
        <v>5280</v>
      </c>
      <c r="P170" s="21">
        <f>SUMPRODUCT((①【資材】入荷情報!$O$7:$O$56=②【資材】在庫情報!$B170)*(①【資材】入荷情報!$P$7:$P$56=②【資材】在庫情報!Q$4),(①【資材】入荷情報!$S$7:$S$56))</f>
        <v>0</v>
      </c>
      <c r="Q170" s="22" cm="1">
        <f t="array" ref="Q170">SUMPRODUCT(('③【組立化粧箱】作業依頼＆実績'!$K$7:$K$256=②【資材】在庫情報!$B170)*('③【組立化粧箱】作業依頼＆実績'!$L$7:$L$256=②【資材】在庫情報!Q$4),('③【組立化粧箱】作業依頼＆実績'!$N$7:$N$256))</f>
        <v>0</v>
      </c>
      <c r="R170" s="23">
        <f t="shared" si="41"/>
        <v>45</v>
      </c>
      <c r="S170" s="21">
        <f>SUMPRODUCT((①【資材】入荷情報!$O$7:$O$56=②【資材】在庫情報!$B170)*(①【資材】入荷情報!$P$7:$P$56=②【資材】在庫情報!T$4),(①【資材】入荷情報!$S$7:$S$56))</f>
        <v>0</v>
      </c>
      <c r="T170" s="22" cm="1">
        <f t="array" ref="T170">SUMPRODUCT(('③【組立化粧箱】作業依頼＆実績'!$K$7:$K$256=②【資材】在庫情報!$B170)*('③【組立化粧箱】作業依頼＆実績'!$L$7:$L$256=②【資材】在庫情報!T$4),('③【組立化粧箱】作業依頼＆実績'!$N$7:$N$256))</f>
        <v>0</v>
      </c>
      <c r="U170" s="23">
        <f t="shared" si="42"/>
        <v>70</v>
      </c>
      <c r="W170" s="68">
        <f t="shared" si="43"/>
        <v>0</v>
      </c>
      <c r="X170" s="22">
        <f t="shared" si="44"/>
        <v>0</v>
      </c>
      <c r="Y170" s="69">
        <f t="shared" si="45"/>
        <v>9319</v>
      </c>
    </row>
    <row r="171" spans="2:25" hidden="1" outlineLevel="1" x14ac:dyDescent="0.25">
      <c r="B171" s="19">
        <f t="shared" si="36"/>
        <v>45395</v>
      </c>
      <c r="C171" s="20" t="s">
        <v>76</v>
      </c>
      <c r="D171" s="21">
        <f>SUMPRODUCT((①【資材】入荷情報!$O$7:$O$56=②【資材】在庫情報!$B171)*(①【資材】入荷情報!$P$7:$P$56=②【資材】在庫情報!E$4),(①【資材】入荷情報!$S$7:$S$56))</f>
        <v>0</v>
      </c>
      <c r="E171" s="22" cm="1">
        <f t="array" ref="E171">SUMPRODUCT(('③【組立化粧箱】作業依頼＆実績'!$K$7:$K$256=②【資材】在庫情報!$B171)*('③【組立化粧箱】作業依頼＆実績'!$L$7:$L$256=②【資材】在庫情報!E$4),('③【組立化粧箱】作業依頼＆実績'!$N$7:$N$256))</f>
        <v>0</v>
      </c>
      <c r="F171" s="23">
        <f t="shared" si="37"/>
        <v>5660</v>
      </c>
      <c r="G171" s="21">
        <f>SUMPRODUCT((①【資材】入荷情報!$O$7:$O$56=②【資材】在庫情報!$B171)*(①【資材】入荷情報!$P$7:$P$56=②【資材】在庫情報!H$4),(①【資材】入荷情報!$S$7:$S$56))</f>
        <v>0</v>
      </c>
      <c r="H171" s="22" cm="1">
        <f t="array" ref="H171">SUMPRODUCT(('③【組立化粧箱】作業依頼＆実績'!$K$7:$K$256=②【資材】在庫情報!$B171)*('③【組立化粧箱】作業依頼＆実績'!$L$7:$L$256=②【資材】在庫情報!H$4),('③【組立化粧箱】作業依頼＆実績'!$N$7:$N$256))</f>
        <v>0</v>
      </c>
      <c r="I171" s="23">
        <f t="shared" si="38"/>
        <v>3443</v>
      </c>
      <c r="J171" s="21">
        <f>SUMPRODUCT((①【資材】入荷情報!$O$7:$O$56=②【資材】在庫情報!$B171)*(①【資材】入荷情報!$P$7:$P$56=②【資材】在庫情報!K$4),(①【資材】入荷情報!$S$7:$S$56))</f>
        <v>0</v>
      </c>
      <c r="K171" s="22" cm="1">
        <f t="array" ref="K171">SUMPRODUCT(('③【組立化粧箱】作業依頼＆実績'!$K$7:$K$256=②【資材】在庫情報!$B171)*('③【組立化粧箱】作業依頼＆実績'!$L$7:$L$256=②【資材】在庫情報!K$4),('③【組立化粧箱】作業依頼＆実績'!$N$7:$N$256))</f>
        <v>0</v>
      </c>
      <c r="L171" s="23">
        <f t="shared" si="39"/>
        <v>3443</v>
      </c>
      <c r="M171" s="21">
        <f>SUMPRODUCT((①【資材】入荷情報!$O$7:$O$56=②【資材】在庫情報!$B171)*(①【資材】入荷情報!$P$7:$P$56=②【資材】在庫情報!N$4),(①【資材】入荷情報!$S$7:$S$56))</f>
        <v>0</v>
      </c>
      <c r="N171" s="22" cm="1">
        <f t="array" ref="N171">SUMPRODUCT(('③【組立化粧箱】作業依頼＆実績'!$K$7:$K$256=②【資材】在庫情報!$B171)*('③【組立化粧箱】作業依頼＆実績'!$L$7:$L$256=②【資材】在庫情報!N$4),('③【組立化粧箱】作業依頼＆実績'!$N$7:$N$256))</f>
        <v>0</v>
      </c>
      <c r="O171" s="23">
        <f t="shared" si="40"/>
        <v>5280</v>
      </c>
      <c r="P171" s="21">
        <f>SUMPRODUCT((①【資材】入荷情報!$O$7:$O$56=②【資材】在庫情報!$B171)*(①【資材】入荷情報!$P$7:$P$56=②【資材】在庫情報!Q$4),(①【資材】入荷情報!$S$7:$S$56))</f>
        <v>0</v>
      </c>
      <c r="Q171" s="22" cm="1">
        <f t="array" ref="Q171">SUMPRODUCT(('③【組立化粧箱】作業依頼＆実績'!$K$7:$K$256=②【資材】在庫情報!$B171)*('③【組立化粧箱】作業依頼＆実績'!$L$7:$L$256=②【資材】在庫情報!Q$4),('③【組立化粧箱】作業依頼＆実績'!$N$7:$N$256))</f>
        <v>0</v>
      </c>
      <c r="R171" s="23">
        <f t="shared" si="41"/>
        <v>45</v>
      </c>
      <c r="S171" s="21">
        <f>SUMPRODUCT((①【資材】入荷情報!$O$7:$O$56=②【資材】在庫情報!$B171)*(①【資材】入荷情報!$P$7:$P$56=②【資材】在庫情報!T$4),(①【資材】入荷情報!$S$7:$S$56))</f>
        <v>0</v>
      </c>
      <c r="T171" s="22" cm="1">
        <f t="array" ref="T171">SUMPRODUCT(('③【組立化粧箱】作業依頼＆実績'!$K$7:$K$256=②【資材】在庫情報!$B171)*('③【組立化粧箱】作業依頼＆実績'!$L$7:$L$256=②【資材】在庫情報!T$4),('③【組立化粧箱】作業依頼＆実績'!$N$7:$N$256))</f>
        <v>0</v>
      </c>
      <c r="U171" s="23">
        <f t="shared" si="42"/>
        <v>70</v>
      </c>
      <c r="W171" s="68">
        <f t="shared" si="43"/>
        <v>0</v>
      </c>
      <c r="X171" s="22">
        <f t="shared" si="44"/>
        <v>0</v>
      </c>
      <c r="Y171" s="69">
        <f t="shared" si="45"/>
        <v>9319</v>
      </c>
    </row>
    <row r="172" spans="2:25" hidden="1" outlineLevel="1" x14ac:dyDescent="0.25">
      <c r="B172" s="19">
        <f t="shared" si="36"/>
        <v>45396</v>
      </c>
      <c r="C172" s="20" t="s">
        <v>77</v>
      </c>
      <c r="D172" s="21">
        <f>SUMPRODUCT((①【資材】入荷情報!$O$7:$O$56=②【資材】在庫情報!$B172)*(①【資材】入荷情報!$P$7:$P$56=②【資材】在庫情報!E$4),(①【資材】入荷情報!$S$7:$S$56))</f>
        <v>0</v>
      </c>
      <c r="E172" s="22" cm="1">
        <f t="array" ref="E172">SUMPRODUCT(('③【組立化粧箱】作業依頼＆実績'!$K$7:$K$256=②【資材】在庫情報!$B172)*('③【組立化粧箱】作業依頼＆実績'!$L$7:$L$256=②【資材】在庫情報!E$4),('③【組立化粧箱】作業依頼＆実績'!$N$7:$N$256))</f>
        <v>0</v>
      </c>
      <c r="F172" s="23">
        <f t="shared" si="37"/>
        <v>5660</v>
      </c>
      <c r="G172" s="21">
        <f>SUMPRODUCT((①【資材】入荷情報!$O$7:$O$56=②【資材】在庫情報!$B172)*(①【資材】入荷情報!$P$7:$P$56=②【資材】在庫情報!H$4),(①【資材】入荷情報!$S$7:$S$56))</f>
        <v>0</v>
      </c>
      <c r="H172" s="22" cm="1">
        <f t="array" ref="H172">SUMPRODUCT(('③【組立化粧箱】作業依頼＆実績'!$K$7:$K$256=②【資材】在庫情報!$B172)*('③【組立化粧箱】作業依頼＆実績'!$L$7:$L$256=②【資材】在庫情報!H$4),('③【組立化粧箱】作業依頼＆実績'!$N$7:$N$256))</f>
        <v>0</v>
      </c>
      <c r="I172" s="23">
        <f t="shared" si="38"/>
        <v>3443</v>
      </c>
      <c r="J172" s="21">
        <f>SUMPRODUCT((①【資材】入荷情報!$O$7:$O$56=②【資材】在庫情報!$B172)*(①【資材】入荷情報!$P$7:$P$56=②【資材】在庫情報!K$4),(①【資材】入荷情報!$S$7:$S$56))</f>
        <v>0</v>
      </c>
      <c r="K172" s="22" cm="1">
        <f t="array" ref="K172">SUMPRODUCT(('③【組立化粧箱】作業依頼＆実績'!$K$7:$K$256=②【資材】在庫情報!$B172)*('③【組立化粧箱】作業依頼＆実績'!$L$7:$L$256=②【資材】在庫情報!K$4),('③【組立化粧箱】作業依頼＆実績'!$N$7:$N$256))</f>
        <v>0</v>
      </c>
      <c r="L172" s="23">
        <f t="shared" si="39"/>
        <v>3443</v>
      </c>
      <c r="M172" s="21">
        <f>SUMPRODUCT((①【資材】入荷情報!$O$7:$O$56=②【資材】在庫情報!$B172)*(①【資材】入荷情報!$P$7:$P$56=②【資材】在庫情報!N$4),(①【資材】入荷情報!$S$7:$S$56))</f>
        <v>0</v>
      </c>
      <c r="N172" s="22" cm="1">
        <f t="array" ref="N172">SUMPRODUCT(('③【組立化粧箱】作業依頼＆実績'!$K$7:$K$256=②【資材】在庫情報!$B172)*('③【組立化粧箱】作業依頼＆実績'!$L$7:$L$256=②【資材】在庫情報!N$4),('③【組立化粧箱】作業依頼＆実績'!$N$7:$N$256))</f>
        <v>0</v>
      </c>
      <c r="O172" s="23">
        <f t="shared" si="40"/>
        <v>5280</v>
      </c>
      <c r="P172" s="21">
        <f>SUMPRODUCT((①【資材】入荷情報!$O$7:$O$56=②【資材】在庫情報!$B172)*(①【資材】入荷情報!$P$7:$P$56=②【資材】在庫情報!Q$4),(①【資材】入荷情報!$S$7:$S$56))</f>
        <v>0</v>
      </c>
      <c r="Q172" s="22" cm="1">
        <f t="array" ref="Q172">SUMPRODUCT(('③【組立化粧箱】作業依頼＆実績'!$K$7:$K$256=②【資材】在庫情報!$B172)*('③【組立化粧箱】作業依頼＆実績'!$L$7:$L$256=②【資材】在庫情報!Q$4),('③【組立化粧箱】作業依頼＆実績'!$N$7:$N$256))</f>
        <v>0</v>
      </c>
      <c r="R172" s="23">
        <f t="shared" si="41"/>
        <v>45</v>
      </c>
      <c r="S172" s="21">
        <f>SUMPRODUCT((①【資材】入荷情報!$O$7:$O$56=②【資材】在庫情報!$B172)*(①【資材】入荷情報!$P$7:$P$56=②【資材】在庫情報!T$4),(①【資材】入荷情報!$S$7:$S$56))</f>
        <v>0</v>
      </c>
      <c r="T172" s="22" cm="1">
        <f t="array" ref="T172">SUMPRODUCT(('③【組立化粧箱】作業依頼＆実績'!$K$7:$K$256=②【資材】在庫情報!$B172)*('③【組立化粧箱】作業依頼＆実績'!$L$7:$L$256=②【資材】在庫情報!T$4),('③【組立化粧箱】作業依頼＆実績'!$N$7:$N$256))</f>
        <v>0</v>
      </c>
      <c r="U172" s="23">
        <f t="shared" si="42"/>
        <v>70</v>
      </c>
      <c r="W172" s="68">
        <f t="shared" si="43"/>
        <v>0</v>
      </c>
      <c r="X172" s="22">
        <f t="shared" si="44"/>
        <v>0</v>
      </c>
      <c r="Y172" s="69">
        <f t="shared" si="45"/>
        <v>9319</v>
      </c>
    </row>
    <row r="173" spans="2:25" hidden="1" outlineLevel="1" x14ac:dyDescent="0.25">
      <c r="B173" s="19">
        <f t="shared" si="36"/>
        <v>45397</v>
      </c>
      <c r="C173" s="20" t="s">
        <v>78</v>
      </c>
      <c r="D173" s="21">
        <f>SUMPRODUCT((①【資材】入荷情報!$O$7:$O$56=②【資材】在庫情報!$B173)*(①【資材】入荷情報!$P$7:$P$56=②【資材】在庫情報!E$4),(①【資材】入荷情報!$S$7:$S$56))</f>
        <v>0</v>
      </c>
      <c r="E173" s="22" cm="1">
        <f t="array" ref="E173">SUMPRODUCT(('③【組立化粧箱】作業依頼＆実績'!$K$7:$K$256=②【資材】在庫情報!$B173)*('③【組立化粧箱】作業依頼＆実績'!$L$7:$L$256=②【資材】在庫情報!E$4),('③【組立化粧箱】作業依頼＆実績'!$N$7:$N$256))</f>
        <v>0</v>
      </c>
      <c r="F173" s="23">
        <f t="shared" si="37"/>
        <v>5660</v>
      </c>
      <c r="G173" s="21">
        <f>SUMPRODUCT((①【資材】入荷情報!$O$7:$O$56=②【資材】在庫情報!$B173)*(①【資材】入荷情報!$P$7:$P$56=②【資材】在庫情報!H$4),(①【資材】入荷情報!$S$7:$S$56))</f>
        <v>0</v>
      </c>
      <c r="H173" s="22" cm="1">
        <f t="array" ref="H173">SUMPRODUCT(('③【組立化粧箱】作業依頼＆実績'!$K$7:$K$256=②【資材】在庫情報!$B173)*('③【組立化粧箱】作業依頼＆実績'!$L$7:$L$256=②【資材】在庫情報!H$4),('③【組立化粧箱】作業依頼＆実績'!$N$7:$N$256))</f>
        <v>0</v>
      </c>
      <c r="I173" s="23">
        <f t="shared" si="38"/>
        <v>3443</v>
      </c>
      <c r="J173" s="21">
        <f>SUMPRODUCT((①【資材】入荷情報!$O$7:$O$56=②【資材】在庫情報!$B173)*(①【資材】入荷情報!$P$7:$P$56=②【資材】在庫情報!K$4),(①【資材】入荷情報!$S$7:$S$56))</f>
        <v>0</v>
      </c>
      <c r="K173" s="22" cm="1">
        <f t="array" ref="K173">SUMPRODUCT(('③【組立化粧箱】作業依頼＆実績'!$K$7:$K$256=②【資材】在庫情報!$B173)*('③【組立化粧箱】作業依頼＆実績'!$L$7:$L$256=②【資材】在庫情報!K$4),('③【組立化粧箱】作業依頼＆実績'!$N$7:$N$256))</f>
        <v>0</v>
      </c>
      <c r="L173" s="23">
        <f t="shared" si="39"/>
        <v>3443</v>
      </c>
      <c r="M173" s="21">
        <f>SUMPRODUCT((①【資材】入荷情報!$O$7:$O$56=②【資材】在庫情報!$B173)*(①【資材】入荷情報!$P$7:$P$56=②【資材】在庫情報!N$4),(①【資材】入荷情報!$S$7:$S$56))</f>
        <v>0</v>
      </c>
      <c r="N173" s="22" cm="1">
        <f t="array" ref="N173">SUMPRODUCT(('③【組立化粧箱】作業依頼＆実績'!$K$7:$K$256=②【資材】在庫情報!$B173)*('③【組立化粧箱】作業依頼＆実績'!$L$7:$L$256=②【資材】在庫情報!N$4),('③【組立化粧箱】作業依頼＆実績'!$N$7:$N$256))</f>
        <v>0</v>
      </c>
      <c r="O173" s="23">
        <f t="shared" si="40"/>
        <v>5280</v>
      </c>
      <c r="P173" s="21">
        <f>SUMPRODUCT((①【資材】入荷情報!$O$7:$O$56=②【資材】在庫情報!$B173)*(①【資材】入荷情報!$P$7:$P$56=②【資材】在庫情報!Q$4),(①【資材】入荷情報!$S$7:$S$56))</f>
        <v>0</v>
      </c>
      <c r="Q173" s="22" cm="1">
        <f t="array" ref="Q173">SUMPRODUCT(('③【組立化粧箱】作業依頼＆実績'!$K$7:$K$256=②【資材】在庫情報!$B173)*('③【組立化粧箱】作業依頼＆実績'!$L$7:$L$256=②【資材】在庫情報!Q$4),('③【組立化粧箱】作業依頼＆実績'!$N$7:$N$256))</f>
        <v>0</v>
      </c>
      <c r="R173" s="23">
        <f t="shared" si="41"/>
        <v>45</v>
      </c>
      <c r="S173" s="21">
        <f>SUMPRODUCT((①【資材】入荷情報!$O$7:$O$56=②【資材】在庫情報!$B173)*(①【資材】入荷情報!$P$7:$P$56=②【資材】在庫情報!T$4),(①【資材】入荷情報!$S$7:$S$56))</f>
        <v>0</v>
      </c>
      <c r="T173" s="22" cm="1">
        <f t="array" ref="T173">SUMPRODUCT(('③【組立化粧箱】作業依頼＆実績'!$K$7:$K$256=②【資材】在庫情報!$B173)*('③【組立化粧箱】作業依頼＆実績'!$L$7:$L$256=②【資材】在庫情報!T$4),('③【組立化粧箱】作業依頼＆実績'!$N$7:$N$256))</f>
        <v>0</v>
      </c>
      <c r="U173" s="23">
        <f t="shared" si="42"/>
        <v>70</v>
      </c>
      <c r="W173" s="68">
        <f t="shared" si="43"/>
        <v>0</v>
      </c>
      <c r="X173" s="22">
        <f t="shared" si="44"/>
        <v>0</v>
      </c>
      <c r="Y173" s="69">
        <f t="shared" si="45"/>
        <v>9319</v>
      </c>
    </row>
    <row r="174" spans="2:25" hidden="1" outlineLevel="1" x14ac:dyDescent="0.25">
      <c r="B174" s="19">
        <f t="shared" si="36"/>
        <v>45398</v>
      </c>
      <c r="C174" s="20" t="s">
        <v>79</v>
      </c>
      <c r="D174" s="21">
        <f>SUMPRODUCT((①【資材】入荷情報!$O$7:$O$56=②【資材】在庫情報!$B174)*(①【資材】入荷情報!$P$7:$P$56=②【資材】在庫情報!E$4),(①【資材】入荷情報!$S$7:$S$56))</f>
        <v>0</v>
      </c>
      <c r="E174" s="22" cm="1">
        <f t="array" ref="E174">SUMPRODUCT(('③【組立化粧箱】作業依頼＆実績'!$K$7:$K$256=②【資材】在庫情報!$B174)*('③【組立化粧箱】作業依頼＆実績'!$L$7:$L$256=②【資材】在庫情報!E$4),('③【組立化粧箱】作業依頼＆実績'!$N$7:$N$256))</f>
        <v>0</v>
      </c>
      <c r="F174" s="23">
        <f t="shared" si="37"/>
        <v>5660</v>
      </c>
      <c r="G174" s="21">
        <f>SUMPRODUCT((①【資材】入荷情報!$O$7:$O$56=②【資材】在庫情報!$B174)*(①【資材】入荷情報!$P$7:$P$56=②【資材】在庫情報!H$4),(①【資材】入荷情報!$S$7:$S$56))</f>
        <v>0</v>
      </c>
      <c r="H174" s="22" cm="1">
        <f t="array" ref="H174">SUMPRODUCT(('③【組立化粧箱】作業依頼＆実績'!$K$7:$K$256=②【資材】在庫情報!$B174)*('③【組立化粧箱】作業依頼＆実績'!$L$7:$L$256=②【資材】在庫情報!H$4),('③【組立化粧箱】作業依頼＆実績'!$N$7:$N$256))</f>
        <v>0</v>
      </c>
      <c r="I174" s="23">
        <f t="shared" si="38"/>
        <v>3443</v>
      </c>
      <c r="J174" s="21">
        <f>SUMPRODUCT((①【資材】入荷情報!$O$7:$O$56=②【資材】在庫情報!$B174)*(①【資材】入荷情報!$P$7:$P$56=②【資材】在庫情報!K$4),(①【資材】入荷情報!$S$7:$S$56))</f>
        <v>0</v>
      </c>
      <c r="K174" s="22" cm="1">
        <f t="array" ref="K174">SUMPRODUCT(('③【組立化粧箱】作業依頼＆実績'!$K$7:$K$256=②【資材】在庫情報!$B174)*('③【組立化粧箱】作業依頼＆実績'!$L$7:$L$256=②【資材】在庫情報!K$4),('③【組立化粧箱】作業依頼＆実績'!$N$7:$N$256))</f>
        <v>0</v>
      </c>
      <c r="L174" s="23">
        <f t="shared" si="39"/>
        <v>3443</v>
      </c>
      <c r="M174" s="21">
        <f>SUMPRODUCT((①【資材】入荷情報!$O$7:$O$56=②【資材】在庫情報!$B174)*(①【資材】入荷情報!$P$7:$P$56=②【資材】在庫情報!N$4),(①【資材】入荷情報!$S$7:$S$56))</f>
        <v>0</v>
      </c>
      <c r="N174" s="22" cm="1">
        <f t="array" ref="N174">SUMPRODUCT(('③【組立化粧箱】作業依頼＆実績'!$K$7:$K$256=②【資材】在庫情報!$B174)*('③【組立化粧箱】作業依頼＆実績'!$L$7:$L$256=②【資材】在庫情報!N$4),('③【組立化粧箱】作業依頼＆実績'!$N$7:$N$256))</f>
        <v>0</v>
      </c>
      <c r="O174" s="23">
        <f t="shared" si="40"/>
        <v>5280</v>
      </c>
      <c r="P174" s="21">
        <f>SUMPRODUCT((①【資材】入荷情報!$O$7:$O$56=②【資材】在庫情報!$B174)*(①【資材】入荷情報!$P$7:$P$56=②【資材】在庫情報!Q$4),(①【資材】入荷情報!$S$7:$S$56))</f>
        <v>0</v>
      </c>
      <c r="Q174" s="22" cm="1">
        <f t="array" ref="Q174">SUMPRODUCT(('③【組立化粧箱】作業依頼＆実績'!$K$7:$K$256=②【資材】在庫情報!$B174)*('③【組立化粧箱】作業依頼＆実績'!$L$7:$L$256=②【資材】在庫情報!Q$4),('③【組立化粧箱】作業依頼＆実績'!$N$7:$N$256))</f>
        <v>0</v>
      </c>
      <c r="R174" s="23">
        <f t="shared" si="41"/>
        <v>45</v>
      </c>
      <c r="S174" s="21">
        <f>SUMPRODUCT((①【資材】入荷情報!$O$7:$O$56=②【資材】在庫情報!$B174)*(①【資材】入荷情報!$P$7:$P$56=②【資材】在庫情報!T$4),(①【資材】入荷情報!$S$7:$S$56))</f>
        <v>0</v>
      </c>
      <c r="T174" s="22" cm="1">
        <f t="array" ref="T174">SUMPRODUCT(('③【組立化粧箱】作業依頼＆実績'!$K$7:$K$256=②【資材】在庫情報!$B174)*('③【組立化粧箱】作業依頼＆実績'!$L$7:$L$256=②【資材】在庫情報!T$4),('③【組立化粧箱】作業依頼＆実績'!$N$7:$N$256))</f>
        <v>0</v>
      </c>
      <c r="U174" s="23">
        <f t="shared" si="42"/>
        <v>70</v>
      </c>
      <c r="W174" s="68">
        <f t="shared" si="43"/>
        <v>0</v>
      </c>
      <c r="X174" s="22">
        <f t="shared" si="44"/>
        <v>0</v>
      </c>
      <c r="Y174" s="69">
        <f t="shared" si="45"/>
        <v>9319</v>
      </c>
    </row>
    <row r="175" spans="2:25" hidden="1" outlineLevel="1" x14ac:dyDescent="0.25">
      <c r="B175" s="19">
        <f t="shared" si="36"/>
        <v>45399</v>
      </c>
      <c r="C175" s="20" t="s">
        <v>80</v>
      </c>
      <c r="D175" s="21">
        <f>SUMPRODUCT((①【資材】入荷情報!$O$7:$O$56=②【資材】在庫情報!$B175)*(①【資材】入荷情報!$P$7:$P$56=②【資材】在庫情報!E$4),(①【資材】入荷情報!$S$7:$S$56))</f>
        <v>0</v>
      </c>
      <c r="E175" s="22" cm="1">
        <f t="array" ref="E175">SUMPRODUCT(('③【組立化粧箱】作業依頼＆実績'!$K$7:$K$256=②【資材】在庫情報!$B175)*('③【組立化粧箱】作業依頼＆実績'!$L$7:$L$256=②【資材】在庫情報!E$4),('③【組立化粧箱】作業依頼＆実績'!$N$7:$N$256))</f>
        <v>0</v>
      </c>
      <c r="F175" s="23">
        <f t="shared" si="37"/>
        <v>5660</v>
      </c>
      <c r="G175" s="21">
        <f>SUMPRODUCT((①【資材】入荷情報!$O$7:$O$56=②【資材】在庫情報!$B175)*(①【資材】入荷情報!$P$7:$P$56=②【資材】在庫情報!H$4),(①【資材】入荷情報!$S$7:$S$56))</f>
        <v>0</v>
      </c>
      <c r="H175" s="22" cm="1">
        <f t="array" ref="H175">SUMPRODUCT(('③【組立化粧箱】作業依頼＆実績'!$K$7:$K$256=②【資材】在庫情報!$B175)*('③【組立化粧箱】作業依頼＆実績'!$L$7:$L$256=②【資材】在庫情報!H$4),('③【組立化粧箱】作業依頼＆実績'!$N$7:$N$256))</f>
        <v>0</v>
      </c>
      <c r="I175" s="23">
        <f t="shared" si="38"/>
        <v>3443</v>
      </c>
      <c r="J175" s="21">
        <f>SUMPRODUCT((①【資材】入荷情報!$O$7:$O$56=②【資材】在庫情報!$B175)*(①【資材】入荷情報!$P$7:$P$56=②【資材】在庫情報!K$4),(①【資材】入荷情報!$S$7:$S$56))</f>
        <v>0</v>
      </c>
      <c r="K175" s="22" cm="1">
        <f t="array" ref="K175">SUMPRODUCT(('③【組立化粧箱】作業依頼＆実績'!$K$7:$K$256=②【資材】在庫情報!$B175)*('③【組立化粧箱】作業依頼＆実績'!$L$7:$L$256=②【資材】在庫情報!K$4),('③【組立化粧箱】作業依頼＆実績'!$N$7:$N$256))</f>
        <v>0</v>
      </c>
      <c r="L175" s="23">
        <f t="shared" si="39"/>
        <v>3443</v>
      </c>
      <c r="M175" s="21">
        <f>SUMPRODUCT((①【資材】入荷情報!$O$7:$O$56=②【資材】在庫情報!$B175)*(①【資材】入荷情報!$P$7:$P$56=②【資材】在庫情報!N$4),(①【資材】入荷情報!$S$7:$S$56))</f>
        <v>0</v>
      </c>
      <c r="N175" s="22" cm="1">
        <f t="array" ref="N175">SUMPRODUCT(('③【組立化粧箱】作業依頼＆実績'!$K$7:$K$256=②【資材】在庫情報!$B175)*('③【組立化粧箱】作業依頼＆実績'!$L$7:$L$256=②【資材】在庫情報!N$4),('③【組立化粧箱】作業依頼＆実績'!$N$7:$N$256))</f>
        <v>0</v>
      </c>
      <c r="O175" s="23">
        <f t="shared" si="40"/>
        <v>5280</v>
      </c>
      <c r="P175" s="21">
        <f>SUMPRODUCT((①【資材】入荷情報!$O$7:$O$56=②【資材】在庫情報!$B175)*(①【資材】入荷情報!$P$7:$P$56=②【資材】在庫情報!Q$4),(①【資材】入荷情報!$S$7:$S$56))</f>
        <v>0</v>
      </c>
      <c r="Q175" s="22" cm="1">
        <f t="array" ref="Q175">SUMPRODUCT(('③【組立化粧箱】作業依頼＆実績'!$K$7:$K$256=②【資材】在庫情報!$B175)*('③【組立化粧箱】作業依頼＆実績'!$L$7:$L$256=②【資材】在庫情報!Q$4),('③【組立化粧箱】作業依頼＆実績'!$N$7:$N$256))</f>
        <v>0</v>
      </c>
      <c r="R175" s="23">
        <f t="shared" si="41"/>
        <v>45</v>
      </c>
      <c r="S175" s="21">
        <f>SUMPRODUCT((①【資材】入荷情報!$O$7:$O$56=②【資材】在庫情報!$B175)*(①【資材】入荷情報!$P$7:$P$56=②【資材】在庫情報!T$4),(①【資材】入荷情報!$S$7:$S$56))</f>
        <v>0</v>
      </c>
      <c r="T175" s="22" cm="1">
        <f t="array" ref="T175">SUMPRODUCT(('③【組立化粧箱】作業依頼＆実績'!$K$7:$K$256=②【資材】在庫情報!$B175)*('③【組立化粧箱】作業依頼＆実績'!$L$7:$L$256=②【資材】在庫情報!T$4),('③【組立化粧箱】作業依頼＆実績'!$N$7:$N$256))</f>
        <v>0</v>
      </c>
      <c r="U175" s="23">
        <f t="shared" si="42"/>
        <v>70</v>
      </c>
      <c r="W175" s="68">
        <f t="shared" si="43"/>
        <v>0</v>
      </c>
      <c r="X175" s="22">
        <f t="shared" si="44"/>
        <v>0</v>
      </c>
      <c r="Y175" s="69">
        <f t="shared" si="45"/>
        <v>9319</v>
      </c>
    </row>
    <row r="176" spans="2:25" hidden="1" outlineLevel="1" x14ac:dyDescent="0.25">
      <c r="B176" s="19">
        <f t="shared" si="36"/>
        <v>45400</v>
      </c>
      <c r="C176" s="20" t="s">
        <v>81</v>
      </c>
      <c r="D176" s="21">
        <f>SUMPRODUCT((①【資材】入荷情報!$O$7:$O$56=②【資材】在庫情報!$B176)*(①【資材】入荷情報!$P$7:$P$56=②【資材】在庫情報!E$4),(①【資材】入荷情報!$S$7:$S$56))</f>
        <v>0</v>
      </c>
      <c r="E176" s="22" cm="1">
        <f t="array" ref="E176">SUMPRODUCT(('③【組立化粧箱】作業依頼＆実績'!$K$7:$K$256=②【資材】在庫情報!$B176)*('③【組立化粧箱】作業依頼＆実績'!$L$7:$L$256=②【資材】在庫情報!E$4),('③【組立化粧箱】作業依頼＆実績'!$N$7:$N$256))</f>
        <v>0</v>
      </c>
      <c r="F176" s="23">
        <f t="shared" si="37"/>
        <v>5660</v>
      </c>
      <c r="G176" s="21">
        <f>SUMPRODUCT((①【資材】入荷情報!$O$7:$O$56=②【資材】在庫情報!$B176)*(①【資材】入荷情報!$P$7:$P$56=②【資材】在庫情報!H$4),(①【資材】入荷情報!$S$7:$S$56))</f>
        <v>0</v>
      </c>
      <c r="H176" s="22" cm="1">
        <f t="array" ref="H176">SUMPRODUCT(('③【組立化粧箱】作業依頼＆実績'!$K$7:$K$256=②【資材】在庫情報!$B176)*('③【組立化粧箱】作業依頼＆実績'!$L$7:$L$256=②【資材】在庫情報!H$4),('③【組立化粧箱】作業依頼＆実績'!$N$7:$N$256))</f>
        <v>0</v>
      </c>
      <c r="I176" s="23">
        <f t="shared" si="38"/>
        <v>3443</v>
      </c>
      <c r="J176" s="21">
        <f>SUMPRODUCT((①【資材】入荷情報!$O$7:$O$56=②【資材】在庫情報!$B176)*(①【資材】入荷情報!$P$7:$P$56=②【資材】在庫情報!K$4),(①【資材】入荷情報!$S$7:$S$56))</f>
        <v>0</v>
      </c>
      <c r="K176" s="22" cm="1">
        <f t="array" ref="K176">SUMPRODUCT(('③【組立化粧箱】作業依頼＆実績'!$K$7:$K$256=②【資材】在庫情報!$B176)*('③【組立化粧箱】作業依頼＆実績'!$L$7:$L$256=②【資材】在庫情報!K$4),('③【組立化粧箱】作業依頼＆実績'!$N$7:$N$256))</f>
        <v>0</v>
      </c>
      <c r="L176" s="23">
        <f t="shared" si="39"/>
        <v>3443</v>
      </c>
      <c r="M176" s="21">
        <f>SUMPRODUCT((①【資材】入荷情報!$O$7:$O$56=②【資材】在庫情報!$B176)*(①【資材】入荷情報!$P$7:$P$56=②【資材】在庫情報!N$4),(①【資材】入荷情報!$S$7:$S$56))</f>
        <v>0</v>
      </c>
      <c r="N176" s="22" cm="1">
        <f t="array" ref="N176">SUMPRODUCT(('③【組立化粧箱】作業依頼＆実績'!$K$7:$K$256=②【資材】在庫情報!$B176)*('③【組立化粧箱】作業依頼＆実績'!$L$7:$L$256=②【資材】在庫情報!N$4),('③【組立化粧箱】作業依頼＆実績'!$N$7:$N$256))</f>
        <v>0</v>
      </c>
      <c r="O176" s="23">
        <f t="shared" si="40"/>
        <v>5280</v>
      </c>
      <c r="P176" s="21">
        <f>SUMPRODUCT((①【資材】入荷情報!$O$7:$O$56=②【資材】在庫情報!$B176)*(①【資材】入荷情報!$P$7:$P$56=②【資材】在庫情報!Q$4),(①【資材】入荷情報!$S$7:$S$56))</f>
        <v>0</v>
      </c>
      <c r="Q176" s="22" cm="1">
        <f t="array" ref="Q176">SUMPRODUCT(('③【組立化粧箱】作業依頼＆実績'!$K$7:$K$256=②【資材】在庫情報!$B176)*('③【組立化粧箱】作業依頼＆実績'!$L$7:$L$256=②【資材】在庫情報!Q$4),('③【組立化粧箱】作業依頼＆実績'!$N$7:$N$256))</f>
        <v>0</v>
      </c>
      <c r="R176" s="23">
        <f t="shared" si="41"/>
        <v>45</v>
      </c>
      <c r="S176" s="21">
        <f>SUMPRODUCT((①【資材】入荷情報!$O$7:$O$56=②【資材】在庫情報!$B176)*(①【資材】入荷情報!$P$7:$P$56=②【資材】在庫情報!T$4),(①【資材】入荷情報!$S$7:$S$56))</f>
        <v>0</v>
      </c>
      <c r="T176" s="22" cm="1">
        <f t="array" ref="T176">SUMPRODUCT(('③【組立化粧箱】作業依頼＆実績'!$K$7:$K$256=②【資材】在庫情報!$B176)*('③【組立化粧箱】作業依頼＆実績'!$L$7:$L$256=②【資材】在庫情報!T$4),('③【組立化粧箱】作業依頼＆実績'!$N$7:$N$256))</f>
        <v>0</v>
      </c>
      <c r="U176" s="23">
        <f t="shared" si="42"/>
        <v>70</v>
      </c>
      <c r="W176" s="68">
        <f t="shared" si="43"/>
        <v>0</v>
      </c>
      <c r="X176" s="22">
        <f t="shared" si="44"/>
        <v>0</v>
      </c>
      <c r="Y176" s="69">
        <f t="shared" si="45"/>
        <v>9319</v>
      </c>
    </row>
    <row r="177" spans="2:25" hidden="1" outlineLevel="1" x14ac:dyDescent="0.25">
      <c r="B177" s="19">
        <f t="shared" si="36"/>
        <v>45401</v>
      </c>
      <c r="C177" s="20" t="s">
        <v>75</v>
      </c>
      <c r="D177" s="21">
        <f>SUMPRODUCT((①【資材】入荷情報!$O$7:$O$56=②【資材】在庫情報!$B177)*(①【資材】入荷情報!$P$7:$P$56=②【資材】在庫情報!E$4),(①【資材】入荷情報!$S$7:$S$56))</f>
        <v>0</v>
      </c>
      <c r="E177" s="22" cm="1">
        <f t="array" ref="E177">SUMPRODUCT(('③【組立化粧箱】作業依頼＆実績'!$K$7:$K$256=②【資材】在庫情報!$B177)*('③【組立化粧箱】作業依頼＆実績'!$L$7:$L$256=②【資材】在庫情報!E$4),('③【組立化粧箱】作業依頼＆実績'!$N$7:$N$256))</f>
        <v>0</v>
      </c>
      <c r="F177" s="23">
        <f t="shared" si="37"/>
        <v>5660</v>
      </c>
      <c r="G177" s="21">
        <f>SUMPRODUCT((①【資材】入荷情報!$O$7:$O$56=②【資材】在庫情報!$B177)*(①【資材】入荷情報!$P$7:$P$56=②【資材】在庫情報!H$4),(①【資材】入荷情報!$S$7:$S$56))</f>
        <v>0</v>
      </c>
      <c r="H177" s="22" cm="1">
        <f t="array" ref="H177">SUMPRODUCT(('③【組立化粧箱】作業依頼＆実績'!$K$7:$K$256=②【資材】在庫情報!$B177)*('③【組立化粧箱】作業依頼＆実績'!$L$7:$L$256=②【資材】在庫情報!H$4),('③【組立化粧箱】作業依頼＆実績'!$N$7:$N$256))</f>
        <v>0</v>
      </c>
      <c r="I177" s="23">
        <f t="shared" si="38"/>
        <v>3443</v>
      </c>
      <c r="J177" s="21">
        <f>SUMPRODUCT((①【資材】入荷情報!$O$7:$O$56=②【資材】在庫情報!$B177)*(①【資材】入荷情報!$P$7:$P$56=②【資材】在庫情報!K$4),(①【資材】入荷情報!$S$7:$S$56))</f>
        <v>0</v>
      </c>
      <c r="K177" s="22" cm="1">
        <f t="array" ref="K177">SUMPRODUCT(('③【組立化粧箱】作業依頼＆実績'!$K$7:$K$256=②【資材】在庫情報!$B177)*('③【組立化粧箱】作業依頼＆実績'!$L$7:$L$256=②【資材】在庫情報!K$4),('③【組立化粧箱】作業依頼＆実績'!$N$7:$N$256))</f>
        <v>0</v>
      </c>
      <c r="L177" s="23">
        <f t="shared" si="39"/>
        <v>3443</v>
      </c>
      <c r="M177" s="21">
        <f>SUMPRODUCT((①【資材】入荷情報!$O$7:$O$56=②【資材】在庫情報!$B177)*(①【資材】入荷情報!$P$7:$P$56=②【資材】在庫情報!N$4),(①【資材】入荷情報!$S$7:$S$56))</f>
        <v>0</v>
      </c>
      <c r="N177" s="22" cm="1">
        <f t="array" ref="N177">SUMPRODUCT(('③【組立化粧箱】作業依頼＆実績'!$K$7:$K$256=②【資材】在庫情報!$B177)*('③【組立化粧箱】作業依頼＆実績'!$L$7:$L$256=②【資材】在庫情報!N$4),('③【組立化粧箱】作業依頼＆実績'!$N$7:$N$256))</f>
        <v>0</v>
      </c>
      <c r="O177" s="23">
        <f t="shared" si="40"/>
        <v>5280</v>
      </c>
      <c r="P177" s="21">
        <f>SUMPRODUCT((①【資材】入荷情報!$O$7:$O$56=②【資材】在庫情報!$B177)*(①【資材】入荷情報!$P$7:$P$56=②【資材】在庫情報!Q$4),(①【資材】入荷情報!$S$7:$S$56))</f>
        <v>0</v>
      </c>
      <c r="Q177" s="22" cm="1">
        <f t="array" ref="Q177">SUMPRODUCT(('③【組立化粧箱】作業依頼＆実績'!$K$7:$K$256=②【資材】在庫情報!$B177)*('③【組立化粧箱】作業依頼＆実績'!$L$7:$L$256=②【資材】在庫情報!Q$4),('③【組立化粧箱】作業依頼＆実績'!$N$7:$N$256))</f>
        <v>0</v>
      </c>
      <c r="R177" s="23">
        <f t="shared" si="41"/>
        <v>45</v>
      </c>
      <c r="S177" s="21">
        <f>SUMPRODUCT((①【資材】入荷情報!$O$7:$O$56=②【資材】在庫情報!$B177)*(①【資材】入荷情報!$P$7:$P$56=②【資材】在庫情報!T$4),(①【資材】入荷情報!$S$7:$S$56))</f>
        <v>0</v>
      </c>
      <c r="T177" s="22" cm="1">
        <f t="array" ref="T177">SUMPRODUCT(('③【組立化粧箱】作業依頼＆実績'!$K$7:$K$256=②【資材】在庫情報!$B177)*('③【組立化粧箱】作業依頼＆実績'!$L$7:$L$256=②【資材】在庫情報!T$4),('③【組立化粧箱】作業依頼＆実績'!$N$7:$N$256))</f>
        <v>0</v>
      </c>
      <c r="U177" s="23">
        <f t="shared" si="42"/>
        <v>70</v>
      </c>
      <c r="W177" s="68">
        <f t="shared" si="43"/>
        <v>0</v>
      </c>
      <c r="X177" s="22">
        <f t="shared" si="44"/>
        <v>0</v>
      </c>
      <c r="Y177" s="69">
        <f t="shared" si="45"/>
        <v>9319</v>
      </c>
    </row>
    <row r="178" spans="2:25" hidden="1" outlineLevel="1" x14ac:dyDescent="0.25">
      <c r="B178" s="19">
        <f t="shared" si="36"/>
        <v>45402</v>
      </c>
      <c r="C178" s="20" t="s">
        <v>76</v>
      </c>
      <c r="D178" s="21">
        <f>SUMPRODUCT((①【資材】入荷情報!$O$7:$O$56=②【資材】在庫情報!$B178)*(①【資材】入荷情報!$P$7:$P$56=②【資材】在庫情報!E$4),(①【資材】入荷情報!$S$7:$S$56))</f>
        <v>0</v>
      </c>
      <c r="E178" s="22" cm="1">
        <f t="array" ref="E178">SUMPRODUCT(('③【組立化粧箱】作業依頼＆実績'!$K$7:$K$256=②【資材】在庫情報!$B178)*('③【組立化粧箱】作業依頼＆実績'!$L$7:$L$256=②【資材】在庫情報!E$4),('③【組立化粧箱】作業依頼＆実績'!$N$7:$N$256))</f>
        <v>0</v>
      </c>
      <c r="F178" s="23">
        <f t="shared" si="37"/>
        <v>5660</v>
      </c>
      <c r="G178" s="21">
        <f>SUMPRODUCT((①【資材】入荷情報!$O$7:$O$56=②【資材】在庫情報!$B178)*(①【資材】入荷情報!$P$7:$P$56=②【資材】在庫情報!H$4),(①【資材】入荷情報!$S$7:$S$56))</f>
        <v>0</v>
      </c>
      <c r="H178" s="22" cm="1">
        <f t="array" ref="H178">SUMPRODUCT(('③【組立化粧箱】作業依頼＆実績'!$K$7:$K$256=②【資材】在庫情報!$B178)*('③【組立化粧箱】作業依頼＆実績'!$L$7:$L$256=②【資材】在庫情報!H$4),('③【組立化粧箱】作業依頼＆実績'!$N$7:$N$256))</f>
        <v>0</v>
      </c>
      <c r="I178" s="23">
        <f t="shared" si="38"/>
        <v>3443</v>
      </c>
      <c r="J178" s="21">
        <f>SUMPRODUCT((①【資材】入荷情報!$O$7:$O$56=②【資材】在庫情報!$B178)*(①【資材】入荷情報!$P$7:$P$56=②【資材】在庫情報!K$4),(①【資材】入荷情報!$S$7:$S$56))</f>
        <v>0</v>
      </c>
      <c r="K178" s="22" cm="1">
        <f t="array" ref="K178">SUMPRODUCT(('③【組立化粧箱】作業依頼＆実績'!$K$7:$K$256=②【資材】在庫情報!$B178)*('③【組立化粧箱】作業依頼＆実績'!$L$7:$L$256=②【資材】在庫情報!K$4),('③【組立化粧箱】作業依頼＆実績'!$N$7:$N$256))</f>
        <v>0</v>
      </c>
      <c r="L178" s="23">
        <f t="shared" si="39"/>
        <v>3443</v>
      </c>
      <c r="M178" s="21">
        <f>SUMPRODUCT((①【資材】入荷情報!$O$7:$O$56=②【資材】在庫情報!$B178)*(①【資材】入荷情報!$P$7:$P$56=②【資材】在庫情報!N$4),(①【資材】入荷情報!$S$7:$S$56))</f>
        <v>0</v>
      </c>
      <c r="N178" s="22" cm="1">
        <f t="array" ref="N178">SUMPRODUCT(('③【組立化粧箱】作業依頼＆実績'!$K$7:$K$256=②【資材】在庫情報!$B178)*('③【組立化粧箱】作業依頼＆実績'!$L$7:$L$256=②【資材】在庫情報!N$4),('③【組立化粧箱】作業依頼＆実績'!$N$7:$N$256))</f>
        <v>0</v>
      </c>
      <c r="O178" s="23">
        <f t="shared" si="40"/>
        <v>5280</v>
      </c>
      <c r="P178" s="21">
        <f>SUMPRODUCT((①【資材】入荷情報!$O$7:$O$56=②【資材】在庫情報!$B178)*(①【資材】入荷情報!$P$7:$P$56=②【資材】在庫情報!Q$4),(①【資材】入荷情報!$S$7:$S$56))</f>
        <v>0</v>
      </c>
      <c r="Q178" s="22" cm="1">
        <f t="array" ref="Q178">SUMPRODUCT(('③【組立化粧箱】作業依頼＆実績'!$K$7:$K$256=②【資材】在庫情報!$B178)*('③【組立化粧箱】作業依頼＆実績'!$L$7:$L$256=②【資材】在庫情報!Q$4),('③【組立化粧箱】作業依頼＆実績'!$N$7:$N$256))</f>
        <v>0</v>
      </c>
      <c r="R178" s="23">
        <f t="shared" si="41"/>
        <v>45</v>
      </c>
      <c r="S178" s="21">
        <f>SUMPRODUCT((①【資材】入荷情報!$O$7:$O$56=②【資材】在庫情報!$B178)*(①【資材】入荷情報!$P$7:$P$56=②【資材】在庫情報!T$4),(①【資材】入荷情報!$S$7:$S$56))</f>
        <v>0</v>
      </c>
      <c r="T178" s="22" cm="1">
        <f t="array" ref="T178">SUMPRODUCT(('③【組立化粧箱】作業依頼＆実績'!$K$7:$K$256=②【資材】在庫情報!$B178)*('③【組立化粧箱】作業依頼＆実績'!$L$7:$L$256=②【資材】在庫情報!T$4),('③【組立化粧箱】作業依頼＆実績'!$N$7:$N$256))</f>
        <v>0</v>
      </c>
      <c r="U178" s="23">
        <f t="shared" si="42"/>
        <v>70</v>
      </c>
      <c r="W178" s="68">
        <f t="shared" si="43"/>
        <v>0</v>
      </c>
      <c r="X178" s="22">
        <f t="shared" si="44"/>
        <v>0</v>
      </c>
      <c r="Y178" s="69">
        <f t="shared" si="45"/>
        <v>9319</v>
      </c>
    </row>
    <row r="179" spans="2:25" hidden="1" outlineLevel="1" x14ac:dyDescent="0.25">
      <c r="B179" s="19">
        <f t="shared" si="36"/>
        <v>45403</v>
      </c>
      <c r="C179" s="20" t="s">
        <v>77</v>
      </c>
      <c r="D179" s="21">
        <f>SUMPRODUCT((①【資材】入荷情報!$O$7:$O$56=②【資材】在庫情報!$B179)*(①【資材】入荷情報!$P$7:$P$56=②【資材】在庫情報!E$4),(①【資材】入荷情報!$S$7:$S$56))</f>
        <v>0</v>
      </c>
      <c r="E179" s="22" cm="1">
        <f t="array" ref="E179">SUMPRODUCT(('③【組立化粧箱】作業依頼＆実績'!$K$7:$K$256=②【資材】在庫情報!$B179)*('③【組立化粧箱】作業依頼＆実績'!$L$7:$L$256=②【資材】在庫情報!E$4),('③【組立化粧箱】作業依頼＆実績'!$N$7:$N$256))</f>
        <v>0</v>
      </c>
      <c r="F179" s="23">
        <f t="shared" si="37"/>
        <v>5660</v>
      </c>
      <c r="G179" s="21">
        <f>SUMPRODUCT((①【資材】入荷情報!$O$7:$O$56=②【資材】在庫情報!$B179)*(①【資材】入荷情報!$P$7:$P$56=②【資材】在庫情報!H$4),(①【資材】入荷情報!$S$7:$S$56))</f>
        <v>0</v>
      </c>
      <c r="H179" s="22" cm="1">
        <f t="array" ref="H179">SUMPRODUCT(('③【組立化粧箱】作業依頼＆実績'!$K$7:$K$256=②【資材】在庫情報!$B179)*('③【組立化粧箱】作業依頼＆実績'!$L$7:$L$256=②【資材】在庫情報!H$4),('③【組立化粧箱】作業依頼＆実績'!$N$7:$N$256))</f>
        <v>0</v>
      </c>
      <c r="I179" s="23">
        <f t="shared" si="38"/>
        <v>3443</v>
      </c>
      <c r="J179" s="21">
        <f>SUMPRODUCT((①【資材】入荷情報!$O$7:$O$56=②【資材】在庫情報!$B179)*(①【資材】入荷情報!$P$7:$P$56=②【資材】在庫情報!K$4),(①【資材】入荷情報!$S$7:$S$56))</f>
        <v>0</v>
      </c>
      <c r="K179" s="22" cm="1">
        <f t="array" ref="K179">SUMPRODUCT(('③【組立化粧箱】作業依頼＆実績'!$K$7:$K$256=②【資材】在庫情報!$B179)*('③【組立化粧箱】作業依頼＆実績'!$L$7:$L$256=②【資材】在庫情報!K$4),('③【組立化粧箱】作業依頼＆実績'!$N$7:$N$256))</f>
        <v>0</v>
      </c>
      <c r="L179" s="23">
        <f t="shared" si="39"/>
        <v>3443</v>
      </c>
      <c r="M179" s="21">
        <f>SUMPRODUCT((①【資材】入荷情報!$O$7:$O$56=②【資材】在庫情報!$B179)*(①【資材】入荷情報!$P$7:$P$56=②【資材】在庫情報!N$4),(①【資材】入荷情報!$S$7:$S$56))</f>
        <v>0</v>
      </c>
      <c r="N179" s="22" cm="1">
        <f t="array" ref="N179">SUMPRODUCT(('③【組立化粧箱】作業依頼＆実績'!$K$7:$K$256=②【資材】在庫情報!$B179)*('③【組立化粧箱】作業依頼＆実績'!$L$7:$L$256=②【資材】在庫情報!N$4),('③【組立化粧箱】作業依頼＆実績'!$N$7:$N$256))</f>
        <v>0</v>
      </c>
      <c r="O179" s="23">
        <f t="shared" si="40"/>
        <v>5280</v>
      </c>
      <c r="P179" s="21">
        <f>SUMPRODUCT((①【資材】入荷情報!$O$7:$O$56=②【資材】在庫情報!$B179)*(①【資材】入荷情報!$P$7:$P$56=②【資材】在庫情報!Q$4),(①【資材】入荷情報!$S$7:$S$56))</f>
        <v>0</v>
      </c>
      <c r="Q179" s="22" cm="1">
        <f t="array" ref="Q179">SUMPRODUCT(('③【組立化粧箱】作業依頼＆実績'!$K$7:$K$256=②【資材】在庫情報!$B179)*('③【組立化粧箱】作業依頼＆実績'!$L$7:$L$256=②【資材】在庫情報!Q$4),('③【組立化粧箱】作業依頼＆実績'!$N$7:$N$256))</f>
        <v>0</v>
      </c>
      <c r="R179" s="23">
        <f t="shared" si="41"/>
        <v>45</v>
      </c>
      <c r="S179" s="21">
        <f>SUMPRODUCT((①【資材】入荷情報!$O$7:$O$56=②【資材】在庫情報!$B179)*(①【資材】入荷情報!$P$7:$P$56=②【資材】在庫情報!T$4),(①【資材】入荷情報!$S$7:$S$56))</f>
        <v>0</v>
      </c>
      <c r="T179" s="22" cm="1">
        <f t="array" ref="T179">SUMPRODUCT(('③【組立化粧箱】作業依頼＆実績'!$K$7:$K$256=②【資材】在庫情報!$B179)*('③【組立化粧箱】作業依頼＆実績'!$L$7:$L$256=②【資材】在庫情報!T$4),('③【組立化粧箱】作業依頼＆実績'!$N$7:$N$256))</f>
        <v>0</v>
      </c>
      <c r="U179" s="23">
        <f t="shared" si="42"/>
        <v>70</v>
      </c>
      <c r="W179" s="68">
        <f t="shared" si="43"/>
        <v>0</v>
      </c>
      <c r="X179" s="22">
        <f t="shared" si="44"/>
        <v>0</v>
      </c>
      <c r="Y179" s="69">
        <f t="shared" si="45"/>
        <v>9319</v>
      </c>
    </row>
    <row r="180" spans="2:25" hidden="1" outlineLevel="1" x14ac:dyDescent="0.25">
      <c r="B180" s="19">
        <f t="shared" si="36"/>
        <v>45404</v>
      </c>
      <c r="C180" s="20" t="s">
        <v>78</v>
      </c>
      <c r="D180" s="21">
        <f>SUMPRODUCT((①【資材】入荷情報!$O$7:$O$56=②【資材】在庫情報!$B180)*(①【資材】入荷情報!$P$7:$P$56=②【資材】在庫情報!E$4),(①【資材】入荷情報!$S$7:$S$56))</f>
        <v>0</v>
      </c>
      <c r="E180" s="22" cm="1">
        <f t="array" ref="E180">SUMPRODUCT(('③【組立化粧箱】作業依頼＆実績'!$K$7:$K$256=②【資材】在庫情報!$B180)*('③【組立化粧箱】作業依頼＆実績'!$L$7:$L$256=②【資材】在庫情報!E$4),('③【組立化粧箱】作業依頼＆実績'!$N$7:$N$256))</f>
        <v>0</v>
      </c>
      <c r="F180" s="23">
        <f t="shared" si="37"/>
        <v>5660</v>
      </c>
      <c r="G180" s="21">
        <f>SUMPRODUCT((①【資材】入荷情報!$O$7:$O$56=②【資材】在庫情報!$B180)*(①【資材】入荷情報!$P$7:$P$56=②【資材】在庫情報!H$4),(①【資材】入荷情報!$S$7:$S$56))</f>
        <v>0</v>
      </c>
      <c r="H180" s="22" cm="1">
        <f t="array" ref="H180">SUMPRODUCT(('③【組立化粧箱】作業依頼＆実績'!$K$7:$K$256=②【資材】在庫情報!$B180)*('③【組立化粧箱】作業依頼＆実績'!$L$7:$L$256=②【資材】在庫情報!H$4),('③【組立化粧箱】作業依頼＆実績'!$N$7:$N$256))</f>
        <v>0</v>
      </c>
      <c r="I180" s="23">
        <f t="shared" si="38"/>
        <v>3443</v>
      </c>
      <c r="J180" s="21">
        <f>SUMPRODUCT((①【資材】入荷情報!$O$7:$O$56=②【資材】在庫情報!$B180)*(①【資材】入荷情報!$P$7:$P$56=②【資材】在庫情報!K$4),(①【資材】入荷情報!$S$7:$S$56))</f>
        <v>0</v>
      </c>
      <c r="K180" s="22" cm="1">
        <f t="array" ref="K180">SUMPRODUCT(('③【組立化粧箱】作業依頼＆実績'!$K$7:$K$256=②【資材】在庫情報!$B180)*('③【組立化粧箱】作業依頼＆実績'!$L$7:$L$256=②【資材】在庫情報!K$4),('③【組立化粧箱】作業依頼＆実績'!$N$7:$N$256))</f>
        <v>0</v>
      </c>
      <c r="L180" s="23">
        <f t="shared" si="39"/>
        <v>3443</v>
      </c>
      <c r="M180" s="21">
        <f>SUMPRODUCT((①【資材】入荷情報!$O$7:$O$56=②【資材】在庫情報!$B180)*(①【資材】入荷情報!$P$7:$P$56=②【資材】在庫情報!N$4),(①【資材】入荷情報!$S$7:$S$56))</f>
        <v>0</v>
      </c>
      <c r="N180" s="22" cm="1">
        <f t="array" ref="N180">SUMPRODUCT(('③【組立化粧箱】作業依頼＆実績'!$K$7:$K$256=②【資材】在庫情報!$B180)*('③【組立化粧箱】作業依頼＆実績'!$L$7:$L$256=②【資材】在庫情報!N$4),('③【組立化粧箱】作業依頼＆実績'!$N$7:$N$256))</f>
        <v>0</v>
      </c>
      <c r="O180" s="23">
        <f t="shared" si="40"/>
        <v>5280</v>
      </c>
      <c r="P180" s="21">
        <f>SUMPRODUCT((①【資材】入荷情報!$O$7:$O$56=②【資材】在庫情報!$B180)*(①【資材】入荷情報!$P$7:$P$56=②【資材】在庫情報!Q$4),(①【資材】入荷情報!$S$7:$S$56))</f>
        <v>0</v>
      </c>
      <c r="Q180" s="22" cm="1">
        <f t="array" ref="Q180">SUMPRODUCT(('③【組立化粧箱】作業依頼＆実績'!$K$7:$K$256=②【資材】在庫情報!$B180)*('③【組立化粧箱】作業依頼＆実績'!$L$7:$L$256=②【資材】在庫情報!Q$4),('③【組立化粧箱】作業依頼＆実績'!$N$7:$N$256))</f>
        <v>0</v>
      </c>
      <c r="R180" s="23">
        <f t="shared" si="41"/>
        <v>45</v>
      </c>
      <c r="S180" s="21">
        <f>SUMPRODUCT((①【資材】入荷情報!$O$7:$O$56=②【資材】在庫情報!$B180)*(①【資材】入荷情報!$P$7:$P$56=②【資材】在庫情報!T$4),(①【資材】入荷情報!$S$7:$S$56))</f>
        <v>0</v>
      </c>
      <c r="T180" s="22" cm="1">
        <f t="array" ref="T180">SUMPRODUCT(('③【組立化粧箱】作業依頼＆実績'!$K$7:$K$256=②【資材】在庫情報!$B180)*('③【組立化粧箱】作業依頼＆実績'!$L$7:$L$256=②【資材】在庫情報!T$4),('③【組立化粧箱】作業依頼＆実績'!$N$7:$N$256))</f>
        <v>0</v>
      </c>
      <c r="U180" s="23">
        <f t="shared" si="42"/>
        <v>70</v>
      </c>
      <c r="W180" s="68">
        <f t="shared" si="43"/>
        <v>0</v>
      </c>
      <c r="X180" s="22">
        <f t="shared" si="44"/>
        <v>0</v>
      </c>
      <c r="Y180" s="69">
        <f t="shared" si="45"/>
        <v>9319</v>
      </c>
    </row>
    <row r="181" spans="2:25" hidden="1" outlineLevel="1" x14ac:dyDescent="0.25">
      <c r="B181" s="19">
        <f t="shared" si="36"/>
        <v>45405</v>
      </c>
      <c r="C181" s="20" t="s">
        <v>79</v>
      </c>
      <c r="D181" s="21">
        <f>SUMPRODUCT((①【資材】入荷情報!$O$7:$O$56=②【資材】在庫情報!$B181)*(①【資材】入荷情報!$P$7:$P$56=②【資材】在庫情報!E$4),(①【資材】入荷情報!$S$7:$S$56))</f>
        <v>0</v>
      </c>
      <c r="E181" s="22" cm="1">
        <f t="array" ref="E181">SUMPRODUCT(('③【組立化粧箱】作業依頼＆実績'!$K$7:$K$256=②【資材】在庫情報!$B181)*('③【組立化粧箱】作業依頼＆実績'!$L$7:$L$256=②【資材】在庫情報!E$4),('③【組立化粧箱】作業依頼＆実績'!$N$7:$N$256))</f>
        <v>0</v>
      </c>
      <c r="F181" s="23">
        <f t="shared" si="37"/>
        <v>5660</v>
      </c>
      <c r="G181" s="21">
        <f>SUMPRODUCT((①【資材】入荷情報!$O$7:$O$56=②【資材】在庫情報!$B181)*(①【資材】入荷情報!$P$7:$P$56=②【資材】在庫情報!H$4),(①【資材】入荷情報!$S$7:$S$56))</f>
        <v>0</v>
      </c>
      <c r="H181" s="22" cm="1">
        <f t="array" ref="H181">SUMPRODUCT(('③【組立化粧箱】作業依頼＆実績'!$K$7:$K$256=②【資材】在庫情報!$B181)*('③【組立化粧箱】作業依頼＆実績'!$L$7:$L$256=②【資材】在庫情報!H$4),('③【組立化粧箱】作業依頼＆実績'!$N$7:$N$256))</f>
        <v>0</v>
      </c>
      <c r="I181" s="23">
        <f t="shared" si="38"/>
        <v>3443</v>
      </c>
      <c r="J181" s="21">
        <f>SUMPRODUCT((①【資材】入荷情報!$O$7:$O$56=②【資材】在庫情報!$B181)*(①【資材】入荷情報!$P$7:$P$56=②【資材】在庫情報!K$4),(①【資材】入荷情報!$S$7:$S$56))</f>
        <v>0</v>
      </c>
      <c r="K181" s="22" cm="1">
        <f t="array" ref="K181">SUMPRODUCT(('③【組立化粧箱】作業依頼＆実績'!$K$7:$K$256=②【資材】在庫情報!$B181)*('③【組立化粧箱】作業依頼＆実績'!$L$7:$L$256=②【資材】在庫情報!K$4),('③【組立化粧箱】作業依頼＆実績'!$N$7:$N$256))</f>
        <v>0</v>
      </c>
      <c r="L181" s="23">
        <f t="shared" si="39"/>
        <v>3443</v>
      </c>
      <c r="M181" s="21">
        <f>SUMPRODUCT((①【資材】入荷情報!$O$7:$O$56=②【資材】在庫情報!$B181)*(①【資材】入荷情報!$P$7:$P$56=②【資材】在庫情報!N$4),(①【資材】入荷情報!$S$7:$S$56))</f>
        <v>0</v>
      </c>
      <c r="N181" s="22" cm="1">
        <f t="array" ref="N181">SUMPRODUCT(('③【組立化粧箱】作業依頼＆実績'!$K$7:$K$256=②【資材】在庫情報!$B181)*('③【組立化粧箱】作業依頼＆実績'!$L$7:$L$256=②【資材】在庫情報!N$4),('③【組立化粧箱】作業依頼＆実績'!$N$7:$N$256))</f>
        <v>0</v>
      </c>
      <c r="O181" s="23">
        <f t="shared" si="40"/>
        <v>5280</v>
      </c>
      <c r="P181" s="21">
        <f>SUMPRODUCT((①【資材】入荷情報!$O$7:$O$56=②【資材】在庫情報!$B181)*(①【資材】入荷情報!$P$7:$P$56=②【資材】在庫情報!Q$4),(①【資材】入荷情報!$S$7:$S$56))</f>
        <v>0</v>
      </c>
      <c r="Q181" s="22" cm="1">
        <f t="array" ref="Q181">SUMPRODUCT(('③【組立化粧箱】作業依頼＆実績'!$K$7:$K$256=②【資材】在庫情報!$B181)*('③【組立化粧箱】作業依頼＆実績'!$L$7:$L$256=②【資材】在庫情報!Q$4),('③【組立化粧箱】作業依頼＆実績'!$N$7:$N$256))</f>
        <v>0</v>
      </c>
      <c r="R181" s="23">
        <f t="shared" si="41"/>
        <v>45</v>
      </c>
      <c r="S181" s="21">
        <f>SUMPRODUCT((①【資材】入荷情報!$O$7:$O$56=②【資材】在庫情報!$B181)*(①【資材】入荷情報!$P$7:$P$56=②【資材】在庫情報!T$4),(①【資材】入荷情報!$S$7:$S$56))</f>
        <v>0</v>
      </c>
      <c r="T181" s="22" cm="1">
        <f t="array" ref="T181">SUMPRODUCT(('③【組立化粧箱】作業依頼＆実績'!$K$7:$K$256=②【資材】在庫情報!$B181)*('③【組立化粧箱】作業依頼＆実績'!$L$7:$L$256=②【資材】在庫情報!T$4),('③【組立化粧箱】作業依頼＆実績'!$N$7:$N$256))</f>
        <v>0</v>
      </c>
      <c r="U181" s="23">
        <f t="shared" si="42"/>
        <v>70</v>
      </c>
      <c r="W181" s="68">
        <f t="shared" si="43"/>
        <v>0</v>
      </c>
      <c r="X181" s="22">
        <f t="shared" si="44"/>
        <v>0</v>
      </c>
      <c r="Y181" s="69">
        <f t="shared" si="45"/>
        <v>9319</v>
      </c>
    </row>
    <row r="182" spans="2:25" hidden="1" outlineLevel="1" x14ac:dyDescent="0.25">
      <c r="B182" s="19">
        <f t="shared" si="36"/>
        <v>45406</v>
      </c>
      <c r="C182" s="20" t="s">
        <v>80</v>
      </c>
      <c r="D182" s="21">
        <f>SUMPRODUCT((①【資材】入荷情報!$O$7:$O$56=②【資材】在庫情報!$B182)*(①【資材】入荷情報!$P$7:$P$56=②【資材】在庫情報!E$4),(①【資材】入荷情報!$S$7:$S$56))</f>
        <v>0</v>
      </c>
      <c r="E182" s="22" cm="1">
        <f t="array" ref="E182">SUMPRODUCT(('③【組立化粧箱】作業依頼＆実績'!$K$7:$K$256=②【資材】在庫情報!$B182)*('③【組立化粧箱】作業依頼＆実績'!$L$7:$L$256=②【資材】在庫情報!E$4),('③【組立化粧箱】作業依頼＆実績'!$N$7:$N$256))</f>
        <v>0</v>
      </c>
      <c r="F182" s="23">
        <f t="shared" si="37"/>
        <v>5660</v>
      </c>
      <c r="G182" s="21">
        <f>SUMPRODUCT((①【資材】入荷情報!$O$7:$O$56=②【資材】在庫情報!$B182)*(①【資材】入荷情報!$P$7:$P$56=②【資材】在庫情報!H$4),(①【資材】入荷情報!$S$7:$S$56))</f>
        <v>0</v>
      </c>
      <c r="H182" s="22" cm="1">
        <f t="array" ref="H182">SUMPRODUCT(('③【組立化粧箱】作業依頼＆実績'!$K$7:$K$256=②【資材】在庫情報!$B182)*('③【組立化粧箱】作業依頼＆実績'!$L$7:$L$256=②【資材】在庫情報!H$4),('③【組立化粧箱】作業依頼＆実績'!$N$7:$N$256))</f>
        <v>0</v>
      </c>
      <c r="I182" s="23">
        <f t="shared" si="38"/>
        <v>3443</v>
      </c>
      <c r="J182" s="21">
        <f>SUMPRODUCT((①【資材】入荷情報!$O$7:$O$56=②【資材】在庫情報!$B182)*(①【資材】入荷情報!$P$7:$P$56=②【資材】在庫情報!K$4),(①【資材】入荷情報!$S$7:$S$56))</f>
        <v>0</v>
      </c>
      <c r="K182" s="22" cm="1">
        <f t="array" ref="K182">SUMPRODUCT(('③【組立化粧箱】作業依頼＆実績'!$K$7:$K$256=②【資材】在庫情報!$B182)*('③【組立化粧箱】作業依頼＆実績'!$L$7:$L$256=②【資材】在庫情報!K$4),('③【組立化粧箱】作業依頼＆実績'!$N$7:$N$256))</f>
        <v>0</v>
      </c>
      <c r="L182" s="23">
        <f t="shared" si="39"/>
        <v>3443</v>
      </c>
      <c r="M182" s="21">
        <f>SUMPRODUCT((①【資材】入荷情報!$O$7:$O$56=②【資材】在庫情報!$B182)*(①【資材】入荷情報!$P$7:$P$56=②【資材】在庫情報!N$4),(①【資材】入荷情報!$S$7:$S$56))</f>
        <v>0</v>
      </c>
      <c r="N182" s="22" cm="1">
        <f t="array" ref="N182">SUMPRODUCT(('③【組立化粧箱】作業依頼＆実績'!$K$7:$K$256=②【資材】在庫情報!$B182)*('③【組立化粧箱】作業依頼＆実績'!$L$7:$L$256=②【資材】在庫情報!N$4),('③【組立化粧箱】作業依頼＆実績'!$N$7:$N$256))</f>
        <v>0</v>
      </c>
      <c r="O182" s="23">
        <f t="shared" si="40"/>
        <v>5280</v>
      </c>
      <c r="P182" s="21">
        <f>SUMPRODUCT((①【資材】入荷情報!$O$7:$O$56=②【資材】在庫情報!$B182)*(①【資材】入荷情報!$P$7:$P$56=②【資材】在庫情報!Q$4),(①【資材】入荷情報!$S$7:$S$56))</f>
        <v>0</v>
      </c>
      <c r="Q182" s="22" cm="1">
        <f t="array" ref="Q182">SUMPRODUCT(('③【組立化粧箱】作業依頼＆実績'!$K$7:$K$256=②【資材】在庫情報!$B182)*('③【組立化粧箱】作業依頼＆実績'!$L$7:$L$256=②【資材】在庫情報!Q$4),('③【組立化粧箱】作業依頼＆実績'!$N$7:$N$256))</f>
        <v>0</v>
      </c>
      <c r="R182" s="23">
        <f t="shared" si="41"/>
        <v>45</v>
      </c>
      <c r="S182" s="21">
        <f>SUMPRODUCT((①【資材】入荷情報!$O$7:$O$56=②【資材】在庫情報!$B182)*(①【資材】入荷情報!$P$7:$P$56=②【資材】在庫情報!T$4),(①【資材】入荷情報!$S$7:$S$56))</f>
        <v>0</v>
      </c>
      <c r="T182" s="22" cm="1">
        <f t="array" ref="T182">SUMPRODUCT(('③【組立化粧箱】作業依頼＆実績'!$K$7:$K$256=②【資材】在庫情報!$B182)*('③【組立化粧箱】作業依頼＆実績'!$L$7:$L$256=②【資材】在庫情報!T$4),('③【組立化粧箱】作業依頼＆実績'!$N$7:$N$256))</f>
        <v>0</v>
      </c>
      <c r="U182" s="23">
        <f t="shared" si="42"/>
        <v>70</v>
      </c>
      <c r="W182" s="68">
        <f t="shared" si="43"/>
        <v>0</v>
      </c>
      <c r="X182" s="22">
        <f t="shared" si="44"/>
        <v>0</v>
      </c>
      <c r="Y182" s="69">
        <f t="shared" si="45"/>
        <v>9319</v>
      </c>
    </row>
    <row r="183" spans="2:25" hidden="1" outlineLevel="1" x14ac:dyDescent="0.25">
      <c r="B183" s="19">
        <f t="shared" si="36"/>
        <v>45407</v>
      </c>
      <c r="C183" s="20" t="s">
        <v>81</v>
      </c>
      <c r="D183" s="21">
        <f>SUMPRODUCT((①【資材】入荷情報!$O$7:$O$56=②【資材】在庫情報!$B183)*(①【資材】入荷情報!$P$7:$P$56=②【資材】在庫情報!E$4),(①【資材】入荷情報!$S$7:$S$56))</f>
        <v>0</v>
      </c>
      <c r="E183" s="22" cm="1">
        <f t="array" ref="E183">SUMPRODUCT(('③【組立化粧箱】作業依頼＆実績'!$K$7:$K$256=②【資材】在庫情報!$B183)*('③【組立化粧箱】作業依頼＆実績'!$L$7:$L$256=②【資材】在庫情報!E$4),('③【組立化粧箱】作業依頼＆実績'!$N$7:$N$256))</f>
        <v>0</v>
      </c>
      <c r="F183" s="23">
        <f t="shared" si="37"/>
        <v>5660</v>
      </c>
      <c r="G183" s="21">
        <f>SUMPRODUCT((①【資材】入荷情報!$O$7:$O$56=②【資材】在庫情報!$B183)*(①【資材】入荷情報!$P$7:$P$56=②【資材】在庫情報!H$4),(①【資材】入荷情報!$S$7:$S$56))</f>
        <v>0</v>
      </c>
      <c r="H183" s="22" cm="1">
        <f t="array" ref="H183">SUMPRODUCT(('③【組立化粧箱】作業依頼＆実績'!$K$7:$K$256=②【資材】在庫情報!$B183)*('③【組立化粧箱】作業依頼＆実績'!$L$7:$L$256=②【資材】在庫情報!H$4),('③【組立化粧箱】作業依頼＆実績'!$N$7:$N$256))</f>
        <v>0</v>
      </c>
      <c r="I183" s="23">
        <f t="shared" si="38"/>
        <v>3443</v>
      </c>
      <c r="J183" s="21">
        <f>SUMPRODUCT((①【資材】入荷情報!$O$7:$O$56=②【資材】在庫情報!$B183)*(①【資材】入荷情報!$P$7:$P$56=②【資材】在庫情報!K$4),(①【資材】入荷情報!$S$7:$S$56))</f>
        <v>0</v>
      </c>
      <c r="K183" s="22" cm="1">
        <f t="array" ref="K183">SUMPRODUCT(('③【組立化粧箱】作業依頼＆実績'!$K$7:$K$256=②【資材】在庫情報!$B183)*('③【組立化粧箱】作業依頼＆実績'!$L$7:$L$256=②【資材】在庫情報!K$4),('③【組立化粧箱】作業依頼＆実績'!$N$7:$N$256))</f>
        <v>0</v>
      </c>
      <c r="L183" s="23">
        <f t="shared" si="39"/>
        <v>3443</v>
      </c>
      <c r="M183" s="21">
        <f>SUMPRODUCT((①【資材】入荷情報!$O$7:$O$56=②【資材】在庫情報!$B183)*(①【資材】入荷情報!$P$7:$P$56=②【資材】在庫情報!N$4),(①【資材】入荷情報!$S$7:$S$56))</f>
        <v>0</v>
      </c>
      <c r="N183" s="22" cm="1">
        <f t="array" ref="N183">SUMPRODUCT(('③【組立化粧箱】作業依頼＆実績'!$K$7:$K$256=②【資材】在庫情報!$B183)*('③【組立化粧箱】作業依頼＆実績'!$L$7:$L$256=②【資材】在庫情報!N$4),('③【組立化粧箱】作業依頼＆実績'!$N$7:$N$256))</f>
        <v>0</v>
      </c>
      <c r="O183" s="23">
        <f t="shared" si="40"/>
        <v>5280</v>
      </c>
      <c r="P183" s="21">
        <f>SUMPRODUCT((①【資材】入荷情報!$O$7:$O$56=②【資材】在庫情報!$B183)*(①【資材】入荷情報!$P$7:$P$56=②【資材】在庫情報!Q$4),(①【資材】入荷情報!$S$7:$S$56))</f>
        <v>0</v>
      </c>
      <c r="Q183" s="22" cm="1">
        <f t="array" ref="Q183">SUMPRODUCT(('③【組立化粧箱】作業依頼＆実績'!$K$7:$K$256=②【資材】在庫情報!$B183)*('③【組立化粧箱】作業依頼＆実績'!$L$7:$L$256=②【資材】在庫情報!Q$4),('③【組立化粧箱】作業依頼＆実績'!$N$7:$N$256))</f>
        <v>0</v>
      </c>
      <c r="R183" s="23">
        <f t="shared" si="41"/>
        <v>45</v>
      </c>
      <c r="S183" s="21">
        <f>SUMPRODUCT((①【資材】入荷情報!$O$7:$O$56=②【資材】在庫情報!$B183)*(①【資材】入荷情報!$P$7:$P$56=②【資材】在庫情報!T$4),(①【資材】入荷情報!$S$7:$S$56))</f>
        <v>0</v>
      </c>
      <c r="T183" s="22" cm="1">
        <f t="array" ref="T183">SUMPRODUCT(('③【組立化粧箱】作業依頼＆実績'!$K$7:$K$256=②【資材】在庫情報!$B183)*('③【組立化粧箱】作業依頼＆実績'!$L$7:$L$256=②【資材】在庫情報!T$4),('③【組立化粧箱】作業依頼＆実績'!$N$7:$N$256))</f>
        <v>0</v>
      </c>
      <c r="U183" s="23">
        <f t="shared" si="42"/>
        <v>70</v>
      </c>
      <c r="W183" s="68">
        <f t="shared" si="43"/>
        <v>0</v>
      </c>
      <c r="X183" s="22">
        <f t="shared" si="44"/>
        <v>0</v>
      </c>
      <c r="Y183" s="69">
        <f t="shared" si="45"/>
        <v>9319</v>
      </c>
    </row>
    <row r="184" spans="2:25" hidden="1" outlineLevel="1" x14ac:dyDescent="0.25">
      <c r="B184" s="19">
        <f t="shared" si="36"/>
        <v>45408</v>
      </c>
      <c r="C184" s="20" t="s">
        <v>75</v>
      </c>
      <c r="D184" s="21">
        <f>SUMPRODUCT((①【資材】入荷情報!$O$7:$O$56=②【資材】在庫情報!$B184)*(①【資材】入荷情報!$P$7:$P$56=②【資材】在庫情報!E$4),(①【資材】入荷情報!$S$7:$S$56))</f>
        <v>0</v>
      </c>
      <c r="E184" s="22" cm="1">
        <f t="array" ref="E184">SUMPRODUCT(('③【組立化粧箱】作業依頼＆実績'!$K$7:$K$256=②【資材】在庫情報!$B184)*('③【組立化粧箱】作業依頼＆実績'!$L$7:$L$256=②【資材】在庫情報!E$4),('③【組立化粧箱】作業依頼＆実績'!$N$7:$N$256))</f>
        <v>0</v>
      </c>
      <c r="F184" s="23">
        <f t="shared" si="37"/>
        <v>5660</v>
      </c>
      <c r="G184" s="21">
        <f>SUMPRODUCT((①【資材】入荷情報!$O$7:$O$56=②【資材】在庫情報!$B184)*(①【資材】入荷情報!$P$7:$P$56=②【資材】在庫情報!H$4),(①【資材】入荷情報!$S$7:$S$56))</f>
        <v>0</v>
      </c>
      <c r="H184" s="22" cm="1">
        <f t="array" ref="H184">SUMPRODUCT(('③【組立化粧箱】作業依頼＆実績'!$K$7:$K$256=②【資材】在庫情報!$B184)*('③【組立化粧箱】作業依頼＆実績'!$L$7:$L$256=②【資材】在庫情報!H$4),('③【組立化粧箱】作業依頼＆実績'!$N$7:$N$256))</f>
        <v>0</v>
      </c>
      <c r="I184" s="23">
        <f t="shared" si="38"/>
        <v>3443</v>
      </c>
      <c r="J184" s="21">
        <f>SUMPRODUCT((①【資材】入荷情報!$O$7:$O$56=②【資材】在庫情報!$B184)*(①【資材】入荷情報!$P$7:$P$56=②【資材】在庫情報!K$4),(①【資材】入荷情報!$S$7:$S$56))</f>
        <v>0</v>
      </c>
      <c r="K184" s="22" cm="1">
        <f t="array" ref="K184">SUMPRODUCT(('③【組立化粧箱】作業依頼＆実績'!$K$7:$K$256=②【資材】在庫情報!$B184)*('③【組立化粧箱】作業依頼＆実績'!$L$7:$L$256=②【資材】在庫情報!K$4),('③【組立化粧箱】作業依頼＆実績'!$N$7:$N$256))</f>
        <v>0</v>
      </c>
      <c r="L184" s="23">
        <f t="shared" si="39"/>
        <v>3443</v>
      </c>
      <c r="M184" s="21">
        <f>SUMPRODUCT((①【資材】入荷情報!$O$7:$O$56=②【資材】在庫情報!$B184)*(①【資材】入荷情報!$P$7:$P$56=②【資材】在庫情報!N$4),(①【資材】入荷情報!$S$7:$S$56))</f>
        <v>0</v>
      </c>
      <c r="N184" s="22" cm="1">
        <f t="array" ref="N184">SUMPRODUCT(('③【組立化粧箱】作業依頼＆実績'!$K$7:$K$256=②【資材】在庫情報!$B184)*('③【組立化粧箱】作業依頼＆実績'!$L$7:$L$256=②【資材】在庫情報!N$4),('③【組立化粧箱】作業依頼＆実績'!$N$7:$N$256))</f>
        <v>0</v>
      </c>
      <c r="O184" s="23">
        <f t="shared" si="40"/>
        <v>5280</v>
      </c>
      <c r="P184" s="21">
        <f>SUMPRODUCT((①【資材】入荷情報!$O$7:$O$56=②【資材】在庫情報!$B184)*(①【資材】入荷情報!$P$7:$P$56=②【資材】在庫情報!Q$4),(①【資材】入荷情報!$S$7:$S$56))</f>
        <v>0</v>
      </c>
      <c r="Q184" s="22" cm="1">
        <f t="array" ref="Q184">SUMPRODUCT(('③【組立化粧箱】作業依頼＆実績'!$K$7:$K$256=②【資材】在庫情報!$B184)*('③【組立化粧箱】作業依頼＆実績'!$L$7:$L$256=②【資材】在庫情報!Q$4),('③【組立化粧箱】作業依頼＆実績'!$N$7:$N$256))</f>
        <v>0</v>
      </c>
      <c r="R184" s="23">
        <f t="shared" si="41"/>
        <v>45</v>
      </c>
      <c r="S184" s="21">
        <f>SUMPRODUCT((①【資材】入荷情報!$O$7:$O$56=②【資材】在庫情報!$B184)*(①【資材】入荷情報!$P$7:$P$56=②【資材】在庫情報!T$4),(①【資材】入荷情報!$S$7:$S$56))</f>
        <v>0</v>
      </c>
      <c r="T184" s="22" cm="1">
        <f t="array" ref="T184">SUMPRODUCT(('③【組立化粧箱】作業依頼＆実績'!$K$7:$K$256=②【資材】在庫情報!$B184)*('③【組立化粧箱】作業依頼＆実績'!$L$7:$L$256=②【資材】在庫情報!T$4),('③【組立化粧箱】作業依頼＆実績'!$N$7:$N$256))</f>
        <v>0</v>
      </c>
      <c r="U184" s="23">
        <f t="shared" si="42"/>
        <v>70</v>
      </c>
      <c r="W184" s="68">
        <f t="shared" si="43"/>
        <v>0</v>
      </c>
      <c r="X184" s="22">
        <f t="shared" si="44"/>
        <v>0</v>
      </c>
      <c r="Y184" s="69">
        <f t="shared" si="45"/>
        <v>9319</v>
      </c>
    </row>
    <row r="185" spans="2:25" hidden="1" outlineLevel="1" x14ac:dyDescent="0.25">
      <c r="B185" s="19">
        <f t="shared" si="36"/>
        <v>45409</v>
      </c>
      <c r="C185" s="20" t="s">
        <v>76</v>
      </c>
      <c r="D185" s="21">
        <f>SUMPRODUCT((①【資材】入荷情報!$O$7:$O$56=②【資材】在庫情報!$B185)*(①【資材】入荷情報!$P$7:$P$56=②【資材】在庫情報!E$4),(①【資材】入荷情報!$S$7:$S$56))</f>
        <v>0</v>
      </c>
      <c r="E185" s="22" cm="1">
        <f t="array" ref="E185">SUMPRODUCT(('③【組立化粧箱】作業依頼＆実績'!$K$7:$K$256=②【資材】在庫情報!$B185)*('③【組立化粧箱】作業依頼＆実績'!$L$7:$L$256=②【資材】在庫情報!E$4),('③【組立化粧箱】作業依頼＆実績'!$N$7:$N$256))</f>
        <v>0</v>
      </c>
      <c r="F185" s="23">
        <f t="shared" si="37"/>
        <v>5660</v>
      </c>
      <c r="G185" s="21">
        <f>SUMPRODUCT((①【資材】入荷情報!$O$7:$O$56=②【資材】在庫情報!$B185)*(①【資材】入荷情報!$P$7:$P$56=②【資材】在庫情報!H$4),(①【資材】入荷情報!$S$7:$S$56))</f>
        <v>0</v>
      </c>
      <c r="H185" s="22" cm="1">
        <f t="array" ref="H185">SUMPRODUCT(('③【組立化粧箱】作業依頼＆実績'!$K$7:$K$256=②【資材】在庫情報!$B185)*('③【組立化粧箱】作業依頼＆実績'!$L$7:$L$256=②【資材】在庫情報!H$4),('③【組立化粧箱】作業依頼＆実績'!$N$7:$N$256))</f>
        <v>0</v>
      </c>
      <c r="I185" s="23">
        <f t="shared" si="38"/>
        <v>3443</v>
      </c>
      <c r="J185" s="21">
        <f>SUMPRODUCT((①【資材】入荷情報!$O$7:$O$56=②【資材】在庫情報!$B185)*(①【資材】入荷情報!$P$7:$P$56=②【資材】在庫情報!K$4),(①【資材】入荷情報!$S$7:$S$56))</f>
        <v>0</v>
      </c>
      <c r="K185" s="22" cm="1">
        <f t="array" ref="K185">SUMPRODUCT(('③【組立化粧箱】作業依頼＆実績'!$K$7:$K$256=②【資材】在庫情報!$B185)*('③【組立化粧箱】作業依頼＆実績'!$L$7:$L$256=②【資材】在庫情報!K$4),('③【組立化粧箱】作業依頼＆実績'!$N$7:$N$256))</f>
        <v>0</v>
      </c>
      <c r="L185" s="23">
        <f t="shared" si="39"/>
        <v>3443</v>
      </c>
      <c r="M185" s="21">
        <f>SUMPRODUCT((①【資材】入荷情報!$O$7:$O$56=②【資材】在庫情報!$B185)*(①【資材】入荷情報!$P$7:$P$56=②【資材】在庫情報!N$4),(①【資材】入荷情報!$S$7:$S$56))</f>
        <v>0</v>
      </c>
      <c r="N185" s="22" cm="1">
        <f t="array" ref="N185">SUMPRODUCT(('③【組立化粧箱】作業依頼＆実績'!$K$7:$K$256=②【資材】在庫情報!$B185)*('③【組立化粧箱】作業依頼＆実績'!$L$7:$L$256=②【資材】在庫情報!N$4),('③【組立化粧箱】作業依頼＆実績'!$N$7:$N$256))</f>
        <v>0</v>
      </c>
      <c r="O185" s="23">
        <f t="shared" si="40"/>
        <v>5280</v>
      </c>
      <c r="P185" s="21">
        <f>SUMPRODUCT((①【資材】入荷情報!$O$7:$O$56=②【資材】在庫情報!$B185)*(①【資材】入荷情報!$P$7:$P$56=②【資材】在庫情報!Q$4),(①【資材】入荷情報!$S$7:$S$56))</f>
        <v>0</v>
      </c>
      <c r="Q185" s="22" cm="1">
        <f t="array" ref="Q185">SUMPRODUCT(('③【組立化粧箱】作業依頼＆実績'!$K$7:$K$256=②【資材】在庫情報!$B185)*('③【組立化粧箱】作業依頼＆実績'!$L$7:$L$256=②【資材】在庫情報!Q$4),('③【組立化粧箱】作業依頼＆実績'!$N$7:$N$256))</f>
        <v>0</v>
      </c>
      <c r="R185" s="23">
        <f t="shared" si="41"/>
        <v>45</v>
      </c>
      <c r="S185" s="21">
        <f>SUMPRODUCT((①【資材】入荷情報!$O$7:$O$56=②【資材】在庫情報!$B185)*(①【資材】入荷情報!$P$7:$P$56=②【資材】在庫情報!T$4),(①【資材】入荷情報!$S$7:$S$56))</f>
        <v>0</v>
      </c>
      <c r="T185" s="22" cm="1">
        <f t="array" ref="T185">SUMPRODUCT(('③【組立化粧箱】作業依頼＆実績'!$K$7:$K$256=②【資材】在庫情報!$B185)*('③【組立化粧箱】作業依頼＆実績'!$L$7:$L$256=②【資材】在庫情報!T$4),('③【組立化粧箱】作業依頼＆実績'!$N$7:$N$256))</f>
        <v>0</v>
      </c>
      <c r="U185" s="23">
        <f t="shared" si="42"/>
        <v>70</v>
      </c>
      <c r="W185" s="68">
        <f t="shared" si="43"/>
        <v>0</v>
      </c>
      <c r="X185" s="22">
        <f t="shared" si="44"/>
        <v>0</v>
      </c>
      <c r="Y185" s="69">
        <f t="shared" si="45"/>
        <v>9319</v>
      </c>
    </row>
    <row r="186" spans="2:25" hidden="1" outlineLevel="1" x14ac:dyDescent="0.25">
      <c r="B186" s="19">
        <f t="shared" si="36"/>
        <v>45410</v>
      </c>
      <c r="C186" s="20" t="s">
        <v>77</v>
      </c>
      <c r="D186" s="21">
        <f>SUMPRODUCT((①【資材】入荷情報!$O$7:$O$56=②【資材】在庫情報!$B186)*(①【資材】入荷情報!$P$7:$P$56=②【資材】在庫情報!E$4),(①【資材】入荷情報!$S$7:$S$56))</f>
        <v>0</v>
      </c>
      <c r="E186" s="22" cm="1">
        <f t="array" ref="E186">SUMPRODUCT(('③【組立化粧箱】作業依頼＆実績'!$K$7:$K$256=②【資材】在庫情報!$B186)*('③【組立化粧箱】作業依頼＆実績'!$L$7:$L$256=②【資材】在庫情報!E$4),('③【組立化粧箱】作業依頼＆実績'!$N$7:$N$256))</f>
        <v>0</v>
      </c>
      <c r="F186" s="23">
        <f t="shared" si="37"/>
        <v>5660</v>
      </c>
      <c r="G186" s="21">
        <f>SUMPRODUCT((①【資材】入荷情報!$O$7:$O$56=②【資材】在庫情報!$B186)*(①【資材】入荷情報!$P$7:$P$56=②【資材】在庫情報!H$4),(①【資材】入荷情報!$S$7:$S$56))</f>
        <v>0</v>
      </c>
      <c r="H186" s="22" cm="1">
        <f t="array" ref="H186">SUMPRODUCT(('③【組立化粧箱】作業依頼＆実績'!$K$7:$K$256=②【資材】在庫情報!$B186)*('③【組立化粧箱】作業依頼＆実績'!$L$7:$L$256=②【資材】在庫情報!H$4),('③【組立化粧箱】作業依頼＆実績'!$N$7:$N$256))</f>
        <v>0</v>
      </c>
      <c r="I186" s="23">
        <f t="shared" si="38"/>
        <v>3443</v>
      </c>
      <c r="J186" s="21">
        <f>SUMPRODUCT((①【資材】入荷情報!$O$7:$O$56=②【資材】在庫情報!$B186)*(①【資材】入荷情報!$P$7:$P$56=②【資材】在庫情報!K$4),(①【資材】入荷情報!$S$7:$S$56))</f>
        <v>0</v>
      </c>
      <c r="K186" s="22" cm="1">
        <f t="array" ref="K186">SUMPRODUCT(('③【組立化粧箱】作業依頼＆実績'!$K$7:$K$256=②【資材】在庫情報!$B186)*('③【組立化粧箱】作業依頼＆実績'!$L$7:$L$256=②【資材】在庫情報!K$4),('③【組立化粧箱】作業依頼＆実績'!$N$7:$N$256))</f>
        <v>0</v>
      </c>
      <c r="L186" s="23">
        <f t="shared" si="39"/>
        <v>3443</v>
      </c>
      <c r="M186" s="21">
        <f>SUMPRODUCT((①【資材】入荷情報!$O$7:$O$56=②【資材】在庫情報!$B186)*(①【資材】入荷情報!$P$7:$P$56=②【資材】在庫情報!N$4),(①【資材】入荷情報!$S$7:$S$56))</f>
        <v>0</v>
      </c>
      <c r="N186" s="22" cm="1">
        <f t="array" ref="N186">SUMPRODUCT(('③【組立化粧箱】作業依頼＆実績'!$K$7:$K$256=②【資材】在庫情報!$B186)*('③【組立化粧箱】作業依頼＆実績'!$L$7:$L$256=②【資材】在庫情報!N$4),('③【組立化粧箱】作業依頼＆実績'!$N$7:$N$256))</f>
        <v>0</v>
      </c>
      <c r="O186" s="23">
        <f t="shared" si="40"/>
        <v>5280</v>
      </c>
      <c r="P186" s="21">
        <f>SUMPRODUCT((①【資材】入荷情報!$O$7:$O$56=②【資材】在庫情報!$B186)*(①【資材】入荷情報!$P$7:$P$56=②【資材】在庫情報!Q$4),(①【資材】入荷情報!$S$7:$S$56))</f>
        <v>0</v>
      </c>
      <c r="Q186" s="22" cm="1">
        <f t="array" ref="Q186">SUMPRODUCT(('③【組立化粧箱】作業依頼＆実績'!$K$7:$K$256=②【資材】在庫情報!$B186)*('③【組立化粧箱】作業依頼＆実績'!$L$7:$L$256=②【資材】在庫情報!Q$4),('③【組立化粧箱】作業依頼＆実績'!$N$7:$N$256))</f>
        <v>0</v>
      </c>
      <c r="R186" s="23">
        <f t="shared" si="41"/>
        <v>45</v>
      </c>
      <c r="S186" s="21">
        <f>SUMPRODUCT((①【資材】入荷情報!$O$7:$O$56=②【資材】在庫情報!$B186)*(①【資材】入荷情報!$P$7:$P$56=②【資材】在庫情報!T$4),(①【資材】入荷情報!$S$7:$S$56))</f>
        <v>0</v>
      </c>
      <c r="T186" s="22" cm="1">
        <f t="array" ref="T186">SUMPRODUCT(('③【組立化粧箱】作業依頼＆実績'!$K$7:$K$256=②【資材】在庫情報!$B186)*('③【組立化粧箱】作業依頼＆実績'!$L$7:$L$256=②【資材】在庫情報!T$4),('③【組立化粧箱】作業依頼＆実績'!$N$7:$N$256))</f>
        <v>0</v>
      </c>
      <c r="U186" s="23">
        <f t="shared" si="42"/>
        <v>70</v>
      </c>
      <c r="W186" s="68">
        <f t="shared" si="43"/>
        <v>0</v>
      </c>
      <c r="X186" s="22">
        <f t="shared" si="44"/>
        <v>0</v>
      </c>
      <c r="Y186" s="69">
        <f t="shared" si="45"/>
        <v>9319</v>
      </c>
    </row>
    <row r="187" spans="2:25" hidden="1" outlineLevel="1" x14ac:dyDescent="0.25">
      <c r="B187" s="19">
        <f t="shared" si="36"/>
        <v>45411</v>
      </c>
      <c r="C187" s="20" t="s">
        <v>78</v>
      </c>
      <c r="D187" s="21">
        <f>SUMPRODUCT((①【資材】入荷情報!$O$7:$O$56=②【資材】在庫情報!$B187)*(①【資材】入荷情報!$P$7:$P$56=②【資材】在庫情報!E$4),(①【資材】入荷情報!$S$7:$S$56))</f>
        <v>0</v>
      </c>
      <c r="E187" s="22" cm="1">
        <f t="array" ref="E187">SUMPRODUCT(('③【組立化粧箱】作業依頼＆実績'!$K$7:$K$256=②【資材】在庫情報!$B187)*('③【組立化粧箱】作業依頼＆実績'!$L$7:$L$256=②【資材】在庫情報!E$4),('③【組立化粧箱】作業依頼＆実績'!$N$7:$N$256))</f>
        <v>0</v>
      </c>
      <c r="F187" s="23">
        <f t="shared" si="37"/>
        <v>5660</v>
      </c>
      <c r="G187" s="21">
        <f>SUMPRODUCT((①【資材】入荷情報!$O$7:$O$56=②【資材】在庫情報!$B187)*(①【資材】入荷情報!$P$7:$P$56=②【資材】在庫情報!H$4),(①【資材】入荷情報!$S$7:$S$56))</f>
        <v>0</v>
      </c>
      <c r="H187" s="22" cm="1">
        <f t="array" ref="H187">SUMPRODUCT(('③【組立化粧箱】作業依頼＆実績'!$K$7:$K$256=②【資材】在庫情報!$B187)*('③【組立化粧箱】作業依頼＆実績'!$L$7:$L$256=②【資材】在庫情報!H$4),('③【組立化粧箱】作業依頼＆実績'!$N$7:$N$256))</f>
        <v>0</v>
      </c>
      <c r="I187" s="23">
        <f t="shared" si="38"/>
        <v>3443</v>
      </c>
      <c r="J187" s="21">
        <f>SUMPRODUCT((①【資材】入荷情報!$O$7:$O$56=②【資材】在庫情報!$B187)*(①【資材】入荷情報!$P$7:$P$56=②【資材】在庫情報!K$4),(①【資材】入荷情報!$S$7:$S$56))</f>
        <v>0</v>
      </c>
      <c r="K187" s="22" cm="1">
        <f t="array" ref="K187">SUMPRODUCT(('③【組立化粧箱】作業依頼＆実績'!$K$7:$K$256=②【資材】在庫情報!$B187)*('③【組立化粧箱】作業依頼＆実績'!$L$7:$L$256=②【資材】在庫情報!K$4),('③【組立化粧箱】作業依頼＆実績'!$N$7:$N$256))</f>
        <v>0</v>
      </c>
      <c r="L187" s="23">
        <f t="shared" si="39"/>
        <v>3443</v>
      </c>
      <c r="M187" s="21">
        <f>SUMPRODUCT((①【資材】入荷情報!$O$7:$O$56=②【資材】在庫情報!$B187)*(①【資材】入荷情報!$P$7:$P$56=②【資材】在庫情報!N$4),(①【資材】入荷情報!$S$7:$S$56))</f>
        <v>0</v>
      </c>
      <c r="N187" s="22" cm="1">
        <f t="array" ref="N187">SUMPRODUCT(('③【組立化粧箱】作業依頼＆実績'!$K$7:$K$256=②【資材】在庫情報!$B187)*('③【組立化粧箱】作業依頼＆実績'!$L$7:$L$256=②【資材】在庫情報!N$4),('③【組立化粧箱】作業依頼＆実績'!$N$7:$N$256))</f>
        <v>0</v>
      </c>
      <c r="O187" s="23">
        <f t="shared" si="40"/>
        <v>5280</v>
      </c>
      <c r="P187" s="21">
        <f>SUMPRODUCT((①【資材】入荷情報!$O$7:$O$56=②【資材】在庫情報!$B187)*(①【資材】入荷情報!$P$7:$P$56=②【資材】在庫情報!Q$4),(①【資材】入荷情報!$S$7:$S$56))</f>
        <v>0</v>
      </c>
      <c r="Q187" s="22" cm="1">
        <f t="array" ref="Q187">SUMPRODUCT(('③【組立化粧箱】作業依頼＆実績'!$K$7:$K$256=②【資材】在庫情報!$B187)*('③【組立化粧箱】作業依頼＆実績'!$L$7:$L$256=②【資材】在庫情報!Q$4),('③【組立化粧箱】作業依頼＆実績'!$N$7:$N$256))</f>
        <v>0</v>
      </c>
      <c r="R187" s="23">
        <f t="shared" si="41"/>
        <v>45</v>
      </c>
      <c r="S187" s="21">
        <f>SUMPRODUCT((①【資材】入荷情報!$O$7:$O$56=②【資材】在庫情報!$B187)*(①【資材】入荷情報!$P$7:$P$56=②【資材】在庫情報!T$4),(①【資材】入荷情報!$S$7:$S$56))</f>
        <v>0</v>
      </c>
      <c r="T187" s="22" cm="1">
        <f t="array" ref="T187">SUMPRODUCT(('③【組立化粧箱】作業依頼＆実績'!$K$7:$K$256=②【資材】在庫情報!$B187)*('③【組立化粧箱】作業依頼＆実績'!$L$7:$L$256=②【資材】在庫情報!T$4),('③【組立化粧箱】作業依頼＆実績'!$N$7:$N$256))</f>
        <v>0</v>
      </c>
      <c r="U187" s="23">
        <f t="shared" si="42"/>
        <v>70</v>
      </c>
      <c r="W187" s="68">
        <f t="shared" si="43"/>
        <v>0</v>
      </c>
      <c r="X187" s="22">
        <f t="shared" si="44"/>
        <v>0</v>
      </c>
      <c r="Y187" s="69">
        <f t="shared" si="45"/>
        <v>9319</v>
      </c>
    </row>
    <row r="188" spans="2:25" hidden="1" outlineLevel="1" x14ac:dyDescent="0.25">
      <c r="B188" s="19">
        <f t="shared" si="36"/>
        <v>45412</v>
      </c>
      <c r="C188" s="20" t="s">
        <v>79</v>
      </c>
      <c r="D188" s="21">
        <f>SUMPRODUCT((①【資材】入荷情報!$O$7:$O$56=②【資材】在庫情報!$B188)*(①【資材】入荷情報!$P$7:$P$56=②【資材】在庫情報!E$4),(①【資材】入荷情報!$S$7:$S$56))</f>
        <v>0</v>
      </c>
      <c r="E188" s="22" cm="1">
        <f t="array" ref="E188">SUMPRODUCT(('③【組立化粧箱】作業依頼＆実績'!$K$7:$K$256=②【資材】在庫情報!$B188)*('③【組立化粧箱】作業依頼＆実績'!$L$7:$L$256=②【資材】在庫情報!E$4),('③【組立化粧箱】作業依頼＆実績'!$N$7:$N$256))</f>
        <v>0</v>
      </c>
      <c r="F188" s="23">
        <f t="shared" si="37"/>
        <v>5660</v>
      </c>
      <c r="G188" s="21">
        <f>SUMPRODUCT((①【資材】入荷情報!$O$7:$O$56=②【資材】在庫情報!$B188)*(①【資材】入荷情報!$P$7:$P$56=②【資材】在庫情報!H$4),(①【資材】入荷情報!$S$7:$S$56))</f>
        <v>0</v>
      </c>
      <c r="H188" s="22" cm="1">
        <f t="array" ref="H188">SUMPRODUCT(('③【組立化粧箱】作業依頼＆実績'!$K$7:$K$256=②【資材】在庫情報!$B188)*('③【組立化粧箱】作業依頼＆実績'!$L$7:$L$256=②【資材】在庫情報!H$4),('③【組立化粧箱】作業依頼＆実績'!$N$7:$N$256))</f>
        <v>0</v>
      </c>
      <c r="I188" s="23">
        <f t="shared" si="38"/>
        <v>3443</v>
      </c>
      <c r="J188" s="21">
        <f>SUMPRODUCT((①【資材】入荷情報!$O$7:$O$56=②【資材】在庫情報!$B188)*(①【資材】入荷情報!$P$7:$P$56=②【資材】在庫情報!K$4),(①【資材】入荷情報!$S$7:$S$56))</f>
        <v>0</v>
      </c>
      <c r="K188" s="22" cm="1">
        <f t="array" ref="K188">SUMPRODUCT(('③【組立化粧箱】作業依頼＆実績'!$K$7:$K$256=②【資材】在庫情報!$B188)*('③【組立化粧箱】作業依頼＆実績'!$L$7:$L$256=②【資材】在庫情報!K$4),('③【組立化粧箱】作業依頼＆実績'!$N$7:$N$256))</f>
        <v>0</v>
      </c>
      <c r="L188" s="23">
        <f t="shared" si="39"/>
        <v>3443</v>
      </c>
      <c r="M188" s="21">
        <f>SUMPRODUCT((①【資材】入荷情報!$O$7:$O$56=②【資材】在庫情報!$B188)*(①【資材】入荷情報!$P$7:$P$56=②【資材】在庫情報!N$4),(①【資材】入荷情報!$S$7:$S$56))</f>
        <v>0</v>
      </c>
      <c r="N188" s="22" cm="1">
        <f t="array" ref="N188">SUMPRODUCT(('③【組立化粧箱】作業依頼＆実績'!$K$7:$K$256=②【資材】在庫情報!$B188)*('③【組立化粧箱】作業依頼＆実績'!$L$7:$L$256=②【資材】在庫情報!N$4),('③【組立化粧箱】作業依頼＆実績'!$N$7:$N$256))</f>
        <v>0</v>
      </c>
      <c r="O188" s="23">
        <f t="shared" si="40"/>
        <v>5280</v>
      </c>
      <c r="P188" s="21">
        <f>SUMPRODUCT((①【資材】入荷情報!$O$7:$O$56=②【資材】在庫情報!$B188)*(①【資材】入荷情報!$P$7:$P$56=②【資材】在庫情報!Q$4),(①【資材】入荷情報!$S$7:$S$56))</f>
        <v>0</v>
      </c>
      <c r="Q188" s="22" cm="1">
        <f t="array" ref="Q188">SUMPRODUCT(('③【組立化粧箱】作業依頼＆実績'!$K$7:$K$256=②【資材】在庫情報!$B188)*('③【組立化粧箱】作業依頼＆実績'!$L$7:$L$256=②【資材】在庫情報!Q$4),('③【組立化粧箱】作業依頼＆実績'!$N$7:$N$256))</f>
        <v>0</v>
      </c>
      <c r="R188" s="23">
        <f t="shared" si="41"/>
        <v>45</v>
      </c>
      <c r="S188" s="21">
        <f>SUMPRODUCT((①【資材】入荷情報!$O$7:$O$56=②【資材】在庫情報!$B188)*(①【資材】入荷情報!$P$7:$P$56=②【資材】在庫情報!T$4),(①【資材】入荷情報!$S$7:$S$56))</f>
        <v>0</v>
      </c>
      <c r="T188" s="22" cm="1">
        <f t="array" ref="T188">SUMPRODUCT(('③【組立化粧箱】作業依頼＆実績'!$K$7:$K$256=②【資材】在庫情報!$B188)*('③【組立化粧箱】作業依頼＆実績'!$L$7:$L$256=②【資材】在庫情報!T$4),('③【組立化粧箱】作業依頼＆実績'!$N$7:$N$256))</f>
        <v>0</v>
      </c>
      <c r="U188" s="23">
        <f t="shared" si="42"/>
        <v>70</v>
      </c>
      <c r="W188" s="68">
        <f t="shared" si="43"/>
        <v>0</v>
      </c>
      <c r="X188" s="22">
        <f t="shared" si="44"/>
        <v>0</v>
      </c>
      <c r="Y188" s="69">
        <f t="shared" si="45"/>
        <v>9319</v>
      </c>
    </row>
    <row r="189" spans="2:25" collapsed="1" x14ac:dyDescent="0.25">
      <c r="B189" s="132">
        <f t="shared" si="36"/>
        <v>45413</v>
      </c>
      <c r="C189" s="133" t="s">
        <v>80</v>
      </c>
      <c r="D189" s="21">
        <f>SUMPRODUCT((①【資材】入荷情報!$O$7:$O$56=②【資材】在庫情報!$B189)*(①【資材】入荷情報!$P$7:$P$56=②【資材】在庫情報!E$4),(①【資材】入荷情報!$S$7:$S$56))</f>
        <v>0</v>
      </c>
      <c r="E189" s="22" cm="1">
        <f t="array" ref="E189">SUMPRODUCT(('③【組立化粧箱】作業依頼＆実績'!$K$7:$K$256=②【資材】在庫情報!$B189)*('③【組立化粧箱】作業依頼＆実績'!$L$7:$L$256=②【資材】在庫情報!E$4),('③【組立化粧箱】作業依頼＆実績'!$N$7:$N$256))</f>
        <v>0</v>
      </c>
      <c r="F189" s="23">
        <f t="shared" si="37"/>
        <v>5660</v>
      </c>
      <c r="G189" s="21">
        <f>SUMPRODUCT((①【資材】入荷情報!$O$7:$O$56=②【資材】在庫情報!$B189)*(①【資材】入荷情報!$P$7:$P$56=②【資材】在庫情報!H$4),(①【資材】入荷情報!$S$7:$S$56))</f>
        <v>0</v>
      </c>
      <c r="H189" s="22" cm="1">
        <f t="array" ref="H189">SUMPRODUCT(('③【組立化粧箱】作業依頼＆実績'!$K$7:$K$256=②【資材】在庫情報!$B189)*('③【組立化粧箱】作業依頼＆実績'!$L$7:$L$256=②【資材】在庫情報!H$4),('③【組立化粧箱】作業依頼＆実績'!$N$7:$N$256))</f>
        <v>0</v>
      </c>
      <c r="I189" s="23">
        <f t="shared" si="38"/>
        <v>3443</v>
      </c>
      <c r="J189" s="21">
        <f>SUMPRODUCT((①【資材】入荷情報!$O$7:$O$56=②【資材】在庫情報!$B189)*(①【資材】入荷情報!$P$7:$P$56=②【資材】在庫情報!K$4),(①【資材】入荷情報!$S$7:$S$56))</f>
        <v>0</v>
      </c>
      <c r="K189" s="22" cm="1">
        <f t="array" ref="K189">SUMPRODUCT(('③【組立化粧箱】作業依頼＆実績'!$K$7:$K$256=②【資材】在庫情報!$B189)*('③【組立化粧箱】作業依頼＆実績'!$L$7:$L$256=②【資材】在庫情報!K$4),('③【組立化粧箱】作業依頼＆実績'!$N$7:$N$256))</f>
        <v>0</v>
      </c>
      <c r="L189" s="23">
        <f t="shared" si="39"/>
        <v>3443</v>
      </c>
      <c r="M189" s="21">
        <f>SUMPRODUCT((①【資材】入荷情報!$O$7:$O$56=②【資材】在庫情報!$B189)*(①【資材】入荷情報!$P$7:$P$56=②【資材】在庫情報!N$4),(①【資材】入荷情報!$S$7:$S$56))</f>
        <v>0</v>
      </c>
      <c r="N189" s="22" cm="1">
        <f t="array" ref="N189">SUMPRODUCT(('③【組立化粧箱】作業依頼＆実績'!$K$7:$K$256=②【資材】在庫情報!$B189)*('③【組立化粧箱】作業依頼＆実績'!$L$7:$L$256=②【資材】在庫情報!N$4),('③【組立化粧箱】作業依頼＆実績'!$N$7:$N$256))</f>
        <v>0</v>
      </c>
      <c r="O189" s="23">
        <f t="shared" si="40"/>
        <v>5280</v>
      </c>
      <c r="P189" s="21">
        <f>SUMPRODUCT((①【資材】入荷情報!$O$7:$O$56=②【資材】在庫情報!$B189)*(①【資材】入荷情報!$P$7:$P$56=②【資材】在庫情報!Q$4),(①【資材】入荷情報!$S$7:$S$56))</f>
        <v>0</v>
      </c>
      <c r="Q189" s="22" cm="1">
        <f t="array" ref="Q189">SUMPRODUCT(('③【組立化粧箱】作業依頼＆実績'!$K$7:$K$256=②【資材】在庫情報!$B189)*('③【組立化粧箱】作業依頼＆実績'!$L$7:$L$256=②【資材】在庫情報!Q$4),('③【組立化粧箱】作業依頼＆実績'!$N$7:$N$256))</f>
        <v>0</v>
      </c>
      <c r="R189" s="23">
        <f t="shared" si="41"/>
        <v>45</v>
      </c>
      <c r="S189" s="21">
        <f>SUMPRODUCT((①【資材】入荷情報!$O$7:$O$56=②【資材】在庫情報!$B189)*(①【資材】入荷情報!$P$7:$P$56=②【資材】在庫情報!T$4),(①【資材】入荷情報!$S$7:$S$56))</f>
        <v>0</v>
      </c>
      <c r="T189" s="22" cm="1">
        <f t="array" ref="T189">SUMPRODUCT(('③【組立化粧箱】作業依頼＆実績'!$K$7:$K$256=②【資材】在庫情報!$B189)*('③【組立化粧箱】作業依頼＆実績'!$L$7:$L$256=②【資材】在庫情報!T$4),('③【組立化粧箱】作業依頼＆実績'!$N$7:$N$256))</f>
        <v>0</v>
      </c>
      <c r="U189" s="23">
        <f t="shared" si="42"/>
        <v>70</v>
      </c>
      <c r="W189" s="68">
        <f t="shared" si="43"/>
        <v>0</v>
      </c>
      <c r="X189" s="22">
        <f t="shared" si="44"/>
        <v>0</v>
      </c>
      <c r="Y189" s="69">
        <f t="shared" si="45"/>
        <v>9319</v>
      </c>
    </row>
    <row r="190" spans="2:25" hidden="1" outlineLevel="1" x14ac:dyDescent="0.25">
      <c r="B190" s="19">
        <f t="shared" si="36"/>
        <v>45414</v>
      </c>
      <c r="C190" s="20" t="s">
        <v>81</v>
      </c>
      <c r="D190" s="21">
        <f>SUMPRODUCT((①【資材】入荷情報!$O$7:$O$56=②【資材】在庫情報!$B190)*(①【資材】入荷情報!$P$7:$P$56=②【資材】在庫情報!E$4),(①【資材】入荷情報!$S$7:$S$56))</f>
        <v>0</v>
      </c>
      <c r="E190" s="22" cm="1">
        <f t="array" ref="E190">SUMPRODUCT(('③【組立化粧箱】作業依頼＆実績'!$K$7:$K$256=②【資材】在庫情報!$B190)*('③【組立化粧箱】作業依頼＆実績'!$L$7:$L$256=②【資材】在庫情報!E$4),('③【組立化粧箱】作業依頼＆実績'!$N$7:$N$256))</f>
        <v>0</v>
      </c>
      <c r="F190" s="23">
        <f t="shared" si="37"/>
        <v>5660</v>
      </c>
      <c r="G190" s="21">
        <f>SUMPRODUCT((①【資材】入荷情報!$O$7:$O$56=②【資材】在庫情報!$B190)*(①【資材】入荷情報!$P$7:$P$56=②【資材】在庫情報!H$4),(①【資材】入荷情報!$S$7:$S$56))</f>
        <v>0</v>
      </c>
      <c r="H190" s="22" cm="1">
        <f t="array" ref="H190">SUMPRODUCT(('③【組立化粧箱】作業依頼＆実績'!$K$7:$K$256=②【資材】在庫情報!$B190)*('③【組立化粧箱】作業依頼＆実績'!$L$7:$L$256=②【資材】在庫情報!H$4),('③【組立化粧箱】作業依頼＆実績'!$N$7:$N$256))</f>
        <v>0</v>
      </c>
      <c r="I190" s="23">
        <f t="shared" si="38"/>
        <v>3443</v>
      </c>
      <c r="J190" s="21">
        <f>SUMPRODUCT((①【資材】入荷情報!$O$7:$O$56=②【資材】在庫情報!$B190)*(①【資材】入荷情報!$P$7:$P$56=②【資材】在庫情報!K$4),(①【資材】入荷情報!$S$7:$S$56))</f>
        <v>0</v>
      </c>
      <c r="K190" s="22" cm="1">
        <f t="array" ref="K190">SUMPRODUCT(('③【組立化粧箱】作業依頼＆実績'!$K$7:$K$256=②【資材】在庫情報!$B190)*('③【組立化粧箱】作業依頼＆実績'!$L$7:$L$256=②【資材】在庫情報!K$4),('③【組立化粧箱】作業依頼＆実績'!$N$7:$N$256))</f>
        <v>0</v>
      </c>
      <c r="L190" s="23">
        <f t="shared" si="39"/>
        <v>3443</v>
      </c>
      <c r="M190" s="21">
        <f>SUMPRODUCT((①【資材】入荷情報!$O$7:$O$56=②【資材】在庫情報!$B190)*(①【資材】入荷情報!$P$7:$P$56=②【資材】在庫情報!N$4),(①【資材】入荷情報!$S$7:$S$56))</f>
        <v>0</v>
      </c>
      <c r="N190" s="22" cm="1">
        <f t="array" ref="N190">SUMPRODUCT(('③【組立化粧箱】作業依頼＆実績'!$K$7:$K$256=②【資材】在庫情報!$B190)*('③【組立化粧箱】作業依頼＆実績'!$L$7:$L$256=②【資材】在庫情報!N$4),('③【組立化粧箱】作業依頼＆実績'!$N$7:$N$256))</f>
        <v>0</v>
      </c>
      <c r="O190" s="23">
        <f t="shared" si="40"/>
        <v>5280</v>
      </c>
      <c r="P190" s="21">
        <f>SUMPRODUCT((①【資材】入荷情報!$O$7:$O$56=②【資材】在庫情報!$B190)*(①【資材】入荷情報!$P$7:$P$56=②【資材】在庫情報!Q$4),(①【資材】入荷情報!$S$7:$S$56))</f>
        <v>0</v>
      </c>
      <c r="Q190" s="22" cm="1">
        <f t="array" ref="Q190">SUMPRODUCT(('③【組立化粧箱】作業依頼＆実績'!$K$7:$K$256=②【資材】在庫情報!$B190)*('③【組立化粧箱】作業依頼＆実績'!$L$7:$L$256=②【資材】在庫情報!Q$4),('③【組立化粧箱】作業依頼＆実績'!$N$7:$N$256))</f>
        <v>0</v>
      </c>
      <c r="R190" s="23">
        <f t="shared" si="41"/>
        <v>45</v>
      </c>
      <c r="S190" s="21">
        <f>SUMPRODUCT((①【資材】入荷情報!$O$7:$O$56=②【資材】在庫情報!$B190)*(①【資材】入荷情報!$P$7:$P$56=②【資材】在庫情報!T$4),(①【資材】入荷情報!$S$7:$S$56))</f>
        <v>0</v>
      </c>
      <c r="T190" s="22" cm="1">
        <f t="array" ref="T190">SUMPRODUCT(('③【組立化粧箱】作業依頼＆実績'!$K$7:$K$256=②【資材】在庫情報!$B190)*('③【組立化粧箱】作業依頼＆実績'!$L$7:$L$256=②【資材】在庫情報!T$4),('③【組立化粧箱】作業依頼＆実績'!$N$7:$N$256))</f>
        <v>0</v>
      </c>
      <c r="U190" s="23">
        <f t="shared" si="42"/>
        <v>70</v>
      </c>
      <c r="W190" s="68">
        <f t="shared" si="43"/>
        <v>0</v>
      </c>
      <c r="X190" s="22">
        <f t="shared" si="44"/>
        <v>0</v>
      </c>
      <c r="Y190" s="69">
        <f t="shared" si="45"/>
        <v>9319</v>
      </c>
    </row>
    <row r="191" spans="2:25" hidden="1" outlineLevel="1" x14ac:dyDescent="0.25">
      <c r="B191" s="19">
        <f t="shared" si="36"/>
        <v>45415</v>
      </c>
      <c r="C191" s="20" t="s">
        <v>75</v>
      </c>
      <c r="D191" s="21">
        <f>SUMPRODUCT((①【資材】入荷情報!$O$7:$O$56=②【資材】在庫情報!$B191)*(①【資材】入荷情報!$P$7:$P$56=②【資材】在庫情報!E$4),(①【資材】入荷情報!$S$7:$S$56))</f>
        <v>0</v>
      </c>
      <c r="E191" s="22" cm="1">
        <f t="array" ref="E191">SUMPRODUCT(('③【組立化粧箱】作業依頼＆実績'!$K$7:$K$256=②【資材】在庫情報!$B191)*('③【組立化粧箱】作業依頼＆実績'!$L$7:$L$256=②【資材】在庫情報!E$4),('③【組立化粧箱】作業依頼＆実績'!$N$7:$N$256))</f>
        <v>0</v>
      </c>
      <c r="F191" s="23">
        <f t="shared" si="37"/>
        <v>5660</v>
      </c>
      <c r="G191" s="21">
        <f>SUMPRODUCT((①【資材】入荷情報!$O$7:$O$56=②【資材】在庫情報!$B191)*(①【資材】入荷情報!$P$7:$P$56=②【資材】在庫情報!H$4),(①【資材】入荷情報!$S$7:$S$56))</f>
        <v>0</v>
      </c>
      <c r="H191" s="22" cm="1">
        <f t="array" ref="H191">SUMPRODUCT(('③【組立化粧箱】作業依頼＆実績'!$K$7:$K$256=②【資材】在庫情報!$B191)*('③【組立化粧箱】作業依頼＆実績'!$L$7:$L$256=②【資材】在庫情報!H$4),('③【組立化粧箱】作業依頼＆実績'!$N$7:$N$256))</f>
        <v>0</v>
      </c>
      <c r="I191" s="23">
        <f t="shared" si="38"/>
        <v>3443</v>
      </c>
      <c r="J191" s="21">
        <f>SUMPRODUCT((①【資材】入荷情報!$O$7:$O$56=②【資材】在庫情報!$B191)*(①【資材】入荷情報!$P$7:$P$56=②【資材】在庫情報!K$4),(①【資材】入荷情報!$S$7:$S$56))</f>
        <v>0</v>
      </c>
      <c r="K191" s="22" cm="1">
        <f t="array" ref="K191">SUMPRODUCT(('③【組立化粧箱】作業依頼＆実績'!$K$7:$K$256=②【資材】在庫情報!$B191)*('③【組立化粧箱】作業依頼＆実績'!$L$7:$L$256=②【資材】在庫情報!K$4),('③【組立化粧箱】作業依頼＆実績'!$N$7:$N$256))</f>
        <v>0</v>
      </c>
      <c r="L191" s="23">
        <f t="shared" si="39"/>
        <v>3443</v>
      </c>
      <c r="M191" s="21">
        <f>SUMPRODUCT((①【資材】入荷情報!$O$7:$O$56=②【資材】在庫情報!$B191)*(①【資材】入荷情報!$P$7:$P$56=②【資材】在庫情報!N$4),(①【資材】入荷情報!$S$7:$S$56))</f>
        <v>0</v>
      </c>
      <c r="N191" s="22" cm="1">
        <f t="array" ref="N191">SUMPRODUCT(('③【組立化粧箱】作業依頼＆実績'!$K$7:$K$256=②【資材】在庫情報!$B191)*('③【組立化粧箱】作業依頼＆実績'!$L$7:$L$256=②【資材】在庫情報!N$4),('③【組立化粧箱】作業依頼＆実績'!$N$7:$N$256))</f>
        <v>0</v>
      </c>
      <c r="O191" s="23">
        <f t="shared" si="40"/>
        <v>5280</v>
      </c>
      <c r="P191" s="21">
        <f>SUMPRODUCT((①【資材】入荷情報!$O$7:$O$56=②【資材】在庫情報!$B191)*(①【資材】入荷情報!$P$7:$P$56=②【資材】在庫情報!Q$4),(①【資材】入荷情報!$S$7:$S$56))</f>
        <v>0</v>
      </c>
      <c r="Q191" s="22" cm="1">
        <f t="array" ref="Q191">SUMPRODUCT(('③【組立化粧箱】作業依頼＆実績'!$K$7:$K$256=②【資材】在庫情報!$B191)*('③【組立化粧箱】作業依頼＆実績'!$L$7:$L$256=②【資材】在庫情報!Q$4),('③【組立化粧箱】作業依頼＆実績'!$N$7:$N$256))</f>
        <v>0</v>
      </c>
      <c r="R191" s="23">
        <f t="shared" si="41"/>
        <v>45</v>
      </c>
      <c r="S191" s="21">
        <f>SUMPRODUCT((①【資材】入荷情報!$O$7:$O$56=②【資材】在庫情報!$B191)*(①【資材】入荷情報!$P$7:$P$56=②【資材】在庫情報!T$4),(①【資材】入荷情報!$S$7:$S$56))</f>
        <v>0</v>
      </c>
      <c r="T191" s="22" cm="1">
        <f t="array" ref="T191">SUMPRODUCT(('③【組立化粧箱】作業依頼＆実績'!$K$7:$K$256=②【資材】在庫情報!$B191)*('③【組立化粧箱】作業依頼＆実績'!$L$7:$L$256=②【資材】在庫情報!T$4),('③【組立化粧箱】作業依頼＆実績'!$N$7:$N$256))</f>
        <v>0</v>
      </c>
      <c r="U191" s="23">
        <f t="shared" si="42"/>
        <v>70</v>
      </c>
      <c r="W191" s="68">
        <f t="shared" si="43"/>
        <v>0</v>
      </c>
      <c r="X191" s="22">
        <f t="shared" si="44"/>
        <v>0</v>
      </c>
      <c r="Y191" s="69">
        <f t="shared" si="45"/>
        <v>9319</v>
      </c>
    </row>
    <row r="192" spans="2:25" hidden="1" outlineLevel="1" x14ac:dyDescent="0.25">
      <c r="B192" s="19">
        <f t="shared" si="36"/>
        <v>45416</v>
      </c>
      <c r="C192" s="20" t="s">
        <v>76</v>
      </c>
      <c r="D192" s="21">
        <f>SUMPRODUCT((①【資材】入荷情報!$O$7:$O$56=②【資材】在庫情報!$B192)*(①【資材】入荷情報!$P$7:$P$56=②【資材】在庫情報!E$4),(①【資材】入荷情報!$S$7:$S$56))</f>
        <v>0</v>
      </c>
      <c r="E192" s="22" cm="1">
        <f t="array" ref="E192">SUMPRODUCT(('③【組立化粧箱】作業依頼＆実績'!$K$7:$K$256=②【資材】在庫情報!$B192)*('③【組立化粧箱】作業依頼＆実績'!$L$7:$L$256=②【資材】在庫情報!E$4),('③【組立化粧箱】作業依頼＆実績'!$N$7:$N$256))</f>
        <v>0</v>
      </c>
      <c r="F192" s="23">
        <f t="shared" si="37"/>
        <v>5660</v>
      </c>
      <c r="G192" s="21">
        <f>SUMPRODUCT((①【資材】入荷情報!$O$7:$O$56=②【資材】在庫情報!$B192)*(①【資材】入荷情報!$P$7:$P$56=②【資材】在庫情報!H$4),(①【資材】入荷情報!$S$7:$S$56))</f>
        <v>0</v>
      </c>
      <c r="H192" s="22" cm="1">
        <f t="array" ref="H192">SUMPRODUCT(('③【組立化粧箱】作業依頼＆実績'!$K$7:$K$256=②【資材】在庫情報!$B192)*('③【組立化粧箱】作業依頼＆実績'!$L$7:$L$256=②【資材】在庫情報!H$4),('③【組立化粧箱】作業依頼＆実績'!$N$7:$N$256))</f>
        <v>0</v>
      </c>
      <c r="I192" s="23">
        <f t="shared" si="38"/>
        <v>3443</v>
      </c>
      <c r="J192" s="21">
        <f>SUMPRODUCT((①【資材】入荷情報!$O$7:$O$56=②【資材】在庫情報!$B192)*(①【資材】入荷情報!$P$7:$P$56=②【資材】在庫情報!K$4),(①【資材】入荷情報!$S$7:$S$56))</f>
        <v>0</v>
      </c>
      <c r="K192" s="22" cm="1">
        <f t="array" ref="K192">SUMPRODUCT(('③【組立化粧箱】作業依頼＆実績'!$K$7:$K$256=②【資材】在庫情報!$B192)*('③【組立化粧箱】作業依頼＆実績'!$L$7:$L$256=②【資材】在庫情報!K$4),('③【組立化粧箱】作業依頼＆実績'!$N$7:$N$256))</f>
        <v>0</v>
      </c>
      <c r="L192" s="23">
        <f t="shared" si="39"/>
        <v>3443</v>
      </c>
      <c r="M192" s="21">
        <f>SUMPRODUCT((①【資材】入荷情報!$O$7:$O$56=②【資材】在庫情報!$B192)*(①【資材】入荷情報!$P$7:$P$56=②【資材】在庫情報!N$4),(①【資材】入荷情報!$S$7:$S$56))</f>
        <v>0</v>
      </c>
      <c r="N192" s="22" cm="1">
        <f t="array" ref="N192">SUMPRODUCT(('③【組立化粧箱】作業依頼＆実績'!$K$7:$K$256=②【資材】在庫情報!$B192)*('③【組立化粧箱】作業依頼＆実績'!$L$7:$L$256=②【資材】在庫情報!N$4),('③【組立化粧箱】作業依頼＆実績'!$N$7:$N$256))</f>
        <v>0</v>
      </c>
      <c r="O192" s="23">
        <f t="shared" si="40"/>
        <v>5280</v>
      </c>
      <c r="P192" s="21">
        <f>SUMPRODUCT((①【資材】入荷情報!$O$7:$O$56=②【資材】在庫情報!$B192)*(①【資材】入荷情報!$P$7:$P$56=②【資材】在庫情報!Q$4),(①【資材】入荷情報!$S$7:$S$56))</f>
        <v>0</v>
      </c>
      <c r="Q192" s="22" cm="1">
        <f t="array" ref="Q192">SUMPRODUCT(('③【組立化粧箱】作業依頼＆実績'!$K$7:$K$256=②【資材】在庫情報!$B192)*('③【組立化粧箱】作業依頼＆実績'!$L$7:$L$256=②【資材】在庫情報!Q$4),('③【組立化粧箱】作業依頼＆実績'!$N$7:$N$256))</f>
        <v>0</v>
      </c>
      <c r="R192" s="23">
        <f t="shared" si="41"/>
        <v>45</v>
      </c>
      <c r="S192" s="21">
        <f>SUMPRODUCT((①【資材】入荷情報!$O$7:$O$56=②【資材】在庫情報!$B192)*(①【資材】入荷情報!$P$7:$P$56=②【資材】在庫情報!T$4),(①【資材】入荷情報!$S$7:$S$56))</f>
        <v>0</v>
      </c>
      <c r="T192" s="22" cm="1">
        <f t="array" ref="T192">SUMPRODUCT(('③【組立化粧箱】作業依頼＆実績'!$K$7:$K$256=②【資材】在庫情報!$B192)*('③【組立化粧箱】作業依頼＆実績'!$L$7:$L$256=②【資材】在庫情報!T$4),('③【組立化粧箱】作業依頼＆実績'!$N$7:$N$256))</f>
        <v>0</v>
      </c>
      <c r="U192" s="23">
        <f t="shared" si="42"/>
        <v>70</v>
      </c>
      <c r="W192" s="68">
        <f t="shared" si="43"/>
        <v>0</v>
      </c>
      <c r="X192" s="22">
        <f t="shared" si="44"/>
        <v>0</v>
      </c>
      <c r="Y192" s="69">
        <f t="shared" si="45"/>
        <v>9319</v>
      </c>
    </row>
    <row r="193" spans="2:25" hidden="1" outlineLevel="1" x14ac:dyDescent="0.25">
      <c r="B193" s="19">
        <f t="shared" si="36"/>
        <v>45417</v>
      </c>
      <c r="C193" s="20" t="s">
        <v>77</v>
      </c>
      <c r="D193" s="21">
        <f>SUMPRODUCT((①【資材】入荷情報!$O$7:$O$56=②【資材】在庫情報!$B193)*(①【資材】入荷情報!$P$7:$P$56=②【資材】在庫情報!E$4),(①【資材】入荷情報!$S$7:$S$56))</f>
        <v>0</v>
      </c>
      <c r="E193" s="22" cm="1">
        <f t="array" ref="E193">SUMPRODUCT(('③【組立化粧箱】作業依頼＆実績'!$K$7:$K$256=②【資材】在庫情報!$B193)*('③【組立化粧箱】作業依頼＆実績'!$L$7:$L$256=②【資材】在庫情報!E$4),('③【組立化粧箱】作業依頼＆実績'!$N$7:$N$256))</f>
        <v>0</v>
      </c>
      <c r="F193" s="23">
        <f t="shared" si="37"/>
        <v>5660</v>
      </c>
      <c r="G193" s="21">
        <f>SUMPRODUCT((①【資材】入荷情報!$O$7:$O$56=②【資材】在庫情報!$B193)*(①【資材】入荷情報!$P$7:$P$56=②【資材】在庫情報!H$4),(①【資材】入荷情報!$S$7:$S$56))</f>
        <v>0</v>
      </c>
      <c r="H193" s="22" cm="1">
        <f t="array" ref="H193">SUMPRODUCT(('③【組立化粧箱】作業依頼＆実績'!$K$7:$K$256=②【資材】在庫情報!$B193)*('③【組立化粧箱】作業依頼＆実績'!$L$7:$L$256=②【資材】在庫情報!H$4),('③【組立化粧箱】作業依頼＆実績'!$N$7:$N$256))</f>
        <v>0</v>
      </c>
      <c r="I193" s="23">
        <f t="shared" si="38"/>
        <v>3443</v>
      </c>
      <c r="J193" s="21">
        <f>SUMPRODUCT((①【資材】入荷情報!$O$7:$O$56=②【資材】在庫情報!$B193)*(①【資材】入荷情報!$P$7:$P$56=②【資材】在庫情報!K$4),(①【資材】入荷情報!$S$7:$S$56))</f>
        <v>0</v>
      </c>
      <c r="K193" s="22" cm="1">
        <f t="array" ref="K193">SUMPRODUCT(('③【組立化粧箱】作業依頼＆実績'!$K$7:$K$256=②【資材】在庫情報!$B193)*('③【組立化粧箱】作業依頼＆実績'!$L$7:$L$256=②【資材】在庫情報!K$4),('③【組立化粧箱】作業依頼＆実績'!$N$7:$N$256))</f>
        <v>0</v>
      </c>
      <c r="L193" s="23">
        <f t="shared" si="39"/>
        <v>3443</v>
      </c>
      <c r="M193" s="21">
        <f>SUMPRODUCT((①【資材】入荷情報!$O$7:$O$56=②【資材】在庫情報!$B193)*(①【資材】入荷情報!$P$7:$P$56=②【資材】在庫情報!N$4),(①【資材】入荷情報!$S$7:$S$56))</f>
        <v>0</v>
      </c>
      <c r="N193" s="22" cm="1">
        <f t="array" ref="N193">SUMPRODUCT(('③【組立化粧箱】作業依頼＆実績'!$K$7:$K$256=②【資材】在庫情報!$B193)*('③【組立化粧箱】作業依頼＆実績'!$L$7:$L$256=②【資材】在庫情報!N$4),('③【組立化粧箱】作業依頼＆実績'!$N$7:$N$256))</f>
        <v>0</v>
      </c>
      <c r="O193" s="23">
        <f t="shared" si="40"/>
        <v>5280</v>
      </c>
      <c r="P193" s="21">
        <f>SUMPRODUCT((①【資材】入荷情報!$O$7:$O$56=②【資材】在庫情報!$B193)*(①【資材】入荷情報!$P$7:$P$56=②【資材】在庫情報!Q$4),(①【資材】入荷情報!$S$7:$S$56))</f>
        <v>0</v>
      </c>
      <c r="Q193" s="22" cm="1">
        <f t="array" ref="Q193">SUMPRODUCT(('③【組立化粧箱】作業依頼＆実績'!$K$7:$K$256=②【資材】在庫情報!$B193)*('③【組立化粧箱】作業依頼＆実績'!$L$7:$L$256=②【資材】在庫情報!Q$4),('③【組立化粧箱】作業依頼＆実績'!$N$7:$N$256))</f>
        <v>0</v>
      </c>
      <c r="R193" s="23">
        <f t="shared" si="41"/>
        <v>45</v>
      </c>
      <c r="S193" s="21">
        <f>SUMPRODUCT((①【資材】入荷情報!$O$7:$O$56=②【資材】在庫情報!$B193)*(①【資材】入荷情報!$P$7:$P$56=②【資材】在庫情報!T$4),(①【資材】入荷情報!$S$7:$S$56))</f>
        <v>0</v>
      </c>
      <c r="T193" s="22" cm="1">
        <f t="array" ref="T193">SUMPRODUCT(('③【組立化粧箱】作業依頼＆実績'!$K$7:$K$256=②【資材】在庫情報!$B193)*('③【組立化粧箱】作業依頼＆実績'!$L$7:$L$256=②【資材】在庫情報!T$4),('③【組立化粧箱】作業依頼＆実績'!$N$7:$N$256))</f>
        <v>0</v>
      </c>
      <c r="U193" s="23">
        <f t="shared" si="42"/>
        <v>70</v>
      </c>
      <c r="W193" s="68">
        <f t="shared" si="43"/>
        <v>0</v>
      </c>
      <c r="X193" s="22">
        <f t="shared" si="44"/>
        <v>0</v>
      </c>
      <c r="Y193" s="69">
        <f t="shared" si="45"/>
        <v>9319</v>
      </c>
    </row>
    <row r="194" spans="2:25" hidden="1" outlineLevel="1" x14ac:dyDescent="0.25">
      <c r="B194" s="19">
        <f t="shared" si="36"/>
        <v>45418</v>
      </c>
      <c r="C194" s="20" t="s">
        <v>78</v>
      </c>
      <c r="D194" s="21">
        <f>SUMPRODUCT((①【資材】入荷情報!$O$7:$O$56=②【資材】在庫情報!$B194)*(①【資材】入荷情報!$P$7:$P$56=②【資材】在庫情報!E$4),(①【資材】入荷情報!$S$7:$S$56))</f>
        <v>0</v>
      </c>
      <c r="E194" s="22" cm="1">
        <f t="array" ref="E194">SUMPRODUCT(('③【組立化粧箱】作業依頼＆実績'!$K$7:$K$256=②【資材】在庫情報!$B194)*('③【組立化粧箱】作業依頼＆実績'!$L$7:$L$256=②【資材】在庫情報!E$4),('③【組立化粧箱】作業依頼＆実績'!$N$7:$N$256))</f>
        <v>0</v>
      </c>
      <c r="F194" s="23">
        <f t="shared" si="37"/>
        <v>5660</v>
      </c>
      <c r="G194" s="21">
        <f>SUMPRODUCT((①【資材】入荷情報!$O$7:$O$56=②【資材】在庫情報!$B194)*(①【資材】入荷情報!$P$7:$P$56=②【資材】在庫情報!H$4),(①【資材】入荷情報!$S$7:$S$56))</f>
        <v>0</v>
      </c>
      <c r="H194" s="22" cm="1">
        <f t="array" ref="H194">SUMPRODUCT(('③【組立化粧箱】作業依頼＆実績'!$K$7:$K$256=②【資材】在庫情報!$B194)*('③【組立化粧箱】作業依頼＆実績'!$L$7:$L$256=②【資材】在庫情報!H$4),('③【組立化粧箱】作業依頼＆実績'!$N$7:$N$256))</f>
        <v>0</v>
      </c>
      <c r="I194" s="23">
        <f t="shared" si="38"/>
        <v>3443</v>
      </c>
      <c r="J194" s="21">
        <f>SUMPRODUCT((①【資材】入荷情報!$O$7:$O$56=②【資材】在庫情報!$B194)*(①【資材】入荷情報!$P$7:$P$56=②【資材】在庫情報!K$4),(①【資材】入荷情報!$S$7:$S$56))</f>
        <v>0</v>
      </c>
      <c r="K194" s="22" cm="1">
        <f t="array" ref="K194">SUMPRODUCT(('③【組立化粧箱】作業依頼＆実績'!$K$7:$K$256=②【資材】在庫情報!$B194)*('③【組立化粧箱】作業依頼＆実績'!$L$7:$L$256=②【資材】在庫情報!K$4),('③【組立化粧箱】作業依頼＆実績'!$N$7:$N$256))</f>
        <v>0</v>
      </c>
      <c r="L194" s="23">
        <f t="shared" si="39"/>
        <v>3443</v>
      </c>
      <c r="M194" s="21">
        <f>SUMPRODUCT((①【資材】入荷情報!$O$7:$O$56=②【資材】在庫情報!$B194)*(①【資材】入荷情報!$P$7:$P$56=②【資材】在庫情報!N$4),(①【資材】入荷情報!$S$7:$S$56))</f>
        <v>0</v>
      </c>
      <c r="N194" s="22" cm="1">
        <f t="array" ref="N194">SUMPRODUCT(('③【組立化粧箱】作業依頼＆実績'!$K$7:$K$256=②【資材】在庫情報!$B194)*('③【組立化粧箱】作業依頼＆実績'!$L$7:$L$256=②【資材】在庫情報!N$4),('③【組立化粧箱】作業依頼＆実績'!$N$7:$N$256))</f>
        <v>0</v>
      </c>
      <c r="O194" s="23">
        <f t="shared" si="40"/>
        <v>5280</v>
      </c>
      <c r="P194" s="21">
        <f>SUMPRODUCT((①【資材】入荷情報!$O$7:$O$56=②【資材】在庫情報!$B194)*(①【資材】入荷情報!$P$7:$P$56=②【資材】在庫情報!Q$4),(①【資材】入荷情報!$S$7:$S$56))</f>
        <v>0</v>
      </c>
      <c r="Q194" s="22" cm="1">
        <f t="array" ref="Q194">SUMPRODUCT(('③【組立化粧箱】作業依頼＆実績'!$K$7:$K$256=②【資材】在庫情報!$B194)*('③【組立化粧箱】作業依頼＆実績'!$L$7:$L$256=②【資材】在庫情報!Q$4),('③【組立化粧箱】作業依頼＆実績'!$N$7:$N$256))</f>
        <v>0</v>
      </c>
      <c r="R194" s="23">
        <f t="shared" si="41"/>
        <v>45</v>
      </c>
      <c r="S194" s="21">
        <f>SUMPRODUCT((①【資材】入荷情報!$O$7:$O$56=②【資材】在庫情報!$B194)*(①【資材】入荷情報!$P$7:$P$56=②【資材】在庫情報!T$4),(①【資材】入荷情報!$S$7:$S$56))</f>
        <v>0</v>
      </c>
      <c r="T194" s="22" cm="1">
        <f t="array" ref="T194">SUMPRODUCT(('③【組立化粧箱】作業依頼＆実績'!$K$7:$K$256=②【資材】在庫情報!$B194)*('③【組立化粧箱】作業依頼＆実績'!$L$7:$L$256=②【資材】在庫情報!T$4),('③【組立化粧箱】作業依頼＆実績'!$N$7:$N$256))</f>
        <v>0</v>
      </c>
      <c r="U194" s="23">
        <f t="shared" si="42"/>
        <v>70</v>
      </c>
      <c r="W194" s="68">
        <f t="shared" si="43"/>
        <v>0</v>
      </c>
      <c r="X194" s="22">
        <f t="shared" si="44"/>
        <v>0</v>
      </c>
      <c r="Y194" s="69">
        <f t="shared" si="45"/>
        <v>9319</v>
      </c>
    </row>
    <row r="195" spans="2:25" hidden="1" outlineLevel="1" x14ac:dyDescent="0.25">
      <c r="B195" s="19">
        <f t="shared" si="36"/>
        <v>45419</v>
      </c>
      <c r="C195" s="20" t="s">
        <v>79</v>
      </c>
      <c r="D195" s="21">
        <f>SUMPRODUCT((①【資材】入荷情報!$O$7:$O$56=②【資材】在庫情報!$B195)*(①【資材】入荷情報!$P$7:$P$56=②【資材】在庫情報!E$4),(①【資材】入荷情報!$S$7:$S$56))</f>
        <v>0</v>
      </c>
      <c r="E195" s="22" cm="1">
        <f t="array" ref="E195">SUMPRODUCT(('③【組立化粧箱】作業依頼＆実績'!$K$7:$K$256=②【資材】在庫情報!$B195)*('③【組立化粧箱】作業依頼＆実績'!$L$7:$L$256=②【資材】在庫情報!E$4),('③【組立化粧箱】作業依頼＆実績'!$N$7:$N$256))</f>
        <v>0</v>
      </c>
      <c r="F195" s="23">
        <f t="shared" si="37"/>
        <v>5660</v>
      </c>
      <c r="G195" s="21">
        <f>SUMPRODUCT((①【資材】入荷情報!$O$7:$O$56=②【資材】在庫情報!$B195)*(①【資材】入荷情報!$P$7:$P$56=②【資材】在庫情報!H$4),(①【資材】入荷情報!$S$7:$S$56))</f>
        <v>0</v>
      </c>
      <c r="H195" s="22" cm="1">
        <f t="array" ref="H195">SUMPRODUCT(('③【組立化粧箱】作業依頼＆実績'!$K$7:$K$256=②【資材】在庫情報!$B195)*('③【組立化粧箱】作業依頼＆実績'!$L$7:$L$256=②【資材】在庫情報!H$4),('③【組立化粧箱】作業依頼＆実績'!$N$7:$N$256))</f>
        <v>0</v>
      </c>
      <c r="I195" s="23">
        <f t="shared" si="38"/>
        <v>3443</v>
      </c>
      <c r="J195" s="21">
        <f>SUMPRODUCT((①【資材】入荷情報!$O$7:$O$56=②【資材】在庫情報!$B195)*(①【資材】入荷情報!$P$7:$P$56=②【資材】在庫情報!K$4),(①【資材】入荷情報!$S$7:$S$56))</f>
        <v>0</v>
      </c>
      <c r="K195" s="22" cm="1">
        <f t="array" ref="K195">SUMPRODUCT(('③【組立化粧箱】作業依頼＆実績'!$K$7:$K$256=②【資材】在庫情報!$B195)*('③【組立化粧箱】作業依頼＆実績'!$L$7:$L$256=②【資材】在庫情報!K$4),('③【組立化粧箱】作業依頼＆実績'!$N$7:$N$256))</f>
        <v>0</v>
      </c>
      <c r="L195" s="23">
        <f t="shared" si="39"/>
        <v>3443</v>
      </c>
      <c r="M195" s="21">
        <f>SUMPRODUCT((①【資材】入荷情報!$O$7:$O$56=②【資材】在庫情報!$B195)*(①【資材】入荷情報!$P$7:$P$56=②【資材】在庫情報!N$4),(①【資材】入荷情報!$S$7:$S$56))</f>
        <v>0</v>
      </c>
      <c r="N195" s="22" cm="1">
        <f t="array" ref="N195">SUMPRODUCT(('③【組立化粧箱】作業依頼＆実績'!$K$7:$K$256=②【資材】在庫情報!$B195)*('③【組立化粧箱】作業依頼＆実績'!$L$7:$L$256=②【資材】在庫情報!N$4),('③【組立化粧箱】作業依頼＆実績'!$N$7:$N$256))</f>
        <v>0</v>
      </c>
      <c r="O195" s="23">
        <f t="shared" si="40"/>
        <v>5280</v>
      </c>
      <c r="P195" s="21">
        <f>SUMPRODUCT((①【資材】入荷情報!$O$7:$O$56=②【資材】在庫情報!$B195)*(①【資材】入荷情報!$P$7:$P$56=②【資材】在庫情報!Q$4),(①【資材】入荷情報!$S$7:$S$56))</f>
        <v>0</v>
      </c>
      <c r="Q195" s="22" cm="1">
        <f t="array" ref="Q195">SUMPRODUCT(('③【組立化粧箱】作業依頼＆実績'!$K$7:$K$256=②【資材】在庫情報!$B195)*('③【組立化粧箱】作業依頼＆実績'!$L$7:$L$256=②【資材】在庫情報!Q$4),('③【組立化粧箱】作業依頼＆実績'!$N$7:$N$256))</f>
        <v>0</v>
      </c>
      <c r="R195" s="23">
        <f t="shared" si="41"/>
        <v>45</v>
      </c>
      <c r="S195" s="21">
        <f>SUMPRODUCT((①【資材】入荷情報!$O$7:$O$56=②【資材】在庫情報!$B195)*(①【資材】入荷情報!$P$7:$P$56=②【資材】在庫情報!T$4),(①【資材】入荷情報!$S$7:$S$56))</f>
        <v>0</v>
      </c>
      <c r="T195" s="22" cm="1">
        <f t="array" ref="T195">SUMPRODUCT(('③【組立化粧箱】作業依頼＆実績'!$K$7:$K$256=②【資材】在庫情報!$B195)*('③【組立化粧箱】作業依頼＆実績'!$L$7:$L$256=②【資材】在庫情報!T$4),('③【組立化粧箱】作業依頼＆実績'!$N$7:$N$256))</f>
        <v>0</v>
      </c>
      <c r="U195" s="23">
        <f t="shared" si="42"/>
        <v>70</v>
      </c>
      <c r="W195" s="68">
        <f t="shared" si="43"/>
        <v>0</v>
      </c>
      <c r="X195" s="22">
        <f t="shared" si="44"/>
        <v>0</v>
      </c>
      <c r="Y195" s="69">
        <f t="shared" si="45"/>
        <v>9319</v>
      </c>
    </row>
    <row r="196" spans="2:25" hidden="1" outlineLevel="1" x14ac:dyDescent="0.25">
      <c r="B196" s="19">
        <f t="shared" si="36"/>
        <v>45420</v>
      </c>
      <c r="C196" s="20" t="s">
        <v>80</v>
      </c>
      <c r="D196" s="21">
        <f>SUMPRODUCT((①【資材】入荷情報!$O$7:$O$56=②【資材】在庫情報!$B196)*(①【資材】入荷情報!$P$7:$P$56=②【資材】在庫情報!E$4),(①【資材】入荷情報!$S$7:$S$56))</f>
        <v>0</v>
      </c>
      <c r="E196" s="22" cm="1">
        <f t="array" ref="E196">SUMPRODUCT(('③【組立化粧箱】作業依頼＆実績'!$K$7:$K$256=②【資材】在庫情報!$B196)*('③【組立化粧箱】作業依頼＆実績'!$L$7:$L$256=②【資材】在庫情報!E$4),('③【組立化粧箱】作業依頼＆実績'!$N$7:$N$256))</f>
        <v>0</v>
      </c>
      <c r="F196" s="23">
        <f t="shared" si="37"/>
        <v>5660</v>
      </c>
      <c r="G196" s="21">
        <f>SUMPRODUCT((①【資材】入荷情報!$O$7:$O$56=②【資材】在庫情報!$B196)*(①【資材】入荷情報!$P$7:$P$56=②【資材】在庫情報!H$4),(①【資材】入荷情報!$S$7:$S$56))</f>
        <v>0</v>
      </c>
      <c r="H196" s="22" cm="1">
        <f t="array" ref="H196">SUMPRODUCT(('③【組立化粧箱】作業依頼＆実績'!$K$7:$K$256=②【資材】在庫情報!$B196)*('③【組立化粧箱】作業依頼＆実績'!$L$7:$L$256=②【資材】在庫情報!H$4),('③【組立化粧箱】作業依頼＆実績'!$N$7:$N$256))</f>
        <v>0</v>
      </c>
      <c r="I196" s="23">
        <f t="shared" si="38"/>
        <v>3443</v>
      </c>
      <c r="J196" s="21">
        <f>SUMPRODUCT((①【資材】入荷情報!$O$7:$O$56=②【資材】在庫情報!$B196)*(①【資材】入荷情報!$P$7:$P$56=②【資材】在庫情報!K$4),(①【資材】入荷情報!$S$7:$S$56))</f>
        <v>0</v>
      </c>
      <c r="K196" s="22" cm="1">
        <f t="array" ref="K196">SUMPRODUCT(('③【組立化粧箱】作業依頼＆実績'!$K$7:$K$256=②【資材】在庫情報!$B196)*('③【組立化粧箱】作業依頼＆実績'!$L$7:$L$256=②【資材】在庫情報!K$4),('③【組立化粧箱】作業依頼＆実績'!$N$7:$N$256))</f>
        <v>0</v>
      </c>
      <c r="L196" s="23">
        <f t="shared" si="39"/>
        <v>3443</v>
      </c>
      <c r="M196" s="21">
        <f>SUMPRODUCT((①【資材】入荷情報!$O$7:$O$56=②【資材】在庫情報!$B196)*(①【資材】入荷情報!$P$7:$P$56=②【資材】在庫情報!N$4),(①【資材】入荷情報!$S$7:$S$56))</f>
        <v>0</v>
      </c>
      <c r="N196" s="22" cm="1">
        <f t="array" ref="N196">SUMPRODUCT(('③【組立化粧箱】作業依頼＆実績'!$K$7:$K$256=②【資材】在庫情報!$B196)*('③【組立化粧箱】作業依頼＆実績'!$L$7:$L$256=②【資材】在庫情報!N$4),('③【組立化粧箱】作業依頼＆実績'!$N$7:$N$256))</f>
        <v>0</v>
      </c>
      <c r="O196" s="23">
        <f t="shared" si="40"/>
        <v>5280</v>
      </c>
      <c r="P196" s="21">
        <f>SUMPRODUCT((①【資材】入荷情報!$O$7:$O$56=②【資材】在庫情報!$B196)*(①【資材】入荷情報!$P$7:$P$56=②【資材】在庫情報!Q$4),(①【資材】入荷情報!$S$7:$S$56))</f>
        <v>0</v>
      </c>
      <c r="Q196" s="22" cm="1">
        <f t="array" ref="Q196">SUMPRODUCT(('③【組立化粧箱】作業依頼＆実績'!$K$7:$K$256=②【資材】在庫情報!$B196)*('③【組立化粧箱】作業依頼＆実績'!$L$7:$L$256=②【資材】在庫情報!Q$4),('③【組立化粧箱】作業依頼＆実績'!$N$7:$N$256))</f>
        <v>0</v>
      </c>
      <c r="R196" s="23">
        <f t="shared" si="41"/>
        <v>45</v>
      </c>
      <c r="S196" s="21">
        <f>SUMPRODUCT((①【資材】入荷情報!$O$7:$O$56=②【資材】在庫情報!$B196)*(①【資材】入荷情報!$P$7:$P$56=②【資材】在庫情報!T$4),(①【資材】入荷情報!$S$7:$S$56))</f>
        <v>0</v>
      </c>
      <c r="T196" s="22" cm="1">
        <f t="array" ref="T196">SUMPRODUCT(('③【組立化粧箱】作業依頼＆実績'!$K$7:$K$256=②【資材】在庫情報!$B196)*('③【組立化粧箱】作業依頼＆実績'!$L$7:$L$256=②【資材】在庫情報!T$4),('③【組立化粧箱】作業依頼＆実績'!$N$7:$N$256))</f>
        <v>0</v>
      </c>
      <c r="U196" s="23">
        <f t="shared" si="42"/>
        <v>70</v>
      </c>
      <c r="W196" s="68">
        <f t="shared" si="43"/>
        <v>0</v>
      </c>
      <c r="X196" s="22">
        <f t="shared" si="44"/>
        <v>0</v>
      </c>
      <c r="Y196" s="69">
        <f t="shared" si="45"/>
        <v>9319</v>
      </c>
    </row>
    <row r="197" spans="2:25" hidden="1" outlineLevel="1" x14ac:dyDescent="0.25">
      <c r="B197" s="19">
        <f t="shared" si="36"/>
        <v>45421</v>
      </c>
      <c r="C197" s="20" t="s">
        <v>81</v>
      </c>
      <c r="D197" s="21">
        <f>SUMPRODUCT((①【資材】入荷情報!$O$7:$O$56=②【資材】在庫情報!$B197)*(①【資材】入荷情報!$P$7:$P$56=②【資材】在庫情報!E$4),(①【資材】入荷情報!$S$7:$S$56))</f>
        <v>0</v>
      </c>
      <c r="E197" s="22" cm="1">
        <f t="array" ref="E197">SUMPRODUCT(('③【組立化粧箱】作業依頼＆実績'!$K$7:$K$256=②【資材】在庫情報!$B197)*('③【組立化粧箱】作業依頼＆実績'!$L$7:$L$256=②【資材】在庫情報!E$4),('③【組立化粧箱】作業依頼＆実績'!$N$7:$N$256))</f>
        <v>0</v>
      </c>
      <c r="F197" s="23">
        <f t="shared" si="37"/>
        <v>5660</v>
      </c>
      <c r="G197" s="21">
        <f>SUMPRODUCT((①【資材】入荷情報!$O$7:$O$56=②【資材】在庫情報!$B197)*(①【資材】入荷情報!$P$7:$P$56=②【資材】在庫情報!H$4),(①【資材】入荷情報!$S$7:$S$56))</f>
        <v>0</v>
      </c>
      <c r="H197" s="22" cm="1">
        <f t="array" ref="H197">SUMPRODUCT(('③【組立化粧箱】作業依頼＆実績'!$K$7:$K$256=②【資材】在庫情報!$B197)*('③【組立化粧箱】作業依頼＆実績'!$L$7:$L$256=②【資材】在庫情報!H$4),('③【組立化粧箱】作業依頼＆実績'!$N$7:$N$256))</f>
        <v>0</v>
      </c>
      <c r="I197" s="23">
        <f t="shared" si="38"/>
        <v>3443</v>
      </c>
      <c r="J197" s="21">
        <f>SUMPRODUCT((①【資材】入荷情報!$O$7:$O$56=②【資材】在庫情報!$B197)*(①【資材】入荷情報!$P$7:$P$56=②【資材】在庫情報!K$4),(①【資材】入荷情報!$S$7:$S$56))</f>
        <v>0</v>
      </c>
      <c r="K197" s="22" cm="1">
        <f t="array" ref="K197">SUMPRODUCT(('③【組立化粧箱】作業依頼＆実績'!$K$7:$K$256=②【資材】在庫情報!$B197)*('③【組立化粧箱】作業依頼＆実績'!$L$7:$L$256=②【資材】在庫情報!K$4),('③【組立化粧箱】作業依頼＆実績'!$N$7:$N$256))</f>
        <v>0</v>
      </c>
      <c r="L197" s="23">
        <f t="shared" si="39"/>
        <v>3443</v>
      </c>
      <c r="M197" s="21">
        <f>SUMPRODUCT((①【資材】入荷情報!$O$7:$O$56=②【資材】在庫情報!$B197)*(①【資材】入荷情報!$P$7:$P$56=②【資材】在庫情報!N$4),(①【資材】入荷情報!$S$7:$S$56))</f>
        <v>0</v>
      </c>
      <c r="N197" s="22" cm="1">
        <f t="array" ref="N197">SUMPRODUCT(('③【組立化粧箱】作業依頼＆実績'!$K$7:$K$256=②【資材】在庫情報!$B197)*('③【組立化粧箱】作業依頼＆実績'!$L$7:$L$256=②【資材】在庫情報!N$4),('③【組立化粧箱】作業依頼＆実績'!$N$7:$N$256))</f>
        <v>0</v>
      </c>
      <c r="O197" s="23">
        <f t="shared" si="40"/>
        <v>5280</v>
      </c>
      <c r="P197" s="21">
        <f>SUMPRODUCT((①【資材】入荷情報!$O$7:$O$56=②【資材】在庫情報!$B197)*(①【資材】入荷情報!$P$7:$P$56=②【資材】在庫情報!Q$4),(①【資材】入荷情報!$S$7:$S$56))</f>
        <v>0</v>
      </c>
      <c r="Q197" s="22" cm="1">
        <f t="array" ref="Q197">SUMPRODUCT(('③【組立化粧箱】作業依頼＆実績'!$K$7:$K$256=②【資材】在庫情報!$B197)*('③【組立化粧箱】作業依頼＆実績'!$L$7:$L$256=②【資材】在庫情報!Q$4),('③【組立化粧箱】作業依頼＆実績'!$N$7:$N$256))</f>
        <v>0</v>
      </c>
      <c r="R197" s="23">
        <f t="shared" si="41"/>
        <v>45</v>
      </c>
      <c r="S197" s="21">
        <f>SUMPRODUCT((①【資材】入荷情報!$O$7:$O$56=②【資材】在庫情報!$B197)*(①【資材】入荷情報!$P$7:$P$56=②【資材】在庫情報!T$4),(①【資材】入荷情報!$S$7:$S$56))</f>
        <v>0</v>
      </c>
      <c r="T197" s="22" cm="1">
        <f t="array" ref="T197">SUMPRODUCT(('③【組立化粧箱】作業依頼＆実績'!$K$7:$K$256=②【資材】在庫情報!$B197)*('③【組立化粧箱】作業依頼＆実績'!$L$7:$L$256=②【資材】在庫情報!T$4),('③【組立化粧箱】作業依頼＆実績'!$N$7:$N$256))</f>
        <v>0</v>
      </c>
      <c r="U197" s="23">
        <f t="shared" si="42"/>
        <v>70</v>
      </c>
      <c r="W197" s="68">
        <f t="shared" si="43"/>
        <v>0</v>
      </c>
      <c r="X197" s="22">
        <f t="shared" si="44"/>
        <v>0</v>
      </c>
      <c r="Y197" s="69">
        <f t="shared" si="45"/>
        <v>9319</v>
      </c>
    </row>
    <row r="198" spans="2:25" hidden="1" outlineLevel="1" x14ac:dyDescent="0.25">
      <c r="B198" s="19">
        <f t="shared" si="36"/>
        <v>45422</v>
      </c>
      <c r="C198" s="20" t="s">
        <v>75</v>
      </c>
      <c r="D198" s="21">
        <f>SUMPRODUCT((①【資材】入荷情報!$O$7:$O$56=②【資材】在庫情報!$B198)*(①【資材】入荷情報!$P$7:$P$56=②【資材】在庫情報!E$4),(①【資材】入荷情報!$S$7:$S$56))</f>
        <v>0</v>
      </c>
      <c r="E198" s="22" cm="1">
        <f t="array" ref="E198">SUMPRODUCT(('③【組立化粧箱】作業依頼＆実績'!$K$7:$K$256=②【資材】在庫情報!$B198)*('③【組立化粧箱】作業依頼＆実績'!$L$7:$L$256=②【資材】在庫情報!E$4),('③【組立化粧箱】作業依頼＆実績'!$N$7:$N$256))</f>
        <v>0</v>
      </c>
      <c r="F198" s="23">
        <f t="shared" si="37"/>
        <v>5660</v>
      </c>
      <c r="G198" s="21">
        <f>SUMPRODUCT((①【資材】入荷情報!$O$7:$O$56=②【資材】在庫情報!$B198)*(①【資材】入荷情報!$P$7:$P$56=②【資材】在庫情報!H$4),(①【資材】入荷情報!$S$7:$S$56))</f>
        <v>0</v>
      </c>
      <c r="H198" s="22" cm="1">
        <f t="array" ref="H198">SUMPRODUCT(('③【組立化粧箱】作業依頼＆実績'!$K$7:$K$256=②【資材】在庫情報!$B198)*('③【組立化粧箱】作業依頼＆実績'!$L$7:$L$256=②【資材】在庫情報!H$4),('③【組立化粧箱】作業依頼＆実績'!$N$7:$N$256))</f>
        <v>0</v>
      </c>
      <c r="I198" s="23">
        <f t="shared" si="38"/>
        <v>3443</v>
      </c>
      <c r="J198" s="21">
        <f>SUMPRODUCT((①【資材】入荷情報!$O$7:$O$56=②【資材】在庫情報!$B198)*(①【資材】入荷情報!$P$7:$P$56=②【資材】在庫情報!K$4),(①【資材】入荷情報!$S$7:$S$56))</f>
        <v>0</v>
      </c>
      <c r="K198" s="22" cm="1">
        <f t="array" ref="K198">SUMPRODUCT(('③【組立化粧箱】作業依頼＆実績'!$K$7:$K$256=②【資材】在庫情報!$B198)*('③【組立化粧箱】作業依頼＆実績'!$L$7:$L$256=②【資材】在庫情報!K$4),('③【組立化粧箱】作業依頼＆実績'!$N$7:$N$256))</f>
        <v>0</v>
      </c>
      <c r="L198" s="23">
        <f t="shared" si="39"/>
        <v>3443</v>
      </c>
      <c r="M198" s="21">
        <f>SUMPRODUCT((①【資材】入荷情報!$O$7:$O$56=②【資材】在庫情報!$B198)*(①【資材】入荷情報!$P$7:$P$56=②【資材】在庫情報!N$4),(①【資材】入荷情報!$S$7:$S$56))</f>
        <v>0</v>
      </c>
      <c r="N198" s="22" cm="1">
        <f t="array" ref="N198">SUMPRODUCT(('③【組立化粧箱】作業依頼＆実績'!$K$7:$K$256=②【資材】在庫情報!$B198)*('③【組立化粧箱】作業依頼＆実績'!$L$7:$L$256=②【資材】在庫情報!N$4),('③【組立化粧箱】作業依頼＆実績'!$N$7:$N$256))</f>
        <v>0</v>
      </c>
      <c r="O198" s="23">
        <f t="shared" si="40"/>
        <v>5280</v>
      </c>
      <c r="P198" s="21">
        <f>SUMPRODUCT((①【資材】入荷情報!$O$7:$O$56=②【資材】在庫情報!$B198)*(①【資材】入荷情報!$P$7:$P$56=②【資材】在庫情報!Q$4),(①【資材】入荷情報!$S$7:$S$56))</f>
        <v>0</v>
      </c>
      <c r="Q198" s="22" cm="1">
        <f t="array" ref="Q198">SUMPRODUCT(('③【組立化粧箱】作業依頼＆実績'!$K$7:$K$256=②【資材】在庫情報!$B198)*('③【組立化粧箱】作業依頼＆実績'!$L$7:$L$256=②【資材】在庫情報!Q$4),('③【組立化粧箱】作業依頼＆実績'!$N$7:$N$256))</f>
        <v>0</v>
      </c>
      <c r="R198" s="23">
        <f t="shared" si="41"/>
        <v>45</v>
      </c>
      <c r="S198" s="21">
        <f>SUMPRODUCT((①【資材】入荷情報!$O$7:$O$56=②【資材】在庫情報!$B198)*(①【資材】入荷情報!$P$7:$P$56=②【資材】在庫情報!T$4),(①【資材】入荷情報!$S$7:$S$56))</f>
        <v>0</v>
      </c>
      <c r="T198" s="22" cm="1">
        <f t="array" ref="T198">SUMPRODUCT(('③【組立化粧箱】作業依頼＆実績'!$K$7:$K$256=②【資材】在庫情報!$B198)*('③【組立化粧箱】作業依頼＆実績'!$L$7:$L$256=②【資材】在庫情報!T$4),('③【組立化粧箱】作業依頼＆実績'!$N$7:$N$256))</f>
        <v>0</v>
      </c>
      <c r="U198" s="23">
        <f t="shared" si="42"/>
        <v>70</v>
      </c>
      <c r="W198" s="68">
        <f t="shared" si="43"/>
        <v>0</v>
      </c>
      <c r="X198" s="22">
        <f t="shared" si="44"/>
        <v>0</v>
      </c>
      <c r="Y198" s="69">
        <f t="shared" si="45"/>
        <v>9319</v>
      </c>
    </row>
    <row r="199" spans="2:25" hidden="1" outlineLevel="1" x14ac:dyDescent="0.25">
      <c r="B199" s="19">
        <f t="shared" si="36"/>
        <v>45423</v>
      </c>
      <c r="C199" s="20" t="s">
        <v>76</v>
      </c>
      <c r="D199" s="21">
        <f>SUMPRODUCT((①【資材】入荷情報!$O$7:$O$56=②【資材】在庫情報!$B199)*(①【資材】入荷情報!$P$7:$P$56=②【資材】在庫情報!E$4),(①【資材】入荷情報!$S$7:$S$56))</f>
        <v>0</v>
      </c>
      <c r="E199" s="22" cm="1">
        <f t="array" ref="E199">SUMPRODUCT(('③【組立化粧箱】作業依頼＆実績'!$K$7:$K$256=②【資材】在庫情報!$B199)*('③【組立化粧箱】作業依頼＆実績'!$L$7:$L$256=②【資材】在庫情報!E$4),('③【組立化粧箱】作業依頼＆実績'!$N$7:$N$256))</f>
        <v>0</v>
      </c>
      <c r="F199" s="23">
        <f t="shared" si="37"/>
        <v>5660</v>
      </c>
      <c r="G199" s="21">
        <f>SUMPRODUCT((①【資材】入荷情報!$O$7:$O$56=②【資材】在庫情報!$B199)*(①【資材】入荷情報!$P$7:$P$56=②【資材】在庫情報!H$4),(①【資材】入荷情報!$S$7:$S$56))</f>
        <v>0</v>
      </c>
      <c r="H199" s="22" cm="1">
        <f t="array" ref="H199">SUMPRODUCT(('③【組立化粧箱】作業依頼＆実績'!$K$7:$K$256=②【資材】在庫情報!$B199)*('③【組立化粧箱】作業依頼＆実績'!$L$7:$L$256=②【資材】在庫情報!H$4),('③【組立化粧箱】作業依頼＆実績'!$N$7:$N$256))</f>
        <v>0</v>
      </c>
      <c r="I199" s="23">
        <f t="shared" si="38"/>
        <v>3443</v>
      </c>
      <c r="J199" s="21">
        <f>SUMPRODUCT((①【資材】入荷情報!$O$7:$O$56=②【資材】在庫情報!$B199)*(①【資材】入荷情報!$P$7:$P$56=②【資材】在庫情報!K$4),(①【資材】入荷情報!$S$7:$S$56))</f>
        <v>0</v>
      </c>
      <c r="K199" s="22" cm="1">
        <f t="array" ref="K199">SUMPRODUCT(('③【組立化粧箱】作業依頼＆実績'!$K$7:$K$256=②【資材】在庫情報!$B199)*('③【組立化粧箱】作業依頼＆実績'!$L$7:$L$256=②【資材】在庫情報!K$4),('③【組立化粧箱】作業依頼＆実績'!$N$7:$N$256))</f>
        <v>0</v>
      </c>
      <c r="L199" s="23">
        <f t="shared" si="39"/>
        <v>3443</v>
      </c>
      <c r="M199" s="21">
        <f>SUMPRODUCT((①【資材】入荷情報!$O$7:$O$56=②【資材】在庫情報!$B199)*(①【資材】入荷情報!$P$7:$P$56=②【資材】在庫情報!N$4),(①【資材】入荷情報!$S$7:$S$56))</f>
        <v>0</v>
      </c>
      <c r="N199" s="22" cm="1">
        <f t="array" ref="N199">SUMPRODUCT(('③【組立化粧箱】作業依頼＆実績'!$K$7:$K$256=②【資材】在庫情報!$B199)*('③【組立化粧箱】作業依頼＆実績'!$L$7:$L$256=②【資材】在庫情報!N$4),('③【組立化粧箱】作業依頼＆実績'!$N$7:$N$256))</f>
        <v>0</v>
      </c>
      <c r="O199" s="23">
        <f t="shared" si="40"/>
        <v>5280</v>
      </c>
      <c r="P199" s="21">
        <f>SUMPRODUCT((①【資材】入荷情報!$O$7:$O$56=②【資材】在庫情報!$B199)*(①【資材】入荷情報!$P$7:$P$56=②【資材】在庫情報!Q$4),(①【資材】入荷情報!$S$7:$S$56))</f>
        <v>0</v>
      </c>
      <c r="Q199" s="22" cm="1">
        <f t="array" ref="Q199">SUMPRODUCT(('③【組立化粧箱】作業依頼＆実績'!$K$7:$K$256=②【資材】在庫情報!$B199)*('③【組立化粧箱】作業依頼＆実績'!$L$7:$L$256=②【資材】在庫情報!Q$4),('③【組立化粧箱】作業依頼＆実績'!$N$7:$N$256))</f>
        <v>0</v>
      </c>
      <c r="R199" s="23">
        <f t="shared" si="41"/>
        <v>45</v>
      </c>
      <c r="S199" s="21">
        <f>SUMPRODUCT((①【資材】入荷情報!$O$7:$O$56=②【資材】在庫情報!$B199)*(①【資材】入荷情報!$P$7:$P$56=②【資材】在庫情報!T$4),(①【資材】入荷情報!$S$7:$S$56))</f>
        <v>0</v>
      </c>
      <c r="T199" s="22" cm="1">
        <f t="array" ref="T199">SUMPRODUCT(('③【組立化粧箱】作業依頼＆実績'!$K$7:$K$256=②【資材】在庫情報!$B199)*('③【組立化粧箱】作業依頼＆実績'!$L$7:$L$256=②【資材】在庫情報!T$4),('③【組立化粧箱】作業依頼＆実績'!$N$7:$N$256))</f>
        <v>0</v>
      </c>
      <c r="U199" s="23">
        <f t="shared" si="42"/>
        <v>70</v>
      </c>
      <c r="W199" s="68">
        <f t="shared" si="43"/>
        <v>0</v>
      </c>
      <c r="X199" s="22">
        <f t="shared" si="44"/>
        <v>0</v>
      </c>
      <c r="Y199" s="69">
        <f t="shared" si="45"/>
        <v>9319</v>
      </c>
    </row>
    <row r="200" spans="2:25" hidden="1" outlineLevel="1" x14ac:dyDescent="0.25">
      <c r="B200" s="19">
        <f t="shared" si="36"/>
        <v>45424</v>
      </c>
      <c r="C200" s="20" t="s">
        <v>77</v>
      </c>
      <c r="D200" s="21">
        <f>SUMPRODUCT((①【資材】入荷情報!$O$7:$O$56=②【資材】在庫情報!$B200)*(①【資材】入荷情報!$P$7:$P$56=②【資材】在庫情報!E$4),(①【資材】入荷情報!$S$7:$S$56))</f>
        <v>0</v>
      </c>
      <c r="E200" s="22" cm="1">
        <f t="array" ref="E200">SUMPRODUCT(('③【組立化粧箱】作業依頼＆実績'!$K$7:$K$256=②【資材】在庫情報!$B200)*('③【組立化粧箱】作業依頼＆実績'!$L$7:$L$256=②【資材】在庫情報!E$4),('③【組立化粧箱】作業依頼＆実績'!$N$7:$N$256))</f>
        <v>0</v>
      </c>
      <c r="F200" s="23">
        <f t="shared" si="37"/>
        <v>5660</v>
      </c>
      <c r="G200" s="21">
        <f>SUMPRODUCT((①【資材】入荷情報!$O$7:$O$56=②【資材】在庫情報!$B200)*(①【資材】入荷情報!$P$7:$P$56=②【資材】在庫情報!H$4),(①【資材】入荷情報!$S$7:$S$56))</f>
        <v>0</v>
      </c>
      <c r="H200" s="22" cm="1">
        <f t="array" ref="H200">SUMPRODUCT(('③【組立化粧箱】作業依頼＆実績'!$K$7:$K$256=②【資材】在庫情報!$B200)*('③【組立化粧箱】作業依頼＆実績'!$L$7:$L$256=②【資材】在庫情報!H$4),('③【組立化粧箱】作業依頼＆実績'!$N$7:$N$256))</f>
        <v>0</v>
      </c>
      <c r="I200" s="23">
        <f t="shared" si="38"/>
        <v>3443</v>
      </c>
      <c r="J200" s="21">
        <f>SUMPRODUCT((①【資材】入荷情報!$O$7:$O$56=②【資材】在庫情報!$B200)*(①【資材】入荷情報!$P$7:$P$56=②【資材】在庫情報!K$4),(①【資材】入荷情報!$S$7:$S$56))</f>
        <v>0</v>
      </c>
      <c r="K200" s="22" cm="1">
        <f t="array" ref="K200">SUMPRODUCT(('③【組立化粧箱】作業依頼＆実績'!$K$7:$K$256=②【資材】在庫情報!$B200)*('③【組立化粧箱】作業依頼＆実績'!$L$7:$L$256=②【資材】在庫情報!K$4),('③【組立化粧箱】作業依頼＆実績'!$N$7:$N$256))</f>
        <v>0</v>
      </c>
      <c r="L200" s="23">
        <f t="shared" si="39"/>
        <v>3443</v>
      </c>
      <c r="M200" s="21">
        <f>SUMPRODUCT((①【資材】入荷情報!$O$7:$O$56=②【資材】在庫情報!$B200)*(①【資材】入荷情報!$P$7:$P$56=②【資材】在庫情報!N$4),(①【資材】入荷情報!$S$7:$S$56))</f>
        <v>0</v>
      </c>
      <c r="N200" s="22" cm="1">
        <f t="array" ref="N200">SUMPRODUCT(('③【組立化粧箱】作業依頼＆実績'!$K$7:$K$256=②【資材】在庫情報!$B200)*('③【組立化粧箱】作業依頼＆実績'!$L$7:$L$256=②【資材】在庫情報!N$4),('③【組立化粧箱】作業依頼＆実績'!$N$7:$N$256))</f>
        <v>0</v>
      </c>
      <c r="O200" s="23">
        <f t="shared" si="40"/>
        <v>5280</v>
      </c>
      <c r="P200" s="21">
        <f>SUMPRODUCT((①【資材】入荷情報!$O$7:$O$56=②【資材】在庫情報!$B200)*(①【資材】入荷情報!$P$7:$P$56=②【資材】在庫情報!Q$4),(①【資材】入荷情報!$S$7:$S$56))</f>
        <v>0</v>
      </c>
      <c r="Q200" s="22" cm="1">
        <f t="array" ref="Q200">SUMPRODUCT(('③【組立化粧箱】作業依頼＆実績'!$K$7:$K$256=②【資材】在庫情報!$B200)*('③【組立化粧箱】作業依頼＆実績'!$L$7:$L$256=②【資材】在庫情報!Q$4),('③【組立化粧箱】作業依頼＆実績'!$N$7:$N$256))</f>
        <v>0</v>
      </c>
      <c r="R200" s="23">
        <f t="shared" si="41"/>
        <v>45</v>
      </c>
      <c r="S200" s="21">
        <f>SUMPRODUCT((①【資材】入荷情報!$O$7:$O$56=②【資材】在庫情報!$B200)*(①【資材】入荷情報!$P$7:$P$56=②【資材】在庫情報!T$4),(①【資材】入荷情報!$S$7:$S$56))</f>
        <v>0</v>
      </c>
      <c r="T200" s="22" cm="1">
        <f t="array" ref="T200">SUMPRODUCT(('③【組立化粧箱】作業依頼＆実績'!$K$7:$K$256=②【資材】在庫情報!$B200)*('③【組立化粧箱】作業依頼＆実績'!$L$7:$L$256=②【資材】在庫情報!T$4),('③【組立化粧箱】作業依頼＆実績'!$N$7:$N$256))</f>
        <v>0</v>
      </c>
      <c r="U200" s="23">
        <f t="shared" si="42"/>
        <v>70</v>
      </c>
      <c r="W200" s="68">
        <f t="shared" si="43"/>
        <v>0</v>
      </c>
      <c r="X200" s="22">
        <f t="shared" si="44"/>
        <v>0</v>
      </c>
      <c r="Y200" s="69">
        <f t="shared" si="45"/>
        <v>9319</v>
      </c>
    </row>
    <row r="201" spans="2:25" hidden="1" outlineLevel="1" x14ac:dyDescent="0.25">
      <c r="B201" s="19">
        <f t="shared" si="36"/>
        <v>45425</v>
      </c>
      <c r="C201" s="20" t="s">
        <v>78</v>
      </c>
      <c r="D201" s="21">
        <f>SUMPRODUCT((①【資材】入荷情報!$O$7:$O$56=②【資材】在庫情報!$B201)*(①【資材】入荷情報!$P$7:$P$56=②【資材】在庫情報!E$4),(①【資材】入荷情報!$S$7:$S$56))</f>
        <v>0</v>
      </c>
      <c r="E201" s="22" cm="1">
        <f t="array" ref="E201">SUMPRODUCT(('③【組立化粧箱】作業依頼＆実績'!$K$7:$K$256=②【資材】在庫情報!$B201)*('③【組立化粧箱】作業依頼＆実績'!$L$7:$L$256=②【資材】在庫情報!E$4),('③【組立化粧箱】作業依頼＆実績'!$N$7:$N$256))</f>
        <v>0</v>
      </c>
      <c r="F201" s="23">
        <f t="shared" si="37"/>
        <v>5660</v>
      </c>
      <c r="G201" s="21">
        <f>SUMPRODUCT((①【資材】入荷情報!$O$7:$O$56=②【資材】在庫情報!$B201)*(①【資材】入荷情報!$P$7:$P$56=②【資材】在庫情報!H$4),(①【資材】入荷情報!$S$7:$S$56))</f>
        <v>0</v>
      </c>
      <c r="H201" s="22" cm="1">
        <f t="array" ref="H201">SUMPRODUCT(('③【組立化粧箱】作業依頼＆実績'!$K$7:$K$256=②【資材】在庫情報!$B201)*('③【組立化粧箱】作業依頼＆実績'!$L$7:$L$256=②【資材】在庫情報!H$4),('③【組立化粧箱】作業依頼＆実績'!$N$7:$N$256))</f>
        <v>0</v>
      </c>
      <c r="I201" s="23">
        <f t="shared" si="38"/>
        <v>3443</v>
      </c>
      <c r="J201" s="21">
        <f>SUMPRODUCT((①【資材】入荷情報!$O$7:$O$56=②【資材】在庫情報!$B201)*(①【資材】入荷情報!$P$7:$P$56=②【資材】在庫情報!K$4),(①【資材】入荷情報!$S$7:$S$56))</f>
        <v>0</v>
      </c>
      <c r="K201" s="22" cm="1">
        <f t="array" ref="K201">SUMPRODUCT(('③【組立化粧箱】作業依頼＆実績'!$K$7:$K$256=②【資材】在庫情報!$B201)*('③【組立化粧箱】作業依頼＆実績'!$L$7:$L$256=②【資材】在庫情報!K$4),('③【組立化粧箱】作業依頼＆実績'!$N$7:$N$256))</f>
        <v>0</v>
      </c>
      <c r="L201" s="23">
        <f t="shared" si="39"/>
        <v>3443</v>
      </c>
      <c r="M201" s="21">
        <f>SUMPRODUCT((①【資材】入荷情報!$O$7:$O$56=②【資材】在庫情報!$B201)*(①【資材】入荷情報!$P$7:$P$56=②【資材】在庫情報!N$4),(①【資材】入荷情報!$S$7:$S$56))</f>
        <v>0</v>
      </c>
      <c r="N201" s="22" cm="1">
        <f t="array" ref="N201">SUMPRODUCT(('③【組立化粧箱】作業依頼＆実績'!$K$7:$K$256=②【資材】在庫情報!$B201)*('③【組立化粧箱】作業依頼＆実績'!$L$7:$L$256=②【資材】在庫情報!N$4),('③【組立化粧箱】作業依頼＆実績'!$N$7:$N$256))</f>
        <v>0</v>
      </c>
      <c r="O201" s="23">
        <f t="shared" si="40"/>
        <v>5280</v>
      </c>
      <c r="P201" s="21">
        <f>SUMPRODUCT((①【資材】入荷情報!$O$7:$O$56=②【資材】在庫情報!$B201)*(①【資材】入荷情報!$P$7:$P$56=②【資材】在庫情報!Q$4),(①【資材】入荷情報!$S$7:$S$56))</f>
        <v>0</v>
      </c>
      <c r="Q201" s="22" cm="1">
        <f t="array" ref="Q201">SUMPRODUCT(('③【組立化粧箱】作業依頼＆実績'!$K$7:$K$256=②【資材】在庫情報!$B201)*('③【組立化粧箱】作業依頼＆実績'!$L$7:$L$256=②【資材】在庫情報!Q$4),('③【組立化粧箱】作業依頼＆実績'!$N$7:$N$256))</f>
        <v>0</v>
      </c>
      <c r="R201" s="23">
        <f t="shared" si="41"/>
        <v>45</v>
      </c>
      <c r="S201" s="21">
        <f>SUMPRODUCT((①【資材】入荷情報!$O$7:$O$56=②【資材】在庫情報!$B201)*(①【資材】入荷情報!$P$7:$P$56=②【資材】在庫情報!T$4),(①【資材】入荷情報!$S$7:$S$56))</f>
        <v>0</v>
      </c>
      <c r="T201" s="22" cm="1">
        <f t="array" ref="T201">SUMPRODUCT(('③【組立化粧箱】作業依頼＆実績'!$K$7:$K$256=②【資材】在庫情報!$B201)*('③【組立化粧箱】作業依頼＆実績'!$L$7:$L$256=②【資材】在庫情報!T$4),('③【組立化粧箱】作業依頼＆実績'!$N$7:$N$256))</f>
        <v>0</v>
      </c>
      <c r="U201" s="23">
        <f t="shared" si="42"/>
        <v>70</v>
      </c>
      <c r="W201" s="68">
        <f t="shared" si="43"/>
        <v>0</v>
      </c>
      <c r="X201" s="22">
        <f t="shared" si="44"/>
        <v>0</v>
      </c>
      <c r="Y201" s="69">
        <f t="shared" si="45"/>
        <v>9319</v>
      </c>
    </row>
    <row r="202" spans="2:25" hidden="1" outlineLevel="1" x14ac:dyDescent="0.25">
      <c r="B202" s="19">
        <f t="shared" si="36"/>
        <v>45426</v>
      </c>
      <c r="C202" s="20" t="s">
        <v>79</v>
      </c>
      <c r="D202" s="21">
        <f>SUMPRODUCT((①【資材】入荷情報!$O$7:$O$56=②【資材】在庫情報!$B202)*(①【資材】入荷情報!$P$7:$P$56=②【資材】在庫情報!E$4),(①【資材】入荷情報!$S$7:$S$56))</f>
        <v>0</v>
      </c>
      <c r="E202" s="22" cm="1">
        <f t="array" ref="E202">SUMPRODUCT(('③【組立化粧箱】作業依頼＆実績'!$K$7:$K$256=②【資材】在庫情報!$B202)*('③【組立化粧箱】作業依頼＆実績'!$L$7:$L$256=②【資材】在庫情報!E$4),('③【組立化粧箱】作業依頼＆実績'!$N$7:$N$256))</f>
        <v>0</v>
      </c>
      <c r="F202" s="23">
        <f t="shared" si="37"/>
        <v>5660</v>
      </c>
      <c r="G202" s="21">
        <f>SUMPRODUCT((①【資材】入荷情報!$O$7:$O$56=②【資材】在庫情報!$B202)*(①【資材】入荷情報!$P$7:$P$56=②【資材】在庫情報!H$4),(①【資材】入荷情報!$S$7:$S$56))</f>
        <v>0</v>
      </c>
      <c r="H202" s="22" cm="1">
        <f t="array" ref="H202">SUMPRODUCT(('③【組立化粧箱】作業依頼＆実績'!$K$7:$K$256=②【資材】在庫情報!$B202)*('③【組立化粧箱】作業依頼＆実績'!$L$7:$L$256=②【資材】在庫情報!H$4),('③【組立化粧箱】作業依頼＆実績'!$N$7:$N$256))</f>
        <v>0</v>
      </c>
      <c r="I202" s="23">
        <f t="shared" si="38"/>
        <v>3443</v>
      </c>
      <c r="J202" s="21">
        <f>SUMPRODUCT((①【資材】入荷情報!$O$7:$O$56=②【資材】在庫情報!$B202)*(①【資材】入荷情報!$P$7:$P$56=②【資材】在庫情報!K$4),(①【資材】入荷情報!$S$7:$S$56))</f>
        <v>0</v>
      </c>
      <c r="K202" s="22" cm="1">
        <f t="array" ref="K202">SUMPRODUCT(('③【組立化粧箱】作業依頼＆実績'!$K$7:$K$256=②【資材】在庫情報!$B202)*('③【組立化粧箱】作業依頼＆実績'!$L$7:$L$256=②【資材】在庫情報!K$4),('③【組立化粧箱】作業依頼＆実績'!$N$7:$N$256))</f>
        <v>0</v>
      </c>
      <c r="L202" s="23">
        <f t="shared" si="39"/>
        <v>3443</v>
      </c>
      <c r="M202" s="21">
        <f>SUMPRODUCT((①【資材】入荷情報!$O$7:$O$56=②【資材】在庫情報!$B202)*(①【資材】入荷情報!$P$7:$P$56=②【資材】在庫情報!N$4),(①【資材】入荷情報!$S$7:$S$56))</f>
        <v>0</v>
      </c>
      <c r="N202" s="22" cm="1">
        <f t="array" ref="N202">SUMPRODUCT(('③【組立化粧箱】作業依頼＆実績'!$K$7:$K$256=②【資材】在庫情報!$B202)*('③【組立化粧箱】作業依頼＆実績'!$L$7:$L$256=②【資材】在庫情報!N$4),('③【組立化粧箱】作業依頼＆実績'!$N$7:$N$256))</f>
        <v>0</v>
      </c>
      <c r="O202" s="23">
        <f t="shared" si="40"/>
        <v>5280</v>
      </c>
      <c r="P202" s="21">
        <f>SUMPRODUCT((①【資材】入荷情報!$O$7:$O$56=②【資材】在庫情報!$B202)*(①【資材】入荷情報!$P$7:$P$56=②【資材】在庫情報!Q$4),(①【資材】入荷情報!$S$7:$S$56))</f>
        <v>0</v>
      </c>
      <c r="Q202" s="22" cm="1">
        <f t="array" ref="Q202">SUMPRODUCT(('③【組立化粧箱】作業依頼＆実績'!$K$7:$K$256=②【資材】在庫情報!$B202)*('③【組立化粧箱】作業依頼＆実績'!$L$7:$L$256=②【資材】在庫情報!Q$4),('③【組立化粧箱】作業依頼＆実績'!$N$7:$N$256))</f>
        <v>0</v>
      </c>
      <c r="R202" s="23">
        <f t="shared" si="41"/>
        <v>45</v>
      </c>
      <c r="S202" s="21">
        <f>SUMPRODUCT((①【資材】入荷情報!$O$7:$O$56=②【資材】在庫情報!$B202)*(①【資材】入荷情報!$P$7:$P$56=②【資材】在庫情報!T$4),(①【資材】入荷情報!$S$7:$S$56))</f>
        <v>0</v>
      </c>
      <c r="T202" s="22" cm="1">
        <f t="array" ref="T202">SUMPRODUCT(('③【組立化粧箱】作業依頼＆実績'!$K$7:$K$256=②【資材】在庫情報!$B202)*('③【組立化粧箱】作業依頼＆実績'!$L$7:$L$256=②【資材】在庫情報!T$4),('③【組立化粧箱】作業依頼＆実績'!$N$7:$N$256))</f>
        <v>0</v>
      </c>
      <c r="U202" s="23">
        <f t="shared" si="42"/>
        <v>70</v>
      </c>
      <c r="W202" s="68">
        <f t="shared" si="43"/>
        <v>0</v>
      </c>
      <c r="X202" s="22">
        <f t="shared" si="44"/>
        <v>0</v>
      </c>
      <c r="Y202" s="69">
        <f t="shared" si="45"/>
        <v>9319</v>
      </c>
    </row>
    <row r="203" spans="2:25" hidden="1" outlineLevel="1" x14ac:dyDescent="0.25">
      <c r="B203" s="19">
        <f t="shared" si="36"/>
        <v>45427</v>
      </c>
      <c r="C203" s="20" t="s">
        <v>80</v>
      </c>
      <c r="D203" s="21">
        <f>SUMPRODUCT((①【資材】入荷情報!$O$7:$O$56=②【資材】在庫情報!$B203)*(①【資材】入荷情報!$P$7:$P$56=②【資材】在庫情報!E$4),(①【資材】入荷情報!$S$7:$S$56))</f>
        <v>0</v>
      </c>
      <c r="E203" s="22" cm="1">
        <f t="array" ref="E203">SUMPRODUCT(('③【組立化粧箱】作業依頼＆実績'!$K$7:$K$256=②【資材】在庫情報!$B203)*('③【組立化粧箱】作業依頼＆実績'!$L$7:$L$256=②【資材】在庫情報!E$4),('③【組立化粧箱】作業依頼＆実績'!$N$7:$N$256))</f>
        <v>0</v>
      </c>
      <c r="F203" s="23">
        <f t="shared" si="37"/>
        <v>5660</v>
      </c>
      <c r="G203" s="21">
        <f>SUMPRODUCT((①【資材】入荷情報!$O$7:$O$56=②【資材】在庫情報!$B203)*(①【資材】入荷情報!$P$7:$P$56=②【資材】在庫情報!H$4),(①【資材】入荷情報!$S$7:$S$56))</f>
        <v>0</v>
      </c>
      <c r="H203" s="22" cm="1">
        <f t="array" ref="H203">SUMPRODUCT(('③【組立化粧箱】作業依頼＆実績'!$K$7:$K$256=②【資材】在庫情報!$B203)*('③【組立化粧箱】作業依頼＆実績'!$L$7:$L$256=②【資材】在庫情報!H$4),('③【組立化粧箱】作業依頼＆実績'!$N$7:$N$256))</f>
        <v>0</v>
      </c>
      <c r="I203" s="23">
        <f t="shared" si="38"/>
        <v>3443</v>
      </c>
      <c r="J203" s="21">
        <f>SUMPRODUCT((①【資材】入荷情報!$O$7:$O$56=②【資材】在庫情報!$B203)*(①【資材】入荷情報!$P$7:$P$56=②【資材】在庫情報!K$4),(①【資材】入荷情報!$S$7:$S$56))</f>
        <v>0</v>
      </c>
      <c r="K203" s="22" cm="1">
        <f t="array" ref="K203">SUMPRODUCT(('③【組立化粧箱】作業依頼＆実績'!$K$7:$K$256=②【資材】在庫情報!$B203)*('③【組立化粧箱】作業依頼＆実績'!$L$7:$L$256=②【資材】在庫情報!K$4),('③【組立化粧箱】作業依頼＆実績'!$N$7:$N$256))</f>
        <v>0</v>
      </c>
      <c r="L203" s="23">
        <f t="shared" si="39"/>
        <v>3443</v>
      </c>
      <c r="M203" s="21">
        <f>SUMPRODUCT((①【資材】入荷情報!$O$7:$O$56=②【資材】在庫情報!$B203)*(①【資材】入荷情報!$P$7:$P$56=②【資材】在庫情報!N$4),(①【資材】入荷情報!$S$7:$S$56))</f>
        <v>0</v>
      </c>
      <c r="N203" s="22" cm="1">
        <f t="array" ref="N203">SUMPRODUCT(('③【組立化粧箱】作業依頼＆実績'!$K$7:$K$256=②【資材】在庫情報!$B203)*('③【組立化粧箱】作業依頼＆実績'!$L$7:$L$256=②【資材】在庫情報!N$4),('③【組立化粧箱】作業依頼＆実績'!$N$7:$N$256))</f>
        <v>0</v>
      </c>
      <c r="O203" s="23">
        <f t="shared" si="40"/>
        <v>5280</v>
      </c>
      <c r="P203" s="21">
        <f>SUMPRODUCT((①【資材】入荷情報!$O$7:$O$56=②【資材】在庫情報!$B203)*(①【資材】入荷情報!$P$7:$P$56=②【資材】在庫情報!Q$4),(①【資材】入荷情報!$S$7:$S$56))</f>
        <v>0</v>
      </c>
      <c r="Q203" s="22" cm="1">
        <f t="array" ref="Q203">SUMPRODUCT(('③【組立化粧箱】作業依頼＆実績'!$K$7:$K$256=②【資材】在庫情報!$B203)*('③【組立化粧箱】作業依頼＆実績'!$L$7:$L$256=②【資材】在庫情報!Q$4),('③【組立化粧箱】作業依頼＆実績'!$N$7:$N$256))</f>
        <v>0</v>
      </c>
      <c r="R203" s="23">
        <f t="shared" si="41"/>
        <v>45</v>
      </c>
      <c r="S203" s="21">
        <f>SUMPRODUCT((①【資材】入荷情報!$O$7:$O$56=②【資材】在庫情報!$B203)*(①【資材】入荷情報!$P$7:$P$56=②【資材】在庫情報!T$4),(①【資材】入荷情報!$S$7:$S$56))</f>
        <v>0</v>
      </c>
      <c r="T203" s="22" cm="1">
        <f t="array" ref="T203">SUMPRODUCT(('③【組立化粧箱】作業依頼＆実績'!$K$7:$K$256=②【資材】在庫情報!$B203)*('③【組立化粧箱】作業依頼＆実績'!$L$7:$L$256=②【資材】在庫情報!T$4),('③【組立化粧箱】作業依頼＆実績'!$N$7:$N$256))</f>
        <v>0</v>
      </c>
      <c r="U203" s="23">
        <f t="shared" si="42"/>
        <v>70</v>
      </c>
      <c r="W203" s="68">
        <f t="shared" si="43"/>
        <v>0</v>
      </c>
      <c r="X203" s="22">
        <f t="shared" si="44"/>
        <v>0</v>
      </c>
      <c r="Y203" s="69">
        <f t="shared" si="45"/>
        <v>9319</v>
      </c>
    </row>
    <row r="204" spans="2:25" hidden="1" outlineLevel="1" x14ac:dyDescent="0.25">
      <c r="B204" s="19">
        <f t="shared" si="36"/>
        <v>45428</v>
      </c>
      <c r="C204" s="20" t="s">
        <v>81</v>
      </c>
      <c r="D204" s="21">
        <f>SUMPRODUCT((①【資材】入荷情報!$O$7:$O$56=②【資材】在庫情報!$B204)*(①【資材】入荷情報!$P$7:$P$56=②【資材】在庫情報!E$4),(①【資材】入荷情報!$S$7:$S$56))</f>
        <v>0</v>
      </c>
      <c r="E204" s="22" cm="1">
        <f t="array" ref="E204">SUMPRODUCT(('③【組立化粧箱】作業依頼＆実績'!$K$7:$K$256=②【資材】在庫情報!$B204)*('③【組立化粧箱】作業依頼＆実績'!$L$7:$L$256=②【資材】在庫情報!E$4),('③【組立化粧箱】作業依頼＆実績'!$N$7:$N$256))</f>
        <v>0</v>
      </c>
      <c r="F204" s="23">
        <f t="shared" si="37"/>
        <v>5660</v>
      </c>
      <c r="G204" s="21">
        <f>SUMPRODUCT((①【資材】入荷情報!$O$7:$O$56=②【資材】在庫情報!$B204)*(①【資材】入荷情報!$P$7:$P$56=②【資材】在庫情報!H$4),(①【資材】入荷情報!$S$7:$S$56))</f>
        <v>0</v>
      </c>
      <c r="H204" s="22" cm="1">
        <f t="array" ref="H204">SUMPRODUCT(('③【組立化粧箱】作業依頼＆実績'!$K$7:$K$256=②【資材】在庫情報!$B204)*('③【組立化粧箱】作業依頼＆実績'!$L$7:$L$256=②【資材】在庫情報!H$4),('③【組立化粧箱】作業依頼＆実績'!$N$7:$N$256))</f>
        <v>0</v>
      </c>
      <c r="I204" s="23">
        <f t="shared" si="38"/>
        <v>3443</v>
      </c>
      <c r="J204" s="21">
        <f>SUMPRODUCT((①【資材】入荷情報!$O$7:$O$56=②【資材】在庫情報!$B204)*(①【資材】入荷情報!$P$7:$P$56=②【資材】在庫情報!K$4),(①【資材】入荷情報!$S$7:$S$56))</f>
        <v>0</v>
      </c>
      <c r="K204" s="22" cm="1">
        <f t="array" ref="K204">SUMPRODUCT(('③【組立化粧箱】作業依頼＆実績'!$K$7:$K$256=②【資材】在庫情報!$B204)*('③【組立化粧箱】作業依頼＆実績'!$L$7:$L$256=②【資材】在庫情報!K$4),('③【組立化粧箱】作業依頼＆実績'!$N$7:$N$256))</f>
        <v>0</v>
      </c>
      <c r="L204" s="23">
        <f t="shared" si="39"/>
        <v>3443</v>
      </c>
      <c r="M204" s="21">
        <f>SUMPRODUCT((①【資材】入荷情報!$O$7:$O$56=②【資材】在庫情報!$B204)*(①【資材】入荷情報!$P$7:$P$56=②【資材】在庫情報!N$4),(①【資材】入荷情報!$S$7:$S$56))</f>
        <v>0</v>
      </c>
      <c r="N204" s="22" cm="1">
        <f t="array" ref="N204">SUMPRODUCT(('③【組立化粧箱】作業依頼＆実績'!$K$7:$K$256=②【資材】在庫情報!$B204)*('③【組立化粧箱】作業依頼＆実績'!$L$7:$L$256=②【資材】在庫情報!N$4),('③【組立化粧箱】作業依頼＆実績'!$N$7:$N$256))</f>
        <v>0</v>
      </c>
      <c r="O204" s="23">
        <f t="shared" si="40"/>
        <v>5280</v>
      </c>
      <c r="P204" s="21">
        <f>SUMPRODUCT((①【資材】入荷情報!$O$7:$O$56=②【資材】在庫情報!$B204)*(①【資材】入荷情報!$P$7:$P$56=②【資材】在庫情報!Q$4),(①【資材】入荷情報!$S$7:$S$56))</f>
        <v>0</v>
      </c>
      <c r="Q204" s="22" cm="1">
        <f t="array" ref="Q204">SUMPRODUCT(('③【組立化粧箱】作業依頼＆実績'!$K$7:$K$256=②【資材】在庫情報!$B204)*('③【組立化粧箱】作業依頼＆実績'!$L$7:$L$256=②【資材】在庫情報!Q$4),('③【組立化粧箱】作業依頼＆実績'!$N$7:$N$256))</f>
        <v>0</v>
      </c>
      <c r="R204" s="23">
        <f t="shared" si="41"/>
        <v>45</v>
      </c>
      <c r="S204" s="21">
        <f>SUMPRODUCT((①【資材】入荷情報!$O$7:$O$56=②【資材】在庫情報!$B204)*(①【資材】入荷情報!$P$7:$P$56=②【資材】在庫情報!T$4),(①【資材】入荷情報!$S$7:$S$56))</f>
        <v>0</v>
      </c>
      <c r="T204" s="22" cm="1">
        <f t="array" ref="T204">SUMPRODUCT(('③【組立化粧箱】作業依頼＆実績'!$K$7:$K$256=②【資材】在庫情報!$B204)*('③【組立化粧箱】作業依頼＆実績'!$L$7:$L$256=②【資材】在庫情報!T$4),('③【組立化粧箱】作業依頼＆実績'!$N$7:$N$256))</f>
        <v>0</v>
      </c>
      <c r="U204" s="23">
        <f t="shared" si="42"/>
        <v>70</v>
      </c>
      <c r="W204" s="68">
        <f t="shared" si="43"/>
        <v>0</v>
      </c>
      <c r="X204" s="22">
        <f t="shared" si="44"/>
        <v>0</v>
      </c>
      <c r="Y204" s="69">
        <f t="shared" si="45"/>
        <v>9319</v>
      </c>
    </row>
    <row r="205" spans="2:25" hidden="1" outlineLevel="1" x14ac:dyDescent="0.25">
      <c r="B205" s="19">
        <f t="shared" si="36"/>
        <v>45429</v>
      </c>
      <c r="C205" s="20" t="s">
        <v>75</v>
      </c>
      <c r="D205" s="21">
        <f>SUMPRODUCT((①【資材】入荷情報!$O$7:$O$56=②【資材】在庫情報!$B205)*(①【資材】入荷情報!$P$7:$P$56=②【資材】在庫情報!E$4),(①【資材】入荷情報!$S$7:$S$56))</f>
        <v>0</v>
      </c>
      <c r="E205" s="22" cm="1">
        <f t="array" ref="E205">SUMPRODUCT(('③【組立化粧箱】作業依頼＆実績'!$K$7:$K$256=②【資材】在庫情報!$B205)*('③【組立化粧箱】作業依頼＆実績'!$L$7:$L$256=②【資材】在庫情報!E$4),('③【組立化粧箱】作業依頼＆実績'!$N$7:$N$256))</f>
        <v>0</v>
      </c>
      <c r="F205" s="23">
        <f t="shared" si="37"/>
        <v>5660</v>
      </c>
      <c r="G205" s="21">
        <f>SUMPRODUCT((①【資材】入荷情報!$O$7:$O$56=②【資材】在庫情報!$B205)*(①【資材】入荷情報!$P$7:$P$56=②【資材】在庫情報!H$4),(①【資材】入荷情報!$S$7:$S$56))</f>
        <v>0</v>
      </c>
      <c r="H205" s="22" cm="1">
        <f t="array" ref="H205">SUMPRODUCT(('③【組立化粧箱】作業依頼＆実績'!$K$7:$K$256=②【資材】在庫情報!$B205)*('③【組立化粧箱】作業依頼＆実績'!$L$7:$L$256=②【資材】在庫情報!H$4),('③【組立化粧箱】作業依頼＆実績'!$N$7:$N$256))</f>
        <v>0</v>
      </c>
      <c r="I205" s="23">
        <f t="shared" si="38"/>
        <v>3443</v>
      </c>
      <c r="J205" s="21">
        <f>SUMPRODUCT((①【資材】入荷情報!$O$7:$O$56=②【資材】在庫情報!$B205)*(①【資材】入荷情報!$P$7:$P$56=②【資材】在庫情報!K$4),(①【資材】入荷情報!$S$7:$S$56))</f>
        <v>0</v>
      </c>
      <c r="K205" s="22" cm="1">
        <f t="array" ref="K205">SUMPRODUCT(('③【組立化粧箱】作業依頼＆実績'!$K$7:$K$256=②【資材】在庫情報!$B205)*('③【組立化粧箱】作業依頼＆実績'!$L$7:$L$256=②【資材】在庫情報!K$4),('③【組立化粧箱】作業依頼＆実績'!$N$7:$N$256))</f>
        <v>0</v>
      </c>
      <c r="L205" s="23">
        <f t="shared" si="39"/>
        <v>3443</v>
      </c>
      <c r="M205" s="21">
        <f>SUMPRODUCT((①【資材】入荷情報!$O$7:$O$56=②【資材】在庫情報!$B205)*(①【資材】入荷情報!$P$7:$P$56=②【資材】在庫情報!N$4),(①【資材】入荷情報!$S$7:$S$56))</f>
        <v>0</v>
      </c>
      <c r="N205" s="22" cm="1">
        <f t="array" ref="N205">SUMPRODUCT(('③【組立化粧箱】作業依頼＆実績'!$K$7:$K$256=②【資材】在庫情報!$B205)*('③【組立化粧箱】作業依頼＆実績'!$L$7:$L$256=②【資材】在庫情報!N$4),('③【組立化粧箱】作業依頼＆実績'!$N$7:$N$256))</f>
        <v>0</v>
      </c>
      <c r="O205" s="23">
        <f t="shared" si="40"/>
        <v>5280</v>
      </c>
      <c r="P205" s="21">
        <f>SUMPRODUCT((①【資材】入荷情報!$O$7:$O$56=②【資材】在庫情報!$B205)*(①【資材】入荷情報!$P$7:$P$56=②【資材】在庫情報!Q$4),(①【資材】入荷情報!$S$7:$S$56))</f>
        <v>0</v>
      </c>
      <c r="Q205" s="22" cm="1">
        <f t="array" ref="Q205">SUMPRODUCT(('③【組立化粧箱】作業依頼＆実績'!$K$7:$K$256=②【資材】在庫情報!$B205)*('③【組立化粧箱】作業依頼＆実績'!$L$7:$L$256=②【資材】在庫情報!Q$4),('③【組立化粧箱】作業依頼＆実績'!$N$7:$N$256))</f>
        <v>0</v>
      </c>
      <c r="R205" s="23">
        <f t="shared" si="41"/>
        <v>45</v>
      </c>
      <c r="S205" s="21">
        <f>SUMPRODUCT((①【資材】入荷情報!$O$7:$O$56=②【資材】在庫情報!$B205)*(①【資材】入荷情報!$P$7:$P$56=②【資材】在庫情報!T$4),(①【資材】入荷情報!$S$7:$S$56))</f>
        <v>0</v>
      </c>
      <c r="T205" s="22" cm="1">
        <f t="array" ref="T205">SUMPRODUCT(('③【組立化粧箱】作業依頼＆実績'!$K$7:$K$256=②【資材】在庫情報!$B205)*('③【組立化粧箱】作業依頼＆実績'!$L$7:$L$256=②【資材】在庫情報!T$4),('③【組立化粧箱】作業依頼＆実績'!$N$7:$N$256))</f>
        <v>0</v>
      </c>
      <c r="U205" s="23">
        <f t="shared" si="42"/>
        <v>70</v>
      </c>
      <c r="W205" s="68">
        <f t="shared" si="43"/>
        <v>0</v>
      </c>
      <c r="X205" s="22">
        <f t="shared" si="44"/>
        <v>0</v>
      </c>
      <c r="Y205" s="69">
        <f t="shared" si="45"/>
        <v>9319</v>
      </c>
    </row>
    <row r="206" spans="2:25" hidden="1" outlineLevel="1" x14ac:dyDescent="0.25">
      <c r="B206" s="19">
        <f t="shared" ref="B206:B269" si="46">+B205+1</f>
        <v>45430</v>
      </c>
      <c r="C206" s="20" t="s">
        <v>76</v>
      </c>
      <c r="D206" s="21">
        <f>SUMPRODUCT((①【資材】入荷情報!$O$7:$O$56=②【資材】在庫情報!$B206)*(①【資材】入荷情報!$P$7:$P$56=②【資材】在庫情報!E$4),(①【資材】入荷情報!$S$7:$S$56))</f>
        <v>0</v>
      </c>
      <c r="E206" s="22" cm="1">
        <f t="array" ref="E206">SUMPRODUCT(('③【組立化粧箱】作業依頼＆実績'!$K$7:$K$256=②【資材】在庫情報!$B206)*('③【組立化粧箱】作業依頼＆実績'!$L$7:$L$256=②【資材】在庫情報!E$4),('③【組立化粧箱】作業依頼＆実績'!$N$7:$N$256))</f>
        <v>0</v>
      </c>
      <c r="F206" s="23">
        <f t="shared" ref="F206:F269" si="47">+F205+D206-E206</f>
        <v>5660</v>
      </c>
      <c r="G206" s="21">
        <f>SUMPRODUCT((①【資材】入荷情報!$O$7:$O$56=②【資材】在庫情報!$B206)*(①【資材】入荷情報!$P$7:$P$56=②【資材】在庫情報!H$4),(①【資材】入荷情報!$S$7:$S$56))</f>
        <v>0</v>
      </c>
      <c r="H206" s="22" cm="1">
        <f t="array" ref="H206">SUMPRODUCT(('③【組立化粧箱】作業依頼＆実績'!$K$7:$K$256=②【資材】在庫情報!$B206)*('③【組立化粧箱】作業依頼＆実績'!$L$7:$L$256=②【資材】在庫情報!H$4),('③【組立化粧箱】作業依頼＆実績'!$N$7:$N$256))</f>
        <v>0</v>
      </c>
      <c r="I206" s="23">
        <f t="shared" ref="I206:I269" si="48">+L205+G206-H206</f>
        <v>3443</v>
      </c>
      <c r="J206" s="21">
        <f>SUMPRODUCT((①【資材】入荷情報!$O$7:$O$56=②【資材】在庫情報!$B206)*(①【資材】入荷情報!$P$7:$P$56=②【資材】在庫情報!K$4),(①【資材】入荷情報!$S$7:$S$56))</f>
        <v>0</v>
      </c>
      <c r="K206" s="22" cm="1">
        <f t="array" ref="K206">SUMPRODUCT(('③【組立化粧箱】作業依頼＆実績'!$K$7:$K$256=②【資材】在庫情報!$B206)*('③【組立化粧箱】作業依頼＆実績'!$L$7:$L$256=②【資材】在庫情報!K$4),('③【組立化粧箱】作業依頼＆実績'!$N$7:$N$256))</f>
        <v>0</v>
      </c>
      <c r="L206" s="23">
        <f t="shared" ref="L206:L269" si="49">I206-K206</f>
        <v>3443</v>
      </c>
      <c r="M206" s="21">
        <f>SUMPRODUCT((①【資材】入荷情報!$O$7:$O$56=②【資材】在庫情報!$B206)*(①【資材】入荷情報!$P$7:$P$56=②【資材】在庫情報!N$4),(①【資材】入荷情報!$S$7:$S$56))</f>
        <v>0</v>
      </c>
      <c r="N206" s="22" cm="1">
        <f t="array" ref="N206">SUMPRODUCT(('③【組立化粧箱】作業依頼＆実績'!$K$7:$K$256=②【資材】在庫情報!$B206)*('③【組立化粧箱】作業依頼＆実績'!$L$7:$L$256=②【資材】在庫情報!N$4),('③【組立化粧箱】作業依頼＆実績'!$N$7:$N$256))</f>
        <v>0</v>
      </c>
      <c r="O206" s="23">
        <f t="shared" ref="O206:O269" si="50">+O205+M206-N206</f>
        <v>5280</v>
      </c>
      <c r="P206" s="21">
        <f>SUMPRODUCT((①【資材】入荷情報!$O$7:$O$56=②【資材】在庫情報!$B206)*(①【資材】入荷情報!$P$7:$P$56=②【資材】在庫情報!Q$4),(①【資材】入荷情報!$S$7:$S$56))</f>
        <v>0</v>
      </c>
      <c r="Q206" s="22" cm="1">
        <f t="array" ref="Q206">SUMPRODUCT(('③【組立化粧箱】作業依頼＆実績'!$K$7:$K$256=②【資材】在庫情報!$B206)*('③【組立化粧箱】作業依頼＆実績'!$L$7:$L$256=②【資材】在庫情報!Q$4),('③【組立化粧箱】作業依頼＆実績'!$N$7:$N$256))</f>
        <v>0</v>
      </c>
      <c r="R206" s="23">
        <f t="shared" ref="R206:R269" si="51">+R205+P206-Q206</f>
        <v>45</v>
      </c>
      <c r="S206" s="21">
        <f>SUMPRODUCT((①【資材】入荷情報!$O$7:$O$56=②【資材】在庫情報!$B206)*(①【資材】入荷情報!$P$7:$P$56=②【資材】在庫情報!T$4),(①【資材】入荷情報!$S$7:$S$56))</f>
        <v>0</v>
      </c>
      <c r="T206" s="22" cm="1">
        <f t="array" ref="T206">SUMPRODUCT(('③【組立化粧箱】作業依頼＆実績'!$K$7:$K$256=②【資材】在庫情報!$B206)*('③【組立化粧箱】作業依頼＆実績'!$L$7:$L$256=②【資材】在庫情報!T$4),('③【組立化粧箱】作業依頼＆実績'!$N$7:$N$256))</f>
        <v>0</v>
      </c>
      <c r="U206" s="23">
        <f t="shared" ref="U206:U269" si="52">+U205+S206-T206</f>
        <v>70</v>
      </c>
      <c r="W206" s="68">
        <f t="shared" ref="W206:W269" si="53">+D206+G206+J206+P206+S206</f>
        <v>0</v>
      </c>
      <c r="X206" s="22">
        <f t="shared" ref="X206:X269" si="54">+E206+H206+K206+Q206+T206</f>
        <v>0</v>
      </c>
      <c r="Y206" s="69">
        <f t="shared" ref="Y206:Y269" si="55">+Y205+W206-X206</f>
        <v>9319</v>
      </c>
    </row>
    <row r="207" spans="2:25" hidden="1" outlineLevel="1" x14ac:dyDescent="0.25">
      <c r="B207" s="19">
        <f t="shared" si="46"/>
        <v>45431</v>
      </c>
      <c r="C207" s="20" t="s">
        <v>77</v>
      </c>
      <c r="D207" s="21">
        <f>SUMPRODUCT((①【資材】入荷情報!$O$7:$O$56=②【資材】在庫情報!$B207)*(①【資材】入荷情報!$P$7:$P$56=②【資材】在庫情報!E$4),(①【資材】入荷情報!$S$7:$S$56))</f>
        <v>0</v>
      </c>
      <c r="E207" s="22" cm="1">
        <f t="array" ref="E207">SUMPRODUCT(('③【組立化粧箱】作業依頼＆実績'!$K$7:$K$256=②【資材】在庫情報!$B207)*('③【組立化粧箱】作業依頼＆実績'!$L$7:$L$256=②【資材】在庫情報!E$4),('③【組立化粧箱】作業依頼＆実績'!$N$7:$N$256))</f>
        <v>0</v>
      </c>
      <c r="F207" s="23">
        <f t="shared" si="47"/>
        <v>5660</v>
      </c>
      <c r="G207" s="21">
        <f>SUMPRODUCT((①【資材】入荷情報!$O$7:$O$56=②【資材】在庫情報!$B207)*(①【資材】入荷情報!$P$7:$P$56=②【資材】在庫情報!H$4),(①【資材】入荷情報!$S$7:$S$56))</f>
        <v>0</v>
      </c>
      <c r="H207" s="22" cm="1">
        <f t="array" ref="H207">SUMPRODUCT(('③【組立化粧箱】作業依頼＆実績'!$K$7:$K$256=②【資材】在庫情報!$B207)*('③【組立化粧箱】作業依頼＆実績'!$L$7:$L$256=②【資材】在庫情報!H$4),('③【組立化粧箱】作業依頼＆実績'!$N$7:$N$256))</f>
        <v>0</v>
      </c>
      <c r="I207" s="23">
        <f t="shared" si="48"/>
        <v>3443</v>
      </c>
      <c r="J207" s="21">
        <f>SUMPRODUCT((①【資材】入荷情報!$O$7:$O$56=②【資材】在庫情報!$B207)*(①【資材】入荷情報!$P$7:$P$56=②【資材】在庫情報!K$4),(①【資材】入荷情報!$S$7:$S$56))</f>
        <v>0</v>
      </c>
      <c r="K207" s="22" cm="1">
        <f t="array" ref="K207">SUMPRODUCT(('③【組立化粧箱】作業依頼＆実績'!$K$7:$K$256=②【資材】在庫情報!$B207)*('③【組立化粧箱】作業依頼＆実績'!$L$7:$L$256=②【資材】在庫情報!K$4),('③【組立化粧箱】作業依頼＆実績'!$N$7:$N$256))</f>
        <v>0</v>
      </c>
      <c r="L207" s="23">
        <f t="shared" si="49"/>
        <v>3443</v>
      </c>
      <c r="M207" s="21">
        <f>SUMPRODUCT((①【資材】入荷情報!$O$7:$O$56=②【資材】在庫情報!$B207)*(①【資材】入荷情報!$P$7:$P$56=②【資材】在庫情報!N$4),(①【資材】入荷情報!$S$7:$S$56))</f>
        <v>0</v>
      </c>
      <c r="N207" s="22" cm="1">
        <f t="array" ref="N207">SUMPRODUCT(('③【組立化粧箱】作業依頼＆実績'!$K$7:$K$256=②【資材】在庫情報!$B207)*('③【組立化粧箱】作業依頼＆実績'!$L$7:$L$256=②【資材】在庫情報!N$4),('③【組立化粧箱】作業依頼＆実績'!$N$7:$N$256))</f>
        <v>0</v>
      </c>
      <c r="O207" s="23">
        <f t="shared" si="50"/>
        <v>5280</v>
      </c>
      <c r="P207" s="21">
        <f>SUMPRODUCT((①【資材】入荷情報!$O$7:$O$56=②【資材】在庫情報!$B207)*(①【資材】入荷情報!$P$7:$P$56=②【資材】在庫情報!Q$4),(①【資材】入荷情報!$S$7:$S$56))</f>
        <v>0</v>
      </c>
      <c r="Q207" s="22" cm="1">
        <f t="array" ref="Q207">SUMPRODUCT(('③【組立化粧箱】作業依頼＆実績'!$K$7:$K$256=②【資材】在庫情報!$B207)*('③【組立化粧箱】作業依頼＆実績'!$L$7:$L$256=②【資材】在庫情報!Q$4),('③【組立化粧箱】作業依頼＆実績'!$N$7:$N$256))</f>
        <v>0</v>
      </c>
      <c r="R207" s="23">
        <f t="shared" si="51"/>
        <v>45</v>
      </c>
      <c r="S207" s="21">
        <f>SUMPRODUCT((①【資材】入荷情報!$O$7:$O$56=②【資材】在庫情報!$B207)*(①【資材】入荷情報!$P$7:$P$56=②【資材】在庫情報!T$4),(①【資材】入荷情報!$S$7:$S$56))</f>
        <v>0</v>
      </c>
      <c r="T207" s="22" cm="1">
        <f t="array" ref="T207">SUMPRODUCT(('③【組立化粧箱】作業依頼＆実績'!$K$7:$K$256=②【資材】在庫情報!$B207)*('③【組立化粧箱】作業依頼＆実績'!$L$7:$L$256=②【資材】在庫情報!T$4),('③【組立化粧箱】作業依頼＆実績'!$N$7:$N$256))</f>
        <v>0</v>
      </c>
      <c r="U207" s="23">
        <f t="shared" si="52"/>
        <v>70</v>
      </c>
      <c r="W207" s="68">
        <f t="shared" si="53"/>
        <v>0</v>
      </c>
      <c r="X207" s="22">
        <f t="shared" si="54"/>
        <v>0</v>
      </c>
      <c r="Y207" s="69">
        <f t="shared" si="55"/>
        <v>9319</v>
      </c>
    </row>
    <row r="208" spans="2:25" hidden="1" outlineLevel="1" x14ac:dyDescent="0.25">
      <c r="B208" s="19">
        <f t="shared" si="46"/>
        <v>45432</v>
      </c>
      <c r="C208" s="20" t="s">
        <v>78</v>
      </c>
      <c r="D208" s="21">
        <f>SUMPRODUCT((①【資材】入荷情報!$O$7:$O$56=②【資材】在庫情報!$B208)*(①【資材】入荷情報!$P$7:$P$56=②【資材】在庫情報!E$4),(①【資材】入荷情報!$S$7:$S$56))</f>
        <v>0</v>
      </c>
      <c r="E208" s="22" cm="1">
        <f t="array" ref="E208">SUMPRODUCT(('③【組立化粧箱】作業依頼＆実績'!$K$7:$K$256=②【資材】在庫情報!$B208)*('③【組立化粧箱】作業依頼＆実績'!$L$7:$L$256=②【資材】在庫情報!E$4),('③【組立化粧箱】作業依頼＆実績'!$N$7:$N$256))</f>
        <v>0</v>
      </c>
      <c r="F208" s="23">
        <f t="shared" si="47"/>
        <v>5660</v>
      </c>
      <c r="G208" s="21">
        <f>SUMPRODUCT((①【資材】入荷情報!$O$7:$O$56=②【資材】在庫情報!$B208)*(①【資材】入荷情報!$P$7:$P$56=②【資材】在庫情報!H$4),(①【資材】入荷情報!$S$7:$S$56))</f>
        <v>0</v>
      </c>
      <c r="H208" s="22" cm="1">
        <f t="array" ref="H208">SUMPRODUCT(('③【組立化粧箱】作業依頼＆実績'!$K$7:$K$256=②【資材】在庫情報!$B208)*('③【組立化粧箱】作業依頼＆実績'!$L$7:$L$256=②【資材】在庫情報!H$4),('③【組立化粧箱】作業依頼＆実績'!$N$7:$N$256))</f>
        <v>0</v>
      </c>
      <c r="I208" s="23">
        <f t="shared" si="48"/>
        <v>3443</v>
      </c>
      <c r="J208" s="21">
        <f>SUMPRODUCT((①【資材】入荷情報!$O$7:$O$56=②【資材】在庫情報!$B208)*(①【資材】入荷情報!$P$7:$P$56=②【資材】在庫情報!K$4),(①【資材】入荷情報!$S$7:$S$56))</f>
        <v>0</v>
      </c>
      <c r="K208" s="22" cm="1">
        <f t="array" ref="K208">SUMPRODUCT(('③【組立化粧箱】作業依頼＆実績'!$K$7:$K$256=②【資材】在庫情報!$B208)*('③【組立化粧箱】作業依頼＆実績'!$L$7:$L$256=②【資材】在庫情報!K$4),('③【組立化粧箱】作業依頼＆実績'!$N$7:$N$256))</f>
        <v>0</v>
      </c>
      <c r="L208" s="23">
        <f t="shared" si="49"/>
        <v>3443</v>
      </c>
      <c r="M208" s="21">
        <f>SUMPRODUCT((①【資材】入荷情報!$O$7:$O$56=②【資材】在庫情報!$B208)*(①【資材】入荷情報!$P$7:$P$56=②【資材】在庫情報!N$4),(①【資材】入荷情報!$S$7:$S$56))</f>
        <v>0</v>
      </c>
      <c r="N208" s="22" cm="1">
        <f t="array" ref="N208">SUMPRODUCT(('③【組立化粧箱】作業依頼＆実績'!$K$7:$K$256=②【資材】在庫情報!$B208)*('③【組立化粧箱】作業依頼＆実績'!$L$7:$L$256=②【資材】在庫情報!N$4),('③【組立化粧箱】作業依頼＆実績'!$N$7:$N$256))</f>
        <v>0</v>
      </c>
      <c r="O208" s="23">
        <f t="shared" si="50"/>
        <v>5280</v>
      </c>
      <c r="P208" s="21">
        <f>SUMPRODUCT((①【資材】入荷情報!$O$7:$O$56=②【資材】在庫情報!$B208)*(①【資材】入荷情報!$P$7:$P$56=②【資材】在庫情報!Q$4),(①【資材】入荷情報!$S$7:$S$56))</f>
        <v>0</v>
      </c>
      <c r="Q208" s="22" cm="1">
        <f t="array" ref="Q208">SUMPRODUCT(('③【組立化粧箱】作業依頼＆実績'!$K$7:$K$256=②【資材】在庫情報!$B208)*('③【組立化粧箱】作業依頼＆実績'!$L$7:$L$256=②【資材】在庫情報!Q$4),('③【組立化粧箱】作業依頼＆実績'!$N$7:$N$256))</f>
        <v>0</v>
      </c>
      <c r="R208" s="23">
        <f t="shared" si="51"/>
        <v>45</v>
      </c>
      <c r="S208" s="21">
        <f>SUMPRODUCT((①【資材】入荷情報!$O$7:$O$56=②【資材】在庫情報!$B208)*(①【資材】入荷情報!$P$7:$P$56=②【資材】在庫情報!T$4),(①【資材】入荷情報!$S$7:$S$56))</f>
        <v>0</v>
      </c>
      <c r="T208" s="22" cm="1">
        <f t="array" ref="T208">SUMPRODUCT(('③【組立化粧箱】作業依頼＆実績'!$K$7:$K$256=②【資材】在庫情報!$B208)*('③【組立化粧箱】作業依頼＆実績'!$L$7:$L$256=②【資材】在庫情報!T$4),('③【組立化粧箱】作業依頼＆実績'!$N$7:$N$256))</f>
        <v>0</v>
      </c>
      <c r="U208" s="23">
        <f t="shared" si="52"/>
        <v>70</v>
      </c>
      <c r="W208" s="68">
        <f t="shared" si="53"/>
        <v>0</v>
      </c>
      <c r="X208" s="22">
        <f t="shared" si="54"/>
        <v>0</v>
      </c>
      <c r="Y208" s="69">
        <f t="shared" si="55"/>
        <v>9319</v>
      </c>
    </row>
    <row r="209" spans="2:25" hidden="1" outlineLevel="1" x14ac:dyDescent="0.25">
      <c r="B209" s="19">
        <f t="shared" si="46"/>
        <v>45433</v>
      </c>
      <c r="C209" s="20" t="s">
        <v>79</v>
      </c>
      <c r="D209" s="21">
        <f>SUMPRODUCT((①【資材】入荷情報!$O$7:$O$56=②【資材】在庫情報!$B209)*(①【資材】入荷情報!$P$7:$P$56=②【資材】在庫情報!E$4),(①【資材】入荷情報!$S$7:$S$56))</f>
        <v>0</v>
      </c>
      <c r="E209" s="22" cm="1">
        <f t="array" ref="E209">SUMPRODUCT(('③【組立化粧箱】作業依頼＆実績'!$K$7:$K$256=②【資材】在庫情報!$B209)*('③【組立化粧箱】作業依頼＆実績'!$L$7:$L$256=②【資材】在庫情報!E$4),('③【組立化粧箱】作業依頼＆実績'!$N$7:$N$256))</f>
        <v>0</v>
      </c>
      <c r="F209" s="23">
        <f t="shared" si="47"/>
        <v>5660</v>
      </c>
      <c r="G209" s="21">
        <f>SUMPRODUCT((①【資材】入荷情報!$O$7:$O$56=②【資材】在庫情報!$B209)*(①【資材】入荷情報!$P$7:$P$56=②【資材】在庫情報!H$4),(①【資材】入荷情報!$S$7:$S$56))</f>
        <v>0</v>
      </c>
      <c r="H209" s="22" cm="1">
        <f t="array" ref="H209">SUMPRODUCT(('③【組立化粧箱】作業依頼＆実績'!$K$7:$K$256=②【資材】在庫情報!$B209)*('③【組立化粧箱】作業依頼＆実績'!$L$7:$L$256=②【資材】在庫情報!H$4),('③【組立化粧箱】作業依頼＆実績'!$N$7:$N$256))</f>
        <v>0</v>
      </c>
      <c r="I209" s="23">
        <f t="shared" si="48"/>
        <v>3443</v>
      </c>
      <c r="J209" s="21">
        <f>SUMPRODUCT((①【資材】入荷情報!$O$7:$O$56=②【資材】在庫情報!$B209)*(①【資材】入荷情報!$P$7:$P$56=②【資材】在庫情報!K$4),(①【資材】入荷情報!$S$7:$S$56))</f>
        <v>0</v>
      </c>
      <c r="K209" s="22" cm="1">
        <f t="array" ref="K209">SUMPRODUCT(('③【組立化粧箱】作業依頼＆実績'!$K$7:$K$256=②【資材】在庫情報!$B209)*('③【組立化粧箱】作業依頼＆実績'!$L$7:$L$256=②【資材】在庫情報!K$4),('③【組立化粧箱】作業依頼＆実績'!$N$7:$N$256))</f>
        <v>0</v>
      </c>
      <c r="L209" s="23">
        <f t="shared" si="49"/>
        <v>3443</v>
      </c>
      <c r="M209" s="21">
        <f>SUMPRODUCT((①【資材】入荷情報!$O$7:$O$56=②【資材】在庫情報!$B209)*(①【資材】入荷情報!$P$7:$P$56=②【資材】在庫情報!N$4),(①【資材】入荷情報!$S$7:$S$56))</f>
        <v>0</v>
      </c>
      <c r="N209" s="22" cm="1">
        <f t="array" ref="N209">SUMPRODUCT(('③【組立化粧箱】作業依頼＆実績'!$K$7:$K$256=②【資材】在庫情報!$B209)*('③【組立化粧箱】作業依頼＆実績'!$L$7:$L$256=②【資材】在庫情報!N$4),('③【組立化粧箱】作業依頼＆実績'!$N$7:$N$256))</f>
        <v>0</v>
      </c>
      <c r="O209" s="23">
        <f t="shared" si="50"/>
        <v>5280</v>
      </c>
      <c r="P209" s="21">
        <f>SUMPRODUCT((①【資材】入荷情報!$O$7:$O$56=②【資材】在庫情報!$B209)*(①【資材】入荷情報!$P$7:$P$56=②【資材】在庫情報!Q$4),(①【資材】入荷情報!$S$7:$S$56))</f>
        <v>0</v>
      </c>
      <c r="Q209" s="22" cm="1">
        <f t="array" ref="Q209">SUMPRODUCT(('③【組立化粧箱】作業依頼＆実績'!$K$7:$K$256=②【資材】在庫情報!$B209)*('③【組立化粧箱】作業依頼＆実績'!$L$7:$L$256=②【資材】在庫情報!Q$4),('③【組立化粧箱】作業依頼＆実績'!$N$7:$N$256))</f>
        <v>0</v>
      </c>
      <c r="R209" s="23">
        <f t="shared" si="51"/>
        <v>45</v>
      </c>
      <c r="S209" s="21">
        <f>SUMPRODUCT((①【資材】入荷情報!$O$7:$O$56=②【資材】在庫情報!$B209)*(①【資材】入荷情報!$P$7:$P$56=②【資材】在庫情報!T$4),(①【資材】入荷情報!$S$7:$S$56))</f>
        <v>0</v>
      </c>
      <c r="T209" s="22" cm="1">
        <f t="array" ref="T209">SUMPRODUCT(('③【組立化粧箱】作業依頼＆実績'!$K$7:$K$256=②【資材】在庫情報!$B209)*('③【組立化粧箱】作業依頼＆実績'!$L$7:$L$256=②【資材】在庫情報!T$4),('③【組立化粧箱】作業依頼＆実績'!$N$7:$N$256))</f>
        <v>0</v>
      </c>
      <c r="U209" s="23">
        <f t="shared" si="52"/>
        <v>70</v>
      </c>
      <c r="W209" s="68">
        <f t="shared" si="53"/>
        <v>0</v>
      </c>
      <c r="X209" s="22">
        <f t="shared" si="54"/>
        <v>0</v>
      </c>
      <c r="Y209" s="69">
        <f t="shared" si="55"/>
        <v>9319</v>
      </c>
    </row>
    <row r="210" spans="2:25" hidden="1" outlineLevel="1" x14ac:dyDescent="0.25">
      <c r="B210" s="19">
        <f t="shared" si="46"/>
        <v>45434</v>
      </c>
      <c r="C210" s="20" t="s">
        <v>80</v>
      </c>
      <c r="D210" s="21">
        <f>SUMPRODUCT((①【資材】入荷情報!$O$7:$O$56=②【資材】在庫情報!$B210)*(①【資材】入荷情報!$P$7:$P$56=②【資材】在庫情報!E$4),(①【資材】入荷情報!$S$7:$S$56))</f>
        <v>0</v>
      </c>
      <c r="E210" s="22" cm="1">
        <f t="array" ref="E210">SUMPRODUCT(('③【組立化粧箱】作業依頼＆実績'!$K$7:$K$256=②【資材】在庫情報!$B210)*('③【組立化粧箱】作業依頼＆実績'!$L$7:$L$256=②【資材】在庫情報!E$4),('③【組立化粧箱】作業依頼＆実績'!$N$7:$N$256))</f>
        <v>0</v>
      </c>
      <c r="F210" s="23">
        <f t="shared" si="47"/>
        <v>5660</v>
      </c>
      <c r="G210" s="21">
        <f>SUMPRODUCT((①【資材】入荷情報!$O$7:$O$56=②【資材】在庫情報!$B210)*(①【資材】入荷情報!$P$7:$P$56=②【資材】在庫情報!H$4),(①【資材】入荷情報!$S$7:$S$56))</f>
        <v>0</v>
      </c>
      <c r="H210" s="22" cm="1">
        <f t="array" ref="H210">SUMPRODUCT(('③【組立化粧箱】作業依頼＆実績'!$K$7:$K$256=②【資材】在庫情報!$B210)*('③【組立化粧箱】作業依頼＆実績'!$L$7:$L$256=②【資材】在庫情報!H$4),('③【組立化粧箱】作業依頼＆実績'!$N$7:$N$256))</f>
        <v>0</v>
      </c>
      <c r="I210" s="23">
        <f t="shared" si="48"/>
        <v>3443</v>
      </c>
      <c r="J210" s="21">
        <f>SUMPRODUCT((①【資材】入荷情報!$O$7:$O$56=②【資材】在庫情報!$B210)*(①【資材】入荷情報!$P$7:$P$56=②【資材】在庫情報!K$4),(①【資材】入荷情報!$S$7:$S$56))</f>
        <v>0</v>
      </c>
      <c r="K210" s="22" cm="1">
        <f t="array" ref="K210">SUMPRODUCT(('③【組立化粧箱】作業依頼＆実績'!$K$7:$K$256=②【資材】在庫情報!$B210)*('③【組立化粧箱】作業依頼＆実績'!$L$7:$L$256=②【資材】在庫情報!K$4),('③【組立化粧箱】作業依頼＆実績'!$N$7:$N$256))</f>
        <v>0</v>
      </c>
      <c r="L210" s="23">
        <f t="shared" si="49"/>
        <v>3443</v>
      </c>
      <c r="M210" s="21">
        <f>SUMPRODUCT((①【資材】入荷情報!$O$7:$O$56=②【資材】在庫情報!$B210)*(①【資材】入荷情報!$P$7:$P$56=②【資材】在庫情報!N$4),(①【資材】入荷情報!$S$7:$S$56))</f>
        <v>0</v>
      </c>
      <c r="N210" s="22" cm="1">
        <f t="array" ref="N210">SUMPRODUCT(('③【組立化粧箱】作業依頼＆実績'!$K$7:$K$256=②【資材】在庫情報!$B210)*('③【組立化粧箱】作業依頼＆実績'!$L$7:$L$256=②【資材】在庫情報!N$4),('③【組立化粧箱】作業依頼＆実績'!$N$7:$N$256))</f>
        <v>0</v>
      </c>
      <c r="O210" s="23">
        <f t="shared" si="50"/>
        <v>5280</v>
      </c>
      <c r="P210" s="21">
        <f>SUMPRODUCT((①【資材】入荷情報!$O$7:$O$56=②【資材】在庫情報!$B210)*(①【資材】入荷情報!$P$7:$P$56=②【資材】在庫情報!Q$4),(①【資材】入荷情報!$S$7:$S$56))</f>
        <v>0</v>
      </c>
      <c r="Q210" s="22" cm="1">
        <f t="array" ref="Q210">SUMPRODUCT(('③【組立化粧箱】作業依頼＆実績'!$K$7:$K$256=②【資材】在庫情報!$B210)*('③【組立化粧箱】作業依頼＆実績'!$L$7:$L$256=②【資材】在庫情報!Q$4),('③【組立化粧箱】作業依頼＆実績'!$N$7:$N$256))</f>
        <v>0</v>
      </c>
      <c r="R210" s="23">
        <f t="shared" si="51"/>
        <v>45</v>
      </c>
      <c r="S210" s="21">
        <f>SUMPRODUCT((①【資材】入荷情報!$O$7:$O$56=②【資材】在庫情報!$B210)*(①【資材】入荷情報!$P$7:$P$56=②【資材】在庫情報!T$4),(①【資材】入荷情報!$S$7:$S$56))</f>
        <v>0</v>
      </c>
      <c r="T210" s="22" cm="1">
        <f t="array" ref="T210">SUMPRODUCT(('③【組立化粧箱】作業依頼＆実績'!$K$7:$K$256=②【資材】在庫情報!$B210)*('③【組立化粧箱】作業依頼＆実績'!$L$7:$L$256=②【資材】在庫情報!T$4),('③【組立化粧箱】作業依頼＆実績'!$N$7:$N$256))</f>
        <v>0</v>
      </c>
      <c r="U210" s="23">
        <f t="shared" si="52"/>
        <v>70</v>
      </c>
      <c r="W210" s="68">
        <f t="shared" si="53"/>
        <v>0</v>
      </c>
      <c r="X210" s="22">
        <f t="shared" si="54"/>
        <v>0</v>
      </c>
      <c r="Y210" s="69">
        <f t="shared" si="55"/>
        <v>9319</v>
      </c>
    </row>
    <row r="211" spans="2:25" hidden="1" outlineLevel="1" x14ac:dyDescent="0.25">
      <c r="B211" s="19">
        <f t="shared" si="46"/>
        <v>45435</v>
      </c>
      <c r="C211" s="20" t="s">
        <v>81</v>
      </c>
      <c r="D211" s="21">
        <f>SUMPRODUCT((①【資材】入荷情報!$O$7:$O$56=②【資材】在庫情報!$B211)*(①【資材】入荷情報!$P$7:$P$56=②【資材】在庫情報!E$4),(①【資材】入荷情報!$S$7:$S$56))</f>
        <v>0</v>
      </c>
      <c r="E211" s="22" cm="1">
        <f t="array" ref="E211">SUMPRODUCT(('③【組立化粧箱】作業依頼＆実績'!$K$7:$K$256=②【資材】在庫情報!$B211)*('③【組立化粧箱】作業依頼＆実績'!$L$7:$L$256=②【資材】在庫情報!E$4),('③【組立化粧箱】作業依頼＆実績'!$N$7:$N$256))</f>
        <v>0</v>
      </c>
      <c r="F211" s="23">
        <f t="shared" si="47"/>
        <v>5660</v>
      </c>
      <c r="G211" s="21">
        <f>SUMPRODUCT((①【資材】入荷情報!$O$7:$O$56=②【資材】在庫情報!$B211)*(①【資材】入荷情報!$P$7:$P$56=②【資材】在庫情報!H$4),(①【資材】入荷情報!$S$7:$S$56))</f>
        <v>0</v>
      </c>
      <c r="H211" s="22" cm="1">
        <f t="array" ref="H211">SUMPRODUCT(('③【組立化粧箱】作業依頼＆実績'!$K$7:$K$256=②【資材】在庫情報!$B211)*('③【組立化粧箱】作業依頼＆実績'!$L$7:$L$256=②【資材】在庫情報!H$4),('③【組立化粧箱】作業依頼＆実績'!$N$7:$N$256))</f>
        <v>0</v>
      </c>
      <c r="I211" s="23">
        <f t="shared" si="48"/>
        <v>3443</v>
      </c>
      <c r="J211" s="21">
        <f>SUMPRODUCT((①【資材】入荷情報!$O$7:$O$56=②【資材】在庫情報!$B211)*(①【資材】入荷情報!$P$7:$P$56=②【資材】在庫情報!K$4),(①【資材】入荷情報!$S$7:$S$56))</f>
        <v>0</v>
      </c>
      <c r="K211" s="22" cm="1">
        <f t="array" ref="K211">SUMPRODUCT(('③【組立化粧箱】作業依頼＆実績'!$K$7:$K$256=②【資材】在庫情報!$B211)*('③【組立化粧箱】作業依頼＆実績'!$L$7:$L$256=②【資材】在庫情報!K$4),('③【組立化粧箱】作業依頼＆実績'!$N$7:$N$256))</f>
        <v>0</v>
      </c>
      <c r="L211" s="23">
        <f t="shared" si="49"/>
        <v>3443</v>
      </c>
      <c r="M211" s="21">
        <f>SUMPRODUCT((①【資材】入荷情報!$O$7:$O$56=②【資材】在庫情報!$B211)*(①【資材】入荷情報!$P$7:$P$56=②【資材】在庫情報!N$4),(①【資材】入荷情報!$S$7:$S$56))</f>
        <v>0</v>
      </c>
      <c r="N211" s="22" cm="1">
        <f t="array" ref="N211">SUMPRODUCT(('③【組立化粧箱】作業依頼＆実績'!$K$7:$K$256=②【資材】在庫情報!$B211)*('③【組立化粧箱】作業依頼＆実績'!$L$7:$L$256=②【資材】在庫情報!N$4),('③【組立化粧箱】作業依頼＆実績'!$N$7:$N$256))</f>
        <v>0</v>
      </c>
      <c r="O211" s="23">
        <f t="shared" si="50"/>
        <v>5280</v>
      </c>
      <c r="P211" s="21">
        <f>SUMPRODUCT((①【資材】入荷情報!$O$7:$O$56=②【資材】在庫情報!$B211)*(①【資材】入荷情報!$P$7:$P$56=②【資材】在庫情報!Q$4),(①【資材】入荷情報!$S$7:$S$56))</f>
        <v>0</v>
      </c>
      <c r="Q211" s="22" cm="1">
        <f t="array" ref="Q211">SUMPRODUCT(('③【組立化粧箱】作業依頼＆実績'!$K$7:$K$256=②【資材】在庫情報!$B211)*('③【組立化粧箱】作業依頼＆実績'!$L$7:$L$256=②【資材】在庫情報!Q$4),('③【組立化粧箱】作業依頼＆実績'!$N$7:$N$256))</f>
        <v>0</v>
      </c>
      <c r="R211" s="23">
        <f t="shared" si="51"/>
        <v>45</v>
      </c>
      <c r="S211" s="21">
        <f>SUMPRODUCT((①【資材】入荷情報!$O$7:$O$56=②【資材】在庫情報!$B211)*(①【資材】入荷情報!$P$7:$P$56=②【資材】在庫情報!T$4),(①【資材】入荷情報!$S$7:$S$56))</f>
        <v>0</v>
      </c>
      <c r="T211" s="22" cm="1">
        <f t="array" ref="T211">SUMPRODUCT(('③【組立化粧箱】作業依頼＆実績'!$K$7:$K$256=②【資材】在庫情報!$B211)*('③【組立化粧箱】作業依頼＆実績'!$L$7:$L$256=②【資材】在庫情報!T$4),('③【組立化粧箱】作業依頼＆実績'!$N$7:$N$256))</f>
        <v>0</v>
      </c>
      <c r="U211" s="23">
        <f t="shared" si="52"/>
        <v>70</v>
      </c>
      <c r="W211" s="68">
        <f t="shared" si="53"/>
        <v>0</v>
      </c>
      <c r="X211" s="22">
        <f t="shared" si="54"/>
        <v>0</v>
      </c>
      <c r="Y211" s="69">
        <f t="shared" si="55"/>
        <v>9319</v>
      </c>
    </row>
    <row r="212" spans="2:25" hidden="1" outlineLevel="1" x14ac:dyDescent="0.25">
      <c r="B212" s="19">
        <f t="shared" si="46"/>
        <v>45436</v>
      </c>
      <c r="C212" s="20" t="s">
        <v>75</v>
      </c>
      <c r="D212" s="21">
        <f>SUMPRODUCT((①【資材】入荷情報!$O$7:$O$56=②【資材】在庫情報!$B212)*(①【資材】入荷情報!$P$7:$P$56=②【資材】在庫情報!E$4),(①【資材】入荷情報!$S$7:$S$56))</f>
        <v>0</v>
      </c>
      <c r="E212" s="22" cm="1">
        <f t="array" ref="E212">SUMPRODUCT(('③【組立化粧箱】作業依頼＆実績'!$K$7:$K$256=②【資材】在庫情報!$B212)*('③【組立化粧箱】作業依頼＆実績'!$L$7:$L$256=②【資材】在庫情報!E$4),('③【組立化粧箱】作業依頼＆実績'!$N$7:$N$256))</f>
        <v>0</v>
      </c>
      <c r="F212" s="23">
        <f t="shared" si="47"/>
        <v>5660</v>
      </c>
      <c r="G212" s="21">
        <f>SUMPRODUCT((①【資材】入荷情報!$O$7:$O$56=②【資材】在庫情報!$B212)*(①【資材】入荷情報!$P$7:$P$56=②【資材】在庫情報!H$4),(①【資材】入荷情報!$S$7:$S$56))</f>
        <v>0</v>
      </c>
      <c r="H212" s="22" cm="1">
        <f t="array" ref="H212">SUMPRODUCT(('③【組立化粧箱】作業依頼＆実績'!$K$7:$K$256=②【資材】在庫情報!$B212)*('③【組立化粧箱】作業依頼＆実績'!$L$7:$L$256=②【資材】在庫情報!H$4),('③【組立化粧箱】作業依頼＆実績'!$N$7:$N$256))</f>
        <v>0</v>
      </c>
      <c r="I212" s="23">
        <f t="shared" si="48"/>
        <v>3443</v>
      </c>
      <c r="J212" s="21">
        <f>SUMPRODUCT((①【資材】入荷情報!$O$7:$O$56=②【資材】在庫情報!$B212)*(①【資材】入荷情報!$P$7:$P$56=②【資材】在庫情報!K$4),(①【資材】入荷情報!$S$7:$S$56))</f>
        <v>0</v>
      </c>
      <c r="K212" s="22" cm="1">
        <f t="array" ref="K212">SUMPRODUCT(('③【組立化粧箱】作業依頼＆実績'!$K$7:$K$256=②【資材】在庫情報!$B212)*('③【組立化粧箱】作業依頼＆実績'!$L$7:$L$256=②【資材】在庫情報!K$4),('③【組立化粧箱】作業依頼＆実績'!$N$7:$N$256))</f>
        <v>0</v>
      </c>
      <c r="L212" s="23">
        <f t="shared" si="49"/>
        <v>3443</v>
      </c>
      <c r="M212" s="21">
        <f>SUMPRODUCT((①【資材】入荷情報!$O$7:$O$56=②【資材】在庫情報!$B212)*(①【資材】入荷情報!$P$7:$P$56=②【資材】在庫情報!N$4),(①【資材】入荷情報!$S$7:$S$56))</f>
        <v>0</v>
      </c>
      <c r="N212" s="22" cm="1">
        <f t="array" ref="N212">SUMPRODUCT(('③【組立化粧箱】作業依頼＆実績'!$K$7:$K$256=②【資材】在庫情報!$B212)*('③【組立化粧箱】作業依頼＆実績'!$L$7:$L$256=②【資材】在庫情報!N$4),('③【組立化粧箱】作業依頼＆実績'!$N$7:$N$256))</f>
        <v>0</v>
      </c>
      <c r="O212" s="23">
        <f t="shared" si="50"/>
        <v>5280</v>
      </c>
      <c r="P212" s="21">
        <f>SUMPRODUCT((①【資材】入荷情報!$O$7:$O$56=②【資材】在庫情報!$B212)*(①【資材】入荷情報!$P$7:$P$56=②【資材】在庫情報!Q$4),(①【資材】入荷情報!$S$7:$S$56))</f>
        <v>0</v>
      </c>
      <c r="Q212" s="22" cm="1">
        <f t="array" ref="Q212">SUMPRODUCT(('③【組立化粧箱】作業依頼＆実績'!$K$7:$K$256=②【資材】在庫情報!$B212)*('③【組立化粧箱】作業依頼＆実績'!$L$7:$L$256=②【資材】在庫情報!Q$4),('③【組立化粧箱】作業依頼＆実績'!$N$7:$N$256))</f>
        <v>0</v>
      </c>
      <c r="R212" s="23">
        <f t="shared" si="51"/>
        <v>45</v>
      </c>
      <c r="S212" s="21">
        <f>SUMPRODUCT((①【資材】入荷情報!$O$7:$O$56=②【資材】在庫情報!$B212)*(①【資材】入荷情報!$P$7:$P$56=②【資材】在庫情報!T$4),(①【資材】入荷情報!$S$7:$S$56))</f>
        <v>0</v>
      </c>
      <c r="T212" s="22" cm="1">
        <f t="array" ref="T212">SUMPRODUCT(('③【組立化粧箱】作業依頼＆実績'!$K$7:$K$256=②【資材】在庫情報!$B212)*('③【組立化粧箱】作業依頼＆実績'!$L$7:$L$256=②【資材】在庫情報!T$4),('③【組立化粧箱】作業依頼＆実績'!$N$7:$N$256))</f>
        <v>0</v>
      </c>
      <c r="U212" s="23">
        <f t="shared" si="52"/>
        <v>70</v>
      </c>
      <c r="W212" s="68">
        <f t="shared" si="53"/>
        <v>0</v>
      </c>
      <c r="X212" s="22">
        <f t="shared" si="54"/>
        <v>0</v>
      </c>
      <c r="Y212" s="69">
        <f t="shared" si="55"/>
        <v>9319</v>
      </c>
    </row>
    <row r="213" spans="2:25" hidden="1" outlineLevel="1" x14ac:dyDescent="0.25">
      <c r="B213" s="19">
        <f t="shared" si="46"/>
        <v>45437</v>
      </c>
      <c r="C213" s="20" t="s">
        <v>76</v>
      </c>
      <c r="D213" s="21">
        <f>SUMPRODUCT((①【資材】入荷情報!$O$7:$O$56=②【資材】在庫情報!$B213)*(①【資材】入荷情報!$P$7:$P$56=②【資材】在庫情報!E$4),(①【資材】入荷情報!$S$7:$S$56))</f>
        <v>0</v>
      </c>
      <c r="E213" s="22" cm="1">
        <f t="array" ref="E213">SUMPRODUCT(('③【組立化粧箱】作業依頼＆実績'!$K$7:$K$256=②【資材】在庫情報!$B213)*('③【組立化粧箱】作業依頼＆実績'!$L$7:$L$256=②【資材】在庫情報!E$4),('③【組立化粧箱】作業依頼＆実績'!$N$7:$N$256))</f>
        <v>0</v>
      </c>
      <c r="F213" s="23">
        <f t="shared" si="47"/>
        <v>5660</v>
      </c>
      <c r="G213" s="21">
        <f>SUMPRODUCT((①【資材】入荷情報!$O$7:$O$56=②【資材】在庫情報!$B213)*(①【資材】入荷情報!$P$7:$P$56=②【資材】在庫情報!H$4),(①【資材】入荷情報!$S$7:$S$56))</f>
        <v>0</v>
      </c>
      <c r="H213" s="22" cm="1">
        <f t="array" ref="H213">SUMPRODUCT(('③【組立化粧箱】作業依頼＆実績'!$K$7:$K$256=②【資材】在庫情報!$B213)*('③【組立化粧箱】作業依頼＆実績'!$L$7:$L$256=②【資材】在庫情報!H$4),('③【組立化粧箱】作業依頼＆実績'!$N$7:$N$256))</f>
        <v>0</v>
      </c>
      <c r="I213" s="23">
        <f t="shared" si="48"/>
        <v>3443</v>
      </c>
      <c r="J213" s="21">
        <f>SUMPRODUCT((①【資材】入荷情報!$O$7:$O$56=②【資材】在庫情報!$B213)*(①【資材】入荷情報!$P$7:$P$56=②【資材】在庫情報!K$4),(①【資材】入荷情報!$S$7:$S$56))</f>
        <v>0</v>
      </c>
      <c r="K213" s="22" cm="1">
        <f t="array" ref="K213">SUMPRODUCT(('③【組立化粧箱】作業依頼＆実績'!$K$7:$K$256=②【資材】在庫情報!$B213)*('③【組立化粧箱】作業依頼＆実績'!$L$7:$L$256=②【資材】在庫情報!K$4),('③【組立化粧箱】作業依頼＆実績'!$N$7:$N$256))</f>
        <v>0</v>
      </c>
      <c r="L213" s="23">
        <f t="shared" si="49"/>
        <v>3443</v>
      </c>
      <c r="M213" s="21">
        <f>SUMPRODUCT((①【資材】入荷情報!$O$7:$O$56=②【資材】在庫情報!$B213)*(①【資材】入荷情報!$P$7:$P$56=②【資材】在庫情報!N$4),(①【資材】入荷情報!$S$7:$S$56))</f>
        <v>0</v>
      </c>
      <c r="N213" s="22" cm="1">
        <f t="array" ref="N213">SUMPRODUCT(('③【組立化粧箱】作業依頼＆実績'!$K$7:$K$256=②【資材】在庫情報!$B213)*('③【組立化粧箱】作業依頼＆実績'!$L$7:$L$256=②【資材】在庫情報!N$4),('③【組立化粧箱】作業依頼＆実績'!$N$7:$N$256))</f>
        <v>0</v>
      </c>
      <c r="O213" s="23">
        <f t="shared" si="50"/>
        <v>5280</v>
      </c>
      <c r="P213" s="21">
        <f>SUMPRODUCT((①【資材】入荷情報!$O$7:$O$56=②【資材】在庫情報!$B213)*(①【資材】入荷情報!$P$7:$P$56=②【資材】在庫情報!Q$4),(①【資材】入荷情報!$S$7:$S$56))</f>
        <v>0</v>
      </c>
      <c r="Q213" s="22" cm="1">
        <f t="array" ref="Q213">SUMPRODUCT(('③【組立化粧箱】作業依頼＆実績'!$K$7:$K$256=②【資材】在庫情報!$B213)*('③【組立化粧箱】作業依頼＆実績'!$L$7:$L$256=②【資材】在庫情報!Q$4),('③【組立化粧箱】作業依頼＆実績'!$N$7:$N$256))</f>
        <v>0</v>
      </c>
      <c r="R213" s="23">
        <f t="shared" si="51"/>
        <v>45</v>
      </c>
      <c r="S213" s="21">
        <f>SUMPRODUCT((①【資材】入荷情報!$O$7:$O$56=②【資材】在庫情報!$B213)*(①【資材】入荷情報!$P$7:$P$56=②【資材】在庫情報!T$4),(①【資材】入荷情報!$S$7:$S$56))</f>
        <v>0</v>
      </c>
      <c r="T213" s="22" cm="1">
        <f t="array" ref="T213">SUMPRODUCT(('③【組立化粧箱】作業依頼＆実績'!$K$7:$K$256=②【資材】在庫情報!$B213)*('③【組立化粧箱】作業依頼＆実績'!$L$7:$L$256=②【資材】在庫情報!T$4),('③【組立化粧箱】作業依頼＆実績'!$N$7:$N$256))</f>
        <v>0</v>
      </c>
      <c r="U213" s="23">
        <f t="shared" si="52"/>
        <v>70</v>
      </c>
      <c r="W213" s="68">
        <f t="shared" si="53"/>
        <v>0</v>
      </c>
      <c r="X213" s="22">
        <f t="shared" si="54"/>
        <v>0</v>
      </c>
      <c r="Y213" s="69">
        <f t="shared" si="55"/>
        <v>9319</v>
      </c>
    </row>
    <row r="214" spans="2:25" hidden="1" outlineLevel="1" x14ac:dyDescent="0.25">
      <c r="B214" s="19">
        <f t="shared" si="46"/>
        <v>45438</v>
      </c>
      <c r="C214" s="20" t="s">
        <v>77</v>
      </c>
      <c r="D214" s="21">
        <f>SUMPRODUCT((①【資材】入荷情報!$O$7:$O$56=②【資材】在庫情報!$B214)*(①【資材】入荷情報!$P$7:$P$56=②【資材】在庫情報!E$4),(①【資材】入荷情報!$S$7:$S$56))</f>
        <v>0</v>
      </c>
      <c r="E214" s="22" cm="1">
        <f t="array" ref="E214">SUMPRODUCT(('③【組立化粧箱】作業依頼＆実績'!$K$7:$K$256=②【資材】在庫情報!$B214)*('③【組立化粧箱】作業依頼＆実績'!$L$7:$L$256=②【資材】在庫情報!E$4),('③【組立化粧箱】作業依頼＆実績'!$N$7:$N$256))</f>
        <v>0</v>
      </c>
      <c r="F214" s="23">
        <f t="shared" si="47"/>
        <v>5660</v>
      </c>
      <c r="G214" s="21">
        <f>SUMPRODUCT((①【資材】入荷情報!$O$7:$O$56=②【資材】在庫情報!$B214)*(①【資材】入荷情報!$P$7:$P$56=②【資材】在庫情報!H$4),(①【資材】入荷情報!$S$7:$S$56))</f>
        <v>0</v>
      </c>
      <c r="H214" s="22" cm="1">
        <f t="array" ref="H214">SUMPRODUCT(('③【組立化粧箱】作業依頼＆実績'!$K$7:$K$256=②【資材】在庫情報!$B214)*('③【組立化粧箱】作業依頼＆実績'!$L$7:$L$256=②【資材】在庫情報!H$4),('③【組立化粧箱】作業依頼＆実績'!$N$7:$N$256))</f>
        <v>0</v>
      </c>
      <c r="I214" s="23">
        <f t="shared" si="48"/>
        <v>3443</v>
      </c>
      <c r="J214" s="21">
        <f>SUMPRODUCT((①【資材】入荷情報!$O$7:$O$56=②【資材】在庫情報!$B214)*(①【資材】入荷情報!$P$7:$P$56=②【資材】在庫情報!K$4),(①【資材】入荷情報!$S$7:$S$56))</f>
        <v>0</v>
      </c>
      <c r="K214" s="22" cm="1">
        <f t="array" ref="K214">SUMPRODUCT(('③【組立化粧箱】作業依頼＆実績'!$K$7:$K$256=②【資材】在庫情報!$B214)*('③【組立化粧箱】作業依頼＆実績'!$L$7:$L$256=②【資材】在庫情報!K$4),('③【組立化粧箱】作業依頼＆実績'!$N$7:$N$256))</f>
        <v>0</v>
      </c>
      <c r="L214" s="23">
        <f t="shared" si="49"/>
        <v>3443</v>
      </c>
      <c r="M214" s="21">
        <f>SUMPRODUCT((①【資材】入荷情報!$O$7:$O$56=②【資材】在庫情報!$B214)*(①【資材】入荷情報!$P$7:$P$56=②【資材】在庫情報!N$4),(①【資材】入荷情報!$S$7:$S$56))</f>
        <v>0</v>
      </c>
      <c r="N214" s="22" cm="1">
        <f t="array" ref="N214">SUMPRODUCT(('③【組立化粧箱】作業依頼＆実績'!$K$7:$K$256=②【資材】在庫情報!$B214)*('③【組立化粧箱】作業依頼＆実績'!$L$7:$L$256=②【資材】在庫情報!N$4),('③【組立化粧箱】作業依頼＆実績'!$N$7:$N$256))</f>
        <v>0</v>
      </c>
      <c r="O214" s="23">
        <f t="shared" si="50"/>
        <v>5280</v>
      </c>
      <c r="P214" s="21">
        <f>SUMPRODUCT((①【資材】入荷情報!$O$7:$O$56=②【資材】在庫情報!$B214)*(①【資材】入荷情報!$P$7:$P$56=②【資材】在庫情報!Q$4),(①【資材】入荷情報!$S$7:$S$56))</f>
        <v>0</v>
      </c>
      <c r="Q214" s="22" cm="1">
        <f t="array" ref="Q214">SUMPRODUCT(('③【組立化粧箱】作業依頼＆実績'!$K$7:$K$256=②【資材】在庫情報!$B214)*('③【組立化粧箱】作業依頼＆実績'!$L$7:$L$256=②【資材】在庫情報!Q$4),('③【組立化粧箱】作業依頼＆実績'!$N$7:$N$256))</f>
        <v>0</v>
      </c>
      <c r="R214" s="23">
        <f t="shared" si="51"/>
        <v>45</v>
      </c>
      <c r="S214" s="21">
        <f>SUMPRODUCT((①【資材】入荷情報!$O$7:$O$56=②【資材】在庫情報!$B214)*(①【資材】入荷情報!$P$7:$P$56=②【資材】在庫情報!T$4),(①【資材】入荷情報!$S$7:$S$56))</f>
        <v>0</v>
      </c>
      <c r="T214" s="22" cm="1">
        <f t="array" ref="T214">SUMPRODUCT(('③【組立化粧箱】作業依頼＆実績'!$K$7:$K$256=②【資材】在庫情報!$B214)*('③【組立化粧箱】作業依頼＆実績'!$L$7:$L$256=②【資材】在庫情報!T$4),('③【組立化粧箱】作業依頼＆実績'!$N$7:$N$256))</f>
        <v>0</v>
      </c>
      <c r="U214" s="23">
        <f t="shared" si="52"/>
        <v>70</v>
      </c>
      <c r="W214" s="68">
        <f t="shared" si="53"/>
        <v>0</v>
      </c>
      <c r="X214" s="22">
        <f t="shared" si="54"/>
        <v>0</v>
      </c>
      <c r="Y214" s="69">
        <f t="shared" si="55"/>
        <v>9319</v>
      </c>
    </row>
    <row r="215" spans="2:25" hidden="1" outlineLevel="1" x14ac:dyDescent="0.25">
      <c r="B215" s="19">
        <f t="shared" si="46"/>
        <v>45439</v>
      </c>
      <c r="C215" s="20" t="s">
        <v>78</v>
      </c>
      <c r="D215" s="21">
        <f>SUMPRODUCT((①【資材】入荷情報!$O$7:$O$56=②【資材】在庫情報!$B215)*(①【資材】入荷情報!$P$7:$P$56=②【資材】在庫情報!E$4),(①【資材】入荷情報!$S$7:$S$56))</f>
        <v>0</v>
      </c>
      <c r="E215" s="22" cm="1">
        <f t="array" ref="E215">SUMPRODUCT(('③【組立化粧箱】作業依頼＆実績'!$K$7:$K$256=②【資材】在庫情報!$B215)*('③【組立化粧箱】作業依頼＆実績'!$L$7:$L$256=②【資材】在庫情報!E$4),('③【組立化粧箱】作業依頼＆実績'!$N$7:$N$256))</f>
        <v>0</v>
      </c>
      <c r="F215" s="23">
        <f t="shared" si="47"/>
        <v>5660</v>
      </c>
      <c r="G215" s="21">
        <f>SUMPRODUCT((①【資材】入荷情報!$O$7:$O$56=②【資材】在庫情報!$B215)*(①【資材】入荷情報!$P$7:$P$56=②【資材】在庫情報!H$4),(①【資材】入荷情報!$S$7:$S$56))</f>
        <v>0</v>
      </c>
      <c r="H215" s="22" cm="1">
        <f t="array" ref="H215">SUMPRODUCT(('③【組立化粧箱】作業依頼＆実績'!$K$7:$K$256=②【資材】在庫情報!$B215)*('③【組立化粧箱】作業依頼＆実績'!$L$7:$L$256=②【資材】在庫情報!H$4),('③【組立化粧箱】作業依頼＆実績'!$N$7:$N$256))</f>
        <v>0</v>
      </c>
      <c r="I215" s="23">
        <f t="shared" si="48"/>
        <v>3443</v>
      </c>
      <c r="J215" s="21">
        <f>SUMPRODUCT((①【資材】入荷情報!$O$7:$O$56=②【資材】在庫情報!$B215)*(①【資材】入荷情報!$P$7:$P$56=②【資材】在庫情報!K$4),(①【資材】入荷情報!$S$7:$S$56))</f>
        <v>0</v>
      </c>
      <c r="K215" s="22" cm="1">
        <f t="array" ref="K215">SUMPRODUCT(('③【組立化粧箱】作業依頼＆実績'!$K$7:$K$256=②【資材】在庫情報!$B215)*('③【組立化粧箱】作業依頼＆実績'!$L$7:$L$256=②【資材】在庫情報!K$4),('③【組立化粧箱】作業依頼＆実績'!$N$7:$N$256))</f>
        <v>0</v>
      </c>
      <c r="L215" s="23">
        <f t="shared" si="49"/>
        <v>3443</v>
      </c>
      <c r="M215" s="21">
        <f>SUMPRODUCT((①【資材】入荷情報!$O$7:$O$56=②【資材】在庫情報!$B215)*(①【資材】入荷情報!$P$7:$P$56=②【資材】在庫情報!N$4),(①【資材】入荷情報!$S$7:$S$56))</f>
        <v>0</v>
      </c>
      <c r="N215" s="22" cm="1">
        <f t="array" ref="N215">SUMPRODUCT(('③【組立化粧箱】作業依頼＆実績'!$K$7:$K$256=②【資材】在庫情報!$B215)*('③【組立化粧箱】作業依頼＆実績'!$L$7:$L$256=②【資材】在庫情報!N$4),('③【組立化粧箱】作業依頼＆実績'!$N$7:$N$256))</f>
        <v>0</v>
      </c>
      <c r="O215" s="23">
        <f t="shared" si="50"/>
        <v>5280</v>
      </c>
      <c r="P215" s="21">
        <f>SUMPRODUCT((①【資材】入荷情報!$O$7:$O$56=②【資材】在庫情報!$B215)*(①【資材】入荷情報!$P$7:$P$56=②【資材】在庫情報!Q$4),(①【資材】入荷情報!$S$7:$S$56))</f>
        <v>0</v>
      </c>
      <c r="Q215" s="22" cm="1">
        <f t="array" ref="Q215">SUMPRODUCT(('③【組立化粧箱】作業依頼＆実績'!$K$7:$K$256=②【資材】在庫情報!$B215)*('③【組立化粧箱】作業依頼＆実績'!$L$7:$L$256=②【資材】在庫情報!Q$4),('③【組立化粧箱】作業依頼＆実績'!$N$7:$N$256))</f>
        <v>0</v>
      </c>
      <c r="R215" s="23">
        <f t="shared" si="51"/>
        <v>45</v>
      </c>
      <c r="S215" s="21">
        <f>SUMPRODUCT((①【資材】入荷情報!$O$7:$O$56=②【資材】在庫情報!$B215)*(①【資材】入荷情報!$P$7:$P$56=②【資材】在庫情報!T$4),(①【資材】入荷情報!$S$7:$S$56))</f>
        <v>0</v>
      </c>
      <c r="T215" s="22" cm="1">
        <f t="array" ref="T215">SUMPRODUCT(('③【組立化粧箱】作業依頼＆実績'!$K$7:$K$256=②【資材】在庫情報!$B215)*('③【組立化粧箱】作業依頼＆実績'!$L$7:$L$256=②【資材】在庫情報!T$4),('③【組立化粧箱】作業依頼＆実績'!$N$7:$N$256))</f>
        <v>0</v>
      </c>
      <c r="U215" s="23">
        <f t="shared" si="52"/>
        <v>70</v>
      </c>
      <c r="W215" s="68">
        <f t="shared" si="53"/>
        <v>0</v>
      </c>
      <c r="X215" s="22">
        <f t="shared" si="54"/>
        <v>0</v>
      </c>
      <c r="Y215" s="69">
        <f t="shared" si="55"/>
        <v>9319</v>
      </c>
    </row>
    <row r="216" spans="2:25" hidden="1" outlineLevel="1" x14ac:dyDescent="0.25">
      <c r="B216" s="19">
        <f t="shared" si="46"/>
        <v>45440</v>
      </c>
      <c r="C216" s="20" t="s">
        <v>79</v>
      </c>
      <c r="D216" s="21">
        <f>SUMPRODUCT((①【資材】入荷情報!$O$7:$O$56=②【資材】在庫情報!$B216)*(①【資材】入荷情報!$P$7:$P$56=②【資材】在庫情報!E$4),(①【資材】入荷情報!$S$7:$S$56))</f>
        <v>0</v>
      </c>
      <c r="E216" s="22" cm="1">
        <f t="array" ref="E216">SUMPRODUCT(('③【組立化粧箱】作業依頼＆実績'!$K$7:$K$256=②【資材】在庫情報!$B216)*('③【組立化粧箱】作業依頼＆実績'!$L$7:$L$256=②【資材】在庫情報!E$4),('③【組立化粧箱】作業依頼＆実績'!$N$7:$N$256))</f>
        <v>0</v>
      </c>
      <c r="F216" s="23">
        <f t="shared" si="47"/>
        <v>5660</v>
      </c>
      <c r="G216" s="21">
        <f>SUMPRODUCT((①【資材】入荷情報!$O$7:$O$56=②【資材】在庫情報!$B216)*(①【資材】入荷情報!$P$7:$P$56=②【資材】在庫情報!H$4),(①【資材】入荷情報!$S$7:$S$56))</f>
        <v>0</v>
      </c>
      <c r="H216" s="22" cm="1">
        <f t="array" ref="H216">SUMPRODUCT(('③【組立化粧箱】作業依頼＆実績'!$K$7:$K$256=②【資材】在庫情報!$B216)*('③【組立化粧箱】作業依頼＆実績'!$L$7:$L$256=②【資材】在庫情報!H$4),('③【組立化粧箱】作業依頼＆実績'!$N$7:$N$256))</f>
        <v>0</v>
      </c>
      <c r="I216" s="23">
        <f t="shared" si="48"/>
        <v>3443</v>
      </c>
      <c r="J216" s="21">
        <f>SUMPRODUCT((①【資材】入荷情報!$O$7:$O$56=②【資材】在庫情報!$B216)*(①【資材】入荷情報!$P$7:$P$56=②【資材】在庫情報!K$4),(①【資材】入荷情報!$S$7:$S$56))</f>
        <v>0</v>
      </c>
      <c r="K216" s="22" cm="1">
        <f t="array" ref="K216">SUMPRODUCT(('③【組立化粧箱】作業依頼＆実績'!$K$7:$K$256=②【資材】在庫情報!$B216)*('③【組立化粧箱】作業依頼＆実績'!$L$7:$L$256=②【資材】在庫情報!K$4),('③【組立化粧箱】作業依頼＆実績'!$N$7:$N$256))</f>
        <v>0</v>
      </c>
      <c r="L216" s="23">
        <f t="shared" si="49"/>
        <v>3443</v>
      </c>
      <c r="M216" s="21">
        <f>SUMPRODUCT((①【資材】入荷情報!$O$7:$O$56=②【資材】在庫情報!$B216)*(①【資材】入荷情報!$P$7:$P$56=②【資材】在庫情報!N$4),(①【資材】入荷情報!$S$7:$S$56))</f>
        <v>0</v>
      </c>
      <c r="N216" s="22" cm="1">
        <f t="array" ref="N216">SUMPRODUCT(('③【組立化粧箱】作業依頼＆実績'!$K$7:$K$256=②【資材】在庫情報!$B216)*('③【組立化粧箱】作業依頼＆実績'!$L$7:$L$256=②【資材】在庫情報!N$4),('③【組立化粧箱】作業依頼＆実績'!$N$7:$N$256))</f>
        <v>0</v>
      </c>
      <c r="O216" s="23">
        <f t="shared" si="50"/>
        <v>5280</v>
      </c>
      <c r="P216" s="21">
        <f>SUMPRODUCT((①【資材】入荷情報!$O$7:$O$56=②【資材】在庫情報!$B216)*(①【資材】入荷情報!$P$7:$P$56=②【資材】在庫情報!Q$4),(①【資材】入荷情報!$S$7:$S$56))</f>
        <v>0</v>
      </c>
      <c r="Q216" s="22" cm="1">
        <f t="array" ref="Q216">SUMPRODUCT(('③【組立化粧箱】作業依頼＆実績'!$K$7:$K$256=②【資材】在庫情報!$B216)*('③【組立化粧箱】作業依頼＆実績'!$L$7:$L$256=②【資材】在庫情報!Q$4),('③【組立化粧箱】作業依頼＆実績'!$N$7:$N$256))</f>
        <v>0</v>
      </c>
      <c r="R216" s="23">
        <f t="shared" si="51"/>
        <v>45</v>
      </c>
      <c r="S216" s="21">
        <f>SUMPRODUCT((①【資材】入荷情報!$O$7:$O$56=②【資材】在庫情報!$B216)*(①【資材】入荷情報!$P$7:$P$56=②【資材】在庫情報!T$4),(①【資材】入荷情報!$S$7:$S$56))</f>
        <v>0</v>
      </c>
      <c r="T216" s="22" cm="1">
        <f t="array" ref="T216">SUMPRODUCT(('③【組立化粧箱】作業依頼＆実績'!$K$7:$K$256=②【資材】在庫情報!$B216)*('③【組立化粧箱】作業依頼＆実績'!$L$7:$L$256=②【資材】在庫情報!T$4),('③【組立化粧箱】作業依頼＆実績'!$N$7:$N$256))</f>
        <v>0</v>
      </c>
      <c r="U216" s="23">
        <f t="shared" si="52"/>
        <v>70</v>
      </c>
      <c r="W216" s="68">
        <f t="shared" si="53"/>
        <v>0</v>
      </c>
      <c r="X216" s="22">
        <f t="shared" si="54"/>
        <v>0</v>
      </c>
      <c r="Y216" s="69">
        <f t="shared" si="55"/>
        <v>9319</v>
      </c>
    </row>
    <row r="217" spans="2:25" hidden="1" outlineLevel="1" x14ac:dyDescent="0.25">
      <c r="B217" s="19">
        <f t="shared" si="46"/>
        <v>45441</v>
      </c>
      <c r="C217" s="20" t="s">
        <v>80</v>
      </c>
      <c r="D217" s="21">
        <f>SUMPRODUCT((①【資材】入荷情報!$O$7:$O$56=②【資材】在庫情報!$B217)*(①【資材】入荷情報!$P$7:$P$56=②【資材】在庫情報!E$4),(①【資材】入荷情報!$S$7:$S$56))</f>
        <v>0</v>
      </c>
      <c r="E217" s="22" cm="1">
        <f t="array" ref="E217">SUMPRODUCT(('③【組立化粧箱】作業依頼＆実績'!$K$7:$K$256=②【資材】在庫情報!$B217)*('③【組立化粧箱】作業依頼＆実績'!$L$7:$L$256=②【資材】在庫情報!E$4),('③【組立化粧箱】作業依頼＆実績'!$N$7:$N$256))</f>
        <v>0</v>
      </c>
      <c r="F217" s="23">
        <f t="shared" si="47"/>
        <v>5660</v>
      </c>
      <c r="G217" s="21">
        <f>SUMPRODUCT((①【資材】入荷情報!$O$7:$O$56=②【資材】在庫情報!$B217)*(①【資材】入荷情報!$P$7:$P$56=②【資材】在庫情報!H$4),(①【資材】入荷情報!$S$7:$S$56))</f>
        <v>0</v>
      </c>
      <c r="H217" s="22" cm="1">
        <f t="array" ref="H217">SUMPRODUCT(('③【組立化粧箱】作業依頼＆実績'!$K$7:$K$256=②【資材】在庫情報!$B217)*('③【組立化粧箱】作業依頼＆実績'!$L$7:$L$256=②【資材】在庫情報!H$4),('③【組立化粧箱】作業依頼＆実績'!$N$7:$N$256))</f>
        <v>0</v>
      </c>
      <c r="I217" s="23">
        <f t="shared" si="48"/>
        <v>3443</v>
      </c>
      <c r="J217" s="21">
        <f>SUMPRODUCT((①【資材】入荷情報!$O$7:$O$56=②【資材】在庫情報!$B217)*(①【資材】入荷情報!$P$7:$P$56=②【資材】在庫情報!K$4),(①【資材】入荷情報!$S$7:$S$56))</f>
        <v>0</v>
      </c>
      <c r="K217" s="22" cm="1">
        <f t="array" ref="K217">SUMPRODUCT(('③【組立化粧箱】作業依頼＆実績'!$K$7:$K$256=②【資材】在庫情報!$B217)*('③【組立化粧箱】作業依頼＆実績'!$L$7:$L$256=②【資材】在庫情報!K$4),('③【組立化粧箱】作業依頼＆実績'!$N$7:$N$256))</f>
        <v>0</v>
      </c>
      <c r="L217" s="23">
        <f t="shared" si="49"/>
        <v>3443</v>
      </c>
      <c r="M217" s="21">
        <f>SUMPRODUCT((①【資材】入荷情報!$O$7:$O$56=②【資材】在庫情報!$B217)*(①【資材】入荷情報!$P$7:$P$56=②【資材】在庫情報!N$4),(①【資材】入荷情報!$S$7:$S$56))</f>
        <v>0</v>
      </c>
      <c r="N217" s="22" cm="1">
        <f t="array" ref="N217">SUMPRODUCT(('③【組立化粧箱】作業依頼＆実績'!$K$7:$K$256=②【資材】在庫情報!$B217)*('③【組立化粧箱】作業依頼＆実績'!$L$7:$L$256=②【資材】在庫情報!N$4),('③【組立化粧箱】作業依頼＆実績'!$N$7:$N$256))</f>
        <v>0</v>
      </c>
      <c r="O217" s="23">
        <f t="shared" si="50"/>
        <v>5280</v>
      </c>
      <c r="P217" s="21">
        <f>SUMPRODUCT((①【資材】入荷情報!$O$7:$O$56=②【資材】在庫情報!$B217)*(①【資材】入荷情報!$P$7:$P$56=②【資材】在庫情報!Q$4),(①【資材】入荷情報!$S$7:$S$56))</f>
        <v>0</v>
      </c>
      <c r="Q217" s="22" cm="1">
        <f t="array" ref="Q217">SUMPRODUCT(('③【組立化粧箱】作業依頼＆実績'!$K$7:$K$256=②【資材】在庫情報!$B217)*('③【組立化粧箱】作業依頼＆実績'!$L$7:$L$256=②【資材】在庫情報!Q$4),('③【組立化粧箱】作業依頼＆実績'!$N$7:$N$256))</f>
        <v>0</v>
      </c>
      <c r="R217" s="23">
        <f t="shared" si="51"/>
        <v>45</v>
      </c>
      <c r="S217" s="21">
        <f>SUMPRODUCT((①【資材】入荷情報!$O$7:$O$56=②【資材】在庫情報!$B217)*(①【資材】入荷情報!$P$7:$P$56=②【資材】在庫情報!T$4),(①【資材】入荷情報!$S$7:$S$56))</f>
        <v>0</v>
      </c>
      <c r="T217" s="22" cm="1">
        <f t="array" ref="T217">SUMPRODUCT(('③【組立化粧箱】作業依頼＆実績'!$K$7:$K$256=②【資材】在庫情報!$B217)*('③【組立化粧箱】作業依頼＆実績'!$L$7:$L$256=②【資材】在庫情報!T$4),('③【組立化粧箱】作業依頼＆実績'!$N$7:$N$256))</f>
        <v>0</v>
      </c>
      <c r="U217" s="23">
        <f t="shared" si="52"/>
        <v>70</v>
      </c>
      <c r="W217" s="68">
        <f t="shared" si="53"/>
        <v>0</v>
      </c>
      <c r="X217" s="22">
        <f t="shared" si="54"/>
        <v>0</v>
      </c>
      <c r="Y217" s="69">
        <f t="shared" si="55"/>
        <v>9319</v>
      </c>
    </row>
    <row r="218" spans="2:25" hidden="1" outlineLevel="1" x14ac:dyDescent="0.25">
      <c r="B218" s="19">
        <f t="shared" si="46"/>
        <v>45442</v>
      </c>
      <c r="C218" s="20" t="s">
        <v>81</v>
      </c>
      <c r="D218" s="21">
        <f>SUMPRODUCT((①【資材】入荷情報!$O$7:$O$56=②【資材】在庫情報!$B218)*(①【資材】入荷情報!$P$7:$P$56=②【資材】在庫情報!E$4),(①【資材】入荷情報!$S$7:$S$56))</f>
        <v>0</v>
      </c>
      <c r="E218" s="22" cm="1">
        <f t="array" ref="E218">SUMPRODUCT(('③【組立化粧箱】作業依頼＆実績'!$K$7:$K$256=②【資材】在庫情報!$B218)*('③【組立化粧箱】作業依頼＆実績'!$L$7:$L$256=②【資材】在庫情報!E$4),('③【組立化粧箱】作業依頼＆実績'!$N$7:$N$256))</f>
        <v>0</v>
      </c>
      <c r="F218" s="23">
        <f t="shared" si="47"/>
        <v>5660</v>
      </c>
      <c r="G218" s="21">
        <f>SUMPRODUCT((①【資材】入荷情報!$O$7:$O$56=②【資材】在庫情報!$B218)*(①【資材】入荷情報!$P$7:$P$56=②【資材】在庫情報!H$4),(①【資材】入荷情報!$S$7:$S$56))</f>
        <v>0</v>
      </c>
      <c r="H218" s="22" cm="1">
        <f t="array" ref="H218">SUMPRODUCT(('③【組立化粧箱】作業依頼＆実績'!$K$7:$K$256=②【資材】在庫情報!$B218)*('③【組立化粧箱】作業依頼＆実績'!$L$7:$L$256=②【資材】在庫情報!H$4),('③【組立化粧箱】作業依頼＆実績'!$N$7:$N$256))</f>
        <v>0</v>
      </c>
      <c r="I218" s="23">
        <f t="shared" si="48"/>
        <v>3443</v>
      </c>
      <c r="J218" s="21">
        <f>SUMPRODUCT((①【資材】入荷情報!$O$7:$O$56=②【資材】在庫情報!$B218)*(①【資材】入荷情報!$P$7:$P$56=②【資材】在庫情報!K$4),(①【資材】入荷情報!$S$7:$S$56))</f>
        <v>0</v>
      </c>
      <c r="K218" s="22" cm="1">
        <f t="array" ref="K218">SUMPRODUCT(('③【組立化粧箱】作業依頼＆実績'!$K$7:$K$256=②【資材】在庫情報!$B218)*('③【組立化粧箱】作業依頼＆実績'!$L$7:$L$256=②【資材】在庫情報!K$4),('③【組立化粧箱】作業依頼＆実績'!$N$7:$N$256))</f>
        <v>0</v>
      </c>
      <c r="L218" s="23">
        <f t="shared" si="49"/>
        <v>3443</v>
      </c>
      <c r="M218" s="21">
        <f>SUMPRODUCT((①【資材】入荷情報!$O$7:$O$56=②【資材】在庫情報!$B218)*(①【資材】入荷情報!$P$7:$P$56=②【資材】在庫情報!N$4),(①【資材】入荷情報!$S$7:$S$56))</f>
        <v>0</v>
      </c>
      <c r="N218" s="22" cm="1">
        <f t="array" ref="N218">SUMPRODUCT(('③【組立化粧箱】作業依頼＆実績'!$K$7:$K$256=②【資材】在庫情報!$B218)*('③【組立化粧箱】作業依頼＆実績'!$L$7:$L$256=②【資材】在庫情報!N$4),('③【組立化粧箱】作業依頼＆実績'!$N$7:$N$256))</f>
        <v>0</v>
      </c>
      <c r="O218" s="23">
        <f t="shared" si="50"/>
        <v>5280</v>
      </c>
      <c r="P218" s="21">
        <f>SUMPRODUCT((①【資材】入荷情報!$O$7:$O$56=②【資材】在庫情報!$B218)*(①【資材】入荷情報!$P$7:$P$56=②【資材】在庫情報!Q$4),(①【資材】入荷情報!$S$7:$S$56))</f>
        <v>0</v>
      </c>
      <c r="Q218" s="22" cm="1">
        <f t="array" ref="Q218">SUMPRODUCT(('③【組立化粧箱】作業依頼＆実績'!$K$7:$K$256=②【資材】在庫情報!$B218)*('③【組立化粧箱】作業依頼＆実績'!$L$7:$L$256=②【資材】在庫情報!Q$4),('③【組立化粧箱】作業依頼＆実績'!$N$7:$N$256))</f>
        <v>0</v>
      </c>
      <c r="R218" s="23">
        <f t="shared" si="51"/>
        <v>45</v>
      </c>
      <c r="S218" s="21">
        <f>SUMPRODUCT((①【資材】入荷情報!$O$7:$O$56=②【資材】在庫情報!$B218)*(①【資材】入荷情報!$P$7:$P$56=②【資材】在庫情報!T$4),(①【資材】入荷情報!$S$7:$S$56))</f>
        <v>0</v>
      </c>
      <c r="T218" s="22" cm="1">
        <f t="array" ref="T218">SUMPRODUCT(('③【組立化粧箱】作業依頼＆実績'!$K$7:$K$256=②【資材】在庫情報!$B218)*('③【組立化粧箱】作業依頼＆実績'!$L$7:$L$256=②【資材】在庫情報!T$4),('③【組立化粧箱】作業依頼＆実績'!$N$7:$N$256))</f>
        <v>0</v>
      </c>
      <c r="U218" s="23">
        <f t="shared" si="52"/>
        <v>70</v>
      </c>
      <c r="W218" s="68">
        <f t="shared" si="53"/>
        <v>0</v>
      </c>
      <c r="X218" s="22">
        <f t="shared" si="54"/>
        <v>0</v>
      </c>
      <c r="Y218" s="69">
        <f t="shared" si="55"/>
        <v>9319</v>
      </c>
    </row>
    <row r="219" spans="2:25" hidden="1" outlineLevel="1" x14ac:dyDescent="0.25">
      <c r="B219" s="19">
        <f t="shared" si="46"/>
        <v>45443</v>
      </c>
      <c r="C219" s="20" t="s">
        <v>75</v>
      </c>
      <c r="D219" s="21">
        <f>SUMPRODUCT((①【資材】入荷情報!$O$7:$O$56=②【資材】在庫情報!$B219)*(①【資材】入荷情報!$P$7:$P$56=②【資材】在庫情報!E$4),(①【資材】入荷情報!$S$7:$S$56))</f>
        <v>0</v>
      </c>
      <c r="E219" s="22" cm="1">
        <f t="array" ref="E219">SUMPRODUCT(('③【組立化粧箱】作業依頼＆実績'!$K$7:$K$256=②【資材】在庫情報!$B219)*('③【組立化粧箱】作業依頼＆実績'!$L$7:$L$256=②【資材】在庫情報!E$4),('③【組立化粧箱】作業依頼＆実績'!$N$7:$N$256))</f>
        <v>0</v>
      </c>
      <c r="F219" s="23">
        <f t="shared" si="47"/>
        <v>5660</v>
      </c>
      <c r="G219" s="21">
        <f>SUMPRODUCT((①【資材】入荷情報!$O$7:$O$56=②【資材】在庫情報!$B219)*(①【資材】入荷情報!$P$7:$P$56=②【資材】在庫情報!H$4),(①【資材】入荷情報!$S$7:$S$56))</f>
        <v>0</v>
      </c>
      <c r="H219" s="22" cm="1">
        <f t="array" ref="H219">SUMPRODUCT(('③【組立化粧箱】作業依頼＆実績'!$K$7:$K$256=②【資材】在庫情報!$B219)*('③【組立化粧箱】作業依頼＆実績'!$L$7:$L$256=②【資材】在庫情報!H$4),('③【組立化粧箱】作業依頼＆実績'!$N$7:$N$256))</f>
        <v>0</v>
      </c>
      <c r="I219" s="23">
        <f t="shared" si="48"/>
        <v>3443</v>
      </c>
      <c r="J219" s="21">
        <f>SUMPRODUCT((①【資材】入荷情報!$O$7:$O$56=②【資材】在庫情報!$B219)*(①【資材】入荷情報!$P$7:$P$56=②【資材】在庫情報!K$4),(①【資材】入荷情報!$S$7:$S$56))</f>
        <v>0</v>
      </c>
      <c r="K219" s="22" cm="1">
        <f t="array" ref="K219">SUMPRODUCT(('③【組立化粧箱】作業依頼＆実績'!$K$7:$K$256=②【資材】在庫情報!$B219)*('③【組立化粧箱】作業依頼＆実績'!$L$7:$L$256=②【資材】在庫情報!K$4),('③【組立化粧箱】作業依頼＆実績'!$N$7:$N$256))</f>
        <v>0</v>
      </c>
      <c r="L219" s="23">
        <f t="shared" si="49"/>
        <v>3443</v>
      </c>
      <c r="M219" s="21">
        <f>SUMPRODUCT((①【資材】入荷情報!$O$7:$O$56=②【資材】在庫情報!$B219)*(①【資材】入荷情報!$P$7:$P$56=②【資材】在庫情報!N$4),(①【資材】入荷情報!$S$7:$S$56))</f>
        <v>0</v>
      </c>
      <c r="N219" s="22" cm="1">
        <f t="array" ref="N219">SUMPRODUCT(('③【組立化粧箱】作業依頼＆実績'!$K$7:$K$256=②【資材】在庫情報!$B219)*('③【組立化粧箱】作業依頼＆実績'!$L$7:$L$256=②【資材】在庫情報!N$4),('③【組立化粧箱】作業依頼＆実績'!$N$7:$N$256))</f>
        <v>0</v>
      </c>
      <c r="O219" s="23">
        <f t="shared" si="50"/>
        <v>5280</v>
      </c>
      <c r="P219" s="21">
        <f>SUMPRODUCT((①【資材】入荷情報!$O$7:$O$56=②【資材】在庫情報!$B219)*(①【資材】入荷情報!$P$7:$P$56=②【資材】在庫情報!Q$4),(①【資材】入荷情報!$S$7:$S$56))</f>
        <v>0</v>
      </c>
      <c r="Q219" s="22" cm="1">
        <f t="array" ref="Q219">SUMPRODUCT(('③【組立化粧箱】作業依頼＆実績'!$K$7:$K$256=②【資材】在庫情報!$B219)*('③【組立化粧箱】作業依頼＆実績'!$L$7:$L$256=②【資材】在庫情報!Q$4),('③【組立化粧箱】作業依頼＆実績'!$N$7:$N$256))</f>
        <v>0</v>
      </c>
      <c r="R219" s="23">
        <f t="shared" si="51"/>
        <v>45</v>
      </c>
      <c r="S219" s="21">
        <f>SUMPRODUCT((①【資材】入荷情報!$O$7:$O$56=②【資材】在庫情報!$B219)*(①【資材】入荷情報!$P$7:$P$56=②【資材】在庫情報!T$4),(①【資材】入荷情報!$S$7:$S$56))</f>
        <v>0</v>
      </c>
      <c r="T219" s="22" cm="1">
        <f t="array" ref="T219">SUMPRODUCT(('③【組立化粧箱】作業依頼＆実績'!$K$7:$K$256=②【資材】在庫情報!$B219)*('③【組立化粧箱】作業依頼＆実績'!$L$7:$L$256=②【資材】在庫情報!T$4),('③【組立化粧箱】作業依頼＆実績'!$N$7:$N$256))</f>
        <v>0</v>
      </c>
      <c r="U219" s="23">
        <f t="shared" si="52"/>
        <v>70</v>
      </c>
      <c r="W219" s="68">
        <f t="shared" si="53"/>
        <v>0</v>
      </c>
      <c r="X219" s="22">
        <f t="shared" si="54"/>
        <v>0</v>
      </c>
      <c r="Y219" s="69">
        <f t="shared" si="55"/>
        <v>9319</v>
      </c>
    </row>
    <row r="220" spans="2:25" collapsed="1" x14ac:dyDescent="0.25">
      <c r="B220" s="134">
        <f t="shared" si="46"/>
        <v>45444</v>
      </c>
      <c r="C220" s="135" t="s">
        <v>76</v>
      </c>
      <c r="D220" s="21">
        <f>SUMPRODUCT((①【資材】入荷情報!$O$7:$O$56=②【資材】在庫情報!$B220)*(①【資材】入荷情報!$P$7:$P$56=②【資材】在庫情報!E$4),(①【資材】入荷情報!$S$7:$S$56))</f>
        <v>0</v>
      </c>
      <c r="E220" s="22" cm="1">
        <f t="array" ref="E220">SUMPRODUCT(('③【組立化粧箱】作業依頼＆実績'!$K$7:$K$256=②【資材】在庫情報!$B220)*('③【組立化粧箱】作業依頼＆実績'!$L$7:$L$256=②【資材】在庫情報!E$4),('③【組立化粧箱】作業依頼＆実績'!$N$7:$N$256))</f>
        <v>0</v>
      </c>
      <c r="F220" s="23">
        <f t="shared" si="47"/>
        <v>5660</v>
      </c>
      <c r="G220" s="21">
        <f>SUMPRODUCT((①【資材】入荷情報!$O$7:$O$56=②【資材】在庫情報!$B220)*(①【資材】入荷情報!$P$7:$P$56=②【資材】在庫情報!H$4),(①【資材】入荷情報!$S$7:$S$56))</f>
        <v>0</v>
      </c>
      <c r="H220" s="22" cm="1">
        <f t="array" ref="H220">SUMPRODUCT(('③【組立化粧箱】作業依頼＆実績'!$K$7:$K$256=②【資材】在庫情報!$B220)*('③【組立化粧箱】作業依頼＆実績'!$L$7:$L$256=②【資材】在庫情報!H$4),('③【組立化粧箱】作業依頼＆実績'!$N$7:$N$256))</f>
        <v>0</v>
      </c>
      <c r="I220" s="23">
        <f t="shared" si="48"/>
        <v>3443</v>
      </c>
      <c r="J220" s="21">
        <f>SUMPRODUCT((①【資材】入荷情報!$O$7:$O$56=②【資材】在庫情報!$B220)*(①【資材】入荷情報!$P$7:$P$56=②【資材】在庫情報!K$4),(①【資材】入荷情報!$S$7:$S$56))</f>
        <v>0</v>
      </c>
      <c r="K220" s="22" cm="1">
        <f t="array" ref="K220">SUMPRODUCT(('③【組立化粧箱】作業依頼＆実績'!$K$7:$K$256=②【資材】在庫情報!$B220)*('③【組立化粧箱】作業依頼＆実績'!$L$7:$L$256=②【資材】在庫情報!K$4),('③【組立化粧箱】作業依頼＆実績'!$N$7:$N$256))</f>
        <v>0</v>
      </c>
      <c r="L220" s="23">
        <f t="shared" si="49"/>
        <v>3443</v>
      </c>
      <c r="M220" s="21">
        <f>SUMPRODUCT((①【資材】入荷情報!$O$7:$O$56=②【資材】在庫情報!$B220)*(①【資材】入荷情報!$P$7:$P$56=②【資材】在庫情報!N$4),(①【資材】入荷情報!$S$7:$S$56))</f>
        <v>0</v>
      </c>
      <c r="N220" s="22" cm="1">
        <f t="array" ref="N220">SUMPRODUCT(('③【組立化粧箱】作業依頼＆実績'!$K$7:$K$256=②【資材】在庫情報!$B220)*('③【組立化粧箱】作業依頼＆実績'!$L$7:$L$256=②【資材】在庫情報!N$4),('③【組立化粧箱】作業依頼＆実績'!$N$7:$N$256))</f>
        <v>0</v>
      </c>
      <c r="O220" s="23">
        <f t="shared" si="50"/>
        <v>5280</v>
      </c>
      <c r="P220" s="21">
        <f>SUMPRODUCT((①【資材】入荷情報!$O$7:$O$56=②【資材】在庫情報!$B220)*(①【資材】入荷情報!$P$7:$P$56=②【資材】在庫情報!Q$4),(①【資材】入荷情報!$S$7:$S$56))</f>
        <v>0</v>
      </c>
      <c r="Q220" s="22" cm="1">
        <f t="array" ref="Q220">SUMPRODUCT(('③【組立化粧箱】作業依頼＆実績'!$K$7:$K$256=②【資材】在庫情報!$B220)*('③【組立化粧箱】作業依頼＆実績'!$L$7:$L$256=②【資材】在庫情報!Q$4),('③【組立化粧箱】作業依頼＆実績'!$N$7:$N$256))</f>
        <v>0</v>
      </c>
      <c r="R220" s="23">
        <f t="shared" si="51"/>
        <v>45</v>
      </c>
      <c r="S220" s="21">
        <f>SUMPRODUCT((①【資材】入荷情報!$O$7:$O$56=②【資材】在庫情報!$B220)*(①【資材】入荷情報!$P$7:$P$56=②【資材】在庫情報!T$4),(①【資材】入荷情報!$S$7:$S$56))</f>
        <v>0</v>
      </c>
      <c r="T220" s="22" cm="1">
        <f t="array" ref="T220">SUMPRODUCT(('③【組立化粧箱】作業依頼＆実績'!$K$7:$K$256=②【資材】在庫情報!$B220)*('③【組立化粧箱】作業依頼＆実績'!$L$7:$L$256=②【資材】在庫情報!T$4),('③【組立化粧箱】作業依頼＆実績'!$N$7:$N$256))</f>
        <v>0</v>
      </c>
      <c r="U220" s="23">
        <f t="shared" si="52"/>
        <v>70</v>
      </c>
      <c r="W220" s="68">
        <f t="shared" si="53"/>
        <v>0</v>
      </c>
      <c r="X220" s="22">
        <f t="shared" si="54"/>
        <v>0</v>
      </c>
      <c r="Y220" s="69">
        <f t="shared" si="55"/>
        <v>9319</v>
      </c>
    </row>
    <row r="221" spans="2:25" hidden="1" outlineLevel="1" x14ac:dyDescent="0.25">
      <c r="B221" s="19">
        <f t="shared" si="46"/>
        <v>45445</v>
      </c>
      <c r="C221" s="20" t="s">
        <v>77</v>
      </c>
      <c r="D221" s="21">
        <f>SUMPRODUCT((①【資材】入荷情報!$O$7:$O$56=②【資材】在庫情報!$B221)*(①【資材】入荷情報!$P$7:$P$56=②【資材】在庫情報!E$4),(①【資材】入荷情報!$S$7:$S$56))</f>
        <v>0</v>
      </c>
      <c r="E221" s="22" cm="1">
        <f t="array" ref="E221">SUMPRODUCT(('③【組立化粧箱】作業依頼＆実績'!$K$7:$K$256=②【資材】在庫情報!$B221)*('③【組立化粧箱】作業依頼＆実績'!$L$7:$L$256=②【資材】在庫情報!E$4),('③【組立化粧箱】作業依頼＆実績'!$N$7:$N$256))</f>
        <v>0</v>
      </c>
      <c r="F221" s="23">
        <f t="shared" si="47"/>
        <v>5660</v>
      </c>
      <c r="G221" s="21">
        <f>SUMPRODUCT((①【資材】入荷情報!$O$7:$O$56=②【資材】在庫情報!$B221)*(①【資材】入荷情報!$P$7:$P$56=②【資材】在庫情報!H$4),(①【資材】入荷情報!$S$7:$S$56))</f>
        <v>0</v>
      </c>
      <c r="H221" s="22" cm="1">
        <f t="array" ref="H221">SUMPRODUCT(('③【組立化粧箱】作業依頼＆実績'!$K$7:$K$256=②【資材】在庫情報!$B221)*('③【組立化粧箱】作業依頼＆実績'!$L$7:$L$256=②【資材】在庫情報!H$4),('③【組立化粧箱】作業依頼＆実績'!$N$7:$N$256))</f>
        <v>0</v>
      </c>
      <c r="I221" s="23">
        <f t="shared" si="48"/>
        <v>3443</v>
      </c>
      <c r="J221" s="21">
        <f>SUMPRODUCT((①【資材】入荷情報!$O$7:$O$56=②【資材】在庫情報!$B221)*(①【資材】入荷情報!$P$7:$P$56=②【資材】在庫情報!K$4),(①【資材】入荷情報!$S$7:$S$56))</f>
        <v>0</v>
      </c>
      <c r="K221" s="22" cm="1">
        <f t="array" ref="K221">SUMPRODUCT(('③【組立化粧箱】作業依頼＆実績'!$K$7:$K$256=②【資材】在庫情報!$B221)*('③【組立化粧箱】作業依頼＆実績'!$L$7:$L$256=②【資材】在庫情報!K$4),('③【組立化粧箱】作業依頼＆実績'!$N$7:$N$256))</f>
        <v>0</v>
      </c>
      <c r="L221" s="23">
        <f t="shared" si="49"/>
        <v>3443</v>
      </c>
      <c r="M221" s="21">
        <f>SUMPRODUCT((①【資材】入荷情報!$O$7:$O$56=②【資材】在庫情報!$B221)*(①【資材】入荷情報!$P$7:$P$56=②【資材】在庫情報!N$4),(①【資材】入荷情報!$S$7:$S$56))</f>
        <v>0</v>
      </c>
      <c r="N221" s="22" cm="1">
        <f t="array" ref="N221">SUMPRODUCT(('③【組立化粧箱】作業依頼＆実績'!$K$7:$K$256=②【資材】在庫情報!$B221)*('③【組立化粧箱】作業依頼＆実績'!$L$7:$L$256=②【資材】在庫情報!N$4),('③【組立化粧箱】作業依頼＆実績'!$N$7:$N$256))</f>
        <v>0</v>
      </c>
      <c r="O221" s="23">
        <f t="shared" si="50"/>
        <v>5280</v>
      </c>
      <c r="P221" s="21">
        <f>SUMPRODUCT((①【資材】入荷情報!$O$7:$O$56=②【資材】在庫情報!$B221)*(①【資材】入荷情報!$P$7:$P$56=②【資材】在庫情報!Q$4),(①【資材】入荷情報!$S$7:$S$56))</f>
        <v>0</v>
      </c>
      <c r="Q221" s="22" cm="1">
        <f t="array" ref="Q221">SUMPRODUCT(('③【組立化粧箱】作業依頼＆実績'!$K$7:$K$256=②【資材】在庫情報!$B221)*('③【組立化粧箱】作業依頼＆実績'!$L$7:$L$256=②【資材】在庫情報!Q$4),('③【組立化粧箱】作業依頼＆実績'!$N$7:$N$256))</f>
        <v>0</v>
      </c>
      <c r="R221" s="23">
        <f t="shared" si="51"/>
        <v>45</v>
      </c>
      <c r="S221" s="21">
        <f>SUMPRODUCT((①【資材】入荷情報!$O$7:$O$56=②【資材】在庫情報!$B221)*(①【資材】入荷情報!$P$7:$P$56=②【資材】在庫情報!T$4),(①【資材】入荷情報!$S$7:$S$56))</f>
        <v>0</v>
      </c>
      <c r="T221" s="22" cm="1">
        <f t="array" ref="T221">SUMPRODUCT(('③【組立化粧箱】作業依頼＆実績'!$K$7:$K$256=②【資材】在庫情報!$B221)*('③【組立化粧箱】作業依頼＆実績'!$L$7:$L$256=②【資材】在庫情報!T$4),('③【組立化粧箱】作業依頼＆実績'!$N$7:$N$256))</f>
        <v>0</v>
      </c>
      <c r="U221" s="23">
        <f t="shared" si="52"/>
        <v>70</v>
      </c>
      <c r="W221" s="68">
        <f t="shared" si="53"/>
        <v>0</v>
      </c>
      <c r="X221" s="22">
        <f t="shared" si="54"/>
        <v>0</v>
      </c>
      <c r="Y221" s="69">
        <f t="shared" si="55"/>
        <v>9319</v>
      </c>
    </row>
    <row r="222" spans="2:25" hidden="1" outlineLevel="1" x14ac:dyDescent="0.25">
      <c r="B222" s="19">
        <f t="shared" si="46"/>
        <v>45446</v>
      </c>
      <c r="C222" s="20" t="s">
        <v>78</v>
      </c>
      <c r="D222" s="21">
        <f>SUMPRODUCT((①【資材】入荷情報!$O$7:$O$56=②【資材】在庫情報!$B222)*(①【資材】入荷情報!$P$7:$P$56=②【資材】在庫情報!E$4),(①【資材】入荷情報!$S$7:$S$56))</f>
        <v>0</v>
      </c>
      <c r="E222" s="22" cm="1">
        <f t="array" ref="E222">SUMPRODUCT(('③【組立化粧箱】作業依頼＆実績'!$K$7:$K$256=②【資材】在庫情報!$B222)*('③【組立化粧箱】作業依頼＆実績'!$L$7:$L$256=②【資材】在庫情報!E$4),('③【組立化粧箱】作業依頼＆実績'!$N$7:$N$256))</f>
        <v>0</v>
      </c>
      <c r="F222" s="23">
        <f t="shared" si="47"/>
        <v>5660</v>
      </c>
      <c r="G222" s="21">
        <f>SUMPRODUCT((①【資材】入荷情報!$O$7:$O$56=②【資材】在庫情報!$B222)*(①【資材】入荷情報!$P$7:$P$56=②【資材】在庫情報!H$4),(①【資材】入荷情報!$S$7:$S$56))</f>
        <v>0</v>
      </c>
      <c r="H222" s="22" cm="1">
        <f t="array" ref="H222">SUMPRODUCT(('③【組立化粧箱】作業依頼＆実績'!$K$7:$K$256=②【資材】在庫情報!$B222)*('③【組立化粧箱】作業依頼＆実績'!$L$7:$L$256=②【資材】在庫情報!H$4),('③【組立化粧箱】作業依頼＆実績'!$N$7:$N$256))</f>
        <v>0</v>
      </c>
      <c r="I222" s="23">
        <f t="shared" si="48"/>
        <v>3443</v>
      </c>
      <c r="J222" s="21">
        <f>SUMPRODUCT((①【資材】入荷情報!$O$7:$O$56=②【資材】在庫情報!$B222)*(①【資材】入荷情報!$P$7:$P$56=②【資材】在庫情報!K$4),(①【資材】入荷情報!$S$7:$S$56))</f>
        <v>0</v>
      </c>
      <c r="K222" s="22" cm="1">
        <f t="array" ref="K222">SUMPRODUCT(('③【組立化粧箱】作業依頼＆実績'!$K$7:$K$256=②【資材】在庫情報!$B222)*('③【組立化粧箱】作業依頼＆実績'!$L$7:$L$256=②【資材】在庫情報!K$4),('③【組立化粧箱】作業依頼＆実績'!$N$7:$N$256))</f>
        <v>0</v>
      </c>
      <c r="L222" s="23">
        <f t="shared" si="49"/>
        <v>3443</v>
      </c>
      <c r="M222" s="21">
        <f>SUMPRODUCT((①【資材】入荷情報!$O$7:$O$56=②【資材】在庫情報!$B222)*(①【資材】入荷情報!$P$7:$P$56=②【資材】在庫情報!N$4),(①【資材】入荷情報!$S$7:$S$56))</f>
        <v>0</v>
      </c>
      <c r="N222" s="22" cm="1">
        <f t="array" ref="N222">SUMPRODUCT(('③【組立化粧箱】作業依頼＆実績'!$K$7:$K$256=②【資材】在庫情報!$B222)*('③【組立化粧箱】作業依頼＆実績'!$L$7:$L$256=②【資材】在庫情報!N$4),('③【組立化粧箱】作業依頼＆実績'!$N$7:$N$256))</f>
        <v>0</v>
      </c>
      <c r="O222" s="23">
        <f t="shared" si="50"/>
        <v>5280</v>
      </c>
      <c r="P222" s="21">
        <f>SUMPRODUCT((①【資材】入荷情報!$O$7:$O$56=②【資材】在庫情報!$B222)*(①【資材】入荷情報!$P$7:$P$56=②【資材】在庫情報!Q$4),(①【資材】入荷情報!$S$7:$S$56))</f>
        <v>0</v>
      </c>
      <c r="Q222" s="22" cm="1">
        <f t="array" ref="Q222">SUMPRODUCT(('③【組立化粧箱】作業依頼＆実績'!$K$7:$K$256=②【資材】在庫情報!$B222)*('③【組立化粧箱】作業依頼＆実績'!$L$7:$L$256=②【資材】在庫情報!Q$4),('③【組立化粧箱】作業依頼＆実績'!$N$7:$N$256))</f>
        <v>0</v>
      </c>
      <c r="R222" s="23">
        <f t="shared" si="51"/>
        <v>45</v>
      </c>
      <c r="S222" s="21">
        <f>SUMPRODUCT((①【資材】入荷情報!$O$7:$O$56=②【資材】在庫情報!$B222)*(①【資材】入荷情報!$P$7:$P$56=②【資材】在庫情報!T$4),(①【資材】入荷情報!$S$7:$S$56))</f>
        <v>0</v>
      </c>
      <c r="T222" s="22" cm="1">
        <f t="array" ref="T222">SUMPRODUCT(('③【組立化粧箱】作業依頼＆実績'!$K$7:$K$256=②【資材】在庫情報!$B222)*('③【組立化粧箱】作業依頼＆実績'!$L$7:$L$256=②【資材】在庫情報!T$4),('③【組立化粧箱】作業依頼＆実績'!$N$7:$N$256))</f>
        <v>0</v>
      </c>
      <c r="U222" s="23">
        <f t="shared" si="52"/>
        <v>70</v>
      </c>
      <c r="W222" s="68">
        <f t="shared" si="53"/>
        <v>0</v>
      </c>
      <c r="X222" s="22">
        <f t="shared" si="54"/>
        <v>0</v>
      </c>
      <c r="Y222" s="69">
        <f t="shared" si="55"/>
        <v>9319</v>
      </c>
    </row>
    <row r="223" spans="2:25" hidden="1" outlineLevel="1" x14ac:dyDescent="0.25">
      <c r="B223" s="19">
        <f t="shared" si="46"/>
        <v>45447</v>
      </c>
      <c r="C223" s="20" t="s">
        <v>79</v>
      </c>
      <c r="D223" s="21">
        <f>SUMPRODUCT((①【資材】入荷情報!$O$7:$O$56=②【資材】在庫情報!$B223)*(①【資材】入荷情報!$P$7:$P$56=②【資材】在庫情報!E$4),(①【資材】入荷情報!$S$7:$S$56))</f>
        <v>0</v>
      </c>
      <c r="E223" s="22" cm="1">
        <f t="array" ref="E223">SUMPRODUCT(('③【組立化粧箱】作業依頼＆実績'!$K$7:$K$256=②【資材】在庫情報!$B223)*('③【組立化粧箱】作業依頼＆実績'!$L$7:$L$256=②【資材】在庫情報!E$4),('③【組立化粧箱】作業依頼＆実績'!$N$7:$N$256))</f>
        <v>0</v>
      </c>
      <c r="F223" s="23">
        <f t="shared" si="47"/>
        <v>5660</v>
      </c>
      <c r="G223" s="21">
        <f>SUMPRODUCT((①【資材】入荷情報!$O$7:$O$56=②【資材】在庫情報!$B223)*(①【資材】入荷情報!$P$7:$P$56=②【資材】在庫情報!H$4),(①【資材】入荷情報!$S$7:$S$56))</f>
        <v>0</v>
      </c>
      <c r="H223" s="22" cm="1">
        <f t="array" ref="H223">SUMPRODUCT(('③【組立化粧箱】作業依頼＆実績'!$K$7:$K$256=②【資材】在庫情報!$B223)*('③【組立化粧箱】作業依頼＆実績'!$L$7:$L$256=②【資材】在庫情報!H$4),('③【組立化粧箱】作業依頼＆実績'!$N$7:$N$256))</f>
        <v>0</v>
      </c>
      <c r="I223" s="23">
        <f t="shared" si="48"/>
        <v>3443</v>
      </c>
      <c r="J223" s="21">
        <f>SUMPRODUCT((①【資材】入荷情報!$O$7:$O$56=②【資材】在庫情報!$B223)*(①【資材】入荷情報!$P$7:$P$56=②【資材】在庫情報!K$4),(①【資材】入荷情報!$S$7:$S$56))</f>
        <v>0</v>
      </c>
      <c r="K223" s="22" cm="1">
        <f t="array" ref="K223">SUMPRODUCT(('③【組立化粧箱】作業依頼＆実績'!$K$7:$K$256=②【資材】在庫情報!$B223)*('③【組立化粧箱】作業依頼＆実績'!$L$7:$L$256=②【資材】在庫情報!K$4),('③【組立化粧箱】作業依頼＆実績'!$N$7:$N$256))</f>
        <v>0</v>
      </c>
      <c r="L223" s="23">
        <f t="shared" si="49"/>
        <v>3443</v>
      </c>
      <c r="M223" s="21">
        <f>SUMPRODUCT((①【資材】入荷情報!$O$7:$O$56=②【資材】在庫情報!$B223)*(①【資材】入荷情報!$P$7:$P$56=②【資材】在庫情報!N$4),(①【資材】入荷情報!$S$7:$S$56))</f>
        <v>0</v>
      </c>
      <c r="N223" s="22" cm="1">
        <f t="array" ref="N223">SUMPRODUCT(('③【組立化粧箱】作業依頼＆実績'!$K$7:$K$256=②【資材】在庫情報!$B223)*('③【組立化粧箱】作業依頼＆実績'!$L$7:$L$256=②【資材】在庫情報!N$4),('③【組立化粧箱】作業依頼＆実績'!$N$7:$N$256))</f>
        <v>0</v>
      </c>
      <c r="O223" s="23">
        <f t="shared" si="50"/>
        <v>5280</v>
      </c>
      <c r="P223" s="21">
        <f>SUMPRODUCT((①【資材】入荷情報!$O$7:$O$56=②【資材】在庫情報!$B223)*(①【資材】入荷情報!$P$7:$P$56=②【資材】在庫情報!Q$4),(①【資材】入荷情報!$S$7:$S$56))</f>
        <v>0</v>
      </c>
      <c r="Q223" s="22" cm="1">
        <f t="array" ref="Q223">SUMPRODUCT(('③【組立化粧箱】作業依頼＆実績'!$K$7:$K$256=②【資材】在庫情報!$B223)*('③【組立化粧箱】作業依頼＆実績'!$L$7:$L$256=②【資材】在庫情報!Q$4),('③【組立化粧箱】作業依頼＆実績'!$N$7:$N$256))</f>
        <v>0</v>
      </c>
      <c r="R223" s="23">
        <f t="shared" si="51"/>
        <v>45</v>
      </c>
      <c r="S223" s="21">
        <f>SUMPRODUCT((①【資材】入荷情報!$O$7:$O$56=②【資材】在庫情報!$B223)*(①【資材】入荷情報!$P$7:$P$56=②【資材】在庫情報!T$4),(①【資材】入荷情報!$S$7:$S$56))</f>
        <v>0</v>
      </c>
      <c r="T223" s="22" cm="1">
        <f t="array" ref="T223">SUMPRODUCT(('③【組立化粧箱】作業依頼＆実績'!$K$7:$K$256=②【資材】在庫情報!$B223)*('③【組立化粧箱】作業依頼＆実績'!$L$7:$L$256=②【資材】在庫情報!T$4),('③【組立化粧箱】作業依頼＆実績'!$N$7:$N$256))</f>
        <v>0</v>
      </c>
      <c r="U223" s="23">
        <f t="shared" si="52"/>
        <v>70</v>
      </c>
      <c r="W223" s="68">
        <f t="shared" si="53"/>
        <v>0</v>
      </c>
      <c r="X223" s="22">
        <f t="shared" si="54"/>
        <v>0</v>
      </c>
      <c r="Y223" s="69">
        <f t="shared" si="55"/>
        <v>9319</v>
      </c>
    </row>
    <row r="224" spans="2:25" hidden="1" outlineLevel="1" x14ac:dyDescent="0.25">
      <c r="B224" s="19">
        <f t="shared" si="46"/>
        <v>45448</v>
      </c>
      <c r="C224" s="20" t="s">
        <v>80</v>
      </c>
      <c r="D224" s="21">
        <f>SUMPRODUCT((①【資材】入荷情報!$O$7:$O$56=②【資材】在庫情報!$B224)*(①【資材】入荷情報!$P$7:$P$56=②【資材】在庫情報!E$4),(①【資材】入荷情報!$S$7:$S$56))</f>
        <v>0</v>
      </c>
      <c r="E224" s="22" cm="1">
        <f t="array" ref="E224">SUMPRODUCT(('③【組立化粧箱】作業依頼＆実績'!$K$7:$K$256=②【資材】在庫情報!$B224)*('③【組立化粧箱】作業依頼＆実績'!$L$7:$L$256=②【資材】在庫情報!E$4),('③【組立化粧箱】作業依頼＆実績'!$N$7:$N$256))</f>
        <v>0</v>
      </c>
      <c r="F224" s="23">
        <f t="shared" si="47"/>
        <v>5660</v>
      </c>
      <c r="G224" s="21">
        <f>SUMPRODUCT((①【資材】入荷情報!$O$7:$O$56=②【資材】在庫情報!$B224)*(①【資材】入荷情報!$P$7:$P$56=②【資材】在庫情報!H$4),(①【資材】入荷情報!$S$7:$S$56))</f>
        <v>0</v>
      </c>
      <c r="H224" s="22" cm="1">
        <f t="array" ref="H224">SUMPRODUCT(('③【組立化粧箱】作業依頼＆実績'!$K$7:$K$256=②【資材】在庫情報!$B224)*('③【組立化粧箱】作業依頼＆実績'!$L$7:$L$256=②【資材】在庫情報!H$4),('③【組立化粧箱】作業依頼＆実績'!$N$7:$N$256))</f>
        <v>0</v>
      </c>
      <c r="I224" s="23">
        <f t="shared" si="48"/>
        <v>3443</v>
      </c>
      <c r="J224" s="21">
        <f>SUMPRODUCT((①【資材】入荷情報!$O$7:$O$56=②【資材】在庫情報!$B224)*(①【資材】入荷情報!$P$7:$P$56=②【資材】在庫情報!K$4),(①【資材】入荷情報!$S$7:$S$56))</f>
        <v>0</v>
      </c>
      <c r="K224" s="22" cm="1">
        <f t="array" ref="K224">SUMPRODUCT(('③【組立化粧箱】作業依頼＆実績'!$K$7:$K$256=②【資材】在庫情報!$B224)*('③【組立化粧箱】作業依頼＆実績'!$L$7:$L$256=②【資材】在庫情報!K$4),('③【組立化粧箱】作業依頼＆実績'!$N$7:$N$256))</f>
        <v>0</v>
      </c>
      <c r="L224" s="23">
        <f t="shared" si="49"/>
        <v>3443</v>
      </c>
      <c r="M224" s="21">
        <f>SUMPRODUCT((①【資材】入荷情報!$O$7:$O$56=②【資材】在庫情報!$B224)*(①【資材】入荷情報!$P$7:$P$56=②【資材】在庫情報!N$4),(①【資材】入荷情報!$S$7:$S$56))</f>
        <v>0</v>
      </c>
      <c r="N224" s="22" cm="1">
        <f t="array" ref="N224">SUMPRODUCT(('③【組立化粧箱】作業依頼＆実績'!$K$7:$K$256=②【資材】在庫情報!$B224)*('③【組立化粧箱】作業依頼＆実績'!$L$7:$L$256=②【資材】在庫情報!N$4),('③【組立化粧箱】作業依頼＆実績'!$N$7:$N$256))</f>
        <v>0</v>
      </c>
      <c r="O224" s="23">
        <f t="shared" si="50"/>
        <v>5280</v>
      </c>
      <c r="P224" s="21">
        <f>SUMPRODUCT((①【資材】入荷情報!$O$7:$O$56=②【資材】在庫情報!$B224)*(①【資材】入荷情報!$P$7:$P$56=②【資材】在庫情報!Q$4),(①【資材】入荷情報!$S$7:$S$56))</f>
        <v>0</v>
      </c>
      <c r="Q224" s="22" cm="1">
        <f t="array" ref="Q224">SUMPRODUCT(('③【組立化粧箱】作業依頼＆実績'!$K$7:$K$256=②【資材】在庫情報!$B224)*('③【組立化粧箱】作業依頼＆実績'!$L$7:$L$256=②【資材】在庫情報!Q$4),('③【組立化粧箱】作業依頼＆実績'!$N$7:$N$256))</f>
        <v>0</v>
      </c>
      <c r="R224" s="23">
        <f t="shared" si="51"/>
        <v>45</v>
      </c>
      <c r="S224" s="21">
        <f>SUMPRODUCT((①【資材】入荷情報!$O$7:$O$56=②【資材】在庫情報!$B224)*(①【資材】入荷情報!$P$7:$P$56=②【資材】在庫情報!T$4),(①【資材】入荷情報!$S$7:$S$56))</f>
        <v>0</v>
      </c>
      <c r="T224" s="22" cm="1">
        <f t="array" ref="T224">SUMPRODUCT(('③【組立化粧箱】作業依頼＆実績'!$K$7:$K$256=②【資材】在庫情報!$B224)*('③【組立化粧箱】作業依頼＆実績'!$L$7:$L$256=②【資材】在庫情報!T$4),('③【組立化粧箱】作業依頼＆実績'!$N$7:$N$256))</f>
        <v>0</v>
      </c>
      <c r="U224" s="23">
        <f t="shared" si="52"/>
        <v>70</v>
      </c>
      <c r="W224" s="68">
        <f t="shared" si="53"/>
        <v>0</v>
      </c>
      <c r="X224" s="22">
        <f t="shared" si="54"/>
        <v>0</v>
      </c>
      <c r="Y224" s="69">
        <f t="shared" si="55"/>
        <v>9319</v>
      </c>
    </row>
    <row r="225" spans="2:25" hidden="1" outlineLevel="1" x14ac:dyDescent="0.25">
      <c r="B225" s="19">
        <f t="shared" si="46"/>
        <v>45449</v>
      </c>
      <c r="C225" s="20" t="s">
        <v>81</v>
      </c>
      <c r="D225" s="21">
        <f>SUMPRODUCT((①【資材】入荷情報!$O$7:$O$56=②【資材】在庫情報!$B225)*(①【資材】入荷情報!$P$7:$P$56=②【資材】在庫情報!E$4),(①【資材】入荷情報!$S$7:$S$56))</f>
        <v>0</v>
      </c>
      <c r="E225" s="22" cm="1">
        <f t="array" ref="E225">SUMPRODUCT(('③【組立化粧箱】作業依頼＆実績'!$K$7:$K$256=②【資材】在庫情報!$B225)*('③【組立化粧箱】作業依頼＆実績'!$L$7:$L$256=②【資材】在庫情報!E$4),('③【組立化粧箱】作業依頼＆実績'!$N$7:$N$256))</f>
        <v>0</v>
      </c>
      <c r="F225" s="23">
        <f t="shared" si="47"/>
        <v>5660</v>
      </c>
      <c r="G225" s="21">
        <f>SUMPRODUCT((①【資材】入荷情報!$O$7:$O$56=②【資材】在庫情報!$B225)*(①【資材】入荷情報!$P$7:$P$56=②【資材】在庫情報!H$4),(①【資材】入荷情報!$S$7:$S$56))</f>
        <v>0</v>
      </c>
      <c r="H225" s="22" cm="1">
        <f t="array" ref="H225">SUMPRODUCT(('③【組立化粧箱】作業依頼＆実績'!$K$7:$K$256=②【資材】在庫情報!$B225)*('③【組立化粧箱】作業依頼＆実績'!$L$7:$L$256=②【資材】在庫情報!H$4),('③【組立化粧箱】作業依頼＆実績'!$N$7:$N$256))</f>
        <v>0</v>
      </c>
      <c r="I225" s="23">
        <f t="shared" si="48"/>
        <v>3443</v>
      </c>
      <c r="J225" s="21">
        <f>SUMPRODUCT((①【資材】入荷情報!$O$7:$O$56=②【資材】在庫情報!$B225)*(①【資材】入荷情報!$P$7:$P$56=②【資材】在庫情報!K$4),(①【資材】入荷情報!$S$7:$S$56))</f>
        <v>0</v>
      </c>
      <c r="K225" s="22" cm="1">
        <f t="array" ref="K225">SUMPRODUCT(('③【組立化粧箱】作業依頼＆実績'!$K$7:$K$256=②【資材】在庫情報!$B225)*('③【組立化粧箱】作業依頼＆実績'!$L$7:$L$256=②【資材】在庫情報!K$4),('③【組立化粧箱】作業依頼＆実績'!$N$7:$N$256))</f>
        <v>0</v>
      </c>
      <c r="L225" s="23">
        <f t="shared" si="49"/>
        <v>3443</v>
      </c>
      <c r="M225" s="21">
        <f>SUMPRODUCT((①【資材】入荷情報!$O$7:$O$56=②【資材】在庫情報!$B225)*(①【資材】入荷情報!$P$7:$P$56=②【資材】在庫情報!N$4),(①【資材】入荷情報!$S$7:$S$56))</f>
        <v>0</v>
      </c>
      <c r="N225" s="22" cm="1">
        <f t="array" ref="N225">SUMPRODUCT(('③【組立化粧箱】作業依頼＆実績'!$K$7:$K$256=②【資材】在庫情報!$B225)*('③【組立化粧箱】作業依頼＆実績'!$L$7:$L$256=②【資材】在庫情報!N$4),('③【組立化粧箱】作業依頼＆実績'!$N$7:$N$256))</f>
        <v>0</v>
      </c>
      <c r="O225" s="23">
        <f t="shared" si="50"/>
        <v>5280</v>
      </c>
      <c r="P225" s="21">
        <f>SUMPRODUCT((①【資材】入荷情報!$O$7:$O$56=②【資材】在庫情報!$B225)*(①【資材】入荷情報!$P$7:$P$56=②【資材】在庫情報!Q$4),(①【資材】入荷情報!$S$7:$S$56))</f>
        <v>0</v>
      </c>
      <c r="Q225" s="22" cm="1">
        <f t="array" ref="Q225">SUMPRODUCT(('③【組立化粧箱】作業依頼＆実績'!$K$7:$K$256=②【資材】在庫情報!$B225)*('③【組立化粧箱】作業依頼＆実績'!$L$7:$L$256=②【資材】在庫情報!Q$4),('③【組立化粧箱】作業依頼＆実績'!$N$7:$N$256))</f>
        <v>0</v>
      </c>
      <c r="R225" s="23">
        <f t="shared" si="51"/>
        <v>45</v>
      </c>
      <c r="S225" s="21">
        <f>SUMPRODUCT((①【資材】入荷情報!$O$7:$O$56=②【資材】在庫情報!$B225)*(①【資材】入荷情報!$P$7:$P$56=②【資材】在庫情報!T$4),(①【資材】入荷情報!$S$7:$S$56))</f>
        <v>0</v>
      </c>
      <c r="T225" s="22" cm="1">
        <f t="array" ref="T225">SUMPRODUCT(('③【組立化粧箱】作業依頼＆実績'!$K$7:$K$256=②【資材】在庫情報!$B225)*('③【組立化粧箱】作業依頼＆実績'!$L$7:$L$256=②【資材】在庫情報!T$4),('③【組立化粧箱】作業依頼＆実績'!$N$7:$N$256))</f>
        <v>0</v>
      </c>
      <c r="U225" s="23">
        <f t="shared" si="52"/>
        <v>70</v>
      </c>
      <c r="W225" s="68">
        <f t="shared" si="53"/>
        <v>0</v>
      </c>
      <c r="X225" s="22">
        <f t="shared" si="54"/>
        <v>0</v>
      </c>
      <c r="Y225" s="69">
        <f t="shared" si="55"/>
        <v>9319</v>
      </c>
    </row>
    <row r="226" spans="2:25" hidden="1" outlineLevel="1" x14ac:dyDescent="0.25">
      <c r="B226" s="19">
        <f t="shared" si="46"/>
        <v>45450</v>
      </c>
      <c r="C226" s="20" t="s">
        <v>75</v>
      </c>
      <c r="D226" s="21">
        <f>SUMPRODUCT((①【資材】入荷情報!$O$7:$O$56=②【資材】在庫情報!$B226)*(①【資材】入荷情報!$P$7:$P$56=②【資材】在庫情報!E$4),(①【資材】入荷情報!$S$7:$S$56))</f>
        <v>0</v>
      </c>
      <c r="E226" s="22" cm="1">
        <f t="array" ref="E226">SUMPRODUCT(('③【組立化粧箱】作業依頼＆実績'!$K$7:$K$256=②【資材】在庫情報!$B226)*('③【組立化粧箱】作業依頼＆実績'!$L$7:$L$256=②【資材】在庫情報!E$4),('③【組立化粧箱】作業依頼＆実績'!$N$7:$N$256))</f>
        <v>0</v>
      </c>
      <c r="F226" s="23">
        <f t="shared" si="47"/>
        <v>5660</v>
      </c>
      <c r="G226" s="21">
        <f>SUMPRODUCT((①【資材】入荷情報!$O$7:$O$56=②【資材】在庫情報!$B226)*(①【資材】入荷情報!$P$7:$P$56=②【資材】在庫情報!H$4),(①【資材】入荷情報!$S$7:$S$56))</f>
        <v>0</v>
      </c>
      <c r="H226" s="22" cm="1">
        <f t="array" ref="H226">SUMPRODUCT(('③【組立化粧箱】作業依頼＆実績'!$K$7:$K$256=②【資材】在庫情報!$B226)*('③【組立化粧箱】作業依頼＆実績'!$L$7:$L$256=②【資材】在庫情報!H$4),('③【組立化粧箱】作業依頼＆実績'!$N$7:$N$256))</f>
        <v>0</v>
      </c>
      <c r="I226" s="23">
        <f t="shared" si="48"/>
        <v>3443</v>
      </c>
      <c r="J226" s="21">
        <f>SUMPRODUCT((①【資材】入荷情報!$O$7:$O$56=②【資材】在庫情報!$B226)*(①【資材】入荷情報!$P$7:$P$56=②【資材】在庫情報!K$4),(①【資材】入荷情報!$S$7:$S$56))</f>
        <v>0</v>
      </c>
      <c r="K226" s="22" cm="1">
        <f t="array" ref="K226">SUMPRODUCT(('③【組立化粧箱】作業依頼＆実績'!$K$7:$K$256=②【資材】在庫情報!$B226)*('③【組立化粧箱】作業依頼＆実績'!$L$7:$L$256=②【資材】在庫情報!K$4),('③【組立化粧箱】作業依頼＆実績'!$N$7:$N$256))</f>
        <v>0</v>
      </c>
      <c r="L226" s="23">
        <f t="shared" si="49"/>
        <v>3443</v>
      </c>
      <c r="M226" s="21">
        <f>SUMPRODUCT((①【資材】入荷情報!$O$7:$O$56=②【資材】在庫情報!$B226)*(①【資材】入荷情報!$P$7:$P$56=②【資材】在庫情報!N$4),(①【資材】入荷情報!$S$7:$S$56))</f>
        <v>0</v>
      </c>
      <c r="N226" s="22" cm="1">
        <f t="array" ref="N226">SUMPRODUCT(('③【組立化粧箱】作業依頼＆実績'!$K$7:$K$256=②【資材】在庫情報!$B226)*('③【組立化粧箱】作業依頼＆実績'!$L$7:$L$256=②【資材】在庫情報!N$4),('③【組立化粧箱】作業依頼＆実績'!$N$7:$N$256))</f>
        <v>0</v>
      </c>
      <c r="O226" s="23">
        <f t="shared" si="50"/>
        <v>5280</v>
      </c>
      <c r="P226" s="21">
        <f>SUMPRODUCT((①【資材】入荷情報!$O$7:$O$56=②【資材】在庫情報!$B226)*(①【資材】入荷情報!$P$7:$P$56=②【資材】在庫情報!Q$4),(①【資材】入荷情報!$S$7:$S$56))</f>
        <v>0</v>
      </c>
      <c r="Q226" s="22" cm="1">
        <f t="array" ref="Q226">SUMPRODUCT(('③【組立化粧箱】作業依頼＆実績'!$K$7:$K$256=②【資材】在庫情報!$B226)*('③【組立化粧箱】作業依頼＆実績'!$L$7:$L$256=②【資材】在庫情報!Q$4),('③【組立化粧箱】作業依頼＆実績'!$N$7:$N$256))</f>
        <v>0</v>
      </c>
      <c r="R226" s="23">
        <f t="shared" si="51"/>
        <v>45</v>
      </c>
      <c r="S226" s="21">
        <f>SUMPRODUCT((①【資材】入荷情報!$O$7:$O$56=②【資材】在庫情報!$B226)*(①【資材】入荷情報!$P$7:$P$56=②【資材】在庫情報!T$4),(①【資材】入荷情報!$S$7:$S$56))</f>
        <v>0</v>
      </c>
      <c r="T226" s="22" cm="1">
        <f t="array" ref="T226">SUMPRODUCT(('③【組立化粧箱】作業依頼＆実績'!$K$7:$K$256=②【資材】在庫情報!$B226)*('③【組立化粧箱】作業依頼＆実績'!$L$7:$L$256=②【資材】在庫情報!T$4),('③【組立化粧箱】作業依頼＆実績'!$N$7:$N$256))</f>
        <v>0</v>
      </c>
      <c r="U226" s="23">
        <f t="shared" si="52"/>
        <v>70</v>
      </c>
      <c r="W226" s="68">
        <f t="shared" si="53"/>
        <v>0</v>
      </c>
      <c r="X226" s="22">
        <f t="shared" si="54"/>
        <v>0</v>
      </c>
      <c r="Y226" s="69">
        <f t="shared" si="55"/>
        <v>9319</v>
      </c>
    </row>
    <row r="227" spans="2:25" hidden="1" outlineLevel="1" x14ac:dyDescent="0.25">
      <c r="B227" s="19">
        <f t="shared" si="46"/>
        <v>45451</v>
      </c>
      <c r="C227" s="20" t="s">
        <v>76</v>
      </c>
      <c r="D227" s="21">
        <f>SUMPRODUCT((①【資材】入荷情報!$O$7:$O$56=②【資材】在庫情報!$B227)*(①【資材】入荷情報!$P$7:$P$56=②【資材】在庫情報!E$4),(①【資材】入荷情報!$S$7:$S$56))</f>
        <v>0</v>
      </c>
      <c r="E227" s="22" cm="1">
        <f t="array" ref="E227">SUMPRODUCT(('③【組立化粧箱】作業依頼＆実績'!$K$7:$K$256=②【資材】在庫情報!$B227)*('③【組立化粧箱】作業依頼＆実績'!$L$7:$L$256=②【資材】在庫情報!E$4),('③【組立化粧箱】作業依頼＆実績'!$N$7:$N$256))</f>
        <v>0</v>
      </c>
      <c r="F227" s="23">
        <f t="shared" si="47"/>
        <v>5660</v>
      </c>
      <c r="G227" s="21">
        <f>SUMPRODUCT((①【資材】入荷情報!$O$7:$O$56=②【資材】在庫情報!$B227)*(①【資材】入荷情報!$P$7:$P$56=②【資材】在庫情報!H$4),(①【資材】入荷情報!$S$7:$S$56))</f>
        <v>0</v>
      </c>
      <c r="H227" s="22" cm="1">
        <f t="array" ref="H227">SUMPRODUCT(('③【組立化粧箱】作業依頼＆実績'!$K$7:$K$256=②【資材】在庫情報!$B227)*('③【組立化粧箱】作業依頼＆実績'!$L$7:$L$256=②【資材】在庫情報!H$4),('③【組立化粧箱】作業依頼＆実績'!$N$7:$N$256))</f>
        <v>0</v>
      </c>
      <c r="I227" s="23">
        <f t="shared" si="48"/>
        <v>3443</v>
      </c>
      <c r="J227" s="21">
        <f>SUMPRODUCT((①【資材】入荷情報!$O$7:$O$56=②【資材】在庫情報!$B227)*(①【資材】入荷情報!$P$7:$P$56=②【資材】在庫情報!K$4),(①【資材】入荷情報!$S$7:$S$56))</f>
        <v>0</v>
      </c>
      <c r="K227" s="22" cm="1">
        <f t="array" ref="K227">SUMPRODUCT(('③【組立化粧箱】作業依頼＆実績'!$K$7:$K$256=②【資材】在庫情報!$B227)*('③【組立化粧箱】作業依頼＆実績'!$L$7:$L$256=②【資材】在庫情報!K$4),('③【組立化粧箱】作業依頼＆実績'!$N$7:$N$256))</f>
        <v>0</v>
      </c>
      <c r="L227" s="23">
        <f t="shared" si="49"/>
        <v>3443</v>
      </c>
      <c r="M227" s="21">
        <f>SUMPRODUCT((①【資材】入荷情報!$O$7:$O$56=②【資材】在庫情報!$B227)*(①【資材】入荷情報!$P$7:$P$56=②【資材】在庫情報!N$4),(①【資材】入荷情報!$S$7:$S$56))</f>
        <v>0</v>
      </c>
      <c r="N227" s="22" cm="1">
        <f t="array" ref="N227">SUMPRODUCT(('③【組立化粧箱】作業依頼＆実績'!$K$7:$K$256=②【資材】在庫情報!$B227)*('③【組立化粧箱】作業依頼＆実績'!$L$7:$L$256=②【資材】在庫情報!N$4),('③【組立化粧箱】作業依頼＆実績'!$N$7:$N$256))</f>
        <v>0</v>
      </c>
      <c r="O227" s="23">
        <f t="shared" si="50"/>
        <v>5280</v>
      </c>
      <c r="P227" s="21">
        <f>SUMPRODUCT((①【資材】入荷情報!$O$7:$O$56=②【資材】在庫情報!$B227)*(①【資材】入荷情報!$P$7:$P$56=②【資材】在庫情報!Q$4),(①【資材】入荷情報!$S$7:$S$56))</f>
        <v>0</v>
      </c>
      <c r="Q227" s="22" cm="1">
        <f t="array" ref="Q227">SUMPRODUCT(('③【組立化粧箱】作業依頼＆実績'!$K$7:$K$256=②【資材】在庫情報!$B227)*('③【組立化粧箱】作業依頼＆実績'!$L$7:$L$256=②【資材】在庫情報!Q$4),('③【組立化粧箱】作業依頼＆実績'!$N$7:$N$256))</f>
        <v>0</v>
      </c>
      <c r="R227" s="23">
        <f t="shared" si="51"/>
        <v>45</v>
      </c>
      <c r="S227" s="21">
        <f>SUMPRODUCT((①【資材】入荷情報!$O$7:$O$56=②【資材】在庫情報!$B227)*(①【資材】入荷情報!$P$7:$P$56=②【資材】在庫情報!T$4),(①【資材】入荷情報!$S$7:$S$56))</f>
        <v>0</v>
      </c>
      <c r="T227" s="22" cm="1">
        <f t="array" ref="T227">SUMPRODUCT(('③【組立化粧箱】作業依頼＆実績'!$K$7:$K$256=②【資材】在庫情報!$B227)*('③【組立化粧箱】作業依頼＆実績'!$L$7:$L$256=②【資材】在庫情報!T$4),('③【組立化粧箱】作業依頼＆実績'!$N$7:$N$256))</f>
        <v>0</v>
      </c>
      <c r="U227" s="23">
        <f t="shared" si="52"/>
        <v>70</v>
      </c>
      <c r="W227" s="68">
        <f t="shared" si="53"/>
        <v>0</v>
      </c>
      <c r="X227" s="22">
        <f t="shared" si="54"/>
        <v>0</v>
      </c>
      <c r="Y227" s="69">
        <f t="shared" si="55"/>
        <v>9319</v>
      </c>
    </row>
    <row r="228" spans="2:25" hidden="1" outlineLevel="1" x14ac:dyDescent="0.25">
      <c r="B228" s="19">
        <f t="shared" si="46"/>
        <v>45452</v>
      </c>
      <c r="C228" s="20" t="s">
        <v>77</v>
      </c>
      <c r="D228" s="21">
        <f>SUMPRODUCT((①【資材】入荷情報!$O$7:$O$56=②【資材】在庫情報!$B228)*(①【資材】入荷情報!$P$7:$P$56=②【資材】在庫情報!E$4),(①【資材】入荷情報!$S$7:$S$56))</f>
        <v>0</v>
      </c>
      <c r="E228" s="22" cm="1">
        <f t="array" ref="E228">SUMPRODUCT(('③【組立化粧箱】作業依頼＆実績'!$K$7:$K$256=②【資材】在庫情報!$B228)*('③【組立化粧箱】作業依頼＆実績'!$L$7:$L$256=②【資材】在庫情報!E$4),('③【組立化粧箱】作業依頼＆実績'!$N$7:$N$256))</f>
        <v>0</v>
      </c>
      <c r="F228" s="23">
        <f t="shared" si="47"/>
        <v>5660</v>
      </c>
      <c r="G228" s="21">
        <f>SUMPRODUCT((①【資材】入荷情報!$O$7:$O$56=②【資材】在庫情報!$B228)*(①【資材】入荷情報!$P$7:$P$56=②【資材】在庫情報!H$4),(①【資材】入荷情報!$S$7:$S$56))</f>
        <v>0</v>
      </c>
      <c r="H228" s="22" cm="1">
        <f t="array" ref="H228">SUMPRODUCT(('③【組立化粧箱】作業依頼＆実績'!$K$7:$K$256=②【資材】在庫情報!$B228)*('③【組立化粧箱】作業依頼＆実績'!$L$7:$L$256=②【資材】在庫情報!H$4),('③【組立化粧箱】作業依頼＆実績'!$N$7:$N$256))</f>
        <v>0</v>
      </c>
      <c r="I228" s="23">
        <f t="shared" si="48"/>
        <v>3443</v>
      </c>
      <c r="J228" s="21">
        <f>SUMPRODUCT((①【資材】入荷情報!$O$7:$O$56=②【資材】在庫情報!$B228)*(①【資材】入荷情報!$P$7:$P$56=②【資材】在庫情報!K$4),(①【資材】入荷情報!$S$7:$S$56))</f>
        <v>0</v>
      </c>
      <c r="K228" s="22" cm="1">
        <f t="array" ref="K228">SUMPRODUCT(('③【組立化粧箱】作業依頼＆実績'!$K$7:$K$256=②【資材】在庫情報!$B228)*('③【組立化粧箱】作業依頼＆実績'!$L$7:$L$256=②【資材】在庫情報!K$4),('③【組立化粧箱】作業依頼＆実績'!$N$7:$N$256))</f>
        <v>0</v>
      </c>
      <c r="L228" s="23">
        <f t="shared" si="49"/>
        <v>3443</v>
      </c>
      <c r="M228" s="21">
        <f>SUMPRODUCT((①【資材】入荷情報!$O$7:$O$56=②【資材】在庫情報!$B228)*(①【資材】入荷情報!$P$7:$P$56=②【資材】在庫情報!N$4),(①【資材】入荷情報!$S$7:$S$56))</f>
        <v>0</v>
      </c>
      <c r="N228" s="22" cm="1">
        <f t="array" ref="N228">SUMPRODUCT(('③【組立化粧箱】作業依頼＆実績'!$K$7:$K$256=②【資材】在庫情報!$B228)*('③【組立化粧箱】作業依頼＆実績'!$L$7:$L$256=②【資材】在庫情報!N$4),('③【組立化粧箱】作業依頼＆実績'!$N$7:$N$256))</f>
        <v>0</v>
      </c>
      <c r="O228" s="23">
        <f t="shared" si="50"/>
        <v>5280</v>
      </c>
      <c r="P228" s="21">
        <f>SUMPRODUCT((①【資材】入荷情報!$O$7:$O$56=②【資材】在庫情報!$B228)*(①【資材】入荷情報!$P$7:$P$56=②【資材】在庫情報!Q$4),(①【資材】入荷情報!$S$7:$S$56))</f>
        <v>0</v>
      </c>
      <c r="Q228" s="22" cm="1">
        <f t="array" ref="Q228">SUMPRODUCT(('③【組立化粧箱】作業依頼＆実績'!$K$7:$K$256=②【資材】在庫情報!$B228)*('③【組立化粧箱】作業依頼＆実績'!$L$7:$L$256=②【資材】在庫情報!Q$4),('③【組立化粧箱】作業依頼＆実績'!$N$7:$N$256))</f>
        <v>0</v>
      </c>
      <c r="R228" s="23">
        <f t="shared" si="51"/>
        <v>45</v>
      </c>
      <c r="S228" s="21">
        <f>SUMPRODUCT((①【資材】入荷情報!$O$7:$O$56=②【資材】在庫情報!$B228)*(①【資材】入荷情報!$P$7:$P$56=②【資材】在庫情報!T$4),(①【資材】入荷情報!$S$7:$S$56))</f>
        <v>0</v>
      </c>
      <c r="T228" s="22" cm="1">
        <f t="array" ref="T228">SUMPRODUCT(('③【組立化粧箱】作業依頼＆実績'!$K$7:$K$256=②【資材】在庫情報!$B228)*('③【組立化粧箱】作業依頼＆実績'!$L$7:$L$256=②【資材】在庫情報!T$4),('③【組立化粧箱】作業依頼＆実績'!$N$7:$N$256))</f>
        <v>0</v>
      </c>
      <c r="U228" s="23">
        <f t="shared" si="52"/>
        <v>70</v>
      </c>
      <c r="W228" s="68">
        <f t="shared" si="53"/>
        <v>0</v>
      </c>
      <c r="X228" s="22">
        <f t="shared" si="54"/>
        <v>0</v>
      </c>
      <c r="Y228" s="69">
        <f t="shared" si="55"/>
        <v>9319</v>
      </c>
    </row>
    <row r="229" spans="2:25" hidden="1" outlineLevel="1" x14ac:dyDescent="0.25">
      <c r="B229" s="19">
        <f t="shared" si="46"/>
        <v>45453</v>
      </c>
      <c r="C229" s="20" t="s">
        <v>78</v>
      </c>
      <c r="D229" s="21">
        <f>SUMPRODUCT((①【資材】入荷情報!$O$7:$O$56=②【資材】在庫情報!$B229)*(①【資材】入荷情報!$P$7:$P$56=②【資材】在庫情報!E$4),(①【資材】入荷情報!$S$7:$S$56))</f>
        <v>0</v>
      </c>
      <c r="E229" s="22" cm="1">
        <f t="array" ref="E229">SUMPRODUCT(('③【組立化粧箱】作業依頼＆実績'!$K$7:$K$256=②【資材】在庫情報!$B229)*('③【組立化粧箱】作業依頼＆実績'!$L$7:$L$256=②【資材】在庫情報!E$4),('③【組立化粧箱】作業依頼＆実績'!$N$7:$N$256))</f>
        <v>0</v>
      </c>
      <c r="F229" s="23">
        <f t="shared" si="47"/>
        <v>5660</v>
      </c>
      <c r="G229" s="21">
        <f>SUMPRODUCT((①【資材】入荷情報!$O$7:$O$56=②【資材】在庫情報!$B229)*(①【資材】入荷情報!$P$7:$P$56=②【資材】在庫情報!H$4),(①【資材】入荷情報!$S$7:$S$56))</f>
        <v>0</v>
      </c>
      <c r="H229" s="22" cm="1">
        <f t="array" ref="H229">SUMPRODUCT(('③【組立化粧箱】作業依頼＆実績'!$K$7:$K$256=②【資材】在庫情報!$B229)*('③【組立化粧箱】作業依頼＆実績'!$L$7:$L$256=②【資材】在庫情報!H$4),('③【組立化粧箱】作業依頼＆実績'!$N$7:$N$256))</f>
        <v>0</v>
      </c>
      <c r="I229" s="23">
        <f t="shared" si="48"/>
        <v>3443</v>
      </c>
      <c r="J229" s="21">
        <f>SUMPRODUCT((①【資材】入荷情報!$O$7:$O$56=②【資材】在庫情報!$B229)*(①【資材】入荷情報!$P$7:$P$56=②【資材】在庫情報!K$4),(①【資材】入荷情報!$S$7:$S$56))</f>
        <v>0</v>
      </c>
      <c r="K229" s="22" cm="1">
        <f t="array" ref="K229">SUMPRODUCT(('③【組立化粧箱】作業依頼＆実績'!$K$7:$K$256=②【資材】在庫情報!$B229)*('③【組立化粧箱】作業依頼＆実績'!$L$7:$L$256=②【資材】在庫情報!K$4),('③【組立化粧箱】作業依頼＆実績'!$N$7:$N$256))</f>
        <v>0</v>
      </c>
      <c r="L229" s="23">
        <f t="shared" si="49"/>
        <v>3443</v>
      </c>
      <c r="M229" s="21">
        <f>SUMPRODUCT((①【資材】入荷情報!$O$7:$O$56=②【資材】在庫情報!$B229)*(①【資材】入荷情報!$P$7:$P$56=②【資材】在庫情報!N$4),(①【資材】入荷情報!$S$7:$S$56))</f>
        <v>0</v>
      </c>
      <c r="N229" s="22" cm="1">
        <f t="array" ref="N229">SUMPRODUCT(('③【組立化粧箱】作業依頼＆実績'!$K$7:$K$256=②【資材】在庫情報!$B229)*('③【組立化粧箱】作業依頼＆実績'!$L$7:$L$256=②【資材】在庫情報!N$4),('③【組立化粧箱】作業依頼＆実績'!$N$7:$N$256))</f>
        <v>0</v>
      </c>
      <c r="O229" s="23">
        <f t="shared" si="50"/>
        <v>5280</v>
      </c>
      <c r="P229" s="21">
        <f>SUMPRODUCT((①【資材】入荷情報!$O$7:$O$56=②【資材】在庫情報!$B229)*(①【資材】入荷情報!$P$7:$P$56=②【資材】在庫情報!Q$4),(①【資材】入荷情報!$S$7:$S$56))</f>
        <v>0</v>
      </c>
      <c r="Q229" s="22" cm="1">
        <f t="array" ref="Q229">SUMPRODUCT(('③【組立化粧箱】作業依頼＆実績'!$K$7:$K$256=②【資材】在庫情報!$B229)*('③【組立化粧箱】作業依頼＆実績'!$L$7:$L$256=②【資材】在庫情報!Q$4),('③【組立化粧箱】作業依頼＆実績'!$N$7:$N$256))</f>
        <v>0</v>
      </c>
      <c r="R229" s="23">
        <f t="shared" si="51"/>
        <v>45</v>
      </c>
      <c r="S229" s="21">
        <f>SUMPRODUCT((①【資材】入荷情報!$O$7:$O$56=②【資材】在庫情報!$B229)*(①【資材】入荷情報!$P$7:$P$56=②【資材】在庫情報!T$4),(①【資材】入荷情報!$S$7:$S$56))</f>
        <v>0</v>
      </c>
      <c r="T229" s="22" cm="1">
        <f t="array" ref="T229">SUMPRODUCT(('③【組立化粧箱】作業依頼＆実績'!$K$7:$K$256=②【資材】在庫情報!$B229)*('③【組立化粧箱】作業依頼＆実績'!$L$7:$L$256=②【資材】在庫情報!T$4),('③【組立化粧箱】作業依頼＆実績'!$N$7:$N$256))</f>
        <v>0</v>
      </c>
      <c r="U229" s="23">
        <f t="shared" si="52"/>
        <v>70</v>
      </c>
      <c r="W229" s="68">
        <f t="shared" si="53"/>
        <v>0</v>
      </c>
      <c r="X229" s="22">
        <f t="shared" si="54"/>
        <v>0</v>
      </c>
      <c r="Y229" s="69">
        <f t="shared" si="55"/>
        <v>9319</v>
      </c>
    </row>
    <row r="230" spans="2:25" hidden="1" outlineLevel="1" x14ac:dyDescent="0.25">
      <c r="B230" s="19">
        <f t="shared" si="46"/>
        <v>45454</v>
      </c>
      <c r="C230" s="20" t="s">
        <v>79</v>
      </c>
      <c r="D230" s="21">
        <f>SUMPRODUCT((①【資材】入荷情報!$O$7:$O$56=②【資材】在庫情報!$B230)*(①【資材】入荷情報!$P$7:$P$56=②【資材】在庫情報!E$4),(①【資材】入荷情報!$S$7:$S$56))</f>
        <v>0</v>
      </c>
      <c r="E230" s="22" cm="1">
        <f t="array" ref="E230">SUMPRODUCT(('③【組立化粧箱】作業依頼＆実績'!$K$7:$K$256=②【資材】在庫情報!$B230)*('③【組立化粧箱】作業依頼＆実績'!$L$7:$L$256=②【資材】在庫情報!E$4),('③【組立化粧箱】作業依頼＆実績'!$N$7:$N$256))</f>
        <v>0</v>
      </c>
      <c r="F230" s="23">
        <f t="shared" si="47"/>
        <v>5660</v>
      </c>
      <c r="G230" s="21">
        <f>SUMPRODUCT((①【資材】入荷情報!$O$7:$O$56=②【資材】在庫情報!$B230)*(①【資材】入荷情報!$P$7:$P$56=②【資材】在庫情報!H$4),(①【資材】入荷情報!$S$7:$S$56))</f>
        <v>0</v>
      </c>
      <c r="H230" s="22" cm="1">
        <f t="array" ref="H230">SUMPRODUCT(('③【組立化粧箱】作業依頼＆実績'!$K$7:$K$256=②【資材】在庫情報!$B230)*('③【組立化粧箱】作業依頼＆実績'!$L$7:$L$256=②【資材】在庫情報!H$4),('③【組立化粧箱】作業依頼＆実績'!$N$7:$N$256))</f>
        <v>0</v>
      </c>
      <c r="I230" s="23">
        <f t="shared" si="48"/>
        <v>3443</v>
      </c>
      <c r="J230" s="21">
        <f>SUMPRODUCT((①【資材】入荷情報!$O$7:$O$56=②【資材】在庫情報!$B230)*(①【資材】入荷情報!$P$7:$P$56=②【資材】在庫情報!K$4),(①【資材】入荷情報!$S$7:$S$56))</f>
        <v>0</v>
      </c>
      <c r="K230" s="22" cm="1">
        <f t="array" ref="K230">SUMPRODUCT(('③【組立化粧箱】作業依頼＆実績'!$K$7:$K$256=②【資材】在庫情報!$B230)*('③【組立化粧箱】作業依頼＆実績'!$L$7:$L$256=②【資材】在庫情報!K$4),('③【組立化粧箱】作業依頼＆実績'!$N$7:$N$256))</f>
        <v>0</v>
      </c>
      <c r="L230" s="23">
        <f t="shared" si="49"/>
        <v>3443</v>
      </c>
      <c r="M230" s="21">
        <f>SUMPRODUCT((①【資材】入荷情報!$O$7:$O$56=②【資材】在庫情報!$B230)*(①【資材】入荷情報!$P$7:$P$56=②【資材】在庫情報!N$4),(①【資材】入荷情報!$S$7:$S$56))</f>
        <v>0</v>
      </c>
      <c r="N230" s="22" cm="1">
        <f t="array" ref="N230">SUMPRODUCT(('③【組立化粧箱】作業依頼＆実績'!$K$7:$K$256=②【資材】在庫情報!$B230)*('③【組立化粧箱】作業依頼＆実績'!$L$7:$L$256=②【資材】在庫情報!N$4),('③【組立化粧箱】作業依頼＆実績'!$N$7:$N$256))</f>
        <v>0</v>
      </c>
      <c r="O230" s="23">
        <f t="shared" si="50"/>
        <v>5280</v>
      </c>
      <c r="P230" s="21">
        <f>SUMPRODUCT((①【資材】入荷情報!$O$7:$O$56=②【資材】在庫情報!$B230)*(①【資材】入荷情報!$P$7:$P$56=②【資材】在庫情報!Q$4),(①【資材】入荷情報!$S$7:$S$56))</f>
        <v>0</v>
      </c>
      <c r="Q230" s="22" cm="1">
        <f t="array" ref="Q230">SUMPRODUCT(('③【組立化粧箱】作業依頼＆実績'!$K$7:$K$256=②【資材】在庫情報!$B230)*('③【組立化粧箱】作業依頼＆実績'!$L$7:$L$256=②【資材】在庫情報!Q$4),('③【組立化粧箱】作業依頼＆実績'!$N$7:$N$256))</f>
        <v>0</v>
      </c>
      <c r="R230" s="23">
        <f t="shared" si="51"/>
        <v>45</v>
      </c>
      <c r="S230" s="21">
        <f>SUMPRODUCT((①【資材】入荷情報!$O$7:$O$56=②【資材】在庫情報!$B230)*(①【資材】入荷情報!$P$7:$P$56=②【資材】在庫情報!T$4),(①【資材】入荷情報!$S$7:$S$56))</f>
        <v>0</v>
      </c>
      <c r="T230" s="22" cm="1">
        <f t="array" ref="T230">SUMPRODUCT(('③【組立化粧箱】作業依頼＆実績'!$K$7:$K$256=②【資材】在庫情報!$B230)*('③【組立化粧箱】作業依頼＆実績'!$L$7:$L$256=②【資材】在庫情報!T$4),('③【組立化粧箱】作業依頼＆実績'!$N$7:$N$256))</f>
        <v>0</v>
      </c>
      <c r="U230" s="23">
        <f t="shared" si="52"/>
        <v>70</v>
      </c>
      <c r="W230" s="68">
        <f t="shared" si="53"/>
        <v>0</v>
      </c>
      <c r="X230" s="22">
        <f t="shared" si="54"/>
        <v>0</v>
      </c>
      <c r="Y230" s="69">
        <f t="shared" si="55"/>
        <v>9319</v>
      </c>
    </row>
    <row r="231" spans="2:25" hidden="1" outlineLevel="1" x14ac:dyDescent="0.25">
      <c r="B231" s="19">
        <f t="shared" si="46"/>
        <v>45455</v>
      </c>
      <c r="C231" s="20" t="s">
        <v>80</v>
      </c>
      <c r="D231" s="21">
        <f>SUMPRODUCT((①【資材】入荷情報!$O$7:$O$56=②【資材】在庫情報!$B231)*(①【資材】入荷情報!$P$7:$P$56=②【資材】在庫情報!E$4),(①【資材】入荷情報!$S$7:$S$56))</f>
        <v>0</v>
      </c>
      <c r="E231" s="22" cm="1">
        <f t="array" ref="E231">SUMPRODUCT(('③【組立化粧箱】作業依頼＆実績'!$K$7:$K$256=②【資材】在庫情報!$B231)*('③【組立化粧箱】作業依頼＆実績'!$L$7:$L$256=②【資材】在庫情報!E$4),('③【組立化粧箱】作業依頼＆実績'!$N$7:$N$256))</f>
        <v>0</v>
      </c>
      <c r="F231" s="23">
        <f t="shared" si="47"/>
        <v>5660</v>
      </c>
      <c r="G231" s="21">
        <f>SUMPRODUCT((①【資材】入荷情報!$O$7:$O$56=②【資材】在庫情報!$B231)*(①【資材】入荷情報!$P$7:$P$56=②【資材】在庫情報!H$4),(①【資材】入荷情報!$S$7:$S$56))</f>
        <v>0</v>
      </c>
      <c r="H231" s="22" cm="1">
        <f t="array" ref="H231">SUMPRODUCT(('③【組立化粧箱】作業依頼＆実績'!$K$7:$K$256=②【資材】在庫情報!$B231)*('③【組立化粧箱】作業依頼＆実績'!$L$7:$L$256=②【資材】在庫情報!H$4),('③【組立化粧箱】作業依頼＆実績'!$N$7:$N$256))</f>
        <v>0</v>
      </c>
      <c r="I231" s="23">
        <f t="shared" si="48"/>
        <v>3443</v>
      </c>
      <c r="J231" s="21">
        <f>SUMPRODUCT((①【資材】入荷情報!$O$7:$O$56=②【資材】在庫情報!$B231)*(①【資材】入荷情報!$P$7:$P$56=②【資材】在庫情報!K$4),(①【資材】入荷情報!$S$7:$S$56))</f>
        <v>0</v>
      </c>
      <c r="K231" s="22" cm="1">
        <f t="array" ref="K231">SUMPRODUCT(('③【組立化粧箱】作業依頼＆実績'!$K$7:$K$256=②【資材】在庫情報!$B231)*('③【組立化粧箱】作業依頼＆実績'!$L$7:$L$256=②【資材】在庫情報!K$4),('③【組立化粧箱】作業依頼＆実績'!$N$7:$N$256))</f>
        <v>0</v>
      </c>
      <c r="L231" s="23">
        <f t="shared" si="49"/>
        <v>3443</v>
      </c>
      <c r="M231" s="21">
        <f>SUMPRODUCT((①【資材】入荷情報!$O$7:$O$56=②【資材】在庫情報!$B231)*(①【資材】入荷情報!$P$7:$P$56=②【資材】在庫情報!N$4),(①【資材】入荷情報!$S$7:$S$56))</f>
        <v>0</v>
      </c>
      <c r="N231" s="22" cm="1">
        <f t="array" ref="N231">SUMPRODUCT(('③【組立化粧箱】作業依頼＆実績'!$K$7:$K$256=②【資材】在庫情報!$B231)*('③【組立化粧箱】作業依頼＆実績'!$L$7:$L$256=②【資材】在庫情報!N$4),('③【組立化粧箱】作業依頼＆実績'!$N$7:$N$256))</f>
        <v>0</v>
      </c>
      <c r="O231" s="23">
        <f t="shared" si="50"/>
        <v>5280</v>
      </c>
      <c r="P231" s="21">
        <f>SUMPRODUCT((①【資材】入荷情報!$O$7:$O$56=②【資材】在庫情報!$B231)*(①【資材】入荷情報!$P$7:$P$56=②【資材】在庫情報!Q$4),(①【資材】入荷情報!$S$7:$S$56))</f>
        <v>0</v>
      </c>
      <c r="Q231" s="22" cm="1">
        <f t="array" ref="Q231">SUMPRODUCT(('③【組立化粧箱】作業依頼＆実績'!$K$7:$K$256=②【資材】在庫情報!$B231)*('③【組立化粧箱】作業依頼＆実績'!$L$7:$L$256=②【資材】在庫情報!Q$4),('③【組立化粧箱】作業依頼＆実績'!$N$7:$N$256))</f>
        <v>0</v>
      </c>
      <c r="R231" s="23">
        <f t="shared" si="51"/>
        <v>45</v>
      </c>
      <c r="S231" s="21">
        <f>SUMPRODUCT((①【資材】入荷情報!$O$7:$O$56=②【資材】在庫情報!$B231)*(①【資材】入荷情報!$P$7:$P$56=②【資材】在庫情報!T$4),(①【資材】入荷情報!$S$7:$S$56))</f>
        <v>0</v>
      </c>
      <c r="T231" s="22" cm="1">
        <f t="array" ref="T231">SUMPRODUCT(('③【組立化粧箱】作業依頼＆実績'!$K$7:$K$256=②【資材】在庫情報!$B231)*('③【組立化粧箱】作業依頼＆実績'!$L$7:$L$256=②【資材】在庫情報!T$4),('③【組立化粧箱】作業依頼＆実績'!$N$7:$N$256))</f>
        <v>0</v>
      </c>
      <c r="U231" s="23">
        <f t="shared" si="52"/>
        <v>70</v>
      </c>
      <c r="W231" s="68">
        <f t="shared" si="53"/>
        <v>0</v>
      </c>
      <c r="X231" s="22">
        <f t="shared" si="54"/>
        <v>0</v>
      </c>
      <c r="Y231" s="69">
        <f t="shared" si="55"/>
        <v>9319</v>
      </c>
    </row>
    <row r="232" spans="2:25" hidden="1" outlineLevel="1" x14ac:dyDescent="0.25">
      <c r="B232" s="19">
        <f t="shared" si="46"/>
        <v>45456</v>
      </c>
      <c r="C232" s="20" t="s">
        <v>81</v>
      </c>
      <c r="D232" s="21">
        <f>SUMPRODUCT((①【資材】入荷情報!$O$7:$O$56=②【資材】在庫情報!$B232)*(①【資材】入荷情報!$P$7:$P$56=②【資材】在庫情報!E$4),(①【資材】入荷情報!$S$7:$S$56))</f>
        <v>0</v>
      </c>
      <c r="E232" s="22" cm="1">
        <f t="array" ref="E232">SUMPRODUCT(('③【組立化粧箱】作業依頼＆実績'!$K$7:$K$256=②【資材】在庫情報!$B232)*('③【組立化粧箱】作業依頼＆実績'!$L$7:$L$256=②【資材】在庫情報!E$4),('③【組立化粧箱】作業依頼＆実績'!$N$7:$N$256))</f>
        <v>0</v>
      </c>
      <c r="F232" s="23">
        <f t="shared" si="47"/>
        <v>5660</v>
      </c>
      <c r="G232" s="21">
        <f>SUMPRODUCT((①【資材】入荷情報!$O$7:$O$56=②【資材】在庫情報!$B232)*(①【資材】入荷情報!$P$7:$P$56=②【資材】在庫情報!H$4),(①【資材】入荷情報!$S$7:$S$56))</f>
        <v>0</v>
      </c>
      <c r="H232" s="22" cm="1">
        <f t="array" ref="H232">SUMPRODUCT(('③【組立化粧箱】作業依頼＆実績'!$K$7:$K$256=②【資材】在庫情報!$B232)*('③【組立化粧箱】作業依頼＆実績'!$L$7:$L$256=②【資材】在庫情報!H$4),('③【組立化粧箱】作業依頼＆実績'!$N$7:$N$256))</f>
        <v>0</v>
      </c>
      <c r="I232" s="23">
        <f t="shared" si="48"/>
        <v>3443</v>
      </c>
      <c r="J232" s="21">
        <f>SUMPRODUCT((①【資材】入荷情報!$O$7:$O$56=②【資材】在庫情報!$B232)*(①【資材】入荷情報!$P$7:$P$56=②【資材】在庫情報!K$4),(①【資材】入荷情報!$S$7:$S$56))</f>
        <v>0</v>
      </c>
      <c r="K232" s="22" cm="1">
        <f t="array" ref="K232">SUMPRODUCT(('③【組立化粧箱】作業依頼＆実績'!$K$7:$K$256=②【資材】在庫情報!$B232)*('③【組立化粧箱】作業依頼＆実績'!$L$7:$L$256=②【資材】在庫情報!K$4),('③【組立化粧箱】作業依頼＆実績'!$N$7:$N$256))</f>
        <v>0</v>
      </c>
      <c r="L232" s="23">
        <f t="shared" si="49"/>
        <v>3443</v>
      </c>
      <c r="M232" s="21">
        <f>SUMPRODUCT((①【資材】入荷情報!$O$7:$O$56=②【資材】在庫情報!$B232)*(①【資材】入荷情報!$P$7:$P$56=②【資材】在庫情報!N$4),(①【資材】入荷情報!$S$7:$S$56))</f>
        <v>0</v>
      </c>
      <c r="N232" s="22" cm="1">
        <f t="array" ref="N232">SUMPRODUCT(('③【組立化粧箱】作業依頼＆実績'!$K$7:$K$256=②【資材】在庫情報!$B232)*('③【組立化粧箱】作業依頼＆実績'!$L$7:$L$256=②【資材】在庫情報!N$4),('③【組立化粧箱】作業依頼＆実績'!$N$7:$N$256))</f>
        <v>0</v>
      </c>
      <c r="O232" s="23">
        <f t="shared" si="50"/>
        <v>5280</v>
      </c>
      <c r="P232" s="21">
        <f>SUMPRODUCT((①【資材】入荷情報!$O$7:$O$56=②【資材】在庫情報!$B232)*(①【資材】入荷情報!$P$7:$P$56=②【資材】在庫情報!Q$4),(①【資材】入荷情報!$S$7:$S$56))</f>
        <v>0</v>
      </c>
      <c r="Q232" s="22" cm="1">
        <f t="array" ref="Q232">SUMPRODUCT(('③【組立化粧箱】作業依頼＆実績'!$K$7:$K$256=②【資材】在庫情報!$B232)*('③【組立化粧箱】作業依頼＆実績'!$L$7:$L$256=②【資材】在庫情報!Q$4),('③【組立化粧箱】作業依頼＆実績'!$N$7:$N$256))</f>
        <v>0</v>
      </c>
      <c r="R232" s="23">
        <f t="shared" si="51"/>
        <v>45</v>
      </c>
      <c r="S232" s="21">
        <f>SUMPRODUCT((①【資材】入荷情報!$O$7:$O$56=②【資材】在庫情報!$B232)*(①【資材】入荷情報!$P$7:$P$56=②【資材】在庫情報!T$4),(①【資材】入荷情報!$S$7:$S$56))</f>
        <v>0</v>
      </c>
      <c r="T232" s="22" cm="1">
        <f t="array" ref="T232">SUMPRODUCT(('③【組立化粧箱】作業依頼＆実績'!$K$7:$K$256=②【資材】在庫情報!$B232)*('③【組立化粧箱】作業依頼＆実績'!$L$7:$L$256=②【資材】在庫情報!T$4),('③【組立化粧箱】作業依頼＆実績'!$N$7:$N$256))</f>
        <v>0</v>
      </c>
      <c r="U232" s="23">
        <f t="shared" si="52"/>
        <v>70</v>
      </c>
      <c r="W232" s="68">
        <f t="shared" si="53"/>
        <v>0</v>
      </c>
      <c r="X232" s="22">
        <f t="shared" si="54"/>
        <v>0</v>
      </c>
      <c r="Y232" s="69">
        <f t="shared" si="55"/>
        <v>9319</v>
      </c>
    </row>
    <row r="233" spans="2:25" hidden="1" outlineLevel="1" x14ac:dyDescent="0.25">
      <c r="B233" s="19">
        <f t="shared" si="46"/>
        <v>45457</v>
      </c>
      <c r="C233" s="20" t="s">
        <v>75</v>
      </c>
      <c r="D233" s="21">
        <f>SUMPRODUCT((①【資材】入荷情報!$O$7:$O$56=②【資材】在庫情報!$B233)*(①【資材】入荷情報!$P$7:$P$56=②【資材】在庫情報!E$4),(①【資材】入荷情報!$S$7:$S$56))</f>
        <v>0</v>
      </c>
      <c r="E233" s="22" cm="1">
        <f t="array" ref="E233">SUMPRODUCT(('③【組立化粧箱】作業依頼＆実績'!$K$7:$K$256=②【資材】在庫情報!$B233)*('③【組立化粧箱】作業依頼＆実績'!$L$7:$L$256=②【資材】在庫情報!E$4),('③【組立化粧箱】作業依頼＆実績'!$N$7:$N$256))</f>
        <v>0</v>
      </c>
      <c r="F233" s="23">
        <f t="shared" si="47"/>
        <v>5660</v>
      </c>
      <c r="G233" s="21">
        <f>SUMPRODUCT((①【資材】入荷情報!$O$7:$O$56=②【資材】在庫情報!$B233)*(①【資材】入荷情報!$P$7:$P$56=②【資材】在庫情報!H$4),(①【資材】入荷情報!$S$7:$S$56))</f>
        <v>0</v>
      </c>
      <c r="H233" s="22" cm="1">
        <f t="array" ref="H233">SUMPRODUCT(('③【組立化粧箱】作業依頼＆実績'!$K$7:$K$256=②【資材】在庫情報!$B233)*('③【組立化粧箱】作業依頼＆実績'!$L$7:$L$256=②【資材】在庫情報!H$4),('③【組立化粧箱】作業依頼＆実績'!$N$7:$N$256))</f>
        <v>0</v>
      </c>
      <c r="I233" s="23">
        <f t="shared" si="48"/>
        <v>3443</v>
      </c>
      <c r="J233" s="21">
        <f>SUMPRODUCT((①【資材】入荷情報!$O$7:$O$56=②【資材】在庫情報!$B233)*(①【資材】入荷情報!$P$7:$P$56=②【資材】在庫情報!K$4),(①【資材】入荷情報!$S$7:$S$56))</f>
        <v>0</v>
      </c>
      <c r="K233" s="22" cm="1">
        <f t="array" ref="K233">SUMPRODUCT(('③【組立化粧箱】作業依頼＆実績'!$K$7:$K$256=②【資材】在庫情報!$B233)*('③【組立化粧箱】作業依頼＆実績'!$L$7:$L$256=②【資材】在庫情報!K$4),('③【組立化粧箱】作業依頼＆実績'!$N$7:$N$256))</f>
        <v>0</v>
      </c>
      <c r="L233" s="23">
        <f t="shared" si="49"/>
        <v>3443</v>
      </c>
      <c r="M233" s="21">
        <f>SUMPRODUCT((①【資材】入荷情報!$O$7:$O$56=②【資材】在庫情報!$B233)*(①【資材】入荷情報!$P$7:$P$56=②【資材】在庫情報!N$4),(①【資材】入荷情報!$S$7:$S$56))</f>
        <v>0</v>
      </c>
      <c r="N233" s="22" cm="1">
        <f t="array" ref="N233">SUMPRODUCT(('③【組立化粧箱】作業依頼＆実績'!$K$7:$K$256=②【資材】在庫情報!$B233)*('③【組立化粧箱】作業依頼＆実績'!$L$7:$L$256=②【資材】在庫情報!N$4),('③【組立化粧箱】作業依頼＆実績'!$N$7:$N$256))</f>
        <v>0</v>
      </c>
      <c r="O233" s="23">
        <f t="shared" si="50"/>
        <v>5280</v>
      </c>
      <c r="P233" s="21">
        <f>SUMPRODUCT((①【資材】入荷情報!$O$7:$O$56=②【資材】在庫情報!$B233)*(①【資材】入荷情報!$P$7:$P$56=②【資材】在庫情報!Q$4),(①【資材】入荷情報!$S$7:$S$56))</f>
        <v>0</v>
      </c>
      <c r="Q233" s="22" cm="1">
        <f t="array" ref="Q233">SUMPRODUCT(('③【組立化粧箱】作業依頼＆実績'!$K$7:$K$256=②【資材】在庫情報!$B233)*('③【組立化粧箱】作業依頼＆実績'!$L$7:$L$256=②【資材】在庫情報!Q$4),('③【組立化粧箱】作業依頼＆実績'!$N$7:$N$256))</f>
        <v>0</v>
      </c>
      <c r="R233" s="23">
        <f t="shared" si="51"/>
        <v>45</v>
      </c>
      <c r="S233" s="21">
        <f>SUMPRODUCT((①【資材】入荷情報!$O$7:$O$56=②【資材】在庫情報!$B233)*(①【資材】入荷情報!$P$7:$P$56=②【資材】在庫情報!T$4),(①【資材】入荷情報!$S$7:$S$56))</f>
        <v>0</v>
      </c>
      <c r="T233" s="22" cm="1">
        <f t="array" ref="T233">SUMPRODUCT(('③【組立化粧箱】作業依頼＆実績'!$K$7:$K$256=②【資材】在庫情報!$B233)*('③【組立化粧箱】作業依頼＆実績'!$L$7:$L$256=②【資材】在庫情報!T$4),('③【組立化粧箱】作業依頼＆実績'!$N$7:$N$256))</f>
        <v>0</v>
      </c>
      <c r="U233" s="23">
        <f t="shared" si="52"/>
        <v>70</v>
      </c>
      <c r="W233" s="68">
        <f t="shared" si="53"/>
        <v>0</v>
      </c>
      <c r="X233" s="22">
        <f t="shared" si="54"/>
        <v>0</v>
      </c>
      <c r="Y233" s="69">
        <f t="shared" si="55"/>
        <v>9319</v>
      </c>
    </row>
    <row r="234" spans="2:25" hidden="1" outlineLevel="1" x14ac:dyDescent="0.25">
      <c r="B234" s="19">
        <f t="shared" si="46"/>
        <v>45458</v>
      </c>
      <c r="C234" s="20" t="s">
        <v>76</v>
      </c>
      <c r="D234" s="21">
        <f>SUMPRODUCT((①【資材】入荷情報!$O$7:$O$56=②【資材】在庫情報!$B234)*(①【資材】入荷情報!$P$7:$P$56=②【資材】在庫情報!E$4),(①【資材】入荷情報!$S$7:$S$56))</f>
        <v>0</v>
      </c>
      <c r="E234" s="22" cm="1">
        <f t="array" ref="E234">SUMPRODUCT(('③【組立化粧箱】作業依頼＆実績'!$K$7:$K$256=②【資材】在庫情報!$B234)*('③【組立化粧箱】作業依頼＆実績'!$L$7:$L$256=②【資材】在庫情報!E$4),('③【組立化粧箱】作業依頼＆実績'!$N$7:$N$256))</f>
        <v>0</v>
      </c>
      <c r="F234" s="23">
        <f t="shared" si="47"/>
        <v>5660</v>
      </c>
      <c r="G234" s="21">
        <f>SUMPRODUCT((①【資材】入荷情報!$O$7:$O$56=②【資材】在庫情報!$B234)*(①【資材】入荷情報!$P$7:$P$56=②【資材】在庫情報!H$4),(①【資材】入荷情報!$S$7:$S$56))</f>
        <v>0</v>
      </c>
      <c r="H234" s="22" cm="1">
        <f t="array" ref="H234">SUMPRODUCT(('③【組立化粧箱】作業依頼＆実績'!$K$7:$K$256=②【資材】在庫情報!$B234)*('③【組立化粧箱】作業依頼＆実績'!$L$7:$L$256=②【資材】在庫情報!H$4),('③【組立化粧箱】作業依頼＆実績'!$N$7:$N$256))</f>
        <v>0</v>
      </c>
      <c r="I234" s="23">
        <f t="shared" si="48"/>
        <v>3443</v>
      </c>
      <c r="J234" s="21">
        <f>SUMPRODUCT((①【資材】入荷情報!$O$7:$O$56=②【資材】在庫情報!$B234)*(①【資材】入荷情報!$P$7:$P$56=②【資材】在庫情報!K$4),(①【資材】入荷情報!$S$7:$S$56))</f>
        <v>0</v>
      </c>
      <c r="K234" s="22" cm="1">
        <f t="array" ref="K234">SUMPRODUCT(('③【組立化粧箱】作業依頼＆実績'!$K$7:$K$256=②【資材】在庫情報!$B234)*('③【組立化粧箱】作業依頼＆実績'!$L$7:$L$256=②【資材】在庫情報!K$4),('③【組立化粧箱】作業依頼＆実績'!$N$7:$N$256))</f>
        <v>0</v>
      </c>
      <c r="L234" s="23">
        <f t="shared" si="49"/>
        <v>3443</v>
      </c>
      <c r="M234" s="21">
        <f>SUMPRODUCT((①【資材】入荷情報!$O$7:$O$56=②【資材】在庫情報!$B234)*(①【資材】入荷情報!$P$7:$P$56=②【資材】在庫情報!N$4),(①【資材】入荷情報!$S$7:$S$56))</f>
        <v>0</v>
      </c>
      <c r="N234" s="22" cm="1">
        <f t="array" ref="N234">SUMPRODUCT(('③【組立化粧箱】作業依頼＆実績'!$K$7:$K$256=②【資材】在庫情報!$B234)*('③【組立化粧箱】作業依頼＆実績'!$L$7:$L$256=②【資材】在庫情報!N$4),('③【組立化粧箱】作業依頼＆実績'!$N$7:$N$256))</f>
        <v>0</v>
      </c>
      <c r="O234" s="23">
        <f t="shared" si="50"/>
        <v>5280</v>
      </c>
      <c r="P234" s="21">
        <f>SUMPRODUCT((①【資材】入荷情報!$O$7:$O$56=②【資材】在庫情報!$B234)*(①【資材】入荷情報!$P$7:$P$56=②【資材】在庫情報!Q$4),(①【資材】入荷情報!$S$7:$S$56))</f>
        <v>0</v>
      </c>
      <c r="Q234" s="22" cm="1">
        <f t="array" ref="Q234">SUMPRODUCT(('③【組立化粧箱】作業依頼＆実績'!$K$7:$K$256=②【資材】在庫情報!$B234)*('③【組立化粧箱】作業依頼＆実績'!$L$7:$L$256=②【資材】在庫情報!Q$4),('③【組立化粧箱】作業依頼＆実績'!$N$7:$N$256))</f>
        <v>0</v>
      </c>
      <c r="R234" s="23">
        <f t="shared" si="51"/>
        <v>45</v>
      </c>
      <c r="S234" s="21">
        <f>SUMPRODUCT((①【資材】入荷情報!$O$7:$O$56=②【資材】在庫情報!$B234)*(①【資材】入荷情報!$P$7:$P$56=②【資材】在庫情報!T$4),(①【資材】入荷情報!$S$7:$S$56))</f>
        <v>0</v>
      </c>
      <c r="T234" s="22" cm="1">
        <f t="array" ref="T234">SUMPRODUCT(('③【組立化粧箱】作業依頼＆実績'!$K$7:$K$256=②【資材】在庫情報!$B234)*('③【組立化粧箱】作業依頼＆実績'!$L$7:$L$256=②【資材】在庫情報!T$4),('③【組立化粧箱】作業依頼＆実績'!$N$7:$N$256))</f>
        <v>0</v>
      </c>
      <c r="U234" s="23">
        <f t="shared" si="52"/>
        <v>70</v>
      </c>
      <c r="W234" s="68">
        <f t="shared" si="53"/>
        <v>0</v>
      </c>
      <c r="X234" s="22">
        <f t="shared" si="54"/>
        <v>0</v>
      </c>
      <c r="Y234" s="69">
        <f t="shared" si="55"/>
        <v>9319</v>
      </c>
    </row>
    <row r="235" spans="2:25" hidden="1" outlineLevel="1" x14ac:dyDescent="0.25">
      <c r="B235" s="19">
        <f t="shared" si="46"/>
        <v>45459</v>
      </c>
      <c r="C235" s="20" t="s">
        <v>77</v>
      </c>
      <c r="D235" s="21">
        <f>SUMPRODUCT((①【資材】入荷情報!$O$7:$O$56=②【資材】在庫情報!$B235)*(①【資材】入荷情報!$P$7:$P$56=②【資材】在庫情報!E$4),(①【資材】入荷情報!$S$7:$S$56))</f>
        <v>0</v>
      </c>
      <c r="E235" s="22" cm="1">
        <f t="array" ref="E235">SUMPRODUCT(('③【組立化粧箱】作業依頼＆実績'!$K$7:$K$256=②【資材】在庫情報!$B235)*('③【組立化粧箱】作業依頼＆実績'!$L$7:$L$256=②【資材】在庫情報!E$4),('③【組立化粧箱】作業依頼＆実績'!$N$7:$N$256))</f>
        <v>0</v>
      </c>
      <c r="F235" s="23">
        <f t="shared" si="47"/>
        <v>5660</v>
      </c>
      <c r="G235" s="21">
        <f>SUMPRODUCT((①【資材】入荷情報!$O$7:$O$56=②【資材】在庫情報!$B235)*(①【資材】入荷情報!$P$7:$P$56=②【資材】在庫情報!H$4),(①【資材】入荷情報!$S$7:$S$56))</f>
        <v>0</v>
      </c>
      <c r="H235" s="22" cm="1">
        <f t="array" ref="H235">SUMPRODUCT(('③【組立化粧箱】作業依頼＆実績'!$K$7:$K$256=②【資材】在庫情報!$B235)*('③【組立化粧箱】作業依頼＆実績'!$L$7:$L$256=②【資材】在庫情報!H$4),('③【組立化粧箱】作業依頼＆実績'!$N$7:$N$256))</f>
        <v>0</v>
      </c>
      <c r="I235" s="23">
        <f t="shared" si="48"/>
        <v>3443</v>
      </c>
      <c r="J235" s="21">
        <f>SUMPRODUCT((①【資材】入荷情報!$O$7:$O$56=②【資材】在庫情報!$B235)*(①【資材】入荷情報!$P$7:$P$56=②【資材】在庫情報!K$4),(①【資材】入荷情報!$S$7:$S$56))</f>
        <v>0</v>
      </c>
      <c r="K235" s="22" cm="1">
        <f t="array" ref="K235">SUMPRODUCT(('③【組立化粧箱】作業依頼＆実績'!$K$7:$K$256=②【資材】在庫情報!$B235)*('③【組立化粧箱】作業依頼＆実績'!$L$7:$L$256=②【資材】在庫情報!K$4),('③【組立化粧箱】作業依頼＆実績'!$N$7:$N$256))</f>
        <v>0</v>
      </c>
      <c r="L235" s="23">
        <f t="shared" si="49"/>
        <v>3443</v>
      </c>
      <c r="M235" s="21">
        <f>SUMPRODUCT((①【資材】入荷情報!$O$7:$O$56=②【資材】在庫情報!$B235)*(①【資材】入荷情報!$P$7:$P$56=②【資材】在庫情報!N$4),(①【資材】入荷情報!$S$7:$S$56))</f>
        <v>0</v>
      </c>
      <c r="N235" s="22" cm="1">
        <f t="array" ref="N235">SUMPRODUCT(('③【組立化粧箱】作業依頼＆実績'!$K$7:$K$256=②【資材】在庫情報!$B235)*('③【組立化粧箱】作業依頼＆実績'!$L$7:$L$256=②【資材】在庫情報!N$4),('③【組立化粧箱】作業依頼＆実績'!$N$7:$N$256))</f>
        <v>0</v>
      </c>
      <c r="O235" s="23">
        <f t="shared" si="50"/>
        <v>5280</v>
      </c>
      <c r="P235" s="21">
        <f>SUMPRODUCT((①【資材】入荷情報!$O$7:$O$56=②【資材】在庫情報!$B235)*(①【資材】入荷情報!$P$7:$P$56=②【資材】在庫情報!Q$4),(①【資材】入荷情報!$S$7:$S$56))</f>
        <v>0</v>
      </c>
      <c r="Q235" s="22" cm="1">
        <f t="array" ref="Q235">SUMPRODUCT(('③【組立化粧箱】作業依頼＆実績'!$K$7:$K$256=②【資材】在庫情報!$B235)*('③【組立化粧箱】作業依頼＆実績'!$L$7:$L$256=②【資材】在庫情報!Q$4),('③【組立化粧箱】作業依頼＆実績'!$N$7:$N$256))</f>
        <v>0</v>
      </c>
      <c r="R235" s="23">
        <f t="shared" si="51"/>
        <v>45</v>
      </c>
      <c r="S235" s="21">
        <f>SUMPRODUCT((①【資材】入荷情報!$O$7:$O$56=②【資材】在庫情報!$B235)*(①【資材】入荷情報!$P$7:$P$56=②【資材】在庫情報!T$4),(①【資材】入荷情報!$S$7:$S$56))</f>
        <v>0</v>
      </c>
      <c r="T235" s="22" cm="1">
        <f t="array" ref="T235">SUMPRODUCT(('③【組立化粧箱】作業依頼＆実績'!$K$7:$K$256=②【資材】在庫情報!$B235)*('③【組立化粧箱】作業依頼＆実績'!$L$7:$L$256=②【資材】在庫情報!T$4),('③【組立化粧箱】作業依頼＆実績'!$N$7:$N$256))</f>
        <v>0</v>
      </c>
      <c r="U235" s="23">
        <f t="shared" si="52"/>
        <v>70</v>
      </c>
      <c r="W235" s="68">
        <f t="shared" si="53"/>
        <v>0</v>
      </c>
      <c r="X235" s="22">
        <f t="shared" si="54"/>
        <v>0</v>
      </c>
      <c r="Y235" s="69">
        <f t="shared" si="55"/>
        <v>9319</v>
      </c>
    </row>
    <row r="236" spans="2:25" hidden="1" outlineLevel="1" x14ac:dyDescent="0.25">
      <c r="B236" s="19">
        <f t="shared" si="46"/>
        <v>45460</v>
      </c>
      <c r="C236" s="20" t="s">
        <v>78</v>
      </c>
      <c r="D236" s="21">
        <f>SUMPRODUCT((①【資材】入荷情報!$O$7:$O$56=②【資材】在庫情報!$B236)*(①【資材】入荷情報!$P$7:$P$56=②【資材】在庫情報!E$4),(①【資材】入荷情報!$S$7:$S$56))</f>
        <v>0</v>
      </c>
      <c r="E236" s="22" cm="1">
        <f t="array" ref="E236">SUMPRODUCT(('③【組立化粧箱】作業依頼＆実績'!$K$7:$K$256=②【資材】在庫情報!$B236)*('③【組立化粧箱】作業依頼＆実績'!$L$7:$L$256=②【資材】在庫情報!E$4),('③【組立化粧箱】作業依頼＆実績'!$N$7:$N$256))</f>
        <v>0</v>
      </c>
      <c r="F236" s="23">
        <f t="shared" si="47"/>
        <v>5660</v>
      </c>
      <c r="G236" s="21">
        <f>SUMPRODUCT((①【資材】入荷情報!$O$7:$O$56=②【資材】在庫情報!$B236)*(①【資材】入荷情報!$P$7:$P$56=②【資材】在庫情報!H$4),(①【資材】入荷情報!$S$7:$S$56))</f>
        <v>0</v>
      </c>
      <c r="H236" s="22" cm="1">
        <f t="array" ref="H236">SUMPRODUCT(('③【組立化粧箱】作業依頼＆実績'!$K$7:$K$256=②【資材】在庫情報!$B236)*('③【組立化粧箱】作業依頼＆実績'!$L$7:$L$256=②【資材】在庫情報!H$4),('③【組立化粧箱】作業依頼＆実績'!$N$7:$N$256))</f>
        <v>0</v>
      </c>
      <c r="I236" s="23">
        <f t="shared" si="48"/>
        <v>3443</v>
      </c>
      <c r="J236" s="21">
        <f>SUMPRODUCT((①【資材】入荷情報!$O$7:$O$56=②【資材】在庫情報!$B236)*(①【資材】入荷情報!$P$7:$P$56=②【資材】在庫情報!K$4),(①【資材】入荷情報!$S$7:$S$56))</f>
        <v>0</v>
      </c>
      <c r="K236" s="22" cm="1">
        <f t="array" ref="K236">SUMPRODUCT(('③【組立化粧箱】作業依頼＆実績'!$K$7:$K$256=②【資材】在庫情報!$B236)*('③【組立化粧箱】作業依頼＆実績'!$L$7:$L$256=②【資材】在庫情報!K$4),('③【組立化粧箱】作業依頼＆実績'!$N$7:$N$256))</f>
        <v>0</v>
      </c>
      <c r="L236" s="23">
        <f t="shared" si="49"/>
        <v>3443</v>
      </c>
      <c r="M236" s="21">
        <f>SUMPRODUCT((①【資材】入荷情報!$O$7:$O$56=②【資材】在庫情報!$B236)*(①【資材】入荷情報!$P$7:$P$56=②【資材】在庫情報!N$4),(①【資材】入荷情報!$S$7:$S$56))</f>
        <v>0</v>
      </c>
      <c r="N236" s="22" cm="1">
        <f t="array" ref="N236">SUMPRODUCT(('③【組立化粧箱】作業依頼＆実績'!$K$7:$K$256=②【資材】在庫情報!$B236)*('③【組立化粧箱】作業依頼＆実績'!$L$7:$L$256=②【資材】在庫情報!N$4),('③【組立化粧箱】作業依頼＆実績'!$N$7:$N$256))</f>
        <v>0</v>
      </c>
      <c r="O236" s="23">
        <f t="shared" si="50"/>
        <v>5280</v>
      </c>
      <c r="P236" s="21">
        <f>SUMPRODUCT((①【資材】入荷情報!$O$7:$O$56=②【資材】在庫情報!$B236)*(①【資材】入荷情報!$P$7:$P$56=②【資材】在庫情報!Q$4),(①【資材】入荷情報!$S$7:$S$56))</f>
        <v>0</v>
      </c>
      <c r="Q236" s="22" cm="1">
        <f t="array" ref="Q236">SUMPRODUCT(('③【組立化粧箱】作業依頼＆実績'!$K$7:$K$256=②【資材】在庫情報!$B236)*('③【組立化粧箱】作業依頼＆実績'!$L$7:$L$256=②【資材】在庫情報!Q$4),('③【組立化粧箱】作業依頼＆実績'!$N$7:$N$256))</f>
        <v>0</v>
      </c>
      <c r="R236" s="23">
        <f t="shared" si="51"/>
        <v>45</v>
      </c>
      <c r="S236" s="21">
        <f>SUMPRODUCT((①【資材】入荷情報!$O$7:$O$56=②【資材】在庫情報!$B236)*(①【資材】入荷情報!$P$7:$P$56=②【資材】在庫情報!T$4),(①【資材】入荷情報!$S$7:$S$56))</f>
        <v>0</v>
      </c>
      <c r="T236" s="22" cm="1">
        <f t="array" ref="T236">SUMPRODUCT(('③【組立化粧箱】作業依頼＆実績'!$K$7:$K$256=②【資材】在庫情報!$B236)*('③【組立化粧箱】作業依頼＆実績'!$L$7:$L$256=②【資材】在庫情報!T$4),('③【組立化粧箱】作業依頼＆実績'!$N$7:$N$256))</f>
        <v>0</v>
      </c>
      <c r="U236" s="23">
        <f t="shared" si="52"/>
        <v>70</v>
      </c>
      <c r="W236" s="68">
        <f t="shared" si="53"/>
        <v>0</v>
      </c>
      <c r="X236" s="22">
        <f t="shared" si="54"/>
        <v>0</v>
      </c>
      <c r="Y236" s="69">
        <f t="shared" si="55"/>
        <v>9319</v>
      </c>
    </row>
    <row r="237" spans="2:25" hidden="1" outlineLevel="1" x14ac:dyDescent="0.25">
      <c r="B237" s="19">
        <f t="shared" si="46"/>
        <v>45461</v>
      </c>
      <c r="C237" s="20" t="s">
        <v>79</v>
      </c>
      <c r="D237" s="21">
        <f>SUMPRODUCT((①【資材】入荷情報!$O$7:$O$56=②【資材】在庫情報!$B237)*(①【資材】入荷情報!$P$7:$P$56=②【資材】在庫情報!E$4),(①【資材】入荷情報!$S$7:$S$56))</f>
        <v>0</v>
      </c>
      <c r="E237" s="22" cm="1">
        <f t="array" ref="E237">SUMPRODUCT(('③【組立化粧箱】作業依頼＆実績'!$K$7:$K$256=②【資材】在庫情報!$B237)*('③【組立化粧箱】作業依頼＆実績'!$L$7:$L$256=②【資材】在庫情報!E$4),('③【組立化粧箱】作業依頼＆実績'!$N$7:$N$256))</f>
        <v>0</v>
      </c>
      <c r="F237" s="23">
        <f t="shared" si="47"/>
        <v>5660</v>
      </c>
      <c r="G237" s="21">
        <f>SUMPRODUCT((①【資材】入荷情報!$O$7:$O$56=②【資材】在庫情報!$B237)*(①【資材】入荷情報!$P$7:$P$56=②【資材】在庫情報!H$4),(①【資材】入荷情報!$S$7:$S$56))</f>
        <v>0</v>
      </c>
      <c r="H237" s="22" cm="1">
        <f t="array" ref="H237">SUMPRODUCT(('③【組立化粧箱】作業依頼＆実績'!$K$7:$K$256=②【資材】在庫情報!$B237)*('③【組立化粧箱】作業依頼＆実績'!$L$7:$L$256=②【資材】在庫情報!H$4),('③【組立化粧箱】作業依頼＆実績'!$N$7:$N$256))</f>
        <v>0</v>
      </c>
      <c r="I237" s="23">
        <f t="shared" si="48"/>
        <v>3443</v>
      </c>
      <c r="J237" s="21">
        <f>SUMPRODUCT((①【資材】入荷情報!$O$7:$O$56=②【資材】在庫情報!$B237)*(①【資材】入荷情報!$P$7:$P$56=②【資材】在庫情報!K$4),(①【資材】入荷情報!$S$7:$S$56))</f>
        <v>0</v>
      </c>
      <c r="K237" s="22" cm="1">
        <f t="array" ref="K237">SUMPRODUCT(('③【組立化粧箱】作業依頼＆実績'!$K$7:$K$256=②【資材】在庫情報!$B237)*('③【組立化粧箱】作業依頼＆実績'!$L$7:$L$256=②【資材】在庫情報!K$4),('③【組立化粧箱】作業依頼＆実績'!$N$7:$N$256))</f>
        <v>0</v>
      </c>
      <c r="L237" s="23">
        <f t="shared" si="49"/>
        <v>3443</v>
      </c>
      <c r="M237" s="21">
        <f>SUMPRODUCT((①【資材】入荷情報!$O$7:$O$56=②【資材】在庫情報!$B237)*(①【資材】入荷情報!$P$7:$P$56=②【資材】在庫情報!N$4),(①【資材】入荷情報!$S$7:$S$56))</f>
        <v>0</v>
      </c>
      <c r="N237" s="22" cm="1">
        <f t="array" ref="N237">SUMPRODUCT(('③【組立化粧箱】作業依頼＆実績'!$K$7:$K$256=②【資材】在庫情報!$B237)*('③【組立化粧箱】作業依頼＆実績'!$L$7:$L$256=②【資材】在庫情報!N$4),('③【組立化粧箱】作業依頼＆実績'!$N$7:$N$256))</f>
        <v>0</v>
      </c>
      <c r="O237" s="23">
        <f t="shared" si="50"/>
        <v>5280</v>
      </c>
      <c r="P237" s="21">
        <f>SUMPRODUCT((①【資材】入荷情報!$O$7:$O$56=②【資材】在庫情報!$B237)*(①【資材】入荷情報!$P$7:$P$56=②【資材】在庫情報!Q$4),(①【資材】入荷情報!$S$7:$S$56))</f>
        <v>0</v>
      </c>
      <c r="Q237" s="22" cm="1">
        <f t="array" ref="Q237">SUMPRODUCT(('③【組立化粧箱】作業依頼＆実績'!$K$7:$K$256=②【資材】在庫情報!$B237)*('③【組立化粧箱】作業依頼＆実績'!$L$7:$L$256=②【資材】在庫情報!Q$4),('③【組立化粧箱】作業依頼＆実績'!$N$7:$N$256))</f>
        <v>0</v>
      </c>
      <c r="R237" s="23">
        <f t="shared" si="51"/>
        <v>45</v>
      </c>
      <c r="S237" s="21">
        <f>SUMPRODUCT((①【資材】入荷情報!$O$7:$O$56=②【資材】在庫情報!$B237)*(①【資材】入荷情報!$P$7:$P$56=②【資材】在庫情報!T$4),(①【資材】入荷情報!$S$7:$S$56))</f>
        <v>0</v>
      </c>
      <c r="T237" s="22" cm="1">
        <f t="array" ref="T237">SUMPRODUCT(('③【組立化粧箱】作業依頼＆実績'!$K$7:$K$256=②【資材】在庫情報!$B237)*('③【組立化粧箱】作業依頼＆実績'!$L$7:$L$256=②【資材】在庫情報!T$4),('③【組立化粧箱】作業依頼＆実績'!$N$7:$N$256))</f>
        <v>0</v>
      </c>
      <c r="U237" s="23">
        <f t="shared" si="52"/>
        <v>70</v>
      </c>
      <c r="W237" s="68">
        <f t="shared" si="53"/>
        <v>0</v>
      </c>
      <c r="X237" s="22">
        <f t="shared" si="54"/>
        <v>0</v>
      </c>
      <c r="Y237" s="69">
        <f t="shared" si="55"/>
        <v>9319</v>
      </c>
    </row>
    <row r="238" spans="2:25" hidden="1" outlineLevel="1" x14ac:dyDescent="0.25">
      <c r="B238" s="19">
        <f t="shared" si="46"/>
        <v>45462</v>
      </c>
      <c r="C238" s="20" t="s">
        <v>80</v>
      </c>
      <c r="D238" s="21">
        <f>SUMPRODUCT((①【資材】入荷情報!$O$7:$O$56=②【資材】在庫情報!$B238)*(①【資材】入荷情報!$P$7:$P$56=②【資材】在庫情報!E$4),(①【資材】入荷情報!$S$7:$S$56))</f>
        <v>0</v>
      </c>
      <c r="E238" s="22" cm="1">
        <f t="array" ref="E238">SUMPRODUCT(('③【組立化粧箱】作業依頼＆実績'!$K$7:$K$256=②【資材】在庫情報!$B238)*('③【組立化粧箱】作業依頼＆実績'!$L$7:$L$256=②【資材】在庫情報!E$4),('③【組立化粧箱】作業依頼＆実績'!$N$7:$N$256))</f>
        <v>0</v>
      </c>
      <c r="F238" s="23">
        <f t="shared" si="47"/>
        <v>5660</v>
      </c>
      <c r="G238" s="21">
        <f>SUMPRODUCT((①【資材】入荷情報!$O$7:$O$56=②【資材】在庫情報!$B238)*(①【資材】入荷情報!$P$7:$P$56=②【資材】在庫情報!H$4),(①【資材】入荷情報!$S$7:$S$56))</f>
        <v>0</v>
      </c>
      <c r="H238" s="22" cm="1">
        <f t="array" ref="H238">SUMPRODUCT(('③【組立化粧箱】作業依頼＆実績'!$K$7:$K$256=②【資材】在庫情報!$B238)*('③【組立化粧箱】作業依頼＆実績'!$L$7:$L$256=②【資材】在庫情報!H$4),('③【組立化粧箱】作業依頼＆実績'!$N$7:$N$256))</f>
        <v>0</v>
      </c>
      <c r="I238" s="23">
        <f t="shared" si="48"/>
        <v>3443</v>
      </c>
      <c r="J238" s="21">
        <f>SUMPRODUCT((①【資材】入荷情報!$O$7:$O$56=②【資材】在庫情報!$B238)*(①【資材】入荷情報!$P$7:$P$56=②【資材】在庫情報!K$4),(①【資材】入荷情報!$S$7:$S$56))</f>
        <v>0</v>
      </c>
      <c r="K238" s="22" cm="1">
        <f t="array" ref="K238">SUMPRODUCT(('③【組立化粧箱】作業依頼＆実績'!$K$7:$K$256=②【資材】在庫情報!$B238)*('③【組立化粧箱】作業依頼＆実績'!$L$7:$L$256=②【資材】在庫情報!K$4),('③【組立化粧箱】作業依頼＆実績'!$N$7:$N$256))</f>
        <v>0</v>
      </c>
      <c r="L238" s="23">
        <f t="shared" si="49"/>
        <v>3443</v>
      </c>
      <c r="M238" s="21">
        <f>SUMPRODUCT((①【資材】入荷情報!$O$7:$O$56=②【資材】在庫情報!$B238)*(①【資材】入荷情報!$P$7:$P$56=②【資材】在庫情報!N$4),(①【資材】入荷情報!$S$7:$S$56))</f>
        <v>0</v>
      </c>
      <c r="N238" s="22" cm="1">
        <f t="array" ref="N238">SUMPRODUCT(('③【組立化粧箱】作業依頼＆実績'!$K$7:$K$256=②【資材】在庫情報!$B238)*('③【組立化粧箱】作業依頼＆実績'!$L$7:$L$256=②【資材】在庫情報!N$4),('③【組立化粧箱】作業依頼＆実績'!$N$7:$N$256))</f>
        <v>0</v>
      </c>
      <c r="O238" s="23">
        <f t="shared" si="50"/>
        <v>5280</v>
      </c>
      <c r="P238" s="21">
        <f>SUMPRODUCT((①【資材】入荷情報!$O$7:$O$56=②【資材】在庫情報!$B238)*(①【資材】入荷情報!$P$7:$P$56=②【資材】在庫情報!Q$4),(①【資材】入荷情報!$S$7:$S$56))</f>
        <v>0</v>
      </c>
      <c r="Q238" s="22" cm="1">
        <f t="array" ref="Q238">SUMPRODUCT(('③【組立化粧箱】作業依頼＆実績'!$K$7:$K$256=②【資材】在庫情報!$B238)*('③【組立化粧箱】作業依頼＆実績'!$L$7:$L$256=②【資材】在庫情報!Q$4),('③【組立化粧箱】作業依頼＆実績'!$N$7:$N$256))</f>
        <v>0</v>
      </c>
      <c r="R238" s="23">
        <f t="shared" si="51"/>
        <v>45</v>
      </c>
      <c r="S238" s="21">
        <f>SUMPRODUCT((①【資材】入荷情報!$O$7:$O$56=②【資材】在庫情報!$B238)*(①【資材】入荷情報!$P$7:$P$56=②【資材】在庫情報!T$4),(①【資材】入荷情報!$S$7:$S$56))</f>
        <v>0</v>
      </c>
      <c r="T238" s="22" cm="1">
        <f t="array" ref="T238">SUMPRODUCT(('③【組立化粧箱】作業依頼＆実績'!$K$7:$K$256=②【資材】在庫情報!$B238)*('③【組立化粧箱】作業依頼＆実績'!$L$7:$L$256=②【資材】在庫情報!T$4),('③【組立化粧箱】作業依頼＆実績'!$N$7:$N$256))</f>
        <v>0</v>
      </c>
      <c r="U238" s="23">
        <f t="shared" si="52"/>
        <v>70</v>
      </c>
      <c r="W238" s="68">
        <f t="shared" si="53"/>
        <v>0</v>
      </c>
      <c r="X238" s="22">
        <f t="shared" si="54"/>
        <v>0</v>
      </c>
      <c r="Y238" s="69">
        <f t="shared" si="55"/>
        <v>9319</v>
      </c>
    </row>
    <row r="239" spans="2:25" hidden="1" outlineLevel="1" x14ac:dyDescent="0.25">
      <c r="B239" s="19">
        <f t="shared" si="46"/>
        <v>45463</v>
      </c>
      <c r="C239" s="20" t="s">
        <v>81</v>
      </c>
      <c r="D239" s="21">
        <f>SUMPRODUCT((①【資材】入荷情報!$O$7:$O$56=②【資材】在庫情報!$B239)*(①【資材】入荷情報!$P$7:$P$56=②【資材】在庫情報!E$4),(①【資材】入荷情報!$S$7:$S$56))</f>
        <v>0</v>
      </c>
      <c r="E239" s="22" cm="1">
        <f t="array" ref="E239">SUMPRODUCT(('③【組立化粧箱】作業依頼＆実績'!$K$7:$K$256=②【資材】在庫情報!$B239)*('③【組立化粧箱】作業依頼＆実績'!$L$7:$L$256=②【資材】在庫情報!E$4),('③【組立化粧箱】作業依頼＆実績'!$N$7:$N$256))</f>
        <v>0</v>
      </c>
      <c r="F239" s="23">
        <f t="shared" si="47"/>
        <v>5660</v>
      </c>
      <c r="G239" s="21">
        <f>SUMPRODUCT((①【資材】入荷情報!$O$7:$O$56=②【資材】在庫情報!$B239)*(①【資材】入荷情報!$P$7:$P$56=②【資材】在庫情報!H$4),(①【資材】入荷情報!$S$7:$S$56))</f>
        <v>0</v>
      </c>
      <c r="H239" s="22" cm="1">
        <f t="array" ref="H239">SUMPRODUCT(('③【組立化粧箱】作業依頼＆実績'!$K$7:$K$256=②【資材】在庫情報!$B239)*('③【組立化粧箱】作業依頼＆実績'!$L$7:$L$256=②【資材】在庫情報!H$4),('③【組立化粧箱】作業依頼＆実績'!$N$7:$N$256))</f>
        <v>0</v>
      </c>
      <c r="I239" s="23">
        <f t="shared" si="48"/>
        <v>3443</v>
      </c>
      <c r="J239" s="21">
        <f>SUMPRODUCT((①【資材】入荷情報!$O$7:$O$56=②【資材】在庫情報!$B239)*(①【資材】入荷情報!$P$7:$P$56=②【資材】在庫情報!K$4),(①【資材】入荷情報!$S$7:$S$56))</f>
        <v>0</v>
      </c>
      <c r="K239" s="22" cm="1">
        <f t="array" ref="K239">SUMPRODUCT(('③【組立化粧箱】作業依頼＆実績'!$K$7:$K$256=②【資材】在庫情報!$B239)*('③【組立化粧箱】作業依頼＆実績'!$L$7:$L$256=②【資材】在庫情報!K$4),('③【組立化粧箱】作業依頼＆実績'!$N$7:$N$256))</f>
        <v>0</v>
      </c>
      <c r="L239" s="23">
        <f t="shared" si="49"/>
        <v>3443</v>
      </c>
      <c r="M239" s="21">
        <f>SUMPRODUCT((①【資材】入荷情報!$O$7:$O$56=②【資材】在庫情報!$B239)*(①【資材】入荷情報!$P$7:$P$56=②【資材】在庫情報!N$4),(①【資材】入荷情報!$S$7:$S$56))</f>
        <v>0</v>
      </c>
      <c r="N239" s="22" cm="1">
        <f t="array" ref="N239">SUMPRODUCT(('③【組立化粧箱】作業依頼＆実績'!$K$7:$K$256=②【資材】在庫情報!$B239)*('③【組立化粧箱】作業依頼＆実績'!$L$7:$L$256=②【資材】在庫情報!N$4),('③【組立化粧箱】作業依頼＆実績'!$N$7:$N$256))</f>
        <v>0</v>
      </c>
      <c r="O239" s="23">
        <f t="shared" si="50"/>
        <v>5280</v>
      </c>
      <c r="P239" s="21">
        <f>SUMPRODUCT((①【資材】入荷情報!$O$7:$O$56=②【資材】在庫情報!$B239)*(①【資材】入荷情報!$P$7:$P$56=②【資材】在庫情報!Q$4),(①【資材】入荷情報!$S$7:$S$56))</f>
        <v>0</v>
      </c>
      <c r="Q239" s="22" cm="1">
        <f t="array" ref="Q239">SUMPRODUCT(('③【組立化粧箱】作業依頼＆実績'!$K$7:$K$256=②【資材】在庫情報!$B239)*('③【組立化粧箱】作業依頼＆実績'!$L$7:$L$256=②【資材】在庫情報!Q$4),('③【組立化粧箱】作業依頼＆実績'!$N$7:$N$256))</f>
        <v>0</v>
      </c>
      <c r="R239" s="23">
        <f t="shared" si="51"/>
        <v>45</v>
      </c>
      <c r="S239" s="21">
        <f>SUMPRODUCT((①【資材】入荷情報!$O$7:$O$56=②【資材】在庫情報!$B239)*(①【資材】入荷情報!$P$7:$P$56=②【資材】在庫情報!T$4),(①【資材】入荷情報!$S$7:$S$56))</f>
        <v>0</v>
      </c>
      <c r="T239" s="22" cm="1">
        <f t="array" ref="T239">SUMPRODUCT(('③【組立化粧箱】作業依頼＆実績'!$K$7:$K$256=②【資材】在庫情報!$B239)*('③【組立化粧箱】作業依頼＆実績'!$L$7:$L$256=②【資材】在庫情報!T$4),('③【組立化粧箱】作業依頼＆実績'!$N$7:$N$256))</f>
        <v>0</v>
      </c>
      <c r="U239" s="23">
        <f t="shared" si="52"/>
        <v>70</v>
      </c>
      <c r="W239" s="68">
        <f t="shared" si="53"/>
        <v>0</v>
      </c>
      <c r="X239" s="22">
        <f t="shared" si="54"/>
        <v>0</v>
      </c>
      <c r="Y239" s="69">
        <f t="shared" si="55"/>
        <v>9319</v>
      </c>
    </row>
    <row r="240" spans="2:25" hidden="1" outlineLevel="1" x14ac:dyDescent="0.25">
      <c r="B240" s="19">
        <f t="shared" si="46"/>
        <v>45464</v>
      </c>
      <c r="C240" s="20" t="s">
        <v>75</v>
      </c>
      <c r="D240" s="21">
        <f>SUMPRODUCT((①【資材】入荷情報!$O$7:$O$56=②【資材】在庫情報!$B240)*(①【資材】入荷情報!$P$7:$P$56=②【資材】在庫情報!E$4),(①【資材】入荷情報!$S$7:$S$56))</f>
        <v>0</v>
      </c>
      <c r="E240" s="22" cm="1">
        <f t="array" ref="E240">SUMPRODUCT(('③【組立化粧箱】作業依頼＆実績'!$K$7:$K$256=②【資材】在庫情報!$B240)*('③【組立化粧箱】作業依頼＆実績'!$L$7:$L$256=②【資材】在庫情報!E$4),('③【組立化粧箱】作業依頼＆実績'!$N$7:$N$256))</f>
        <v>0</v>
      </c>
      <c r="F240" s="23">
        <f t="shared" si="47"/>
        <v>5660</v>
      </c>
      <c r="G240" s="21">
        <f>SUMPRODUCT((①【資材】入荷情報!$O$7:$O$56=②【資材】在庫情報!$B240)*(①【資材】入荷情報!$P$7:$P$56=②【資材】在庫情報!H$4),(①【資材】入荷情報!$S$7:$S$56))</f>
        <v>0</v>
      </c>
      <c r="H240" s="22" cm="1">
        <f t="array" ref="H240">SUMPRODUCT(('③【組立化粧箱】作業依頼＆実績'!$K$7:$K$256=②【資材】在庫情報!$B240)*('③【組立化粧箱】作業依頼＆実績'!$L$7:$L$256=②【資材】在庫情報!H$4),('③【組立化粧箱】作業依頼＆実績'!$N$7:$N$256))</f>
        <v>0</v>
      </c>
      <c r="I240" s="23">
        <f t="shared" si="48"/>
        <v>3443</v>
      </c>
      <c r="J240" s="21">
        <f>SUMPRODUCT((①【資材】入荷情報!$O$7:$O$56=②【資材】在庫情報!$B240)*(①【資材】入荷情報!$P$7:$P$56=②【資材】在庫情報!K$4),(①【資材】入荷情報!$S$7:$S$56))</f>
        <v>0</v>
      </c>
      <c r="K240" s="22" cm="1">
        <f t="array" ref="K240">SUMPRODUCT(('③【組立化粧箱】作業依頼＆実績'!$K$7:$K$256=②【資材】在庫情報!$B240)*('③【組立化粧箱】作業依頼＆実績'!$L$7:$L$256=②【資材】在庫情報!K$4),('③【組立化粧箱】作業依頼＆実績'!$N$7:$N$256))</f>
        <v>0</v>
      </c>
      <c r="L240" s="23">
        <f t="shared" si="49"/>
        <v>3443</v>
      </c>
      <c r="M240" s="21">
        <f>SUMPRODUCT((①【資材】入荷情報!$O$7:$O$56=②【資材】在庫情報!$B240)*(①【資材】入荷情報!$P$7:$P$56=②【資材】在庫情報!N$4),(①【資材】入荷情報!$S$7:$S$56))</f>
        <v>0</v>
      </c>
      <c r="N240" s="22" cm="1">
        <f t="array" ref="N240">SUMPRODUCT(('③【組立化粧箱】作業依頼＆実績'!$K$7:$K$256=②【資材】在庫情報!$B240)*('③【組立化粧箱】作業依頼＆実績'!$L$7:$L$256=②【資材】在庫情報!N$4),('③【組立化粧箱】作業依頼＆実績'!$N$7:$N$256))</f>
        <v>0</v>
      </c>
      <c r="O240" s="23">
        <f t="shared" si="50"/>
        <v>5280</v>
      </c>
      <c r="P240" s="21">
        <f>SUMPRODUCT((①【資材】入荷情報!$O$7:$O$56=②【資材】在庫情報!$B240)*(①【資材】入荷情報!$P$7:$P$56=②【資材】在庫情報!Q$4),(①【資材】入荷情報!$S$7:$S$56))</f>
        <v>0</v>
      </c>
      <c r="Q240" s="22" cm="1">
        <f t="array" ref="Q240">SUMPRODUCT(('③【組立化粧箱】作業依頼＆実績'!$K$7:$K$256=②【資材】在庫情報!$B240)*('③【組立化粧箱】作業依頼＆実績'!$L$7:$L$256=②【資材】在庫情報!Q$4),('③【組立化粧箱】作業依頼＆実績'!$N$7:$N$256))</f>
        <v>0</v>
      </c>
      <c r="R240" s="23">
        <f t="shared" si="51"/>
        <v>45</v>
      </c>
      <c r="S240" s="21">
        <f>SUMPRODUCT((①【資材】入荷情報!$O$7:$O$56=②【資材】在庫情報!$B240)*(①【資材】入荷情報!$P$7:$P$56=②【資材】在庫情報!T$4),(①【資材】入荷情報!$S$7:$S$56))</f>
        <v>0</v>
      </c>
      <c r="T240" s="22" cm="1">
        <f t="array" ref="T240">SUMPRODUCT(('③【組立化粧箱】作業依頼＆実績'!$K$7:$K$256=②【資材】在庫情報!$B240)*('③【組立化粧箱】作業依頼＆実績'!$L$7:$L$256=②【資材】在庫情報!T$4),('③【組立化粧箱】作業依頼＆実績'!$N$7:$N$256))</f>
        <v>0</v>
      </c>
      <c r="U240" s="23">
        <f t="shared" si="52"/>
        <v>70</v>
      </c>
      <c r="W240" s="68">
        <f t="shared" si="53"/>
        <v>0</v>
      </c>
      <c r="X240" s="22">
        <f t="shared" si="54"/>
        <v>0</v>
      </c>
      <c r="Y240" s="69">
        <f t="shared" si="55"/>
        <v>9319</v>
      </c>
    </row>
    <row r="241" spans="2:25" hidden="1" outlineLevel="1" x14ac:dyDescent="0.25">
      <c r="B241" s="19">
        <f t="shared" si="46"/>
        <v>45465</v>
      </c>
      <c r="C241" s="20" t="s">
        <v>76</v>
      </c>
      <c r="D241" s="21">
        <f>SUMPRODUCT((①【資材】入荷情報!$O$7:$O$56=②【資材】在庫情報!$B241)*(①【資材】入荷情報!$P$7:$P$56=②【資材】在庫情報!E$4),(①【資材】入荷情報!$S$7:$S$56))</f>
        <v>0</v>
      </c>
      <c r="E241" s="22" cm="1">
        <f t="array" ref="E241">SUMPRODUCT(('③【組立化粧箱】作業依頼＆実績'!$K$7:$K$256=②【資材】在庫情報!$B241)*('③【組立化粧箱】作業依頼＆実績'!$L$7:$L$256=②【資材】在庫情報!E$4),('③【組立化粧箱】作業依頼＆実績'!$N$7:$N$256))</f>
        <v>0</v>
      </c>
      <c r="F241" s="23">
        <f t="shared" si="47"/>
        <v>5660</v>
      </c>
      <c r="G241" s="21">
        <f>SUMPRODUCT((①【資材】入荷情報!$O$7:$O$56=②【資材】在庫情報!$B241)*(①【資材】入荷情報!$P$7:$P$56=②【資材】在庫情報!H$4),(①【資材】入荷情報!$S$7:$S$56))</f>
        <v>0</v>
      </c>
      <c r="H241" s="22" cm="1">
        <f t="array" ref="H241">SUMPRODUCT(('③【組立化粧箱】作業依頼＆実績'!$K$7:$K$256=②【資材】在庫情報!$B241)*('③【組立化粧箱】作業依頼＆実績'!$L$7:$L$256=②【資材】在庫情報!H$4),('③【組立化粧箱】作業依頼＆実績'!$N$7:$N$256))</f>
        <v>0</v>
      </c>
      <c r="I241" s="23">
        <f t="shared" si="48"/>
        <v>3443</v>
      </c>
      <c r="J241" s="21">
        <f>SUMPRODUCT((①【資材】入荷情報!$O$7:$O$56=②【資材】在庫情報!$B241)*(①【資材】入荷情報!$P$7:$P$56=②【資材】在庫情報!K$4),(①【資材】入荷情報!$S$7:$S$56))</f>
        <v>0</v>
      </c>
      <c r="K241" s="22" cm="1">
        <f t="array" ref="K241">SUMPRODUCT(('③【組立化粧箱】作業依頼＆実績'!$K$7:$K$256=②【資材】在庫情報!$B241)*('③【組立化粧箱】作業依頼＆実績'!$L$7:$L$256=②【資材】在庫情報!K$4),('③【組立化粧箱】作業依頼＆実績'!$N$7:$N$256))</f>
        <v>0</v>
      </c>
      <c r="L241" s="23">
        <f t="shared" si="49"/>
        <v>3443</v>
      </c>
      <c r="M241" s="21">
        <f>SUMPRODUCT((①【資材】入荷情報!$O$7:$O$56=②【資材】在庫情報!$B241)*(①【資材】入荷情報!$P$7:$P$56=②【資材】在庫情報!N$4),(①【資材】入荷情報!$S$7:$S$56))</f>
        <v>0</v>
      </c>
      <c r="N241" s="22" cm="1">
        <f t="array" ref="N241">SUMPRODUCT(('③【組立化粧箱】作業依頼＆実績'!$K$7:$K$256=②【資材】在庫情報!$B241)*('③【組立化粧箱】作業依頼＆実績'!$L$7:$L$256=②【資材】在庫情報!N$4),('③【組立化粧箱】作業依頼＆実績'!$N$7:$N$256))</f>
        <v>0</v>
      </c>
      <c r="O241" s="23">
        <f t="shared" si="50"/>
        <v>5280</v>
      </c>
      <c r="P241" s="21">
        <f>SUMPRODUCT((①【資材】入荷情報!$O$7:$O$56=②【資材】在庫情報!$B241)*(①【資材】入荷情報!$P$7:$P$56=②【資材】在庫情報!Q$4),(①【資材】入荷情報!$S$7:$S$56))</f>
        <v>0</v>
      </c>
      <c r="Q241" s="22" cm="1">
        <f t="array" ref="Q241">SUMPRODUCT(('③【組立化粧箱】作業依頼＆実績'!$K$7:$K$256=②【資材】在庫情報!$B241)*('③【組立化粧箱】作業依頼＆実績'!$L$7:$L$256=②【資材】在庫情報!Q$4),('③【組立化粧箱】作業依頼＆実績'!$N$7:$N$256))</f>
        <v>0</v>
      </c>
      <c r="R241" s="23">
        <f t="shared" si="51"/>
        <v>45</v>
      </c>
      <c r="S241" s="21">
        <f>SUMPRODUCT((①【資材】入荷情報!$O$7:$O$56=②【資材】在庫情報!$B241)*(①【資材】入荷情報!$P$7:$P$56=②【資材】在庫情報!T$4),(①【資材】入荷情報!$S$7:$S$56))</f>
        <v>0</v>
      </c>
      <c r="T241" s="22" cm="1">
        <f t="array" ref="T241">SUMPRODUCT(('③【組立化粧箱】作業依頼＆実績'!$K$7:$K$256=②【資材】在庫情報!$B241)*('③【組立化粧箱】作業依頼＆実績'!$L$7:$L$256=②【資材】在庫情報!T$4),('③【組立化粧箱】作業依頼＆実績'!$N$7:$N$256))</f>
        <v>0</v>
      </c>
      <c r="U241" s="23">
        <f t="shared" si="52"/>
        <v>70</v>
      </c>
      <c r="W241" s="68">
        <f t="shared" si="53"/>
        <v>0</v>
      </c>
      <c r="X241" s="22">
        <f t="shared" si="54"/>
        <v>0</v>
      </c>
      <c r="Y241" s="69">
        <f t="shared" si="55"/>
        <v>9319</v>
      </c>
    </row>
    <row r="242" spans="2:25" hidden="1" outlineLevel="1" x14ac:dyDescent="0.25">
      <c r="B242" s="19">
        <f t="shared" si="46"/>
        <v>45466</v>
      </c>
      <c r="C242" s="20" t="s">
        <v>77</v>
      </c>
      <c r="D242" s="21">
        <f>SUMPRODUCT((①【資材】入荷情報!$O$7:$O$56=②【資材】在庫情報!$B242)*(①【資材】入荷情報!$P$7:$P$56=②【資材】在庫情報!E$4),(①【資材】入荷情報!$S$7:$S$56))</f>
        <v>0</v>
      </c>
      <c r="E242" s="22" cm="1">
        <f t="array" ref="E242">SUMPRODUCT(('③【組立化粧箱】作業依頼＆実績'!$K$7:$K$256=②【資材】在庫情報!$B242)*('③【組立化粧箱】作業依頼＆実績'!$L$7:$L$256=②【資材】在庫情報!E$4),('③【組立化粧箱】作業依頼＆実績'!$N$7:$N$256))</f>
        <v>0</v>
      </c>
      <c r="F242" s="23">
        <f t="shared" si="47"/>
        <v>5660</v>
      </c>
      <c r="G242" s="21">
        <f>SUMPRODUCT((①【資材】入荷情報!$O$7:$O$56=②【資材】在庫情報!$B242)*(①【資材】入荷情報!$P$7:$P$56=②【資材】在庫情報!H$4),(①【資材】入荷情報!$S$7:$S$56))</f>
        <v>0</v>
      </c>
      <c r="H242" s="22" cm="1">
        <f t="array" ref="H242">SUMPRODUCT(('③【組立化粧箱】作業依頼＆実績'!$K$7:$K$256=②【資材】在庫情報!$B242)*('③【組立化粧箱】作業依頼＆実績'!$L$7:$L$256=②【資材】在庫情報!H$4),('③【組立化粧箱】作業依頼＆実績'!$N$7:$N$256))</f>
        <v>0</v>
      </c>
      <c r="I242" s="23">
        <f t="shared" si="48"/>
        <v>3443</v>
      </c>
      <c r="J242" s="21">
        <f>SUMPRODUCT((①【資材】入荷情報!$O$7:$O$56=②【資材】在庫情報!$B242)*(①【資材】入荷情報!$P$7:$P$56=②【資材】在庫情報!K$4),(①【資材】入荷情報!$S$7:$S$56))</f>
        <v>0</v>
      </c>
      <c r="K242" s="22" cm="1">
        <f t="array" ref="K242">SUMPRODUCT(('③【組立化粧箱】作業依頼＆実績'!$K$7:$K$256=②【資材】在庫情報!$B242)*('③【組立化粧箱】作業依頼＆実績'!$L$7:$L$256=②【資材】在庫情報!K$4),('③【組立化粧箱】作業依頼＆実績'!$N$7:$N$256))</f>
        <v>0</v>
      </c>
      <c r="L242" s="23">
        <f t="shared" si="49"/>
        <v>3443</v>
      </c>
      <c r="M242" s="21">
        <f>SUMPRODUCT((①【資材】入荷情報!$O$7:$O$56=②【資材】在庫情報!$B242)*(①【資材】入荷情報!$P$7:$P$56=②【資材】在庫情報!N$4),(①【資材】入荷情報!$S$7:$S$56))</f>
        <v>0</v>
      </c>
      <c r="N242" s="22" cm="1">
        <f t="array" ref="N242">SUMPRODUCT(('③【組立化粧箱】作業依頼＆実績'!$K$7:$K$256=②【資材】在庫情報!$B242)*('③【組立化粧箱】作業依頼＆実績'!$L$7:$L$256=②【資材】在庫情報!N$4),('③【組立化粧箱】作業依頼＆実績'!$N$7:$N$256))</f>
        <v>0</v>
      </c>
      <c r="O242" s="23">
        <f t="shared" si="50"/>
        <v>5280</v>
      </c>
      <c r="P242" s="21">
        <f>SUMPRODUCT((①【資材】入荷情報!$O$7:$O$56=②【資材】在庫情報!$B242)*(①【資材】入荷情報!$P$7:$P$56=②【資材】在庫情報!Q$4),(①【資材】入荷情報!$S$7:$S$56))</f>
        <v>0</v>
      </c>
      <c r="Q242" s="22" cm="1">
        <f t="array" ref="Q242">SUMPRODUCT(('③【組立化粧箱】作業依頼＆実績'!$K$7:$K$256=②【資材】在庫情報!$B242)*('③【組立化粧箱】作業依頼＆実績'!$L$7:$L$256=②【資材】在庫情報!Q$4),('③【組立化粧箱】作業依頼＆実績'!$N$7:$N$256))</f>
        <v>0</v>
      </c>
      <c r="R242" s="23">
        <f t="shared" si="51"/>
        <v>45</v>
      </c>
      <c r="S242" s="21">
        <f>SUMPRODUCT((①【資材】入荷情報!$O$7:$O$56=②【資材】在庫情報!$B242)*(①【資材】入荷情報!$P$7:$P$56=②【資材】在庫情報!T$4),(①【資材】入荷情報!$S$7:$S$56))</f>
        <v>0</v>
      </c>
      <c r="T242" s="22" cm="1">
        <f t="array" ref="T242">SUMPRODUCT(('③【組立化粧箱】作業依頼＆実績'!$K$7:$K$256=②【資材】在庫情報!$B242)*('③【組立化粧箱】作業依頼＆実績'!$L$7:$L$256=②【資材】在庫情報!T$4),('③【組立化粧箱】作業依頼＆実績'!$N$7:$N$256))</f>
        <v>0</v>
      </c>
      <c r="U242" s="23">
        <f t="shared" si="52"/>
        <v>70</v>
      </c>
      <c r="W242" s="68">
        <f t="shared" si="53"/>
        <v>0</v>
      </c>
      <c r="X242" s="22">
        <f t="shared" si="54"/>
        <v>0</v>
      </c>
      <c r="Y242" s="69">
        <f t="shared" si="55"/>
        <v>9319</v>
      </c>
    </row>
    <row r="243" spans="2:25" hidden="1" outlineLevel="1" x14ac:dyDescent="0.25">
      <c r="B243" s="19">
        <f t="shared" si="46"/>
        <v>45467</v>
      </c>
      <c r="C243" s="20" t="s">
        <v>78</v>
      </c>
      <c r="D243" s="21">
        <f>SUMPRODUCT((①【資材】入荷情報!$O$7:$O$56=②【資材】在庫情報!$B243)*(①【資材】入荷情報!$P$7:$P$56=②【資材】在庫情報!E$4),(①【資材】入荷情報!$S$7:$S$56))</f>
        <v>0</v>
      </c>
      <c r="E243" s="22" cm="1">
        <f t="array" ref="E243">SUMPRODUCT(('③【組立化粧箱】作業依頼＆実績'!$K$7:$K$256=②【資材】在庫情報!$B243)*('③【組立化粧箱】作業依頼＆実績'!$L$7:$L$256=②【資材】在庫情報!E$4),('③【組立化粧箱】作業依頼＆実績'!$N$7:$N$256))</f>
        <v>0</v>
      </c>
      <c r="F243" s="23">
        <f t="shared" si="47"/>
        <v>5660</v>
      </c>
      <c r="G243" s="21">
        <f>SUMPRODUCT((①【資材】入荷情報!$O$7:$O$56=②【資材】在庫情報!$B243)*(①【資材】入荷情報!$P$7:$P$56=②【資材】在庫情報!H$4),(①【資材】入荷情報!$S$7:$S$56))</f>
        <v>0</v>
      </c>
      <c r="H243" s="22" cm="1">
        <f t="array" ref="H243">SUMPRODUCT(('③【組立化粧箱】作業依頼＆実績'!$K$7:$K$256=②【資材】在庫情報!$B243)*('③【組立化粧箱】作業依頼＆実績'!$L$7:$L$256=②【資材】在庫情報!H$4),('③【組立化粧箱】作業依頼＆実績'!$N$7:$N$256))</f>
        <v>0</v>
      </c>
      <c r="I243" s="23">
        <f t="shared" si="48"/>
        <v>3443</v>
      </c>
      <c r="J243" s="21">
        <f>SUMPRODUCT((①【資材】入荷情報!$O$7:$O$56=②【資材】在庫情報!$B243)*(①【資材】入荷情報!$P$7:$P$56=②【資材】在庫情報!K$4),(①【資材】入荷情報!$S$7:$S$56))</f>
        <v>0</v>
      </c>
      <c r="K243" s="22" cm="1">
        <f t="array" ref="K243">SUMPRODUCT(('③【組立化粧箱】作業依頼＆実績'!$K$7:$K$256=②【資材】在庫情報!$B243)*('③【組立化粧箱】作業依頼＆実績'!$L$7:$L$256=②【資材】在庫情報!K$4),('③【組立化粧箱】作業依頼＆実績'!$N$7:$N$256))</f>
        <v>0</v>
      </c>
      <c r="L243" s="23">
        <f t="shared" si="49"/>
        <v>3443</v>
      </c>
      <c r="M243" s="21">
        <f>SUMPRODUCT((①【資材】入荷情報!$O$7:$O$56=②【資材】在庫情報!$B243)*(①【資材】入荷情報!$P$7:$P$56=②【資材】在庫情報!N$4),(①【資材】入荷情報!$S$7:$S$56))</f>
        <v>0</v>
      </c>
      <c r="N243" s="22" cm="1">
        <f t="array" ref="N243">SUMPRODUCT(('③【組立化粧箱】作業依頼＆実績'!$K$7:$K$256=②【資材】在庫情報!$B243)*('③【組立化粧箱】作業依頼＆実績'!$L$7:$L$256=②【資材】在庫情報!N$4),('③【組立化粧箱】作業依頼＆実績'!$N$7:$N$256))</f>
        <v>0</v>
      </c>
      <c r="O243" s="23">
        <f t="shared" si="50"/>
        <v>5280</v>
      </c>
      <c r="P243" s="21">
        <f>SUMPRODUCT((①【資材】入荷情報!$O$7:$O$56=②【資材】在庫情報!$B243)*(①【資材】入荷情報!$P$7:$P$56=②【資材】在庫情報!Q$4),(①【資材】入荷情報!$S$7:$S$56))</f>
        <v>0</v>
      </c>
      <c r="Q243" s="22" cm="1">
        <f t="array" ref="Q243">SUMPRODUCT(('③【組立化粧箱】作業依頼＆実績'!$K$7:$K$256=②【資材】在庫情報!$B243)*('③【組立化粧箱】作業依頼＆実績'!$L$7:$L$256=②【資材】在庫情報!Q$4),('③【組立化粧箱】作業依頼＆実績'!$N$7:$N$256))</f>
        <v>0</v>
      </c>
      <c r="R243" s="23">
        <f t="shared" si="51"/>
        <v>45</v>
      </c>
      <c r="S243" s="21">
        <f>SUMPRODUCT((①【資材】入荷情報!$O$7:$O$56=②【資材】在庫情報!$B243)*(①【資材】入荷情報!$P$7:$P$56=②【資材】在庫情報!T$4),(①【資材】入荷情報!$S$7:$S$56))</f>
        <v>0</v>
      </c>
      <c r="T243" s="22" cm="1">
        <f t="array" ref="T243">SUMPRODUCT(('③【組立化粧箱】作業依頼＆実績'!$K$7:$K$256=②【資材】在庫情報!$B243)*('③【組立化粧箱】作業依頼＆実績'!$L$7:$L$256=②【資材】在庫情報!T$4),('③【組立化粧箱】作業依頼＆実績'!$N$7:$N$256))</f>
        <v>0</v>
      </c>
      <c r="U243" s="23">
        <f t="shared" si="52"/>
        <v>70</v>
      </c>
      <c r="W243" s="68">
        <f t="shared" si="53"/>
        <v>0</v>
      </c>
      <c r="X243" s="22">
        <f t="shared" si="54"/>
        <v>0</v>
      </c>
      <c r="Y243" s="69">
        <f t="shared" si="55"/>
        <v>9319</v>
      </c>
    </row>
    <row r="244" spans="2:25" hidden="1" outlineLevel="1" x14ac:dyDescent="0.25">
      <c r="B244" s="19">
        <f t="shared" si="46"/>
        <v>45468</v>
      </c>
      <c r="C244" s="20" t="s">
        <v>79</v>
      </c>
      <c r="D244" s="21">
        <f>SUMPRODUCT((①【資材】入荷情報!$O$7:$O$56=②【資材】在庫情報!$B244)*(①【資材】入荷情報!$P$7:$P$56=②【資材】在庫情報!E$4),(①【資材】入荷情報!$S$7:$S$56))</f>
        <v>0</v>
      </c>
      <c r="E244" s="22" cm="1">
        <f t="array" ref="E244">SUMPRODUCT(('③【組立化粧箱】作業依頼＆実績'!$K$7:$K$256=②【資材】在庫情報!$B244)*('③【組立化粧箱】作業依頼＆実績'!$L$7:$L$256=②【資材】在庫情報!E$4),('③【組立化粧箱】作業依頼＆実績'!$N$7:$N$256))</f>
        <v>0</v>
      </c>
      <c r="F244" s="23">
        <f t="shared" si="47"/>
        <v>5660</v>
      </c>
      <c r="G244" s="21">
        <f>SUMPRODUCT((①【資材】入荷情報!$O$7:$O$56=②【資材】在庫情報!$B244)*(①【資材】入荷情報!$P$7:$P$56=②【資材】在庫情報!H$4),(①【資材】入荷情報!$S$7:$S$56))</f>
        <v>0</v>
      </c>
      <c r="H244" s="22" cm="1">
        <f t="array" ref="H244">SUMPRODUCT(('③【組立化粧箱】作業依頼＆実績'!$K$7:$K$256=②【資材】在庫情報!$B244)*('③【組立化粧箱】作業依頼＆実績'!$L$7:$L$256=②【資材】在庫情報!H$4),('③【組立化粧箱】作業依頼＆実績'!$N$7:$N$256))</f>
        <v>0</v>
      </c>
      <c r="I244" s="23">
        <f t="shared" si="48"/>
        <v>3443</v>
      </c>
      <c r="J244" s="21">
        <f>SUMPRODUCT((①【資材】入荷情報!$O$7:$O$56=②【資材】在庫情報!$B244)*(①【資材】入荷情報!$P$7:$P$56=②【資材】在庫情報!K$4),(①【資材】入荷情報!$S$7:$S$56))</f>
        <v>0</v>
      </c>
      <c r="K244" s="22" cm="1">
        <f t="array" ref="K244">SUMPRODUCT(('③【組立化粧箱】作業依頼＆実績'!$K$7:$K$256=②【資材】在庫情報!$B244)*('③【組立化粧箱】作業依頼＆実績'!$L$7:$L$256=②【資材】在庫情報!K$4),('③【組立化粧箱】作業依頼＆実績'!$N$7:$N$256))</f>
        <v>0</v>
      </c>
      <c r="L244" s="23">
        <f t="shared" si="49"/>
        <v>3443</v>
      </c>
      <c r="M244" s="21">
        <f>SUMPRODUCT((①【資材】入荷情報!$O$7:$O$56=②【資材】在庫情報!$B244)*(①【資材】入荷情報!$P$7:$P$56=②【資材】在庫情報!N$4),(①【資材】入荷情報!$S$7:$S$56))</f>
        <v>0</v>
      </c>
      <c r="N244" s="22" cm="1">
        <f t="array" ref="N244">SUMPRODUCT(('③【組立化粧箱】作業依頼＆実績'!$K$7:$K$256=②【資材】在庫情報!$B244)*('③【組立化粧箱】作業依頼＆実績'!$L$7:$L$256=②【資材】在庫情報!N$4),('③【組立化粧箱】作業依頼＆実績'!$N$7:$N$256))</f>
        <v>0</v>
      </c>
      <c r="O244" s="23">
        <f t="shared" si="50"/>
        <v>5280</v>
      </c>
      <c r="P244" s="21">
        <f>SUMPRODUCT((①【資材】入荷情報!$O$7:$O$56=②【資材】在庫情報!$B244)*(①【資材】入荷情報!$P$7:$P$56=②【資材】在庫情報!Q$4),(①【資材】入荷情報!$S$7:$S$56))</f>
        <v>0</v>
      </c>
      <c r="Q244" s="22" cm="1">
        <f t="array" ref="Q244">SUMPRODUCT(('③【組立化粧箱】作業依頼＆実績'!$K$7:$K$256=②【資材】在庫情報!$B244)*('③【組立化粧箱】作業依頼＆実績'!$L$7:$L$256=②【資材】在庫情報!Q$4),('③【組立化粧箱】作業依頼＆実績'!$N$7:$N$256))</f>
        <v>0</v>
      </c>
      <c r="R244" s="23">
        <f t="shared" si="51"/>
        <v>45</v>
      </c>
      <c r="S244" s="21">
        <f>SUMPRODUCT((①【資材】入荷情報!$O$7:$O$56=②【資材】在庫情報!$B244)*(①【資材】入荷情報!$P$7:$P$56=②【資材】在庫情報!T$4),(①【資材】入荷情報!$S$7:$S$56))</f>
        <v>0</v>
      </c>
      <c r="T244" s="22" cm="1">
        <f t="array" ref="T244">SUMPRODUCT(('③【組立化粧箱】作業依頼＆実績'!$K$7:$K$256=②【資材】在庫情報!$B244)*('③【組立化粧箱】作業依頼＆実績'!$L$7:$L$256=②【資材】在庫情報!T$4),('③【組立化粧箱】作業依頼＆実績'!$N$7:$N$256))</f>
        <v>0</v>
      </c>
      <c r="U244" s="23">
        <f t="shared" si="52"/>
        <v>70</v>
      </c>
      <c r="W244" s="68">
        <f t="shared" si="53"/>
        <v>0</v>
      </c>
      <c r="X244" s="22">
        <f t="shared" si="54"/>
        <v>0</v>
      </c>
      <c r="Y244" s="69">
        <f t="shared" si="55"/>
        <v>9319</v>
      </c>
    </row>
    <row r="245" spans="2:25" hidden="1" outlineLevel="1" x14ac:dyDescent="0.25">
      <c r="B245" s="19">
        <f t="shared" si="46"/>
        <v>45469</v>
      </c>
      <c r="C245" s="20" t="s">
        <v>80</v>
      </c>
      <c r="D245" s="21">
        <f>SUMPRODUCT((①【資材】入荷情報!$O$7:$O$56=②【資材】在庫情報!$B245)*(①【資材】入荷情報!$P$7:$P$56=②【資材】在庫情報!E$4),(①【資材】入荷情報!$S$7:$S$56))</f>
        <v>0</v>
      </c>
      <c r="E245" s="22" cm="1">
        <f t="array" ref="E245">SUMPRODUCT(('③【組立化粧箱】作業依頼＆実績'!$K$7:$K$256=②【資材】在庫情報!$B245)*('③【組立化粧箱】作業依頼＆実績'!$L$7:$L$256=②【資材】在庫情報!E$4),('③【組立化粧箱】作業依頼＆実績'!$N$7:$N$256))</f>
        <v>0</v>
      </c>
      <c r="F245" s="23">
        <f t="shared" si="47"/>
        <v>5660</v>
      </c>
      <c r="G245" s="21">
        <f>SUMPRODUCT((①【資材】入荷情報!$O$7:$O$56=②【資材】在庫情報!$B245)*(①【資材】入荷情報!$P$7:$P$56=②【資材】在庫情報!H$4),(①【資材】入荷情報!$S$7:$S$56))</f>
        <v>0</v>
      </c>
      <c r="H245" s="22" cm="1">
        <f t="array" ref="H245">SUMPRODUCT(('③【組立化粧箱】作業依頼＆実績'!$K$7:$K$256=②【資材】在庫情報!$B245)*('③【組立化粧箱】作業依頼＆実績'!$L$7:$L$256=②【資材】在庫情報!H$4),('③【組立化粧箱】作業依頼＆実績'!$N$7:$N$256))</f>
        <v>0</v>
      </c>
      <c r="I245" s="23">
        <f t="shared" si="48"/>
        <v>3443</v>
      </c>
      <c r="J245" s="21">
        <f>SUMPRODUCT((①【資材】入荷情報!$O$7:$O$56=②【資材】在庫情報!$B245)*(①【資材】入荷情報!$P$7:$P$56=②【資材】在庫情報!K$4),(①【資材】入荷情報!$S$7:$S$56))</f>
        <v>0</v>
      </c>
      <c r="K245" s="22" cm="1">
        <f t="array" ref="K245">SUMPRODUCT(('③【組立化粧箱】作業依頼＆実績'!$K$7:$K$256=②【資材】在庫情報!$B245)*('③【組立化粧箱】作業依頼＆実績'!$L$7:$L$256=②【資材】在庫情報!K$4),('③【組立化粧箱】作業依頼＆実績'!$N$7:$N$256))</f>
        <v>0</v>
      </c>
      <c r="L245" s="23">
        <f t="shared" si="49"/>
        <v>3443</v>
      </c>
      <c r="M245" s="21">
        <f>SUMPRODUCT((①【資材】入荷情報!$O$7:$O$56=②【資材】在庫情報!$B245)*(①【資材】入荷情報!$P$7:$P$56=②【資材】在庫情報!N$4),(①【資材】入荷情報!$S$7:$S$56))</f>
        <v>0</v>
      </c>
      <c r="N245" s="22" cm="1">
        <f t="array" ref="N245">SUMPRODUCT(('③【組立化粧箱】作業依頼＆実績'!$K$7:$K$256=②【資材】在庫情報!$B245)*('③【組立化粧箱】作業依頼＆実績'!$L$7:$L$256=②【資材】在庫情報!N$4),('③【組立化粧箱】作業依頼＆実績'!$N$7:$N$256))</f>
        <v>0</v>
      </c>
      <c r="O245" s="23">
        <f t="shared" si="50"/>
        <v>5280</v>
      </c>
      <c r="P245" s="21">
        <f>SUMPRODUCT((①【資材】入荷情報!$O$7:$O$56=②【資材】在庫情報!$B245)*(①【資材】入荷情報!$P$7:$P$56=②【資材】在庫情報!Q$4),(①【資材】入荷情報!$S$7:$S$56))</f>
        <v>0</v>
      </c>
      <c r="Q245" s="22" cm="1">
        <f t="array" ref="Q245">SUMPRODUCT(('③【組立化粧箱】作業依頼＆実績'!$K$7:$K$256=②【資材】在庫情報!$B245)*('③【組立化粧箱】作業依頼＆実績'!$L$7:$L$256=②【資材】在庫情報!Q$4),('③【組立化粧箱】作業依頼＆実績'!$N$7:$N$256))</f>
        <v>0</v>
      </c>
      <c r="R245" s="23">
        <f t="shared" si="51"/>
        <v>45</v>
      </c>
      <c r="S245" s="21">
        <f>SUMPRODUCT((①【資材】入荷情報!$O$7:$O$56=②【資材】在庫情報!$B245)*(①【資材】入荷情報!$P$7:$P$56=②【資材】在庫情報!T$4),(①【資材】入荷情報!$S$7:$S$56))</f>
        <v>0</v>
      </c>
      <c r="T245" s="22" cm="1">
        <f t="array" ref="T245">SUMPRODUCT(('③【組立化粧箱】作業依頼＆実績'!$K$7:$K$256=②【資材】在庫情報!$B245)*('③【組立化粧箱】作業依頼＆実績'!$L$7:$L$256=②【資材】在庫情報!T$4),('③【組立化粧箱】作業依頼＆実績'!$N$7:$N$256))</f>
        <v>0</v>
      </c>
      <c r="U245" s="23">
        <f t="shared" si="52"/>
        <v>70</v>
      </c>
      <c r="W245" s="68">
        <f t="shared" si="53"/>
        <v>0</v>
      </c>
      <c r="X245" s="22">
        <f t="shared" si="54"/>
        <v>0</v>
      </c>
      <c r="Y245" s="69">
        <f t="shared" si="55"/>
        <v>9319</v>
      </c>
    </row>
    <row r="246" spans="2:25" hidden="1" outlineLevel="1" x14ac:dyDescent="0.25">
      <c r="B246" s="19">
        <f t="shared" si="46"/>
        <v>45470</v>
      </c>
      <c r="C246" s="20" t="s">
        <v>81</v>
      </c>
      <c r="D246" s="21">
        <f>SUMPRODUCT((①【資材】入荷情報!$O$7:$O$56=②【資材】在庫情報!$B246)*(①【資材】入荷情報!$P$7:$P$56=②【資材】在庫情報!E$4),(①【資材】入荷情報!$S$7:$S$56))</f>
        <v>0</v>
      </c>
      <c r="E246" s="22" cm="1">
        <f t="array" ref="E246">SUMPRODUCT(('③【組立化粧箱】作業依頼＆実績'!$K$7:$K$256=②【資材】在庫情報!$B246)*('③【組立化粧箱】作業依頼＆実績'!$L$7:$L$256=②【資材】在庫情報!E$4),('③【組立化粧箱】作業依頼＆実績'!$N$7:$N$256))</f>
        <v>0</v>
      </c>
      <c r="F246" s="23">
        <f t="shared" si="47"/>
        <v>5660</v>
      </c>
      <c r="G246" s="21">
        <f>SUMPRODUCT((①【資材】入荷情報!$O$7:$O$56=②【資材】在庫情報!$B246)*(①【資材】入荷情報!$P$7:$P$56=②【資材】在庫情報!H$4),(①【資材】入荷情報!$S$7:$S$56))</f>
        <v>0</v>
      </c>
      <c r="H246" s="22" cm="1">
        <f t="array" ref="H246">SUMPRODUCT(('③【組立化粧箱】作業依頼＆実績'!$K$7:$K$256=②【資材】在庫情報!$B246)*('③【組立化粧箱】作業依頼＆実績'!$L$7:$L$256=②【資材】在庫情報!H$4),('③【組立化粧箱】作業依頼＆実績'!$N$7:$N$256))</f>
        <v>0</v>
      </c>
      <c r="I246" s="23">
        <f t="shared" si="48"/>
        <v>3443</v>
      </c>
      <c r="J246" s="21">
        <f>SUMPRODUCT((①【資材】入荷情報!$O$7:$O$56=②【資材】在庫情報!$B246)*(①【資材】入荷情報!$P$7:$P$56=②【資材】在庫情報!K$4),(①【資材】入荷情報!$S$7:$S$56))</f>
        <v>0</v>
      </c>
      <c r="K246" s="22" cm="1">
        <f t="array" ref="K246">SUMPRODUCT(('③【組立化粧箱】作業依頼＆実績'!$K$7:$K$256=②【資材】在庫情報!$B246)*('③【組立化粧箱】作業依頼＆実績'!$L$7:$L$256=②【資材】在庫情報!K$4),('③【組立化粧箱】作業依頼＆実績'!$N$7:$N$256))</f>
        <v>0</v>
      </c>
      <c r="L246" s="23">
        <f t="shared" si="49"/>
        <v>3443</v>
      </c>
      <c r="M246" s="21">
        <f>SUMPRODUCT((①【資材】入荷情報!$O$7:$O$56=②【資材】在庫情報!$B246)*(①【資材】入荷情報!$P$7:$P$56=②【資材】在庫情報!N$4),(①【資材】入荷情報!$S$7:$S$56))</f>
        <v>0</v>
      </c>
      <c r="N246" s="22" cm="1">
        <f t="array" ref="N246">SUMPRODUCT(('③【組立化粧箱】作業依頼＆実績'!$K$7:$K$256=②【資材】在庫情報!$B246)*('③【組立化粧箱】作業依頼＆実績'!$L$7:$L$256=②【資材】在庫情報!N$4),('③【組立化粧箱】作業依頼＆実績'!$N$7:$N$256))</f>
        <v>0</v>
      </c>
      <c r="O246" s="23">
        <f t="shared" si="50"/>
        <v>5280</v>
      </c>
      <c r="P246" s="21">
        <f>SUMPRODUCT((①【資材】入荷情報!$O$7:$O$56=②【資材】在庫情報!$B246)*(①【資材】入荷情報!$P$7:$P$56=②【資材】在庫情報!Q$4),(①【資材】入荷情報!$S$7:$S$56))</f>
        <v>0</v>
      </c>
      <c r="Q246" s="22" cm="1">
        <f t="array" ref="Q246">SUMPRODUCT(('③【組立化粧箱】作業依頼＆実績'!$K$7:$K$256=②【資材】在庫情報!$B246)*('③【組立化粧箱】作業依頼＆実績'!$L$7:$L$256=②【資材】在庫情報!Q$4),('③【組立化粧箱】作業依頼＆実績'!$N$7:$N$256))</f>
        <v>0</v>
      </c>
      <c r="R246" s="23">
        <f t="shared" si="51"/>
        <v>45</v>
      </c>
      <c r="S246" s="21">
        <f>SUMPRODUCT((①【資材】入荷情報!$O$7:$O$56=②【資材】在庫情報!$B246)*(①【資材】入荷情報!$P$7:$P$56=②【資材】在庫情報!T$4),(①【資材】入荷情報!$S$7:$S$56))</f>
        <v>0</v>
      </c>
      <c r="T246" s="22" cm="1">
        <f t="array" ref="T246">SUMPRODUCT(('③【組立化粧箱】作業依頼＆実績'!$K$7:$K$256=②【資材】在庫情報!$B246)*('③【組立化粧箱】作業依頼＆実績'!$L$7:$L$256=②【資材】在庫情報!T$4),('③【組立化粧箱】作業依頼＆実績'!$N$7:$N$256))</f>
        <v>0</v>
      </c>
      <c r="U246" s="23">
        <f t="shared" si="52"/>
        <v>70</v>
      </c>
      <c r="W246" s="68">
        <f t="shared" si="53"/>
        <v>0</v>
      </c>
      <c r="X246" s="22">
        <f t="shared" si="54"/>
        <v>0</v>
      </c>
      <c r="Y246" s="69">
        <f t="shared" si="55"/>
        <v>9319</v>
      </c>
    </row>
    <row r="247" spans="2:25" hidden="1" outlineLevel="1" x14ac:dyDescent="0.25">
      <c r="B247" s="19">
        <f t="shared" si="46"/>
        <v>45471</v>
      </c>
      <c r="C247" s="20" t="s">
        <v>75</v>
      </c>
      <c r="D247" s="21">
        <f>SUMPRODUCT((①【資材】入荷情報!$O$7:$O$56=②【資材】在庫情報!$B247)*(①【資材】入荷情報!$P$7:$P$56=②【資材】在庫情報!E$4),(①【資材】入荷情報!$S$7:$S$56))</f>
        <v>0</v>
      </c>
      <c r="E247" s="22" cm="1">
        <f t="array" ref="E247">SUMPRODUCT(('③【組立化粧箱】作業依頼＆実績'!$K$7:$K$256=②【資材】在庫情報!$B247)*('③【組立化粧箱】作業依頼＆実績'!$L$7:$L$256=②【資材】在庫情報!E$4),('③【組立化粧箱】作業依頼＆実績'!$N$7:$N$256))</f>
        <v>0</v>
      </c>
      <c r="F247" s="23">
        <f t="shared" si="47"/>
        <v>5660</v>
      </c>
      <c r="G247" s="21">
        <f>SUMPRODUCT((①【資材】入荷情報!$O$7:$O$56=②【資材】在庫情報!$B247)*(①【資材】入荷情報!$P$7:$P$56=②【資材】在庫情報!H$4),(①【資材】入荷情報!$S$7:$S$56))</f>
        <v>0</v>
      </c>
      <c r="H247" s="22" cm="1">
        <f t="array" ref="H247">SUMPRODUCT(('③【組立化粧箱】作業依頼＆実績'!$K$7:$K$256=②【資材】在庫情報!$B247)*('③【組立化粧箱】作業依頼＆実績'!$L$7:$L$256=②【資材】在庫情報!H$4),('③【組立化粧箱】作業依頼＆実績'!$N$7:$N$256))</f>
        <v>0</v>
      </c>
      <c r="I247" s="23">
        <f t="shared" si="48"/>
        <v>3443</v>
      </c>
      <c r="J247" s="21">
        <f>SUMPRODUCT((①【資材】入荷情報!$O$7:$O$56=②【資材】在庫情報!$B247)*(①【資材】入荷情報!$P$7:$P$56=②【資材】在庫情報!K$4),(①【資材】入荷情報!$S$7:$S$56))</f>
        <v>0</v>
      </c>
      <c r="K247" s="22" cm="1">
        <f t="array" ref="K247">SUMPRODUCT(('③【組立化粧箱】作業依頼＆実績'!$K$7:$K$256=②【資材】在庫情報!$B247)*('③【組立化粧箱】作業依頼＆実績'!$L$7:$L$256=②【資材】在庫情報!K$4),('③【組立化粧箱】作業依頼＆実績'!$N$7:$N$256))</f>
        <v>0</v>
      </c>
      <c r="L247" s="23">
        <f t="shared" si="49"/>
        <v>3443</v>
      </c>
      <c r="M247" s="21">
        <f>SUMPRODUCT((①【資材】入荷情報!$O$7:$O$56=②【資材】在庫情報!$B247)*(①【資材】入荷情報!$P$7:$P$56=②【資材】在庫情報!N$4),(①【資材】入荷情報!$S$7:$S$56))</f>
        <v>0</v>
      </c>
      <c r="N247" s="22" cm="1">
        <f t="array" ref="N247">SUMPRODUCT(('③【組立化粧箱】作業依頼＆実績'!$K$7:$K$256=②【資材】在庫情報!$B247)*('③【組立化粧箱】作業依頼＆実績'!$L$7:$L$256=②【資材】在庫情報!N$4),('③【組立化粧箱】作業依頼＆実績'!$N$7:$N$256))</f>
        <v>0</v>
      </c>
      <c r="O247" s="23">
        <f t="shared" si="50"/>
        <v>5280</v>
      </c>
      <c r="P247" s="21">
        <f>SUMPRODUCT((①【資材】入荷情報!$O$7:$O$56=②【資材】在庫情報!$B247)*(①【資材】入荷情報!$P$7:$P$56=②【資材】在庫情報!Q$4),(①【資材】入荷情報!$S$7:$S$56))</f>
        <v>0</v>
      </c>
      <c r="Q247" s="22" cm="1">
        <f t="array" ref="Q247">SUMPRODUCT(('③【組立化粧箱】作業依頼＆実績'!$K$7:$K$256=②【資材】在庫情報!$B247)*('③【組立化粧箱】作業依頼＆実績'!$L$7:$L$256=②【資材】在庫情報!Q$4),('③【組立化粧箱】作業依頼＆実績'!$N$7:$N$256))</f>
        <v>0</v>
      </c>
      <c r="R247" s="23">
        <f t="shared" si="51"/>
        <v>45</v>
      </c>
      <c r="S247" s="21">
        <f>SUMPRODUCT((①【資材】入荷情報!$O$7:$O$56=②【資材】在庫情報!$B247)*(①【資材】入荷情報!$P$7:$P$56=②【資材】在庫情報!T$4),(①【資材】入荷情報!$S$7:$S$56))</f>
        <v>0</v>
      </c>
      <c r="T247" s="22" cm="1">
        <f t="array" ref="T247">SUMPRODUCT(('③【組立化粧箱】作業依頼＆実績'!$K$7:$K$256=②【資材】在庫情報!$B247)*('③【組立化粧箱】作業依頼＆実績'!$L$7:$L$256=②【資材】在庫情報!T$4),('③【組立化粧箱】作業依頼＆実績'!$N$7:$N$256))</f>
        <v>0</v>
      </c>
      <c r="U247" s="23">
        <f t="shared" si="52"/>
        <v>70</v>
      </c>
      <c r="W247" s="68">
        <f t="shared" si="53"/>
        <v>0</v>
      </c>
      <c r="X247" s="22">
        <f t="shared" si="54"/>
        <v>0</v>
      </c>
      <c r="Y247" s="69">
        <f t="shared" si="55"/>
        <v>9319</v>
      </c>
    </row>
    <row r="248" spans="2:25" hidden="1" outlineLevel="1" x14ac:dyDescent="0.25">
      <c r="B248" s="19">
        <f t="shared" si="46"/>
        <v>45472</v>
      </c>
      <c r="C248" s="20" t="s">
        <v>76</v>
      </c>
      <c r="D248" s="21">
        <f>SUMPRODUCT((①【資材】入荷情報!$O$7:$O$56=②【資材】在庫情報!$B248)*(①【資材】入荷情報!$P$7:$P$56=②【資材】在庫情報!E$4),(①【資材】入荷情報!$S$7:$S$56))</f>
        <v>0</v>
      </c>
      <c r="E248" s="22" cm="1">
        <f t="array" ref="E248">SUMPRODUCT(('③【組立化粧箱】作業依頼＆実績'!$K$7:$K$256=②【資材】在庫情報!$B248)*('③【組立化粧箱】作業依頼＆実績'!$L$7:$L$256=②【資材】在庫情報!E$4),('③【組立化粧箱】作業依頼＆実績'!$N$7:$N$256))</f>
        <v>0</v>
      </c>
      <c r="F248" s="23">
        <f t="shared" si="47"/>
        <v>5660</v>
      </c>
      <c r="G248" s="21">
        <f>SUMPRODUCT((①【資材】入荷情報!$O$7:$O$56=②【資材】在庫情報!$B248)*(①【資材】入荷情報!$P$7:$P$56=②【資材】在庫情報!H$4),(①【資材】入荷情報!$S$7:$S$56))</f>
        <v>0</v>
      </c>
      <c r="H248" s="22" cm="1">
        <f t="array" ref="H248">SUMPRODUCT(('③【組立化粧箱】作業依頼＆実績'!$K$7:$K$256=②【資材】在庫情報!$B248)*('③【組立化粧箱】作業依頼＆実績'!$L$7:$L$256=②【資材】在庫情報!H$4),('③【組立化粧箱】作業依頼＆実績'!$N$7:$N$256))</f>
        <v>0</v>
      </c>
      <c r="I248" s="23">
        <f t="shared" si="48"/>
        <v>3443</v>
      </c>
      <c r="J248" s="21">
        <f>SUMPRODUCT((①【資材】入荷情報!$O$7:$O$56=②【資材】在庫情報!$B248)*(①【資材】入荷情報!$P$7:$P$56=②【資材】在庫情報!K$4),(①【資材】入荷情報!$S$7:$S$56))</f>
        <v>0</v>
      </c>
      <c r="K248" s="22" cm="1">
        <f t="array" ref="K248">SUMPRODUCT(('③【組立化粧箱】作業依頼＆実績'!$K$7:$K$256=②【資材】在庫情報!$B248)*('③【組立化粧箱】作業依頼＆実績'!$L$7:$L$256=②【資材】在庫情報!K$4),('③【組立化粧箱】作業依頼＆実績'!$N$7:$N$256))</f>
        <v>0</v>
      </c>
      <c r="L248" s="23">
        <f t="shared" si="49"/>
        <v>3443</v>
      </c>
      <c r="M248" s="21">
        <f>SUMPRODUCT((①【資材】入荷情報!$O$7:$O$56=②【資材】在庫情報!$B248)*(①【資材】入荷情報!$P$7:$P$56=②【資材】在庫情報!N$4),(①【資材】入荷情報!$S$7:$S$56))</f>
        <v>0</v>
      </c>
      <c r="N248" s="22" cm="1">
        <f t="array" ref="N248">SUMPRODUCT(('③【組立化粧箱】作業依頼＆実績'!$K$7:$K$256=②【資材】在庫情報!$B248)*('③【組立化粧箱】作業依頼＆実績'!$L$7:$L$256=②【資材】在庫情報!N$4),('③【組立化粧箱】作業依頼＆実績'!$N$7:$N$256))</f>
        <v>0</v>
      </c>
      <c r="O248" s="23">
        <f t="shared" si="50"/>
        <v>5280</v>
      </c>
      <c r="P248" s="21">
        <f>SUMPRODUCT((①【資材】入荷情報!$O$7:$O$56=②【資材】在庫情報!$B248)*(①【資材】入荷情報!$P$7:$P$56=②【資材】在庫情報!Q$4),(①【資材】入荷情報!$S$7:$S$56))</f>
        <v>0</v>
      </c>
      <c r="Q248" s="22" cm="1">
        <f t="array" ref="Q248">SUMPRODUCT(('③【組立化粧箱】作業依頼＆実績'!$K$7:$K$256=②【資材】在庫情報!$B248)*('③【組立化粧箱】作業依頼＆実績'!$L$7:$L$256=②【資材】在庫情報!Q$4),('③【組立化粧箱】作業依頼＆実績'!$N$7:$N$256))</f>
        <v>0</v>
      </c>
      <c r="R248" s="23">
        <f t="shared" si="51"/>
        <v>45</v>
      </c>
      <c r="S248" s="21">
        <f>SUMPRODUCT((①【資材】入荷情報!$O$7:$O$56=②【資材】在庫情報!$B248)*(①【資材】入荷情報!$P$7:$P$56=②【資材】在庫情報!T$4),(①【資材】入荷情報!$S$7:$S$56))</f>
        <v>0</v>
      </c>
      <c r="T248" s="22" cm="1">
        <f t="array" ref="T248">SUMPRODUCT(('③【組立化粧箱】作業依頼＆実績'!$K$7:$K$256=②【資材】在庫情報!$B248)*('③【組立化粧箱】作業依頼＆実績'!$L$7:$L$256=②【資材】在庫情報!T$4),('③【組立化粧箱】作業依頼＆実績'!$N$7:$N$256))</f>
        <v>0</v>
      </c>
      <c r="U248" s="23">
        <f t="shared" si="52"/>
        <v>70</v>
      </c>
      <c r="W248" s="68">
        <f t="shared" si="53"/>
        <v>0</v>
      </c>
      <c r="X248" s="22">
        <f t="shared" si="54"/>
        <v>0</v>
      </c>
      <c r="Y248" s="69">
        <f t="shared" si="55"/>
        <v>9319</v>
      </c>
    </row>
    <row r="249" spans="2:25" hidden="1" outlineLevel="1" x14ac:dyDescent="0.25">
      <c r="B249" s="19">
        <f t="shared" si="46"/>
        <v>45473</v>
      </c>
      <c r="C249" s="20" t="s">
        <v>77</v>
      </c>
      <c r="D249" s="21">
        <f>SUMPRODUCT((①【資材】入荷情報!$O$7:$O$56=②【資材】在庫情報!$B249)*(①【資材】入荷情報!$P$7:$P$56=②【資材】在庫情報!E$4),(①【資材】入荷情報!$S$7:$S$56))</f>
        <v>0</v>
      </c>
      <c r="E249" s="22" cm="1">
        <f t="array" ref="E249">SUMPRODUCT(('③【組立化粧箱】作業依頼＆実績'!$K$7:$K$256=②【資材】在庫情報!$B249)*('③【組立化粧箱】作業依頼＆実績'!$L$7:$L$256=②【資材】在庫情報!E$4),('③【組立化粧箱】作業依頼＆実績'!$N$7:$N$256))</f>
        <v>0</v>
      </c>
      <c r="F249" s="23">
        <f t="shared" si="47"/>
        <v>5660</v>
      </c>
      <c r="G249" s="21">
        <f>SUMPRODUCT((①【資材】入荷情報!$O$7:$O$56=②【資材】在庫情報!$B249)*(①【資材】入荷情報!$P$7:$P$56=②【資材】在庫情報!H$4),(①【資材】入荷情報!$S$7:$S$56))</f>
        <v>0</v>
      </c>
      <c r="H249" s="22" cm="1">
        <f t="array" ref="H249">SUMPRODUCT(('③【組立化粧箱】作業依頼＆実績'!$K$7:$K$256=②【資材】在庫情報!$B249)*('③【組立化粧箱】作業依頼＆実績'!$L$7:$L$256=②【資材】在庫情報!H$4),('③【組立化粧箱】作業依頼＆実績'!$N$7:$N$256))</f>
        <v>0</v>
      </c>
      <c r="I249" s="23">
        <f t="shared" si="48"/>
        <v>3443</v>
      </c>
      <c r="J249" s="21">
        <f>SUMPRODUCT((①【資材】入荷情報!$O$7:$O$56=②【資材】在庫情報!$B249)*(①【資材】入荷情報!$P$7:$P$56=②【資材】在庫情報!K$4),(①【資材】入荷情報!$S$7:$S$56))</f>
        <v>0</v>
      </c>
      <c r="K249" s="22" cm="1">
        <f t="array" ref="K249">SUMPRODUCT(('③【組立化粧箱】作業依頼＆実績'!$K$7:$K$256=②【資材】在庫情報!$B249)*('③【組立化粧箱】作業依頼＆実績'!$L$7:$L$256=②【資材】在庫情報!K$4),('③【組立化粧箱】作業依頼＆実績'!$N$7:$N$256))</f>
        <v>0</v>
      </c>
      <c r="L249" s="23">
        <f t="shared" si="49"/>
        <v>3443</v>
      </c>
      <c r="M249" s="21">
        <f>SUMPRODUCT((①【資材】入荷情報!$O$7:$O$56=②【資材】在庫情報!$B249)*(①【資材】入荷情報!$P$7:$P$56=②【資材】在庫情報!N$4),(①【資材】入荷情報!$S$7:$S$56))</f>
        <v>0</v>
      </c>
      <c r="N249" s="22" cm="1">
        <f t="array" ref="N249">SUMPRODUCT(('③【組立化粧箱】作業依頼＆実績'!$K$7:$K$256=②【資材】在庫情報!$B249)*('③【組立化粧箱】作業依頼＆実績'!$L$7:$L$256=②【資材】在庫情報!N$4),('③【組立化粧箱】作業依頼＆実績'!$N$7:$N$256))</f>
        <v>0</v>
      </c>
      <c r="O249" s="23">
        <f t="shared" si="50"/>
        <v>5280</v>
      </c>
      <c r="P249" s="21">
        <f>SUMPRODUCT((①【資材】入荷情報!$O$7:$O$56=②【資材】在庫情報!$B249)*(①【資材】入荷情報!$P$7:$P$56=②【資材】在庫情報!Q$4),(①【資材】入荷情報!$S$7:$S$56))</f>
        <v>0</v>
      </c>
      <c r="Q249" s="22" cm="1">
        <f t="array" ref="Q249">SUMPRODUCT(('③【組立化粧箱】作業依頼＆実績'!$K$7:$K$256=②【資材】在庫情報!$B249)*('③【組立化粧箱】作業依頼＆実績'!$L$7:$L$256=②【資材】在庫情報!Q$4),('③【組立化粧箱】作業依頼＆実績'!$N$7:$N$256))</f>
        <v>0</v>
      </c>
      <c r="R249" s="23">
        <f t="shared" si="51"/>
        <v>45</v>
      </c>
      <c r="S249" s="21">
        <f>SUMPRODUCT((①【資材】入荷情報!$O$7:$O$56=②【資材】在庫情報!$B249)*(①【資材】入荷情報!$P$7:$P$56=②【資材】在庫情報!T$4),(①【資材】入荷情報!$S$7:$S$56))</f>
        <v>0</v>
      </c>
      <c r="T249" s="22" cm="1">
        <f t="array" ref="T249">SUMPRODUCT(('③【組立化粧箱】作業依頼＆実績'!$K$7:$K$256=②【資材】在庫情報!$B249)*('③【組立化粧箱】作業依頼＆実績'!$L$7:$L$256=②【資材】在庫情報!T$4),('③【組立化粧箱】作業依頼＆実績'!$N$7:$N$256))</f>
        <v>0</v>
      </c>
      <c r="U249" s="23">
        <f t="shared" si="52"/>
        <v>70</v>
      </c>
      <c r="W249" s="68">
        <f t="shared" si="53"/>
        <v>0</v>
      </c>
      <c r="X249" s="22">
        <f t="shared" si="54"/>
        <v>0</v>
      </c>
      <c r="Y249" s="69">
        <f t="shared" si="55"/>
        <v>9319</v>
      </c>
    </row>
    <row r="250" spans="2:25" collapsed="1" x14ac:dyDescent="0.25">
      <c r="B250" s="122">
        <f t="shared" si="46"/>
        <v>45474</v>
      </c>
      <c r="C250" s="123" t="s">
        <v>78</v>
      </c>
      <c r="D250" s="21">
        <f>SUMPRODUCT((①【資材】入荷情報!$O$7:$O$56=②【資材】在庫情報!$B250)*(①【資材】入荷情報!$P$7:$P$56=②【資材】在庫情報!E$4),(①【資材】入荷情報!$S$7:$S$56))</f>
        <v>0</v>
      </c>
      <c r="E250" s="22" cm="1">
        <f t="array" ref="E250">SUMPRODUCT(('③【組立化粧箱】作業依頼＆実績'!$K$7:$K$256=②【資材】在庫情報!$B250)*('③【組立化粧箱】作業依頼＆実績'!$L$7:$L$256=②【資材】在庫情報!E$4),('③【組立化粧箱】作業依頼＆実績'!$N$7:$N$256))</f>
        <v>0</v>
      </c>
      <c r="F250" s="23">
        <f t="shared" si="47"/>
        <v>5660</v>
      </c>
      <c r="G250" s="21">
        <f>SUMPRODUCT((①【資材】入荷情報!$O$7:$O$56=②【資材】在庫情報!$B250)*(①【資材】入荷情報!$P$7:$P$56=②【資材】在庫情報!H$4),(①【資材】入荷情報!$S$7:$S$56))</f>
        <v>0</v>
      </c>
      <c r="H250" s="22" cm="1">
        <f t="array" ref="H250">SUMPRODUCT(('③【組立化粧箱】作業依頼＆実績'!$K$7:$K$256=②【資材】在庫情報!$B250)*('③【組立化粧箱】作業依頼＆実績'!$L$7:$L$256=②【資材】在庫情報!H$4),('③【組立化粧箱】作業依頼＆実績'!$N$7:$N$256))</f>
        <v>0</v>
      </c>
      <c r="I250" s="23">
        <f t="shared" si="48"/>
        <v>3443</v>
      </c>
      <c r="J250" s="21">
        <f>SUMPRODUCT((①【資材】入荷情報!$O$7:$O$56=②【資材】在庫情報!$B250)*(①【資材】入荷情報!$P$7:$P$56=②【資材】在庫情報!K$4),(①【資材】入荷情報!$S$7:$S$56))</f>
        <v>0</v>
      </c>
      <c r="K250" s="22" cm="1">
        <f t="array" ref="K250">SUMPRODUCT(('③【組立化粧箱】作業依頼＆実績'!$K$7:$K$256=②【資材】在庫情報!$B250)*('③【組立化粧箱】作業依頼＆実績'!$L$7:$L$256=②【資材】在庫情報!K$4),('③【組立化粧箱】作業依頼＆実績'!$N$7:$N$256))</f>
        <v>0</v>
      </c>
      <c r="L250" s="23">
        <f t="shared" si="49"/>
        <v>3443</v>
      </c>
      <c r="M250" s="21">
        <f>SUMPRODUCT((①【資材】入荷情報!$O$7:$O$56=②【資材】在庫情報!$B250)*(①【資材】入荷情報!$P$7:$P$56=②【資材】在庫情報!N$4),(①【資材】入荷情報!$S$7:$S$56))</f>
        <v>0</v>
      </c>
      <c r="N250" s="22" cm="1">
        <f t="array" ref="N250">SUMPRODUCT(('③【組立化粧箱】作業依頼＆実績'!$K$7:$K$256=②【資材】在庫情報!$B250)*('③【組立化粧箱】作業依頼＆実績'!$L$7:$L$256=②【資材】在庫情報!N$4),('③【組立化粧箱】作業依頼＆実績'!$N$7:$N$256))</f>
        <v>0</v>
      </c>
      <c r="O250" s="23">
        <f t="shared" si="50"/>
        <v>5280</v>
      </c>
      <c r="P250" s="21">
        <f>SUMPRODUCT((①【資材】入荷情報!$O$7:$O$56=②【資材】在庫情報!$B250)*(①【資材】入荷情報!$P$7:$P$56=②【資材】在庫情報!Q$4),(①【資材】入荷情報!$S$7:$S$56))</f>
        <v>0</v>
      </c>
      <c r="Q250" s="22" cm="1">
        <f t="array" ref="Q250">SUMPRODUCT(('③【組立化粧箱】作業依頼＆実績'!$K$7:$K$256=②【資材】在庫情報!$B250)*('③【組立化粧箱】作業依頼＆実績'!$L$7:$L$256=②【資材】在庫情報!Q$4),('③【組立化粧箱】作業依頼＆実績'!$N$7:$N$256))</f>
        <v>0</v>
      </c>
      <c r="R250" s="23">
        <f t="shared" si="51"/>
        <v>45</v>
      </c>
      <c r="S250" s="21">
        <f>SUMPRODUCT((①【資材】入荷情報!$O$7:$O$56=②【資材】在庫情報!$B250)*(①【資材】入荷情報!$P$7:$P$56=②【資材】在庫情報!T$4),(①【資材】入荷情報!$S$7:$S$56))</f>
        <v>0</v>
      </c>
      <c r="T250" s="22" cm="1">
        <f t="array" ref="T250">SUMPRODUCT(('③【組立化粧箱】作業依頼＆実績'!$K$7:$K$256=②【資材】在庫情報!$B250)*('③【組立化粧箱】作業依頼＆実績'!$L$7:$L$256=②【資材】在庫情報!T$4),('③【組立化粧箱】作業依頼＆実績'!$N$7:$N$256))</f>
        <v>0</v>
      </c>
      <c r="U250" s="23">
        <f t="shared" si="52"/>
        <v>70</v>
      </c>
      <c r="W250" s="68">
        <f t="shared" si="53"/>
        <v>0</v>
      </c>
      <c r="X250" s="22">
        <f t="shared" si="54"/>
        <v>0</v>
      </c>
      <c r="Y250" s="69">
        <f t="shared" si="55"/>
        <v>9319</v>
      </c>
    </row>
    <row r="251" spans="2:25" hidden="1" outlineLevel="1" x14ac:dyDescent="0.25">
      <c r="B251" s="19">
        <f t="shared" si="46"/>
        <v>45475</v>
      </c>
      <c r="C251" s="20" t="s">
        <v>79</v>
      </c>
      <c r="D251" s="21">
        <f>SUMPRODUCT((①【資材】入荷情報!$O$7:$O$56=②【資材】在庫情報!$B251)*(①【資材】入荷情報!$P$7:$P$56=②【資材】在庫情報!E$4),(①【資材】入荷情報!$S$7:$S$56))</f>
        <v>0</v>
      </c>
      <c r="E251" s="22" cm="1">
        <f t="array" ref="E251">SUMPRODUCT(('③【組立化粧箱】作業依頼＆実績'!$K$7:$K$256=②【資材】在庫情報!$B251)*('③【組立化粧箱】作業依頼＆実績'!$L$7:$L$256=②【資材】在庫情報!E$4),('③【組立化粧箱】作業依頼＆実績'!$N$7:$N$256))</f>
        <v>0</v>
      </c>
      <c r="F251" s="23">
        <f t="shared" si="47"/>
        <v>5660</v>
      </c>
      <c r="G251" s="21">
        <f>SUMPRODUCT((①【資材】入荷情報!$O$7:$O$56=②【資材】在庫情報!$B251)*(①【資材】入荷情報!$P$7:$P$56=②【資材】在庫情報!H$4),(①【資材】入荷情報!$S$7:$S$56))</f>
        <v>0</v>
      </c>
      <c r="H251" s="22" cm="1">
        <f t="array" ref="H251">SUMPRODUCT(('③【組立化粧箱】作業依頼＆実績'!$K$7:$K$256=②【資材】在庫情報!$B251)*('③【組立化粧箱】作業依頼＆実績'!$L$7:$L$256=②【資材】在庫情報!H$4),('③【組立化粧箱】作業依頼＆実績'!$N$7:$N$256))</f>
        <v>0</v>
      </c>
      <c r="I251" s="23">
        <f t="shared" si="48"/>
        <v>3443</v>
      </c>
      <c r="J251" s="21">
        <f>SUMPRODUCT((①【資材】入荷情報!$O$7:$O$56=②【資材】在庫情報!$B251)*(①【資材】入荷情報!$P$7:$P$56=②【資材】在庫情報!K$4),(①【資材】入荷情報!$S$7:$S$56))</f>
        <v>0</v>
      </c>
      <c r="K251" s="22" cm="1">
        <f t="array" ref="K251">SUMPRODUCT(('③【組立化粧箱】作業依頼＆実績'!$K$7:$K$256=②【資材】在庫情報!$B251)*('③【組立化粧箱】作業依頼＆実績'!$L$7:$L$256=②【資材】在庫情報!K$4),('③【組立化粧箱】作業依頼＆実績'!$N$7:$N$256))</f>
        <v>0</v>
      </c>
      <c r="L251" s="23">
        <f t="shared" si="49"/>
        <v>3443</v>
      </c>
      <c r="M251" s="21">
        <f>SUMPRODUCT((①【資材】入荷情報!$O$7:$O$56=②【資材】在庫情報!$B251)*(①【資材】入荷情報!$P$7:$P$56=②【資材】在庫情報!N$4),(①【資材】入荷情報!$S$7:$S$56))</f>
        <v>0</v>
      </c>
      <c r="N251" s="22" cm="1">
        <f t="array" ref="N251">SUMPRODUCT(('③【組立化粧箱】作業依頼＆実績'!$K$7:$K$256=②【資材】在庫情報!$B251)*('③【組立化粧箱】作業依頼＆実績'!$L$7:$L$256=②【資材】在庫情報!N$4),('③【組立化粧箱】作業依頼＆実績'!$N$7:$N$256))</f>
        <v>0</v>
      </c>
      <c r="O251" s="23">
        <f t="shared" si="50"/>
        <v>5280</v>
      </c>
      <c r="P251" s="21">
        <f>SUMPRODUCT((①【資材】入荷情報!$O$7:$O$56=②【資材】在庫情報!$B251)*(①【資材】入荷情報!$P$7:$P$56=②【資材】在庫情報!Q$4),(①【資材】入荷情報!$S$7:$S$56))</f>
        <v>0</v>
      </c>
      <c r="Q251" s="22" cm="1">
        <f t="array" ref="Q251">SUMPRODUCT(('③【組立化粧箱】作業依頼＆実績'!$K$7:$K$256=②【資材】在庫情報!$B251)*('③【組立化粧箱】作業依頼＆実績'!$L$7:$L$256=②【資材】在庫情報!Q$4),('③【組立化粧箱】作業依頼＆実績'!$N$7:$N$256))</f>
        <v>0</v>
      </c>
      <c r="R251" s="23">
        <f t="shared" si="51"/>
        <v>45</v>
      </c>
      <c r="S251" s="21">
        <f>SUMPRODUCT((①【資材】入荷情報!$O$7:$O$56=②【資材】在庫情報!$B251)*(①【資材】入荷情報!$P$7:$P$56=②【資材】在庫情報!T$4),(①【資材】入荷情報!$S$7:$S$56))</f>
        <v>0</v>
      </c>
      <c r="T251" s="22" cm="1">
        <f t="array" ref="T251">SUMPRODUCT(('③【組立化粧箱】作業依頼＆実績'!$K$7:$K$256=②【資材】在庫情報!$B251)*('③【組立化粧箱】作業依頼＆実績'!$L$7:$L$256=②【資材】在庫情報!T$4),('③【組立化粧箱】作業依頼＆実績'!$N$7:$N$256))</f>
        <v>0</v>
      </c>
      <c r="U251" s="23">
        <f t="shared" si="52"/>
        <v>70</v>
      </c>
      <c r="W251" s="68">
        <f t="shared" si="53"/>
        <v>0</v>
      </c>
      <c r="X251" s="22">
        <f t="shared" si="54"/>
        <v>0</v>
      </c>
      <c r="Y251" s="69">
        <f t="shared" si="55"/>
        <v>9319</v>
      </c>
    </row>
    <row r="252" spans="2:25" hidden="1" outlineLevel="1" x14ac:dyDescent="0.25">
      <c r="B252" s="19">
        <f t="shared" si="46"/>
        <v>45476</v>
      </c>
      <c r="C252" s="20" t="s">
        <v>80</v>
      </c>
      <c r="D252" s="21">
        <f>SUMPRODUCT((①【資材】入荷情報!$O$7:$O$56=②【資材】在庫情報!$B252)*(①【資材】入荷情報!$P$7:$P$56=②【資材】在庫情報!E$4),(①【資材】入荷情報!$S$7:$S$56))</f>
        <v>0</v>
      </c>
      <c r="E252" s="22" cm="1">
        <f t="array" ref="E252">SUMPRODUCT(('③【組立化粧箱】作業依頼＆実績'!$K$7:$K$256=②【資材】在庫情報!$B252)*('③【組立化粧箱】作業依頼＆実績'!$L$7:$L$256=②【資材】在庫情報!E$4),('③【組立化粧箱】作業依頼＆実績'!$N$7:$N$256))</f>
        <v>0</v>
      </c>
      <c r="F252" s="23">
        <f t="shared" si="47"/>
        <v>5660</v>
      </c>
      <c r="G252" s="21">
        <f>SUMPRODUCT((①【資材】入荷情報!$O$7:$O$56=②【資材】在庫情報!$B252)*(①【資材】入荷情報!$P$7:$P$56=②【資材】在庫情報!H$4),(①【資材】入荷情報!$S$7:$S$56))</f>
        <v>0</v>
      </c>
      <c r="H252" s="22" cm="1">
        <f t="array" ref="H252">SUMPRODUCT(('③【組立化粧箱】作業依頼＆実績'!$K$7:$K$256=②【資材】在庫情報!$B252)*('③【組立化粧箱】作業依頼＆実績'!$L$7:$L$256=②【資材】在庫情報!H$4),('③【組立化粧箱】作業依頼＆実績'!$N$7:$N$256))</f>
        <v>0</v>
      </c>
      <c r="I252" s="23">
        <f t="shared" si="48"/>
        <v>3443</v>
      </c>
      <c r="J252" s="21">
        <f>SUMPRODUCT((①【資材】入荷情報!$O$7:$O$56=②【資材】在庫情報!$B252)*(①【資材】入荷情報!$P$7:$P$56=②【資材】在庫情報!K$4),(①【資材】入荷情報!$S$7:$S$56))</f>
        <v>0</v>
      </c>
      <c r="K252" s="22" cm="1">
        <f t="array" ref="K252">SUMPRODUCT(('③【組立化粧箱】作業依頼＆実績'!$K$7:$K$256=②【資材】在庫情報!$B252)*('③【組立化粧箱】作業依頼＆実績'!$L$7:$L$256=②【資材】在庫情報!K$4),('③【組立化粧箱】作業依頼＆実績'!$N$7:$N$256))</f>
        <v>0</v>
      </c>
      <c r="L252" s="23">
        <f t="shared" si="49"/>
        <v>3443</v>
      </c>
      <c r="M252" s="21">
        <f>SUMPRODUCT((①【資材】入荷情報!$O$7:$O$56=②【資材】在庫情報!$B252)*(①【資材】入荷情報!$P$7:$P$56=②【資材】在庫情報!N$4),(①【資材】入荷情報!$S$7:$S$56))</f>
        <v>0</v>
      </c>
      <c r="N252" s="22" cm="1">
        <f t="array" ref="N252">SUMPRODUCT(('③【組立化粧箱】作業依頼＆実績'!$K$7:$K$256=②【資材】在庫情報!$B252)*('③【組立化粧箱】作業依頼＆実績'!$L$7:$L$256=②【資材】在庫情報!N$4),('③【組立化粧箱】作業依頼＆実績'!$N$7:$N$256))</f>
        <v>0</v>
      </c>
      <c r="O252" s="23">
        <f t="shared" si="50"/>
        <v>5280</v>
      </c>
      <c r="P252" s="21">
        <f>SUMPRODUCT((①【資材】入荷情報!$O$7:$O$56=②【資材】在庫情報!$B252)*(①【資材】入荷情報!$P$7:$P$56=②【資材】在庫情報!Q$4),(①【資材】入荷情報!$S$7:$S$56))</f>
        <v>0</v>
      </c>
      <c r="Q252" s="22" cm="1">
        <f t="array" ref="Q252">SUMPRODUCT(('③【組立化粧箱】作業依頼＆実績'!$K$7:$K$256=②【資材】在庫情報!$B252)*('③【組立化粧箱】作業依頼＆実績'!$L$7:$L$256=②【資材】在庫情報!Q$4),('③【組立化粧箱】作業依頼＆実績'!$N$7:$N$256))</f>
        <v>0</v>
      </c>
      <c r="R252" s="23">
        <f t="shared" si="51"/>
        <v>45</v>
      </c>
      <c r="S252" s="21">
        <f>SUMPRODUCT((①【資材】入荷情報!$O$7:$O$56=②【資材】在庫情報!$B252)*(①【資材】入荷情報!$P$7:$P$56=②【資材】在庫情報!T$4),(①【資材】入荷情報!$S$7:$S$56))</f>
        <v>0</v>
      </c>
      <c r="T252" s="22" cm="1">
        <f t="array" ref="T252">SUMPRODUCT(('③【組立化粧箱】作業依頼＆実績'!$K$7:$K$256=②【資材】在庫情報!$B252)*('③【組立化粧箱】作業依頼＆実績'!$L$7:$L$256=②【資材】在庫情報!T$4),('③【組立化粧箱】作業依頼＆実績'!$N$7:$N$256))</f>
        <v>0</v>
      </c>
      <c r="U252" s="23">
        <f t="shared" si="52"/>
        <v>70</v>
      </c>
      <c r="W252" s="68">
        <f t="shared" si="53"/>
        <v>0</v>
      </c>
      <c r="X252" s="22">
        <f t="shared" si="54"/>
        <v>0</v>
      </c>
      <c r="Y252" s="69">
        <f t="shared" si="55"/>
        <v>9319</v>
      </c>
    </row>
    <row r="253" spans="2:25" hidden="1" outlineLevel="1" x14ac:dyDescent="0.25">
      <c r="B253" s="19">
        <f t="shared" si="46"/>
        <v>45477</v>
      </c>
      <c r="C253" s="20" t="s">
        <v>81</v>
      </c>
      <c r="D253" s="21">
        <f>SUMPRODUCT((①【資材】入荷情報!$O$7:$O$56=②【資材】在庫情報!$B253)*(①【資材】入荷情報!$P$7:$P$56=②【資材】在庫情報!E$4),(①【資材】入荷情報!$S$7:$S$56))</f>
        <v>0</v>
      </c>
      <c r="E253" s="22" cm="1">
        <f t="array" ref="E253">SUMPRODUCT(('③【組立化粧箱】作業依頼＆実績'!$K$7:$K$256=②【資材】在庫情報!$B253)*('③【組立化粧箱】作業依頼＆実績'!$L$7:$L$256=②【資材】在庫情報!E$4),('③【組立化粧箱】作業依頼＆実績'!$N$7:$N$256))</f>
        <v>0</v>
      </c>
      <c r="F253" s="23">
        <f t="shared" si="47"/>
        <v>5660</v>
      </c>
      <c r="G253" s="21">
        <f>SUMPRODUCT((①【資材】入荷情報!$O$7:$O$56=②【資材】在庫情報!$B253)*(①【資材】入荷情報!$P$7:$P$56=②【資材】在庫情報!H$4),(①【資材】入荷情報!$S$7:$S$56))</f>
        <v>0</v>
      </c>
      <c r="H253" s="22" cm="1">
        <f t="array" ref="H253">SUMPRODUCT(('③【組立化粧箱】作業依頼＆実績'!$K$7:$K$256=②【資材】在庫情報!$B253)*('③【組立化粧箱】作業依頼＆実績'!$L$7:$L$256=②【資材】在庫情報!H$4),('③【組立化粧箱】作業依頼＆実績'!$N$7:$N$256))</f>
        <v>0</v>
      </c>
      <c r="I253" s="23">
        <f t="shared" si="48"/>
        <v>3443</v>
      </c>
      <c r="J253" s="21">
        <f>SUMPRODUCT((①【資材】入荷情報!$O$7:$O$56=②【資材】在庫情報!$B253)*(①【資材】入荷情報!$P$7:$P$56=②【資材】在庫情報!K$4),(①【資材】入荷情報!$S$7:$S$56))</f>
        <v>0</v>
      </c>
      <c r="K253" s="22" cm="1">
        <f t="array" ref="K253">SUMPRODUCT(('③【組立化粧箱】作業依頼＆実績'!$K$7:$K$256=②【資材】在庫情報!$B253)*('③【組立化粧箱】作業依頼＆実績'!$L$7:$L$256=②【資材】在庫情報!K$4),('③【組立化粧箱】作業依頼＆実績'!$N$7:$N$256))</f>
        <v>0</v>
      </c>
      <c r="L253" s="23">
        <f t="shared" si="49"/>
        <v>3443</v>
      </c>
      <c r="M253" s="21">
        <f>SUMPRODUCT((①【資材】入荷情報!$O$7:$O$56=②【資材】在庫情報!$B253)*(①【資材】入荷情報!$P$7:$P$56=②【資材】在庫情報!N$4),(①【資材】入荷情報!$S$7:$S$56))</f>
        <v>0</v>
      </c>
      <c r="N253" s="22" cm="1">
        <f t="array" ref="N253">SUMPRODUCT(('③【組立化粧箱】作業依頼＆実績'!$K$7:$K$256=②【資材】在庫情報!$B253)*('③【組立化粧箱】作業依頼＆実績'!$L$7:$L$256=②【資材】在庫情報!N$4),('③【組立化粧箱】作業依頼＆実績'!$N$7:$N$256))</f>
        <v>0</v>
      </c>
      <c r="O253" s="23">
        <f t="shared" si="50"/>
        <v>5280</v>
      </c>
      <c r="P253" s="21">
        <f>SUMPRODUCT((①【資材】入荷情報!$O$7:$O$56=②【資材】在庫情報!$B253)*(①【資材】入荷情報!$P$7:$P$56=②【資材】在庫情報!Q$4),(①【資材】入荷情報!$S$7:$S$56))</f>
        <v>0</v>
      </c>
      <c r="Q253" s="22" cm="1">
        <f t="array" ref="Q253">SUMPRODUCT(('③【組立化粧箱】作業依頼＆実績'!$K$7:$K$256=②【資材】在庫情報!$B253)*('③【組立化粧箱】作業依頼＆実績'!$L$7:$L$256=②【資材】在庫情報!Q$4),('③【組立化粧箱】作業依頼＆実績'!$N$7:$N$256))</f>
        <v>0</v>
      </c>
      <c r="R253" s="23">
        <f t="shared" si="51"/>
        <v>45</v>
      </c>
      <c r="S253" s="21">
        <f>SUMPRODUCT((①【資材】入荷情報!$O$7:$O$56=②【資材】在庫情報!$B253)*(①【資材】入荷情報!$P$7:$P$56=②【資材】在庫情報!T$4),(①【資材】入荷情報!$S$7:$S$56))</f>
        <v>0</v>
      </c>
      <c r="T253" s="22" cm="1">
        <f t="array" ref="T253">SUMPRODUCT(('③【組立化粧箱】作業依頼＆実績'!$K$7:$K$256=②【資材】在庫情報!$B253)*('③【組立化粧箱】作業依頼＆実績'!$L$7:$L$256=②【資材】在庫情報!T$4),('③【組立化粧箱】作業依頼＆実績'!$N$7:$N$256))</f>
        <v>0</v>
      </c>
      <c r="U253" s="23">
        <f t="shared" si="52"/>
        <v>70</v>
      </c>
      <c r="W253" s="68">
        <f t="shared" si="53"/>
        <v>0</v>
      </c>
      <c r="X253" s="22">
        <f t="shared" si="54"/>
        <v>0</v>
      </c>
      <c r="Y253" s="69">
        <f t="shared" si="55"/>
        <v>9319</v>
      </c>
    </row>
    <row r="254" spans="2:25" hidden="1" outlineLevel="1" x14ac:dyDescent="0.25">
      <c r="B254" s="19">
        <f t="shared" si="46"/>
        <v>45478</v>
      </c>
      <c r="C254" s="20" t="s">
        <v>75</v>
      </c>
      <c r="D254" s="21">
        <f>SUMPRODUCT((①【資材】入荷情報!$O$7:$O$56=②【資材】在庫情報!$B254)*(①【資材】入荷情報!$P$7:$P$56=②【資材】在庫情報!E$4),(①【資材】入荷情報!$S$7:$S$56))</f>
        <v>0</v>
      </c>
      <c r="E254" s="22" cm="1">
        <f t="array" ref="E254">SUMPRODUCT(('③【組立化粧箱】作業依頼＆実績'!$K$7:$K$256=②【資材】在庫情報!$B254)*('③【組立化粧箱】作業依頼＆実績'!$L$7:$L$256=②【資材】在庫情報!E$4),('③【組立化粧箱】作業依頼＆実績'!$N$7:$N$256))</f>
        <v>0</v>
      </c>
      <c r="F254" s="23">
        <f t="shared" si="47"/>
        <v>5660</v>
      </c>
      <c r="G254" s="21">
        <f>SUMPRODUCT((①【資材】入荷情報!$O$7:$O$56=②【資材】在庫情報!$B254)*(①【資材】入荷情報!$P$7:$P$56=②【資材】在庫情報!H$4),(①【資材】入荷情報!$S$7:$S$56))</f>
        <v>0</v>
      </c>
      <c r="H254" s="22" cm="1">
        <f t="array" ref="H254">SUMPRODUCT(('③【組立化粧箱】作業依頼＆実績'!$K$7:$K$256=②【資材】在庫情報!$B254)*('③【組立化粧箱】作業依頼＆実績'!$L$7:$L$256=②【資材】在庫情報!H$4),('③【組立化粧箱】作業依頼＆実績'!$N$7:$N$256))</f>
        <v>0</v>
      </c>
      <c r="I254" s="23">
        <f t="shared" si="48"/>
        <v>3443</v>
      </c>
      <c r="J254" s="21">
        <f>SUMPRODUCT((①【資材】入荷情報!$O$7:$O$56=②【資材】在庫情報!$B254)*(①【資材】入荷情報!$P$7:$P$56=②【資材】在庫情報!K$4),(①【資材】入荷情報!$S$7:$S$56))</f>
        <v>0</v>
      </c>
      <c r="K254" s="22" cm="1">
        <f t="array" ref="K254">SUMPRODUCT(('③【組立化粧箱】作業依頼＆実績'!$K$7:$K$256=②【資材】在庫情報!$B254)*('③【組立化粧箱】作業依頼＆実績'!$L$7:$L$256=②【資材】在庫情報!K$4),('③【組立化粧箱】作業依頼＆実績'!$N$7:$N$256))</f>
        <v>0</v>
      </c>
      <c r="L254" s="23">
        <f t="shared" si="49"/>
        <v>3443</v>
      </c>
      <c r="M254" s="21">
        <f>SUMPRODUCT((①【資材】入荷情報!$O$7:$O$56=②【資材】在庫情報!$B254)*(①【資材】入荷情報!$P$7:$P$56=②【資材】在庫情報!N$4),(①【資材】入荷情報!$S$7:$S$56))</f>
        <v>0</v>
      </c>
      <c r="N254" s="22" cm="1">
        <f t="array" ref="N254">SUMPRODUCT(('③【組立化粧箱】作業依頼＆実績'!$K$7:$K$256=②【資材】在庫情報!$B254)*('③【組立化粧箱】作業依頼＆実績'!$L$7:$L$256=②【資材】在庫情報!N$4),('③【組立化粧箱】作業依頼＆実績'!$N$7:$N$256))</f>
        <v>0</v>
      </c>
      <c r="O254" s="23">
        <f t="shared" si="50"/>
        <v>5280</v>
      </c>
      <c r="P254" s="21">
        <f>SUMPRODUCT((①【資材】入荷情報!$O$7:$O$56=②【資材】在庫情報!$B254)*(①【資材】入荷情報!$P$7:$P$56=②【資材】在庫情報!Q$4),(①【資材】入荷情報!$S$7:$S$56))</f>
        <v>0</v>
      </c>
      <c r="Q254" s="22" cm="1">
        <f t="array" ref="Q254">SUMPRODUCT(('③【組立化粧箱】作業依頼＆実績'!$K$7:$K$256=②【資材】在庫情報!$B254)*('③【組立化粧箱】作業依頼＆実績'!$L$7:$L$256=②【資材】在庫情報!Q$4),('③【組立化粧箱】作業依頼＆実績'!$N$7:$N$256))</f>
        <v>0</v>
      </c>
      <c r="R254" s="23">
        <f t="shared" si="51"/>
        <v>45</v>
      </c>
      <c r="S254" s="21">
        <f>SUMPRODUCT((①【資材】入荷情報!$O$7:$O$56=②【資材】在庫情報!$B254)*(①【資材】入荷情報!$P$7:$P$56=②【資材】在庫情報!T$4),(①【資材】入荷情報!$S$7:$S$56))</f>
        <v>0</v>
      </c>
      <c r="T254" s="22" cm="1">
        <f t="array" ref="T254">SUMPRODUCT(('③【組立化粧箱】作業依頼＆実績'!$K$7:$K$256=②【資材】在庫情報!$B254)*('③【組立化粧箱】作業依頼＆実績'!$L$7:$L$256=②【資材】在庫情報!T$4),('③【組立化粧箱】作業依頼＆実績'!$N$7:$N$256))</f>
        <v>0</v>
      </c>
      <c r="U254" s="23">
        <f t="shared" si="52"/>
        <v>70</v>
      </c>
      <c r="W254" s="68">
        <f t="shared" si="53"/>
        <v>0</v>
      </c>
      <c r="X254" s="22">
        <f t="shared" si="54"/>
        <v>0</v>
      </c>
      <c r="Y254" s="69">
        <f t="shared" si="55"/>
        <v>9319</v>
      </c>
    </row>
    <row r="255" spans="2:25" hidden="1" outlineLevel="1" x14ac:dyDescent="0.25">
      <c r="B255" s="19">
        <f t="shared" si="46"/>
        <v>45479</v>
      </c>
      <c r="C255" s="20" t="s">
        <v>76</v>
      </c>
      <c r="D255" s="21">
        <f>SUMPRODUCT((①【資材】入荷情報!$O$7:$O$56=②【資材】在庫情報!$B255)*(①【資材】入荷情報!$P$7:$P$56=②【資材】在庫情報!E$4),(①【資材】入荷情報!$S$7:$S$56))</f>
        <v>0</v>
      </c>
      <c r="E255" s="22" cm="1">
        <f t="array" ref="E255">SUMPRODUCT(('③【組立化粧箱】作業依頼＆実績'!$K$7:$K$256=②【資材】在庫情報!$B255)*('③【組立化粧箱】作業依頼＆実績'!$L$7:$L$256=②【資材】在庫情報!E$4),('③【組立化粧箱】作業依頼＆実績'!$N$7:$N$256))</f>
        <v>0</v>
      </c>
      <c r="F255" s="23">
        <f t="shared" si="47"/>
        <v>5660</v>
      </c>
      <c r="G255" s="21">
        <f>SUMPRODUCT((①【資材】入荷情報!$O$7:$O$56=②【資材】在庫情報!$B255)*(①【資材】入荷情報!$P$7:$P$56=②【資材】在庫情報!H$4),(①【資材】入荷情報!$S$7:$S$56))</f>
        <v>0</v>
      </c>
      <c r="H255" s="22" cm="1">
        <f t="array" ref="H255">SUMPRODUCT(('③【組立化粧箱】作業依頼＆実績'!$K$7:$K$256=②【資材】在庫情報!$B255)*('③【組立化粧箱】作業依頼＆実績'!$L$7:$L$256=②【資材】在庫情報!H$4),('③【組立化粧箱】作業依頼＆実績'!$N$7:$N$256))</f>
        <v>0</v>
      </c>
      <c r="I255" s="23">
        <f t="shared" si="48"/>
        <v>3443</v>
      </c>
      <c r="J255" s="21">
        <f>SUMPRODUCT((①【資材】入荷情報!$O$7:$O$56=②【資材】在庫情報!$B255)*(①【資材】入荷情報!$P$7:$P$56=②【資材】在庫情報!K$4),(①【資材】入荷情報!$S$7:$S$56))</f>
        <v>0</v>
      </c>
      <c r="K255" s="22" cm="1">
        <f t="array" ref="K255">SUMPRODUCT(('③【組立化粧箱】作業依頼＆実績'!$K$7:$K$256=②【資材】在庫情報!$B255)*('③【組立化粧箱】作業依頼＆実績'!$L$7:$L$256=②【資材】在庫情報!K$4),('③【組立化粧箱】作業依頼＆実績'!$N$7:$N$256))</f>
        <v>0</v>
      </c>
      <c r="L255" s="23">
        <f t="shared" si="49"/>
        <v>3443</v>
      </c>
      <c r="M255" s="21">
        <f>SUMPRODUCT((①【資材】入荷情報!$O$7:$O$56=②【資材】在庫情報!$B255)*(①【資材】入荷情報!$P$7:$P$56=②【資材】在庫情報!N$4),(①【資材】入荷情報!$S$7:$S$56))</f>
        <v>0</v>
      </c>
      <c r="N255" s="22" cm="1">
        <f t="array" ref="N255">SUMPRODUCT(('③【組立化粧箱】作業依頼＆実績'!$K$7:$K$256=②【資材】在庫情報!$B255)*('③【組立化粧箱】作業依頼＆実績'!$L$7:$L$256=②【資材】在庫情報!N$4),('③【組立化粧箱】作業依頼＆実績'!$N$7:$N$256))</f>
        <v>0</v>
      </c>
      <c r="O255" s="23">
        <f t="shared" si="50"/>
        <v>5280</v>
      </c>
      <c r="P255" s="21">
        <f>SUMPRODUCT((①【資材】入荷情報!$O$7:$O$56=②【資材】在庫情報!$B255)*(①【資材】入荷情報!$P$7:$P$56=②【資材】在庫情報!Q$4),(①【資材】入荷情報!$S$7:$S$56))</f>
        <v>0</v>
      </c>
      <c r="Q255" s="22" cm="1">
        <f t="array" ref="Q255">SUMPRODUCT(('③【組立化粧箱】作業依頼＆実績'!$K$7:$K$256=②【資材】在庫情報!$B255)*('③【組立化粧箱】作業依頼＆実績'!$L$7:$L$256=②【資材】在庫情報!Q$4),('③【組立化粧箱】作業依頼＆実績'!$N$7:$N$256))</f>
        <v>0</v>
      </c>
      <c r="R255" s="23">
        <f t="shared" si="51"/>
        <v>45</v>
      </c>
      <c r="S255" s="21">
        <f>SUMPRODUCT((①【資材】入荷情報!$O$7:$O$56=②【資材】在庫情報!$B255)*(①【資材】入荷情報!$P$7:$P$56=②【資材】在庫情報!T$4),(①【資材】入荷情報!$S$7:$S$56))</f>
        <v>0</v>
      </c>
      <c r="T255" s="22" cm="1">
        <f t="array" ref="T255">SUMPRODUCT(('③【組立化粧箱】作業依頼＆実績'!$K$7:$K$256=②【資材】在庫情報!$B255)*('③【組立化粧箱】作業依頼＆実績'!$L$7:$L$256=②【資材】在庫情報!T$4),('③【組立化粧箱】作業依頼＆実績'!$N$7:$N$256))</f>
        <v>0</v>
      </c>
      <c r="U255" s="23">
        <f t="shared" si="52"/>
        <v>70</v>
      </c>
      <c r="W255" s="68">
        <f t="shared" si="53"/>
        <v>0</v>
      </c>
      <c r="X255" s="22">
        <f t="shared" si="54"/>
        <v>0</v>
      </c>
      <c r="Y255" s="69">
        <f t="shared" si="55"/>
        <v>9319</v>
      </c>
    </row>
    <row r="256" spans="2:25" hidden="1" outlineLevel="1" x14ac:dyDescent="0.25">
      <c r="B256" s="19">
        <f t="shared" si="46"/>
        <v>45480</v>
      </c>
      <c r="C256" s="20" t="s">
        <v>77</v>
      </c>
      <c r="D256" s="21">
        <f>SUMPRODUCT((①【資材】入荷情報!$O$7:$O$56=②【資材】在庫情報!$B256)*(①【資材】入荷情報!$P$7:$P$56=②【資材】在庫情報!E$4),(①【資材】入荷情報!$S$7:$S$56))</f>
        <v>0</v>
      </c>
      <c r="E256" s="22" cm="1">
        <f t="array" ref="E256">SUMPRODUCT(('③【組立化粧箱】作業依頼＆実績'!$K$7:$K$256=②【資材】在庫情報!$B256)*('③【組立化粧箱】作業依頼＆実績'!$L$7:$L$256=②【資材】在庫情報!E$4),('③【組立化粧箱】作業依頼＆実績'!$N$7:$N$256))</f>
        <v>0</v>
      </c>
      <c r="F256" s="23">
        <f t="shared" si="47"/>
        <v>5660</v>
      </c>
      <c r="G256" s="21">
        <f>SUMPRODUCT((①【資材】入荷情報!$O$7:$O$56=②【資材】在庫情報!$B256)*(①【資材】入荷情報!$P$7:$P$56=②【資材】在庫情報!H$4),(①【資材】入荷情報!$S$7:$S$56))</f>
        <v>0</v>
      </c>
      <c r="H256" s="22" cm="1">
        <f t="array" ref="H256">SUMPRODUCT(('③【組立化粧箱】作業依頼＆実績'!$K$7:$K$256=②【資材】在庫情報!$B256)*('③【組立化粧箱】作業依頼＆実績'!$L$7:$L$256=②【資材】在庫情報!H$4),('③【組立化粧箱】作業依頼＆実績'!$N$7:$N$256))</f>
        <v>0</v>
      </c>
      <c r="I256" s="23">
        <f t="shared" si="48"/>
        <v>3443</v>
      </c>
      <c r="J256" s="21">
        <f>SUMPRODUCT((①【資材】入荷情報!$O$7:$O$56=②【資材】在庫情報!$B256)*(①【資材】入荷情報!$P$7:$P$56=②【資材】在庫情報!K$4),(①【資材】入荷情報!$S$7:$S$56))</f>
        <v>0</v>
      </c>
      <c r="K256" s="22" cm="1">
        <f t="array" ref="K256">SUMPRODUCT(('③【組立化粧箱】作業依頼＆実績'!$K$7:$K$256=②【資材】在庫情報!$B256)*('③【組立化粧箱】作業依頼＆実績'!$L$7:$L$256=②【資材】在庫情報!K$4),('③【組立化粧箱】作業依頼＆実績'!$N$7:$N$256))</f>
        <v>0</v>
      </c>
      <c r="L256" s="23">
        <f t="shared" si="49"/>
        <v>3443</v>
      </c>
      <c r="M256" s="21">
        <f>SUMPRODUCT((①【資材】入荷情報!$O$7:$O$56=②【資材】在庫情報!$B256)*(①【資材】入荷情報!$P$7:$P$56=②【資材】在庫情報!N$4),(①【資材】入荷情報!$S$7:$S$56))</f>
        <v>0</v>
      </c>
      <c r="N256" s="22" cm="1">
        <f t="array" ref="N256">SUMPRODUCT(('③【組立化粧箱】作業依頼＆実績'!$K$7:$K$256=②【資材】在庫情報!$B256)*('③【組立化粧箱】作業依頼＆実績'!$L$7:$L$256=②【資材】在庫情報!N$4),('③【組立化粧箱】作業依頼＆実績'!$N$7:$N$256))</f>
        <v>0</v>
      </c>
      <c r="O256" s="23">
        <f t="shared" si="50"/>
        <v>5280</v>
      </c>
      <c r="P256" s="21">
        <f>SUMPRODUCT((①【資材】入荷情報!$O$7:$O$56=②【資材】在庫情報!$B256)*(①【資材】入荷情報!$P$7:$P$56=②【資材】在庫情報!Q$4),(①【資材】入荷情報!$S$7:$S$56))</f>
        <v>0</v>
      </c>
      <c r="Q256" s="22" cm="1">
        <f t="array" ref="Q256">SUMPRODUCT(('③【組立化粧箱】作業依頼＆実績'!$K$7:$K$256=②【資材】在庫情報!$B256)*('③【組立化粧箱】作業依頼＆実績'!$L$7:$L$256=②【資材】在庫情報!Q$4),('③【組立化粧箱】作業依頼＆実績'!$N$7:$N$256))</f>
        <v>0</v>
      </c>
      <c r="R256" s="23">
        <f t="shared" si="51"/>
        <v>45</v>
      </c>
      <c r="S256" s="21">
        <f>SUMPRODUCT((①【資材】入荷情報!$O$7:$O$56=②【資材】在庫情報!$B256)*(①【資材】入荷情報!$P$7:$P$56=②【資材】在庫情報!T$4),(①【資材】入荷情報!$S$7:$S$56))</f>
        <v>0</v>
      </c>
      <c r="T256" s="22" cm="1">
        <f t="array" ref="T256">SUMPRODUCT(('③【組立化粧箱】作業依頼＆実績'!$K$7:$K$256=②【資材】在庫情報!$B256)*('③【組立化粧箱】作業依頼＆実績'!$L$7:$L$256=②【資材】在庫情報!T$4),('③【組立化粧箱】作業依頼＆実績'!$N$7:$N$256))</f>
        <v>0</v>
      </c>
      <c r="U256" s="23">
        <f t="shared" si="52"/>
        <v>70</v>
      </c>
      <c r="W256" s="68">
        <f t="shared" si="53"/>
        <v>0</v>
      </c>
      <c r="X256" s="22">
        <f t="shared" si="54"/>
        <v>0</v>
      </c>
      <c r="Y256" s="69">
        <f t="shared" si="55"/>
        <v>9319</v>
      </c>
    </row>
    <row r="257" spans="2:25" hidden="1" outlineLevel="1" x14ac:dyDescent="0.25">
      <c r="B257" s="19">
        <f t="shared" si="46"/>
        <v>45481</v>
      </c>
      <c r="C257" s="20" t="s">
        <v>78</v>
      </c>
      <c r="D257" s="21">
        <f>SUMPRODUCT((①【資材】入荷情報!$O$7:$O$56=②【資材】在庫情報!$B257)*(①【資材】入荷情報!$P$7:$P$56=②【資材】在庫情報!E$4),(①【資材】入荷情報!$S$7:$S$56))</f>
        <v>0</v>
      </c>
      <c r="E257" s="22" cm="1">
        <f t="array" ref="E257">SUMPRODUCT(('③【組立化粧箱】作業依頼＆実績'!$K$7:$K$256=②【資材】在庫情報!$B257)*('③【組立化粧箱】作業依頼＆実績'!$L$7:$L$256=②【資材】在庫情報!E$4),('③【組立化粧箱】作業依頼＆実績'!$N$7:$N$256))</f>
        <v>0</v>
      </c>
      <c r="F257" s="23">
        <f t="shared" si="47"/>
        <v>5660</v>
      </c>
      <c r="G257" s="21">
        <f>SUMPRODUCT((①【資材】入荷情報!$O$7:$O$56=②【資材】在庫情報!$B257)*(①【資材】入荷情報!$P$7:$P$56=②【資材】在庫情報!H$4),(①【資材】入荷情報!$S$7:$S$56))</f>
        <v>0</v>
      </c>
      <c r="H257" s="22" cm="1">
        <f t="array" ref="H257">SUMPRODUCT(('③【組立化粧箱】作業依頼＆実績'!$K$7:$K$256=②【資材】在庫情報!$B257)*('③【組立化粧箱】作業依頼＆実績'!$L$7:$L$256=②【資材】在庫情報!H$4),('③【組立化粧箱】作業依頼＆実績'!$N$7:$N$256))</f>
        <v>0</v>
      </c>
      <c r="I257" s="23">
        <f t="shared" si="48"/>
        <v>3443</v>
      </c>
      <c r="J257" s="21">
        <f>SUMPRODUCT((①【資材】入荷情報!$O$7:$O$56=②【資材】在庫情報!$B257)*(①【資材】入荷情報!$P$7:$P$56=②【資材】在庫情報!K$4),(①【資材】入荷情報!$S$7:$S$56))</f>
        <v>0</v>
      </c>
      <c r="K257" s="22" cm="1">
        <f t="array" ref="K257">SUMPRODUCT(('③【組立化粧箱】作業依頼＆実績'!$K$7:$K$256=②【資材】在庫情報!$B257)*('③【組立化粧箱】作業依頼＆実績'!$L$7:$L$256=②【資材】在庫情報!K$4),('③【組立化粧箱】作業依頼＆実績'!$N$7:$N$256))</f>
        <v>0</v>
      </c>
      <c r="L257" s="23">
        <f t="shared" si="49"/>
        <v>3443</v>
      </c>
      <c r="M257" s="21">
        <f>SUMPRODUCT((①【資材】入荷情報!$O$7:$O$56=②【資材】在庫情報!$B257)*(①【資材】入荷情報!$P$7:$P$56=②【資材】在庫情報!N$4),(①【資材】入荷情報!$S$7:$S$56))</f>
        <v>0</v>
      </c>
      <c r="N257" s="22" cm="1">
        <f t="array" ref="N257">SUMPRODUCT(('③【組立化粧箱】作業依頼＆実績'!$K$7:$K$256=②【資材】在庫情報!$B257)*('③【組立化粧箱】作業依頼＆実績'!$L$7:$L$256=②【資材】在庫情報!N$4),('③【組立化粧箱】作業依頼＆実績'!$N$7:$N$256))</f>
        <v>0</v>
      </c>
      <c r="O257" s="23">
        <f t="shared" si="50"/>
        <v>5280</v>
      </c>
      <c r="P257" s="21">
        <f>SUMPRODUCT((①【資材】入荷情報!$O$7:$O$56=②【資材】在庫情報!$B257)*(①【資材】入荷情報!$P$7:$P$56=②【資材】在庫情報!Q$4),(①【資材】入荷情報!$S$7:$S$56))</f>
        <v>0</v>
      </c>
      <c r="Q257" s="22" cm="1">
        <f t="array" ref="Q257">SUMPRODUCT(('③【組立化粧箱】作業依頼＆実績'!$K$7:$K$256=②【資材】在庫情報!$B257)*('③【組立化粧箱】作業依頼＆実績'!$L$7:$L$256=②【資材】在庫情報!Q$4),('③【組立化粧箱】作業依頼＆実績'!$N$7:$N$256))</f>
        <v>0</v>
      </c>
      <c r="R257" s="23">
        <f t="shared" si="51"/>
        <v>45</v>
      </c>
      <c r="S257" s="21">
        <f>SUMPRODUCT((①【資材】入荷情報!$O$7:$O$56=②【資材】在庫情報!$B257)*(①【資材】入荷情報!$P$7:$P$56=②【資材】在庫情報!T$4),(①【資材】入荷情報!$S$7:$S$56))</f>
        <v>0</v>
      </c>
      <c r="T257" s="22" cm="1">
        <f t="array" ref="T257">SUMPRODUCT(('③【組立化粧箱】作業依頼＆実績'!$K$7:$K$256=②【資材】在庫情報!$B257)*('③【組立化粧箱】作業依頼＆実績'!$L$7:$L$256=②【資材】在庫情報!T$4),('③【組立化粧箱】作業依頼＆実績'!$N$7:$N$256))</f>
        <v>0</v>
      </c>
      <c r="U257" s="23">
        <f t="shared" si="52"/>
        <v>70</v>
      </c>
      <c r="W257" s="68">
        <f t="shared" si="53"/>
        <v>0</v>
      </c>
      <c r="X257" s="22">
        <f t="shared" si="54"/>
        <v>0</v>
      </c>
      <c r="Y257" s="69">
        <f t="shared" si="55"/>
        <v>9319</v>
      </c>
    </row>
    <row r="258" spans="2:25" hidden="1" outlineLevel="1" x14ac:dyDescent="0.25">
      <c r="B258" s="19">
        <f t="shared" si="46"/>
        <v>45482</v>
      </c>
      <c r="C258" s="20" t="s">
        <v>79</v>
      </c>
      <c r="D258" s="21">
        <f>SUMPRODUCT((①【資材】入荷情報!$O$7:$O$56=②【資材】在庫情報!$B258)*(①【資材】入荷情報!$P$7:$P$56=②【資材】在庫情報!E$4),(①【資材】入荷情報!$S$7:$S$56))</f>
        <v>0</v>
      </c>
      <c r="E258" s="22" cm="1">
        <f t="array" ref="E258">SUMPRODUCT(('③【組立化粧箱】作業依頼＆実績'!$K$7:$K$256=②【資材】在庫情報!$B258)*('③【組立化粧箱】作業依頼＆実績'!$L$7:$L$256=②【資材】在庫情報!E$4),('③【組立化粧箱】作業依頼＆実績'!$N$7:$N$256))</f>
        <v>0</v>
      </c>
      <c r="F258" s="23">
        <f t="shared" si="47"/>
        <v>5660</v>
      </c>
      <c r="G258" s="21">
        <f>SUMPRODUCT((①【資材】入荷情報!$O$7:$O$56=②【資材】在庫情報!$B258)*(①【資材】入荷情報!$P$7:$P$56=②【資材】在庫情報!H$4),(①【資材】入荷情報!$S$7:$S$56))</f>
        <v>0</v>
      </c>
      <c r="H258" s="22" cm="1">
        <f t="array" ref="H258">SUMPRODUCT(('③【組立化粧箱】作業依頼＆実績'!$K$7:$K$256=②【資材】在庫情報!$B258)*('③【組立化粧箱】作業依頼＆実績'!$L$7:$L$256=②【資材】在庫情報!H$4),('③【組立化粧箱】作業依頼＆実績'!$N$7:$N$256))</f>
        <v>0</v>
      </c>
      <c r="I258" s="23">
        <f t="shared" si="48"/>
        <v>3443</v>
      </c>
      <c r="J258" s="21">
        <f>SUMPRODUCT((①【資材】入荷情報!$O$7:$O$56=②【資材】在庫情報!$B258)*(①【資材】入荷情報!$P$7:$P$56=②【資材】在庫情報!K$4),(①【資材】入荷情報!$S$7:$S$56))</f>
        <v>0</v>
      </c>
      <c r="K258" s="22" cm="1">
        <f t="array" ref="K258">SUMPRODUCT(('③【組立化粧箱】作業依頼＆実績'!$K$7:$K$256=②【資材】在庫情報!$B258)*('③【組立化粧箱】作業依頼＆実績'!$L$7:$L$256=②【資材】在庫情報!K$4),('③【組立化粧箱】作業依頼＆実績'!$N$7:$N$256))</f>
        <v>0</v>
      </c>
      <c r="L258" s="23">
        <f t="shared" si="49"/>
        <v>3443</v>
      </c>
      <c r="M258" s="21">
        <f>SUMPRODUCT((①【資材】入荷情報!$O$7:$O$56=②【資材】在庫情報!$B258)*(①【資材】入荷情報!$P$7:$P$56=②【資材】在庫情報!N$4),(①【資材】入荷情報!$S$7:$S$56))</f>
        <v>0</v>
      </c>
      <c r="N258" s="22" cm="1">
        <f t="array" ref="N258">SUMPRODUCT(('③【組立化粧箱】作業依頼＆実績'!$K$7:$K$256=②【資材】在庫情報!$B258)*('③【組立化粧箱】作業依頼＆実績'!$L$7:$L$256=②【資材】在庫情報!N$4),('③【組立化粧箱】作業依頼＆実績'!$N$7:$N$256))</f>
        <v>0</v>
      </c>
      <c r="O258" s="23">
        <f t="shared" si="50"/>
        <v>5280</v>
      </c>
      <c r="P258" s="21">
        <f>SUMPRODUCT((①【資材】入荷情報!$O$7:$O$56=②【資材】在庫情報!$B258)*(①【資材】入荷情報!$P$7:$P$56=②【資材】在庫情報!Q$4),(①【資材】入荷情報!$S$7:$S$56))</f>
        <v>0</v>
      </c>
      <c r="Q258" s="22" cm="1">
        <f t="array" ref="Q258">SUMPRODUCT(('③【組立化粧箱】作業依頼＆実績'!$K$7:$K$256=②【資材】在庫情報!$B258)*('③【組立化粧箱】作業依頼＆実績'!$L$7:$L$256=②【資材】在庫情報!Q$4),('③【組立化粧箱】作業依頼＆実績'!$N$7:$N$256))</f>
        <v>0</v>
      </c>
      <c r="R258" s="23">
        <f t="shared" si="51"/>
        <v>45</v>
      </c>
      <c r="S258" s="21">
        <f>SUMPRODUCT((①【資材】入荷情報!$O$7:$O$56=②【資材】在庫情報!$B258)*(①【資材】入荷情報!$P$7:$P$56=②【資材】在庫情報!T$4),(①【資材】入荷情報!$S$7:$S$56))</f>
        <v>0</v>
      </c>
      <c r="T258" s="22" cm="1">
        <f t="array" ref="T258">SUMPRODUCT(('③【組立化粧箱】作業依頼＆実績'!$K$7:$K$256=②【資材】在庫情報!$B258)*('③【組立化粧箱】作業依頼＆実績'!$L$7:$L$256=②【資材】在庫情報!T$4),('③【組立化粧箱】作業依頼＆実績'!$N$7:$N$256))</f>
        <v>0</v>
      </c>
      <c r="U258" s="23">
        <f t="shared" si="52"/>
        <v>70</v>
      </c>
      <c r="W258" s="68">
        <f t="shared" si="53"/>
        <v>0</v>
      </c>
      <c r="X258" s="22">
        <f t="shared" si="54"/>
        <v>0</v>
      </c>
      <c r="Y258" s="69">
        <f t="shared" si="55"/>
        <v>9319</v>
      </c>
    </row>
    <row r="259" spans="2:25" hidden="1" outlineLevel="1" x14ac:dyDescent="0.25">
      <c r="B259" s="19">
        <f t="shared" si="46"/>
        <v>45483</v>
      </c>
      <c r="C259" s="20" t="s">
        <v>80</v>
      </c>
      <c r="D259" s="21">
        <f>SUMPRODUCT((①【資材】入荷情報!$O$7:$O$56=②【資材】在庫情報!$B259)*(①【資材】入荷情報!$P$7:$P$56=②【資材】在庫情報!E$4),(①【資材】入荷情報!$S$7:$S$56))</f>
        <v>0</v>
      </c>
      <c r="E259" s="22" cm="1">
        <f t="array" ref="E259">SUMPRODUCT(('③【組立化粧箱】作業依頼＆実績'!$K$7:$K$256=②【資材】在庫情報!$B259)*('③【組立化粧箱】作業依頼＆実績'!$L$7:$L$256=②【資材】在庫情報!E$4),('③【組立化粧箱】作業依頼＆実績'!$N$7:$N$256))</f>
        <v>0</v>
      </c>
      <c r="F259" s="23">
        <f t="shared" si="47"/>
        <v>5660</v>
      </c>
      <c r="G259" s="21">
        <f>SUMPRODUCT((①【資材】入荷情報!$O$7:$O$56=②【資材】在庫情報!$B259)*(①【資材】入荷情報!$P$7:$P$56=②【資材】在庫情報!H$4),(①【資材】入荷情報!$S$7:$S$56))</f>
        <v>0</v>
      </c>
      <c r="H259" s="22" cm="1">
        <f t="array" ref="H259">SUMPRODUCT(('③【組立化粧箱】作業依頼＆実績'!$K$7:$K$256=②【資材】在庫情報!$B259)*('③【組立化粧箱】作業依頼＆実績'!$L$7:$L$256=②【資材】在庫情報!H$4),('③【組立化粧箱】作業依頼＆実績'!$N$7:$N$256))</f>
        <v>0</v>
      </c>
      <c r="I259" s="23">
        <f t="shared" si="48"/>
        <v>3443</v>
      </c>
      <c r="J259" s="21">
        <f>SUMPRODUCT((①【資材】入荷情報!$O$7:$O$56=②【資材】在庫情報!$B259)*(①【資材】入荷情報!$P$7:$P$56=②【資材】在庫情報!K$4),(①【資材】入荷情報!$S$7:$S$56))</f>
        <v>0</v>
      </c>
      <c r="K259" s="22" cm="1">
        <f t="array" ref="K259">SUMPRODUCT(('③【組立化粧箱】作業依頼＆実績'!$K$7:$K$256=②【資材】在庫情報!$B259)*('③【組立化粧箱】作業依頼＆実績'!$L$7:$L$256=②【資材】在庫情報!K$4),('③【組立化粧箱】作業依頼＆実績'!$N$7:$N$256))</f>
        <v>0</v>
      </c>
      <c r="L259" s="23">
        <f t="shared" si="49"/>
        <v>3443</v>
      </c>
      <c r="M259" s="21">
        <f>SUMPRODUCT((①【資材】入荷情報!$O$7:$O$56=②【資材】在庫情報!$B259)*(①【資材】入荷情報!$P$7:$P$56=②【資材】在庫情報!N$4),(①【資材】入荷情報!$S$7:$S$56))</f>
        <v>0</v>
      </c>
      <c r="N259" s="22" cm="1">
        <f t="array" ref="N259">SUMPRODUCT(('③【組立化粧箱】作業依頼＆実績'!$K$7:$K$256=②【資材】在庫情報!$B259)*('③【組立化粧箱】作業依頼＆実績'!$L$7:$L$256=②【資材】在庫情報!N$4),('③【組立化粧箱】作業依頼＆実績'!$N$7:$N$256))</f>
        <v>0</v>
      </c>
      <c r="O259" s="23">
        <f t="shared" si="50"/>
        <v>5280</v>
      </c>
      <c r="P259" s="21">
        <f>SUMPRODUCT((①【資材】入荷情報!$O$7:$O$56=②【資材】在庫情報!$B259)*(①【資材】入荷情報!$P$7:$P$56=②【資材】在庫情報!Q$4),(①【資材】入荷情報!$S$7:$S$56))</f>
        <v>0</v>
      </c>
      <c r="Q259" s="22" cm="1">
        <f t="array" ref="Q259">SUMPRODUCT(('③【組立化粧箱】作業依頼＆実績'!$K$7:$K$256=②【資材】在庫情報!$B259)*('③【組立化粧箱】作業依頼＆実績'!$L$7:$L$256=②【資材】在庫情報!Q$4),('③【組立化粧箱】作業依頼＆実績'!$N$7:$N$256))</f>
        <v>0</v>
      </c>
      <c r="R259" s="23">
        <f t="shared" si="51"/>
        <v>45</v>
      </c>
      <c r="S259" s="21">
        <f>SUMPRODUCT((①【資材】入荷情報!$O$7:$O$56=②【資材】在庫情報!$B259)*(①【資材】入荷情報!$P$7:$P$56=②【資材】在庫情報!T$4),(①【資材】入荷情報!$S$7:$S$56))</f>
        <v>0</v>
      </c>
      <c r="T259" s="22" cm="1">
        <f t="array" ref="T259">SUMPRODUCT(('③【組立化粧箱】作業依頼＆実績'!$K$7:$K$256=②【資材】在庫情報!$B259)*('③【組立化粧箱】作業依頼＆実績'!$L$7:$L$256=②【資材】在庫情報!T$4),('③【組立化粧箱】作業依頼＆実績'!$N$7:$N$256))</f>
        <v>0</v>
      </c>
      <c r="U259" s="23">
        <f t="shared" si="52"/>
        <v>70</v>
      </c>
      <c r="W259" s="68">
        <f t="shared" si="53"/>
        <v>0</v>
      </c>
      <c r="X259" s="22">
        <f t="shared" si="54"/>
        <v>0</v>
      </c>
      <c r="Y259" s="69">
        <f t="shared" si="55"/>
        <v>9319</v>
      </c>
    </row>
    <row r="260" spans="2:25" hidden="1" outlineLevel="1" x14ac:dyDescent="0.25">
      <c r="B260" s="19">
        <f t="shared" si="46"/>
        <v>45484</v>
      </c>
      <c r="C260" s="20" t="s">
        <v>81</v>
      </c>
      <c r="D260" s="21">
        <f>SUMPRODUCT((①【資材】入荷情報!$O$7:$O$56=②【資材】在庫情報!$B260)*(①【資材】入荷情報!$P$7:$P$56=②【資材】在庫情報!E$4),(①【資材】入荷情報!$S$7:$S$56))</f>
        <v>0</v>
      </c>
      <c r="E260" s="22" cm="1">
        <f t="array" ref="E260">SUMPRODUCT(('③【組立化粧箱】作業依頼＆実績'!$K$7:$K$256=②【資材】在庫情報!$B260)*('③【組立化粧箱】作業依頼＆実績'!$L$7:$L$256=②【資材】在庫情報!E$4),('③【組立化粧箱】作業依頼＆実績'!$N$7:$N$256))</f>
        <v>0</v>
      </c>
      <c r="F260" s="23">
        <f t="shared" si="47"/>
        <v>5660</v>
      </c>
      <c r="G260" s="21">
        <f>SUMPRODUCT((①【資材】入荷情報!$O$7:$O$56=②【資材】在庫情報!$B260)*(①【資材】入荷情報!$P$7:$P$56=②【資材】在庫情報!H$4),(①【資材】入荷情報!$S$7:$S$56))</f>
        <v>0</v>
      </c>
      <c r="H260" s="22" cm="1">
        <f t="array" ref="H260">SUMPRODUCT(('③【組立化粧箱】作業依頼＆実績'!$K$7:$K$256=②【資材】在庫情報!$B260)*('③【組立化粧箱】作業依頼＆実績'!$L$7:$L$256=②【資材】在庫情報!H$4),('③【組立化粧箱】作業依頼＆実績'!$N$7:$N$256))</f>
        <v>0</v>
      </c>
      <c r="I260" s="23">
        <f t="shared" si="48"/>
        <v>3443</v>
      </c>
      <c r="J260" s="21">
        <f>SUMPRODUCT((①【資材】入荷情報!$O$7:$O$56=②【資材】在庫情報!$B260)*(①【資材】入荷情報!$P$7:$P$56=②【資材】在庫情報!K$4),(①【資材】入荷情報!$S$7:$S$56))</f>
        <v>0</v>
      </c>
      <c r="K260" s="22" cm="1">
        <f t="array" ref="K260">SUMPRODUCT(('③【組立化粧箱】作業依頼＆実績'!$K$7:$K$256=②【資材】在庫情報!$B260)*('③【組立化粧箱】作業依頼＆実績'!$L$7:$L$256=②【資材】在庫情報!K$4),('③【組立化粧箱】作業依頼＆実績'!$N$7:$N$256))</f>
        <v>0</v>
      </c>
      <c r="L260" s="23">
        <f t="shared" si="49"/>
        <v>3443</v>
      </c>
      <c r="M260" s="21">
        <f>SUMPRODUCT((①【資材】入荷情報!$O$7:$O$56=②【資材】在庫情報!$B260)*(①【資材】入荷情報!$P$7:$P$56=②【資材】在庫情報!N$4),(①【資材】入荷情報!$S$7:$S$56))</f>
        <v>0</v>
      </c>
      <c r="N260" s="22" cm="1">
        <f t="array" ref="N260">SUMPRODUCT(('③【組立化粧箱】作業依頼＆実績'!$K$7:$K$256=②【資材】在庫情報!$B260)*('③【組立化粧箱】作業依頼＆実績'!$L$7:$L$256=②【資材】在庫情報!N$4),('③【組立化粧箱】作業依頼＆実績'!$N$7:$N$256))</f>
        <v>0</v>
      </c>
      <c r="O260" s="23">
        <f t="shared" si="50"/>
        <v>5280</v>
      </c>
      <c r="P260" s="21">
        <f>SUMPRODUCT((①【資材】入荷情報!$O$7:$O$56=②【資材】在庫情報!$B260)*(①【資材】入荷情報!$P$7:$P$56=②【資材】在庫情報!Q$4),(①【資材】入荷情報!$S$7:$S$56))</f>
        <v>0</v>
      </c>
      <c r="Q260" s="22" cm="1">
        <f t="array" ref="Q260">SUMPRODUCT(('③【組立化粧箱】作業依頼＆実績'!$K$7:$K$256=②【資材】在庫情報!$B260)*('③【組立化粧箱】作業依頼＆実績'!$L$7:$L$256=②【資材】在庫情報!Q$4),('③【組立化粧箱】作業依頼＆実績'!$N$7:$N$256))</f>
        <v>0</v>
      </c>
      <c r="R260" s="23">
        <f t="shared" si="51"/>
        <v>45</v>
      </c>
      <c r="S260" s="21">
        <f>SUMPRODUCT((①【資材】入荷情報!$O$7:$O$56=②【資材】在庫情報!$B260)*(①【資材】入荷情報!$P$7:$P$56=②【資材】在庫情報!T$4),(①【資材】入荷情報!$S$7:$S$56))</f>
        <v>0</v>
      </c>
      <c r="T260" s="22" cm="1">
        <f t="array" ref="T260">SUMPRODUCT(('③【組立化粧箱】作業依頼＆実績'!$K$7:$K$256=②【資材】在庫情報!$B260)*('③【組立化粧箱】作業依頼＆実績'!$L$7:$L$256=②【資材】在庫情報!T$4),('③【組立化粧箱】作業依頼＆実績'!$N$7:$N$256))</f>
        <v>0</v>
      </c>
      <c r="U260" s="23">
        <f t="shared" si="52"/>
        <v>70</v>
      </c>
      <c r="W260" s="68">
        <f t="shared" si="53"/>
        <v>0</v>
      </c>
      <c r="X260" s="22">
        <f t="shared" si="54"/>
        <v>0</v>
      </c>
      <c r="Y260" s="69">
        <f t="shared" si="55"/>
        <v>9319</v>
      </c>
    </row>
    <row r="261" spans="2:25" hidden="1" outlineLevel="1" x14ac:dyDescent="0.25">
      <c r="B261" s="19">
        <f t="shared" si="46"/>
        <v>45485</v>
      </c>
      <c r="C261" s="20" t="s">
        <v>75</v>
      </c>
      <c r="D261" s="21">
        <f>SUMPRODUCT((①【資材】入荷情報!$O$7:$O$56=②【資材】在庫情報!$B261)*(①【資材】入荷情報!$P$7:$P$56=②【資材】在庫情報!E$4),(①【資材】入荷情報!$S$7:$S$56))</f>
        <v>0</v>
      </c>
      <c r="E261" s="22" cm="1">
        <f t="array" ref="E261">SUMPRODUCT(('③【組立化粧箱】作業依頼＆実績'!$K$7:$K$256=②【資材】在庫情報!$B261)*('③【組立化粧箱】作業依頼＆実績'!$L$7:$L$256=②【資材】在庫情報!E$4),('③【組立化粧箱】作業依頼＆実績'!$N$7:$N$256))</f>
        <v>0</v>
      </c>
      <c r="F261" s="23">
        <f t="shared" si="47"/>
        <v>5660</v>
      </c>
      <c r="G261" s="21">
        <f>SUMPRODUCT((①【資材】入荷情報!$O$7:$O$56=②【資材】在庫情報!$B261)*(①【資材】入荷情報!$P$7:$P$56=②【資材】在庫情報!H$4),(①【資材】入荷情報!$S$7:$S$56))</f>
        <v>0</v>
      </c>
      <c r="H261" s="22" cm="1">
        <f t="array" ref="H261">SUMPRODUCT(('③【組立化粧箱】作業依頼＆実績'!$K$7:$K$256=②【資材】在庫情報!$B261)*('③【組立化粧箱】作業依頼＆実績'!$L$7:$L$256=②【資材】在庫情報!H$4),('③【組立化粧箱】作業依頼＆実績'!$N$7:$N$256))</f>
        <v>0</v>
      </c>
      <c r="I261" s="23">
        <f t="shared" si="48"/>
        <v>3443</v>
      </c>
      <c r="J261" s="21">
        <f>SUMPRODUCT((①【資材】入荷情報!$O$7:$O$56=②【資材】在庫情報!$B261)*(①【資材】入荷情報!$P$7:$P$56=②【資材】在庫情報!K$4),(①【資材】入荷情報!$S$7:$S$56))</f>
        <v>0</v>
      </c>
      <c r="K261" s="22" cm="1">
        <f t="array" ref="K261">SUMPRODUCT(('③【組立化粧箱】作業依頼＆実績'!$K$7:$K$256=②【資材】在庫情報!$B261)*('③【組立化粧箱】作業依頼＆実績'!$L$7:$L$256=②【資材】在庫情報!K$4),('③【組立化粧箱】作業依頼＆実績'!$N$7:$N$256))</f>
        <v>0</v>
      </c>
      <c r="L261" s="23">
        <f t="shared" si="49"/>
        <v>3443</v>
      </c>
      <c r="M261" s="21">
        <f>SUMPRODUCT((①【資材】入荷情報!$O$7:$O$56=②【資材】在庫情報!$B261)*(①【資材】入荷情報!$P$7:$P$56=②【資材】在庫情報!N$4),(①【資材】入荷情報!$S$7:$S$56))</f>
        <v>0</v>
      </c>
      <c r="N261" s="22" cm="1">
        <f t="array" ref="N261">SUMPRODUCT(('③【組立化粧箱】作業依頼＆実績'!$K$7:$K$256=②【資材】在庫情報!$B261)*('③【組立化粧箱】作業依頼＆実績'!$L$7:$L$256=②【資材】在庫情報!N$4),('③【組立化粧箱】作業依頼＆実績'!$N$7:$N$256))</f>
        <v>0</v>
      </c>
      <c r="O261" s="23">
        <f t="shared" si="50"/>
        <v>5280</v>
      </c>
      <c r="P261" s="21">
        <f>SUMPRODUCT((①【資材】入荷情報!$O$7:$O$56=②【資材】在庫情報!$B261)*(①【資材】入荷情報!$P$7:$P$56=②【資材】在庫情報!Q$4),(①【資材】入荷情報!$S$7:$S$56))</f>
        <v>0</v>
      </c>
      <c r="Q261" s="22" cm="1">
        <f t="array" ref="Q261">SUMPRODUCT(('③【組立化粧箱】作業依頼＆実績'!$K$7:$K$256=②【資材】在庫情報!$B261)*('③【組立化粧箱】作業依頼＆実績'!$L$7:$L$256=②【資材】在庫情報!Q$4),('③【組立化粧箱】作業依頼＆実績'!$N$7:$N$256))</f>
        <v>0</v>
      </c>
      <c r="R261" s="23">
        <f t="shared" si="51"/>
        <v>45</v>
      </c>
      <c r="S261" s="21">
        <f>SUMPRODUCT((①【資材】入荷情報!$O$7:$O$56=②【資材】在庫情報!$B261)*(①【資材】入荷情報!$P$7:$P$56=②【資材】在庫情報!T$4),(①【資材】入荷情報!$S$7:$S$56))</f>
        <v>0</v>
      </c>
      <c r="T261" s="22" cm="1">
        <f t="array" ref="T261">SUMPRODUCT(('③【組立化粧箱】作業依頼＆実績'!$K$7:$K$256=②【資材】在庫情報!$B261)*('③【組立化粧箱】作業依頼＆実績'!$L$7:$L$256=②【資材】在庫情報!T$4),('③【組立化粧箱】作業依頼＆実績'!$N$7:$N$256))</f>
        <v>0</v>
      </c>
      <c r="U261" s="23">
        <f t="shared" si="52"/>
        <v>70</v>
      </c>
      <c r="W261" s="68">
        <f t="shared" si="53"/>
        <v>0</v>
      </c>
      <c r="X261" s="22">
        <f t="shared" si="54"/>
        <v>0</v>
      </c>
      <c r="Y261" s="69">
        <f t="shared" si="55"/>
        <v>9319</v>
      </c>
    </row>
    <row r="262" spans="2:25" hidden="1" outlineLevel="1" x14ac:dyDescent="0.25">
      <c r="B262" s="19">
        <f t="shared" si="46"/>
        <v>45486</v>
      </c>
      <c r="C262" s="20" t="s">
        <v>76</v>
      </c>
      <c r="D262" s="21">
        <f>SUMPRODUCT((①【資材】入荷情報!$O$7:$O$56=②【資材】在庫情報!$B262)*(①【資材】入荷情報!$P$7:$P$56=②【資材】在庫情報!E$4),(①【資材】入荷情報!$S$7:$S$56))</f>
        <v>0</v>
      </c>
      <c r="E262" s="22" cm="1">
        <f t="array" ref="E262">SUMPRODUCT(('③【組立化粧箱】作業依頼＆実績'!$K$7:$K$256=②【資材】在庫情報!$B262)*('③【組立化粧箱】作業依頼＆実績'!$L$7:$L$256=②【資材】在庫情報!E$4),('③【組立化粧箱】作業依頼＆実績'!$N$7:$N$256))</f>
        <v>0</v>
      </c>
      <c r="F262" s="23">
        <f t="shared" si="47"/>
        <v>5660</v>
      </c>
      <c r="G262" s="21">
        <f>SUMPRODUCT((①【資材】入荷情報!$O$7:$O$56=②【資材】在庫情報!$B262)*(①【資材】入荷情報!$P$7:$P$56=②【資材】在庫情報!H$4),(①【資材】入荷情報!$S$7:$S$56))</f>
        <v>0</v>
      </c>
      <c r="H262" s="22" cm="1">
        <f t="array" ref="H262">SUMPRODUCT(('③【組立化粧箱】作業依頼＆実績'!$K$7:$K$256=②【資材】在庫情報!$B262)*('③【組立化粧箱】作業依頼＆実績'!$L$7:$L$256=②【資材】在庫情報!H$4),('③【組立化粧箱】作業依頼＆実績'!$N$7:$N$256))</f>
        <v>0</v>
      </c>
      <c r="I262" s="23">
        <f t="shared" si="48"/>
        <v>3443</v>
      </c>
      <c r="J262" s="21">
        <f>SUMPRODUCT((①【資材】入荷情報!$O$7:$O$56=②【資材】在庫情報!$B262)*(①【資材】入荷情報!$P$7:$P$56=②【資材】在庫情報!K$4),(①【資材】入荷情報!$S$7:$S$56))</f>
        <v>0</v>
      </c>
      <c r="K262" s="22" cm="1">
        <f t="array" ref="K262">SUMPRODUCT(('③【組立化粧箱】作業依頼＆実績'!$K$7:$K$256=②【資材】在庫情報!$B262)*('③【組立化粧箱】作業依頼＆実績'!$L$7:$L$256=②【資材】在庫情報!K$4),('③【組立化粧箱】作業依頼＆実績'!$N$7:$N$256))</f>
        <v>0</v>
      </c>
      <c r="L262" s="23">
        <f t="shared" si="49"/>
        <v>3443</v>
      </c>
      <c r="M262" s="21">
        <f>SUMPRODUCT((①【資材】入荷情報!$O$7:$O$56=②【資材】在庫情報!$B262)*(①【資材】入荷情報!$P$7:$P$56=②【資材】在庫情報!N$4),(①【資材】入荷情報!$S$7:$S$56))</f>
        <v>0</v>
      </c>
      <c r="N262" s="22" cm="1">
        <f t="array" ref="N262">SUMPRODUCT(('③【組立化粧箱】作業依頼＆実績'!$K$7:$K$256=②【資材】在庫情報!$B262)*('③【組立化粧箱】作業依頼＆実績'!$L$7:$L$256=②【資材】在庫情報!N$4),('③【組立化粧箱】作業依頼＆実績'!$N$7:$N$256))</f>
        <v>0</v>
      </c>
      <c r="O262" s="23">
        <f t="shared" si="50"/>
        <v>5280</v>
      </c>
      <c r="P262" s="21">
        <f>SUMPRODUCT((①【資材】入荷情報!$O$7:$O$56=②【資材】在庫情報!$B262)*(①【資材】入荷情報!$P$7:$P$56=②【資材】在庫情報!Q$4),(①【資材】入荷情報!$S$7:$S$56))</f>
        <v>0</v>
      </c>
      <c r="Q262" s="22" cm="1">
        <f t="array" ref="Q262">SUMPRODUCT(('③【組立化粧箱】作業依頼＆実績'!$K$7:$K$256=②【資材】在庫情報!$B262)*('③【組立化粧箱】作業依頼＆実績'!$L$7:$L$256=②【資材】在庫情報!Q$4),('③【組立化粧箱】作業依頼＆実績'!$N$7:$N$256))</f>
        <v>0</v>
      </c>
      <c r="R262" s="23">
        <f t="shared" si="51"/>
        <v>45</v>
      </c>
      <c r="S262" s="21">
        <f>SUMPRODUCT((①【資材】入荷情報!$O$7:$O$56=②【資材】在庫情報!$B262)*(①【資材】入荷情報!$P$7:$P$56=②【資材】在庫情報!T$4),(①【資材】入荷情報!$S$7:$S$56))</f>
        <v>0</v>
      </c>
      <c r="T262" s="22" cm="1">
        <f t="array" ref="T262">SUMPRODUCT(('③【組立化粧箱】作業依頼＆実績'!$K$7:$K$256=②【資材】在庫情報!$B262)*('③【組立化粧箱】作業依頼＆実績'!$L$7:$L$256=②【資材】在庫情報!T$4),('③【組立化粧箱】作業依頼＆実績'!$N$7:$N$256))</f>
        <v>0</v>
      </c>
      <c r="U262" s="23">
        <f t="shared" si="52"/>
        <v>70</v>
      </c>
      <c r="W262" s="68">
        <f t="shared" si="53"/>
        <v>0</v>
      </c>
      <c r="X262" s="22">
        <f t="shared" si="54"/>
        <v>0</v>
      </c>
      <c r="Y262" s="69">
        <f t="shared" si="55"/>
        <v>9319</v>
      </c>
    </row>
    <row r="263" spans="2:25" hidden="1" outlineLevel="1" x14ac:dyDescent="0.25">
      <c r="B263" s="19">
        <f t="shared" si="46"/>
        <v>45487</v>
      </c>
      <c r="C263" s="20" t="s">
        <v>77</v>
      </c>
      <c r="D263" s="21">
        <f>SUMPRODUCT((①【資材】入荷情報!$O$7:$O$56=②【資材】在庫情報!$B263)*(①【資材】入荷情報!$P$7:$P$56=②【資材】在庫情報!E$4),(①【資材】入荷情報!$S$7:$S$56))</f>
        <v>0</v>
      </c>
      <c r="E263" s="22" cm="1">
        <f t="array" ref="E263">SUMPRODUCT(('③【組立化粧箱】作業依頼＆実績'!$K$7:$K$256=②【資材】在庫情報!$B263)*('③【組立化粧箱】作業依頼＆実績'!$L$7:$L$256=②【資材】在庫情報!E$4),('③【組立化粧箱】作業依頼＆実績'!$N$7:$N$256))</f>
        <v>0</v>
      </c>
      <c r="F263" s="23">
        <f t="shared" si="47"/>
        <v>5660</v>
      </c>
      <c r="G263" s="21">
        <f>SUMPRODUCT((①【資材】入荷情報!$O$7:$O$56=②【資材】在庫情報!$B263)*(①【資材】入荷情報!$P$7:$P$56=②【資材】在庫情報!H$4),(①【資材】入荷情報!$S$7:$S$56))</f>
        <v>0</v>
      </c>
      <c r="H263" s="22" cm="1">
        <f t="array" ref="H263">SUMPRODUCT(('③【組立化粧箱】作業依頼＆実績'!$K$7:$K$256=②【資材】在庫情報!$B263)*('③【組立化粧箱】作業依頼＆実績'!$L$7:$L$256=②【資材】在庫情報!H$4),('③【組立化粧箱】作業依頼＆実績'!$N$7:$N$256))</f>
        <v>0</v>
      </c>
      <c r="I263" s="23">
        <f t="shared" si="48"/>
        <v>3443</v>
      </c>
      <c r="J263" s="21">
        <f>SUMPRODUCT((①【資材】入荷情報!$O$7:$O$56=②【資材】在庫情報!$B263)*(①【資材】入荷情報!$P$7:$P$56=②【資材】在庫情報!K$4),(①【資材】入荷情報!$S$7:$S$56))</f>
        <v>0</v>
      </c>
      <c r="K263" s="22" cm="1">
        <f t="array" ref="K263">SUMPRODUCT(('③【組立化粧箱】作業依頼＆実績'!$K$7:$K$256=②【資材】在庫情報!$B263)*('③【組立化粧箱】作業依頼＆実績'!$L$7:$L$256=②【資材】在庫情報!K$4),('③【組立化粧箱】作業依頼＆実績'!$N$7:$N$256))</f>
        <v>0</v>
      </c>
      <c r="L263" s="23">
        <f t="shared" si="49"/>
        <v>3443</v>
      </c>
      <c r="M263" s="21">
        <f>SUMPRODUCT((①【資材】入荷情報!$O$7:$O$56=②【資材】在庫情報!$B263)*(①【資材】入荷情報!$P$7:$P$56=②【資材】在庫情報!N$4),(①【資材】入荷情報!$S$7:$S$56))</f>
        <v>0</v>
      </c>
      <c r="N263" s="22" cm="1">
        <f t="array" ref="N263">SUMPRODUCT(('③【組立化粧箱】作業依頼＆実績'!$K$7:$K$256=②【資材】在庫情報!$B263)*('③【組立化粧箱】作業依頼＆実績'!$L$7:$L$256=②【資材】在庫情報!N$4),('③【組立化粧箱】作業依頼＆実績'!$N$7:$N$256))</f>
        <v>0</v>
      </c>
      <c r="O263" s="23">
        <f t="shared" si="50"/>
        <v>5280</v>
      </c>
      <c r="P263" s="21">
        <f>SUMPRODUCT((①【資材】入荷情報!$O$7:$O$56=②【資材】在庫情報!$B263)*(①【資材】入荷情報!$P$7:$P$56=②【資材】在庫情報!Q$4),(①【資材】入荷情報!$S$7:$S$56))</f>
        <v>0</v>
      </c>
      <c r="Q263" s="22" cm="1">
        <f t="array" ref="Q263">SUMPRODUCT(('③【組立化粧箱】作業依頼＆実績'!$K$7:$K$256=②【資材】在庫情報!$B263)*('③【組立化粧箱】作業依頼＆実績'!$L$7:$L$256=②【資材】在庫情報!Q$4),('③【組立化粧箱】作業依頼＆実績'!$N$7:$N$256))</f>
        <v>0</v>
      </c>
      <c r="R263" s="23">
        <f t="shared" si="51"/>
        <v>45</v>
      </c>
      <c r="S263" s="21">
        <f>SUMPRODUCT((①【資材】入荷情報!$O$7:$O$56=②【資材】在庫情報!$B263)*(①【資材】入荷情報!$P$7:$P$56=②【資材】在庫情報!T$4),(①【資材】入荷情報!$S$7:$S$56))</f>
        <v>0</v>
      </c>
      <c r="T263" s="22" cm="1">
        <f t="array" ref="T263">SUMPRODUCT(('③【組立化粧箱】作業依頼＆実績'!$K$7:$K$256=②【資材】在庫情報!$B263)*('③【組立化粧箱】作業依頼＆実績'!$L$7:$L$256=②【資材】在庫情報!T$4),('③【組立化粧箱】作業依頼＆実績'!$N$7:$N$256))</f>
        <v>0</v>
      </c>
      <c r="U263" s="23">
        <f t="shared" si="52"/>
        <v>70</v>
      </c>
      <c r="W263" s="68">
        <f t="shared" si="53"/>
        <v>0</v>
      </c>
      <c r="X263" s="22">
        <f t="shared" si="54"/>
        <v>0</v>
      </c>
      <c r="Y263" s="69">
        <f t="shared" si="55"/>
        <v>9319</v>
      </c>
    </row>
    <row r="264" spans="2:25" hidden="1" outlineLevel="1" x14ac:dyDescent="0.25">
      <c r="B264" s="19">
        <f t="shared" si="46"/>
        <v>45488</v>
      </c>
      <c r="C264" s="20" t="s">
        <v>78</v>
      </c>
      <c r="D264" s="21">
        <f>SUMPRODUCT((①【資材】入荷情報!$O$7:$O$56=②【資材】在庫情報!$B264)*(①【資材】入荷情報!$P$7:$P$56=②【資材】在庫情報!E$4),(①【資材】入荷情報!$S$7:$S$56))</f>
        <v>0</v>
      </c>
      <c r="E264" s="22" cm="1">
        <f t="array" ref="E264">SUMPRODUCT(('③【組立化粧箱】作業依頼＆実績'!$K$7:$K$256=②【資材】在庫情報!$B264)*('③【組立化粧箱】作業依頼＆実績'!$L$7:$L$256=②【資材】在庫情報!E$4),('③【組立化粧箱】作業依頼＆実績'!$N$7:$N$256))</f>
        <v>0</v>
      </c>
      <c r="F264" s="23">
        <f t="shared" si="47"/>
        <v>5660</v>
      </c>
      <c r="G264" s="21">
        <f>SUMPRODUCT((①【資材】入荷情報!$O$7:$O$56=②【資材】在庫情報!$B264)*(①【資材】入荷情報!$P$7:$P$56=②【資材】在庫情報!H$4),(①【資材】入荷情報!$S$7:$S$56))</f>
        <v>0</v>
      </c>
      <c r="H264" s="22" cm="1">
        <f t="array" ref="H264">SUMPRODUCT(('③【組立化粧箱】作業依頼＆実績'!$K$7:$K$256=②【資材】在庫情報!$B264)*('③【組立化粧箱】作業依頼＆実績'!$L$7:$L$256=②【資材】在庫情報!H$4),('③【組立化粧箱】作業依頼＆実績'!$N$7:$N$256))</f>
        <v>0</v>
      </c>
      <c r="I264" s="23">
        <f t="shared" si="48"/>
        <v>3443</v>
      </c>
      <c r="J264" s="21">
        <f>SUMPRODUCT((①【資材】入荷情報!$O$7:$O$56=②【資材】在庫情報!$B264)*(①【資材】入荷情報!$P$7:$P$56=②【資材】在庫情報!K$4),(①【資材】入荷情報!$S$7:$S$56))</f>
        <v>0</v>
      </c>
      <c r="K264" s="22" cm="1">
        <f t="array" ref="K264">SUMPRODUCT(('③【組立化粧箱】作業依頼＆実績'!$K$7:$K$256=②【資材】在庫情報!$B264)*('③【組立化粧箱】作業依頼＆実績'!$L$7:$L$256=②【資材】在庫情報!K$4),('③【組立化粧箱】作業依頼＆実績'!$N$7:$N$256))</f>
        <v>0</v>
      </c>
      <c r="L264" s="23">
        <f t="shared" si="49"/>
        <v>3443</v>
      </c>
      <c r="M264" s="21">
        <f>SUMPRODUCT((①【資材】入荷情報!$O$7:$O$56=②【資材】在庫情報!$B264)*(①【資材】入荷情報!$P$7:$P$56=②【資材】在庫情報!N$4),(①【資材】入荷情報!$S$7:$S$56))</f>
        <v>0</v>
      </c>
      <c r="N264" s="22" cm="1">
        <f t="array" ref="N264">SUMPRODUCT(('③【組立化粧箱】作業依頼＆実績'!$K$7:$K$256=②【資材】在庫情報!$B264)*('③【組立化粧箱】作業依頼＆実績'!$L$7:$L$256=②【資材】在庫情報!N$4),('③【組立化粧箱】作業依頼＆実績'!$N$7:$N$256))</f>
        <v>0</v>
      </c>
      <c r="O264" s="23">
        <f t="shared" si="50"/>
        <v>5280</v>
      </c>
      <c r="P264" s="21">
        <f>SUMPRODUCT((①【資材】入荷情報!$O$7:$O$56=②【資材】在庫情報!$B264)*(①【資材】入荷情報!$P$7:$P$56=②【資材】在庫情報!Q$4),(①【資材】入荷情報!$S$7:$S$56))</f>
        <v>0</v>
      </c>
      <c r="Q264" s="22" cm="1">
        <f t="array" ref="Q264">SUMPRODUCT(('③【組立化粧箱】作業依頼＆実績'!$K$7:$K$256=②【資材】在庫情報!$B264)*('③【組立化粧箱】作業依頼＆実績'!$L$7:$L$256=②【資材】在庫情報!Q$4),('③【組立化粧箱】作業依頼＆実績'!$N$7:$N$256))</f>
        <v>0</v>
      </c>
      <c r="R264" s="23">
        <f t="shared" si="51"/>
        <v>45</v>
      </c>
      <c r="S264" s="21">
        <f>SUMPRODUCT((①【資材】入荷情報!$O$7:$O$56=②【資材】在庫情報!$B264)*(①【資材】入荷情報!$P$7:$P$56=②【資材】在庫情報!T$4),(①【資材】入荷情報!$S$7:$S$56))</f>
        <v>0</v>
      </c>
      <c r="T264" s="22" cm="1">
        <f t="array" ref="T264">SUMPRODUCT(('③【組立化粧箱】作業依頼＆実績'!$K$7:$K$256=②【資材】在庫情報!$B264)*('③【組立化粧箱】作業依頼＆実績'!$L$7:$L$256=②【資材】在庫情報!T$4),('③【組立化粧箱】作業依頼＆実績'!$N$7:$N$256))</f>
        <v>0</v>
      </c>
      <c r="U264" s="23">
        <f t="shared" si="52"/>
        <v>70</v>
      </c>
      <c r="W264" s="68">
        <f t="shared" si="53"/>
        <v>0</v>
      </c>
      <c r="X264" s="22">
        <f t="shared" si="54"/>
        <v>0</v>
      </c>
      <c r="Y264" s="69">
        <f t="shared" si="55"/>
        <v>9319</v>
      </c>
    </row>
    <row r="265" spans="2:25" hidden="1" outlineLevel="1" x14ac:dyDescent="0.25">
      <c r="B265" s="19">
        <f t="shared" si="46"/>
        <v>45489</v>
      </c>
      <c r="C265" s="20" t="s">
        <v>79</v>
      </c>
      <c r="D265" s="21">
        <f>SUMPRODUCT((①【資材】入荷情報!$O$7:$O$56=②【資材】在庫情報!$B265)*(①【資材】入荷情報!$P$7:$P$56=②【資材】在庫情報!E$4),(①【資材】入荷情報!$S$7:$S$56))</f>
        <v>0</v>
      </c>
      <c r="E265" s="22" cm="1">
        <f t="array" ref="E265">SUMPRODUCT(('③【組立化粧箱】作業依頼＆実績'!$K$7:$K$256=②【資材】在庫情報!$B265)*('③【組立化粧箱】作業依頼＆実績'!$L$7:$L$256=②【資材】在庫情報!E$4),('③【組立化粧箱】作業依頼＆実績'!$N$7:$N$256))</f>
        <v>0</v>
      </c>
      <c r="F265" s="23">
        <f t="shared" si="47"/>
        <v>5660</v>
      </c>
      <c r="G265" s="21">
        <f>SUMPRODUCT((①【資材】入荷情報!$O$7:$O$56=②【資材】在庫情報!$B265)*(①【資材】入荷情報!$P$7:$P$56=②【資材】在庫情報!H$4),(①【資材】入荷情報!$S$7:$S$56))</f>
        <v>0</v>
      </c>
      <c r="H265" s="22" cm="1">
        <f t="array" ref="H265">SUMPRODUCT(('③【組立化粧箱】作業依頼＆実績'!$K$7:$K$256=②【資材】在庫情報!$B265)*('③【組立化粧箱】作業依頼＆実績'!$L$7:$L$256=②【資材】在庫情報!H$4),('③【組立化粧箱】作業依頼＆実績'!$N$7:$N$256))</f>
        <v>0</v>
      </c>
      <c r="I265" s="23">
        <f t="shared" si="48"/>
        <v>3443</v>
      </c>
      <c r="J265" s="21">
        <f>SUMPRODUCT((①【資材】入荷情報!$O$7:$O$56=②【資材】在庫情報!$B265)*(①【資材】入荷情報!$P$7:$P$56=②【資材】在庫情報!K$4),(①【資材】入荷情報!$S$7:$S$56))</f>
        <v>0</v>
      </c>
      <c r="K265" s="22" cm="1">
        <f t="array" ref="K265">SUMPRODUCT(('③【組立化粧箱】作業依頼＆実績'!$K$7:$K$256=②【資材】在庫情報!$B265)*('③【組立化粧箱】作業依頼＆実績'!$L$7:$L$256=②【資材】在庫情報!K$4),('③【組立化粧箱】作業依頼＆実績'!$N$7:$N$256))</f>
        <v>0</v>
      </c>
      <c r="L265" s="23">
        <f t="shared" si="49"/>
        <v>3443</v>
      </c>
      <c r="M265" s="21">
        <f>SUMPRODUCT((①【資材】入荷情報!$O$7:$O$56=②【資材】在庫情報!$B265)*(①【資材】入荷情報!$P$7:$P$56=②【資材】在庫情報!N$4),(①【資材】入荷情報!$S$7:$S$56))</f>
        <v>0</v>
      </c>
      <c r="N265" s="22" cm="1">
        <f t="array" ref="N265">SUMPRODUCT(('③【組立化粧箱】作業依頼＆実績'!$K$7:$K$256=②【資材】在庫情報!$B265)*('③【組立化粧箱】作業依頼＆実績'!$L$7:$L$256=②【資材】在庫情報!N$4),('③【組立化粧箱】作業依頼＆実績'!$N$7:$N$256))</f>
        <v>0</v>
      </c>
      <c r="O265" s="23">
        <f t="shared" si="50"/>
        <v>5280</v>
      </c>
      <c r="P265" s="21">
        <f>SUMPRODUCT((①【資材】入荷情報!$O$7:$O$56=②【資材】在庫情報!$B265)*(①【資材】入荷情報!$P$7:$P$56=②【資材】在庫情報!Q$4),(①【資材】入荷情報!$S$7:$S$56))</f>
        <v>0</v>
      </c>
      <c r="Q265" s="22" cm="1">
        <f t="array" ref="Q265">SUMPRODUCT(('③【組立化粧箱】作業依頼＆実績'!$K$7:$K$256=②【資材】在庫情報!$B265)*('③【組立化粧箱】作業依頼＆実績'!$L$7:$L$256=②【資材】在庫情報!Q$4),('③【組立化粧箱】作業依頼＆実績'!$N$7:$N$256))</f>
        <v>0</v>
      </c>
      <c r="R265" s="23">
        <f t="shared" si="51"/>
        <v>45</v>
      </c>
      <c r="S265" s="21">
        <f>SUMPRODUCT((①【資材】入荷情報!$O$7:$O$56=②【資材】在庫情報!$B265)*(①【資材】入荷情報!$P$7:$P$56=②【資材】在庫情報!T$4),(①【資材】入荷情報!$S$7:$S$56))</f>
        <v>0</v>
      </c>
      <c r="T265" s="22" cm="1">
        <f t="array" ref="T265">SUMPRODUCT(('③【組立化粧箱】作業依頼＆実績'!$K$7:$K$256=②【資材】在庫情報!$B265)*('③【組立化粧箱】作業依頼＆実績'!$L$7:$L$256=②【資材】在庫情報!T$4),('③【組立化粧箱】作業依頼＆実績'!$N$7:$N$256))</f>
        <v>0</v>
      </c>
      <c r="U265" s="23">
        <f t="shared" si="52"/>
        <v>70</v>
      </c>
      <c r="W265" s="68">
        <f t="shared" si="53"/>
        <v>0</v>
      </c>
      <c r="X265" s="22">
        <f t="shared" si="54"/>
        <v>0</v>
      </c>
      <c r="Y265" s="69">
        <f t="shared" si="55"/>
        <v>9319</v>
      </c>
    </row>
    <row r="266" spans="2:25" hidden="1" outlineLevel="1" x14ac:dyDescent="0.25">
      <c r="B266" s="19">
        <f t="shared" si="46"/>
        <v>45490</v>
      </c>
      <c r="C266" s="20" t="s">
        <v>80</v>
      </c>
      <c r="D266" s="21">
        <f>SUMPRODUCT((①【資材】入荷情報!$O$7:$O$56=②【資材】在庫情報!$B266)*(①【資材】入荷情報!$P$7:$P$56=②【資材】在庫情報!E$4),(①【資材】入荷情報!$S$7:$S$56))</f>
        <v>0</v>
      </c>
      <c r="E266" s="22" cm="1">
        <f t="array" ref="E266">SUMPRODUCT(('③【組立化粧箱】作業依頼＆実績'!$K$7:$K$256=②【資材】在庫情報!$B266)*('③【組立化粧箱】作業依頼＆実績'!$L$7:$L$256=②【資材】在庫情報!E$4),('③【組立化粧箱】作業依頼＆実績'!$N$7:$N$256))</f>
        <v>0</v>
      </c>
      <c r="F266" s="23">
        <f t="shared" si="47"/>
        <v>5660</v>
      </c>
      <c r="G266" s="21">
        <f>SUMPRODUCT((①【資材】入荷情報!$O$7:$O$56=②【資材】在庫情報!$B266)*(①【資材】入荷情報!$P$7:$P$56=②【資材】在庫情報!H$4),(①【資材】入荷情報!$S$7:$S$56))</f>
        <v>0</v>
      </c>
      <c r="H266" s="22" cm="1">
        <f t="array" ref="H266">SUMPRODUCT(('③【組立化粧箱】作業依頼＆実績'!$K$7:$K$256=②【資材】在庫情報!$B266)*('③【組立化粧箱】作業依頼＆実績'!$L$7:$L$256=②【資材】在庫情報!H$4),('③【組立化粧箱】作業依頼＆実績'!$N$7:$N$256))</f>
        <v>0</v>
      </c>
      <c r="I266" s="23">
        <f t="shared" si="48"/>
        <v>3443</v>
      </c>
      <c r="J266" s="21">
        <f>SUMPRODUCT((①【資材】入荷情報!$O$7:$O$56=②【資材】在庫情報!$B266)*(①【資材】入荷情報!$P$7:$P$56=②【資材】在庫情報!K$4),(①【資材】入荷情報!$S$7:$S$56))</f>
        <v>0</v>
      </c>
      <c r="K266" s="22" cm="1">
        <f t="array" ref="K266">SUMPRODUCT(('③【組立化粧箱】作業依頼＆実績'!$K$7:$K$256=②【資材】在庫情報!$B266)*('③【組立化粧箱】作業依頼＆実績'!$L$7:$L$256=②【資材】在庫情報!K$4),('③【組立化粧箱】作業依頼＆実績'!$N$7:$N$256))</f>
        <v>0</v>
      </c>
      <c r="L266" s="23">
        <f t="shared" si="49"/>
        <v>3443</v>
      </c>
      <c r="M266" s="21">
        <f>SUMPRODUCT((①【資材】入荷情報!$O$7:$O$56=②【資材】在庫情報!$B266)*(①【資材】入荷情報!$P$7:$P$56=②【資材】在庫情報!N$4),(①【資材】入荷情報!$S$7:$S$56))</f>
        <v>0</v>
      </c>
      <c r="N266" s="22" cm="1">
        <f t="array" ref="N266">SUMPRODUCT(('③【組立化粧箱】作業依頼＆実績'!$K$7:$K$256=②【資材】在庫情報!$B266)*('③【組立化粧箱】作業依頼＆実績'!$L$7:$L$256=②【資材】在庫情報!N$4),('③【組立化粧箱】作業依頼＆実績'!$N$7:$N$256))</f>
        <v>0</v>
      </c>
      <c r="O266" s="23">
        <f t="shared" si="50"/>
        <v>5280</v>
      </c>
      <c r="P266" s="21">
        <f>SUMPRODUCT((①【資材】入荷情報!$O$7:$O$56=②【資材】在庫情報!$B266)*(①【資材】入荷情報!$P$7:$P$56=②【資材】在庫情報!Q$4),(①【資材】入荷情報!$S$7:$S$56))</f>
        <v>0</v>
      </c>
      <c r="Q266" s="22" cm="1">
        <f t="array" ref="Q266">SUMPRODUCT(('③【組立化粧箱】作業依頼＆実績'!$K$7:$K$256=②【資材】在庫情報!$B266)*('③【組立化粧箱】作業依頼＆実績'!$L$7:$L$256=②【資材】在庫情報!Q$4),('③【組立化粧箱】作業依頼＆実績'!$N$7:$N$256))</f>
        <v>0</v>
      </c>
      <c r="R266" s="23">
        <f t="shared" si="51"/>
        <v>45</v>
      </c>
      <c r="S266" s="21">
        <f>SUMPRODUCT((①【資材】入荷情報!$O$7:$O$56=②【資材】在庫情報!$B266)*(①【資材】入荷情報!$P$7:$P$56=②【資材】在庫情報!T$4),(①【資材】入荷情報!$S$7:$S$56))</f>
        <v>0</v>
      </c>
      <c r="T266" s="22" cm="1">
        <f t="array" ref="T266">SUMPRODUCT(('③【組立化粧箱】作業依頼＆実績'!$K$7:$K$256=②【資材】在庫情報!$B266)*('③【組立化粧箱】作業依頼＆実績'!$L$7:$L$256=②【資材】在庫情報!T$4),('③【組立化粧箱】作業依頼＆実績'!$N$7:$N$256))</f>
        <v>0</v>
      </c>
      <c r="U266" s="23">
        <f t="shared" si="52"/>
        <v>70</v>
      </c>
      <c r="W266" s="68">
        <f t="shared" si="53"/>
        <v>0</v>
      </c>
      <c r="X266" s="22">
        <f t="shared" si="54"/>
        <v>0</v>
      </c>
      <c r="Y266" s="69">
        <f t="shared" si="55"/>
        <v>9319</v>
      </c>
    </row>
    <row r="267" spans="2:25" hidden="1" outlineLevel="1" x14ac:dyDescent="0.25">
      <c r="B267" s="19">
        <f t="shared" si="46"/>
        <v>45491</v>
      </c>
      <c r="C267" s="20" t="s">
        <v>81</v>
      </c>
      <c r="D267" s="21">
        <f>SUMPRODUCT((①【資材】入荷情報!$O$7:$O$56=②【資材】在庫情報!$B267)*(①【資材】入荷情報!$P$7:$P$56=②【資材】在庫情報!E$4),(①【資材】入荷情報!$S$7:$S$56))</f>
        <v>0</v>
      </c>
      <c r="E267" s="22" cm="1">
        <f t="array" ref="E267">SUMPRODUCT(('③【組立化粧箱】作業依頼＆実績'!$K$7:$K$256=②【資材】在庫情報!$B267)*('③【組立化粧箱】作業依頼＆実績'!$L$7:$L$256=②【資材】在庫情報!E$4),('③【組立化粧箱】作業依頼＆実績'!$N$7:$N$256))</f>
        <v>0</v>
      </c>
      <c r="F267" s="23">
        <f t="shared" si="47"/>
        <v>5660</v>
      </c>
      <c r="G267" s="21">
        <f>SUMPRODUCT((①【資材】入荷情報!$O$7:$O$56=②【資材】在庫情報!$B267)*(①【資材】入荷情報!$P$7:$P$56=②【資材】在庫情報!H$4),(①【資材】入荷情報!$S$7:$S$56))</f>
        <v>0</v>
      </c>
      <c r="H267" s="22" cm="1">
        <f t="array" ref="H267">SUMPRODUCT(('③【組立化粧箱】作業依頼＆実績'!$K$7:$K$256=②【資材】在庫情報!$B267)*('③【組立化粧箱】作業依頼＆実績'!$L$7:$L$256=②【資材】在庫情報!H$4),('③【組立化粧箱】作業依頼＆実績'!$N$7:$N$256))</f>
        <v>0</v>
      </c>
      <c r="I267" s="23">
        <f t="shared" si="48"/>
        <v>3443</v>
      </c>
      <c r="J267" s="21">
        <f>SUMPRODUCT((①【資材】入荷情報!$O$7:$O$56=②【資材】在庫情報!$B267)*(①【資材】入荷情報!$P$7:$P$56=②【資材】在庫情報!K$4),(①【資材】入荷情報!$S$7:$S$56))</f>
        <v>0</v>
      </c>
      <c r="K267" s="22" cm="1">
        <f t="array" ref="K267">SUMPRODUCT(('③【組立化粧箱】作業依頼＆実績'!$K$7:$K$256=②【資材】在庫情報!$B267)*('③【組立化粧箱】作業依頼＆実績'!$L$7:$L$256=②【資材】在庫情報!K$4),('③【組立化粧箱】作業依頼＆実績'!$N$7:$N$256))</f>
        <v>0</v>
      </c>
      <c r="L267" s="23">
        <f t="shared" si="49"/>
        <v>3443</v>
      </c>
      <c r="M267" s="21">
        <f>SUMPRODUCT((①【資材】入荷情報!$O$7:$O$56=②【資材】在庫情報!$B267)*(①【資材】入荷情報!$P$7:$P$56=②【資材】在庫情報!N$4),(①【資材】入荷情報!$S$7:$S$56))</f>
        <v>0</v>
      </c>
      <c r="N267" s="22" cm="1">
        <f t="array" ref="N267">SUMPRODUCT(('③【組立化粧箱】作業依頼＆実績'!$K$7:$K$256=②【資材】在庫情報!$B267)*('③【組立化粧箱】作業依頼＆実績'!$L$7:$L$256=②【資材】在庫情報!N$4),('③【組立化粧箱】作業依頼＆実績'!$N$7:$N$256))</f>
        <v>0</v>
      </c>
      <c r="O267" s="23">
        <f t="shared" si="50"/>
        <v>5280</v>
      </c>
      <c r="P267" s="21">
        <f>SUMPRODUCT((①【資材】入荷情報!$O$7:$O$56=②【資材】在庫情報!$B267)*(①【資材】入荷情報!$P$7:$P$56=②【資材】在庫情報!Q$4),(①【資材】入荷情報!$S$7:$S$56))</f>
        <v>0</v>
      </c>
      <c r="Q267" s="22" cm="1">
        <f t="array" ref="Q267">SUMPRODUCT(('③【組立化粧箱】作業依頼＆実績'!$K$7:$K$256=②【資材】在庫情報!$B267)*('③【組立化粧箱】作業依頼＆実績'!$L$7:$L$256=②【資材】在庫情報!Q$4),('③【組立化粧箱】作業依頼＆実績'!$N$7:$N$256))</f>
        <v>0</v>
      </c>
      <c r="R267" s="23">
        <f t="shared" si="51"/>
        <v>45</v>
      </c>
      <c r="S267" s="21">
        <f>SUMPRODUCT((①【資材】入荷情報!$O$7:$O$56=②【資材】在庫情報!$B267)*(①【資材】入荷情報!$P$7:$P$56=②【資材】在庫情報!T$4),(①【資材】入荷情報!$S$7:$S$56))</f>
        <v>0</v>
      </c>
      <c r="T267" s="22" cm="1">
        <f t="array" ref="T267">SUMPRODUCT(('③【組立化粧箱】作業依頼＆実績'!$K$7:$K$256=②【資材】在庫情報!$B267)*('③【組立化粧箱】作業依頼＆実績'!$L$7:$L$256=②【資材】在庫情報!T$4),('③【組立化粧箱】作業依頼＆実績'!$N$7:$N$256))</f>
        <v>0</v>
      </c>
      <c r="U267" s="23">
        <f t="shared" si="52"/>
        <v>70</v>
      </c>
      <c r="W267" s="68">
        <f t="shared" si="53"/>
        <v>0</v>
      </c>
      <c r="X267" s="22">
        <f t="shared" si="54"/>
        <v>0</v>
      </c>
      <c r="Y267" s="69">
        <f t="shared" si="55"/>
        <v>9319</v>
      </c>
    </row>
    <row r="268" spans="2:25" hidden="1" outlineLevel="1" x14ac:dyDescent="0.25">
      <c r="B268" s="19">
        <f t="shared" si="46"/>
        <v>45492</v>
      </c>
      <c r="C268" s="20" t="s">
        <v>75</v>
      </c>
      <c r="D268" s="21">
        <f>SUMPRODUCT((①【資材】入荷情報!$O$7:$O$56=②【資材】在庫情報!$B268)*(①【資材】入荷情報!$P$7:$P$56=②【資材】在庫情報!E$4),(①【資材】入荷情報!$S$7:$S$56))</f>
        <v>0</v>
      </c>
      <c r="E268" s="22" cm="1">
        <f t="array" ref="E268">SUMPRODUCT(('③【組立化粧箱】作業依頼＆実績'!$K$7:$K$256=②【資材】在庫情報!$B268)*('③【組立化粧箱】作業依頼＆実績'!$L$7:$L$256=②【資材】在庫情報!E$4),('③【組立化粧箱】作業依頼＆実績'!$N$7:$N$256))</f>
        <v>0</v>
      </c>
      <c r="F268" s="23">
        <f t="shared" si="47"/>
        <v>5660</v>
      </c>
      <c r="G268" s="21">
        <f>SUMPRODUCT((①【資材】入荷情報!$O$7:$O$56=②【資材】在庫情報!$B268)*(①【資材】入荷情報!$P$7:$P$56=②【資材】在庫情報!H$4),(①【資材】入荷情報!$S$7:$S$56))</f>
        <v>0</v>
      </c>
      <c r="H268" s="22" cm="1">
        <f t="array" ref="H268">SUMPRODUCT(('③【組立化粧箱】作業依頼＆実績'!$K$7:$K$256=②【資材】在庫情報!$B268)*('③【組立化粧箱】作業依頼＆実績'!$L$7:$L$256=②【資材】在庫情報!H$4),('③【組立化粧箱】作業依頼＆実績'!$N$7:$N$256))</f>
        <v>0</v>
      </c>
      <c r="I268" s="23">
        <f t="shared" si="48"/>
        <v>3443</v>
      </c>
      <c r="J268" s="21">
        <f>SUMPRODUCT((①【資材】入荷情報!$O$7:$O$56=②【資材】在庫情報!$B268)*(①【資材】入荷情報!$P$7:$P$56=②【資材】在庫情報!K$4),(①【資材】入荷情報!$S$7:$S$56))</f>
        <v>0</v>
      </c>
      <c r="K268" s="22" cm="1">
        <f t="array" ref="K268">SUMPRODUCT(('③【組立化粧箱】作業依頼＆実績'!$K$7:$K$256=②【資材】在庫情報!$B268)*('③【組立化粧箱】作業依頼＆実績'!$L$7:$L$256=②【資材】在庫情報!K$4),('③【組立化粧箱】作業依頼＆実績'!$N$7:$N$256))</f>
        <v>0</v>
      </c>
      <c r="L268" s="23">
        <f t="shared" si="49"/>
        <v>3443</v>
      </c>
      <c r="M268" s="21">
        <f>SUMPRODUCT((①【資材】入荷情報!$O$7:$O$56=②【資材】在庫情報!$B268)*(①【資材】入荷情報!$P$7:$P$56=②【資材】在庫情報!N$4),(①【資材】入荷情報!$S$7:$S$56))</f>
        <v>0</v>
      </c>
      <c r="N268" s="22" cm="1">
        <f t="array" ref="N268">SUMPRODUCT(('③【組立化粧箱】作業依頼＆実績'!$K$7:$K$256=②【資材】在庫情報!$B268)*('③【組立化粧箱】作業依頼＆実績'!$L$7:$L$256=②【資材】在庫情報!N$4),('③【組立化粧箱】作業依頼＆実績'!$N$7:$N$256))</f>
        <v>0</v>
      </c>
      <c r="O268" s="23">
        <f t="shared" si="50"/>
        <v>5280</v>
      </c>
      <c r="P268" s="21">
        <f>SUMPRODUCT((①【資材】入荷情報!$O$7:$O$56=②【資材】在庫情報!$B268)*(①【資材】入荷情報!$P$7:$P$56=②【資材】在庫情報!Q$4),(①【資材】入荷情報!$S$7:$S$56))</f>
        <v>0</v>
      </c>
      <c r="Q268" s="22" cm="1">
        <f t="array" ref="Q268">SUMPRODUCT(('③【組立化粧箱】作業依頼＆実績'!$K$7:$K$256=②【資材】在庫情報!$B268)*('③【組立化粧箱】作業依頼＆実績'!$L$7:$L$256=②【資材】在庫情報!Q$4),('③【組立化粧箱】作業依頼＆実績'!$N$7:$N$256))</f>
        <v>0</v>
      </c>
      <c r="R268" s="23">
        <f t="shared" si="51"/>
        <v>45</v>
      </c>
      <c r="S268" s="21">
        <f>SUMPRODUCT((①【資材】入荷情報!$O$7:$O$56=②【資材】在庫情報!$B268)*(①【資材】入荷情報!$P$7:$P$56=②【資材】在庫情報!T$4),(①【資材】入荷情報!$S$7:$S$56))</f>
        <v>0</v>
      </c>
      <c r="T268" s="22" cm="1">
        <f t="array" ref="T268">SUMPRODUCT(('③【組立化粧箱】作業依頼＆実績'!$K$7:$K$256=②【資材】在庫情報!$B268)*('③【組立化粧箱】作業依頼＆実績'!$L$7:$L$256=②【資材】在庫情報!T$4),('③【組立化粧箱】作業依頼＆実績'!$N$7:$N$256))</f>
        <v>0</v>
      </c>
      <c r="U268" s="23">
        <f t="shared" si="52"/>
        <v>70</v>
      </c>
      <c r="W268" s="68">
        <f t="shared" si="53"/>
        <v>0</v>
      </c>
      <c r="X268" s="22">
        <f t="shared" si="54"/>
        <v>0</v>
      </c>
      <c r="Y268" s="69">
        <f t="shared" si="55"/>
        <v>9319</v>
      </c>
    </row>
    <row r="269" spans="2:25" hidden="1" outlineLevel="1" x14ac:dyDescent="0.25">
      <c r="B269" s="19">
        <f t="shared" si="46"/>
        <v>45493</v>
      </c>
      <c r="C269" s="20" t="s">
        <v>76</v>
      </c>
      <c r="D269" s="21">
        <f>SUMPRODUCT((①【資材】入荷情報!$O$7:$O$56=②【資材】在庫情報!$B269)*(①【資材】入荷情報!$P$7:$P$56=②【資材】在庫情報!E$4),(①【資材】入荷情報!$S$7:$S$56))</f>
        <v>0</v>
      </c>
      <c r="E269" s="22" cm="1">
        <f t="array" ref="E269">SUMPRODUCT(('③【組立化粧箱】作業依頼＆実績'!$K$7:$K$256=②【資材】在庫情報!$B269)*('③【組立化粧箱】作業依頼＆実績'!$L$7:$L$256=②【資材】在庫情報!E$4),('③【組立化粧箱】作業依頼＆実績'!$N$7:$N$256))</f>
        <v>0</v>
      </c>
      <c r="F269" s="23">
        <f t="shared" si="47"/>
        <v>5660</v>
      </c>
      <c r="G269" s="21">
        <f>SUMPRODUCT((①【資材】入荷情報!$O$7:$O$56=②【資材】在庫情報!$B269)*(①【資材】入荷情報!$P$7:$P$56=②【資材】在庫情報!H$4),(①【資材】入荷情報!$S$7:$S$56))</f>
        <v>0</v>
      </c>
      <c r="H269" s="22" cm="1">
        <f t="array" ref="H269">SUMPRODUCT(('③【組立化粧箱】作業依頼＆実績'!$K$7:$K$256=②【資材】在庫情報!$B269)*('③【組立化粧箱】作業依頼＆実績'!$L$7:$L$256=②【資材】在庫情報!H$4),('③【組立化粧箱】作業依頼＆実績'!$N$7:$N$256))</f>
        <v>0</v>
      </c>
      <c r="I269" s="23">
        <f t="shared" si="48"/>
        <v>3443</v>
      </c>
      <c r="J269" s="21">
        <f>SUMPRODUCT((①【資材】入荷情報!$O$7:$O$56=②【資材】在庫情報!$B269)*(①【資材】入荷情報!$P$7:$P$56=②【資材】在庫情報!K$4),(①【資材】入荷情報!$S$7:$S$56))</f>
        <v>0</v>
      </c>
      <c r="K269" s="22" cm="1">
        <f t="array" ref="K269">SUMPRODUCT(('③【組立化粧箱】作業依頼＆実績'!$K$7:$K$256=②【資材】在庫情報!$B269)*('③【組立化粧箱】作業依頼＆実績'!$L$7:$L$256=②【資材】在庫情報!K$4),('③【組立化粧箱】作業依頼＆実績'!$N$7:$N$256))</f>
        <v>0</v>
      </c>
      <c r="L269" s="23">
        <f t="shared" si="49"/>
        <v>3443</v>
      </c>
      <c r="M269" s="21">
        <f>SUMPRODUCT((①【資材】入荷情報!$O$7:$O$56=②【資材】在庫情報!$B269)*(①【資材】入荷情報!$P$7:$P$56=②【資材】在庫情報!N$4),(①【資材】入荷情報!$S$7:$S$56))</f>
        <v>0</v>
      </c>
      <c r="N269" s="22" cm="1">
        <f t="array" ref="N269">SUMPRODUCT(('③【組立化粧箱】作業依頼＆実績'!$K$7:$K$256=②【資材】在庫情報!$B269)*('③【組立化粧箱】作業依頼＆実績'!$L$7:$L$256=②【資材】在庫情報!N$4),('③【組立化粧箱】作業依頼＆実績'!$N$7:$N$256))</f>
        <v>0</v>
      </c>
      <c r="O269" s="23">
        <f t="shared" si="50"/>
        <v>5280</v>
      </c>
      <c r="P269" s="21">
        <f>SUMPRODUCT((①【資材】入荷情報!$O$7:$O$56=②【資材】在庫情報!$B269)*(①【資材】入荷情報!$P$7:$P$56=②【資材】在庫情報!Q$4),(①【資材】入荷情報!$S$7:$S$56))</f>
        <v>0</v>
      </c>
      <c r="Q269" s="22" cm="1">
        <f t="array" ref="Q269">SUMPRODUCT(('③【組立化粧箱】作業依頼＆実績'!$K$7:$K$256=②【資材】在庫情報!$B269)*('③【組立化粧箱】作業依頼＆実績'!$L$7:$L$256=②【資材】在庫情報!Q$4),('③【組立化粧箱】作業依頼＆実績'!$N$7:$N$256))</f>
        <v>0</v>
      </c>
      <c r="R269" s="23">
        <f t="shared" si="51"/>
        <v>45</v>
      </c>
      <c r="S269" s="21">
        <f>SUMPRODUCT((①【資材】入荷情報!$O$7:$O$56=②【資材】在庫情報!$B269)*(①【資材】入荷情報!$P$7:$P$56=②【資材】在庫情報!T$4),(①【資材】入荷情報!$S$7:$S$56))</f>
        <v>0</v>
      </c>
      <c r="T269" s="22" cm="1">
        <f t="array" ref="T269">SUMPRODUCT(('③【組立化粧箱】作業依頼＆実績'!$K$7:$K$256=②【資材】在庫情報!$B269)*('③【組立化粧箱】作業依頼＆実績'!$L$7:$L$256=②【資材】在庫情報!T$4),('③【組立化粧箱】作業依頼＆実績'!$N$7:$N$256))</f>
        <v>0</v>
      </c>
      <c r="U269" s="23">
        <f t="shared" si="52"/>
        <v>70</v>
      </c>
      <c r="W269" s="68">
        <f t="shared" si="53"/>
        <v>0</v>
      </c>
      <c r="X269" s="22">
        <f t="shared" si="54"/>
        <v>0</v>
      </c>
      <c r="Y269" s="69">
        <f t="shared" si="55"/>
        <v>9319</v>
      </c>
    </row>
    <row r="270" spans="2:25" hidden="1" outlineLevel="1" x14ac:dyDescent="0.25">
      <c r="B270" s="19">
        <f t="shared" ref="B270:B333" si="56">+B269+1</f>
        <v>45494</v>
      </c>
      <c r="C270" s="20" t="s">
        <v>77</v>
      </c>
      <c r="D270" s="21">
        <f>SUMPRODUCT((①【資材】入荷情報!$O$7:$O$56=②【資材】在庫情報!$B270)*(①【資材】入荷情報!$P$7:$P$56=②【資材】在庫情報!E$4),(①【資材】入荷情報!$S$7:$S$56))</f>
        <v>0</v>
      </c>
      <c r="E270" s="22" cm="1">
        <f t="array" ref="E270">SUMPRODUCT(('③【組立化粧箱】作業依頼＆実績'!$K$7:$K$256=②【資材】在庫情報!$B270)*('③【組立化粧箱】作業依頼＆実績'!$L$7:$L$256=②【資材】在庫情報!E$4),('③【組立化粧箱】作業依頼＆実績'!$N$7:$N$256))</f>
        <v>0</v>
      </c>
      <c r="F270" s="23">
        <f t="shared" ref="F270:F333" si="57">+F269+D270-E270</f>
        <v>5660</v>
      </c>
      <c r="G270" s="21">
        <f>SUMPRODUCT((①【資材】入荷情報!$O$7:$O$56=②【資材】在庫情報!$B270)*(①【資材】入荷情報!$P$7:$P$56=②【資材】在庫情報!H$4),(①【資材】入荷情報!$S$7:$S$56))</f>
        <v>0</v>
      </c>
      <c r="H270" s="22" cm="1">
        <f t="array" ref="H270">SUMPRODUCT(('③【組立化粧箱】作業依頼＆実績'!$K$7:$K$256=②【資材】在庫情報!$B270)*('③【組立化粧箱】作業依頼＆実績'!$L$7:$L$256=②【資材】在庫情報!H$4),('③【組立化粧箱】作業依頼＆実績'!$N$7:$N$256))</f>
        <v>0</v>
      </c>
      <c r="I270" s="23">
        <f t="shared" ref="I270:I333" si="58">+L269+G270-H270</f>
        <v>3443</v>
      </c>
      <c r="J270" s="21">
        <f>SUMPRODUCT((①【資材】入荷情報!$O$7:$O$56=②【資材】在庫情報!$B270)*(①【資材】入荷情報!$P$7:$P$56=②【資材】在庫情報!K$4),(①【資材】入荷情報!$S$7:$S$56))</f>
        <v>0</v>
      </c>
      <c r="K270" s="22" cm="1">
        <f t="array" ref="K270">SUMPRODUCT(('③【組立化粧箱】作業依頼＆実績'!$K$7:$K$256=②【資材】在庫情報!$B270)*('③【組立化粧箱】作業依頼＆実績'!$L$7:$L$256=②【資材】在庫情報!K$4),('③【組立化粧箱】作業依頼＆実績'!$N$7:$N$256))</f>
        <v>0</v>
      </c>
      <c r="L270" s="23">
        <f t="shared" ref="L270:L333" si="59">I270-K270</f>
        <v>3443</v>
      </c>
      <c r="M270" s="21">
        <f>SUMPRODUCT((①【資材】入荷情報!$O$7:$O$56=②【資材】在庫情報!$B270)*(①【資材】入荷情報!$P$7:$P$56=②【資材】在庫情報!N$4),(①【資材】入荷情報!$S$7:$S$56))</f>
        <v>0</v>
      </c>
      <c r="N270" s="22" cm="1">
        <f t="array" ref="N270">SUMPRODUCT(('③【組立化粧箱】作業依頼＆実績'!$K$7:$K$256=②【資材】在庫情報!$B270)*('③【組立化粧箱】作業依頼＆実績'!$L$7:$L$256=②【資材】在庫情報!N$4),('③【組立化粧箱】作業依頼＆実績'!$N$7:$N$256))</f>
        <v>0</v>
      </c>
      <c r="O270" s="23">
        <f t="shared" ref="O270:O333" si="60">+O269+M270-N270</f>
        <v>5280</v>
      </c>
      <c r="P270" s="21">
        <f>SUMPRODUCT((①【資材】入荷情報!$O$7:$O$56=②【資材】在庫情報!$B270)*(①【資材】入荷情報!$P$7:$P$56=②【資材】在庫情報!Q$4),(①【資材】入荷情報!$S$7:$S$56))</f>
        <v>0</v>
      </c>
      <c r="Q270" s="22" cm="1">
        <f t="array" ref="Q270">SUMPRODUCT(('③【組立化粧箱】作業依頼＆実績'!$K$7:$K$256=②【資材】在庫情報!$B270)*('③【組立化粧箱】作業依頼＆実績'!$L$7:$L$256=②【資材】在庫情報!Q$4),('③【組立化粧箱】作業依頼＆実績'!$N$7:$N$256))</f>
        <v>0</v>
      </c>
      <c r="R270" s="23">
        <f t="shared" ref="R270:R333" si="61">+R269+P270-Q270</f>
        <v>45</v>
      </c>
      <c r="S270" s="21">
        <f>SUMPRODUCT((①【資材】入荷情報!$O$7:$O$56=②【資材】在庫情報!$B270)*(①【資材】入荷情報!$P$7:$P$56=②【資材】在庫情報!T$4),(①【資材】入荷情報!$S$7:$S$56))</f>
        <v>0</v>
      </c>
      <c r="T270" s="22" cm="1">
        <f t="array" ref="T270">SUMPRODUCT(('③【組立化粧箱】作業依頼＆実績'!$K$7:$K$256=②【資材】在庫情報!$B270)*('③【組立化粧箱】作業依頼＆実績'!$L$7:$L$256=②【資材】在庫情報!T$4),('③【組立化粧箱】作業依頼＆実績'!$N$7:$N$256))</f>
        <v>0</v>
      </c>
      <c r="U270" s="23">
        <f t="shared" ref="U270:U333" si="62">+U269+S270-T270</f>
        <v>70</v>
      </c>
      <c r="W270" s="68">
        <f t="shared" ref="W270:W333" si="63">+D270+G270+J270+P270+S270</f>
        <v>0</v>
      </c>
      <c r="X270" s="22">
        <f t="shared" ref="X270:X333" si="64">+E270+H270+K270+Q270+T270</f>
        <v>0</v>
      </c>
      <c r="Y270" s="69">
        <f t="shared" ref="Y270:Y333" si="65">+Y269+W270-X270</f>
        <v>9319</v>
      </c>
    </row>
    <row r="271" spans="2:25" hidden="1" outlineLevel="1" x14ac:dyDescent="0.25">
      <c r="B271" s="19">
        <f t="shared" si="56"/>
        <v>45495</v>
      </c>
      <c r="C271" s="20" t="s">
        <v>78</v>
      </c>
      <c r="D271" s="21">
        <f>SUMPRODUCT((①【資材】入荷情報!$O$7:$O$56=②【資材】在庫情報!$B271)*(①【資材】入荷情報!$P$7:$P$56=②【資材】在庫情報!E$4),(①【資材】入荷情報!$S$7:$S$56))</f>
        <v>0</v>
      </c>
      <c r="E271" s="22" cm="1">
        <f t="array" ref="E271">SUMPRODUCT(('③【組立化粧箱】作業依頼＆実績'!$K$7:$K$256=②【資材】在庫情報!$B271)*('③【組立化粧箱】作業依頼＆実績'!$L$7:$L$256=②【資材】在庫情報!E$4),('③【組立化粧箱】作業依頼＆実績'!$N$7:$N$256))</f>
        <v>0</v>
      </c>
      <c r="F271" s="23">
        <f t="shared" si="57"/>
        <v>5660</v>
      </c>
      <c r="G271" s="21">
        <f>SUMPRODUCT((①【資材】入荷情報!$O$7:$O$56=②【資材】在庫情報!$B271)*(①【資材】入荷情報!$P$7:$P$56=②【資材】在庫情報!H$4),(①【資材】入荷情報!$S$7:$S$56))</f>
        <v>0</v>
      </c>
      <c r="H271" s="22" cm="1">
        <f t="array" ref="H271">SUMPRODUCT(('③【組立化粧箱】作業依頼＆実績'!$K$7:$K$256=②【資材】在庫情報!$B271)*('③【組立化粧箱】作業依頼＆実績'!$L$7:$L$256=②【資材】在庫情報!H$4),('③【組立化粧箱】作業依頼＆実績'!$N$7:$N$256))</f>
        <v>0</v>
      </c>
      <c r="I271" s="23">
        <f t="shared" si="58"/>
        <v>3443</v>
      </c>
      <c r="J271" s="21">
        <f>SUMPRODUCT((①【資材】入荷情報!$O$7:$O$56=②【資材】在庫情報!$B271)*(①【資材】入荷情報!$P$7:$P$56=②【資材】在庫情報!K$4),(①【資材】入荷情報!$S$7:$S$56))</f>
        <v>0</v>
      </c>
      <c r="K271" s="22" cm="1">
        <f t="array" ref="K271">SUMPRODUCT(('③【組立化粧箱】作業依頼＆実績'!$K$7:$K$256=②【資材】在庫情報!$B271)*('③【組立化粧箱】作業依頼＆実績'!$L$7:$L$256=②【資材】在庫情報!K$4),('③【組立化粧箱】作業依頼＆実績'!$N$7:$N$256))</f>
        <v>0</v>
      </c>
      <c r="L271" s="23">
        <f t="shared" si="59"/>
        <v>3443</v>
      </c>
      <c r="M271" s="21">
        <f>SUMPRODUCT((①【資材】入荷情報!$O$7:$O$56=②【資材】在庫情報!$B271)*(①【資材】入荷情報!$P$7:$P$56=②【資材】在庫情報!N$4),(①【資材】入荷情報!$S$7:$S$56))</f>
        <v>0</v>
      </c>
      <c r="N271" s="22" cm="1">
        <f t="array" ref="N271">SUMPRODUCT(('③【組立化粧箱】作業依頼＆実績'!$K$7:$K$256=②【資材】在庫情報!$B271)*('③【組立化粧箱】作業依頼＆実績'!$L$7:$L$256=②【資材】在庫情報!N$4),('③【組立化粧箱】作業依頼＆実績'!$N$7:$N$256))</f>
        <v>0</v>
      </c>
      <c r="O271" s="23">
        <f t="shared" si="60"/>
        <v>5280</v>
      </c>
      <c r="P271" s="21">
        <f>SUMPRODUCT((①【資材】入荷情報!$O$7:$O$56=②【資材】在庫情報!$B271)*(①【資材】入荷情報!$P$7:$P$56=②【資材】在庫情報!Q$4),(①【資材】入荷情報!$S$7:$S$56))</f>
        <v>0</v>
      </c>
      <c r="Q271" s="22" cm="1">
        <f t="array" ref="Q271">SUMPRODUCT(('③【組立化粧箱】作業依頼＆実績'!$K$7:$K$256=②【資材】在庫情報!$B271)*('③【組立化粧箱】作業依頼＆実績'!$L$7:$L$256=②【資材】在庫情報!Q$4),('③【組立化粧箱】作業依頼＆実績'!$N$7:$N$256))</f>
        <v>0</v>
      </c>
      <c r="R271" s="23">
        <f t="shared" si="61"/>
        <v>45</v>
      </c>
      <c r="S271" s="21">
        <f>SUMPRODUCT((①【資材】入荷情報!$O$7:$O$56=②【資材】在庫情報!$B271)*(①【資材】入荷情報!$P$7:$P$56=②【資材】在庫情報!T$4),(①【資材】入荷情報!$S$7:$S$56))</f>
        <v>0</v>
      </c>
      <c r="T271" s="22" cm="1">
        <f t="array" ref="T271">SUMPRODUCT(('③【組立化粧箱】作業依頼＆実績'!$K$7:$K$256=②【資材】在庫情報!$B271)*('③【組立化粧箱】作業依頼＆実績'!$L$7:$L$256=②【資材】在庫情報!T$4),('③【組立化粧箱】作業依頼＆実績'!$N$7:$N$256))</f>
        <v>0</v>
      </c>
      <c r="U271" s="23">
        <f t="shared" si="62"/>
        <v>70</v>
      </c>
      <c r="W271" s="68">
        <f t="shared" si="63"/>
        <v>0</v>
      </c>
      <c r="X271" s="22">
        <f t="shared" si="64"/>
        <v>0</v>
      </c>
      <c r="Y271" s="69">
        <f t="shared" si="65"/>
        <v>9319</v>
      </c>
    </row>
    <row r="272" spans="2:25" hidden="1" outlineLevel="1" x14ac:dyDescent="0.25">
      <c r="B272" s="19">
        <f t="shared" si="56"/>
        <v>45496</v>
      </c>
      <c r="C272" s="20" t="s">
        <v>79</v>
      </c>
      <c r="D272" s="21">
        <f>SUMPRODUCT((①【資材】入荷情報!$O$7:$O$56=②【資材】在庫情報!$B272)*(①【資材】入荷情報!$P$7:$P$56=②【資材】在庫情報!E$4),(①【資材】入荷情報!$S$7:$S$56))</f>
        <v>0</v>
      </c>
      <c r="E272" s="22" cm="1">
        <f t="array" ref="E272">SUMPRODUCT(('③【組立化粧箱】作業依頼＆実績'!$K$7:$K$256=②【資材】在庫情報!$B272)*('③【組立化粧箱】作業依頼＆実績'!$L$7:$L$256=②【資材】在庫情報!E$4),('③【組立化粧箱】作業依頼＆実績'!$N$7:$N$256))</f>
        <v>0</v>
      </c>
      <c r="F272" s="23">
        <f t="shared" si="57"/>
        <v>5660</v>
      </c>
      <c r="G272" s="21">
        <f>SUMPRODUCT((①【資材】入荷情報!$O$7:$O$56=②【資材】在庫情報!$B272)*(①【資材】入荷情報!$P$7:$P$56=②【資材】在庫情報!H$4),(①【資材】入荷情報!$S$7:$S$56))</f>
        <v>0</v>
      </c>
      <c r="H272" s="22" cm="1">
        <f t="array" ref="H272">SUMPRODUCT(('③【組立化粧箱】作業依頼＆実績'!$K$7:$K$256=②【資材】在庫情報!$B272)*('③【組立化粧箱】作業依頼＆実績'!$L$7:$L$256=②【資材】在庫情報!H$4),('③【組立化粧箱】作業依頼＆実績'!$N$7:$N$256))</f>
        <v>0</v>
      </c>
      <c r="I272" s="23">
        <f t="shared" si="58"/>
        <v>3443</v>
      </c>
      <c r="J272" s="21">
        <f>SUMPRODUCT((①【資材】入荷情報!$O$7:$O$56=②【資材】在庫情報!$B272)*(①【資材】入荷情報!$P$7:$P$56=②【資材】在庫情報!K$4),(①【資材】入荷情報!$S$7:$S$56))</f>
        <v>0</v>
      </c>
      <c r="K272" s="22" cm="1">
        <f t="array" ref="K272">SUMPRODUCT(('③【組立化粧箱】作業依頼＆実績'!$K$7:$K$256=②【資材】在庫情報!$B272)*('③【組立化粧箱】作業依頼＆実績'!$L$7:$L$256=②【資材】在庫情報!K$4),('③【組立化粧箱】作業依頼＆実績'!$N$7:$N$256))</f>
        <v>0</v>
      </c>
      <c r="L272" s="23">
        <f t="shared" si="59"/>
        <v>3443</v>
      </c>
      <c r="M272" s="21">
        <f>SUMPRODUCT((①【資材】入荷情報!$O$7:$O$56=②【資材】在庫情報!$B272)*(①【資材】入荷情報!$P$7:$P$56=②【資材】在庫情報!N$4),(①【資材】入荷情報!$S$7:$S$56))</f>
        <v>0</v>
      </c>
      <c r="N272" s="22" cm="1">
        <f t="array" ref="N272">SUMPRODUCT(('③【組立化粧箱】作業依頼＆実績'!$K$7:$K$256=②【資材】在庫情報!$B272)*('③【組立化粧箱】作業依頼＆実績'!$L$7:$L$256=②【資材】在庫情報!N$4),('③【組立化粧箱】作業依頼＆実績'!$N$7:$N$256))</f>
        <v>0</v>
      </c>
      <c r="O272" s="23">
        <f t="shared" si="60"/>
        <v>5280</v>
      </c>
      <c r="P272" s="21">
        <f>SUMPRODUCT((①【資材】入荷情報!$O$7:$O$56=②【資材】在庫情報!$B272)*(①【資材】入荷情報!$P$7:$P$56=②【資材】在庫情報!Q$4),(①【資材】入荷情報!$S$7:$S$56))</f>
        <v>0</v>
      </c>
      <c r="Q272" s="22" cm="1">
        <f t="array" ref="Q272">SUMPRODUCT(('③【組立化粧箱】作業依頼＆実績'!$K$7:$K$256=②【資材】在庫情報!$B272)*('③【組立化粧箱】作業依頼＆実績'!$L$7:$L$256=②【資材】在庫情報!Q$4),('③【組立化粧箱】作業依頼＆実績'!$N$7:$N$256))</f>
        <v>0</v>
      </c>
      <c r="R272" s="23">
        <f t="shared" si="61"/>
        <v>45</v>
      </c>
      <c r="S272" s="21">
        <f>SUMPRODUCT((①【資材】入荷情報!$O$7:$O$56=②【資材】在庫情報!$B272)*(①【資材】入荷情報!$P$7:$P$56=②【資材】在庫情報!T$4),(①【資材】入荷情報!$S$7:$S$56))</f>
        <v>0</v>
      </c>
      <c r="T272" s="22" cm="1">
        <f t="array" ref="T272">SUMPRODUCT(('③【組立化粧箱】作業依頼＆実績'!$K$7:$K$256=②【資材】在庫情報!$B272)*('③【組立化粧箱】作業依頼＆実績'!$L$7:$L$256=②【資材】在庫情報!T$4),('③【組立化粧箱】作業依頼＆実績'!$N$7:$N$256))</f>
        <v>0</v>
      </c>
      <c r="U272" s="23">
        <f t="shared" si="62"/>
        <v>70</v>
      </c>
      <c r="W272" s="68">
        <f t="shared" si="63"/>
        <v>0</v>
      </c>
      <c r="X272" s="22">
        <f t="shared" si="64"/>
        <v>0</v>
      </c>
      <c r="Y272" s="69">
        <f t="shared" si="65"/>
        <v>9319</v>
      </c>
    </row>
    <row r="273" spans="2:25" hidden="1" outlineLevel="1" x14ac:dyDescent="0.25">
      <c r="B273" s="19">
        <f t="shared" si="56"/>
        <v>45497</v>
      </c>
      <c r="C273" s="20" t="s">
        <v>80</v>
      </c>
      <c r="D273" s="21">
        <f>SUMPRODUCT((①【資材】入荷情報!$O$7:$O$56=②【資材】在庫情報!$B273)*(①【資材】入荷情報!$P$7:$P$56=②【資材】在庫情報!E$4),(①【資材】入荷情報!$S$7:$S$56))</f>
        <v>0</v>
      </c>
      <c r="E273" s="22" cm="1">
        <f t="array" ref="E273">SUMPRODUCT(('③【組立化粧箱】作業依頼＆実績'!$K$7:$K$256=②【資材】在庫情報!$B273)*('③【組立化粧箱】作業依頼＆実績'!$L$7:$L$256=②【資材】在庫情報!E$4),('③【組立化粧箱】作業依頼＆実績'!$N$7:$N$256))</f>
        <v>0</v>
      </c>
      <c r="F273" s="23">
        <f t="shared" si="57"/>
        <v>5660</v>
      </c>
      <c r="G273" s="21">
        <f>SUMPRODUCT((①【資材】入荷情報!$O$7:$O$56=②【資材】在庫情報!$B273)*(①【資材】入荷情報!$P$7:$P$56=②【資材】在庫情報!H$4),(①【資材】入荷情報!$S$7:$S$56))</f>
        <v>0</v>
      </c>
      <c r="H273" s="22" cm="1">
        <f t="array" ref="H273">SUMPRODUCT(('③【組立化粧箱】作業依頼＆実績'!$K$7:$K$256=②【資材】在庫情報!$B273)*('③【組立化粧箱】作業依頼＆実績'!$L$7:$L$256=②【資材】在庫情報!H$4),('③【組立化粧箱】作業依頼＆実績'!$N$7:$N$256))</f>
        <v>0</v>
      </c>
      <c r="I273" s="23">
        <f t="shared" si="58"/>
        <v>3443</v>
      </c>
      <c r="J273" s="21">
        <f>SUMPRODUCT((①【資材】入荷情報!$O$7:$O$56=②【資材】在庫情報!$B273)*(①【資材】入荷情報!$P$7:$P$56=②【資材】在庫情報!K$4),(①【資材】入荷情報!$S$7:$S$56))</f>
        <v>0</v>
      </c>
      <c r="K273" s="22" cm="1">
        <f t="array" ref="K273">SUMPRODUCT(('③【組立化粧箱】作業依頼＆実績'!$K$7:$K$256=②【資材】在庫情報!$B273)*('③【組立化粧箱】作業依頼＆実績'!$L$7:$L$256=②【資材】在庫情報!K$4),('③【組立化粧箱】作業依頼＆実績'!$N$7:$N$256))</f>
        <v>0</v>
      </c>
      <c r="L273" s="23">
        <f t="shared" si="59"/>
        <v>3443</v>
      </c>
      <c r="M273" s="21">
        <f>SUMPRODUCT((①【資材】入荷情報!$O$7:$O$56=②【資材】在庫情報!$B273)*(①【資材】入荷情報!$P$7:$P$56=②【資材】在庫情報!N$4),(①【資材】入荷情報!$S$7:$S$56))</f>
        <v>0</v>
      </c>
      <c r="N273" s="22" cm="1">
        <f t="array" ref="N273">SUMPRODUCT(('③【組立化粧箱】作業依頼＆実績'!$K$7:$K$256=②【資材】在庫情報!$B273)*('③【組立化粧箱】作業依頼＆実績'!$L$7:$L$256=②【資材】在庫情報!N$4),('③【組立化粧箱】作業依頼＆実績'!$N$7:$N$256))</f>
        <v>0</v>
      </c>
      <c r="O273" s="23">
        <f t="shared" si="60"/>
        <v>5280</v>
      </c>
      <c r="P273" s="21">
        <f>SUMPRODUCT((①【資材】入荷情報!$O$7:$O$56=②【資材】在庫情報!$B273)*(①【資材】入荷情報!$P$7:$P$56=②【資材】在庫情報!Q$4),(①【資材】入荷情報!$S$7:$S$56))</f>
        <v>0</v>
      </c>
      <c r="Q273" s="22" cm="1">
        <f t="array" ref="Q273">SUMPRODUCT(('③【組立化粧箱】作業依頼＆実績'!$K$7:$K$256=②【資材】在庫情報!$B273)*('③【組立化粧箱】作業依頼＆実績'!$L$7:$L$256=②【資材】在庫情報!Q$4),('③【組立化粧箱】作業依頼＆実績'!$N$7:$N$256))</f>
        <v>0</v>
      </c>
      <c r="R273" s="23">
        <f t="shared" si="61"/>
        <v>45</v>
      </c>
      <c r="S273" s="21">
        <f>SUMPRODUCT((①【資材】入荷情報!$O$7:$O$56=②【資材】在庫情報!$B273)*(①【資材】入荷情報!$P$7:$P$56=②【資材】在庫情報!T$4),(①【資材】入荷情報!$S$7:$S$56))</f>
        <v>0</v>
      </c>
      <c r="T273" s="22" cm="1">
        <f t="array" ref="T273">SUMPRODUCT(('③【組立化粧箱】作業依頼＆実績'!$K$7:$K$256=②【資材】在庫情報!$B273)*('③【組立化粧箱】作業依頼＆実績'!$L$7:$L$256=②【資材】在庫情報!T$4),('③【組立化粧箱】作業依頼＆実績'!$N$7:$N$256))</f>
        <v>0</v>
      </c>
      <c r="U273" s="23">
        <f t="shared" si="62"/>
        <v>70</v>
      </c>
      <c r="W273" s="68">
        <f t="shared" si="63"/>
        <v>0</v>
      </c>
      <c r="X273" s="22">
        <f t="shared" si="64"/>
        <v>0</v>
      </c>
      <c r="Y273" s="69">
        <f t="shared" si="65"/>
        <v>9319</v>
      </c>
    </row>
    <row r="274" spans="2:25" hidden="1" outlineLevel="1" x14ac:dyDescent="0.25">
      <c r="B274" s="19">
        <f t="shared" si="56"/>
        <v>45498</v>
      </c>
      <c r="C274" s="20" t="s">
        <v>81</v>
      </c>
      <c r="D274" s="21">
        <f>SUMPRODUCT((①【資材】入荷情報!$O$7:$O$56=②【資材】在庫情報!$B274)*(①【資材】入荷情報!$P$7:$P$56=②【資材】在庫情報!E$4),(①【資材】入荷情報!$S$7:$S$56))</f>
        <v>0</v>
      </c>
      <c r="E274" s="22" cm="1">
        <f t="array" ref="E274">SUMPRODUCT(('③【組立化粧箱】作業依頼＆実績'!$K$7:$K$256=②【資材】在庫情報!$B274)*('③【組立化粧箱】作業依頼＆実績'!$L$7:$L$256=②【資材】在庫情報!E$4),('③【組立化粧箱】作業依頼＆実績'!$N$7:$N$256))</f>
        <v>0</v>
      </c>
      <c r="F274" s="23">
        <f t="shared" si="57"/>
        <v>5660</v>
      </c>
      <c r="G274" s="21">
        <f>SUMPRODUCT((①【資材】入荷情報!$O$7:$O$56=②【資材】在庫情報!$B274)*(①【資材】入荷情報!$P$7:$P$56=②【資材】在庫情報!H$4),(①【資材】入荷情報!$S$7:$S$56))</f>
        <v>0</v>
      </c>
      <c r="H274" s="22" cm="1">
        <f t="array" ref="H274">SUMPRODUCT(('③【組立化粧箱】作業依頼＆実績'!$K$7:$K$256=②【資材】在庫情報!$B274)*('③【組立化粧箱】作業依頼＆実績'!$L$7:$L$256=②【資材】在庫情報!H$4),('③【組立化粧箱】作業依頼＆実績'!$N$7:$N$256))</f>
        <v>0</v>
      </c>
      <c r="I274" s="23">
        <f t="shared" si="58"/>
        <v>3443</v>
      </c>
      <c r="J274" s="21">
        <f>SUMPRODUCT((①【資材】入荷情報!$O$7:$O$56=②【資材】在庫情報!$B274)*(①【資材】入荷情報!$P$7:$P$56=②【資材】在庫情報!K$4),(①【資材】入荷情報!$S$7:$S$56))</f>
        <v>0</v>
      </c>
      <c r="K274" s="22" cm="1">
        <f t="array" ref="K274">SUMPRODUCT(('③【組立化粧箱】作業依頼＆実績'!$K$7:$K$256=②【資材】在庫情報!$B274)*('③【組立化粧箱】作業依頼＆実績'!$L$7:$L$256=②【資材】在庫情報!K$4),('③【組立化粧箱】作業依頼＆実績'!$N$7:$N$256))</f>
        <v>0</v>
      </c>
      <c r="L274" s="23">
        <f t="shared" si="59"/>
        <v>3443</v>
      </c>
      <c r="M274" s="21">
        <f>SUMPRODUCT((①【資材】入荷情報!$O$7:$O$56=②【資材】在庫情報!$B274)*(①【資材】入荷情報!$P$7:$P$56=②【資材】在庫情報!N$4),(①【資材】入荷情報!$S$7:$S$56))</f>
        <v>0</v>
      </c>
      <c r="N274" s="22" cm="1">
        <f t="array" ref="N274">SUMPRODUCT(('③【組立化粧箱】作業依頼＆実績'!$K$7:$K$256=②【資材】在庫情報!$B274)*('③【組立化粧箱】作業依頼＆実績'!$L$7:$L$256=②【資材】在庫情報!N$4),('③【組立化粧箱】作業依頼＆実績'!$N$7:$N$256))</f>
        <v>0</v>
      </c>
      <c r="O274" s="23">
        <f t="shared" si="60"/>
        <v>5280</v>
      </c>
      <c r="P274" s="21">
        <f>SUMPRODUCT((①【資材】入荷情報!$O$7:$O$56=②【資材】在庫情報!$B274)*(①【資材】入荷情報!$P$7:$P$56=②【資材】在庫情報!Q$4),(①【資材】入荷情報!$S$7:$S$56))</f>
        <v>0</v>
      </c>
      <c r="Q274" s="22" cm="1">
        <f t="array" ref="Q274">SUMPRODUCT(('③【組立化粧箱】作業依頼＆実績'!$K$7:$K$256=②【資材】在庫情報!$B274)*('③【組立化粧箱】作業依頼＆実績'!$L$7:$L$256=②【資材】在庫情報!Q$4),('③【組立化粧箱】作業依頼＆実績'!$N$7:$N$256))</f>
        <v>0</v>
      </c>
      <c r="R274" s="23">
        <f t="shared" si="61"/>
        <v>45</v>
      </c>
      <c r="S274" s="21">
        <f>SUMPRODUCT((①【資材】入荷情報!$O$7:$O$56=②【資材】在庫情報!$B274)*(①【資材】入荷情報!$P$7:$P$56=②【資材】在庫情報!T$4),(①【資材】入荷情報!$S$7:$S$56))</f>
        <v>0</v>
      </c>
      <c r="T274" s="22" cm="1">
        <f t="array" ref="T274">SUMPRODUCT(('③【組立化粧箱】作業依頼＆実績'!$K$7:$K$256=②【資材】在庫情報!$B274)*('③【組立化粧箱】作業依頼＆実績'!$L$7:$L$256=②【資材】在庫情報!T$4),('③【組立化粧箱】作業依頼＆実績'!$N$7:$N$256))</f>
        <v>0</v>
      </c>
      <c r="U274" s="23">
        <f t="shared" si="62"/>
        <v>70</v>
      </c>
      <c r="W274" s="68">
        <f t="shared" si="63"/>
        <v>0</v>
      </c>
      <c r="X274" s="22">
        <f t="shared" si="64"/>
        <v>0</v>
      </c>
      <c r="Y274" s="69">
        <f t="shared" si="65"/>
        <v>9319</v>
      </c>
    </row>
    <row r="275" spans="2:25" hidden="1" outlineLevel="1" x14ac:dyDescent="0.25">
      <c r="B275" s="19">
        <f t="shared" si="56"/>
        <v>45499</v>
      </c>
      <c r="C275" s="20" t="s">
        <v>75</v>
      </c>
      <c r="D275" s="21">
        <f>SUMPRODUCT((①【資材】入荷情報!$O$7:$O$56=②【資材】在庫情報!$B275)*(①【資材】入荷情報!$P$7:$P$56=②【資材】在庫情報!E$4),(①【資材】入荷情報!$S$7:$S$56))</f>
        <v>0</v>
      </c>
      <c r="E275" s="22" cm="1">
        <f t="array" ref="E275">SUMPRODUCT(('③【組立化粧箱】作業依頼＆実績'!$K$7:$K$256=②【資材】在庫情報!$B275)*('③【組立化粧箱】作業依頼＆実績'!$L$7:$L$256=②【資材】在庫情報!E$4),('③【組立化粧箱】作業依頼＆実績'!$N$7:$N$256))</f>
        <v>0</v>
      </c>
      <c r="F275" s="23">
        <f t="shared" si="57"/>
        <v>5660</v>
      </c>
      <c r="G275" s="21">
        <f>SUMPRODUCT((①【資材】入荷情報!$O$7:$O$56=②【資材】在庫情報!$B275)*(①【資材】入荷情報!$P$7:$P$56=②【資材】在庫情報!H$4),(①【資材】入荷情報!$S$7:$S$56))</f>
        <v>0</v>
      </c>
      <c r="H275" s="22" cm="1">
        <f t="array" ref="H275">SUMPRODUCT(('③【組立化粧箱】作業依頼＆実績'!$K$7:$K$256=②【資材】在庫情報!$B275)*('③【組立化粧箱】作業依頼＆実績'!$L$7:$L$256=②【資材】在庫情報!H$4),('③【組立化粧箱】作業依頼＆実績'!$N$7:$N$256))</f>
        <v>0</v>
      </c>
      <c r="I275" s="23">
        <f t="shared" si="58"/>
        <v>3443</v>
      </c>
      <c r="J275" s="21">
        <f>SUMPRODUCT((①【資材】入荷情報!$O$7:$O$56=②【資材】在庫情報!$B275)*(①【資材】入荷情報!$P$7:$P$56=②【資材】在庫情報!K$4),(①【資材】入荷情報!$S$7:$S$56))</f>
        <v>0</v>
      </c>
      <c r="K275" s="22" cm="1">
        <f t="array" ref="K275">SUMPRODUCT(('③【組立化粧箱】作業依頼＆実績'!$K$7:$K$256=②【資材】在庫情報!$B275)*('③【組立化粧箱】作業依頼＆実績'!$L$7:$L$256=②【資材】在庫情報!K$4),('③【組立化粧箱】作業依頼＆実績'!$N$7:$N$256))</f>
        <v>0</v>
      </c>
      <c r="L275" s="23">
        <f t="shared" si="59"/>
        <v>3443</v>
      </c>
      <c r="M275" s="21">
        <f>SUMPRODUCT((①【資材】入荷情報!$O$7:$O$56=②【資材】在庫情報!$B275)*(①【資材】入荷情報!$P$7:$P$56=②【資材】在庫情報!N$4),(①【資材】入荷情報!$S$7:$S$56))</f>
        <v>0</v>
      </c>
      <c r="N275" s="22" cm="1">
        <f t="array" ref="N275">SUMPRODUCT(('③【組立化粧箱】作業依頼＆実績'!$K$7:$K$256=②【資材】在庫情報!$B275)*('③【組立化粧箱】作業依頼＆実績'!$L$7:$L$256=②【資材】在庫情報!N$4),('③【組立化粧箱】作業依頼＆実績'!$N$7:$N$256))</f>
        <v>0</v>
      </c>
      <c r="O275" s="23">
        <f t="shared" si="60"/>
        <v>5280</v>
      </c>
      <c r="P275" s="21">
        <f>SUMPRODUCT((①【資材】入荷情報!$O$7:$O$56=②【資材】在庫情報!$B275)*(①【資材】入荷情報!$P$7:$P$56=②【資材】在庫情報!Q$4),(①【資材】入荷情報!$S$7:$S$56))</f>
        <v>0</v>
      </c>
      <c r="Q275" s="22" cm="1">
        <f t="array" ref="Q275">SUMPRODUCT(('③【組立化粧箱】作業依頼＆実績'!$K$7:$K$256=②【資材】在庫情報!$B275)*('③【組立化粧箱】作業依頼＆実績'!$L$7:$L$256=②【資材】在庫情報!Q$4),('③【組立化粧箱】作業依頼＆実績'!$N$7:$N$256))</f>
        <v>0</v>
      </c>
      <c r="R275" s="23">
        <f t="shared" si="61"/>
        <v>45</v>
      </c>
      <c r="S275" s="21">
        <f>SUMPRODUCT((①【資材】入荷情報!$O$7:$O$56=②【資材】在庫情報!$B275)*(①【資材】入荷情報!$P$7:$P$56=②【資材】在庫情報!T$4),(①【資材】入荷情報!$S$7:$S$56))</f>
        <v>0</v>
      </c>
      <c r="T275" s="22" cm="1">
        <f t="array" ref="T275">SUMPRODUCT(('③【組立化粧箱】作業依頼＆実績'!$K$7:$K$256=②【資材】在庫情報!$B275)*('③【組立化粧箱】作業依頼＆実績'!$L$7:$L$256=②【資材】在庫情報!T$4),('③【組立化粧箱】作業依頼＆実績'!$N$7:$N$256))</f>
        <v>0</v>
      </c>
      <c r="U275" s="23">
        <f t="shared" si="62"/>
        <v>70</v>
      </c>
      <c r="W275" s="68">
        <f t="shared" si="63"/>
        <v>0</v>
      </c>
      <c r="X275" s="22">
        <f t="shared" si="64"/>
        <v>0</v>
      </c>
      <c r="Y275" s="69">
        <f t="shared" si="65"/>
        <v>9319</v>
      </c>
    </row>
    <row r="276" spans="2:25" hidden="1" outlineLevel="1" x14ac:dyDescent="0.25">
      <c r="B276" s="19">
        <f t="shared" si="56"/>
        <v>45500</v>
      </c>
      <c r="C276" s="20" t="s">
        <v>76</v>
      </c>
      <c r="D276" s="21">
        <f>SUMPRODUCT((①【資材】入荷情報!$O$7:$O$56=②【資材】在庫情報!$B276)*(①【資材】入荷情報!$P$7:$P$56=②【資材】在庫情報!E$4),(①【資材】入荷情報!$S$7:$S$56))</f>
        <v>0</v>
      </c>
      <c r="E276" s="22" cm="1">
        <f t="array" ref="E276">SUMPRODUCT(('③【組立化粧箱】作業依頼＆実績'!$K$7:$K$256=②【資材】在庫情報!$B276)*('③【組立化粧箱】作業依頼＆実績'!$L$7:$L$256=②【資材】在庫情報!E$4),('③【組立化粧箱】作業依頼＆実績'!$N$7:$N$256))</f>
        <v>0</v>
      </c>
      <c r="F276" s="23">
        <f t="shared" si="57"/>
        <v>5660</v>
      </c>
      <c r="G276" s="21">
        <f>SUMPRODUCT((①【資材】入荷情報!$O$7:$O$56=②【資材】在庫情報!$B276)*(①【資材】入荷情報!$P$7:$P$56=②【資材】在庫情報!H$4),(①【資材】入荷情報!$S$7:$S$56))</f>
        <v>0</v>
      </c>
      <c r="H276" s="22" cm="1">
        <f t="array" ref="H276">SUMPRODUCT(('③【組立化粧箱】作業依頼＆実績'!$K$7:$K$256=②【資材】在庫情報!$B276)*('③【組立化粧箱】作業依頼＆実績'!$L$7:$L$256=②【資材】在庫情報!H$4),('③【組立化粧箱】作業依頼＆実績'!$N$7:$N$256))</f>
        <v>0</v>
      </c>
      <c r="I276" s="23">
        <f t="shared" si="58"/>
        <v>3443</v>
      </c>
      <c r="J276" s="21">
        <f>SUMPRODUCT((①【資材】入荷情報!$O$7:$O$56=②【資材】在庫情報!$B276)*(①【資材】入荷情報!$P$7:$P$56=②【資材】在庫情報!K$4),(①【資材】入荷情報!$S$7:$S$56))</f>
        <v>0</v>
      </c>
      <c r="K276" s="22" cm="1">
        <f t="array" ref="K276">SUMPRODUCT(('③【組立化粧箱】作業依頼＆実績'!$K$7:$K$256=②【資材】在庫情報!$B276)*('③【組立化粧箱】作業依頼＆実績'!$L$7:$L$256=②【資材】在庫情報!K$4),('③【組立化粧箱】作業依頼＆実績'!$N$7:$N$256))</f>
        <v>0</v>
      </c>
      <c r="L276" s="23">
        <f t="shared" si="59"/>
        <v>3443</v>
      </c>
      <c r="M276" s="21">
        <f>SUMPRODUCT((①【資材】入荷情報!$O$7:$O$56=②【資材】在庫情報!$B276)*(①【資材】入荷情報!$P$7:$P$56=②【資材】在庫情報!N$4),(①【資材】入荷情報!$S$7:$S$56))</f>
        <v>0</v>
      </c>
      <c r="N276" s="22" cm="1">
        <f t="array" ref="N276">SUMPRODUCT(('③【組立化粧箱】作業依頼＆実績'!$K$7:$K$256=②【資材】在庫情報!$B276)*('③【組立化粧箱】作業依頼＆実績'!$L$7:$L$256=②【資材】在庫情報!N$4),('③【組立化粧箱】作業依頼＆実績'!$N$7:$N$256))</f>
        <v>0</v>
      </c>
      <c r="O276" s="23">
        <f t="shared" si="60"/>
        <v>5280</v>
      </c>
      <c r="P276" s="21">
        <f>SUMPRODUCT((①【資材】入荷情報!$O$7:$O$56=②【資材】在庫情報!$B276)*(①【資材】入荷情報!$P$7:$P$56=②【資材】在庫情報!Q$4),(①【資材】入荷情報!$S$7:$S$56))</f>
        <v>0</v>
      </c>
      <c r="Q276" s="22" cm="1">
        <f t="array" ref="Q276">SUMPRODUCT(('③【組立化粧箱】作業依頼＆実績'!$K$7:$K$256=②【資材】在庫情報!$B276)*('③【組立化粧箱】作業依頼＆実績'!$L$7:$L$256=②【資材】在庫情報!Q$4),('③【組立化粧箱】作業依頼＆実績'!$N$7:$N$256))</f>
        <v>0</v>
      </c>
      <c r="R276" s="23">
        <f t="shared" si="61"/>
        <v>45</v>
      </c>
      <c r="S276" s="21">
        <f>SUMPRODUCT((①【資材】入荷情報!$O$7:$O$56=②【資材】在庫情報!$B276)*(①【資材】入荷情報!$P$7:$P$56=②【資材】在庫情報!T$4),(①【資材】入荷情報!$S$7:$S$56))</f>
        <v>0</v>
      </c>
      <c r="T276" s="22" cm="1">
        <f t="array" ref="T276">SUMPRODUCT(('③【組立化粧箱】作業依頼＆実績'!$K$7:$K$256=②【資材】在庫情報!$B276)*('③【組立化粧箱】作業依頼＆実績'!$L$7:$L$256=②【資材】在庫情報!T$4),('③【組立化粧箱】作業依頼＆実績'!$N$7:$N$256))</f>
        <v>0</v>
      </c>
      <c r="U276" s="23">
        <f t="shared" si="62"/>
        <v>70</v>
      </c>
      <c r="W276" s="68">
        <f t="shared" si="63"/>
        <v>0</v>
      </c>
      <c r="X276" s="22">
        <f t="shared" si="64"/>
        <v>0</v>
      </c>
      <c r="Y276" s="69">
        <f t="shared" si="65"/>
        <v>9319</v>
      </c>
    </row>
    <row r="277" spans="2:25" hidden="1" outlineLevel="1" x14ac:dyDescent="0.25">
      <c r="B277" s="19">
        <f t="shared" si="56"/>
        <v>45501</v>
      </c>
      <c r="C277" s="20" t="s">
        <v>77</v>
      </c>
      <c r="D277" s="21">
        <f>SUMPRODUCT((①【資材】入荷情報!$O$7:$O$56=②【資材】在庫情報!$B277)*(①【資材】入荷情報!$P$7:$P$56=②【資材】在庫情報!E$4),(①【資材】入荷情報!$S$7:$S$56))</f>
        <v>0</v>
      </c>
      <c r="E277" s="22" cm="1">
        <f t="array" ref="E277">SUMPRODUCT(('③【組立化粧箱】作業依頼＆実績'!$K$7:$K$256=②【資材】在庫情報!$B277)*('③【組立化粧箱】作業依頼＆実績'!$L$7:$L$256=②【資材】在庫情報!E$4),('③【組立化粧箱】作業依頼＆実績'!$N$7:$N$256))</f>
        <v>0</v>
      </c>
      <c r="F277" s="23">
        <f t="shared" si="57"/>
        <v>5660</v>
      </c>
      <c r="G277" s="21">
        <f>SUMPRODUCT((①【資材】入荷情報!$O$7:$O$56=②【資材】在庫情報!$B277)*(①【資材】入荷情報!$P$7:$P$56=②【資材】在庫情報!H$4),(①【資材】入荷情報!$S$7:$S$56))</f>
        <v>0</v>
      </c>
      <c r="H277" s="22" cm="1">
        <f t="array" ref="H277">SUMPRODUCT(('③【組立化粧箱】作業依頼＆実績'!$K$7:$K$256=②【資材】在庫情報!$B277)*('③【組立化粧箱】作業依頼＆実績'!$L$7:$L$256=②【資材】在庫情報!H$4),('③【組立化粧箱】作業依頼＆実績'!$N$7:$N$256))</f>
        <v>0</v>
      </c>
      <c r="I277" s="23">
        <f t="shared" si="58"/>
        <v>3443</v>
      </c>
      <c r="J277" s="21">
        <f>SUMPRODUCT((①【資材】入荷情報!$O$7:$O$56=②【資材】在庫情報!$B277)*(①【資材】入荷情報!$P$7:$P$56=②【資材】在庫情報!K$4),(①【資材】入荷情報!$S$7:$S$56))</f>
        <v>0</v>
      </c>
      <c r="K277" s="22" cm="1">
        <f t="array" ref="K277">SUMPRODUCT(('③【組立化粧箱】作業依頼＆実績'!$K$7:$K$256=②【資材】在庫情報!$B277)*('③【組立化粧箱】作業依頼＆実績'!$L$7:$L$256=②【資材】在庫情報!K$4),('③【組立化粧箱】作業依頼＆実績'!$N$7:$N$256))</f>
        <v>0</v>
      </c>
      <c r="L277" s="23">
        <f t="shared" si="59"/>
        <v>3443</v>
      </c>
      <c r="M277" s="21">
        <f>SUMPRODUCT((①【資材】入荷情報!$O$7:$O$56=②【資材】在庫情報!$B277)*(①【資材】入荷情報!$P$7:$P$56=②【資材】在庫情報!N$4),(①【資材】入荷情報!$S$7:$S$56))</f>
        <v>0</v>
      </c>
      <c r="N277" s="22" cm="1">
        <f t="array" ref="N277">SUMPRODUCT(('③【組立化粧箱】作業依頼＆実績'!$K$7:$K$256=②【資材】在庫情報!$B277)*('③【組立化粧箱】作業依頼＆実績'!$L$7:$L$256=②【資材】在庫情報!N$4),('③【組立化粧箱】作業依頼＆実績'!$N$7:$N$256))</f>
        <v>0</v>
      </c>
      <c r="O277" s="23">
        <f t="shared" si="60"/>
        <v>5280</v>
      </c>
      <c r="P277" s="21">
        <f>SUMPRODUCT((①【資材】入荷情報!$O$7:$O$56=②【資材】在庫情報!$B277)*(①【資材】入荷情報!$P$7:$P$56=②【資材】在庫情報!Q$4),(①【資材】入荷情報!$S$7:$S$56))</f>
        <v>0</v>
      </c>
      <c r="Q277" s="22" cm="1">
        <f t="array" ref="Q277">SUMPRODUCT(('③【組立化粧箱】作業依頼＆実績'!$K$7:$K$256=②【資材】在庫情報!$B277)*('③【組立化粧箱】作業依頼＆実績'!$L$7:$L$256=②【資材】在庫情報!Q$4),('③【組立化粧箱】作業依頼＆実績'!$N$7:$N$256))</f>
        <v>0</v>
      </c>
      <c r="R277" s="23">
        <f t="shared" si="61"/>
        <v>45</v>
      </c>
      <c r="S277" s="21">
        <f>SUMPRODUCT((①【資材】入荷情報!$O$7:$O$56=②【資材】在庫情報!$B277)*(①【資材】入荷情報!$P$7:$P$56=②【資材】在庫情報!T$4),(①【資材】入荷情報!$S$7:$S$56))</f>
        <v>0</v>
      </c>
      <c r="T277" s="22" cm="1">
        <f t="array" ref="T277">SUMPRODUCT(('③【組立化粧箱】作業依頼＆実績'!$K$7:$K$256=②【資材】在庫情報!$B277)*('③【組立化粧箱】作業依頼＆実績'!$L$7:$L$256=②【資材】在庫情報!T$4),('③【組立化粧箱】作業依頼＆実績'!$N$7:$N$256))</f>
        <v>0</v>
      </c>
      <c r="U277" s="23">
        <f t="shared" si="62"/>
        <v>70</v>
      </c>
      <c r="W277" s="68">
        <f t="shared" si="63"/>
        <v>0</v>
      </c>
      <c r="X277" s="22">
        <f t="shared" si="64"/>
        <v>0</v>
      </c>
      <c r="Y277" s="69">
        <f t="shared" si="65"/>
        <v>9319</v>
      </c>
    </row>
    <row r="278" spans="2:25" hidden="1" outlineLevel="1" x14ac:dyDescent="0.25">
      <c r="B278" s="19">
        <f t="shared" si="56"/>
        <v>45502</v>
      </c>
      <c r="C278" s="20" t="s">
        <v>78</v>
      </c>
      <c r="D278" s="21">
        <f>SUMPRODUCT((①【資材】入荷情報!$O$7:$O$56=②【資材】在庫情報!$B278)*(①【資材】入荷情報!$P$7:$P$56=②【資材】在庫情報!E$4),(①【資材】入荷情報!$S$7:$S$56))</f>
        <v>0</v>
      </c>
      <c r="E278" s="22" cm="1">
        <f t="array" ref="E278">SUMPRODUCT(('③【組立化粧箱】作業依頼＆実績'!$K$7:$K$256=②【資材】在庫情報!$B278)*('③【組立化粧箱】作業依頼＆実績'!$L$7:$L$256=②【資材】在庫情報!E$4),('③【組立化粧箱】作業依頼＆実績'!$N$7:$N$256))</f>
        <v>0</v>
      </c>
      <c r="F278" s="23">
        <f t="shared" si="57"/>
        <v>5660</v>
      </c>
      <c r="G278" s="21">
        <f>SUMPRODUCT((①【資材】入荷情報!$O$7:$O$56=②【資材】在庫情報!$B278)*(①【資材】入荷情報!$P$7:$P$56=②【資材】在庫情報!H$4),(①【資材】入荷情報!$S$7:$S$56))</f>
        <v>0</v>
      </c>
      <c r="H278" s="22" cm="1">
        <f t="array" ref="H278">SUMPRODUCT(('③【組立化粧箱】作業依頼＆実績'!$K$7:$K$256=②【資材】在庫情報!$B278)*('③【組立化粧箱】作業依頼＆実績'!$L$7:$L$256=②【資材】在庫情報!H$4),('③【組立化粧箱】作業依頼＆実績'!$N$7:$N$256))</f>
        <v>0</v>
      </c>
      <c r="I278" s="23">
        <f t="shared" si="58"/>
        <v>3443</v>
      </c>
      <c r="J278" s="21">
        <f>SUMPRODUCT((①【資材】入荷情報!$O$7:$O$56=②【資材】在庫情報!$B278)*(①【資材】入荷情報!$P$7:$P$56=②【資材】在庫情報!K$4),(①【資材】入荷情報!$S$7:$S$56))</f>
        <v>0</v>
      </c>
      <c r="K278" s="22" cm="1">
        <f t="array" ref="K278">SUMPRODUCT(('③【組立化粧箱】作業依頼＆実績'!$K$7:$K$256=②【資材】在庫情報!$B278)*('③【組立化粧箱】作業依頼＆実績'!$L$7:$L$256=②【資材】在庫情報!K$4),('③【組立化粧箱】作業依頼＆実績'!$N$7:$N$256))</f>
        <v>0</v>
      </c>
      <c r="L278" s="23">
        <f t="shared" si="59"/>
        <v>3443</v>
      </c>
      <c r="M278" s="21">
        <f>SUMPRODUCT((①【資材】入荷情報!$O$7:$O$56=②【資材】在庫情報!$B278)*(①【資材】入荷情報!$P$7:$P$56=②【資材】在庫情報!N$4),(①【資材】入荷情報!$S$7:$S$56))</f>
        <v>0</v>
      </c>
      <c r="N278" s="22" cm="1">
        <f t="array" ref="N278">SUMPRODUCT(('③【組立化粧箱】作業依頼＆実績'!$K$7:$K$256=②【資材】在庫情報!$B278)*('③【組立化粧箱】作業依頼＆実績'!$L$7:$L$256=②【資材】在庫情報!N$4),('③【組立化粧箱】作業依頼＆実績'!$N$7:$N$256))</f>
        <v>0</v>
      </c>
      <c r="O278" s="23">
        <f t="shared" si="60"/>
        <v>5280</v>
      </c>
      <c r="P278" s="21">
        <f>SUMPRODUCT((①【資材】入荷情報!$O$7:$O$56=②【資材】在庫情報!$B278)*(①【資材】入荷情報!$P$7:$P$56=②【資材】在庫情報!Q$4),(①【資材】入荷情報!$S$7:$S$56))</f>
        <v>0</v>
      </c>
      <c r="Q278" s="22" cm="1">
        <f t="array" ref="Q278">SUMPRODUCT(('③【組立化粧箱】作業依頼＆実績'!$K$7:$K$256=②【資材】在庫情報!$B278)*('③【組立化粧箱】作業依頼＆実績'!$L$7:$L$256=②【資材】在庫情報!Q$4),('③【組立化粧箱】作業依頼＆実績'!$N$7:$N$256))</f>
        <v>0</v>
      </c>
      <c r="R278" s="23">
        <f t="shared" si="61"/>
        <v>45</v>
      </c>
      <c r="S278" s="21">
        <f>SUMPRODUCT((①【資材】入荷情報!$O$7:$O$56=②【資材】在庫情報!$B278)*(①【資材】入荷情報!$P$7:$P$56=②【資材】在庫情報!T$4),(①【資材】入荷情報!$S$7:$S$56))</f>
        <v>0</v>
      </c>
      <c r="T278" s="22" cm="1">
        <f t="array" ref="T278">SUMPRODUCT(('③【組立化粧箱】作業依頼＆実績'!$K$7:$K$256=②【資材】在庫情報!$B278)*('③【組立化粧箱】作業依頼＆実績'!$L$7:$L$256=②【資材】在庫情報!T$4),('③【組立化粧箱】作業依頼＆実績'!$N$7:$N$256))</f>
        <v>0</v>
      </c>
      <c r="U278" s="23">
        <f t="shared" si="62"/>
        <v>70</v>
      </c>
      <c r="W278" s="68">
        <f t="shared" si="63"/>
        <v>0</v>
      </c>
      <c r="X278" s="22">
        <f t="shared" si="64"/>
        <v>0</v>
      </c>
      <c r="Y278" s="69">
        <f t="shared" si="65"/>
        <v>9319</v>
      </c>
    </row>
    <row r="279" spans="2:25" hidden="1" outlineLevel="1" x14ac:dyDescent="0.25">
      <c r="B279" s="19">
        <f t="shared" si="56"/>
        <v>45503</v>
      </c>
      <c r="C279" s="20" t="s">
        <v>79</v>
      </c>
      <c r="D279" s="21">
        <f>SUMPRODUCT((①【資材】入荷情報!$O$7:$O$56=②【資材】在庫情報!$B279)*(①【資材】入荷情報!$P$7:$P$56=②【資材】在庫情報!E$4),(①【資材】入荷情報!$S$7:$S$56))</f>
        <v>0</v>
      </c>
      <c r="E279" s="22" cm="1">
        <f t="array" ref="E279">SUMPRODUCT(('③【組立化粧箱】作業依頼＆実績'!$K$7:$K$256=②【資材】在庫情報!$B279)*('③【組立化粧箱】作業依頼＆実績'!$L$7:$L$256=②【資材】在庫情報!E$4),('③【組立化粧箱】作業依頼＆実績'!$N$7:$N$256))</f>
        <v>0</v>
      </c>
      <c r="F279" s="23">
        <f t="shared" si="57"/>
        <v>5660</v>
      </c>
      <c r="G279" s="21">
        <f>SUMPRODUCT((①【資材】入荷情報!$O$7:$O$56=②【資材】在庫情報!$B279)*(①【資材】入荷情報!$P$7:$P$56=②【資材】在庫情報!H$4),(①【資材】入荷情報!$S$7:$S$56))</f>
        <v>0</v>
      </c>
      <c r="H279" s="22" cm="1">
        <f t="array" ref="H279">SUMPRODUCT(('③【組立化粧箱】作業依頼＆実績'!$K$7:$K$256=②【資材】在庫情報!$B279)*('③【組立化粧箱】作業依頼＆実績'!$L$7:$L$256=②【資材】在庫情報!H$4),('③【組立化粧箱】作業依頼＆実績'!$N$7:$N$256))</f>
        <v>0</v>
      </c>
      <c r="I279" s="23">
        <f t="shared" si="58"/>
        <v>3443</v>
      </c>
      <c r="J279" s="21">
        <f>SUMPRODUCT((①【資材】入荷情報!$O$7:$O$56=②【資材】在庫情報!$B279)*(①【資材】入荷情報!$P$7:$P$56=②【資材】在庫情報!K$4),(①【資材】入荷情報!$S$7:$S$56))</f>
        <v>0</v>
      </c>
      <c r="K279" s="22" cm="1">
        <f t="array" ref="K279">SUMPRODUCT(('③【組立化粧箱】作業依頼＆実績'!$K$7:$K$256=②【資材】在庫情報!$B279)*('③【組立化粧箱】作業依頼＆実績'!$L$7:$L$256=②【資材】在庫情報!K$4),('③【組立化粧箱】作業依頼＆実績'!$N$7:$N$256))</f>
        <v>0</v>
      </c>
      <c r="L279" s="23">
        <f t="shared" si="59"/>
        <v>3443</v>
      </c>
      <c r="M279" s="21">
        <f>SUMPRODUCT((①【資材】入荷情報!$O$7:$O$56=②【資材】在庫情報!$B279)*(①【資材】入荷情報!$P$7:$P$56=②【資材】在庫情報!N$4),(①【資材】入荷情報!$S$7:$S$56))</f>
        <v>0</v>
      </c>
      <c r="N279" s="22" cm="1">
        <f t="array" ref="N279">SUMPRODUCT(('③【組立化粧箱】作業依頼＆実績'!$K$7:$K$256=②【資材】在庫情報!$B279)*('③【組立化粧箱】作業依頼＆実績'!$L$7:$L$256=②【資材】在庫情報!N$4),('③【組立化粧箱】作業依頼＆実績'!$N$7:$N$256))</f>
        <v>0</v>
      </c>
      <c r="O279" s="23">
        <f t="shared" si="60"/>
        <v>5280</v>
      </c>
      <c r="P279" s="21">
        <f>SUMPRODUCT((①【資材】入荷情報!$O$7:$O$56=②【資材】在庫情報!$B279)*(①【資材】入荷情報!$P$7:$P$56=②【資材】在庫情報!Q$4),(①【資材】入荷情報!$S$7:$S$56))</f>
        <v>0</v>
      </c>
      <c r="Q279" s="22" cm="1">
        <f t="array" ref="Q279">SUMPRODUCT(('③【組立化粧箱】作業依頼＆実績'!$K$7:$K$256=②【資材】在庫情報!$B279)*('③【組立化粧箱】作業依頼＆実績'!$L$7:$L$256=②【資材】在庫情報!Q$4),('③【組立化粧箱】作業依頼＆実績'!$N$7:$N$256))</f>
        <v>0</v>
      </c>
      <c r="R279" s="23">
        <f t="shared" si="61"/>
        <v>45</v>
      </c>
      <c r="S279" s="21">
        <f>SUMPRODUCT((①【資材】入荷情報!$O$7:$O$56=②【資材】在庫情報!$B279)*(①【資材】入荷情報!$P$7:$P$56=②【資材】在庫情報!T$4),(①【資材】入荷情報!$S$7:$S$56))</f>
        <v>0</v>
      </c>
      <c r="T279" s="22" cm="1">
        <f t="array" ref="T279">SUMPRODUCT(('③【組立化粧箱】作業依頼＆実績'!$K$7:$K$256=②【資材】在庫情報!$B279)*('③【組立化粧箱】作業依頼＆実績'!$L$7:$L$256=②【資材】在庫情報!T$4),('③【組立化粧箱】作業依頼＆実績'!$N$7:$N$256))</f>
        <v>0</v>
      </c>
      <c r="U279" s="23">
        <f t="shared" si="62"/>
        <v>70</v>
      </c>
      <c r="W279" s="68">
        <f t="shared" si="63"/>
        <v>0</v>
      </c>
      <c r="X279" s="22">
        <f t="shared" si="64"/>
        <v>0</v>
      </c>
      <c r="Y279" s="69">
        <f t="shared" si="65"/>
        <v>9319</v>
      </c>
    </row>
    <row r="280" spans="2:25" hidden="1" outlineLevel="1" x14ac:dyDescent="0.25">
      <c r="B280" s="19">
        <f t="shared" si="56"/>
        <v>45504</v>
      </c>
      <c r="C280" s="20" t="s">
        <v>80</v>
      </c>
      <c r="D280" s="21">
        <f>SUMPRODUCT((①【資材】入荷情報!$O$7:$O$56=②【資材】在庫情報!$B280)*(①【資材】入荷情報!$P$7:$P$56=②【資材】在庫情報!E$4),(①【資材】入荷情報!$S$7:$S$56))</f>
        <v>0</v>
      </c>
      <c r="E280" s="22" cm="1">
        <f t="array" ref="E280">SUMPRODUCT(('③【組立化粧箱】作業依頼＆実績'!$K$7:$K$256=②【資材】在庫情報!$B280)*('③【組立化粧箱】作業依頼＆実績'!$L$7:$L$256=②【資材】在庫情報!E$4),('③【組立化粧箱】作業依頼＆実績'!$N$7:$N$256))</f>
        <v>0</v>
      </c>
      <c r="F280" s="23">
        <f t="shared" si="57"/>
        <v>5660</v>
      </c>
      <c r="G280" s="21">
        <f>SUMPRODUCT((①【資材】入荷情報!$O$7:$O$56=②【資材】在庫情報!$B280)*(①【資材】入荷情報!$P$7:$P$56=②【資材】在庫情報!H$4),(①【資材】入荷情報!$S$7:$S$56))</f>
        <v>0</v>
      </c>
      <c r="H280" s="22" cm="1">
        <f t="array" ref="H280">SUMPRODUCT(('③【組立化粧箱】作業依頼＆実績'!$K$7:$K$256=②【資材】在庫情報!$B280)*('③【組立化粧箱】作業依頼＆実績'!$L$7:$L$256=②【資材】在庫情報!H$4),('③【組立化粧箱】作業依頼＆実績'!$N$7:$N$256))</f>
        <v>0</v>
      </c>
      <c r="I280" s="23">
        <f t="shared" si="58"/>
        <v>3443</v>
      </c>
      <c r="J280" s="21">
        <f>SUMPRODUCT((①【資材】入荷情報!$O$7:$O$56=②【資材】在庫情報!$B280)*(①【資材】入荷情報!$P$7:$P$56=②【資材】在庫情報!K$4),(①【資材】入荷情報!$S$7:$S$56))</f>
        <v>0</v>
      </c>
      <c r="K280" s="22" cm="1">
        <f t="array" ref="K280">SUMPRODUCT(('③【組立化粧箱】作業依頼＆実績'!$K$7:$K$256=②【資材】在庫情報!$B280)*('③【組立化粧箱】作業依頼＆実績'!$L$7:$L$256=②【資材】在庫情報!K$4),('③【組立化粧箱】作業依頼＆実績'!$N$7:$N$256))</f>
        <v>0</v>
      </c>
      <c r="L280" s="23">
        <f t="shared" si="59"/>
        <v>3443</v>
      </c>
      <c r="M280" s="21">
        <f>SUMPRODUCT((①【資材】入荷情報!$O$7:$O$56=②【資材】在庫情報!$B280)*(①【資材】入荷情報!$P$7:$P$56=②【資材】在庫情報!N$4),(①【資材】入荷情報!$S$7:$S$56))</f>
        <v>0</v>
      </c>
      <c r="N280" s="22" cm="1">
        <f t="array" ref="N280">SUMPRODUCT(('③【組立化粧箱】作業依頼＆実績'!$K$7:$K$256=②【資材】在庫情報!$B280)*('③【組立化粧箱】作業依頼＆実績'!$L$7:$L$256=②【資材】在庫情報!N$4),('③【組立化粧箱】作業依頼＆実績'!$N$7:$N$256))</f>
        <v>0</v>
      </c>
      <c r="O280" s="23">
        <f t="shared" si="60"/>
        <v>5280</v>
      </c>
      <c r="P280" s="21">
        <f>SUMPRODUCT((①【資材】入荷情報!$O$7:$O$56=②【資材】在庫情報!$B280)*(①【資材】入荷情報!$P$7:$P$56=②【資材】在庫情報!Q$4),(①【資材】入荷情報!$S$7:$S$56))</f>
        <v>0</v>
      </c>
      <c r="Q280" s="22" cm="1">
        <f t="array" ref="Q280">SUMPRODUCT(('③【組立化粧箱】作業依頼＆実績'!$K$7:$K$256=②【資材】在庫情報!$B280)*('③【組立化粧箱】作業依頼＆実績'!$L$7:$L$256=②【資材】在庫情報!Q$4),('③【組立化粧箱】作業依頼＆実績'!$N$7:$N$256))</f>
        <v>0</v>
      </c>
      <c r="R280" s="23">
        <f t="shared" si="61"/>
        <v>45</v>
      </c>
      <c r="S280" s="21">
        <f>SUMPRODUCT((①【資材】入荷情報!$O$7:$O$56=②【資材】在庫情報!$B280)*(①【資材】入荷情報!$P$7:$P$56=②【資材】在庫情報!T$4),(①【資材】入荷情報!$S$7:$S$56))</f>
        <v>0</v>
      </c>
      <c r="T280" s="22" cm="1">
        <f t="array" ref="T280">SUMPRODUCT(('③【組立化粧箱】作業依頼＆実績'!$K$7:$K$256=②【資材】在庫情報!$B280)*('③【組立化粧箱】作業依頼＆実績'!$L$7:$L$256=②【資材】在庫情報!T$4),('③【組立化粧箱】作業依頼＆実績'!$N$7:$N$256))</f>
        <v>0</v>
      </c>
      <c r="U280" s="23">
        <f t="shared" si="62"/>
        <v>70</v>
      </c>
      <c r="W280" s="68">
        <f t="shared" si="63"/>
        <v>0</v>
      </c>
      <c r="X280" s="22">
        <f t="shared" si="64"/>
        <v>0</v>
      </c>
      <c r="Y280" s="69">
        <f t="shared" si="65"/>
        <v>9319</v>
      </c>
    </row>
    <row r="281" spans="2:25" collapsed="1" x14ac:dyDescent="0.25">
      <c r="B281" s="124">
        <f t="shared" si="56"/>
        <v>45505</v>
      </c>
      <c r="C281" s="125" t="s">
        <v>81</v>
      </c>
      <c r="D281" s="21">
        <f>SUMPRODUCT((①【資材】入荷情報!$O$7:$O$56=②【資材】在庫情報!$B281)*(①【資材】入荷情報!$P$7:$P$56=②【資材】在庫情報!E$4),(①【資材】入荷情報!$S$7:$S$56))</f>
        <v>0</v>
      </c>
      <c r="E281" s="22" cm="1">
        <f t="array" ref="E281">SUMPRODUCT(('③【組立化粧箱】作業依頼＆実績'!$K$7:$K$256=②【資材】在庫情報!$B281)*('③【組立化粧箱】作業依頼＆実績'!$L$7:$L$256=②【資材】在庫情報!E$4),('③【組立化粧箱】作業依頼＆実績'!$N$7:$N$256))</f>
        <v>0</v>
      </c>
      <c r="F281" s="23">
        <f t="shared" si="57"/>
        <v>5660</v>
      </c>
      <c r="G281" s="21">
        <f>SUMPRODUCT((①【資材】入荷情報!$O$7:$O$56=②【資材】在庫情報!$B281)*(①【資材】入荷情報!$P$7:$P$56=②【資材】在庫情報!H$4),(①【資材】入荷情報!$S$7:$S$56))</f>
        <v>0</v>
      </c>
      <c r="H281" s="22" cm="1">
        <f t="array" ref="H281">SUMPRODUCT(('③【組立化粧箱】作業依頼＆実績'!$K$7:$K$256=②【資材】在庫情報!$B281)*('③【組立化粧箱】作業依頼＆実績'!$L$7:$L$256=②【資材】在庫情報!H$4),('③【組立化粧箱】作業依頼＆実績'!$N$7:$N$256))</f>
        <v>0</v>
      </c>
      <c r="I281" s="23">
        <f t="shared" si="58"/>
        <v>3443</v>
      </c>
      <c r="J281" s="21">
        <f>SUMPRODUCT((①【資材】入荷情報!$O$7:$O$56=②【資材】在庫情報!$B281)*(①【資材】入荷情報!$P$7:$P$56=②【資材】在庫情報!K$4),(①【資材】入荷情報!$S$7:$S$56))</f>
        <v>0</v>
      </c>
      <c r="K281" s="22" cm="1">
        <f t="array" ref="K281">SUMPRODUCT(('③【組立化粧箱】作業依頼＆実績'!$K$7:$K$256=②【資材】在庫情報!$B281)*('③【組立化粧箱】作業依頼＆実績'!$L$7:$L$256=②【資材】在庫情報!K$4),('③【組立化粧箱】作業依頼＆実績'!$N$7:$N$256))</f>
        <v>0</v>
      </c>
      <c r="L281" s="23">
        <f t="shared" si="59"/>
        <v>3443</v>
      </c>
      <c r="M281" s="21">
        <f>SUMPRODUCT((①【資材】入荷情報!$O$7:$O$56=②【資材】在庫情報!$B281)*(①【資材】入荷情報!$P$7:$P$56=②【資材】在庫情報!N$4),(①【資材】入荷情報!$S$7:$S$56))</f>
        <v>0</v>
      </c>
      <c r="N281" s="22" cm="1">
        <f t="array" ref="N281">SUMPRODUCT(('③【組立化粧箱】作業依頼＆実績'!$K$7:$K$256=②【資材】在庫情報!$B281)*('③【組立化粧箱】作業依頼＆実績'!$L$7:$L$256=②【資材】在庫情報!N$4),('③【組立化粧箱】作業依頼＆実績'!$N$7:$N$256))</f>
        <v>0</v>
      </c>
      <c r="O281" s="23">
        <f t="shared" si="60"/>
        <v>5280</v>
      </c>
      <c r="P281" s="21">
        <f>SUMPRODUCT((①【資材】入荷情報!$O$7:$O$56=②【資材】在庫情報!$B281)*(①【資材】入荷情報!$P$7:$P$56=②【資材】在庫情報!Q$4),(①【資材】入荷情報!$S$7:$S$56))</f>
        <v>0</v>
      </c>
      <c r="Q281" s="22" cm="1">
        <f t="array" ref="Q281">SUMPRODUCT(('③【組立化粧箱】作業依頼＆実績'!$K$7:$K$256=②【資材】在庫情報!$B281)*('③【組立化粧箱】作業依頼＆実績'!$L$7:$L$256=②【資材】在庫情報!Q$4),('③【組立化粧箱】作業依頼＆実績'!$N$7:$N$256))</f>
        <v>0</v>
      </c>
      <c r="R281" s="23">
        <f t="shared" si="61"/>
        <v>45</v>
      </c>
      <c r="S281" s="21">
        <f>SUMPRODUCT((①【資材】入荷情報!$O$7:$O$56=②【資材】在庫情報!$B281)*(①【資材】入荷情報!$P$7:$P$56=②【資材】在庫情報!T$4),(①【資材】入荷情報!$S$7:$S$56))</f>
        <v>0</v>
      </c>
      <c r="T281" s="22" cm="1">
        <f t="array" ref="T281">SUMPRODUCT(('③【組立化粧箱】作業依頼＆実績'!$K$7:$K$256=②【資材】在庫情報!$B281)*('③【組立化粧箱】作業依頼＆実績'!$L$7:$L$256=②【資材】在庫情報!T$4),('③【組立化粧箱】作業依頼＆実績'!$N$7:$N$256))</f>
        <v>0</v>
      </c>
      <c r="U281" s="23">
        <f t="shared" si="62"/>
        <v>70</v>
      </c>
      <c r="W281" s="68">
        <f t="shared" si="63"/>
        <v>0</v>
      </c>
      <c r="X281" s="22">
        <f t="shared" si="64"/>
        <v>0</v>
      </c>
      <c r="Y281" s="69">
        <f t="shared" si="65"/>
        <v>9319</v>
      </c>
    </row>
    <row r="282" spans="2:25" hidden="1" outlineLevel="1" x14ac:dyDescent="0.25">
      <c r="B282" s="19">
        <f t="shared" si="56"/>
        <v>45506</v>
      </c>
      <c r="C282" s="20" t="s">
        <v>75</v>
      </c>
      <c r="D282" s="21">
        <f>SUMPRODUCT((①【資材】入荷情報!$O$7:$O$56=②【資材】在庫情報!$B282)*(①【資材】入荷情報!$P$7:$P$56=②【資材】在庫情報!E$4),(①【資材】入荷情報!$S$7:$S$56))</f>
        <v>0</v>
      </c>
      <c r="E282" s="22" cm="1">
        <f t="array" ref="E282">SUMPRODUCT(('③【組立化粧箱】作業依頼＆実績'!$K$7:$K$256=②【資材】在庫情報!$B282)*('③【組立化粧箱】作業依頼＆実績'!$L$7:$L$256=②【資材】在庫情報!E$4),('③【組立化粧箱】作業依頼＆実績'!$N$7:$N$256))</f>
        <v>0</v>
      </c>
      <c r="F282" s="23">
        <f t="shared" si="57"/>
        <v>5660</v>
      </c>
      <c r="G282" s="21">
        <f>SUMPRODUCT((①【資材】入荷情報!$O$7:$O$56=②【資材】在庫情報!$B282)*(①【資材】入荷情報!$P$7:$P$56=②【資材】在庫情報!H$4),(①【資材】入荷情報!$S$7:$S$56))</f>
        <v>0</v>
      </c>
      <c r="H282" s="22" cm="1">
        <f t="array" ref="H282">SUMPRODUCT(('③【組立化粧箱】作業依頼＆実績'!$K$7:$K$256=②【資材】在庫情報!$B282)*('③【組立化粧箱】作業依頼＆実績'!$L$7:$L$256=②【資材】在庫情報!H$4),('③【組立化粧箱】作業依頼＆実績'!$N$7:$N$256))</f>
        <v>0</v>
      </c>
      <c r="I282" s="23">
        <f t="shared" si="58"/>
        <v>3443</v>
      </c>
      <c r="J282" s="21">
        <f>SUMPRODUCT((①【資材】入荷情報!$O$7:$O$56=②【資材】在庫情報!$B282)*(①【資材】入荷情報!$P$7:$P$56=②【資材】在庫情報!K$4),(①【資材】入荷情報!$S$7:$S$56))</f>
        <v>0</v>
      </c>
      <c r="K282" s="22" cm="1">
        <f t="array" ref="K282">SUMPRODUCT(('③【組立化粧箱】作業依頼＆実績'!$K$7:$K$256=②【資材】在庫情報!$B282)*('③【組立化粧箱】作業依頼＆実績'!$L$7:$L$256=②【資材】在庫情報!K$4),('③【組立化粧箱】作業依頼＆実績'!$N$7:$N$256))</f>
        <v>0</v>
      </c>
      <c r="L282" s="23">
        <f t="shared" si="59"/>
        <v>3443</v>
      </c>
      <c r="M282" s="21">
        <f>SUMPRODUCT((①【資材】入荷情報!$O$7:$O$56=②【資材】在庫情報!$B282)*(①【資材】入荷情報!$P$7:$P$56=②【資材】在庫情報!N$4),(①【資材】入荷情報!$S$7:$S$56))</f>
        <v>0</v>
      </c>
      <c r="N282" s="22" cm="1">
        <f t="array" ref="N282">SUMPRODUCT(('③【組立化粧箱】作業依頼＆実績'!$K$7:$K$256=②【資材】在庫情報!$B282)*('③【組立化粧箱】作業依頼＆実績'!$L$7:$L$256=②【資材】在庫情報!N$4),('③【組立化粧箱】作業依頼＆実績'!$N$7:$N$256))</f>
        <v>0</v>
      </c>
      <c r="O282" s="23">
        <f t="shared" si="60"/>
        <v>5280</v>
      </c>
      <c r="P282" s="21">
        <f>SUMPRODUCT((①【資材】入荷情報!$O$7:$O$56=②【資材】在庫情報!$B282)*(①【資材】入荷情報!$P$7:$P$56=②【資材】在庫情報!Q$4),(①【資材】入荷情報!$S$7:$S$56))</f>
        <v>0</v>
      </c>
      <c r="Q282" s="22" cm="1">
        <f t="array" ref="Q282">SUMPRODUCT(('③【組立化粧箱】作業依頼＆実績'!$K$7:$K$256=②【資材】在庫情報!$B282)*('③【組立化粧箱】作業依頼＆実績'!$L$7:$L$256=②【資材】在庫情報!Q$4),('③【組立化粧箱】作業依頼＆実績'!$N$7:$N$256))</f>
        <v>0</v>
      </c>
      <c r="R282" s="23">
        <f t="shared" si="61"/>
        <v>45</v>
      </c>
      <c r="S282" s="21">
        <f>SUMPRODUCT((①【資材】入荷情報!$O$7:$O$56=②【資材】在庫情報!$B282)*(①【資材】入荷情報!$P$7:$P$56=②【資材】在庫情報!T$4),(①【資材】入荷情報!$S$7:$S$56))</f>
        <v>0</v>
      </c>
      <c r="T282" s="22" cm="1">
        <f t="array" ref="T282">SUMPRODUCT(('③【組立化粧箱】作業依頼＆実績'!$K$7:$K$256=②【資材】在庫情報!$B282)*('③【組立化粧箱】作業依頼＆実績'!$L$7:$L$256=②【資材】在庫情報!T$4),('③【組立化粧箱】作業依頼＆実績'!$N$7:$N$256))</f>
        <v>0</v>
      </c>
      <c r="U282" s="23">
        <f t="shared" si="62"/>
        <v>70</v>
      </c>
      <c r="W282" s="68">
        <f t="shared" si="63"/>
        <v>0</v>
      </c>
      <c r="X282" s="22">
        <f t="shared" si="64"/>
        <v>0</v>
      </c>
      <c r="Y282" s="69">
        <f t="shared" si="65"/>
        <v>9319</v>
      </c>
    </row>
    <row r="283" spans="2:25" hidden="1" outlineLevel="1" x14ac:dyDescent="0.25">
      <c r="B283" s="19">
        <f t="shared" si="56"/>
        <v>45507</v>
      </c>
      <c r="C283" s="20" t="s">
        <v>76</v>
      </c>
      <c r="D283" s="21">
        <f>SUMPRODUCT((①【資材】入荷情報!$O$7:$O$56=②【資材】在庫情報!$B283)*(①【資材】入荷情報!$P$7:$P$56=②【資材】在庫情報!E$4),(①【資材】入荷情報!$S$7:$S$56))</f>
        <v>0</v>
      </c>
      <c r="E283" s="22" cm="1">
        <f t="array" ref="E283">SUMPRODUCT(('③【組立化粧箱】作業依頼＆実績'!$K$7:$K$256=②【資材】在庫情報!$B283)*('③【組立化粧箱】作業依頼＆実績'!$L$7:$L$256=②【資材】在庫情報!E$4),('③【組立化粧箱】作業依頼＆実績'!$N$7:$N$256))</f>
        <v>0</v>
      </c>
      <c r="F283" s="23">
        <f t="shared" si="57"/>
        <v>5660</v>
      </c>
      <c r="G283" s="21">
        <f>SUMPRODUCT((①【資材】入荷情報!$O$7:$O$56=②【資材】在庫情報!$B283)*(①【資材】入荷情報!$P$7:$P$56=②【資材】在庫情報!H$4),(①【資材】入荷情報!$S$7:$S$56))</f>
        <v>0</v>
      </c>
      <c r="H283" s="22" cm="1">
        <f t="array" ref="H283">SUMPRODUCT(('③【組立化粧箱】作業依頼＆実績'!$K$7:$K$256=②【資材】在庫情報!$B283)*('③【組立化粧箱】作業依頼＆実績'!$L$7:$L$256=②【資材】在庫情報!H$4),('③【組立化粧箱】作業依頼＆実績'!$N$7:$N$256))</f>
        <v>0</v>
      </c>
      <c r="I283" s="23">
        <f t="shared" si="58"/>
        <v>3443</v>
      </c>
      <c r="J283" s="21">
        <f>SUMPRODUCT((①【資材】入荷情報!$O$7:$O$56=②【資材】在庫情報!$B283)*(①【資材】入荷情報!$P$7:$P$56=②【資材】在庫情報!K$4),(①【資材】入荷情報!$S$7:$S$56))</f>
        <v>0</v>
      </c>
      <c r="K283" s="22" cm="1">
        <f t="array" ref="K283">SUMPRODUCT(('③【組立化粧箱】作業依頼＆実績'!$K$7:$K$256=②【資材】在庫情報!$B283)*('③【組立化粧箱】作業依頼＆実績'!$L$7:$L$256=②【資材】在庫情報!K$4),('③【組立化粧箱】作業依頼＆実績'!$N$7:$N$256))</f>
        <v>0</v>
      </c>
      <c r="L283" s="23">
        <f t="shared" si="59"/>
        <v>3443</v>
      </c>
      <c r="M283" s="21">
        <f>SUMPRODUCT((①【資材】入荷情報!$O$7:$O$56=②【資材】在庫情報!$B283)*(①【資材】入荷情報!$P$7:$P$56=②【資材】在庫情報!N$4),(①【資材】入荷情報!$S$7:$S$56))</f>
        <v>0</v>
      </c>
      <c r="N283" s="22" cm="1">
        <f t="array" ref="N283">SUMPRODUCT(('③【組立化粧箱】作業依頼＆実績'!$K$7:$K$256=②【資材】在庫情報!$B283)*('③【組立化粧箱】作業依頼＆実績'!$L$7:$L$256=②【資材】在庫情報!N$4),('③【組立化粧箱】作業依頼＆実績'!$N$7:$N$256))</f>
        <v>0</v>
      </c>
      <c r="O283" s="23">
        <f t="shared" si="60"/>
        <v>5280</v>
      </c>
      <c r="P283" s="21">
        <f>SUMPRODUCT((①【資材】入荷情報!$O$7:$O$56=②【資材】在庫情報!$B283)*(①【資材】入荷情報!$P$7:$P$56=②【資材】在庫情報!Q$4),(①【資材】入荷情報!$S$7:$S$56))</f>
        <v>0</v>
      </c>
      <c r="Q283" s="22" cm="1">
        <f t="array" ref="Q283">SUMPRODUCT(('③【組立化粧箱】作業依頼＆実績'!$K$7:$K$256=②【資材】在庫情報!$B283)*('③【組立化粧箱】作業依頼＆実績'!$L$7:$L$256=②【資材】在庫情報!Q$4),('③【組立化粧箱】作業依頼＆実績'!$N$7:$N$256))</f>
        <v>0</v>
      </c>
      <c r="R283" s="23">
        <f t="shared" si="61"/>
        <v>45</v>
      </c>
      <c r="S283" s="21">
        <f>SUMPRODUCT((①【資材】入荷情報!$O$7:$O$56=②【資材】在庫情報!$B283)*(①【資材】入荷情報!$P$7:$P$56=②【資材】在庫情報!T$4),(①【資材】入荷情報!$S$7:$S$56))</f>
        <v>0</v>
      </c>
      <c r="T283" s="22" cm="1">
        <f t="array" ref="T283">SUMPRODUCT(('③【組立化粧箱】作業依頼＆実績'!$K$7:$K$256=②【資材】在庫情報!$B283)*('③【組立化粧箱】作業依頼＆実績'!$L$7:$L$256=②【資材】在庫情報!T$4),('③【組立化粧箱】作業依頼＆実績'!$N$7:$N$256))</f>
        <v>0</v>
      </c>
      <c r="U283" s="23">
        <f t="shared" si="62"/>
        <v>70</v>
      </c>
      <c r="W283" s="68">
        <f t="shared" si="63"/>
        <v>0</v>
      </c>
      <c r="X283" s="22">
        <f t="shared" si="64"/>
        <v>0</v>
      </c>
      <c r="Y283" s="69">
        <f t="shared" si="65"/>
        <v>9319</v>
      </c>
    </row>
    <row r="284" spans="2:25" hidden="1" outlineLevel="1" x14ac:dyDescent="0.25">
      <c r="B284" s="19">
        <f t="shared" si="56"/>
        <v>45508</v>
      </c>
      <c r="C284" s="20" t="s">
        <v>77</v>
      </c>
      <c r="D284" s="21">
        <f>SUMPRODUCT((①【資材】入荷情報!$O$7:$O$56=②【資材】在庫情報!$B284)*(①【資材】入荷情報!$P$7:$P$56=②【資材】在庫情報!E$4),(①【資材】入荷情報!$S$7:$S$56))</f>
        <v>0</v>
      </c>
      <c r="E284" s="22" cm="1">
        <f t="array" ref="E284">SUMPRODUCT(('③【組立化粧箱】作業依頼＆実績'!$K$7:$K$256=②【資材】在庫情報!$B284)*('③【組立化粧箱】作業依頼＆実績'!$L$7:$L$256=②【資材】在庫情報!E$4),('③【組立化粧箱】作業依頼＆実績'!$N$7:$N$256))</f>
        <v>0</v>
      </c>
      <c r="F284" s="23">
        <f t="shared" si="57"/>
        <v>5660</v>
      </c>
      <c r="G284" s="21">
        <f>SUMPRODUCT((①【資材】入荷情報!$O$7:$O$56=②【資材】在庫情報!$B284)*(①【資材】入荷情報!$P$7:$P$56=②【資材】在庫情報!H$4),(①【資材】入荷情報!$S$7:$S$56))</f>
        <v>0</v>
      </c>
      <c r="H284" s="22" cm="1">
        <f t="array" ref="H284">SUMPRODUCT(('③【組立化粧箱】作業依頼＆実績'!$K$7:$K$256=②【資材】在庫情報!$B284)*('③【組立化粧箱】作業依頼＆実績'!$L$7:$L$256=②【資材】在庫情報!H$4),('③【組立化粧箱】作業依頼＆実績'!$N$7:$N$256))</f>
        <v>0</v>
      </c>
      <c r="I284" s="23">
        <f t="shared" si="58"/>
        <v>3443</v>
      </c>
      <c r="J284" s="21">
        <f>SUMPRODUCT((①【資材】入荷情報!$O$7:$O$56=②【資材】在庫情報!$B284)*(①【資材】入荷情報!$P$7:$P$56=②【資材】在庫情報!K$4),(①【資材】入荷情報!$S$7:$S$56))</f>
        <v>0</v>
      </c>
      <c r="K284" s="22" cm="1">
        <f t="array" ref="K284">SUMPRODUCT(('③【組立化粧箱】作業依頼＆実績'!$K$7:$K$256=②【資材】在庫情報!$B284)*('③【組立化粧箱】作業依頼＆実績'!$L$7:$L$256=②【資材】在庫情報!K$4),('③【組立化粧箱】作業依頼＆実績'!$N$7:$N$256))</f>
        <v>0</v>
      </c>
      <c r="L284" s="23">
        <f t="shared" si="59"/>
        <v>3443</v>
      </c>
      <c r="M284" s="21">
        <f>SUMPRODUCT((①【資材】入荷情報!$O$7:$O$56=②【資材】在庫情報!$B284)*(①【資材】入荷情報!$P$7:$P$56=②【資材】在庫情報!N$4),(①【資材】入荷情報!$S$7:$S$56))</f>
        <v>0</v>
      </c>
      <c r="N284" s="22" cm="1">
        <f t="array" ref="N284">SUMPRODUCT(('③【組立化粧箱】作業依頼＆実績'!$K$7:$K$256=②【資材】在庫情報!$B284)*('③【組立化粧箱】作業依頼＆実績'!$L$7:$L$256=②【資材】在庫情報!N$4),('③【組立化粧箱】作業依頼＆実績'!$N$7:$N$256))</f>
        <v>0</v>
      </c>
      <c r="O284" s="23">
        <f t="shared" si="60"/>
        <v>5280</v>
      </c>
      <c r="P284" s="21">
        <f>SUMPRODUCT((①【資材】入荷情報!$O$7:$O$56=②【資材】在庫情報!$B284)*(①【資材】入荷情報!$P$7:$P$56=②【資材】在庫情報!Q$4),(①【資材】入荷情報!$S$7:$S$56))</f>
        <v>0</v>
      </c>
      <c r="Q284" s="22" cm="1">
        <f t="array" ref="Q284">SUMPRODUCT(('③【組立化粧箱】作業依頼＆実績'!$K$7:$K$256=②【資材】在庫情報!$B284)*('③【組立化粧箱】作業依頼＆実績'!$L$7:$L$256=②【資材】在庫情報!Q$4),('③【組立化粧箱】作業依頼＆実績'!$N$7:$N$256))</f>
        <v>0</v>
      </c>
      <c r="R284" s="23">
        <f t="shared" si="61"/>
        <v>45</v>
      </c>
      <c r="S284" s="21">
        <f>SUMPRODUCT((①【資材】入荷情報!$O$7:$O$56=②【資材】在庫情報!$B284)*(①【資材】入荷情報!$P$7:$P$56=②【資材】在庫情報!T$4),(①【資材】入荷情報!$S$7:$S$56))</f>
        <v>0</v>
      </c>
      <c r="T284" s="22" cm="1">
        <f t="array" ref="T284">SUMPRODUCT(('③【組立化粧箱】作業依頼＆実績'!$K$7:$K$256=②【資材】在庫情報!$B284)*('③【組立化粧箱】作業依頼＆実績'!$L$7:$L$256=②【資材】在庫情報!T$4),('③【組立化粧箱】作業依頼＆実績'!$N$7:$N$256))</f>
        <v>0</v>
      </c>
      <c r="U284" s="23">
        <f t="shared" si="62"/>
        <v>70</v>
      </c>
      <c r="W284" s="68">
        <f t="shared" si="63"/>
        <v>0</v>
      </c>
      <c r="X284" s="22">
        <f t="shared" si="64"/>
        <v>0</v>
      </c>
      <c r="Y284" s="69">
        <f t="shared" si="65"/>
        <v>9319</v>
      </c>
    </row>
    <row r="285" spans="2:25" hidden="1" outlineLevel="1" x14ac:dyDescent="0.25">
      <c r="B285" s="19">
        <f t="shared" si="56"/>
        <v>45509</v>
      </c>
      <c r="C285" s="20" t="s">
        <v>78</v>
      </c>
      <c r="D285" s="21">
        <f>SUMPRODUCT((①【資材】入荷情報!$O$7:$O$56=②【資材】在庫情報!$B285)*(①【資材】入荷情報!$P$7:$P$56=②【資材】在庫情報!E$4),(①【資材】入荷情報!$S$7:$S$56))</f>
        <v>0</v>
      </c>
      <c r="E285" s="22" cm="1">
        <f t="array" ref="E285">SUMPRODUCT(('③【組立化粧箱】作業依頼＆実績'!$K$7:$K$256=②【資材】在庫情報!$B285)*('③【組立化粧箱】作業依頼＆実績'!$L$7:$L$256=②【資材】在庫情報!E$4),('③【組立化粧箱】作業依頼＆実績'!$N$7:$N$256))</f>
        <v>0</v>
      </c>
      <c r="F285" s="23">
        <f t="shared" si="57"/>
        <v>5660</v>
      </c>
      <c r="G285" s="21">
        <f>SUMPRODUCT((①【資材】入荷情報!$O$7:$O$56=②【資材】在庫情報!$B285)*(①【資材】入荷情報!$P$7:$P$56=②【資材】在庫情報!H$4),(①【資材】入荷情報!$S$7:$S$56))</f>
        <v>0</v>
      </c>
      <c r="H285" s="22" cm="1">
        <f t="array" ref="H285">SUMPRODUCT(('③【組立化粧箱】作業依頼＆実績'!$K$7:$K$256=②【資材】在庫情報!$B285)*('③【組立化粧箱】作業依頼＆実績'!$L$7:$L$256=②【資材】在庫情報!H$4),('③【組立化粧箱】作業依頼＆実績'!$N$7:$N$256))</f>
        <v>0</v>
      </c>
      <c r="I285" s="23">
        <f t="shared" si="58"/>
        <v>3443</v>
      </c>
      <c r="J285" s="21">
        <f>SUMPRODUCT((①【資材】入荷情報!$O$7:$O$56=②【資材】在庫情報!$B285)*(①【資材】入荷情報!$P$7:$P$56=②【資材】在庫情報!K$4),(①【資材】入荷情報!$S$7:$S$56))</f>
        <v>0</v>
      </c>
      <c r="K285" s="22" cm="1">
        <f t="array" ref="K285">SUMPRODUCT(('③【組立化粧箱】作業依頼＆実績'!$K$7:$K$256=②【資材】在庫情報!$B285)*('③【組立化粧箱】作業依頼＆実績'!$L$7:$L$256=②【資材】在庫情報!K$4),('③【組立化粧箱】作業依頼＆実績'!$N$7:$N$256))</f>
        <v>0</v>
      </c>
      <c r="L285" s="23">
        <f t="shared" si="59"/>
        <v>3443</v>
      </c>
      <c r="M285" s="21">
        <f>SUMPRODUCT((①【資材】入荷情報!$O$7:$O$56=②【資材】在庫情報!$B285)*(①【資材】入荷情報!$P$7:$P$56=②【資材】在庫情報!N$4),(①【資材】入荷情報!$S$7:$S$56))</f>
        <v>0</v>
      </c>
      <c r="N285" s="22" cm="1">
        <f t="array" ref="N285">SUMPRODUCT(('③【組立化粧箱】作業依頼＆実績'!$K$7:$K$256=②【資材】在庫情報!$B285)*('③【組立化粧箱】作業依頼＆実績'!$L$7:$L$256=②【資材】在庫情報!N$4),('③【組立化粧箱】作業依頼＆実績'!$N$7:$N$256))</f>
        <v>0</v>
      </c>
      <c r="O285" s="23">
        <f t="shared" si="60"/>
        <v>5280</v>
      </c>
      <c r="P285" s="21">
        <f>SUMPRODUCT((①【資材】入荷情報!$O$7:$O$56=②【資材】在庫情報!$B285)*(①【資材】入荷情報!$P$7:$P$56=②【資材】在庫情報!Q$4),(①【資材】入荷情報!$S$7:$S$56))</f>
        <v>0</v>
      </c>
      <c r="Q285" s="22" cm="1">
        <f t="array" ref="Q285">SUMPRODUCT(('③【組立化粧箱】作業依頼＆実績'!$K$7:$K$256=②【資材】在庫情報!$B285)*('③【組立化粧箱】作業依頼＆実績'!$L$7:$L$256=②【資材】在庫情報!Q$4),('③【組立化粧箱】作業依頼＆実績'!$N$7:$N$256))</f>
        <v>0</v>
      </c>
      <c r="R285" s="23">
        <f t="shared" si="61"/>
        <v>45</v>
      </c>
      <c r="S285" s="21">
        <f>SUMPRODUCT((①【資材】入荷情報!$O$7:$O$56=②【資材】在庫情報!$B285)*(①【資材】入荷情報!$P$7:$P$56=②【資材】在庫情報!T$4),(①【資材】入荷情報!$S$7:$S$56))</f>
        <v>0</v>
      </c>
      <c r="T285" s="22" cm="1">
        <f t="array" ref="T285">SUMPRODUCT(('③【組立化粧箱】作業依頼＆実績'!$K$7:$K$256=②【資材】在庫情報!$B285)*('③【組立化粧箱】作業依頼＆実績'!$L$7:$L$256=②【資材】在庫情報!T$4),('③【組立化粧箱】作業依頼＆実績'!$N$7:$N$256))</f>
        <v>0</v>
      </c>
      <c r="U285" s="23">
        <f t="shared" si="62"/>
        <v>70</v>
      </c>
      <c r="W285" s="68">
        <f t="shared" si="63"/>
        <v>0</v>
      </c>
      <c r="X285" s="22">
        <f t="shared" si="64"/>
        <v>0</v>
      </c>
      <c r="Y285" s="69">
        <f t="shared" si="65"/>
        <v>9319</v>
      </c>
    </row>
    <row r="286" spans="2:25" hidden="1" outlineLevel="1" x14ac:dyDescent="0.25">
      <c r="B286" s="19">
        <f t="shared" si="56"/>
        <v>45510</v>
      </c>
      <c r="C286" s="20" t="s">
        <v>79</v>
      </c>
      <c r="D286" s="21">
        <f>SUMPRODUCT((①【資材】入荷情報!$O$7:$O$56=②【資材】在庫情報!$B286)*(①【資材】入荷情報!$P$7:$P$56=②【資材】在庫情報!E$4),(①【資材】入荷情報!$S$7:$S$56))</f>
        <v>0</v>
      </c>
      <c r="E286" s="22" cm="1">
        <f t="array" ref="E286">SUMPRODUCT(('③【組立化粧箱】作業依頼＆実績'!$K$7:$K$256=②【資材】在庫情報!$B286)*('③【組立化粧箱】作業依頼＆実績'!$L$7:$L$256=②【資材】在庫情報!E$4),('③【組立化粧箱】作業依頼＆実績'!$N$7:$N$256))</f>
        <v>0</v>
      </c>
      <c r="F286" s="23">
        <f t="shared" si="57"/>
        <v>5660</v>
      </c>
      <c r="G286" s="21">
        <f>SUMPRODUCT((①【資材】入荷情報!$O$7:$O$56=②【資材】在庫情報!$B286)*(①【資材】入荷情報!$P$7:$P$56=②【資材】在庫情報!H$4),(①【資材】入荷情報!$S$7:$S$56))</f>
        <v>0</v>
      </c>
      <c r="H286" s="22" cm="1">
        <f t="array" ref="H286">SUMPRODUCT(('③【組立化粧箱】作業依頼＆実績'!$K$7:$K$256=②【資材】在庫情報!$B286)*('③【組立化粧箱】作業依頼＆実績'!$L$7:$L$256=②【資材】在庫情報!H$4),('③【組立化粧箱】作業依頼＆実績'!$N$7:$N$256))</f>
        <v>0</v>
      </c>
      <c r="I286" s="23">
        <f t="shared" si="58"/>
        <v>3443</v>
      </c>
      <c r="J286" s="21">
        <f>SUMPRODUCT((①【資材】入荷情報!$O$7:$O$56=②【資材】在庫情報!$B286)*(①【資材】入荷情報!$P$7:$P$56=②【資材】在庫情報!K$4),(①【資材】入荷情報!$S$7:$S$56))</f>
        <v>0</v>
      </c>
      <c r="K286" s="22" cm="1">
        <f t="array" ref="K286">SUMPRODUCT(('③【組立化粧箱】作業依頼＆実績'!$K$7:$K$256=②【資材】在庫情報!$B286)*('③【組立化粧箱】作業依頼＆実績'!$L$7:$L$256=②【資材】在庫情報!K$4),('③【組立化粧箱】作業依頼＆実績'!$N$7:$N$256))</f>
        <v>0</v>
      </c>
      <c r="L286" s="23">
        <f t="shared" si="59"/>
        <v>3443</v>
      </c>
      <c r="M286" s="21">
        <f>SUMPRODUCT((①【資材】入荷情報!$O$7:$O$56=②【資材】在庫情報!$B286)*(①【資材】入荷情報!$P$7:$P$56=②【資材】在庫情報!N$4),(①【資材】入荷情報!$S$7:$S$56))</f>
        <v>0</v>
      </c>
      <c r="N286" s="22" cm="1">
        <f t="array" ref="N286">SUMPRODUCT(('③【組立化粧箱】作業依頼＆実績'!$K$7:$K$256=②【資材】在庫情報!$B286)*('③【組立化粧箱】作業依頼＆実績'!$L$7:$L$256=②【資材】在庫情報!N$4),('③【組立化粧箱】作業依頼＆実績'!$N$7:$N$256))</f>
        <v>0</v>
      </c>
      <c r="O286" s="23">
        <f t="shared" si="60"/>
        <v>5280</v>
      </c>
      <c r="P286" s="21">
        <f>SUMPRODUCT((①【資材】入荷情報!$O$7:$O$56=②【資材】在庫情報!$B286)*(①【資材】入荷情報!$P$7:$P$56=②【資材】在庫情報!Q$4),(①【資材】入荷情報!$S$7:$S$56))</f>
        <v>0</v>
      </c>
      <c r="Q286" s="22" cm="1">
        <f t="array" ref="Q286">SUMPRODUCT(('③【組立化粧箱】作業依頼＆実績'!$K$7:$K$256=②【資材】在庫情報!$B286)*('③【組立化粧箱】作業依頼＆実績'!$L$7:$L$256=②【資材】在庫情報!Q$4),('③【組立化粧箱】作業依頼＆実績'!$N$7:$N$256))</f>
        <v>0</v>
      </c>
      <c r="R286" s="23">
        <f t="shared" si="61"/>
        <v>45</v>
      </c>
      <c r="S286" s="21">
        <f>SUMPRODUCT((①【資材】入荷情報!$O$7:$O$56=②【資材】在庫情報!$B286)*(①【資材】入荷情報!$P$7:$P$56=②【資材】在庫情報!T$4),(①【資材】入荷情報!$S$7:$S$56))</f>
        <v>0</v>
      </c>
      <c r="T286" s="22" cm="1">
        <f t="array" ref="T286">SUMPRODUCT(('③【組立化粧箱】作業依頼＆実績'!$K$7:$K$256=②【資材】在庫情報!$B286)*('③【組立化粧箱】作業依頼＆実績'!$L$7:$L$256=②【資材】在庫情報!T$4),('③【組立化粧箱】作業依頼＆実績'!$N$7:$N$256))</f>
        <v>0</v>
      </c>
      <c r="U286" s="23">
        <f t="shared" si="62"/>
        <v>70</v>
      </c>
      <c r="W286" s="68">
        <f t="shared" si="63"/>
        <v>0</v>
      </c>
      <c r="X286" s="22">
        <f t="shared" si="64"/>
        <v>0</v>
      </c>
      <c r="Y286" s="69">
        <f t="shared" si="65"/>
        <v>9319</v>
      </c>
    </row>
    <row r="287" spans="2:25" hidden="1" outlineLevel="1" x14ac:dyDescent="0.25">
      <c r="B287" s="19">
        <f t="shared" si="56"/>
        <v>45511</v>
      </c>
      <c r="C287" s="20" t="s">
        <v>80</v>
      </c>
      <c r="D287" s="21">
        <f>SUMPRODUCT((①【資材】入荷情報!$O$7:$O$56=②【資材】在庫情報!$B287)*(①【資材】入荷情報!$P$7:$P$56=②【資材】在庫情報!E$4),(①【資材】入荷情報!$S$7:$S$56))</f>
        <v>0</v>
      </c>
      <c r="E287" s="22" cm="1">
        <f t="array" ref="E287">SUMPRODUCT(('③【組立化粧箱】作業依頼＆実績'!$K$7:$K$256=②【資材】在庫情報!$B287)*('③【組立化粧箱】作業依頼＆実績'!$L$7:$L$256=②【資材】在庫情報!E$4),('③【組立化粧箱】作業依頼＆実績'!$N$7:$N$256))</f>
        <v>0</v>
      </c>
      <c r="F287" s="23">
        <f t="shared" si="57"/>
        <v>5660</v>
      </c>
      <c r="G287" s="21">
        <f>SUMPRODUCT((①【資材】入荷情報!$O$7:$O$56=②【資材】在庫情報!$B287)*(①【資材】入荷情報!$P$7:$P$56=②【資材】在庫情報!H$4),(①【資材】入荷情報!$S$7:$S$56))</f>
        <v>0</v>
      </c>
      <c r="H287" s="22" cm="1">
        <f t="array" ref="H287">SUMPRODUCT(('③【組立化粧箱】作業依頼＆実績'!$K$7:$K$256=②【資材】在庫情報!$B287)*('③【組立化粧箱】作業依頼＆実績'!$L$7:$L$256=②【資材】在庫情報!H$4),('③【組立化粧箱】作業依頼＆実績'!$N$7:$N$256))</f>
        <v>0</v>
      </c>
      <c r="I287" s="23">
        <f t="shared" si="58"/>
        <v>3443</v>
      </c>
      <c r="J287" s="21">
        <f>SUMPRODUCT((①【資材】入荷情報!$O$7:$O$56=②【資材】在庫情報!$B287)*(①【資材】入荷情報!$P$7:$P$56=②【資材】在庫情報!K$4),(①【資材】入荷情報!$S$7:$S$56))</f>
        <v>0</v>
      </c>
      <c r="K287" s="22" cm="1">
        <f t="array" ref="K287">SUMPRODUCT(('③【組立化粧箱】作業依頼＆実績'!$K$7:$K$256=②【資材】在庫情報!$B287)*('③【組立化粧箱】作業依頼＆実績'!$L$7:$L$256=②【資材】在庫情報!K$4),('③【組立化粧箱】作業依頼＆実績'!$N$7:$N$256))</f>
        <v>0</v>
      </c>
      <c r="L287" s="23">
        <f t="shared" si="59"/>
        <v>3443</v>
      </c>
      <c r="M287" s="21">
        <f>SUMPRODUCT((①【資材】入荷情報!$O$7:$O$56=②【資材】在庫情報!$B287)*(①【資材】入荷情報!$P$7:$P$56=②【資材】在庫情報!N$4),(①【資材】入荷情報!$S$7:$S$56))</f>
        <v>0</v>
      </c>
      <c r="N287" s="22" cm="1">
        <f t="array" ref="N287">SUMPRODUCT(('③【組立化粧箱】作業依頼＆実績'!$K$7:$K$256=②【資材】在庫情報!$B287)*('③【組立化粧箱】作業依頼＆実績'!$L$7:$L$256=②【資材】在庫情報!N$4),('③【組立化粧箱】作業依頼＆実績'!$N$7:$N$256))</f>
        <v>0</v>
      </c>
      <c r="O287" s="23">
        <f t="shared" si="60"/>
        <v>5280</v>
      </c>
      <c r="P287" s="21">
        <f>SUMPRODUCT((①【資材】入荷情報!$O$7:$O$56=②【資材】在庫情報!$B287)*(①【資材】入荷情報!$P$7:$P$56=②【資材】在庫情報!Q$4),(①【資材】入荷情報!$S$7:$S$56))</f>
        <v>0</v>
      </c>
      <c r="Q287" s="22" cm="1">
        <f t="array" ref="Q287">SUMPRODUCT(('③【組立化粧箱】作業依頼＆実績'!$K$7:$K$256=②【資材】在庫情報!$B287)*('③【組立化粧箱】作業依頼＆実績'!$L$7:$L$256=②【資材】在庫情報!Q$4),('③【組立化粧箱】作業依頼＆実績'!$N$7:$N$256))</f>
        <v>0</v>
      </c>
      <c r="R287" s="23">
        <f t="shared" si="61"/>
        <v>45</v>
      </c>
      <c r="S287" s="21">
        <f>SUMPRODUCT((①【資材】入荷情報!$O$7:$O$56=②【資材】在庫情報!$B287)*(①【資材】入荷情報!$P$7:$P$56=②【資材】在庫情報!T$4),(①【資材】入荷情報!$S$7:$S$56))</f>
        <v>0</v>
      </c>
      <c r="T287" s="22" cm="1">
        <f t="array" ref="T287">SUMPRODUCT(('③【組立化粧箱】作業依頼＆実績'!$K$7:$K$256=②【資材】在庫情報!$B287)*('③【組立化粧箱】作業依頼＆実績'!$L$7:$L$256=②【資材】在庫情報!T$4),('③【組立化粧箱】作業依頼＆実績'!$N$7:$N$256))</f>
        <v>0</v>
      </c>
      <c r="U287" s="23">
        <f t="shared" si="62"/>
        <v>70</v>
      </c>
      <c r="W287" s="68">
        <f t="shared" si="63"/>
        <v>0</v>
      </c>
      <c r="X287" s="22">
        <f t="shared" si="64"/>
        <v>0</v>
      </c>
      <c r="Y287" s="69">
        <f t="shared" si="65"/>
        <v>9319</v>
      </c>
    </row>
    <row r="288" spans="2:25" hidden="1" outlineLevel="1" x14ac:dyDescent="0.25">
      <c r="B288" s="19">
        <f t="shared" si="56"/>
        <v>45512</v>
      </c>
      <c r="C288" s="20" t="s">
        <v>81</v>
      </c>
      <c r="D288" s="21">
        <f>SUMPRODUCT((①【資材】入荷情報!$O$7:$O$56=②【資材】在庫情報!$B288)*(①【資材】入荷情報!$P$7:$P$56=②【資材】在庫情報!E$4),(①【資材】入荷情報!$S$7:$S$56))</f>
        <v>0</v>
      </c>
      <c r="E288" s="22" cm="1">
        <f t="array" ref="E288">SUMPRODUCT(('③【組立化粧箱】作業依頼＆実績'!$K$7:$K$256=②【資材】在庫情報!$B288)*('③【組立化粧箱】作業依頼＆実績'!$L$7:$L$256=②【資材】在庫情報!E$4),('③【組立化粧箱】作業依頼＆実績'!$N$7:$N$256))</f>
        <v>0</v>
      </c>
      <c r="F288" s="23">
        <f t="shared" si="57"/>
        <v>5660</v>
      </c>
      <c r="G288" s="21">
        <f>SUMPRODUCT((①【資材】入荷情報!$O$7:$O$56=②【資材】在庫情報!$B288)*(①【資材】入荷情報!$P$7:$P$56=②【資材】在庫情報!H$4),(①【資材】入荷情報!$S$7:$S$56))</f>
        <v>0</v>
      </c>
      <c r="H288" s="22" cm="1">
        <f t="array" ref="H288">SUMPRODUCT(('③【組立化粧箱】作業依頼＆実績'!$K$7:$K$256=②【資材】在庫情報!$B288)*('③【組立化粧箱】作業依頼＆実績'!$L$7:$L$256=②【資材】在庫情報!H$4),('③【組立化粧箱】作業依頼＆実績'!$N$7:$N$256))</f>
        <v>0</v>
      </c>
      <c r="I288" s="23">
        <f t="shared" si="58"/>
        <v>3443</v>
      </c>
      <c r="J288" s="21">
        <f>SUMPRODUCT((①【資材】入荷情報!$O$7:$O$56=②【資材】在庫情報!$B288)*(①【資材】入荷情報!$P$7:$P$56=②【資材】在庫情報!K$4),(①【資材】入荷情報!$S$7:$S$56))</f>
        <v>0</v>
      </c>
      <c r="K288" s="22" cm="1">
        <f t="array" ref="K288">SUMPRODUCT(('③【組立化粧箱】作業依頼＆実績'!$K$7:$K$256=②【資材】在庫情報!$B288)*('③【組立化粧箱】作業依頼＆実績'!$L$7:$L$256=②【資材】在庫情報!K$4),('③【組立化粧箱】作業依頼＆実績'!$N$7:$N$256))</f>
        <v>0</v>
      </c>
      <c r="L288" s="23">
        <f t="shared" si="59"/>
        <v>3443</v>
      </c>
      <c r="M288" s="21">
        <f>SUMPRODUCT((①【資材】入荷情報!$O$7:$O$56=②【資材】在庫情報!$B288)*(①【資材】入荷情報!$P$7:$P$56=②【資材】在庫情報!N$4),(①【資材】入荷情報!$S$7:$S$56))</f>
        <v>0</v>
      </c>
      <c r="N288" s="22" cm="1">
        <f t="array" ref="N288">SUMPRODUCT(('③【組立化粧箱】作業依頼＆実績'!$K$7:$K$256=②【資材】在庫情報!$B288)*('③【組立化粧箱】作業依頼＆実績'!$L$7:$L$256=②【資材】在庫情報!N$4),('③【組立化粧箱】作業依頼＆実績'!$N$7:$N$256))</f>
        <v>0</v>
      </c>
      <c r="O288" s="23">
        <f t="shared" si="60"/>
        <v>5280</v>
      </c>
      <c r="P288" s="21">
        <f>SUMPRODUCT((①【資材】入荷情報!$O$7:$O$56=②【資材】在庫情報!$B288)*(①【資材】入荷情報!$P$7:$P$56=②【資材】在庫情報!Q$4),(①【資材】入荷情報!$S$7:$S$56))</f>
        <v>0</v>
      </c>
      <c r="Q288" s="22" cm="1">
        <f t="array" ref="Q288">SUMPRODUCT(('③【組立化粧箱】作業依頼＆実績'!$K$7:$K$256=②【資材】在庫情報!$B288)*('③【組立化粧箱】作業依頼＆実績'!$L$7:$L$256=②【資材】在庫情報!Q$4),('③【組立化粧箱】作業依頼＆実績'!$N$7:$N$256))</f>
        <v>0</v>
      </c>
      <c r="R288" s="23">
        <f t="shared" si="61"/>
        <v>45</v>
      </c>
      <c r="S288" s="21">
        <f>SUMPRODUCT((①【資材】入荷情報!$O$7:$O$56=②【資材】在庫情報!$B288)*(①【資材】入荷情報!$P$7:$P$56=②【資材】在庫情報!T$4),(①【資材】入荷情報!$S$7:$S$56))</f>
        <v>0</v>
      </c>
      <c r="T288" s="22" cm="1">
        <f t="array" ref="T288">SUMPRODUCT(('③【組立化粧箱】作業依頼＆実績'!$K$7:$K$256=②【資材】在庫情報!$B288)*('③【組立化粧箱】作業依頼＆実績'!$L$7:$L$256=②【資材】在庫情報!T$4),('③【組立化粧箱】作業依頼＆実績'!$N$7:$N$256))</f>
        <v>0</v>
      </c>
      <c r="U288" s="23">
        <f t="shared" si="62"/>
        <v>70</v>
      </c>
      <c r="W288" s="68">
        <f t="shared" si="63"/>
        <v>0</v>
      </c>
      <c r="X288" s="22">
        <f t="shared" si="64"/>
        <v>0</v>
      </c>
      <c r="Y288" s="69">
        <f t="shared" si="65"/>
        <v>9319</v>
      </c>
    </row>
    <row r="289" spans="2:25" hidden="1" outlineLevel="1" x14ac:dyDescent="0.25">
      <c r="B289" s="19">
        <f t="shared" si="56"/>
        <v>45513</v>
      </c>
      <c r="C289" s="20" t="s">
        <v>75</v>
      </c>
      <c r="D289" s="21">
        <f>SUMPRODUCT((①【資材】入荷情報!$O$7:$O$56=②【資材】在庫情報!$B289)*(①【資材】入荷情報!$P$7:$P$56=②【資材】在庫情報!E$4),(①【資材】入荷情報!$S$7:$S$56))</f>
        <v>0</v>
      </c>
      <c r="E289" s="22" cm="1">
        <f t="array" ref="E289">SUMPRODUCT(('③【組立化粧箱】作業依頼＆実績'!$K$7:$K$256=②【資材】在庫情報!$B289)*('③【組立化粧箱】作業依頼＆実績'!$L$7:$L$256=②【資材】在庫情報!E$4),('③【組立化粧箱】作業依頼＆実績'!$N$7:$N$256))</f>
        <v>0</v>
      </c>
      <c r="F289" s="23">
        <f t="shared" si="57"/>
        <v>5660</v>
      </c>
      <c r="G289" s="21">
        <f>SUMPRODUCT((①【資材】入荷情報!$O$7:$O$56=②【資材】在庫情報!$B289)*(①【資材】入荷情報!$P$7:$P$56=②【資材】在庫情報!H$4),(①【資材】入荷情報!$S$7:$S$56))</f>
        <v>0</v>
      </c>
      <c r="H289" s="22" cm="1">
        <f t="array" ref="H289">SUMPRODUCT(('③【組立化粧箱】作業依頼＆実績'!$K$7:$K$256=②【資材】在庫情報!$B289)*('③【組立化粧箱】作業依頼＆実績'!$L$7:$L$256=②【資材】在庫情報!H$4),('③【組立化粧箱】作業依頼＆実績'!$N$7:$N$256))</f>
        <v>0</v>
      </c>
      <c r="I289" s="23">
        <f t="shared" si="58"/>
        <v>3443</v>
      </c>
      <c r="J289" s="21">
        <f>SUMPRODUCT((①【資材】入荷情報!$O$7:$O$56=②【資材】在庫情報!$B289)*(①【資材】入荷情報!$P$7:$P$56=②【資材】在庫情報!K$4),(①【資材】入荷情報!$S$7:$S$56))</f>
        <v>0</v>
      </c>
      <c r="K289" s="22" cm="1">
        <f t="array" ref="K289">SUMPRODUCT(('③【組立化粧箱】作業依頼＆実績'!$K$7:$K$256=②【資材】在庫情報!$B289)*('③【組立化粧箱】作業依頼＆実績'!$L$7:$L$256=②【資材】在庫情報!K$4),('③【組立化粧箱】作業依頼＆実績'!$N$7:$N$256))</f>
        <v>0</v>
      </c>
      <c r="L289" s="23">
        <f t="shared" si="59"/>
        <v>3443</v>
      </c>
      <c r="M289" s="21">
        <f>SUMPRODUCT((①【資材】入荷情報!$O$7:$O$56=②【資材】在庫情報!$B289)*(①【資材】入荷情報!$P$7:$P$56=②【資材】在庫情報!N$4),(①【資材】入荷情報!$S$7:$S$56))</f>
        <v>0</v>
      </c>
      <c r="N289" s="22" cm="1">
        <f t="array" ref="N289">SUMPRODUCT(('③【組立化粧箱】作業依頼＆実績'!$K$7:$K$256=②【資材】在庫情報!$B289)*('③【組立化粧箱】作業依頼＆実績'!$L$7:$L$256=②【資材】在庫情報!N$4),('③【組立化粧箱】作業依頼＆実績'!$N$7:$N$256))</f>
        <v>0</v>
      </c>
      <c r="O289" s="23">
        <f t="shared" si="60"/>
        <v>5280</v>
      </c>
      <c r="P289" s="21">
        <f>SUMPRODUCT((①【資材】入荷情報!$O$7:$O$56=②【資材】在庫情報!$B289)*(①【資材】入荷情報!$P$7:$P$56=②【資材】在庫情報!Q$4),(①【資材】入荷情報!$S$7:$S$56))</f>
        <v>0</v>
      </c>
      <c r="Q289" s="22" cm="1">
        <f t="array" ref="Q289">SUMPRODUCT(('③【組立化粧箱】作業依頼＆実績'!$K$7:$K$256=②【資材】在庫情報!$B289)*('③【組立化粧箱】作業依頼＆実績'!$L$7:$L$256=②【資材】在庫情報!Q$4),('③【組立化粧箱】作業依頼＆実績'!$N$7:$N$256))</f>
        <v>0</v>
      </c>
      <c r="R289" s="23">
        <f t="shared" si="61"/>
        <v>45</v>
      </c>
      <c r="S289" s="21">
        <f>SUMPRODUCT((①【資材】入荷情報!$O$7:$O$56=②【資材】在庫情報!$B289)*(①【資材】入荷情報!$P$7:$P$56=②【資材】在庫情報!T$4),(①【資材】入荷情報!$S$7:$S$56))</f>
        <v>0</v>
      </c>
      <c r="T289" s="22" cm="1">
        <f t="array" ref="T289">SUMPRODUCT(('③【組立化粧箱】作業依頼＆実績'!$K$7:$K$256=②【資材】在庫情報!$B289)*('③【組立化粧箱】作業依頼＆実績'!$L$7:$L$256=②【資材】在庫情報!T$4),('③【組立化粧箱】作業依頼＆実績'!$N$7:$N$256))</f>
        <v>0</v>
      </c>
      <c r="U289" s="23">
        <f t="shared" si="62"/>
        <v>70</v>
      </c>
      <c r="W289" s="68">
        <f t="shared" si="63"/>
        <v>0</v>
      </c>
      <c r="X289" s="22">
        <f t="shared" si="64"/>
        <v>0</v>
      </c>
      <c r="Y289" s="69">
        <f t="shared" si="65"/>
        <v>9319</v>
      </c>
    </row>
    <row r="290" spans="2:25" hidden="1" outlineLevel="1" x14ac:dyDescent="0.25">
      <c r="B290" s="19">
        <f t="shared" si="56"/>
        <v>45514</v>
      </c>
      <c r="C290" s="20" t="s">
        <v>76</v>
      </c>
      <c r="D290" s="21">
        <f>SUMPRODUCT((①【資材】入荷情報!$O$7:$O$56=②【資材】在庫情報!$B290)*(①【資材】入荷情報!$P$7:$P$56=②【資材】在庫情報!E$4),(①【資材】入荷情報!$S$7:$S$56))</f>
        <v>0</v>
      </c>
      <c r="E290" s="22" cm="1">
        <f t="array" ref="E290">SUMPRODUCT(('③【組立化粧箱】作業依頼＆実績'!$K$7:$K$256=②【資材】在庫情報!$B290)*('③【組立化粧箱】作業依頼＆実績'!$L$7:$L$256=②【資材】在庫情報!E$4),('③【組立化粧箱】作業依頼＆実績'!$N$7:$N$256))</f>
        <v>0</v>
      </c>
      <c r="F290" s="23">
        <f t="shared" si="57"/>
        <v>5660</v>
      </c>
      <c r="G290" s="21">
        <f>SUMPRODUCT((①【資材】入荷情報!$O$7:$O$56=②【資材】在庫情報!$B290)*(①【資材】入荷情報!$P$7:$P$56=②【資材】在庫情報!H$4),(①【資材】入荷情報!$S$7:$S$56))</f>
        <v>0</v>
      </c>
      <c r="H290" s="22" cm="1">
        <f t="array" ref="H290">SUMPRODUCT(('③【組立化粧箱】作業依頼＆実績'!$K$7:$K$256=②【資材】在庫情報!$B290)*('③【組立化粧箱】作業依頼＆実績'!$L$7:$L$256=②【資材】在庫情報!H$4),('③【組立化粧箱】作業依頼＆実績'!$N$7:$N$256))</f>
        <v>0</v>
      </c>
      <c r="I290" s="23">
        <f t="shared" si="58"/>
        <v>3443</v>
      </c>
      <c r="J290" s="21">
        <f>SUMPRODUCT((①【資材】入荷情報!$O$7:$O$56=②【資材】在庫情報!$B290)*(①【資材】入荷情報!$P$7:$P$56=②【資材】在庫情報!K$4),(①【資材】入荷情報!$S$7:$S$56))</f>
        <v>0</v>
      </c>
      <c r="K290" s="22" cm="1">
        <f t="array" ref="K290">SUMPRODUCT(('③【組立化粧箱】作業依頼＆実績'!$K$7:$K$256=②【資材】在庫情報!$B290)*('③【組立化粧箱】作業依頼＆実績'!$L$7:$L$256=②【資材】在庫情報!K$4),('③【組立化粧箱】作業依頼＆実績'!$N$7:$N$256))</f>
        <v>0</v>
      </c>
      <c r="L290" s="23">
        <f t="shared" si="59"/>
        <v>3443</v>
      </c>
      <c r="M290" s="21">
        <f>SUMPRODUCT((①【資材】入荷情報!$O$7:$O$56=②【資材】在庫情報!$B290)*(①【資材】入荷情報!$P$7:$P$56=②【資材】在庫情報!N$4),(①【資材】入荷情報!$S$7:$S$56))</f>
        <v>0</v>
      </c>
      <c r="N290" s="22" cm="1">
        <f t="array" ref="N290">SUMPRODUCT(('③【組立化粧箱】作業依頼＆実績'!$K$7:$K$256=②【資材】在庫情報!$B290)*('③【組立化粧箱】作業依頼＆実績'!$L$7:$L$256=②【資材】在庫情報!N$4),('③【組立化粧箱】作業依頼＆実績'!$N$7:$N$256))</f>
        <v>0</v>
      </c>
      <c r="O290" s="23">
        <f t="shared" si="60"/>
        <v>5280</v>
      </c>
      <c r="P290" s="21">
        <f>SUMPRODUCT((①【資材】入荷情報!$O$7:$O$56=②【資材】在庫情報!$B290)*(①【資材】入荷情報!$P$7:$P$56=②【資材】在庫情報!Q$4),(①【資材】入荷情報!$S$7:$S$56))</f>
        <v>0</v>
      </c>
      <c r="Q290" s="22" cm="1">
        <f t="array" ref="Q290">SUMPRODUCT(('③【組立化粧箱】作業依頼＆実績'!$K$7:$K$256=②【資材】在庫情報!$B290)*('③【組立化粧箱】作業依頼＆実績'!$L$7:$L$256=②【資材】在庫情報!Q$4),('③【組立化粧箱】作業依頼＆実績'!$N$7:$N$256))</f>
        <v>0</v>
      </c>
      <c r="R290" s="23">
        <f t="shared" si="61"/>
        <v>45</v>
      </c>
      <c r="S290" s="21">
        <f>SUMPRODUCT((①【資材】入荷情報!$O$7:$O$56=②【資材】在庫情報!$B290)*(①【資材】入荷情報!$P$7:$P$56=②【資材】在庫情報!T$4),(①【資材】入荷情報!$S$7:$S$56))</f>
        <v>0</v>
      </c>
      <c r="T290" s="22" cm="1">
        <f t="array" ref="T290">SUMPRODUCT(('③【組立化粧箱】作業依頼＆実績'!$K$7:$K$256=②【資材】在庫情報!$B290)*('③【組立化粧箱】作業依頼＆実績'!$L$7:$L$256=②【資材】在庫情報!T$4),('③【組立化粧箱】作業依頼＆実績'!$N$7:$N$256))</f>
        <v>0</v>
      </c>
      <c r="U290" s="23">
        <f t="shared" si="62"/>
        <v>70</v>
      </c>
      <c r="W290" s="68">
        <f t="shared" si="63"/>
        <v>0</v>
      </c>
      <c r="X290" s="22">
        <f t="shared" si="64"/>
        <v>0</v>
      </c>
      <c r="Y290" s="69">
        <f t="shared" si="65"/>
        <v>9319</v>
      </c>
    </row>
    <row r="291" spans="2:25" hidden="1" outlineLevel="1" x14ac:dyDescent="0.25">
      <c r="B291" s="19">
        <f t="shared" si="56"/>
        <v>45515</v>
      </c>
      <c r="C291" s="20" t="s">
        <v>77</v>
      </c>
      <c r="D291" s="21">
        <f>SUMPRODUCT((①【資材】入荷情報!$O$7:$O$56=②【資材】在庫情報!$B291)*(①【資材】入荷情報!$P$7:$P$56=②【資材】在庫情報!E$4),(①【資材】入荷情報!$S$7:$S$56))</f>
        <v>0</v>
      </c>
      <c r="E291" s="22" cm="1">
        <f t="array" ref="E291">SUMPRODUCT(('③【組立化粧箱】作業依頼＆実績'!$K$7:$K$256=②【資材】在庫情報!$B291)*('③【組立化粧箱】作業依頼＆実績'!$L$7:$L$256=②【資材】在庫情報!E$4),('③【組立化粧箱】作業依頼＆実績'!$N$7:$N$256))</f>
        <v>0</v>
      </c>
      <c r="F291" s="23">
        <f t="shared" si="57"/>
        <v>5660</v>
      </c>
      <c r="G291" s="21">
        <f>SUMPRODUCT((①【資材】入荷情報!$O$7:$O$56=②【資材】在庫情報!$B291)*(①【資材】入荷情報!$P$7:$P$56=②【資材】在庫情報!H$4),(①【資材】入荷情報!$S$7:$S$56))</f>
        <v>0</v>
      </c>
      <c r="H291" s="22" cm="1">
        <f t="array" ref="H291">SUMPRODUCT(('③【組立化粧箱】作業依頼＆実績'!$K$7:$K$256=②【資材】在庫情報!$B291)*('③【組立化粧箱】作業依頼＆実績'!$L$7:$L$256=②【資材】在庫情報!H$4),('③【組立化粧箱】作業依頼＆実績'!$N$7:$N$256))</f>
        <v>0</v>
      </c>
      <c r="I291" s="23">
        <f t="shared" si="58"/>
        <v>3443</v>
      </c>
      <c r="J291" s="21">
        <f>SUMPRODUCT((①【資材】入荷情報!$O$7:$O$56=②【資材】在庫情報!$B291)*(①【資材】入荷情報!$P$7:$P$56=②【資材】在庫情報!K$4),(①【資材】入荷情報!$S$7:$S$56))</f>
        <v>0</v>
      </c>
      <c r="K291" s="22" cm="1">
        <f t="array" ref="K291">SUMPRODUCT(('③【組立化粧箱】作業依頼＆実績'!$K$7:$K$256=②【資材】在庫情報!$B291)*('③【組立化粧箱】作業依頼＆実績'!$L$7:$L$256=②【資材】在庫情報!K$4),('③【組立化粧箱】作業依頼＆実績'!$N$7:$N$256))</f>
        <v>0</v>
      </c>
      <c r="L291" s="23">
        <f t="shared" si="59"/>
        <v>3443</v>
      </c>
      <c r="M291" s="21">
        <f>SUMPRODUCT((①【資材】入荷情報!$O$7:$O$56=②【資材】在庫情報!$B291)*(①【資材】入荷情報!$P$7:$P$56=②【資材】在庫情報!N$4),(①【資材】入荷情報!$S$7:$S$56))</f>
        <v>0</v>
      </c>
      <c r="N291" s="22" cm="1">
        <f t="array" ref="N291">SUMPRODUCT(('③【組立化粧箱】作業依頼＆実績'!$K$7:$K$256=②【資材】在庫情報!$B291)*('③【組立化粧箱】作業依頼＆実績'!$L$7:$L$256=②【資材】在庫情報!N$4),('③【組立化粧箱】作業依頼＆実績'!$N$7:$N$256))</f>
        <v>0</v>
      </c>
      <c r="O291" s="23">
        <f t="shared" si="60"/>
        <v>5280</v>
      </c>
      <c r="P291" s="21">
        <f>SUMPRODUCT((①【資材】入荷情報!$O$7:$O$56=②【資材】在庫情報!$B291)*(①【資材】入荷情報!$P$7:$P$56=②【資材】在庫情報!Q$4),(①【資材】入荷情報!$S$7:$S$56))</f>
        <v>0</v>
      </c>
      <c r="Q291" s="22" cm="1">
        <f t="array" ref="Q291">SUMPRODUCT(('③【組立化粧箱】作業依頼＆実績'!$K$7:$K$256=②【資材】在庫情報!$B291)*('③【組立化粧箱】作業依頼＆実績'!$L$7:$L$256=②【資材】在庫情報!Q$4),('③【組立化粧箱】作業依頼＆実績'!$N$7:$N$256))</f>
        <v>0</v>
      </c>
      <c r="R291" s="23">
        <f t="shared" si="61"/>
        <v>45</v>
      </c>
      <c r="S291" s="21">
        <f>SUMPRODUCT((①【資材】入荷情報!$O$7:$O$56=②【資材】在庫情報!$B291)*(①【資材】入荷情報!$P$7:$P$56=②【資材】在庫情報!T$4),(①【資材】入荷情報!$S$7:$S$56))</f>
        <v>0</v>
      </c>
      <c r="T291" s="22" cm="1">
        <f t="array" ref="T291">SUMPRODUCT(('③【組立化粧箱】作業依頼＆実績'!$K$7:$K$256=②【資材】在庫情報!$B291)*('③【組立化粧箱】作業依頼＆実績'!$L$7:$L$256=②【資材】在庫情報!T$4),('③【組立化粧箱】作業依頼＆実績'!$N$7:$N$256))</f>
        <v>0</v>
      </c>
      <c r="U291" s="23">
        <f t="shared" si="62"/>
        <v>70</v>
      </c>
      <c r="W291" s="68">
        <f t="shared" si="63"/>
        <v>0</v>
      </c>
      <c r="X291" s="22">
        <f t="shared" si="64"/>
        <v>0</v>
      </c>
      <c r="Y291" s="69">
        <f t="shared" si="65"/>
        <v>9319</v>
      </c>
    </row>
    <row r="292" spans="2:25" hidden="1" outlineLevel="1" x14ac:dyDescent="0.25">
      <c r="B292" s="19">
        <f t="shared" si="56"/>
        <v>45516</v>
      </c>
      <c r="C292" s="20" t="s">
        <v>78</v>
      </c>
      <c r="D292" s="21">
        <f>SUMPRODUCT((①【資材】入荷情報!$O$7:$O$56=②【資材】在庫情報!$B292)*(①【資材】入荷情報!$P$7:$P$56=②【資材】在庫情報!E$4),(①【資材】入荷情報!$S$7:$S$56))</f>
        <v>0</v>
      </c>
      <c r="E292" s="22" cm="1">
        <f t="array" ref="E292">SUMPRODUCT(('③【組立化粧箱】作業依頼＆実績'!$K$7:$K$256=②【資材】在庫情報!$B292)*('③【組立化粧箱】作業依頼＆実績'!$L$7:$L$256=②【資材】在庫情報!E$4),('③【組立化粧箱】作業依頼＆実績'!$N$7:$N$256))</f>
        <v>0</v>
      </c>
      <c r="F292" s="23">
        <f t="shared" si="57"/>
        <v>5660</v>
      </c>
      <c r="G292" s="21">
        <f>SUMPRODUCT((①【資材】入荷情報!$O$7:$O$56=②【資材】在庫情報!$B292)*(①【資材】入荷情報!$P$7:$P$56=②【資材】在庫情報!H$4),(①【資材】入荷情報!$S$7:$S$56))</f>
        <v>0</v>
      </c>
      <c r="H292" s="22" cm="1">
        <f t="array" ref="H292">SUMPRODUCT(('③【組立化粧箱】作業依頼＆実績'!$K$7:$K$256=②【資材】在庫情報!$B292)*('③【組立化粧箱】作業依頼＆実績'!$L$7:$L$256=②【資材】在庫情報!H$4),('③【組立化粧箱】作業依頼＆実績'!$N$7:$N$256))</f>
        <v>0</v>
      </c>
      <c r="I292" s="23">
        <f t="shared" si="58"/>
        <v>3443</v>
      </c>
      <c r="J292" s="21">
        <f>SUMPRODUCT((①【資材】入荷情報!$O$7:$O$56=②【資材】在庫情報!$B292)*(①【資材】入荷情報!$P$7:$P$56=②【資材】在庫情報!K$4),(①【資材】入荷情報!$S$7:$S$56))</f>
        <v>0</v>
      </c>
      <c r="K292" s="22" cm="1">
        <f t="array" ref="K292">SUMPRODUCT(('③【組立化粧箱】作業依頼＆実績'!$K$7:$K$256=②【資材】在庫情報!$B292)*('③【組立化粧箱】作業依頼＆実績'!$L$7:$L$256=②【資材】在庫情報!K$4),('③【組立化粧箱】作業依頼＆実績'!$N$7:$N$256))</f>
        <v>0</v>
      </c>
      <c r="L292" s="23">
        <f t="shared" si="59"/>
        <v>3443</v>
      </c>
      <c r="M292" s="21">
        <f>SUMPRODUCT((①【資材】入荷情報!$O$7:$O$56=②【資材】在庫情報!$B292)*(①【資材】入荷情報!$P$7:$P$56=②【資材】在庫情報!N$4),(①【資材】入荷情報!$S$7:$S$56))</f>
        <v>0</v>
      </c>
      <c r="N292" s="22" cm="1">
        <f t="array" ref="N292">SUMPRODUCT(('③【組立化粧箱】作業依頼＆実績'!$K$7:$K$256=②【資材】在庫情報!$B292)*('③【組立化粧箱】作業依頼＆実績'!$L$7:$L$256=②【資材】在庫情報!N$4),('③【組立化粧箱】作業依頼＆実績'!$N$7:$N$256))</f>
        <v>0</v>
      </c>
      <c r="O292" s="23">
        <f t="shared" si="60"/>
        <v>5280</v>
      </c>
      <c r="P292" s="21">
        <f>SUMPRODUCT((①【資材】入荷情報!$O$7:$O$56=②【資材】在庫情報!$B292)*(①【資材】入荷情報!$P$7:$P$56=②【資材】在庫情報!Q$4),(①【資材】入荷情報!$S$7:$S$56))</f>
        <v>0</v>
      </c>
      <c r="Q292" s="22" cm="1">
        <f t="array" ref="Q292">SUMPRODUCT(('③【組立化粧箱】作業依頼＆実績'!$K$7:$K$256=②【資材】在庫情報!$B292)*('③【組立化粧箱】作業依頼＆実績'!$L$7:$L$256=②【資材】在庫情報!Q$4),('③【組立化粧箱】作業依頼＆実績'!$N$7:$N$256))</f>
        <v>0</v>
      </c>
      <c r="R292" s="23">
        <f t="shared" si="61"/>
        <v>45</v>
      </c>
      <c r="S292" s="21">
        <f>SUMPRODUCT((①【資材】入荷情報!$O$7:$O$56=②【資材】在庫情報!$B292)*(①【資材】入荷情報!$P$7:$P$56=②【資材】在庫情報!T$4),(①【資材】入荷情報!$S$7:$S$56))</f>
        <v>0</v>
      </c>
      <c r="T292" s="22" cm="1">
        <f t="array" ref="T292">SUMPRODUCT(('③【組立化粧箱】作業依頼＆実績'!$K$7:$K$256=②【資材】在庫情報!$B292)*('③【組立化粧箱】作業依頼＆実績'!$L$7:$L$256=②【資材】在庫情報!T$4),('③【組立化粧箱】作業依頼＆実績'!$N$7:$N$256))</f>
        <v>0</v>
      </c>
      <c r="U292" s="23">
        <f t="shared" si="62"/>
        <v>70</v>
      </c>
      <c r="W292" s="68">
        <f t="shared" si="63"/>
        <v>0</v>
      </c>
      <c r="X292" s="22">
        <f t="shared" si="64"/>
        <v>0</v>
      </c>
      <c r="Y292" s="69">
        <f t="shared" si="65"/>
        <v>9319</v>
      </c>
    </row>
    <row r="293" spans="2:25" hidden="1" outlineLevel="1" x14ac:dyDescent="0.25">
      <c r="B293" s="19">
        <f t="shared" si="56"/>
        <v>45517</v>
      </c>
      <c r="C293" s="20" t="s">
        <v>79</v>
      </c>
      <c r="D293" s="21">
        <f>SUMPRODUCT((①【資材】入荷情報!$O$7:$O$56=②【資材】在庫情報!$B293)*(①【資材】入荷情報!$P$7:$P$56=②【資材】在庫情報!E$4),(①【資材】入荷情報!$S$7:$S$56))</f>
        <v>0</v>
      </c>
      <c r="E293" s="22" cm="1">
        <f t="array" ref="E293">SUMPRODUCT(('③【組立化粧箱】作業依頼＆実績'!$K$7:$K$256=②【資材】在庫情報!$B293)*('③【組立化粧箱】作業依頼＆実績'!$L$7:$L$256=②【資材】在庫情報!E$4),('③【組立化粧箱】作業依頼＆実績'!$N$7:$N$256))</f>
        <v>0</v>
      </c>
      <c r="F293" s="23">
        <f t="shared" si="57"/>
        <v>5660</v>
      </c>
      <c r="G293" s="21">
        <f>SUMPRODUCT((①【資材】入荷情報!$O$7:$O$56=②【資材】在庫情報!$B293)*(①【資材】入荷情報!$P$7:$P$56=②【資材】在庫情報!H$4),(①【資材】入荷情報!$S$7:$S$56))</f>
        <v>0</v>
      </c>
      <c r="H293" s="22" cm="1">
        <f t="array" ref="H293">SUMPRODUCT(('③【組立化粧箱】作業依頼＆実績'!$K$7:$K$256=②【資材】在庫情報!$B293)*('③【組立化粧箱】作業依頼＆実績'!$L$7:$L$256=②【資材】在庫情報!H$4),('③【組立化粧箱】作業依頼＆実績'!$N$7:$N$256))</f>
        <v>0</v>
      </c>
      <c r="I293" s="23">
        <f t="shared" si="58"/>
        <v>3443</v>
      </c>
      <c r="J293" s="21">
        <f>SUMPRODUCT((①【資材】入荷情報!$O$7:$O$56=②【資材】在庫情報!$B293)*(①【資材】入荷情報!$P$7:$P$56=②【資材】在庫情報!K$4),(①【資材】入荷情報!$S$7:$S$56))</f>
        <v>0</v>
      </c>
      <c r="K293" s="22" cm="1">
        <f t="array" ref="K293">SUMPRODUCT(('③【組立化粧箱】作業依頼＆実績'!$K$7:$K$256=②【資材】在庫情報!$B293)*('③【組立化粧箱】作業依頼＆実績'!$L$7:$L$256=②【資材】在庫情報!K$4),('③【組立化粧箱】作業依頼＆実績'!$N$7:$N$256))</f>
        <v>0</v>
      </c>
      <c r="L293" s="23">
        <f t="shared" si="59"/>
        <v>3443</v>
      </c>
      <c r="M293" s="21">
        <f>SUMPRODUCT((①【資材】入荷情報!$O$7:$O$56=②【資材】在庫情報!$B293)*(①【資材】入荷情報!$P$7:$P$56=②【資材】在庫情報!N$4),(①【資材】入荷情報!$S$7:$S$56))</f>
        <v>0</v>
      </c>
      <c r="N293" s="22" cm="1">
        <f t="array" ref="N293">SUMPRODUCT(('③【組立化粧箱】作業依頼＆実績'!$K$7:$K$256=②【資材】在庫情報!$B293)*('③【組立化粧箱】作業依頼＆実績'!$L$7:$L$256=②【資材】在庫情報!N$4),('③【組立化粧箱】作業依頼＆実績'!$N$7:$N$256))</f>
        <v>0</v>
      </c>
      <c r="O293" s="23">
        <f t="shared" si="60"/>
        <v>5280</v>
      </c>
      <c r="P293" s="21">
        <f>SUMPRODUCT((①【資材】入荷情報!$O$7:$O$56=②【資材】在庫情報!$B293)*(①【資材】入荷情報!$P$7:$P$56=②【資材】在庫情報!Q$4),(①【資材】入荷情報!$S$7:$S$56))</f>
        <v>0</v>
      </c>
      <c r="Q293" s="22" cm="1">
        <f t="array" ref="Q293">SUMPRODUCT(('③【組立化粧箱】作業依頼＆実績'!$K$7:$K$256=②【資材】在庫情報!$B293)*('③【組立化粧箱】作業依頼＆実績'!$L$7:$L$256=②【資材】在庫情報!Q$4),('③【組立化粧箱】作業依頼＆実績'!$N$7:$N$256))</f>
        <v>0</v>
      </c>
      <c r="R293" s="23">
        <f t="shared" si="61"/>
        <v>45</v>
      </c>
      <c r="S293" s="21">
        <f>SUMPRODUCT((①【資材】入荷情報!$O$7:$O$56=②【資材】在庫情報!$B293)*(①【資材】入荷情報!$P$7:$P$56=②【資材】在庫情報!T$4),(①【資材】入荷情報!$S$7:$S$56))</f>
        <v>0</v>
      </c>
      <c r="T293" s="22" cm="1">
        <f t="array" ref="T293">SUMPRODUCT(('③【組立化粧箱】作業依頼＆実績'!$K$7:$K$256=②【資材】在庫情報!$B293)*('③【組立化粧箱】作業依頼＆実績'!$L$7:$L$256=②【資材】在庫情報!T$4),('③【組立化粧箱】作業依頼＆実績'!$N$7:$N$256))</f>
        <v>0</v>
      </c>
      <c r="U293" s="23">
        <f t="shared" si="62"/>
        <v>70</v>
      </c>
      <c r="W293" s="68">
        <f t="shared" si="63"/>
        <v>0</v>
      </c>
      <c r="X293" s="22">
        <f t="shared" si="64"/>
        <v>0</v>
      </c>
      <c r="Y293" s="69">
        <f t="shared" si="65"/>
        <v>9319</v>
      </c>
    </row>
    <row r="294" spans="2:25" hidden="1" outlineLevel="1" x14ac:dyDescent="0.25">
      <c r="B294" s="19">
        <f t="shared" si="56"/>
        <v>45518</v>
      </c>
      <c r="C294" s="20" t="s">
        <v>80</v>
      </c>
      <c r="D294" s="21">
        <f>SUMPRODUCT((①【資材】入荷情報!$O$7:$O$56=②【資材】在庫情報!$B294)*(①【資材】入荷情報!$P$7:$P$56=②【資材】在庫情報!E$4),(①【資材】入荷情報!$S$7:$S$56))</f>
        <v>0</v>
      </c>
      <c r="E294" s="22" cm="1">
        <f t="array" ref="E294">SUMPRODUCT(('③【組立化粧箱】作業依頼＆実績'!$K$7:$K$256=②【資材】在庫情報!$B294)*('③【組立化粧箱】作業依頼＆実績'!$L$7:$L$256=②【資材】在庫情報!E$4),('③【組立化粧箱】作業依頼＆実績'!$N$7:$N$256))</f>
        <v>0</v>
      </c>
      <c r="F294" s="23">
        <f t="shared" si="57"/>
        <v>5660</v>
      </c>
      <c r="G294" s="21">
        <f>SUMPRODUCT((①【資材】入荷情報!$O$7:$O$56=②【資材】在庫情報!$B294)*(①【資材】入荷情報!$P$7:$P$56=②【資材】在庫情報!H$4),(①【資材】入荷情報!$S$7:$S$56))</f>
        <v>0</v>
      </c>
      <c r="H294" s="22" cm="1">
        <f t="array" ref="H294">SUMPRODUCT(('③【組立化粧箱】作業依頼＆実績'!$K$7:$K$256=②【資材】在庫情報!$B294)*('③【組立化粧箱】作業依頼＆実績'!$L$7:$L$256=②【資材】在庫情報!H$4),('③【組立化粧箱】作業依頼＆実績'!$N$7:$N$256))</f>
        <v>0</v>
      </c>
      <c r="I294" s="23">
        <f t="shared" si="58"/>
        <v>3443</v>
      </c>
      <c r="J294" s="21">
        <f>SUMPRODUCT((①【資材】入荷情報!$O$7:$O$56=②【資材】在庫情報!$B294)*(①【資材】入荷情報!$P$7:$P$56=②【資材】在庫情報!K$4),(①【資材】入荷情報!$S$7:$S$56))</f>
        <v>0</v>
      </c>
      <c r="K294" s="22" cm="1">
        <f t="array" ref="K294">SUMPRODUCT(('③【組立化粧箱】作業依頼＆実績'!$K$7:$K$256=②【資材】在庫情報!$B294)*('③【組立化粧箱】作業依頼＆実績'!$L$7:$L$256=②【資材】在庫情報!K$4),('③【組立化粧箱】作業依頼＆実績'!$N$7:$N$256))</f>
        <v>0</v>
      </c>
      <c r="L294" s="23">
        <f t="shared" si="59"/>
        <v>3443</v>
      </c>
      <c r="M294" s="21">
        <f>SUMPRODUCT((①【資材】入荷情報!$O$7:$O$56=②【資材】在庫情報!$B294)*(①【資材】入荷情報!$P$7:$P$56=②【資材】在庫情報!N$4),(①【資材】入荷情報!$S$7:$S$56))</f>
        <v>0</v>
      </c>
      <c r="N294" s="22" cm="1">
        <f t="array" ref="N294">SUMPRODUCT(('③【組立化粧箱】作業依頼＆実績'!$K$7:$K$256=②【資材】在庫情報!$B294)*('③【組立化粧箱】作業依頼＆実績'!$L$7:$L$256=②【資材】在庫情報!N$4),('③【組立化粧箱】作業依頼＆実績'!$N$7:$N$256))</f>
        <v>0</v>
      </c>
      <c r="O294" s="23">
        <f t="shared" si="60"/>
        <v>5280</v>
      </c>
      <c r="P294" s="21">
        <f>SUMPRODUCT((①【資材】入荷情報!$O$7:$O$56=②【資材】在庫情報!$B294)*(①【資材】入荷情報!$P$7:$P$56=②【資材】在庫情報!Q$4),(①【資材】入荷情報!$S$7:$S$56))</f>
        <v>0</v>
      </c>
      <c r="Q294" s="22" cm="1">
        <f t="array" ref="Q294">SUMPRODUCT(('③【組立化粧箱】作業依頼＆実績'!$K$7:$K$256=②【資材】在庫情報!$B294)*('③【組立化粧箱】作業依頼＆実績'!$L$7:$L$256=②【資材】在庫情報!Q$4),('③【組立化粧箱】作業依頼＆実績'!$N$7:$N$256))</f>
        <v>0</v>
      </c>
      <c r="R294" s="23">
        <f t="shared" si="61"/>
        <v>45</v>
      </c>
      <c r="S294" s="21">
        <f>SUMPRODUCT((①【資材】入荷情報!$O$7:$O$56=②【資材】在庫情報!$B294)*(①【資材】入荷情報!$P$7:$P$56=②【資材】在庫情報!T$4),(①【資材】入荷情報!$S$7:$S$56))</f>
        <v>0</v>
      </c>
      <c r="T294" s="22" cm="1">
        <f t="array" ref="T294">SUMPRODUCT(('③【組立化粧箱】作業依頼＆実績'!$K$7:$K$256=②【資材】在庫情報!$B294)*('③【組立化粧箱】作業依頼＆実績'!$L$7:$L$256=②【資材】在庫情報!T$4),('③【組立化粧箱】作業依頼＆実績'!$N$7:$N$256))</f>
        <v>0</v>
      </c>
      <c r="U294" s="23">
        <f t="shared" si="62"/>
        <v>70</v>
      </c>
      <c r="W294" s="68">
        <f t="shared" si="63"/>
        <v>0</v>
      </c>
      <c r="X294" s="22">
        <f t="shared" si="64"/>
        <v>0</v>
      </c>
      <c r="Y294" s="69">
        <f t="shared" si="65"/>
        <v>9319</v>
      </c>
    </row>
    <row r="295" spans="2:25" hidden="1" outlineLevel="1" x14ac:dyDescent="0.25">
      <c r="B295" s="19">
        <f t="shared" si="56"/>
        <v>45519</v>
      </c>
      <c r="C295" s="20" t="s">
        <v>81</v>
      </c>
      <c r="D295" s="21">
        <f>SUMPRODUCT((①【資材】入荷情報!$O$7:$O$56=②【資材】在庫情報!$B295)*(①【資材】入荷情報!$P$7:$P$56=②【資材】在庫情報!E$4),(①【資材】入荷情報!$S$7:$S$56))</f>
        <v>0</v>
      </c>
      <c r="E295" s="22" cm="1">
        <f t="array" ref="E295">SUMPRODUCT(('③【組立化粧箱】作業依頼＆実績'!$K$7:$K$256=②【資材】在庫情報!$B295)*('③【組立化粧箱】作業依頼＆実績'!$L$7:$L$256=②【資材】在庫情報!E$4),('③【組立化粧箱】作業依頼＆実績'!$N$7:$N$256))</f>
        <v>0</v>
      </c>
      <c r="F295" s="23">
        <f t="shared" si="57"/>
        <v>5660</v>
      </c>
      <c r="G295" s="21">
        <f>SUMPRODUCT((①【資材】入荷情報!$O$7:$O$56=②【資材】在庫情報!$B295)*(①【資材】入荷情報!$P$7:$P$56=②【資材】在庫情報!H$4),(①【資材】入荷情報!$S$7:$S$56))</f>
        <v>0</v>
      </c>
      <c r="H295" s="22" cm="1">
        <f t="array" ref="H295">SUMPRODUCT(('③【組立化粧箱】作業依頼＆実績'!$K$7:$K$256=②【資材】在庫情報!$B295)*('③【組立化粧箱】作業依頼＆実績'!$L$7:$L$256=②【資材】在庫情報!H$4),('③【組立化粧箱】作業依頼＆実績'!$N$7:$N$256))</f>
        <v>0</v>
      </c>
      <c r="I295" s="23">
        <f t="shared" si="58"/>
        <v>3443</v>
      </c>
      <c r="J295" s="21">
        <f>SUMPRODUCT((①【資材】入荷情報!$O$7:$O$56=②【資材】在庫情報!$B295)*(①【資材】入荷情報!$P$7:$P$56=②【資材】在庫情報!K$4),(①【資材】入荷情報!$S$7:$S$56))</f>
        <v>0</v>
      </c>
      <c r="K295" s="22" cm="1">
        <f t="array" ref="K295">SUMPRODUCT(('③【組立化粧箱】作業依頼＆実績'!$K$7:$K$256=②【資材】在庫情報!$B295)*('③【組立化粧箱】作業依頼＆実績'!$L$7:$L$256=②【資材】在庫情報!K$4),('③【組立化粧箱】作業依頼＆実績'!$N$7:$N$256))</f>
        <v>0</v>
      </c>
      <c r="L295" s="23">
        <f t="shared" si="59"/>
        <v>3443</v>
      </c>
      <c r="M295" s="21">
        <f>SUMPRODUCT((①【資材】入荷情報!$O$7:$O$56=②【資材】在庫情報!$B295)*(①【資材】入荷情報!$P$7:$P$56=②【資材】在庫情報!N$4),(①【資材】入荷情報!$S$7:$S$56))</f>
        <v>0</v>
      </c>
      <c r="N295" s="22" cm="1">
        <f t="array" ref="N295">SUMPRODUCT(('③【組立化粧箱】作業依頼＆実績'!$K$7:$K$256=②【資材】在庫情報!$B295)*('③【組立化粧箱】作業依頼＆実績'!$L$7:$L$256=②【資材】在庫情報!N$4),('③【組立化粧箱】作業依頼＆実績'!$N$7:$N$256))</f>
        <v>0</v>
      </c>
      <c r="O295" s="23">
        <f t="shared" si="60"/>
        <v>5280</v>
      </c>
      <c r="P295" s="21">
        <f>SUMPRODUCT((①【資材】入荷情報!$O$7:$O$56=②【資材】在庫情報!$B295)*(①【資材】入荷情報!$P$7:$P$56=②【資材】在庫情報!Q$4),(①【資材】入荷情報!$S$7:$S$56))</f>
        <v>0</v>
      </c>
      <c r="Q295" s="22" cm="1">
        <f t="array" ref="Q295">SUMPRODUCT(('③【組立化粧箱】作業依頼＆実績'!$K$7:$K$256=②【資材】在庫情報!$B295)*('③【組立化粧箱】作業依頼＆実績'!$L$7:$L$256=②【資材】在庫情報!Q$4),('③【組立化粧箱】作業依頼＆実績'!$N$7:$N$256))</f>
        <v>0</v>
      </c>
      <c r="R295" s="23">
        <f t="shared" si="61"/>
        <v>45</v>
      </c>
      <c r="S295" s="21">
        <f>SUMPRODUCT((①【資材】入荷情報!$O$7:$O$56=②【資材】在庫情報!$B295)*(①【資材】入荷情報!$P$7:$P$56=②【資材】在庫情報!T$4),(①【資材】入荷情報!$S$7:$S$56))</f>
        <v>0</v>
      </c>
      <c r="T295" s="22" cm="1">
        <f t="array" ref="T295">SUMPRODUCT(('③【組立化粧箱】作業依頼＆実績'!$K$7:$K$256=②【資材】在庫情報!$B295)*('③【組立化粧箱】作業依頼＆実績'!$L$7:$L$256=②【資材】在庫情報!T$4),('③【組立化粧箱】作業依頼＆実績'!$N$7:$N$256))</f>
        <v>0</v>
      </c>
      <c r="U295" s="23">
        <f t="shared" si="62"/>
        <v>70</v>
      </c>
      <c r="W295" s="68">
        <f t="shared" si="63"/>
        <v>0</v>
      </c>
      <c r="X295" s="22">
        <f t="shared" si="64"/>
        <v>0</v>
      </c>
      <c r="Y295" s="69">
        <f t="shared" si="65"/>
        <v>9319</v>
      </c>
    </row>
    <row r="296" spans="2:25" hidden="1" outlineLevel="1" x14ac:dyDescent="0.25">
      <c r="B296" s="19">
        <f t="shared" si="56"/>
        <v>45520</v>
      </c>
      <c r="C296" s="20" t="s">
        <v>75</v>
      </c>
      <c r="D296" s="21">
        <f>SUMPRODUCT((①【資材】入荷情報!$O$7:$O$56=②【資材】在庫情報!$B296)*(①【資材】入荷情報!$P$7:$P$56=②【資材】在庫情報!E$4),(①【資材】入荷情報!$S$7:$S$56))</f>
        <v>0</v>
      </c>
      <c r="E296" s="22" cm="1">
        <f t="array" ref="E296">SUMPRODUCT(('③【組立化粧箱】作業依頼＆実績'!$K$7:$K$256=②【資材】在庫情報!$B296)*('③【組立化粧箱】作業依頼＆実績'!$L$7:$L$256=②【資材】在庫情報!E$4),('③【組立化粧箱】作業依頼＆実績'!$N$7:$N$256))</f>
        <v>0</v>
      </c>
      <c r="F296" s="23">
        <f t="shared" si="57"/>
        <v>5660</v>
      </c>
      <c r="G296" s="21">
        <f>SUMPRODUCT((①【資材】入荷情報!$O$7:$O$56=②【資材】在庫情報!$B296)*(①【資材】入荷情報!$P$7:$P$56=②【資材】在庫情報!H$4),(①【資材】入荷情報!$S$7:$S$56))</f>
        <v>0</v>
      </c>
      <c r="H296" s="22" cm="1">
        <f t="array" ref="H296">SUMPRODUCT(('③【組立化粧箱】作業依頼＆実績'!$K$7:$K$256=②【資材】在庫情報!$B296)*('③【組立化粧箱】作業依頼＆実績'!$L$7:$L$256=②【資材】在庫情報!H$4),('③【組立化粧箱】作業依頼＆実績'!$N$7:$N$256))</f>
        <v>0</v>
      </c>
      <c r="I296" s="23">
        <f t="shared" si="58"/>
        <v>3443</v>
      </c>
      <c r="J296" s="21">
        <f>SUMPRODUCT((①【資材】入荷情報!$O$7:$O$56=②【資材】在庫情報!$B296)*(①【資材】入荷情報!$P$7:$P$56=②【資材】在庫情報!K$4),(①【資材】入荷情報!$S$7:$S$56))</f>
        <v>0</v>
      </c>
      <c r="K296" s="22" cm="1">
        <f t="array" ref="K296">SUMPRODUCT(('③【組立化粧箱】作業依頼＆実績'!$K$7:$K$256=②【資材】在庫情報!$B296)*('③【組立化粧箱】作業依頼＆実績'!$L$7:$L$256=②【資材】在庫情報!K$4),('③【組立化粧箱】作業依頼＆実績'!$N$7:$N$256))</f>
        <v>0</v>
      </c>
      <c r="L296" s="23">
        <f t="shared" si="59"/>
        <v>3443</v>
      </c>
      <c r="M296" s="21">
        <f>SUMPRODUCT((①【資材】入荷情報!$O$7:$O$56=②【資材】在庫情報!$B296)*(①【資材】入荷情報!$P$7:$P$56=②【資材】在庫情報!N$4),(①【資材】入荷情報!$S$7:$S$56))</f>
        <v>0</v>
      </c>
      <c r="N296" s="22" cm="1">
        <f t="array" ref="N296">SUMPRODUCT(('③【組立化粧箱】作業依頼＆実績'!$K$7:$K$256=②【資材】在庫情報!$B296)*('③【組立化粧箱】作業依頼＆実績'!$L$7:$L$256=②【資材】在庫情報!N$4),('③【組立化粧箱】作業依頼＆実績'!$N$7:$N$256))</f>
        <v>0</v>
      </c>
      <c r="O296" s="23">
        <f t="shared" si="60"/>
        <v>5280</v>
      </c>
      <c r="P296" s="21">
        <f>SUMPRODUCT((①【資材】入荷情報!$O$7:$O$56=②【資材】在庫情報!$B296)*(①【資材】入荷情報!$P$7:$P$56=②【資材】在庫情報!Q$4),(①【資材】入荷情報!$S$7:$S$56))</f>
        <v>0</v>
      </c>
      <c r="Q296" s="22" cm="1">
        <f t="array" ref="Q296">SUMPRODUCT(('③【組立化粧箱】作業依頼＆実績'!$K$7:$K$256=②【資材】在庫情報!$B296)*('③【組立化粧箱】作業依頼＆実績'!$L$7:$L$256=②【資材】在庫情報!Q$4),('③【組立化粧箱】作業依頼＆実績'!$N$7:$N$256))</f>
        <v>0</v>
      </c>
      <c r="R296" s="23">
        <f t="shared" si="61"/>
        <v>45</v>
      </c>
      <c r="S296" s="21">
        <f>SUMPRODUCT((①【資材】入荷情報!$O$7:$O$56=②【資材】在庫情報!$B296)*(①【資材】入荷情報!$P$7:$P$56=②【資材】在庫情報!T$4),(①【資材】入荷情報!$S$7:$S$56))</f>
        <v>0</v>
      </c>
      <c r="T296" s="22" cm="1">
        <f t="array" ref="T296">SUMPRODUCT(('③【組立化粧箱】作業依頼＆実績'!$K$7:$K$256=②【資材】在庫情報!$B296)*('③【組立化粧箱】作業依頼＆実績'!$L$7:$L$256=②【資材】在庫情報!T$4),('③【組立化粧箱】作業依頼＆実績'!$N$7:$N$256))</f>
        <v>0</v>
      </c>
      <c r="U296" s="23">
        <f t="shared" si="62"/>
        <v>70</v>
      </c>
      <c r="W296" s="68">
        <f t="shared" si="63"/>
        <v>0</v>
      </c>
      <c r="X296" s="22">
        <f t="shared" si="64"/>
        <v>0</v>
      </c>
      <c r="Y296" s="69">
        <f t="shared" si="65"/>
        <v>9319</v>
      </c>
    </row>
    <row r="297" spans="2:25" hidden="1" outlineLevel="1" x14ac:dyDescent="0.25">
      <c r="B297" s="19">
        <f t="shared" si="56"/>
        <v>45521</v>
      </c>
      <c r="C297" s="20" t="s">
        <v>76</v>
      </c>
      <c r="D297" s="21">
        <f>SUMPRODUCT((①【資材】入荷情報!$O$7:$O$56=②【資材】在庫情報!$B297)*(①【資材】入荷情報!$P$7:$P$56=②【資材】在庫情報!E$4),(①【資材】入荷情報!$S$7:$S$56))</f>
        <v>0</v>
      </c>
      <c r="E297" s="22" cm="1">
        <f t="array" ref="E297">SUMPRODUCT(('③【組立化粧箱】作業依頼＆実績'!$K$7:$K$256=②【資材】在庫情報!$B297)*('③【組立化粧箱】作業依頼＆実績'!$L$7:$L$256=②【資材】在庫情報!E$4),('③【組立化粧箱】作業依頼＆実績'!$N$7:$N$256))</f>
        <v>0</v>
      </c>
      <c r="F297" s="23">
        <f t="shared" si="57"/>
        <v>5660</v>
      </c>
      <c r="G297" s="21">
        <f>SUMPRODUCT((①【資材】入荷情報!$O$7:$O$56=②【資材】在庫情報!$B297)*(①【資材】入荷情報!$P$7:$P$56=②【資材】在庫情報!H$4),(①【資材】入荷情報!$S$7:$S$56))</f>
        <v>0</v>
      </c>
      <c r="H297" s="22" cm="1">
        <f t="array" ref="H297">SUMPRODUCT(('③【組立化粧箱】作業依頼＆実績'!$K$7:$K$256=②【資材】在庫情報!$B297)*('③【組立化粧箱】作業依頼＆実績'!$L$7:$L$256=②【資材】在庫情報!H$4),('③【組立化粧箱】作業依頼＆実績'!$N$7:$N$256))</f>
        <v>0</v>
      </c>
      <c r="I297" s="23">
        <f t="shared" si="58"/>
        <v>3443</v>
      </c>
      <c r="J297" s="21">
        <f>SUMPRODUCT((①【資材】入荷情報!$O$7:$O$56=②【資材】在庫情報!$B297)*(①【資材】入荷情報!$P$7:$P$56=②【資材】在庫情報!K$4),(①【資材】入荷情報!$S$7:$S$56))</f>
        <v>0</v>
      </c>
      <c r="K297" s="22" cm="1">
        <f t="array" ref="K297">SUMPRODUCT(('③【組立化粧箱】作業依頼＆実績'!$K$7:$K$256=②【資材】在庫情報!$B297)*('③【組立化粧箱】作業依頼＆実績'!$L$7:$L$256=②【資材】在庫情報!K$4),('③【組立化粧箱】作業依頼＆実績'!$N$7:$N$256))</f>
        <v>0</v>
      </c>
      <c r="L297" s="23">
        <f t="shared" si="59"/>
        <v>3443</v>
      </c>
      <c r="M297" s="21">
        <f>SUMPRODUCT((①【資材】入荷情報!$O$7:$O$56=②【資材】在庫情報!$B297)*(①【資材】入荷情報!$P$7:$P$56=②【資材】在庫情報!N$4),(①【資材】入荷情報!$S$7:$S$56))</f>
        <v>0</v>
      </c>
      <c r="N297" s="22" cm="1">
        <f t="array" ref="N297">SUMPRODUCT(('③【組立化粧箱】作業依頼＆実績'!$K$7:$K$256=②【資材】在庫情報!$B297)*('③【組立化粧箱】作業依頼＆実績'!$L$7:$L$256=②【資材】在庫情報!N$4),('③【組立化粧箱】作業依頼＆実績'!$N$7:$N$256))</f>
        <v>0</v>
      </c>
      <c r="O297" s="23">
        <f t="shared" si="60"/>
        <v>5280</v>
      </c>
      <c r="P297" s="21">
        <f>SUMPRODUCT((①【資材】入荷情報!$O$7:$O$56=②【資材】在庫情報!$B297)*(①【資材】入荷情報!$P$7:$P$56=②【資材】在庫情報!Q$4),(①【資材】入荷情報!$S$7:$S$56))</f>
        <v>0</v>
      </c>
      <c r="Q297" s="22" cm="1">
        <f t="array" ref="Q297">SUMPRODUCT(('③【組立化粧箱】作業依頼＆実績'!$K$7:$K$256=②【資材】在庫情報!$B297)*('③【組立化粧箱】作業依頼＆実績'!$L$7:$L$256=②【資材】在庫情報!Q$4),('③【組立化粧箱】作業依頼＆実績'!$N$7:$N$256))</f>
        <v>0</v>
      </c>
      <c r="R297" s="23">
        <f t="shared" si="61"/>
        <v>45</v>
      </c>
      <c r="S297" s="21">
        <f>SUMPRODUCT((①【資材】入荷情報!$O$7:$O$56=②【資材】在庫情報!$B297)*(①【資材】入荷情報!$P$7:$P$56=②【資材】在庫情報!T$4),(①【資材】入荷情報!$S$7:$S$56))</f>
        <v>0</v>
      </c>
      <c r="T297" s="22" cm="1">
        <f t="array" ref="T297">SUMPRODUCT(('③【組立化粧箱】作業依頼＆実績'!$K$7:$K$256=②【資材】在庫情報!$B297)*('③【組立化粧箱】作業依頼＆実績'!$L$7:$L$256=②【資材】在庫情報!T$4),('③【組立化粧箱】作業依頼＆実績'!$N$7:$N$256))</f>
        <v>0</v>
      </c>
      <c r="U297" s="23">
        <f t="shared" si="62"/>
        <v>70</v>
      </c>
      <c r="W297" s="68">
        <f t="shared" si="63"/>
        <v>0</v>
      </c>
      <c r="X297" s="22">
        <f t="shared" si="64"/>
        <v>0</v>
      </c>
      <c r="Y297" s="69">
        <f t="shared" si="65"/>
        <v>9319</v>
      </c>
    </row>
    <row r="298" spans="2:25" hidden="1" outlineLevel="1" x14ac:dyDescent="0.25">
      <c r="B298" s="19">
        <f t="shared" si="56"/>
        <v>45522</v>
      </c>
      <c r="C298" s="20" t="s">
        <v>77</v>
      </c>
      <c r="D298" s="21">
        <f>SUMPRODUCT((①【資材】入荷情報!$O$7:$O$56=②【資材】在庫情報!$B298)*(①【資材】入荷情報!$P$7:$P$56=②【資材】在庫情報!E$4),(①【資材】入荷情報!$S$7:$S$56))</f>
        <v>0</v>
      </c>
      <c r="E298" s="22" cm="1">
        <f t="array" ref="E298">SUMPRODUCT(('③【組立化粧箱】作業依頼＆実績'!$K$7:$K$256=②【資材】在庫情報!$B298)*('③【組立化粧箱】作業依頼＆実績'!$L$7:$L$256=②【資材】在庫情報!E$4),('③【組立化粧箱】作業依頼＆実績'!$N$7:$N$256))</f>
        <v>0</v>
      </c>
      <c r="F298" s="23">
        <f t="shared" si="57"/>
        <v>5660</v>
      </c>
      <c r="G298" s="21">
        <f>SUMPRODUCT((①【資材】入荷情報!$O$7:$O$56=②【資材】在庫情報!$B298)*(①【資材】入荷情報!$P$7:$P$56=②【資材】在庫情報!H$4),(①【資材】入荷情報!$S$7:$S$56))</f>
        <v>0</v>
      </c>
      <c r="H298" s="22" cm="1">
        <f t="array" ref="H298">SUMPRODUCT(('③【組立化粧箱】作業依頼＆実績'!$K$7:$K$256=②【資材】在庫情報!$B298)*('③【組立化粧箱】作業依頼＆実績'!$L$7:$L$256=②【資材】在庫情報!H$4),('③【組立化粧箱】作業依頼＆実績'!$N$7:$N$256))</f>
        <v>0</v>
      </c>
      <c r="I298" s="23">
        <f t="shared" si="58"/>
        <v>3443</v>
      </c>
      <c r="J298" s="21">
        <f>SUMPRODUCT((①【資材】入荷情報!$O$7:$O$56=②【資材】在庫情報!$B298)*(①【資材】入荷情報!$P$7:$P$56=②【資材】在庫情報!K$4),(①【資材】入荷情報!$S$7:$S$56))</f>
        <v>0</v>
      </c>
      <c r="K298" s="22" cm="1">
        <f t="array" ref="K298">SUMPRODUCT(('③【組立化粧箱】作業依頼＆実績'!$K$7:$K$256=②【資材】在庫情報!$B298)*('③【組立化粧箱】作業依頼＆実績'!$L$7:$L$256=②【資材】在庫情報!K$4),('③【組立化粧箱】作業依頼＆実績'!$N$7:$N$256))</f>
        <v>0</v>
      </c>
      <c r="L298" s="23">
        <f t="shared" si="59"/>
        <v>3443</v>
      </c>
      <c r="M298" s="21">
        <f>SUMPRODUCT((①【資材】入荷情報!$O$7:$O$56=②【資材】在庫情報!$B298)*(①【資材】入荷情報!$P$7:$P$56=②【資材】在庫情報!N$4),(①【資材】入荷情報!$S$7:$S$56))</f>
        <v>0</v>
      </c>
      <c r="N298" s="22" cm="1">
        <f t="array" ref="N298">SUMPRODUCT(('③【組立化粧箱】作業依頼＆実績'!$K$7:$K$256=②【資材】在庫情報!$B298)*('③【組立化粧箱】作業依頼＆実績'!$L$7:$L$256=②【資材】在庫情報!N$4),('③【組立化粧箱】作業依頼＆実績'!$N$7:$N$256))</f>
        <v>0</v>
      </c>
      <c r="O298" s="23">
        <f t="shared" si="60"/>
        <v>5280</v>
      </c>
      <c r="P298" s="21">
        <f>SUMPRODUCT((①【資材】入荷情報!$O$7:$O$56=②【資材】在庫情報!$B298)*(①【資材】入荷情報!$P$7:$P$56=②【資材】在庫情報!Q$4),(①【資材】入荷情報!$S$7:$S$56))</f>
        <v>0</v>
      </c>
      <c r="Q298" s="22" cm="1">
        <f t="array" ref="Q298">SUMPRODUCT(('③【組立化粧箱】作業依頼＆実績'!$K$7:$K$256=②【資材】在庫情報!$B298)*('③【組立化粧箱】作業依頼＆実績'!$L$7:$L$256=②【資材】在庫情報!Q$4),('③【組立化粧箱】作業依頼＆実績'!$N$7:$N$256))</f>
        <v>0</v>
      </c>
      <c r="R298" s="23">
        <f t="shared" si="61"/>
        <v>45</v>
      </c>
      <c r="S298" s="21">
        <f>SUMPRODUCT((①【資材】入荷情報!$O$7:$O$56=②【資材】在庫情報!$B298)*(①【資材】入荷情報!$P$7:$P$56=②【資材】在庫情報!T$4),(①【資材】入荷情報!$S$7:$S$56))</f>
        <v>0</v>
      </c>
      <c r="T298" s="22" cm="1">
        <f t="array" ref="T298">SUMPRODUCT(('③【組立化粧箱】作業依頼＆実績'!$K$7:$K$256=②【資材】在庫情報!$B298)*('③【組立化粧箱】作業依頼＆実績'!$L$7:$L$256=②【資材】在庫情報!T$4),('③【組立化粧箱】作業依頼＆実績'!$N$7:$N$256))</f>
        <v>0</v>
      </c>
      <c r="U298" s="23">
        <f t="shared" si="62"/>
        <v>70</v>
      </c>
      <c r="W298" s="68">
        <f t="shared" si="63"/>
        <v>0</v>
      </c>
      <c r="X298" s="22">
        <f t="shared" si="64"/>
        <v>0</v>
      </c>
      <c r="Y298" s="69">
        <f t="shared" si="65"/>
        <v>9319</v>
      </c>
    </row>
    <row r="299" spans="2:25" hidden="1" outlineLevel="1" x14ac:dyDescent="0.25">
      <c r="B299" s="19">
        <f t="shared" si="56"/>
        <v>45523</v>
      </c>
      <c r="C299" s="20" t="s">
        <v>78</v>
      </c>
      <c r="D299" s="21">
        <f>SUMPRODUCT((①【資材】入荷情報!$O$7:$O$56=②【資材】在庫情報!$B299)*(①【資材】入荷情報!$P$7:$P$56=②【資材】在庫情報!E$4),(①【資材】入荷情報!$S$7:$S$56))</f>
        <v>0</v>
      </c>
      <c r="E299" s="22" cm="1">
        <f t="array" ref="E299">SUMPRODUCT(('③【組立化粧箱】作業依頼＆実績'!$K$7:$K$256=②【資材】在庫情報!$B299)*('③【組立化粧箱】作業依頼＆実績'!$L$7:$L$256=②【資材】在庫情報!E$4),('③【組立化粧箱】作業依頼＆実績'!$N$7:$N$256))</f>
        <v>0</v>
      </c>
      <c r="F299" s="23">
        <f t="shared" si="57"/>
        <v>5660</v>
      </c>
      <c r="G299" s="21">
        <f>SUMPRODUCT((①【資材】入荷情報!$O$7:$O$56=②【資材】在庫情報!$B299)*(①【資材】入荷情報!$P$7:$P$56=②【資材】在庫情報!H$4),(①【資材】入荷情報!$S$7:$S$56))</f>
        <v>0</v>
      </c>
      <c r="H299" s="22" cm="1">
        <f t="array" ref="H299">SUMPRODUCT(('③【組立化粧箱】作業依頼＆実績'!$K$7:$K$256=②【資材】在庫情報!$B299)*('③【組立化粧箱】作業依頼＆実績'!$L$7:$L$256=②【資材】在庫情報!H$4),('③【組立化粧箱】作業依頼＆実績'!$N$7:$N$256))</f>
        <v>0</v>
      </c>
      <c r="I299" s="23">
        <f t="shared" si="58"/>
        <v>3443</v>
      </c>
      <c r="J299" s="21">
        <f>SUMPRODUCT((①【資材】入荷情報!$O$7:$O$56=②【資材】在庫情報!$B299)*(①【資材】入荷情報!$P$7:$P$56=②【資材】在庫情報!K$4),(①【資材】入荷情報!$S$7:$S$56))</f>
        <v>0</v>
      </c>
      <c r="K299" s="22" cm="1">
        <f t="array" ref="K299">SUMPRODUCT(('③【組立化粧箱】作業依頼＆実績'!$K$7:$K$256=②【資材】在庫情報!$B299)*('③【組立化粧箱】作業依頼＆実績'!$L$7:$L$256=②【資材】在庫情報!K$4),('③【組立化粧箱】作業依頼＆実績'!$N$7:$N$256))</f>
        <v>0</v>
      </c>
      <c r="L299" s="23">
        <f t="shared" si="59"/>
        <v>3443</v>
      </c>
      <c r="M299" s="21">
        <f>SUMPRODUCT((①【資材】入荷情報!$O$7:$O$56=②【資材】在庫情報!$B299)*(①【資材】入荷情報!$P$7:$P$56=②【資材】在庫情報!N$4),(①【資材】入荷情報!$S$7:$S$56))</f>
        <v>0</v>
      </c>
      <c r="N299" s="22" cm="1">
        <f t="array" ref="N299">SUMPRODUCT(('③【組立化粧箱】作業依頼＆実績'!$K$7:$K$256=②【資材】在庫情報!$B299)*('③【組立化粧箱】作業依頼＆実績'!$L$7:$L$256=②【資材】在庫情報!N$4),('③【組立化粧箱】作業依頼＆実績'!$N$7:$N$256))</f>
        <v>0</v>
      </c>
      <c r="O299" s="23">
        <f t="shared" si="60"/>
        <v>5280</v>
      </c>
      <c r="P299" s="21">
        <f>SUMPRODUCT((①【資材】入荷情報!$O$7:$O$56=②【資材】在庫情報!$B299)*(①【資材】入荷情報!$P$7:$P$56=②【資材】在庫情報!Q$4),(①【資材】入荷情報!$S$7:$S$56))</f>
        <v>0</v>
      </c>
      <c r="Q299" s="22" cm="1">
        <f t="array" ref="Q299">SUMPRODUCT(('③【組立化粧箱】作業依頼＆実績'!$K$7:$K$256=②【資材】在庫情報!$B299)*('③【組立化粧箱】作業依頼＆実績'!$L$7:$L$256=②【資材】在庫情報!Q$4),('③【組立化粧箱】作業依頼＆実績'!$N$7:$N$256))</f>
        <v>0</v>
      </c>
      <c r="R299" s="23">
        <f t="shared" si="61"/>
        <v>45</v>
      </c>
      <c r="S299" s="21">
        <f>SUMPRODUCT((①【資材】入荷情報!$O$7:$O$56=②【資材】在庫情報!$B299)*(①【資材】入荷情報!$P$7:$P$56=②【資材】在庫情報!T$4),(①【資材】入荷情報!$S$7:$S$56))</f>
        <v>0</v>
      </c>
      <c r="T299" s="22" cm="1">
        <f t="array" ref="T299">SUMPRODUCT(('③【組立化粧箱】作業依頼＆実績'!$K$7:$K$256=②【資材】在庫情報!$B299)*('③【組立化粧箱】作業依頼＆実績'!$L$7:$L$256=②【資材】在庫情報!T$4),('③【組立化粧箱】作業依頼＆実績'!$N$7:$N$256))</f>
        <v>0</v>
      </c>
      <c r="U299" s="23">
        <f t="shared" si="62"/>
        <v>70</v>
      </c>
      <c r="W299" s="68">
        <f t="shared" si="63"/>
        <v>0</v>
      </c>
      <c r="X299" s="22">
        <f t="shared" si="64"/>
        <v>0</v>
      </c>
      <c r="Y299" s="69">
        <f t="shared" si="65"/>
        <v>9319</v>
      </c>
    </row>
    <row r="300" spans="2:25" hidden="1" outlineLevel="1" x14ac:dyDescent="0.25">
      <c r="B300" s="19">
        <f t="shared" si="56"/>
        <v>45524</v>
      </c>
      <c r="C300" s="20" t="s">
        <v>79</v>
      </c>
      <c r="D300" s="21">
        <f>SUMPRODUCT((①【資材】入荷情報!$O$7:$O$56=②【資材】在庫情報!$B300)*(①【資材】入荷情報!$P$7:$P$56=②【資材】在庫情報!E$4),(①【資材】入荷情報!$S$7:$S$56))</f>
        <v>0</v>
      </c>
      <c r="E300" s="22" cm="1">
        <f t="array" ref="E300">SUMPRODUCT(('③【組立化粧箱】作業依頼＆実績'!$K$7:$K$256=②【資材】在庫情報!$B300)*('③【組立化粧箱】作業依頼＆実績'!$L$7:$L$256=②【資材】在庫情報!E$4),('③【組立化粧箱】作業依頼＆実績'!$N$7:$N$256))</f>
        <v>0</v>
      </c>
      <c r="F300" s="23">
        <f t="shared" si="57"/>
        <v>5660</v>
      </c>
      <c r="G300" s="21">
        <f>SUMPRODUCT((①【資材】入荷情報!$O$7:$O$56=②【資材】在庫情報!$B300)*(①【資材】入荷情報!$P$7:$P$56=②【資材】在庫情報!H$4),(①【資材】入荷情報!$S$7:$S$56))</f>
        <v>0</v>
      </c>
      <c r="H300" s="22" cm="1">
        <f t="array" ref="H300">SUMPRODUCT(('③【組立化粧箱】作業依頼＆実績'!$K$7:$K$256=②【資材】在庫情報!$B300)*('③【組立化粧箱】作業依頼＆実績'!$L$7:$L$256=②【資材】在庫情報!H$4),('③【組立化粧箱】作業依頼＆実績'!$N$7:$N$256))</f>
        <v>0</v>
      </c>
      <c r="I300" s="23">
        <f t="shared" si="58"/>
        <v>3443</v>
      </c>
      <c r="J300" s="21">
        <f>SUMPRODUCT((①【資材】入荷情報!$O$7:$O$56=②【資材】在庫情報!$B300)*(①【資材】入荷情報!$P$7:$P$56=②【資材】在庫情報!K$4),(①【資材】入荷情報!$S$7:$S$56))</f>
        <v>0</v>
      </c>
      <c r="K300" s="22" cm="1">
        <f t="array" ref="K300">SUMPRODUCT(('③【組立化粧箱】作業依頼＆実績'!$K$7:$K$256=②【資材】在庫情報!$B300)*('③【組立化粧箱】作業依頼＆実績'!$L$7:$L$256=②【資材】在庫情報!K$4),('③【組立化粧箱】作業依頼＆実績'!$N$7:$N$256))</f>
        <v>0</v>
      </c>
      <c r="L300" s="23">
        <f t="shared" si="59"/>
        <v>3443</v>
      </c>
      <c r="M300" s="21">
        <f>SUMPRODUCT((①【資材】入荷情報!$O$7:$O$56=②【資材】在庫情報!$B300)*(①【資材】入荷情報!$P$7:$P$56=②【資材】在庫情報!N$4),(①【資材】入荷情報!$S$7:$S$56))</f>
        <v>0</v>
      </c>
      <c r="N300" s="22" cm="1">
        <f t="array" ref="N300">SUMPRODUCT(('③【組立化粧箱】作業依頼＆実績'!$K$7:$K$256=②【資材】在庫情報!$B300)*('③【組立化粧箱】作業依頼＆実績'!$L$7:$L$256=②【資材】在庫情報!N$4),('③【組立化粧箱】作業依頼＆実績'!$N$7:$N$256))</f>
        <v>0</v>
      </c>
      <c r="O300" s="23">
        <f t="shared" si="60"/>
        <v>5280</v>
      </c>
      <c r="P300" s="21">
        <f>SUMPRODUCT((①【資材】入荷情報!$O$7:$O$56=②【資材】在庫情報!$B300)*(①【資材】入荷情報!$P$7:$P$56=②【資材】在庫情報!Q$4),(①【資材】入荷情報!$S$7:$S$56))</f>
        <v>0</v>
      </c>
      <c r="Q300" s="22" cm="1">
        <f t="array" ref="Q300">SUMPRODUCT(('③【組立化粧箱】作業依頼＆実績'!$K$7:$K$256=②【資材】在庫情報!$B300)*('③【組立化粧箱】作業依頼＆実績'!$L$7:$L$256=②【資材】在庫情報!Q$4),('③【組立化粧箱】作業依頼＆実績'!$N$7:$N$256))</f>
        <v>0</v>
      </c>
      <c r="R300" s="23">
        <f t="shared" si="61"/>
        <v>45</v>
      </c>
      <c r="S300" s="21">
        <f>SUMPRODUCT((①【資材】入荷情報!$O$7:$O$56=②【資材】在庫情報!$B300)*(①【資材】入荷情報!$P$7:$P$56=②【資材】在庫情報!T$4),(①【資材】入荷情報!$S$7:$S$56))</f>
        <v>0</v>
      </c>
      <c r="T300" s="22" cm="1">
        <f t="array" ref="T300">SUMPRODUCT(('③【組立化粧箱】作業依頼＆実績'!$K$7:$K$256=②【資材】在庫情報!$B300)*('③【組立化粧箱】作業依頼＆実績'!$L$7:$L$256=②【資材】在庫情報!T$4),('③【組立化粧箱】作業依頼＆実績'!$N$7:$N$256))</f>
        <v>0</v>
      </c>
      <c r="U300" s="23">
        <f t="shared" si="62"/>
        <v>70</v>
      </c>
      <c r="W300" s="68">
        <f t="shared" si="63"/>
        <v>0</v>
      </c>
      <c r="X300" s="22">
        <f t="shared" si="64"/>
        <v>0</v>
      </c>
      <c r="Y300" s="69">
        <f t="shared" si="65"/>
        <v>9319</v>
      </c>
    </row>
    <row r="301" spans="2:25" hidden="1" outlineLevel="1" x14ac:dyDescent="0.25">
      <c r="B301" s="19">
        <f t="shared" si="56"/>
        <v>45525</v>
      </c>
      <c r="C301" s="20" t="s">
        <v>80</v>
      </c>
      <c r="D301" s="21">
        <f>SUMPRODUCT((①【資材】入荷情報!$O$7:$O$56=②【資材】在庫情報!$B301)*(①【資材】入荷情報!$P$7:$P$56=②【資材】在庫情報!E$4),(①【資材】入荷情報!$S$7:$S$56))</f>
        <v>0</v>
      </c>
      <c r="E301" s="22" cm="1">
        <f t="array" ref="E301">SUMPRODUCT(('③【組立化粧箱】作業依頼＆実績'!$K$7:$K$256=②【資材】在庫情報!$B301)*('③【組立化粧箱】作業依頼＆実績'!$L$7:$L$256=②【資材】在庫情報!E$4),('③【組立化粧箱】作業依頼＆実績'!$N$7:$N$256))</f>
        <v>0</v>
      </c>
      <c r="F301" s="23">
        <f t="shared" si="57"/>
        <v>5660</v>
      </c>
      <c r="G301" s="21">
        <f>SUMPRODUCT((①【資材】入荷情報!$O$7:$O$56=②【資材】在庫情報!$B301)*(①【資材】入荷情報!$P$7:$P$56=②【資材】在庫情報!H$4),(①【資材】入荷情報!$S$7:$S$56))</f>
        <v>0</v>
      </c>
      <c r="H301" s="22" cm="1">
        <f t="array" ref="H301">SUMPRODUCT(('③【組立化粧箱】作業依頼＆実績'!$K$7:$K$256=②【資材】在庫情報!$B301)*('③【組立化粧箱】作業依頼＆実績'!$L$7:$L$256=②【資材】在庫情報!H$4),('③【組立化粧箱】作業依頼＆実績'!$N$7:$N$256))</f>
        <v>0</v>
      </c>
      <c r="I301" s="23">
        <f t="shared" si="58"/>
        <v>3443</v>
      </c>
      <c r="J301" s="21">
        <f>SUMPRODUCT((①【資材】入荷情報!$O$7:$O$56=②【資材】在庫情報!$B301)*(①【資材】入荷情報!$P$7:$P$56=②【資材】在庫情報!K$4),(①【資材】入荷情報!$S$7:$S$56))</f>
        <v>0</v>
      </c>
      <c r="K301" s="22" cm="1">
        <f t="array" ref="K301">SUMPRODUCT(('③【組立化粧箱】作業依頼＆実績'!$K$7:$K$256=②【資材】在庫情報!$B301)*('③【組立化粧箱】作業依頼＆実績'!$L$7:$L$256=②【資材】在庫情報!K$4),('③【組立化粧箱】作業依頼＆実績'!$N$7:$N$256))</f>
        <v>0</v>
      </c>
      <c r="L301" s="23">
        <f t="shared" si="59"/>
        <v>3443</v>
      </c>
      <c r="M301" s="21">
        <f>SUMPRODUCT((①【資材】入荷情報!$O$7:$O$56=②【資材】在庫情報!$B301)*(①【資材】入荷情報!$P$7:$P$56=②【資材】在庫情報!N$4),(①【資材】入荷情報!$S$7:$S$56))</f>
        <v>0</v>
      </c>
      <c r="N301" s="22" cm="1">
        <f t="array" ref="N301">SUMPRODUCT(('③【組立化粧箱】作業依頼＆実績'!$K$7:$K$256=②【資材】在庫情報!$B301)*('③【組立化粧箱】作業依頼＆実績'!$L$7:$L$256=②【資材】在庫情報!N$4),('③【組立化粧箱】作業依頼＆実績'!$N$7:$N$256))</f>
        <v>0</v>
      </c>
      <c r="O301" s="23">
        <f t="shared" si="60"/>
        <v>5280</v>
      </c>
      <c r="P301" s="21">
        <f>SUMPRODUCT((①【資材】入荷情報!$O$7:$O$56=②【資材】在庫情報!$B301)*(①【資材】入荷情報!$P$7:$P$56=②【資材】在庫情報!Q$4),(①【資材】入荷情報!$S$7:$S$56))</f>
        <v>0</v>
      </c>
      <c r="Q301" s="22" cm="1">
        <f t="array" ref="Q301">SUMPRODUCT(('③【組立化粧箱】作業依頼＆実績'!$K$7:$K$256=②【資材】在庫情報!$B301)*('③【組立化粧箱】作業依頼＆実績'!$L$7:$L$256=②【資材】在庫情報!Q$4),('③【組立化粧箱】作業依頼＆実績'!$N$7:$N$256))</f>
        <v>0</v>
      </c>
      <c r="R301" s="23">
        <f t="shared" si="61"/>
        <v>45</v>
      </c>
      <c r="S301" s="21">
        <f>SUMPRODUCT((①【資材】入荷情報!$O$7:$O$56=②【資材】在庫情報!$B301)*(①【資材】入荷情報!$P$7:$P$56=②【資材】在庫情報!T$4),(①【資材】入荷情報!$S$7:$S$56))</f>
        <v>0</v>
      </c>
      <c r="T301" s="22" cm="1">
        <f t="array" ref="T301">SUMPRODUCT(('③【組立化粧箱】作業依頼＆実績'!$K$7:$K$256=②【資材】在庫情報!$B301)*('③【組立化粧箱】作業依頼＆実績'!$L$7:$L$256=②【資材】在庫情報!T$4),('③【組立化粧箱】作業依頼＆実績'!$N$7:$N$256))</f>
        <v>0</v>
      </c>
      <c r="U301" s="23">
        <f t="shared" si="62"/>
        <v>70</v>
      </c>
      <c r="W301" s="68">
        <f t="shared" si="63"/>
        <v>0</v>
      </c>
      <c r="X301" s="22">
        <f t="shared" si="64"/>
        <v>0</v>
      </c>
      <c r="Y301" s="69">
        <f t="shared" si="65"/>
        <v>9319</v>
      </c>
    </row>
    <row r="302" spans="2:25" hidden="1" outlineLevel="1" x14ac:dyDescent="0.25">
      <c r="B302" s="19">
        <f t="shared" si="56"/>
        <v>45526</v>
      </c>
      <c r="C302" s="20" t="s">
        <v>81</v>
      </c>
      <c r="D302" s="21">
        <f>SUMPRODUCT((①【資材】入荷情報!$O$7:$O$56=②【資材】在庫情報!$B302)*(①【資材】入荷情報!$P$7:$P$56=②【資材】在庫情報!E$4),(①【資材】入荷情報!$S$7:$S$56))</f>
        <v>0</v>
      </c>
      <c r="E302" s="22" cm="1">
        <f t="array" ref="E302">SUMPRODUCT(('③【組立化粧箱】作業依頼＆実績'!$K$7:$K$256=②【資材】在庫情報!$B302)*('③【組立化粧箱】作業依頼＆実績'!$L$7:$L$256=②【資材】在庫情報!E$4),('③【組立化粧箱】作業依頼＆実績'!$N$7:$N$256))</f>
        <v>0</v>
      </c>
      <c r="F302" s="23">
        <f t="shared" si="57"/>
        <v>5660</v>
      </c>
      <c r="G302" s="21">
        <f>SUMPRODUCT((①【資材】入荷情報!$O$7:$O$56=②【資材】在庫情報!$B302)*(①【資材】入荷情報!$P$7:$P$56=②【資材】在庫情報!H$4),(①【資材】入荷情報!$S$7:$S$56))</f>
        <v>0</v>
      </c>
      <c r="H302" s="22" cm="1">
        <f t="array" ref="H302">SUMPRODUCT(('③【組立化粧箱】作業依頼＆実績'!$K$7:$K$256=②【資材】在庫情報!$B302)*('③【組立化粧箱】作業依頼＆実績'!$L$7:$L$256=②【資材】在庫情報!H$4),('③【組立化粧箱】作業依頼＆実績'!$N$7:$N$256))</f>
        <v>0</v>
      </c>
      <c r="I302" s="23">
        <f t="shared" si="58"/>
        <v>3443</v>
      </c>
      <c r="J302" s="21">
        <f>SUMPRODUCT((①【資材】入荷情報!$O$7:$O$56=②【資材】在庫情報!$B302)*(①【資材】入荷情報!$P$7:$P$56=②【資材】在庫情報!K$4),(①【資材】入荷情報!$S$7:$S$56))</f>
        <v>0</v>
      </c>
      <c r="K302" s="22" cm="1">
        <f t="array" ref="K302">SUMPRODUCT(('③【組立化粧箱】作業依頼＆実績'!$K$7:$K$256=②【資材】在庫情報!$B302)*('③【組立化粧箱】作業依頼＆実績'!$L$7:$L$256=②【資材】在庫情報!K$4),('③【組立化粧箱】作業依頼＆実績'!$N$7:$N$256))</f>
        <v>0</v>
      </c>
      <c r="L302" s="23">
        <f t="shared" si="59"/>
        <v>3443</v>
      </c>
      <c r="M302" s="21">
        <f>SUMPRODUCT((①【資材】入荷情報!$O$7:$O$56=②【資材】在庫情報!$B302)*(①【資材】入荷情報!$P$7:$P$56=②【資材】在庫情報!N$4),(①【資材】入荷情報!$S$7:$S$56))</f>
        <v>0</v>
      </c>
      <c r="N302" s="22" cm="1">
        <f t="array" ref="N302">SUMPRODUCT(('③【組立化粧箱】作業依頼＆実績'!$K$7:$K$256=②【資材】在庫情報!$B302)*('③【組立化粧箱】作業依頼＆実績'!$L$7:$L$256=②【資材】在庫情報!N$4),('③【組立化粧箱】作業依頼＆実績'!$N$7:$N$256))</f>
        <v>0</v>
      </c>
      <c r="O302" s="23">
        <f t="shared" si="60"/>
        <v>5280</v>
      </c>
      <c r="P302" s="21">
        <f>SUMPRODUCT((①【資材】入荷情報!$O$7:$O$56=②【資材】在庫情報!$B302)*(①【資材】入荷情報!$P$7:$P$56=②【資材】在庫情報!Q$4),(①【資材】入荷情報!$S$7:$S$56))</f>
        <v>0</v>
      </c>
      <c r="Q302" s="22" cm="1">
        <f t="array" ref="Q302">SUMPRODUCT(('③【組立化粧箱】作業依頼＆実績'!$K$7:$K$256=②【資材】在庫情報!$B302)*('③【組立化粧箱】作業依頼＆実績'!$L$7:$L$256=②【資材】在庫情報!Q$4),('③【組立化粧箱】作業依頼＆実績'!$N$7:$N$256))</f>
        <v>0</v>
      </c>
      <c r="R302" s="23">
        <f t="shared" si="61"/>
        <v>45</v>
      </c>
      <c r="S302" s="21">
        <f>SUMPRODUCT((①【資材】入荷情報!$O$7:$O$56=②【資材】在庫情報!$B302)*(①【資材】入荷情報!$P$7:$P$56=②【資材】在庫情報!T$4),(①【資材】入荷情報!$S$7:$S$56))</f>
        <v>0</v>
      </c>
      <c r="T302" s="22" cm="1">
        <f t="array" ref="T302">SUMPRODUCT(('③【組立化粧箱】作業依頼＆実績'!$K$7:$K$256=②【資材】在庫情報!$B302)*('③【組立化粧箱】作業依頼＆実績'!$L$7:$L$256=②【資材】在庫情報!T$4),('③【組立化粧箱】作業依頼＆実績'!$N$7:$N$256))</f>
        <v>0</v>
      </c>
      <c r="U302" s="23">
        <f t="shared" si="62"/>
        <v>70</v>
      </c>
      <c r="W302" s="68">
        <f t="shared" si="63"/>
        <v>0</v>
      </c>
      <c r="X302" s="22">
        <f t="shared" si="64"/>
        <v>0</v>
      </c>
      <c r="Y302" s="69">
        <f t="shared" si="65"/>
        <v>9319</v>
      </c>
    </row>
    <row r="303" spans="2:25" hidden="1" outlineLevel="1" x14ac:dyDescent="0.25">
      <c r="B303" s="19">
        <f t="shared" si="56"/>
        <v>45527</v>
      </c>
      <c r="C303" s="20" t="s">
        <v>75</v>
      </c>
      <c r="D303" s="21">
        <f>SUMPRODUCT((①【資材】入荷情報!$O$7:$O$56=②【資材】在庫情報!$B303)*(①【資材】入荷情報!$P$7:$P$56=②【資材】在庫情報!E$4),(①【資材】入荷情報!$S$7:$S$56))</f>
        <v>0</v>
      </c>
      <c r="E303" s="22" cm="1">
        <f t="array" ref="E303">SUMPRODUCT(('③【組立化粧箱】作業依頼＆実績'!$K$7:$K$256=②【資材】在庫情報!$B303)*('③【組立化粧箱】作業依頼＆実績'!$L$7:$L$256=②【資材】在庫情報!E$4),('③【組立化粧箱】作業依頼＆実績'!$N$7:$N$256))</f>
        <v>0</v>
      </c>
      <c r="F303" s="23">
        <f t="shared" si="57"/>
        <v>5660</v>
      </c>
      <c r="G303" s="21">
        <f>SUMPRODUCT((①【資材】入荷情報!$O$7:$O$56=②【資材】在庫情報!$B303)*(①【資材】入荷情報!$P$7:$P$56=②【資材】在庫情報!H$4),(①【資材】入荷情報!$S$7:$S$56))</f>
        <v>0</v>
      </c>
      <c r="H303" s="22" cm="1">
        <f t="array" ref="H303">SUMPRODUCT(('③【組立化粧箱】作業依頼＆実績'!$K$7:$K$256=②【資材】在庫情報!$B303)*('③【組立化粧箱】作業依頼＆実績'!$L$7:$L$256=②【資材】在庫情報!H$4),('③【組立化粧箱】作業依頼＆実績'!$N$7:$N$256))</f>
        <v>0</v>
      </c>
      <c r="I303" s="23">
        <f t="shared" si="58"/>
        <v>3443</v>
      </c>
      <c r="J303" s="21">
        <f>SUMPRODUCT((①【資材】入荷情報!$O$7:$O$56=②【資材】在庫情報!$B303)*(①【資材】入荷情報!$P$7:$P$56=②【資材】在庫情報!K$4),(①【資材】入荷情報!$S$7:$S$56))</f>
        <v>0</v>
      </c>
      <c r="K303" s="22" cm="1">
        <f t="array" ref="K303">SUMPRODUCT(('③【組立化粧箱】作業依頼＆実績'!$K$7:$K$256=②【資材】在庫情報!$B303)*('③【組立化粧箱】作業依頼＆実績'!$L$7:$L$256=②【資材】在庫情報!K$4),('③【組立化粧箱】作業依頼＆実績'!$N$7:$N$256))</f>
        <v>0</v>
      </c>
      <c r="L303" s="23">
        <f t="shared" si="59"/>
        <v>3443</v>
      </c>
      <c r="M303" s="21">
        <f>SUMPRODUCT((①【資材】入荷情報!$O$7:$O$56=②【資材】在庫情報!$B303)*(①【資材】入荷情報!$P$7:$P$56=②【資材】在庫情報!N$4),(①【資材】入荷情報!$S$7:$S$56))</f>
        <v>0</v>
      </c>
      <c r="N303" s="22" cm="1">
        <f t="array" ref="N303">SUMPRODUCT(('③【組立化粧箱】作業依頼＆実績'!$K$7:$K$256=②【資材】在庫情報!$B303)*('③【組立化粧箱】作業依頼＆実績'!$L$7:$L$256=②【資材】在庫情報!N$4),('③【組立化粧箱】作業依頼＆実績'!$N$7:$N$256))</f>
        <v>0</v>
      </c>
      <c r="O303" s="23">
        <f t="shared" si="60"/>
        <v>5280</v>
      </c>
      <c r="P303" s="21">
        <f>SUMPRODUCT((①【資材】入荷情報!$O$7:$O$56=②【資材】在庫情報!$B303)*(①【資材】入荷情報!$P$7:$P$56=②【資材】在庫情報!Q$4),(①【資材】入荷情報!$S$7:$S$56))</f>
        <v>0</v>
      </c>
      <c r="Q303" s="22" cm="1">
        <f t="array" ref="Q303">SUMPRODUCT(('③【組立化粧箱】作業依頼＆実績'!$K$7:$K$256=②【資材】在庫情報!$B303)*('③【組立化粧箱】作業依頼＆実績'!$L$7:$L$256=②【資材】在庫情報!Q$4),('③【組立化粧箱】作業依頼＆実績'!$N$7:$N$256))</f>
        <v>0</v>
      </c>
      <c r="R303" s="23">
        <f t="shared" si="61"/>
        <v>45</v>
      </c>
      <c r="S303" s="21">
        <f>SUMPRODUCT((①【資材】入荷情報!$O$7:$O$56=②【資材】在庫情報!$B303)*(①【資材】入荷情報!$P$7:$P$56=②【資材】在庫情報!T$4),(①【資材】入荷情報!$S$7:$S$56))</f>
        <v>0</v>
      </c>
      <c r="T303" s="22" cm="1">
        <f t="array" ref="T303">SUMPRODUCT(('③【組立化粧箱】作業依頼＆実績'!$K$7:$K$256=②【資材】在庫情報!$B303)*('③【組立化粧箱】作業依頼＆実績'!$L$7:$L$256=②【資材】在庫情報!T$4),('③【組立化粧箱】作業依頼＆実績'!$N$7:$N$256))</f>
        <v>0</v>
      </c>
      <c r="U303" s="23">
        <f t="shared" si="62"/>
        <v>70</v>
      </c>
      <c r="W303" s="68">
        <f t="shared" si="63"/>
        <v>0</v>
      </c>
      <c r="X303" s="22">
        <f t="shared" si="64"/>
        <v>0</v>
      </c>
      <c r="Y303" s="69">
        <f t="shared" si="65"/>
        <v>9319</v>
      </c>
    </row>
    <row r="304" spans="2:25" hidden="1" outlineLevel="1" x14ac:dyDescent="0.25">
      <c r="B304" s="19">
        <f t="shared" si="56"/>
        <v>45528</v>
      </c>
      <c r="C304" s="20" t="s">
        <v>76</v>
      </c>
      <c r="D304" s="21">
        <f>SUMPRODUCT((①【資材】入荷情報!$O$7:$O$56=②【資材】在庫情報!$B304)*(①【資材】入荷情報!$P$7:$P$56=②【資材】在庫情報!E$4),(①【資材】入荷情報!$S$7:$S$56))</f>
        <v>0</v>
      </c>
      <c r="E304" s="22" cm="1">
        <f t="array" ref="E304">SUMPRODUCT(('③【組立化粧箱】作業依頼＆実績'!$K$7:$K$256=②【資材】在庫情報!$B304)*('③【組立化粧箱】作業依頼＆実績'!$L$7:$L$256=②【資材】在庫情報!E$4),('③【組立化粧箱】作業依頼＆実績'!$N$7:$N$256))</f>
        <v>0</v>
      </c>
      <c r="F304" s="23">
        <f t="shared" si="57"/>
        <v>5660</v>
      </c>
      <c r="G304" s="21">
        <f>SUMPRODUCT((①【資材】入荷情報!$O$7:$O$56=②【資材】在庫情報!$B304)*(①【資材】入荷情報!$P$7:$P$56=②【資材】在庫情報!H$4),(①【資材】入荷情報!$S$7:$S$56))</f>
        <v>0</v>
      </c>
      <c r="H304" s="22" cm="1">
        <f t="array" ref="H304">SUMPRODUCT(('③【組立化粧箱】作業依頼＆実績'!$K$7:$K$256=②【資材】在庫情報!$B304)*('③【組立化粧箱】作業依頼＆実績'!$L$7:$L$256=②【資材】在庫情報!H$4),('③【組立化粧箱】作業依頼＆実績'!$N$7:$N$256))</f>
        <v>0</v>
      </c>
      <c r="I304" s="23">
        <f t="shared" si="58"/>
        <v>3443</v>
      </c>
      <c r="J304" s="21">
        <f>SUMPRODUCT((①【資材】入荷情報!$O$7:$O$56=②【資材】在庫情報!$B304)*(①【資材】入荷情報!$P$7:$P$56=②【資材】在庫情報!K$4),(①【資材】入荷情報!$S$7:$S$56))</f>
        <v>0</v>
      </c>
      <c r="K304" s="22" cm="1">
        <f t="array" ref="K304">SUMPRODUCT(('③【組立化粧箱】作業依頼＆実績'!$K$7:$K$256=②【資材】在庫情報!$B304)*('③【組立化粧箱】作業依頼＆実績'!$L$7:$L$256=②【資材】在庫情報!K$4),('③【組立化粧箱】作業依頼＆実績'!$N$7:$N$256))</f>
        <v>0</v>
      </c>
      <c r="L304" s="23">
        <f t="shared" si="59"/>
        <v>3443</v>
      </c>
      <c r="M304" s="21">
        <f>SUMPRODUCT((①【資材】入荷情報!$O$7:$O$56=②【資材】在庫情報!$B304)*(①【資材】入荷情報!$P$7:$P$56=②【資材】在庫情報!N$4),(①【資材】入荷情報!$S$7:$S$56))</f>
        <v>0</v>
      </c>
      <c r="N304" s="22" cm="1">
        <f t="array" ref="N304">SUMPRODUCT(('③【組立化粧箱】作業依頼＆実績'!$K$7:$K$256=②【資材】在庫情報!$B304)*('③【組立化粧箱】作業依頼＆実績'!$L$7:$L$256=②【資材】在庫情報!N$4),('③【組立化粧箱】作業依頼＆実績'!$N$7:$N$256))</f>
        <v>0</v>
      </c>
      <c r="O304" s="23">
        <f t="shared" si="60"/>
        <v>5280</v>
      </c>
      <c r="P304" s="21">
        <f>SUMPRODUCT((①【資材】入荷情報!$O$7:$O$56=②【資材】在庫情報!$B304)*(①【資材】入荷情報!$P$7:$P$56=②【資材】在庫情報!Q$4),(①【資材】入荷情報!$S$7:$S$56))</f>
        <v>0</v>
      </c>
      <c r="Q304" s="22" cm="1">
        <f t="array" ref="Q304">SUMPRODUCT(('③【組立化粧箱】作業依頼＆実績'!$K$7:$K$256=②【資材】在庫情報!$B304)*('③【組立化粧箱】作業依頼＆実績'!$L$7:$L$256=②【資材】在庫情報!Q$4),('③【組立化粧箱】作業依頼＆実績'!$N$7:$N$256))</f>
        <v>0</v>
      </c>
      <c r="R304" s="23">
        <f t="shared" si="61"/>
        <v>45</v>
      </c>
      <c r="S304" s="21">
        <f>SUMPRODUCT((①【資材】入荷情報!$O$7:$O$56=②【資材】在庫情報!$B304)*(①【資材】入荷情報!$P$7:$P$56=②【資材】在庫情報!T$4),(①【資材】入荷情報!$S$7:$S$56))</f>
        <v>0</v>
      </c>
      <c r="T304" s="22" cm="1">
        <f t="array" ref="T304">SUMPRODUCT(('③【組立化粧箱】作業依頼＆実績'!$K$7:$K$256=②【資材】在庫情報!$B304)*('③【組立化粧箱】作業依頼＆実績'!$L$7:$L$256=②【資材】在庫情報!T$4),('③【組立化粧箱】作業依頼＆実績'!$N$7:$N$256))</f>
        <v>0</v>
      </c>
      <c r="U304" s="23">
        <f t="shared" si="62"/>
        <v>70</v>
      </c>
      <c r="W304" s="68">
        <f t="shared" si="63"/>
        <v>0</v>
      </c>
      <c r="X304" s="22">
        <f t="shared" si="64"/>
        <v>0</v>
      </c>
      <c r="Y304" s="69">
        <f t="shared" si="65"/>
        <v>9319</v>
      </c>
    </row>
    <row r="305" spans="2:25" hidden="1" outlineLevel="1" x14ac:dyDescent="0.25">
      <c r="B305" s="19">
        <f t="shared" si="56"/>
        <v>45529</v>
      </c>
      <c r="C305" s="20" t="s">
        <v>77</v>
      </c>
      <c r="D305" s="21">
        <f>SUMPRODUCT((①【資材】入荷情報!$O$7:$O$56=②【資材】在庫情報!$B305)*(①【資材】入荷情報!$P$7:$P$56=②【資材】在庫情報!E$4),(①【資材】入荷情報!$S$7:$S$56))</f>
        <v>0</v>
      </c>
      <c r="E305" s="22" cm="1">
        <f t="array" ref="E305">SUMPRODUCT(('③【組立化粧箱】作業依頼＆実績'!$K$7:$K$256=②【資材】在庫情報!$B305)*('③【組立化粧箱】作業依頼＆実績'!$L$7:$L$256=②【資材】在庫情報!E$4),('③【組立化粧箱】作業依頼＆実績'!$N$7:$N$256))</f>
        <v>0</v>
      </c>
      <c r="F305" s="23">
        <f t="shared" si="57"/>
        <v>5660</v>
      </c>
      <c r="G305" s="21">
        <f>SUMPRODUCT((①【資材】入荷情報!$O$7:$O$56=②【資材】在庫情報!$B305)*(①【資材】入荷情報!$P$7:$P$56=②【資材】在庫情報!H$4),(①【資材】入荷情報!$S$7:$S$56))</f>
        <v>0</v>
      </c>
      <c r="H305" s="22" cm="1">
        <f t="array" ref="H305">SUMPRODUCT(('③【組立化粧箱】作業依頼＆実績'!$K$7:$K$256=②【資材】在庫情報!$B305)*('③【組立化粧箱】作業依頼＆実績'!$L$7:$L$256=②【資材】在庫情報!H$4),('③【組立化粧箱】作業依頼＆実績'!$N$7:$N$256))</f>
        <v>0</v>
      </c>
      <c r="I305" s="23">
        <f t="shared" si="58"/>
        <v>3443</v>
      </c>
      <c r="J305" s="21">
        <f>SUMPRODUCT((①【資材】入荷情報!$O$7:$O$56=②【資材】在庫情報!$B305)*(①【資材】入荷情報!$P$7:$P$56=②【資材】在庫情報!K$4),(①【資材】入荷情報!$S$7:$S$56))</f>
        <v>0</v>
      </c>
      <c r="K305" s="22" cm="1">
        <f t="array" ref="K305">SUMPRODUCT(('③【組立化粧箱】作業依頼＆実績'!$K$7:$K$256=②【資材】在庫情報!$B305)*('③【組立化粧箱】作業依頼＆実績'!$L$7:$L$256=②【資材】在庫情報!K$4),('③【組立化粧箱】作業依頼＆実績'!$N$7:$N$256))</f>
        <v>0</v>
      </c>
      <c r="L305" s="23">
        <f t="shared" si="59"/>
        <v>3443</v>
      </c>
      <c r="M305" s="21">
        <f>SUMPRODUCT((①【資材】入荷情報!$O$7:$O$56=②【資材】在庫情報!$B305)*(①【資材】入荷情報!$P$7:$P$56=②【資材】在庫情報!N$4),(①【資材】入荷情報!$S$7:$S$56))</f>
        <v>0</v>
      </c>
      <c r="N305" s="22" cm="1">
        <f t="array" ref="N305">SUMPRODUCT(('③【組立化粧箱】作業依頼＆実績'!$K$7:$K$256=②【資材】在庫情報!$B305)*('③【組立化粧箱】作業依頼＆実績'!$L$7:$L$256=②【資材】在庫情報!N$4),('③【組立化粧箱】作業依頼＆実績'!$N$7:$N$256))</f>
        <v>0</v>
      </c>
      <c r="O305" s="23">
        <f t="shared" si="60"/>
        <v>5280</v>
      </c>
      <c r="P305" s="21">
        <f>SUMPRODUCT((①【資材】入荷情報!$O$7:$O$56=②【資材】在庫情報!$B305)*(①【資材】入荷情報!$P$7:$P$56=②【資材】在庫情報!Q$4),(①【資材】入荷情報!$S$7:$S$56))</f>
        <v>0</v>
      </c>
      <c r="Q305" s="22" cm="1">
        <f t="array" ref="Q305">SUMPRODUCT(('③【組立化粧箱】作業依頼＆実績'!$K$7:$K$256=②【資材】在庫情報!$B305)*('③【組立化粧箱】作業依頼＆実績'!$L$7:$L$256=②【資材】在庫情報!Q$4),('③【組立化粧箱】作業依頼＆実績'!$N$7:$N$256))</f>
        <v>0</v>
      </c>
      <c r="R305" s="23">
        <f t="shared" si="61"/>
        <v>45</v>
      </c>
      <c r="S305" s="21">
        <f>SUMPRODUCT((①【資材】入荷情報!$O$7:$O$56=②【資材】在庫情報!$B305)*(①【資材】入荷情報!$P$7:$P$56=②【資材】在庫情報!T$4),(①【資材】入荷情報!$S$7:$S$56))</f>
        <v>0</v>
      </c>
      <c r="T305" s="22" cm="1">
        <f t="array" ref="T305">SUMPRODUCT(('③【組立化粧箱】作業依頼＆実績'!$K$7:$K$256=②【資材】在庫情報!$B305)*('③【組立化粧箱】作業依頼＆実績'!$L$7:$L$256=②【資材】在庫情報!T$4),('③【組立化粧箱】作業依頼＆実績'!$N$7:$N$256))</f>
        <v>0</v>
      </c>
      <c r="U305" s="23">
        <f t="shared" si="62"/>
        <v>70</v>
      </c>
      <c r="W305" s="68">
        <f t="shared" si="63"/>
        <v>0</v>
      </c>
      <c r="X305" s="22">
        <f t="shared" si="64"/>
        <v>0</v>
      </c>
      <c r="Y305" s="69">
        <f t="shared" si="65"/>
        <v>9319</v>
      </c>
    </row>
    <row r="306" spans="2:25" hidden="1" outlineLevel="1" x14ac:dyDescent="0.25">
      <c r="B306" s="19">
        <f t="shared" si="56"/>
        <v>45530</v>
      </c>
      <c r="C306" s="20" t="s">
        <v>78</v>
      </c>
      <c r="D306" s="21">
        <f>SUMPRODUCT((①【資材】入荷情報!$O$7:$O$56=②【資材】在庫情報!$B306)*(①【資材】入荷情報!$P$7:$P$56=②【資材】在庫情報!E$4),(①【資材】入荷情報!$S$7:$S$56))</f>
        <v>0</v>
      </c>
      <c r="E306" s="22" cm="1">
        <f t="array" ref="E306">SUMPRODUCT(('③【組立化粧箱】作業依頼＆実績'!$K$7:$K$256=②【資材】在庫情報!$B306)*('③【組立化粧箱】作業依頼＆実績'!$L$7:$L$256=②【資材】在庫情報!E$4),('③【組立化粧箱】作業依頼＆実績'!$N$7:$N$256))</f>
        <v>0</v>
      </c>
      <c r="F306" s="23">
        <f t="shared" si="57"/>
        <v>5660</v>
      </c>
      <c r="G306" s="21">
        <f>SUMPRODUCT((①【資材】入荷情報!$O$7:$O$56=②【資材】在庫情報!$B306)*(①【資材】入荷情報!$P$7:$P$56=②【資材】在庫情報!H$4),(①【資材】入荷情報!$S$7:$S$56))</f>
        <v>0</v>
      </c>
      <c r="H306" s="22" cm="1">
        <f t="array" ref="H306">SUMPRODUCT(('③【組立化粧箱】作業依頼＆実績'!$K$7:$K$256=②【資材】在庫情報!$B306)*('③【組立化粧箱】作業依頼＆実績'!$L$7:$L$256=②【資材】在庫情報!H$4),('③【組立化粧箱】作業依頼＆実績'!$N$7:$N$256))</f>
        <v>0</v>
      </c>
      <c r="I306" s="23">
        <f t="shared" si="58"/>
        <v>3443</v>
      </c>
      <c r="J306" s="21">
        <f>SUMPRODUCT((①【資材】入荷情報!$O$7:$O$56=②【資材】在庫情報!$B306)*(①【資材】入荷情報!$P$7:$P$56=②【資材】在庫情報!K$4),(①【資材】入荷情報!$S$7:$S$56))</f>
        <v>0</v>
      </c>
      <c r="K306" s="22" cm="1">
        <f t="array" ref="K306">SUMPRODUCT(('③【組立化粧箱】作業依頼＆実績'!$K$7:$K$256=②【資材】在庫情報!$B306)*('③【組立化粧箱】作業依頼＆実績'!$L$7:$L$256=②【資材】在庫情報!K$4),('③【組立化粧箱】作業依頼＆実績'!$N$7:$N$256))</f>
        <v>0</v>
      </c>
      <c r="L306" s="23">
        <f t="shared" si="59"/>
        <v>3443</v>
      </c>
      <c r="M306" s="21">
        <f>SUMPRODUCT((①【資材】入荷情報!$O$7:$O$56=②【資材】在庫情報!$B306)*(①【資材】入荷情報!$P$7:$P$56=②【資材】在庫情報!N$4),(①【資材】入荷情報!$S$7:$S$56))</f>
        <v>0</v>
      </c>
      <c r="N306" s="22" cm="1">
        <f t="array" ref="N306">SUMPRODUCT(('③【組立化粧箱】作業依頼＆実績'!$K$7:$K$256=②【資材】在庫情報!$B306)*('③【組立化粧箱】作業依頼＆実績'!$L$7:$L$256=②【資材】在庫情報!N$4),('③【組立化粧箱】作業依頼＆実績'!$N$7:$N$256))</f>
        <v>0</v>
      </c>
      <c r="O306" s="23">
        <f t="shared" si="60"/>
        <v>5280</v>
      </c>
      <c r="P306" s="21">
        <f>SUMPRODUCT((①【資材】入荷情報!$O$7:$O$56=②【資材】在庫情報!$B306)*(①【資材】入荷情報!$P$7:$P$56=②【資材】在庫情報!Q$4),(①【資材】入荷情報!$S$7:$S$56))</f>
        <v>0</v>
      </c>
      <c r="Q306" s="22" cm="1">
        <f t="array" ref="Q306">SUMPRODUCT(('③【組立化粧箱】作業依頼＆実績'!$K$7:$K$256=②【資材】在庫情報!$B306)*('③【組立化粧箱】作業依頼＆実績'!$L$7:$L$256=②【資材】在庫情報!Q$4),('③【組立化粧箱】作業依頼＆実績'!$N$7:$N$256))</f>
        <v>0</v>
      </c>
      <c r="R306" s="23">
        <f t="shared" si="61"/>
        <v>45</v>
      </c>
      <c r="S306" s="21">
        <f>SUMPRODUCT((①【資材】入荷情報!$O$7:$O$56=②【資材】在庫情報!$B306)*(①【資材】入荷情報!$P$7:$P$56=②【資材】在庫情報!T$4),(①【資材】入荷情報!$S$7:$S$56))</f>
        <v>0</v>
      </c>
      <c r="T306" s="22" cm="1">
        <f t="array" ref="T306">SUMPRODUCT(('③【組立化粧箱】作業依頼＆実績'!$K$7:$K$256=②【資材】在庫情報!$B306)*('③【組立化粧箱】作業依頼＆実績'!$L$7:$L$256=②【資材】在庫情報!T$4),('③【組立化粧箱】作業依頼＆実績'!$N$7:$N$256))</f>
        <v>0</v>
      </c>
      <c r="U306" s="23">
        <f t="shared" si="62"/>
        <v>70</v>
      </c>
      <c r="W306" s="68">
        <f t="shared" si="63"/>
        <v>0</v>
      </c>
      <c r="X306" s="22">
        <f t="shared" si="64"/>
        <v>0</v>
      </c>
      <c r="Y306" s="69">
        <f t="shared" si="65"/>
        <v>9319</v>
      </c>
    </row>
    <row r="307" spans="2:25" hidden="1" outlineLevel="1" x14ac:dyDescent="0.25">
      <c r="B307" s="19">
        <f t="shared" si="56"/>
        <v>45531</v>
      </c>
      <c r="C307" s="20" t="s">
        <v>79</v>
      </c>
      <c r="D307" s="21">
        <f>SUMPRODUCT((①【資材】入荷情報!$O$7:$O$56=②【資材】在庫情報!$B307)*(①【資材】入荷情報!$P$7:$P$56=②【資材】在庫情報!E$4),(①【資材】入荷情報!$S$7:$S$56))</f>
        <v>0</v>
      </c>
      <c r="E307" s="22" cm="1">
        <f t="array" ref="E307">SUMPRODUCT(('③【組立化粧箱】作業依頼＆実績'!$K$7:$K$256=②【資材】在庫情報!$B307)*('③【組立化粧箱】作業依頼＆実績'!$L$7:$L$256=②【資材】在庫情報!E$4),('③【組立化粧箱】作業依頼＆実績'!$N$7:$N$256))</f>
        <v>0</v>
      </c>
      <c r="F307" s="23">
        <f t="shared" si="57"/>
        <v>5660</v>
      </c>
      <c r="G307" s="21">
        <f>SUMPRODUCT((①【資材】入荷情報!$O$7:$O$56=②【資材】在庫情報!$B307)*(①【資材】入荷情報!$P$7:$P$56=②【資材】在庫情報!H$4),(①【資材】入荷情報!$S$7:$S$56))</f>
        <v>0</v>
      </c>
      <c r="H307" s="22" cm="1">
        <f t="array" ref="H307">SUMPRODUCT(('③【組立化粧箱】作業依頼＆実績'!$K$7:$K$256=②【資材】在庫情報!$B307)*('③【組立化粧箱】作業依頼＆実績'!$L$7:$L$256=②【資材】在庫情報!H$4),('③【組立化粧箱】作業依頼＆実績'!$N$7:$N$256))</f>
        <v>0</v>
      </c>
      <c r="I307" s="23">
        <f t="shared" si="58"/>
        <v>3443</v>
      </c>
      <c r="J307" s="21">
        <f>SUMPRODUCT((①【資材】入荷情報!$O$7:$O$56=②【資材】在庫情報!$B307)*(①【資材】入荷情報!$P$7:$P$56=②【資材】在庫情報!K$4),(①【資材】入荷情報!$S$7:$S$56))</f>
        <v>0</v>
      </c>
      <c r="K307" s="22" cm="1">
        <f t="array" ref="K307">SUMPRODUCT(('③【組立化粧箱】作業依頼＆実績'!$K$7:$K$256=②【資材】在庫情報!$B307)*('③【組立化粧箱】作業依頼＆実績'!$L$7:$L$256=②【資材】在庫情報!K$4),('③【組立化粧箱】作業依頼＆実績'!$N$7:$N$256))</f>
        <v>0</v>
      </c>
      <c r="L307" s="23">
        <f t="shared" si="59"/>
        <v>3443</v>
      </c>
      <c r="M307" s="21">
        <f>SUMPRODUCT((①【資材】入荷情報!$O$7:$O$56=②【資材】在庫情報!$B307)*(①【資材】入荷情報!$P$7:$P$56=②【資材】在庫情報!N$4),(①【資材】入荷情報!$S$7:$S$56))</f>
        <v>0</v>
      </c>
      <c r="N307" s="22" cm="1">
        <f t="array" ref="N307">SUMPRODUCT(('③【組立化粧箱】作業依頼＆実績'!$K$7:$K$256=②【資材】在庫情報!$B307)*('③【組立化粧箱】作業依頼＆実績'!$L$7:$L$256=②【資材】在庫情報!N$4),('③【組立化粧箱】作業依頼＆実績'!$N$7:$N$256))</f>
        <v>0</v>
      </c>
      <c r="O307" s="23">
        <f t="shared" si="60"/>
        <v>5280</v>
      </c>
      <c r="P307" s="21">
        <f>SUMPRODUCT((①【資材】入荷情報!$O$7:$O$56=②【資材】在庫情報!$B307)*(①【資材】入荷情報!$P$7:$P$56=②【資材】在庫情報!Q$4),(①【資材】入荷情報!$S$7:$S$56))</f>
        <v>0</v>
      </c>
      <c r="Q307" s="22" cm="1">
        <f t="array" ref="Q307">SUMPRODUCT(('③【組立化粧箱】作業依頼＆実績'!$K$7:$K$256=②【資材】在庫情報!$B307)*('③【組立化粧箱】作業依頼＆実績'!$L$7:$L$256=②【資材】在庫情報!Q$4),('③【組立化粧箱】作業依頼＆実績'!$N$7:$N$256))</f>
        <v>0</v>
      </c>
      <c r="R307" s="23">
        <f t="shared" si="61"/>
        <v>45</v>
      </c>
      <c r="S307" s="21">
        <f>SUMPRODUCT((①【資材】入荷情報!$O$7:$O$56=②【資材】在庫情報!$B307)*(①【資材】入荷情報!$P$7:$P$56=②【資材】在庫情報!T$4),(①【資材】入荷情報!$S$7:$S$56))</f>
        <v>0</v>
      </c>
      <c r="T307" s="22" cm="1">
        <f t="array" ref="T307">SUMPRODUCT(('③【組立化粧箱】作業依頼＆実績'!$K$7:$K$256=②【資材】在庫情報!$B307)*('③【組立化粧箱】作業依頼＆実績'!$L$7:$L$256=②【資材】在庫情報!T$4),('③【組立化粧箱】作業依頼＆実績'!$N$7:$N$256))</f>
        <v>0</v>
      </c>
      <c r="U307" s="23">
        <f t="shared" si="62"/>
        <v>70</v>
      </c>
      <c r="W307" s="68">
        <f t="shared" si="63"/>
        <v>0</v>
      </c>
      <c r="X307" s="22">
        <f t="shared" si="64"/>
        <v>0</v>
      </c>
      <c r="Y307" s="69">
        <f t="shared" si="65"/>
        <v>9319</v>
      </c>
    </row>
    <row r="308" spans="2:25" hidden="1" outlineLevel="1" x14ac:dyDescent="0.25">
      <c r="B308" s="19">
        <f t="shared" si="56"/>
        <v>45532</v>
      </c>
      <c r="C308" s="20" t="s">
        <v>80</v>
      </c>
      <c r="D308" s="21">
        <f>SUMPRODUCT((①【資材】入荷情報!$O$7:$O$56=②【資材】在庫情報!$B308)*(①【資材】入荷情報!$P$7:$P$56=②【資材】在庫情報!E$4),(①【資材】入荷情報!$S$7:$S$56))</f>
        <v>0</v>
      </c>
      <c r="E308" s="22" cm="1">
        <f t="array" ref="E308">SUMPRODUCT(('③【組立化粧箱】作業依頼＆実績'!$K$7:$K$256=②【資材】在庫情報!$B308)*('③【組立化粧箱】作業依頼＆実績'!$L$7:$L$256=②【資材】在庫情報!E$4),('③【組立化粧箱】作業依頼＆実績'!$N$7:$N$256))</f>
        <v>0</v>
      </c>
      <c r="F308" s="23">
        <f t="shared" si="57"/>
        <v>5660</v>
      </c>
      <c r="G308" s="21">
        <f>SUMPRODUCT((①【資材】入荷情報!$O$7:$O$56=②【資材】在庫情報!$B308)*(①【資材】入荷情報!$P$7:$P$56=②【資材】在庫情報!H$4),(①【資材】入荷情報!$S$7:$S$56))</f>
        <v>0</v>
      </c>
      <c r="H308" s="22" cm="1">
        <f t="array" ref="H308">SUMPRODUCT(('③【組立化粧箱】作業依頼＆実績'!$K$7:$K$256=②【資材】在庫情報!$B308)*('③【組立化粧箱】作業依頼＆実績'!$L$7:$L$256=②【資材】在庫情報!H$4),('③【組立化粧箱】作業依頼＆実績'!$N$7:$N$256))</f>
        <v>0</v>
      </c>
      <c r="I308" s="23">
        <f t="shared" si="58"/>
        <v>3443</v>
      </c>
      <c r="J308" s="21">
        <f>SUMPRODUCT((①【資材】入荷情報!$O$7:$O$56=②【資材】在庫情報!$B308)*(①【資材】入荷情報!$P$7:$P$56=②【資材】在庫情報!K$4),(①【資材】入荷情報!$S$7:$S$56))</f>
        <v>0</v>
      </c>
      <c r="K308" s="22" cm="1">
        <f t="array" ref="K308">SUMPRODUCT(('③【組立化粧箱】作業依頼＆実績'!$K$7:$K$256=②【資材】在庫情報!$B308)*('③【組立化粧箱】作業依頼＆実績'!$L$7:$L$256=②【資材】在庫情報!K$4),('③【組立化粧箱】作業依頼＆実績'!$N$7:$N$256))</f>
        <v>0</v>
      </c>
      <c r="L308" s="23">
        <f t="shared" si="59"/>
        <v>3443</v>
      </c>
      <c r="M308" s="21">
        <f>SUMPRODUCT((①【資材】入荷情報!$O$7:$O$56=②【資材】在庫情報!$B308)*(①【資材】入荷情報!$P$7:$P$56=②【資材】在庫情報!N$4),(①【資材】入荷情報!$S$7:$S$56))</f>
        <v>0</v>
      </c>
      <c r="N308" s="22" cm="1">
        <f t="array" ref="N308">SUMPRODUCT(('③【組立化粧箱】作業依頼＆実績'!$K$7:$K$256=②【資材】在庫情報!$B308)*('③【組立化粧箱】作業依頼＆実績'!$L$7:$L$256=②【資材】在庫情報!N$4),('③【組立化粧箱】作業依頼＆実績'!$N$7:$N$256))</f>
        <v>0</v>
      </c>
      <c r="O308" s="23">
        <f t="shared" si="60"/>
        <v>5280</v>
      </c>
      <c r="P308" s="21">
        <f>SUMPRODUCT((①【資材】入荷情報!$O$7:$O$56=②【資材】在庫情報!$B308)*(①【資材】入荷情報!$P$7:$P$56=②【資材】在庫情報!Q$4),(①【資材】入荷情報!$S$7:$S$56))</f>
        <v>0</v>
      </c>
      <c r="Q308" s="22" cm="1">
        <f t="array" ref="Q308">SUMPRODUCT(('③【組立化粧箱】作業依頼＆実績'!$K$7:$K$256=②【資材】在庫情報!$B308)*('③【組立化粧箱】作業依頼＆実績'!$L$7:$L$256=②【資材】在庫情報!Q$4),('③【組立化粧箱】作業依頼＆実績'!$N$7:$N$256))</f>
        <v>0</v>
      </c>
      <c r="R308" s="23">
        <f t="shared" si="61"/>
        <v>45</v>
      </c>
      <c r="S308" s="21">
        <f>SUMPRODUCT((①【資材】入荷情報!$O$7:$O$56=②【資材】在庫情報!$B308)*(①【資材】入荷情報!$P$7:$P$56=②【資材】在庫情報!T$4),(①【資材】入荷情報!$S$7:$S$56))</f>
        <v>0</v>
      </c>
      <c r="T308" s="22" cm="1">
        <f t="array" ref="T308">SUMPRODUCT(('③【組立化粧箱】作業依頼＆実績'!$K$7:$K$256=②【資材】在庫情報!$B308)*('③【組立化粧箱】作業依頼＆実績'!$L$7:$L$256=②【資材】在庫情報!T$4),('③【組立化粧箱】作業依頼＆実績'!$N$7:$N$256))</f>
        <v>0</v>
      </c>
      <c r="U308" s="23">
        <f t="shared" si="62"/>
        <v>70</v>
      </c>
      <c r="W308" s="68">
        <f t="shared" si="63"/>
        <v>0</v>
      </c>
      <c r="X308" s="22">
        <f t="shared" si="64"/>
        <v>0</v>
      </c>
      <c r="Y308" s="69">
        <f t="shared" si="65"/>
        <v>9319</v>
      </c>
    </row>
    <row r="309" spans="2:25" hidden="1" outlineLevel="1" x14ac:dyDescent="0.25">
      <c r="B309" s="19">
        <f t="shared" si="56"/>
        <v>45533</v>
      </c>
      <c r="C309" s="20" t="s">
        <v>81</v>
      </c>
      <c r="D309" s="21">
        <f>SUMPRODUCT((①【資材】入荷情報!$O$7:$O$56=②【資材】在庫情報!$B309)*(①【資材】入荷情報!$P$7:$P$56=②【資材】在庫情報!E$4),(①【資材】入荷情報!$S$7:$S$56))</f>
        <v>0</v>
      </c>
      <c r="E309" s="22" cm="1">
        <f t="array" ref="E309">SUMPRODUCT(('③【組立化粧箱】作業依頼＆実績'!$K$7:$K$256=②【資材】在庫情報!$B309)*('③【組立化粧箱】作業依頼＆実績'!$L$7:$L$256=②【資材】在庫情報!E$4),('③【組立化粧箱】作業依頼＆実績'!$N$7:$N$256))</f>
        <v>0</v>
      </c>
      <c r="F309" s="23">
        <f t="shared" si="57"/>
        <v>5660</v>
      </c>
      <c r="G309" s="21">
        <f>SUMPRODUCT((①【資材】入荷情報!$O$7:$O$56=②【資材】在庫情報!$B309)*(①【資材】入荷情報!$P$7:$P$56=②【資材】在庫情報!H$4),(①【資材】入荷情報!$S$7:$S$56))</f>
        <v>0</v>
      </c>
      <c r="H309" s="22" cm="1">
        <f t="array" ref="H309">SUMPRODUCT(('③【組立化粧箱】作業依頼＆実績'!$K$7:$K$256=②【資材】在庫情報!$B309)*('③【組立化粧箱】作業依頼＆実績'!$L$7:$L$256=②【資材】在庫情報!H$4),('③【組立化粧箱】作業依頼＆実績'!$N$7:$N$256))</f>
        <v>0</v>
      </c>
      <c r="I309" s="23">
        <f t="shared" si="58"/>
        <v>3443</v>
      </c>
      <c r="J309" s="21">
        <f>SUMPRODUCT((①【資材】入荷情報!$O$7:$O$56=②【資材】在庫情報!$B309)*(①【資材】入荷情報!$P$7:$P$56=②【資材】在庫情報!K$4),(①【資材】入荷情報!$S$7:$S$56))</f>
        <v>0</v>
      </c>
      <c r="K309" s="22" cm="1">
        <f t="array" ref="K309">SUMPRODUCT(('③【組立化粧箱】作業依頼＆実績'!$K$7:$K$256=②【資材】在庫情報!$B309)*('③【組立化粧箱】作業依頼＆実績'!$L$7:$L$256=②【資材】在庫情報!K$4),('③【組立化粧箱】作業依頼＆実績'!$N$7:$N$256))</f>
        <v>0</v>
      </c>
      <c r="L309" s="23">
        <f t="shared" si="59"/>
        <v>3443</v>
      </c>
      <c r="M309" s="21">
        <f>SUMPRODUCT((①【資材】入荷情報!$O$7:$O$56=②【資材】在庫情報!$B309)*(①【資材】入荷情報!$P$7:$P$56=②【資材】在庫情報!N$4),(①【資材】入荷情報!$S$7:$S$56))</f>
        <v>0</v>
      </c>
      <c r="N309" s="22" cm="1">
        <f t="array" ref="N309">SUMPRODUCT(('③【組立化粧箱】作業依頼＆実績'!$K$7:$K$256=②【資材】在庫情報!$B309)*('③【組立化粧箱】作業依頼＆実績'!$L$7:$L$256=②【資材】在庫情報!N$4),('③【組立化粧箱】作業依頼＆実績'!$N$7:$N$256))</f>
        <v>0</v>
      </c>
      <c r="O309" s="23">
        <f t="shared" si="60"/>
        <v>5280</v>
      </c>
      <c r="P309" s="21">
        <f>SUMPRODUCT((①【資材】入荷情報!$O$7:$O$56=②【資材】在庫情報!$B309)*(①【資材】入荷情報!$P$7:$P$56=②【資材】在庫情報!Q$4),(①【資材】入荷情報!$S$7:$S$56))</f>
        <v>0</v>
      </c>
      <c r="Q309" s="22" cm="1">
        <f t="array" ref="Q309">SUMPRODUCT(('③【組立化粧箱】作業依頼＆実績'!$K$7:$K$256=②【資材】在庫情報!$B309)*('③【組立化粧箱】作業依頼＆実績'!$L$7:$L$256=②【資材】在庫情報!Q$4),('③【組立化粧箱】作業依頼＆実績'!$N$7:$N$256))</f>
        <v>0</v>
      </c>
      <c r="R309" s="23">
        <f t="shared" si="61"/>
        <v>45</v>
      </c>
      <c r="S309" s="21">
        <f>SUMPRODUCT((①【資材】入荷情報!$O$7:$O$56=②【資材】在庫情報!$B309)*(①【資材】入荷情報!$P$7:$P$56=②【資材】在庫情報!T$4),(①【資材】入荷情報!$S$7:$S$56))</f>
        <v>0</v>
      </c>
      <c r="T309" s="22" cm="1">
        <f t="array" ref="T309">SUMPRODUCT(('③【組立化粧箱】作業依頼＆実績'!$K$7:$K$256=②【資材】在庫情報!$B309)*('③【組立化粧箱】作業依頼＆実績'!$L$7:$L$256=②【資材】在庫情報!T$4),('③【組立化粧箱】作業依頼＆実績'!$N$7:$N$256))</f>
        <v>0</v>
      </c>
      <c r="U309" s="23">
        <f t="shared" si="62"/>
        <v>70</v>
      </c>
      <c r="W309" s="68">
        <f t="shared" si="63"/>
        <v>0</v>
      </c>
      <c r="X309" s="22">
        <f t="shared" si="64"/>
        <v>0</v>
      </c>
      <c r="Y309" s="69">
        <f t="shared" si="65"/>
        <v>9319</v>
      </c>
    </row>
    <row r="310" spans="2:25" hidden="1" outlineLevel="1" x14ac:dyDescent="0.25">
      <c r="B310" s="19">
        <f t="shared" si="56"/>
        <v>45534</v>
      </c>
      <c r="C310" s="20" t="s">
        <v>75</v>
      </c>
      <c r="D310" s="21">
        <f>SUMPRODUCT((①【資材】入荷情報!$O$7:$O$56=②【資材】在庫情報!$B310)*(①【資材】入荷情報!$P$7:$P$56=②【資材】在庫情報!E$4),(①【資材】入荷情報!$S$7:$S$56))</f>
        <v>0</v>
      </c>
      <c r="E310" s="22" cm="1">
        <f t="array" ref="E310">SUMPRODUCT(('③【組立化粧箱】作業依頼＆実績'!$K$7:$K$256=②【資材】在庫情報!$B310)*('③【組立化粧箱】作業依頼＆実績'!$L$7:$L$256=②【資材】在庫情報!E$4),('③【組立化粧箱】作業依頼＆実績'!$N$7:$N$256))</f>
        <v>0</v>
      </c>
      <c r="F310" s="23">
        <f t="shared" si="57"/>
        <v>5660</v>
      </c>
      <c r="G310" s="21">
        <f>SUMPRODUCT((①【資材】入荷情報!$O$7:$O$56=②【資材】在庫情報!$B310)*(①【資材】入荷情報!$P$7:$P$56=②【資材】在庫情報!H$4),(①【資材】入荷情報!$S$7:$S$56))</f>
        <v>0</v>
      </c>
      <c r="H310" s="22" cm="1">
        <f t="array" ref="H310">SUMPRODUCT(('③【組立化粧箱】作業依頼＆実績'!$K$7:$K$256=②【資材】在庫情報!$B310)*('③【組立化粧箱】作業依頼＆実績'!$L$7:$L$256=②【資材】在庫情報!H$4),('③【組立化粧箱】作業依頼＆実績'!$N$7:$N$256))</f>
        <v>0</v>
      </c>
      <c r="I310" s="23">
        <f t="shared" si="58"/>
        <v>3443</v>
      </c>
      <c r="J310" s="21">
        <f>SUMPRODUCT((①【資材】入荷情報!$O$7:$O$56=②【資材】在庫情報!$B310)*(①【資材】入荷情報!$P$7:$P$56=②【資材】在庫情報!K$4),(①【資材】入荷情報!$S$7:$S$56))</f>
        <v>0</v>
      </c>
      <c r="K310" s="22" cm="1">
        <f t="array" ref="K310">SUMPRODUCT(('③【組立化粧箱】作業依頼＆実績'!$K$7:$K$256=②【資材】在庫情報!$B310)*('③【組立化粧箱】作業依頼＆実績'!$L$7:$L$256=②【資材】在庫情報!K$4),('③【組立化粧箱】作業依頼＆実績'!$N$7:$N$256))</f>
        <v>0</v>
      </c>
      <c r="L310" s="23">
        <f t="shared" si="59"/>
        <v>3443</v>
      </c>
      <c r="M310" s="21">
        <f>SUMPRODUCT((①【資材】入荷情報!$O$7:$O$56=②【資材】在庫情報!$B310)*(①【資材】入荷情報!$P$7:$P$56=②【資材】在庫情報!N$4),(①【資材】入荷情報!$S$7:$S$56))</f>
        <v>0</v>
      </c>
      <c r="N310" s="22" cm="1">
        <f t="array" ref="N310">SUMPRODUCT(('③【組立化粧箱】作業依頼＆実績'!$K$7:$K$256=②【資材】在庫情報!$B310)*('③【組立化粧箱】作業依頼＆実績'!$L$7:$L$256=②【資材】在庫情報!N$4),('③【組立化粧箱】作業依頼＆実績'!$N$7:$N$256))</f>
        <v>0</v>
      </c>
      <c r="O310" s="23">
        <f t="shared" si="60"/>
        <v>5280</v>
      </c>
      <c r="P310" s="21">
        <f>SUMPRODUCT((①【資材】入荷情報!$O$7:$O$56=②【資材】在庫情報!$B310)*(①【資材】入荷情報!$P$7:$P$56=②【資材】在庫情報!Q$4),(①【資材】入荷情報!$S$7:$S$56))</f>
        <v>0</v>
      </c>
      <c r="Q310" s="22" cm="1">
        <f t="array" ref="Q310">SUMPRODUCT(('③【組立化粧箱】作業依頼＆実績'!$K$7:$K$256=②【資材】在庫情報!$B310)*('③【組立化粧箱】作業依頼＆実績'!$L$7:$L$256=②【資材】在庫情報!Q$4),('③【組立化粧箱】作業依頼＆実績'!$N$7:$N$256))</f>
        <v>0</v>
      </c>
      <c r="R310" s="23">
        <f t="shared" si="61"/>
        <v>45</v>
      </c>
      <c r="S310" s="21">
        <f>SUMPRODUCT((①【資材】入荷情報!$O$7:$O$56=②【資材】在庫情報!$B310)*(①【資材】入荷情報!$P$7:$P$56=②【資材】在庫情報!T$4),(①【資材】入荷情報!$S$7:$S$56))</f>
        <v>0</v>
      </c>
      <c r="T310" s="22" cm="1">
        <f t="array" ref="T310">SUMPRODUCT(('③【組立化粧箱】作業依頼＆実績'!$K$7:$K$256=②【資材】在庫情報!$B310)*('③【組立化粧箱】作業依頼＆実績'!$L$7:$L$256=②【資材】在庫情報!T$4),('③【組立化粧箱】作業依頼＆実績'!$N$7:$N$256))</f>
        <v>0</v>
      </c>
      <c r="U310" s="23">
        <f t="shared" si="62"/>
        <v>70</v>
      </c>
      <c r="W310" s="68">
        <f t="shared" si="63"/>
        <v>0</v>
      </c>
      <c r="X310" s="22">
        <f t="shared" si="64"/>
        <v>0</v>
      </c>
      <c r="Y310" s="69">
        <f t="shared" si="65"/>
        <v>9319</v>
      </c>
    </row>
    <row r="311" spans="2:25" hidden="1" outlineLevel="1" x14ac:dyDescent="0.25">
      <c r="B311" s="19">
        <f t="shared" si="56"/>
        <v>45535</v>
      </c>
      <c r="C311" s="20" t="s">
        <v>76</v>
      </c>
      <c r="D311" s="21">
        <f>SUMPRODUCT((①【資材】入荷情報!$O$7:$O$56=②【資材】在庫情報!$B311)*(①【資材】入荷情報!$P$7:$P$56=②【資材】在庫情報!E$4),(①【資材】入荷情報!$S$7:$S$56))</f>
        <v>0</v>
      </c>
      <c r="E311" s="22" cm="1">
        <f t="array" ref="E311">SUMPRODUCT(('③【組立化粧箱】作業依頼＆実績'!$K$7:$K$256=②【資材】在庫情報!$B311)*('③【組立化粧箱】作業依頼＆実績'!$L$7:$L$256=②【資材】在庫情報!E$4),('③【組立化粧箱】作業依頼＆実績'!$N$7:$N$256))</f>
        <v>0</v>
      </c>
      <c r="F311" s="23">
        <f t="shared" si="57"/>
        <v>5660</v>
      </c>
      <c r="G311" s="21">
        <f>SUMPRODUCT((①【資材】入荷情報!$O$7:$O$56=②【資材】在庫情報!$B311)*(①【資材】入荷情報!$P$7:$P$56=②【資材】在庫情報!H$4),(①【資材】入荷情報!$S$7:$S$56))</f>
        <v>0</v>
      </c>
      <c r="H311" s="22" cm="1">
        <f t="array" ref="H311">SUMPRODUCT(('③【組立化粧箱】作業依頼＆実績'!$K$7:$K$256=②【資材】在庫情報!$B311)*('③【組立化粧箱】作業依頼＆実績'!$L$7:$L$256=②【資材】在庫情報!H$4),('③【組立化粧箱】作業依頼＆実績'!$N$7:$N$256))</f>
        <v>0</v>
      </c>
      <c r="I311" s="23">
        <f t="shared" si="58"/>
        <v>3443</v>
      </c>
      <c r="J311" s="21">
        <f>SUMPRODUCT((①【資材】入荷情報!$O$7:$O$56=②【資材】在庫情報!$B311)*(①【資材】入荷情報!$P$7:$P$56=②【資材】在庫情報!K$4),(①【資材】入荷情報!$S$7:$S$56))</f>
        <v>0</v>
      </c>
      <c r="K311" s="22" cm="1">
        <f t="array" ref="K311">SUMPRODUCT(('③【組立化粧箱】作業依頼＆実績'!$K$7:$K$256=②【資材】在庫情報!$B311)*('③【組立化粧箱】作業依頼＆実績'!$L$7:$L$256=②【資材】在庫情報!K$4),('③【組立化粧箱】作業依頼＆実績'!$N$7:$N$256))</f>
        <v>0</v>
      </c>
      <c r="L311" s="23">
        <f t="shared" si="59"/>
        <v>3443</v>
      </c>
      <c r="M311" s="21">
        <f>SUMPRODUCT((①【資材】入荷情報!$O$7:$O$56=②【資材】在庫情報!$B311)*(①【資材】入荷情報!$P$7:$P$56=②【資材】在庫情報!N$4),(①【資材】入荷情報!$S$7:$S$56))</f>
        <v>0</v>
      </c>
      <c r="N311" s="22" cm="1">
        <f t="array" ref="N311">SUMPRODUCT(('③【組立化粧箱】作業依頼＆実績'!$K$7:$K$256=②【資材】在庫情報!$B311)*('③【組立化粧箱】作業依頼＆実績'!$L$7:$L$256=②【資材】在庫情報!N$4),('③【組立化粧箱】作業依頼＆実績'!$N$7:$N$256))</f>
        <v>0</v>
      </c>
      <c r="O311" s="23">
        <f t="shared" si="60"/>
        <v>5280</v>
      </c>
      <c r="P311" s="21">
        <f>SUMPRODUCT((①【資材】入荷情報!$O$7:$O$56=②【資材】在庫情報!$B311)*(①【資材】入荷情報!$P$7:$P$56=②【資材】在庫情報!Q$4),(①【資材】入荷情報!$S$7:$S$56))</f>
        <v>0</v>
      </c>
      <c r="Q311" s="22" cm="1">
        <f t="array" ref="Q311">SUMPRODUCT(('③【組立化粧箱】作業依頼＆実績'!$K$7:$K$256=②【資材】在庫情報!$B311)*('③【組立化粧箱】作業依頼＆実績'!$L$7:$L$256=②【資材】在庫情報!Q$4),('③【組立化粧箱】作業依頼＆実績'!$N$7:$N$256))</f>
        <v>0</v>
      </c>
      <c r="R311" s="23">
        <f t="shared" si="61"/>
        <v>45</v>
      </c>
      <c r="S311" s="21">
        <f>SUMPRODUCT((①【資材】入荷情報!$O$7:$O$56=②【資材】在庫情報!$B311)*(①【資材】入荷情報!$P$7:$P$56=②【資材】在庫情報!T$4),(①【資材】入荷情報!$S$7:$S$56))</f>
        <v>0</v>
      </c>
      <c r="T311" s="22" cm="1">
        <f t="array" ref="T311">SUMPRODUCT(('③【組立化粧箱】作業依頼＆実績'!$K$7:$K$256=②【資材】在庫情報!$B311)*('③【組立化粧箱】作業依頼＆実績'!$L$7:$L$256=②【資材】在庫情報!T$4),('③【組立化粧箱】作業依頼＆実績'!$N$7:$N$256))</f>
        <v>0</v>
      </c>
      <c r="U311" s="23">
        <f t="shared" si="62"/>
        <v>70</v>
      </c>
      <c r="W311" s="68">
        <f t="shared" si="63"/>
        <v>0</v>
      </c>
      <c r="X311" s="22">
        <f t="shared" si="64"/>
        <v>0</v>
      </c>
      <c r="Y311" s="69">
        <f t="shared" si="65"/>
        <v>9319</v>
      </c>
    </row>
    <row r="312" spans="2:25" collapsed="1" x14ac:dyDescent="0.25">
      <c r="B312" s="126">
        <f t="shared" si="56"/>
        <v>45536</v>
      </c>
      <c r="C312" s="127" t="s">
        <v>77</v>
      </c>
      <c r="D312" s="21">
        <f>SUMPRODUCT((①【資材】入荷情報!$O$7:$O$56=②【資材】在庫情報!$B312)*(①【資材】入荷情報!$P$7:$P$56=②【資材】在庫情報!E$4),(①【資材】入荷情報!$S$7:$S$56))</f>
        <v>0</v>
      </c>
      <c r="E312" s="22" cm="1">
        <f t="array" ref="E312">SUMPRODUCT(('③【組立化粧箱】作業依頼＆実績'!$K$7:$K$256=②【資材】在庫情報!$B312)*('③【組立化粧箱】作業依頼＆実績'!$L$7:$L$256=②【資材】在庫情報!E$4),('③【組立化粧箱】作業依頼＆実績'!$N$7:$N$256))</f>
        <v>0</v>
      </c>
      <c r="F312" s="23">
        <f t="shared" si="57"/>
        <v>5660</v>
      </c>
      <c r="G312" s="21">
        <f>SUMPRODUCT((①【資材】入荷情報!$O$7:$O$56=②【資材】在庫情報!$B312)*(①【資材】入荷情報!$P$7:$P$56=②【資材】在庫情報!H$4),(①【資材】入荷情報!$S$7:$S$56))</f>
        <v>0</v>
      </c>
      <c r="H312" s="22" cm="1">
        <f t="array" ref="H312">SUMPRODUCT(('③【組立化粧箱】作業依頼＆実績'!$K$7:$K$256=②【資材】在庫情報!$B312)*('③【組立化粧箱】作業依頼＆実績'!$L$7:$L$256=②【資材】在庫情報!H$4),('③【組立化粧箱】作業依頼＆実績'!$N$7:$N$256))</f>
        <v>0</v>
      </c>
      <c r="I312" s="23">
        <f t="shared" si="58"/>
        <v>3443</v>
      </c>
      <c r="J312" s="21">
        <f>SUMPRODUCT((①【資材】入荷情報!$O$7:$O$56=②【資材】在庫情報!$B312)*(①【資材】入荷情報!$P$7:$P$56=②【資材】在庫情報!K$4),(①【資材】入荷情報!$S$7:$S$56))</f>
        <v>0</v>
      </c>
      <c r="K312" s="22" cm="1">
        <f t="array" ref="K312">SUMPRODUCT(('③【組立化粧箱】作業依頼＆実績'!$K$7:$K$256=②【資材】在庫情報!$B312)*('③【組立化粧箱】作業依頼＆実績'!$L$7:$L$256=②【資材】在庫情報!K$4),('③【組立化粧箱】作業依頼＆実績'!$N$7:$N$256))</f>
        <v>0</v>
      </c>
      <c r="L312" s="23">
        <f t="shared" si="59"/>
        <v>3443</v>
      </c>
      <c r="M312" s="21">
        <f>SUMPRODUCT((①【資材】入荷情報!$O$7:$O$56=②【資材】在庫情報!$B312)*(①【資材】入荷情報!$P$7:$P$56=②【資材】在庫情報!N$4),(①【資材】入荷情報!$S$7:$S$56))</f>
        <v>0</v>
      </c>
      <c r="N312" s="22" cm="1">
        <f t="array" ref="N312">SUMPRODUCT(('③【組立化粧箱】作業依頼＆実績'!$K$7:$K$256=②【資材】在庫情報!$B312)*('③【組立化粧箱】作業依頼＆実績'!$L$7:$L$256=②【資材】在庫情報!N$4),('③【組立化粧箱】作業依頼＆実績'!$N$7:$N$256))</f>
        <v>0</v>
      </c>
      <c r="O312" s="23">
        <f t="shared" si="60"/>
        <v>5280</v>
      </c>
      <c r="P312" s="21">
        <f>SUMPRODUCT((①【資材】入荷情報!$O$7:$O$56=②【資材】在庫情報!$B312)*(①【資材】入荷情報!$P$7:$P$56=②【資材】在庫情報!Q$4),(①【資材】入荷情報!$S$7:$S$56))</f>
        <v>0</v>
      </c>
      <c r="Q312" s="22" cm="1">
        <f t="array" ref="Q312">SUMPRODUCT(('③【組立化粧箱】作業依頼＆実績'!$K$7:$K$256=②【資材】在庫情報!$B312)*('③【組立化粧箱】作業依頼＆実績'!$L$7:$L$256=②【資材】在庫情報!Q$4),('③【組立化粧箱】作業依頼＆実績'!$N$7:$N$256))</f>
        <v>0</v>
      </c>
      <c r="R312" s="23">
        <f t="shared" si="61"/>
        <v>45</v>
      </c>
      <c r="S312" s="21">
        <f>SUMPRODUCT((①【資材】入荷情報!$O$7:$O$56=②【資材】在庫情報!$B312)*(①【資材】入荷情報!$P$7:$P$56=②【資材】在庫情報!T$4),(①【資材】入荷情報!$S$7:$S$56))</f>
        <v>0</v>
      </c>
      <c r="T312" s="22" cm="1">
        <f t="array" ref="T312">SUMPRODUCT(('③【組立化粧箱】作業依頼＆実績'!$K$7:$K$256=②【資材】在庫情報!$B312)*('③【組立化粧箱】作業依頼＆実績'!$L$7:$L$256=②【資材】在庫情報!T$4),('③【組立化粧箱】作業依頼＆実績'!$N$7:$N$256))</f>
        <v>0</v>
      </c>
      <c r="U312" s="23">
        <f t="shared" si="62"/>
        <v>70</v>
      </c>
      <c r="W312" s="68">
        <f t="shared" si="63"/>
        <v>0</v>
      </c>
      <c r="X312" s="22">
        <f t="shared" si="64"/>
        <v>0</v>
      </c>
      <c r="Y312" s="69">
        <f t="shared" si="65"/>
        <v>9319</v>
      </c>
    </row>
    <row r="313" spans="2:25" hidden="1" outlineLevel="1" x14ac:dyDescent="0.25">
      <c r="B313" s="19">
        <f t="shared" si="56"/>
        <v>45537</v>
      </c>
      <c r="C313" s="20" t="s">
        <v>78</v>
      </c>
      <c r="D313" s="21">
        <f>SUMPRODUCT((①【資材】入荷情報!$O$7:$O$56=②【資材】在庫情報!$B313)*(①【資材】入荷情報!$P$7:$P$56=②【資材】在庫情報!E$4),(①【資材】入荷情報!$S$7:$S$56))</f>
        <v>0</v>
      </c>
      <c r="E313" s="22" cm="1">
        <f t="array" ref="E313">SUMPRODUCT(('③【組立化粧箱】作業依頼＆実績'!$K$7:$K$256=②【資材】在庫情報!$B313)*('③【組立化粧箱】作業依頼＆実績'!$L$7:$L$256=②【資材】在庫情報!E$4),('③【組立化粧箱】作業依頼＆実績'!$N$7:$N$256))</f>
        <v>0</v>
      </c>
      <c r="F313" s="23">
        <f t="shared" si="57"/>
        <v>5660</v>
      </c>
      <c r="G313" s="21">
        <f>SUMPRODUCT((①【資材】入荷情報!$O$7:$O$56=②【資材】在庫情報!$B313)*(①【資材】入荷情報!$P$7:$P$56=②【資材】在庫情報!H$4),(①【資材】入荷情報!$S$7:$S$56))</f>
        <v>0</v>
      </c>
      <c r="H313" s="22" cm="1">
        <f t="array" ref="H313">SUMPRODUCT(('③【組立化粧箱】作業依頼＆実績'!$K$7:$K$256=②【資材】在庫情報!$B313)*('③【組立化粧箱】作業依頼＆実績'!$L$7:$L$256=②【資材】在庫情報!H$4),('③【組立化粧箱】作業依頼＆実績'!$N$7:$N$256))</f>
        <v>0</v>
      </c>
      <c r="I313" s="23">
        <f t="shared" si="58"/>
        <v>3443</v>
      </c>
      <c r="J313" s="21">
        <f>SUMPRODUCT((①【資材】入荷情報!$O$7:$O$56=②【資材】在庫情報!$B313)*(①【資材】入荷情報!$P$7:$P$56=②【資材】在庫情報!K$4),(①【資材】入荷情報!$S$7:$S$56))</f>
        <v>0</v>
      </c>
      <c r="K313" s="22" cm="1">
        <f t="array" ref="K313">SUMPRODUCT(('③【組立化粧箱】作業依頼＆実績'!$K$7:$K$256=②【資材】在庫情報!$B313)*('③【組立化粧箱】作業依頼＆実績'!$L$7:$L$256=②【資材】在庫情報!K$4),('③【組立化粧箱】作業依頼＆実績'!$N$7:$N$256))</f>
        <v>0</v>
      </c>
      <c r="L313" s="23">
        <f t="shared" si="59"/>
        <v>3443</v>
      </c>
      <c r="M313" s="21">
        <f>SUMPRODUCT((①【資材】入荷情報!$O$7:$O$56=②【資材】在庫情報!$B313)*(①【資材】入荷情報!$P$7:$P$56=②【資材】在庫情報!N$4),(①【資材】入荷情報!$S$7:$S$56))</f>
        <v>0</v>
      </c>
      <c r="N313" s="22" cm="1">
        <f t="array" ref="N313">SUMPRODUCT(('③【組立化粧箱】作業依頼＆実績'!$K$7:$K$256=②【資材】在庫情報!$B313)*('③【組立化粧箱】作業依頼＆実績'!$L$7:$L$256=②【資材】在庫情報!N$4),('③【組立化粧箱】作業依頼＆実績'!$N$7:$N$256))</f>
        <v>0</v>
      </c>
      <c r="O313" s="23">
        <f t="shared" si="60"/>
        <v>5280</v>
      </c>
      <c r="P313" s="21">
        <f>SUMPRODUCT((①【資材】入荷情報!$O$7:$O$56=②【資材】在庫情報!$B313)*(①【資材】入荷情報!$P$7:$P$56=②【資材】在庫情報!Q$4),(①【資材】入荷情報!$S$7:$S$56))</f>
        <v>0</v>
      </c>
      <c r="Q313" s="22" cm="1">
        <f t="array" ref="Q313">SUMPRODUCT(('③【組立化粧箱】作業依頼＆実績'!$K$7:$K$256=②【資材】在庫情報!$B313)*('③【組立化粧箱】作業依頼＆実績'!$L$7:$L$256=②【資材】在庫情報!Q$4),('③【組立化粧箱】作業依頼＆実績'!$N$7:$N$256))</f>
        <v>0</v>
      </c>
      <c r="R313" s="23">
        <f t="shared" si="61"/>
        <v>45</v>
      </c>
      <c r="S313" s="21">
        <f>SUMPRODUCT((①【資材】入荷情報!$O$7:$O$56=②【資材】在庫情報!$B313)*(①【資材】入荷情報!$P$7:$P$56=②【資材】在庫情報!T$4),(①【資材】入荷情報!$S$7:$S$56))</f>
        <v>0</v>
      </c>
      <c r="T313" s="22" cm="1">
        <f t="array" ref="T313">SUMPRODUCT(('③【組立化粧箱】作業依頼＆実績'!$K$7:$K$256=②【資材】在庫情報!$B313)*('③【組立化粧箱】作業依頼＆実績'!$L$7:$L$256=②【資材】在庫情報!T$4),('③【組立化粧箱】作業依頼＆実績'!$N$7:$N$256))</f>
        <v>0</v>
      </c>
      <c r="U313" s="23">
        <f t="shared" si="62"/>
        <v>70</v>
      </c>
      <c r="W313" s="68">
        <f t="shared" si="63"/>
        <v>0</v>
      </c>
      <c r="X313" s="22">
        <f t="shared" si="64"/>
        <v>0</v>
      </c>
      <c r="Y313" s="69">
        <f t="shared" si="65"/>
        <v>9319</v>
      </c>
    </row>
    <row r="314" spans="2:25" hidden="1" outlineLevel="1" x14ac:dyDescent="0.25">
      <c r="B314" s="19">
        <f t="shared" si="56"/>
        <v>45538</v>
      </c>
      <c r="C314" s="20" t="s">
        <v>79</v>
      </c>
      <c r="D314" s="21">
        <f>SUMPRODUCT((①【資材】入荷情報!$O$7:$O$56=②【資材】在庫情報!$B314)*(①【資材】入荷情報!$P$7:$P$56=②【資材】在庫情報!E$4),(①【資材】入荷情報!$S$7:$S$56))</f>
        <v>0</v>
      </c>
      <c r="E314" s="22" cm="1">
        <f t="array" ref="E314">SUMPRODUCT(('③【組立化粧箱】作業依頼＆実績'!$K$7:$K$256=②【資材】在庫情報!$B314)*('③【組立化粧箱】作業依頼＆実績'!$L$7:$L$256=②【資材】在庫情報!E$4),('③【組立化粧箱】作業依頼＆実績'!$N$7:$N$256))</f>
        <v>0</v>
      </c>
      <c r="F314" s="23">
        <f t="shared" si="57"/>
        <v>5660</v>
      </c>
      <c r="G314" s="21">
        <f>SUMPRODUCT((①【資材】入荷情報!$O$7:$O$56=②【資材】在庫情報!$B314)*(①【資材】入荷情報!$P$7:$P$56=②【資材】在庫情報!H$4),(①【資材】入荷情報!$S$7:$S$56))</f>
        <v>0</v>
      </c>
      <c r="H314" s="22" cm="1">
        <f t="array" ref="H314">SUMPRODUCT(('③【組立化粧箱】作業依頼＆実績'!$K$7:$K$256=②【資材】在庫情報!$B314)*('③【組立化粧箱】作業依頼＆実績'!$L$7:$L$256=②【資材】在庫情報!H$4),('③【組立化粧箱】作業依頼＆実績'!$N$7:$N$256))</f>
        <v>0</v>
      </c>
      <c r="I314" s="23">
        <f t="shared" si="58"/>
        <v>3443</v>
      </c>
      <c r="J314" s="21">
        <f>SUMPRODUCT((①【資材】入荷情報!$O$7:$O$56=②【資材】在庫情報!$B314)*(①【資材】入荷情報!$P$7:$P$56=②【資材】在庫情報!K$4),(①【資材】入荷情報!$S$7:$S$56))</f>
        <v>0</v>
      </c>
      <c r="K314" s="22" cm="1">
        <f t="array" ref="K314">SUMPRODUCT(('③【組立化粧箱】作業依頼＆実績'!$K$7:$K$256=②【資材】在庫情報!$B314)*('③【組立化粧箱】作業依頼＆実績'!$L$7:$L$256=②【資材】在庫情報!K$4),('③【組立化粧箱】作業依頼＆実績'!$N$7:$N$256))</f>
        <v>0</v>
      </c>
      <c r="L314" s="23">
        <f t="shared" si="59"/>
        <v>3443</v>
      </c>
      <c r="M314" s="21">
        <f>SUMPRODUCT((①【資材】入荷情報!$O$7:$O$56=②【資材】在庫情報!$B314)*(①【資材】入荷情報!$P$7:$P$56=②【資材】在庫情報!N$4),(①【資材】入荷情報!$S$7:$S$56))</f>
        <v>0</v>
      </c>
      <c r="N314" s="22" cm="1">
        <f t="array" ref="N314">SUMPRODUCT(('③【組立化粧箱】作業依頼＆実績'!$K$7:$K$256=②【資材】在庫情報!$B314)*('③【組立化粧箱】作業依頼＆実績'!$L$7:$L$256=②【資材】在庫情報!N$4),('③【組立化粧箱】作業依頼＆実績'!$N$7:$N$256))</f>
        <v>0</v>
      </c>
      <c r="O314" s="23">
        <f t="shared" si="60"/>
        <v>5280</v>
      </c>
      <c r="P314" s="21">
        <f>SUMPRODUCT((①【資材】入荷情報!$O$7:$O$56=②【資材】在庫情報!$B314)*(①【資材】入荷情報!$P$7:$P$56=②【資材】在庫情報!Q$4),(①【資材】入荷情報!$S$7:$S$56))</f>
        <v>0</v>
      </c>
      <c r="Q314" s="22" cm="1">
        <f t="array" ref="Q314">SUMPRODUCT(('③【組立化粧箱】作業依頼＆実績'!$K$7:$K$256=②【資材】在庫情報!$B314)*('③【組立化粧箱】作業依頼＆実績'!$L$7:$L$256=②【資材】在庫情報!Q$4),('③【組立化粧箱】作業依頼＆実績'!$N$7:$N$256))</f>
        <v>0</v>
      </c>
      <c r="R314" s="23">
        <f t="shared" si="61"/>
        <v>45</v>
      </c>
      <c r="S314" s="21">
        <f>SUMPRODUCT((①【資材】入荷情報!$O$7:$O$56=②【資材】在庫情報!$B314)*(①【資材】入荷情報!$P$7:$P$56=②【資材】在庫情報!T$4),(①【資材】入荷情報!$S$7:$S$56))</f>
        <v>0</v>
      </c>
      <c r="T314" s="22" cm="1">
        <f t="array" ref="T314">SUMPRODUCT(('③【組立化粧箱】作業依頼＆実績'!$K$7:$K$256=②【資材】在庫情報!$B314)*('③【組立化粧箱】作業依頼＆実績'!$L$7:$L$256=②【資材】在庫情報!T$4),('③【組立化粧箱】作業依頼＆実績'!$N$7:$N$256))</f>
        <v>0</v>
      </c>
      <c r="U314" s="23">
        <f t="shared" si="62"/>
        <v>70</v>
      </c>
      <c r="W314" s="68">
        <f t="shared" si="63"/>
        <v>0</v>
      </c>
      <c r="X314" s="22">
        <f t="shared" si="64"/>
        <v>0</v>
      </c>
      <c r="Y314" s="69">
        <f t="shared" si="65"/>
        <v>9319</v>
      </c>
    </row>
    <row r="315" spans="2:25" hidden="1" outlineLevel="1" x14ac:dyDescent="0.25">
      <c r="B315" s="19">
        <f t="shared" si="56"/>
        <v>45539</v>
      </c>
      <c r="C315" s="20" t="s">
        <v>80</v>
      </c>
      <c r="D315" s="21">
        <f>SUMPRODUCT((①【資材】入荷情報!$O$7:$O$56=②【資材】在庫情報!$B315)*(①【資材】入荷情報!$P$7:$P$56=②【資材】在庫情報!E$4),(①【資材】入荷情報!$S$7:$S$56))</f>
        <v>0</v>
      </c>
      <c r="E315" s="22" cm="1">
        <f t="array" ref="E315">SUMPRODUCT(('③【組立化粧箱】作業依頼＆実績'!$K$7:$K$256=②【資材】在庫情報!$B315)*('③【組立化粧箱】作業依頼＆実績'!$L$7:$L$256=②【資材】在庫情報!E$4),('③【組立化粧箱】作業依頼＆実績'!$N$7:$N$256))</f>
        <v>0</v>
      </c>
      <c r="F315" s="23">
        <f t="shared" si="57"/>
        <v>5660</v>
      </c>
      <c r="G315" s="21">
        <f>SUMPRODUCT((①【資材】入荷情報!$O$7:$O$56=②【資材】在庫情報!$B315)*(①【資材】入荷情報!$P$7:$P$56=②【資材】在庫情報!H$4),(①【資材】入荷情報!$S$7:$S$56))</f>
        <v>0</v>
      </c>
      <c r="H315" s="22" cm="1">
        <f t="array" ref="H315">SUMPRODUCT(('③【組立化粧箱】作業依頼＆実績'!$K$7:$K$256=②【資材】在庫情報!$B315)*('③【組立化粧箱】作業依頼＆実績'!$L$7:$L$256=②【資材】在庫情報!H$4),('③【組立化粧箱】作業依頼＆実績'!$N$7:$N$256))</f>
        <v>0</v>
      </c>
      <c r="I315" s="23">
        <f t="shared" si="58"/>
        <v>3443</v>
      </c>
      <c r="J315" s="21">
        <f>SUMPRODUCT((①【資材】入荷情報!$O$7:$O$56=②【資材】在庫情報!$B315)*(①【資材】入荷情報!$P$7:$P$56=②【資材】在庫情報!K$4),(①【資材】入荷情報!$S$7:$S$56))</f>
        <v>0</v>
      </c>
      <c r="K315" s="22" cm="1">
        <f t="array" ref="K315">SUMPRODUCT(('③【組立化粧箱】作業依頼＆実績'!$K$7:$K$256=②【資材】在庫情報!$B315)*('③【組立化粧箱】作業依頼＆実績'!$L$7:$L$256=②【資材】在庫情報!K$4),('③【組立化粧箱】作業依頼＆実績'!$N$7:$N$256))</f>
        <v>0</v>
      </c>
      <c r="L315" s="23">
        <f t="shared" si="59"/>
        <v>3443</v>
      </c>
      <c r="M315" s="21">
        <f>SUMPRODUCT((①【資材】入荷情報!$O$7:$O$56=②【資材】在庫情報!$B315)*(①【資材】入荷情報!$P$7:$P$56=②【資材】在庫情報!N$4),(①【資材】入荷情報!$S$7:$S$56))</f>
        <v>0</v>
      </c>
      <c r="N315" s="22" cm="1">
        <f t="array" ref="N315">SUMPRODUCT(('③【組立化粧箱】作業依頼＆実績'!$K$7:$K$256=②【資材】在庫情報!$B315)*('③【組立化粧箱】作業依頼＆実績'!$L$7:$L$256=②【資材】在庫情報!N$4),('③【組立化粧箱】作業依頼＆実績'!$N$7:$N$256))</f>
        <v>0</v>
      </c>
      <c r="O315" s="23">
        <f t="shared" si="60"/>
        <v>5280</v>
      </c>
      <c r="P315" s="21">
        <f>SUMPRODUCT((①【資材】入荷情報!$O$7:$O$56=②【資材】在庫情報!$B315)*(①【資材】入荷情報!$P$7:$P$56=②【資材】在庫情報!Q$4),(①【資材】入荷情報!$S$7:$S$56))</f>
        <v>0</v>
      </c>
      <c r="Q315" s="22" cm="1">
        <f t="array" ref="Q315">SUMPRODUCT(('③【組立化粧箱】作業依頼＆実績'!$K$7:$K$256=②【資材】在庫情報!$B315)*('③【組立化粧箱】作業依頼＆実績'!$L$7:$L$256=②【資材】在庫情報!Q$4),('③【組立化粧箱】作業依頼＆実績'!$N$7:$N$256))</f>
        <v>0</v>
      </c>
      <c r="R315" s="23">
        <f t="shared" si="61"/>
        <v>45</v>
      </c>
      <c r="S315" s="21">
        <f>SUMPRODUCT((①【資材】入荷情報!$O$7:$O$56=②【資材】在庫情報!$B315)*(①【資材】入荷情報!$P$7:$P$56=②【資材】在庫情報!T$4),(①【資材】入荷情報!$S$7:$S$56))</f>
        <v>0</v>
      </c>
      <c r="T315" s="22" cm="1">
        <f t="array" ref="T315">SUMPRODUCT(('③【組立化粧箱】作業依頼＆実績'!$K$7:$K$256=②【資材】在庫情報!$B315)*('③【組立化粧箱】作業依頼＆実績'!$L$7:$L$256=②【資材】在庫情報!T$4),('③【組立化粧箱】作業依頼＆実績'!$N$7:$N$256))</f>
        <v>0</v>
      </c>
      <c r="U315" s="23">
        <f t="shared" si="62"/>
        <v>70</v>
      </c>
      <c r="W315" s="68">
        <f t="shared" si="63"/>
        <v>0</v>
      </c>
      <c r="X315" s="22">
        <f t="shared" si="64"/>
        <v>0</v>
      </c>
      <c r="Y315" s="69">
        <f t="shared" si="65"/>
        <v>9319</v>
      </c>
    </row>
    <row r="316" spans="2:25" hidden="1" outlineLevel="1" x14ac:dyDescent="0.25">
      <c r="B316" s="19">
        <f t="shared" si="56"/>
        <v>45540</v>
      </c>
      <c r="C316" s="20" t="s">
        <v>81</v>
      </c>
      <c r="D316" s="21">
        <f>SUMPRODUCT((①【資材】入荷情報!$O$7:$O$56=②【資材】在庫情報!$B316)*(①【資材】入荷情報!$P$7:$P$56=②【資材】在庫情報!E$4),(①【資材】入荷情報!$S$7:$S$56))</f>
        <v>0</v>
      </c>
      <c r="E316" s="22" cm="1">
        <f t="array" ref="E316">SUMPRODUCT(('③【組立化粧箱】作業依頼＆実績'!$K$7:$K$256=②【資材】在庫情報!$B316)*('③【組立化粧箱】作業依頼＆実績'!$L$7:$L$256=②【資材】在庫情報!E$4),('③【組立化粧箱】作業依頼＆実績'!$N$7:$N$256))</f>
        <v>0</v>
      </c>
      <c r="F316" s="23">
        <f t="shared" si="57"/>
        <v>5660</v>
      </c>
      <c r="G316" s="21">
        <f>SUMPRODUCT((①【資材】入荷情報!$O$7:$O$56=②【資材】在庫情報!$B316)*(①【資材】入荷情報!$P$7:$P$56=②【資材】在庫情報!H$4),(①【資材】入荷情報!$S$7:$S$56))</f>
        <v>0</v>
      </c>
      <c r="H316" s="22" cm="1">
        <f t="array" ref="H316">SUMPRODUCT(('③【組立化粧箱】作業依頼＆実績'!$K$7:$K$256=②【資材】在庫情報!$B316)*('③【組立化粧箱】作業依頼＆実績'!$L$7:$L$256=②【資材】在庫情報!H$4),('③【組立化粧箱】作業依頼＆実績'!$N$7:$N$256))</f>
        <v>0</v>
      </c>
      <c r="I316" s="23">
        <f t="shared" si="58"/>
        <v>3443</v>
      </c>
      <c r="J316" s="21">
        <f>SUMPRODUCT((①【資材】入荷情報!$O$7:$O$56=②【資材】在庫情報!$B316)*(①【資材】入荷情報!$P$7:$P$56=②【資材】在庫情報!K$4),(①【資材】入荷情報!$S$7:$S$56))</f>
        <v>0</v>
      </c>
      <c r="K316" s="22" cm="1">
        <f t="array" ref="K316">SUMPRODUCT(('③【組立化粧箱】作業依頼＆実績'!$K$7:$K$256=②【資材】在庫情報!$B316)*('③【組立化粧箱】作業依頼＆実績'!$L$7:$L$256=②【資材】在庫情報!K$4),('③【組立化粧箱】作業依頼＆実績'!$N$7:$N$256))</f>
        <v>0</v>
      </c>
      <c r="L316" s="23">
        <f t="shared" si="59"/>
        <v>3443</v>
      </c>
      <c r="M316" s="21">
        <f>SUMPRODUCT((①【資材】入荷情報!$O$7:$O$56=②【資材】在庫情報!$B316)*(①【資材】入荷情報!$P$7:$P$56=②【資材】在庫情報!N$4),(①【資材】入荷情報!$S$7:$S$56))</f>
        <v>0</v>
      </c>
      <c r="N316" s="22" cm="1">
        <f t="array" ref="N316">SUMPRODUCT(('③【組立化粧箱】作業依頼＆実績'!$K$7:$K$256=②【資材】在庫情報!$B316)*('③【組立化粧箱】作業依頼＆実績'!$L$7:$L$256=②【資材】在庫情報!N$4),('③【組立化粧箱】作業依頼＆実績'!$N$7:$N$256))</f>
        <v>0</v>
      </c>
      <c r="O316" s="23">
        <f t="shared" si="60"/>
        <v>5280</v>
      </c>
      <c r="P316" s="21">
        <f>SUMPRODUCT((①【資材】入荷情報!$O$7:$O$56=②【資材】在庫情報!$B316)*(①【資材】入荷情報!$P$7:$P$56=②【資材】在庫情報!Q$4),(①【資材】入荷情報!$S$7:$S$56))</f>
        <v>0</v>
      </c>
      <c r="Q316" s="22" cm="1">
        <f t="array" ref="Q316">SUMPRODUCT(('③【組立化粧箱】作業依頼＆実績'!$K$7:$K$256=②【資材】在庫情報!$B316)*('③【組立化粧箱】作業依頼＆実績'!$L$7:$L$256=②【資材】在庫情報!Q$4),('③【組立化粧箱】作業依頼＆実績'!$N$7:$N$256))</f>
        <v>0</v>
      </c>
      <c r="R316" s="23">
        <f t="shared" si="61"/>
        <v>45</v>
      </c>
      <c r="S316" s="21">
        <f>SUMPRODUCT((①【資材】入荷情報!$O$7:$O$56=②【資材】在庫情報!$B316)*(①【資材】入荷情報!$P$7:$P$56=②【資材】在庫情報!T$4),(①【資材】入荷情報!$S$7:$S$56))</f>
        <v>0</v>
      </c>
      <c r="T316" s="22" cm="1">
        <f t="array" ref="T316">SUMPRODUCT(('③【組立化粧箱】作業依頼＆実績'!$K$7:$K$256=②【資材】在庫情報!$B316)*('③【組立化粧箱】作業依頼＆実績'!$L$7:$L$256=②【資材】在庫情報!T$4),('③【組立化粧箱】作業依頼＆実績'!$N$7:$N$256))</f>
        <v>0</v>
      </c>
      <c r="U316" s="23">
        <f t="shared" si="62"/>
        <v>70</v>
      </c>
      <c r="W316" s="68">
        <f t="shared" si="63"/>
        <v>0</v>
      </c>
      <c r="X316" s="22">
        <f t="shared" si="64"/>
        <v>0</v>
      </c>
      <c r="Y316" s="69">
        <f t="shared" si="65"/>
        <v>9319</v>
      </c>
    </row>
    <row r="317" spans="2:25" hidden="1" outlineLevel="1" x14ac:dyDescent="0.25">
      <c r="B317" s="19">
        <f t="shared" si="56"/>
        <v>45541</v>
      </c>
      <c r="C317" s="20" t="s">
        <v>75</v>
      </c>
      <c r="D317" s="21">
        <f>SUMPRODUCT((①【資材】入荷情報!$O$7:$O$56=②【資材】在庫情報!$B317)*(①【資材】入荷情報!$P$7:$P$56=②【資材】在庫情報!E$4),(①【資材】入荷情報!$S$7:$S$56))</f>
        <v>0</v>
      </c>
      <c r="E317" s="22" cm="1">
        <f t="array" ref="E317">SUMPRODUCT(('③【組立化粧箱】作業依頼＆実績'!$K$7:$K$256=②【資材】在庫情報!$B317)*('③【組立化粧箱】作業依頼＆実績'!$L$7:$L$256=②【資材】在庫情報!E$4),('③【組立化粧箱】作業依頼＆実績'!$N$7:$N$256))</f>
        <v>0</v>
      </c>
      <c r="F317" s="23">
        <f t="shared" si="57"/>
        <v>5660</v>
      </c>
      <c r="G317" s="21">
        <f>SUMPRODUCT((①【資材】入荷情報!$O$7:$O$56=②【資材】在庫情報!$B317)*(①【資材】入荷情報!$P$7:$P$56=②【資材】在庫情報!H$4),(①【資材】入荷情報!$S$7:$S$56))</f>
        <v>0</v>
      </c>
      <c r="H317" s="22" cm="1">
        <f t="array" ref="H317">SUMPRODUCT(('③【組立化粧箱】作業依頼＆実績'!$K$7:$K$256=②【資材】在庫情報!$B317)*('③【組立化粧箱】作業依頼＆実績'!$L$7:$L$256=②【資材】在庫情報!H$4),('③【組立化粧箱】作業依頼＆実績'!$N$7:$N$256))</f>
        <v>0</v>
      </c>
      <c r="I317" s="23">
        <f t="shared" si="58"/>
        <v>3443</v>
      </c>
      <c r="J317" s="21">
        <f>SUMPRODUCT((①【資材】入荷情報!$O$7:$O$56=②【資材】在庫情報!$B317)*(①【資材】入荷情報!$P$7:$P$56=②【資材】在庫情報!K$4),(①【資材】入荷情報!$S$7:$S$56))</f>
        <v>0</v>
      </c>
      <c r="K317" s="22" cm="1">
        <f t="array" ref="K317">SUMPRODUCT(('③【組立化粧箱】作業依頼＆実績'!$K$7:$K$256=②【資材】在庫情報!$B317)*('③【組立化粧箱】作業依頼＆実績'!$L$7:$L$256=②【資材】在庫情報!K$4),('③【組立化粧箱】作業依頼＆実績'!$N$7:$N$256))</f>
        <v>0</v>
      </c>
      <c r="L317" s="23">
        <f t="shared" si="59"/>
        <v>3443</v>
      </c>
      <c r="M317" s="21">
        <f>SUMPRODUCT((①【資材】入荷情報!$O$7:$O$56=②【資材】在庫情報!$B317)*(①【資材】入荷情報!$P$7:$P$56=②【資材】在庫情報!N$4),(①【資材】入荷情報!$S$7:$S$56))</f>
        <v>0</v>
      </c>
      <c r="N317" s="22" cm="1">
        <f t="array" ref="N317">SUMPRODUCT(('③【組立化粧箱】作業依頼＆実績'!$K$7:$K$256=②【資材】在庫情報!$B317)*('③【組立化粧箱】作業依頼＆実績'!$L$7:$L$256=②【資材】在庫情報!N$4),('③【組立化粧箱】作業依頼＆実績'!$N$7:$N$256))</f>
        <v>0</v>
      </c>
      <c r="O317" s="23">
        <f t="shared" si="60"/>
        <v>5280</v>
      </c>
      <c r="P317" s="21">
        <f>SUMPRODUCT((①【資材】入荷情報!$O$7:$O$56=②【資材】在庫情報!$B317)*(①【資材】入荷情報!$P$7:$P$56=②【資材】在庫情報!Q$4),(①【資材】入荷情報!$S$7:$S$56))</f>
        <v>0</v>
      </c>
      <c r="Q317" s="22" cm="1">
        <f t="array" ref="Q317">SUMPRODUCT(('③【組立化粧箱】作業依頼＆実績'!$K$7:$K$256=②【資材】在庫情報!$B317)*('③【組立化粧箱】作業依頼＆実績'!$L$7:$L$256=②【資材】在庫情報!Q$4),('③【組立化粧箱】作業依頼＆実績'!$N$7:$N$256))</f>
        <v>0</v>
      </c>
      <c r="R317" s="23">
        <f t="shared" si="61"/>
        <v>45</v>
      </c>
      <c r="S317" s="21">
        <f>SUMPRODUCT((①【資材】入荷情報!$O$7:$O$56=②【資材】在庫情報!$B317)*(①【資材】入荷情報!$P$7:$P$56=②【資材】在庫情報!T$4),(①【資材】入荷情報!$S$7:$S$56))</f>
        <v>0</v>
      </c>
      <c r="T317" s="22" cm="1">
        <f t="array" ref="T317">SUMPRODUCT(('③【組立化粧箱】作業依頼＆実績'!$K$7:$K$256=②【資材】在庫情報!$B317)*('③【組立化粧箱】作業依頼＆実績'!$L$7:$L$256=②【資材】在庫情報!T$4),('③【組立化粧箱】作業依頼＆実績'!$N$7:$N$256))</f>
        <v>0</v>
      </c>
      <c r="U317" s="23">
        <f t="shared" si="62"/>
        <v>70</v>
      </c>
      <c r="W317" s="68">
        <f t="shared" si="63"/>
        <v>0</v>
      </c>
      <c r="X317" s="22">
        <f t="shared" si="64"/>
        <v>0</v>
      </c>
      <c r="Y317" s="69">
        <f t="shared" si="65"/>
        <v>9319</v>
      </c>
    </row>
    <row r="318" spans="2:25" hidden="1" outlineLevel="1" x14ac:dyDescent="0.25">
      <c r="B318" s="19">
        <f t="shared" si="56"/>
        <v>45542</v>
      </c>
      <c r="C318" s="20" t="s">
        <v>76</v>
      </c>
      <c r="D318" s="21">
        <f>SUMPRODUCT((①【資材】入荷情報!$O$7:$O$56=②【資材】在庫情報!$B318)*(①【資材】入荷情報!$P$7:$P$56=②【資材】在庫情報!E$4),(①【資材】入荷情報!$S$7:$S$56))</f>
        <v>0</v>
      </c>
      <c r="E318" s="22" cm="1">
        <f t="array" ref="E318">SUMPRODUCT(('③【組立化粧箱】作業依頼＆実績'!$K$7:$K$256=②【資材】在庫情報!$B318)*('③【組立化粧箱】作業依頼＆実績'!$L$7:$L$256=②【資材】在庫情報!E$4),('③【組立化粧箱】作業依頼＆実績'!$N$7:$N$256))</f>
        <v>0</v>
      </c>
      <c r="F318" s="23">
        <f t="shared" si="57"/>
        <v>5660</v>
      </c>
      <c r="G318" s="21">
        <f>SUMPRODUCT((①【資材】入荷情報!$O$7:$O$56=②【資材】在庫情報!$B318)*(①【資材】入荷情報!$P$7:$P$56=②【資材】在庫情報!H$4),(①【資材】入荷情報!$S$7:$S$56))</f>
        <v>0</v>
      </c>
      <c r="H318" s="22" cm="1">
        <f t="array" ref="H318">SUMPRODUCT(('③【組立化粧箱】作業依頼＆実績'!$K$7:$K$256=②【資材】在庫情報!$B318)*('③【組立化粧箱】作業依頼＆実績'!$L$7:$L$256=②【資材】在庫情報!H$4),('③【組立化粧箱】作業依頼＆実績'!$N$7:$N$256))</f>
        <v>0</v>
      </c>
      <c r="I318" s="23">
        <f t="shared" si="58"/>
        <v>3443</v>
      </c>
      <c r="J318" s="21">
        <f>SUMPRODUCT((①【資材】入荷情報!$O$7:$O$56=②【資材】在庫情報!$B318)*(①【資材】入荷情報!$P$7:$P$56=②【資材】在庫情報!K$4),(①【資材】入荷情報!$S$7:$S$56))</f>
        <v>0</v>
      </c>
      <c r="K318" s="22" cm="1">
        <f t="array" ref="K318">SUMPRODUCT(('③【組立化粧箱】作業依頼＆実績'!$K$7:$K$256=②【資材】在庫情報!$B318)*('③【組立化粧箱】作業依頼＆実績'!$L$7:$L$256=②【資材】在庫情報!K$4),('③【組立化粧箱】作業依頼＆実績'!$N$7:$N$256))</f>
        <v>0</v>
      </c>
      <c r="L318" s="23">
        <f t="shared" si="59"/>
        <v>3443</v>
      </c>
      <c r="M318" s="21">
        <f>SUMPRODUCT((①【資材】入荷情報!$O$7:$O$56=②【資材】在庫情報!$B318)*(①【資材】入荷情報!$P$7:$P$56=②【資材】在庫情報!N$4),(①【資材】入荷情報!$S$7:$S$56))</f>
        <v>0</v>
      </c>
      <c r="N318" s="22" cm="1">
        <f t="array" ref="N318">SUMPRODUCT(('③【組立化粧箱】作業依頼＆実績'!$K$7:$K$256=②【資材】在庫情報!$B318)*('③【組立化粧箱】作業依頼＆実績'!$L$7:$L$256=②【資材】在庫情報!N$4),('③【組立化粧箱】作業依頼＆実績'!$N$7:$N$256))</f>
        <v>0</v>
      </c>
      <c r="O318" s="23">
        <f t="shared" si="60"/>
        <v>5280</v>
      </c>
      <c r="P318" s="21">
        <f>SUMPRODUCT((①【資材】入荷情報!$O$7:$O$56=②【資材】在庫情報!$B318)*(①【資材】入荷情報!$P$7:$P$56=②【資材】在庫情報!Q$4),(①【資材】入荷情報!$S$7:$S$56))</f>
        <v>0</v>
      </c>
      <c r="Q318" s="22" cm="1">
        <f t="array" ref="Q318">SUMPRODUCT(('③【組立化粧箱】作業依頼＆実績'!$K$7:$K$256=②【資材】在庫情報!$B318)*('③【組立化粧箱】作業依頼＆実績'!$L$7:$L$256=②【資材】在庫情報!Q$4),('③【組立化粧箱】作業依頼＆実績'!$N$7:$N$256))</f>
        <v>0</v>
      </c>
      <c r="R318" s="23">
        <f t="shared" si="61"/>
        <v>45</v>
      </c>
      <c r="S318" s="21">
        <f>SUMPRODUCT((①【資材】入荷情報!$O$7:$O$56=②【資材】在庫情報!$B318)*(①【資材】入荷情報!$P$7:$P$56=②【資材】在庫情報!T$4),(①【資材】入荷情報!$S$7:$S$56))</f>
        <v>0</v>
      </c>
      <c r="T318" s="22" cm="1">
        <f t="array" ref="T318">SUMPRODUCT(('③【組立化粧箱】作業依頼＆実績'!$K$7:$K$256=②【資材】在庫情報!$B318)*('③【組立化粧箱】作業依頼＆実績'!$L$7:$L$256=②【資材】在庫情報!T$4),('③【組立化粧箱】作業依頼＆実績'!$N$7:$N$256))</f>
        <v>0</v>
      </c>
      <c r="U318" s="23">
        <f t="shared" si="62"/>
        <v>70</v>
      </c>
      <c r="W318" s="68">
        <f t="shared" si="63"/>
        <v>0</v>
      </c>
      <c r="X318" s="22">
        <f t="shared" si="64"/>
        <v>0</v>
      </c>
      <c r="Y318" s="69">
        <f t="shared" si="65"/>
        <v>9319</v>
      </c>
    </row>
    <row r="319" spans="2:25" hidden="1" outlineLevel="1" x14ac:dyDescent="0.25">
      <c r="B319" s="19">
        <f t="shared" si="56"/>
        <v>45543</v>
      </c>
      <c r="C319" s="20" t="s">
        <v>77</v>
      </c>
      <c r="D319" s="21">
        <f>SUMPRODUCT((①【資材】入荷情報!$O$7:$O$56=②【資材】在庫情報!$B319)*(①【資材】入荷情報!$P$7:$P$56=②【資材】在庫情報!E$4),(①【資材】入荷情報!$S$7:$S$56))</f>
        <v>0</v>
      </c>
      <c r="E319" s="22" cm="1">
        <f t="array" ref="E319">SUMPRODUCT(('③【組立化粧箱】作業依頼＆実績'!$K$7:$K$256=②【資材】在庫情報!$B319)*('③【組立化粧箱】作業依頼＆実績'!$L$7:$L$256=②【資材】在庫情報!E$4),('③【組立化粧箱】作業依頼＆実績'!$N$7:$N$256))</f>
        <v>0</v>
      </c>
      <c r="F319" s="23">
        <f t="shared" si="57"/>
        <v>5660</v>
      </c>
      <c r="G319" s="21">
        <f>SUMPRODUCT((①【資材】入荷情報!$O$7:$O$56=②【資材】在庫情報!$B319)*(①【資材】入荷情報!$P$7:$P$56=②【資材】在庫情報!H$4),(①【資材】入荷情報!$S$7:$S$56))</f>
        <v>0</v>
      </c>
      <c r="H319" s="22" cm="1">
        <f t="array" ref="H319">SUMPRODUCT(('③【組立化粧箱】作業依頼＆実績'!$K$7:$K$256=②【資材】在庫情報!$B319)*('③【組立化粧箱】作業依頼＆実績'!$L$7:$L$256=②【資材】在庫情報!H$4),('③【組立化粧箱】作業依頼＆実績'!$N$7:$N$256))</f>
        <v>0</v>
      </c>
      <c r="I319" s="23">
        <f t="shared" si="58"/>
        <v>3443</v>
      </c>
      <c r="J319" s="21">
        <f>SUMPRODUCT((①【資材】入荷情報!$O$7:$O$56=②【資材】在庫情報!$B319)*(①【資材】入荷情報!$P$7:$P$56=②【資材】在庫情報!K$4),(①【資材】入荷情報!$S$7:$S$56))</f>
        <v>0</v>
      </c>
      <c r="K319" s="22" cm="1">
        <f t="array" ref="K319">SUMPRODUCT(('③【組立化粧箱】作業依頼＆実績'!$K$7:$K$256=②【資材】在庫情報!$B319)*('③【組立化粧箱】作業依頼＆実績'!$L$7:$L$256=②【資材】在庫情報!K$4),('③【組立化粧箱】作業依頼＆実績'!$N$7:$N$256))</f>
        <v>0</v>
      </c>
      <c r="L319" s="23">
        <f t="shared" si="59"/>
        <v>3443</v>
      </c>
      <c r="M319" s="21">
        <f>SUMPRODUCT((①【資材】入荷情報!$O$7:$O$56=②【資材】在庫情報!$B319)*(①【資材】入荷情報!$P$7:$P$56=②【資材】在庫情報!N$4),(①【資材】入荷情報!$S$7:$S$56))</f>
        <v>0</v>
      </c>
      <c r="N319" s="22" cm="1">
        <f t="array" ref="N319">SUMPRODUCT(('③【組立化粧箱】作業依頼＆実績'!$K$7:$K$256=②【資材】在庫情報!$B319)*('③【組立化粧箱】作業依頼＆実績'!$L$7:$L$256=②【資材】在庫情報!N$4),('③【組立化粧箱】作業依頼＆実績'!$N$7:$N$256))</f>
        <v>0</v>
      </c>
      <c r="O319" s="23">
        <f t="shared" si="60"/>
        <v>5280</v>
      </c>
      <c r="P319" s="21">
        <f>SUMPRODUCT((①【資材】入荷情報!$O$7:$O$56=②【資材】在庫情報!$B319)*(①【資材】入荷情報!$P$7:$P$56=②【資材】在庫情報!Q$4),(①【資材】入荷情報!$S$7:$S$56))</f>
        <v>0</v>
      </c>
      <c r="Q319" s="22" cm="1">
        <f t="array" ref="Q319">SUMPRODUCT(('③【組立化粧箱】作業依頼＆実績'!$K$7:$K$256=②【資材】在庫情報!$B319)*('③【組立化粧箱】作業依頼＆実績'!$L$7:$L$256=②【資材】在庫情報!Q$4),('③【組立化粧箱】作業依頼＆実績'!$N$7:$N$256))</f>
        <v>0</v>
      </c>
      <c r="R319" s="23">
        <f t="shared" si="61"/>
        <v>45</v>
      </c>
      <c r="S319" s="21">
        <f>SUMPRODUCT((①【資材】入荷情報!$O$7:$O$56=②【資材】在庫情報!$B319)*(①【資材】入荷情報!$P$7:$P$56=②【資材】在庫情報!T$4),(①【資材】入荷情報!$S$7:$S$56))</f>
        <v>0</v>
      </c>
      <c r="T319" s="22" cm="1">
        <f t="array" ref="T319">SUMPRODUCT(('③【組立化粧箱】作業依頼＆実績'!$K$7:$K$256=②【資材】在庫情報!$B319)*('③【組立化粧箱】作業依頼＆実績'!$L$7:$L$256=②【資材】在庫情報!T$4),('③【組立化粧箱】作業依頼＆実績'!$N$7:$N$256))</f>
        <v>0</v>
      </c>
      <c r="U319" s="23">
        <f t="shared" si="62"/>
        <v>70</v>
      </c>
      <c r="W319" s="68">
        <f t="shared" si="63"/>
        <v>0</v>
      </c>
      <c r="X319" s="22">
        <f t="shared" si="64"/>
        <v>0</v>
      </c>
      <c r="Y319" s="69">
        <f t="shared" si="65"/>
        <v>9319</v>
      </c>
    </row>
    <row r="320" spans="2:25" hidden="1" outlineLevel="1" x14ac:dyDescent="0.25">
      <c r="B320" s="19">
        <f t="shared" si="56"/>
        <v>45544</v>
      </c>
      <c r="C320" s="20" t="s">
        <v>78</v>
      </c>
      <c r="D320" s="21">
        <f>SUMPRODUCT((①【資材】入荷情報!$O$7:$O$56=②【資材】在庫情報!$B320)*(①【資材】入荷情報!$P$7:$P$56=②【資材】在庫情報!E$4),(①【資材】入荷情報!$S$7:$S$56))</f>
        <v>0</v>
      </c>
      <c r="E320" s="22" cm="1">
        <f t="array" ref="E320">SUMPRODUCT(('③【組立化粧箱】作業依頼＆実績'!$K$7:$K$256=②【資材】在庫情報!$B320)*('③【組立化粧箱】作業依頼＆実績'!$L$7:$L$256=②【資材】在庫情報!E$4),('③【組立化粧箱】作業依頼＆実績'!$N$7:$N$256))</f>
        <v>0</v>
      </c>
      <c r="F320" s="23">
        <f t="shared" si="57"/>
        <v>5660</v>
      </c>
      <c r="G320" s="21">
        <f>SUMPRODUCT((①【資材】入荷情報!$O$7:$O$56=②【資材】在庫情報!$B320)*(①【資材】入荷情報!$P$7:$P$56=②【資材】在庫情報!H$4),(①【資材】入荷情報!$S$7:$S$56))</f>
        <v>0</v>
      </c>
      <c r="H320" s="22" cm="1">
        <f t="array" ref="H320">SUMPRODUCT(('③【組立化粧箱】作業依頼＆実績'!$K$7:$K$256=②【資材】在庫情報!$B320)*('③【組立化粧箱】作業依頼＆実績'!$L$7:$L$256=②【資材】在庫情報!H$4),('③【組立化粧箱】作業依頼＆実績'!$N$7:$N$256))</f>
        <v>0</v>
      </c>
      <c r="I320" s="23">
        <f t="shared" si="58"/>
        <v>3443</v>
      </c>
      <c r="J320" s="21">
        <f>SUMPRODUCT((①【資材】入荷情報!$O$7:$O$56=②【資材】在庫情報!$B320)*(①【資材】入荷情報!$P$7:$P$56=②【資材】在庫情報!K$4),(①【資材】入荷情報!$S$7:$S$56))</f>
        <v>0</v>
      </c>
      <c r="K320" s="22" cm="1">
        <f t="array" ref="K320">SUMPRODUCT(('③【組立化粧箱】作業依頼＆実績'!$K$7:$K$256=②【資材】在庫情報!$B320)*('③【組立化粧箱】作業依頼＆実績'!$L$7:$L$256=②【資材】在庫情報!K$4),('③【組立化粧箱】作業依頼＆実績'!$N$7:$N$256))</f>
        <v>0</v>
      </c>
      <c r="L320" s="23">
        <f t="shared" si="59"/>
        <v>3443</v>
      </c>
      <c r="M320" s="21">
        <f>SUMPRODUCT((①【資材】入荷情報!$O$7:$O$56=②【資材】在庫情報!$B320)*(①【資材】入荷情報!$P$7:$P$56=②【資材】在庫情報!N$4),(①【資材】入荷情報!$S$7:$S$56))</f>
        <v>0</v>
      </c>
      <c r="N320" s="22" cm="1">
        <f t="array" ref="N320">SUMPRODUCT(('③【組立化粧箱】作業依頼＆実績'!$K$7:$K$256=②【資材】在庫情報!$B320)*('③【組立化粧箱】作業依頼＆実績'!$L$7:$L$256=②【資材】在庫情報!N$4),('③【組立化粧箱】作業依頼＆実績'!$N$7:$N$256))</f>
        <v>0</v>
      </c>
      <c r="O320" s="23">
        <f t="shared" si="60"/>
        <v>5280</v>
      </c>
      <c r="P320" s="21">
        <f>SUMPRODUCT((①【資材】入荷情報!$O$7:$O$56=②【資材】在庫情報!$B320)*(①【資材】入荷情報!$P$7:$P$56=②【資材】在庫情報!Q$4),(①【資材】入荷情報!$S$7:$S$56))</f>
        <v>0</v>
      </c>
      <c r="Q320" s="22" cm="1">
        <f t="array" ref="Q320">SUMPRODUCT(('③【組立化粧箱】作業依頼＆実績'!$K$7:$K$256=②【資材】在庫情報!$B320)*('③【組立化粧箱】作業依頼＆実績'!$L$7:$L$256=②【資材】在庫情報!Q$4),('③【組立化粧箱】作業依頼＆実績'!$N$7:$N$256))</f>
        <v>0</v>
      </c>
      <c r="R320" s="23">
        <f t="shared" si="61"/>
        <v>45</v>
      </c>
      <c r="S320" s="21">
        <f>SUMPRODUCT((①【資材】入荷情報!$O$7:$O$56=②【資材】在庫情報!$B320)*(①【資材】入荷情報!$P$7:$P$56=②【資材】在庫情報!T$4),(①【資材】入荷情報!$S$7:$S$56))</f>
        <v>0</v>
      </c>
      <c r="T320" s="22" cm="1">
        <f t="array" ref="T320">SUMPRODUCT(('③【組立化粧箱】作業依頼＆実績'!$K$7:$K$256=②【資材】在庫情報!$B320)*('③【組立化粧箱】作業依頼＆実績'!$L$7:$L$256=②【資材】在庫情報!T$4),('③【組立化粧箱】作業依頼＆実績'!$N$7:$N$256))</f>
        <v>0</v>
      </c>
      <c r="U320" s="23">
        <f t="shared" si="62"/>
        <v>70</v>
      </c>
      <c r="W320" s="68">
        <f t="shared" si="63"/>
        <v>0</v>
      </c>
      <c r="X320" s="22">
        <f t="shared" si="64"/>
        <v>0</v>
      </c>
      <c r="Y320" s="69">
        <f t="shared" si="65"/>
        <v>9319</v>
      </c>
    </row>
    <row r="321" spans="2:25" hidden="1" outlineLevel="1" x14ac:dyDescent="0.25">
      <c r="B321" s="19">
        <f t="shared" si="56"/>
        <v>45545</v>
      </c>
      <c r="C321" s="20" t="s">
        <v>79</v>
      </c>
      <c r="D321" s="21">
        <f>SUMPRODUCT((①【資材】入荷情報!$O$7:$O$56=②【資材】在庫情報!$B321)*(①【資材】入荷情報!$P$7:$P$56=②【資材】在庫情報!E$4),(①【資材】入荷情報!$S$7:$S$56))</f>
        <v>0</v>
      </c>
      <c r="E321" s="22" cm="1">
        <f t="array" ref="E321">SUMPRODUCT(('③【組立化粧箱】作業依頼＆実績'!$K$7:$K$256=②【資材】在庫情報!$B321)*('③【組立化粧箱】作業依頼＆実績'!$L$7:$L$256=②【資材】在庫情報!E$4),('③【組立化粧箱】作業依頼＆実績'!$N$7:$N$256))</f>
        <v>0</v>
      </c>
      <c r="F321" s="23">
        <f t="shared" si="57"/>
        <v>5660</v>
      </c>
      <c r="G321" s="21">
        <f>SUMPRODUCT((①【資材】入荷情報!$O$7:$O$56=②【資材】在庫情報!$B321)*(①【資材】入荷情報!$P$7:$P$56=②【資材】在庫情報!H$4),(①【資材】入荷情報!$S$7:$S$56))</f>
        <v>0</v>
      </c>
      <c r="H321" s="22" cm="1">
        <f t="array" ref="H321">SUMPRODUCT(('③【組立化粧箱】作業依頼＆実績'!$K$7:$K$256=②【資材】在庫情報!$B321)*('③【組立化粧箱】作業依頼＆実績'!$L$7:$L$256=②【資材】在庫情報!H$4),('③【組立化粧箱】作業依頼＆実績'!$N$7:$N$256))</f>
        <v>0</v>
      </c>
      <c r="I321" s="23">
        <f t="shared" si="58"/>
        <v>3443</v>
      </c>
      <c r="J321" s="21">
        <f>SUMPRODUCT((①【資材】入荷情報!$O$7:$O$56=②【資材】在庫情報!$B321)*(①【資材】入荷情報!$P$7:$P$56=②【資材】在庫情報!K$4),(①【資材】入荷情報!$S$7:$S$56))</f>
        <v>0</v>
      </c>
      <c r="K321" s="22" cm="1">
        <f t="array" ref="K321">SUMPRODUCT(('③【組立化粧箱】作業依頼＆実績'!$K$7:$K$256=②【資材】在庫情報!$B321)*('③【組立化粧箱】作業依頼＆実績'!$L$7:$L$256=②【資材】在庫情報!K$4),('③【組立化粧箱】作業依頼＆実績'!$N$7:$N$256))</f>
        <v>0</v>
      </c>
      <c r="L321" s="23">
        <f t="shared" si="59"/>
        <v>3443</v>
      </c>
      <c r="M321" s="21">
        <f>SUMPRODUCT((①【資材】入荷情報!$O$7:$O$56=②【資材】在庫情報!$B321)*(①【資材】入荷情報!$P$7:$P$56=②【資材】在庫情報!N$4),(①【資材】入荷情報!$S$7:$S$56))</f>
        <v>0</v>
      </c>
      <c r="N321" s="22" cm="1">
        <f t="array" ref="N321">SUMPRODUCT(('③【組立化粧箱】作業依頼＆実績'!$K$7:$K$256=②【資材】在庫情報!$B321)*('③【組立化粧箱】作業依頼＆実績'!$L$7:$L$256=②【資材】在庫情報!N$4),('③【組立化粧箱】作業依頼＆実績'!$N$7:$N$256))</f>
        <v>0</v>
      </c>
      <c r="O321" s="23">
        <f t="shared" si="60"/>
        <v>5280</v>
      </c>
      <c r="P321" s="21">
        <f>SUMPRODUCT((①【資材】入荷情報!$O$7:$O$56=②【資材】在庫情報!$B321)*(①【資材】入荷情報!$P$7:$P$56=②【資材】在庫情報!Q$4),(①【資材】入荷情報!$S$7:$S$56))</f>
        <v>0</v>
      </c>
      <c r="Q321" s="22" cm="1">
        <f t="array" ref="Q321">SUMPRODUCT(('③【組立化粧箱】作業依頼＆実績'!$K$7:$K$256=②【資材】在庫情報!$B321)*('③【組立化粧箱】作業依頼＆実績'!$L$7:$L$256=②【資材】在庫情報!Q$4),('③【組立化粧箱】作業依頼＆実績'!$N$7:$N$256))</f>
        <v>0</v>
      </c>
      <c r="R321" s="23">
        <f t="shared" si="61"/>
        <v>45</v>
      </c>
      <c r="S321" s="21">
        <f>SUMPRODUCT((①【資材】入荷情報!$O$7:$O$56=②【資材】在庫情報!$B321)*(①【資材】入荷情報!$P$7:$P$56=②【資材】在庫情報!T$4),(①【資材】入荷情報!$S$7:$S$56))</f>
        <v>0</v>
      </c>
      <c r="T321" s="22" cm="1">
        <f t="array" ref="T321">SUMPRODUCT(('③【組立化粧箱】作業依頼＆実績'!$K$7:$K$256=②【資材】在庫情報!$B321)*('③【組立化粧箱】作業依頼＆実績'!$L$7:$L$256=②【資材】在庫情報!T$4),('③【組立化粧箱】作業依頼＆実績'!$N$7:$N$256))</f>
        <v>0</v>
      </c>
      <c r="U321" s="23">
        <f t="shared" si="62"/>
        <v>70</v>
      </c>
      <c r="W321" s="68">
        <f t="shared" si="63"/>
        <v>0</v>
      </c>
      <c r="X321" s="22">
        <f t="shared" si="64"/>
        <v>0</v>
      </c>
      <c r="Y321" s="69">
        <f t="shared" si="65"/>
        <v>9319</v>
      </c>
    </row>
    <row r="322" spans="2:25" hidden="1" outlineLevel="1" x14ac:dyDescent="0.25">
      <c r="B322" s="19">
        <f t="shared" si="56"/>
        <v>45546</v>
      </c>
      <c r="C322" s="20" t="s">
        <v>80</v>
      </c>
      <c r="D322" s="21">
        <f>SUMPRODUCT((①【資材】入荷情報!$O$7:$O$56=②【資材】在庫情報!$B322)*(①【資材】入荷情報!$P$7:$P$56=②【資材】在庫情報!E$4),(①【資材】入荷情報!$S$7:$S$56))</f>
        <v>0</v>
      </c>
      <c r="E322" s="22" cm="1">
        <f t="array" ref="E322">SUMPRODUCT(('③【組立化粧箱】作業依頼＆実績'!$K$7:$K$256=②【資材】在庫情報!$B322)*('③【組立化粧箱】作業依頼＆実績'!$L$7:$L$256=②【資材】在庫情報!E$4),('③【組立化粧箱】作業依頼＆実績'!$N$7:$N$256))</f>
        <v>0</v>
      </c>
      <c r="F322" s="23">
        <f t="shared" si="57"/>
        <v>5660</v>
      </c>
      <c r="G322" s="21">
        <f>SUMPRODUCT((①【資材】入荷情報!$O$7:$O$56=②【資材】在庫情報!$B322)*(①【資材】入荷情報!$P$7:$P$56=②【資材】在庫情報!H$4),(①【資材】入荷情報!$S$7:$S$56))</f>
        <v>0</v>
      </c>
      <c r="H322" s="22" cm="1">
        <f t="array" ref="H322">SUMPRODUCT(('③【組立化粧箱】作業依頼＆実績'!$K$7:$K$256=②【資材】在庫情報!$B322)*('③【組立化粧箱】作業依頼＆実績'!$L$7:$L$256=②【資材】在庫情報!H$4),('③【組立化粧箱】作業依頼＆実績'!$N$7:$N$256))</f>
        <v>0</v>
      </c>
      <c r="I322" s="23">
        <f t="shared" si="58"/>
        <v>3443</v>
      </c>
      <c r="J322" s="21">
        <f>SUMPRODUCT((①【資材】入荷情報!$O$7:$O$56=②【資材】在庫情報!$B322)*(①【資材】入荷情報!$P$7:$P$56=②【資材】在庫情報!K$4),(①【資材】入荷情報!$S$7:$S$56))</f>
        <v>0</v>
      </c>
      <c r="K322" s="22" cm="1">
        <f t="array" ref="K322">SUMPRODUCT(('③【組立化粧箱】作業依頼＆実績'!$K$7:$K$256=②【資材】在庫情報!$B322)*('③【組立化粧箱】作業依頼＆実績'!$L$7:$L$256=②【資材】在庫情報!K$4),('③【組立化粧箱】作業依頼＆実績'!$N$7:$N$256))</f>
        <v>0</v>
      </c>
      <c r="L322" s="23">
        <f t="shared" si="59"/>
        <v>3443</v>
      </c>
      <c r="M322" s="21">
        <f>SUMPRODUCT((①【資材】入荷情報!$O$7:$O$56=②【資材】在庫情報!$B322)*(①【資材】入荷情報!$P$7:$P$56=②【資材】在庫情報!N$4),(①【資材】入荷情報!$S$7:$S$56))</f>
        <v>0</v>
      </c>
      <c r="N322" s="22" cm="1">
        <f t="array" ref="N322">SUMPRODUCT(('③【組立化粧箱】作業依頼＆実績'!$K$7:$K$256=②【資材】在庫情報!$B322)*('③【組立化粧箱】作業依頼＆実績'!$L$7:$L$256=②【資材】在庫情報!N$4),('③【組立化粧箱】作業依頼＆実績'!$N$7:$N$256))</f>
        <v>0</v>
      </c>
      <c r="O322" s="23">
        <f t="shared" si="60"/>
        <v>5280</v>
      </c>
      <c r="P322" s="21">
        <f>SUMPRODUCT((①【資材】入荷情報!$O$7:$O$56=②【資材】在庫情報!$B322)*(①【資材】入荷情報!$P$7:$P$56=②【資材】在庫情報!Q$4),(①【資材】入荷情報!$S$7:$S$56))</f>
        <v>0</v>
      </c>
      <c r="Q322" s="22" cm="1">
        <f t="array" ref="Q322">SUMPRODUCT(('③【組立化粧箱】作業依頼＆実績'!$K$7:$K$256=②【資材】在庫情報!$B322)*('③【組立化粧箱】作業依頼＆実績'!$L$7:$L$256=②【資材】在庫情報!Q$4),('③【組立化粧箱】作業依頼＆実績'!$N$7:$N$256))</f>
        <v>0</v>
      </c>
      <c r="R322" s="23">
        <f t="shared" si="61"/>
        <v>45</v>
      </c>
      <c r="S322" s="21">
        <f>SUMPRODUCT((①【資材】入荷情報!$O$7:$O$56=②【資材】在庫情報!$B322)*(①【資材】入荷情報!$P$7:$P$56=②【資材】在庫情報!T$4),(①【資材】入荷情報!$S$7:$S$56))</f>
        <v>0</v>
      </c>
      <c r="T322" s="22" cm="1">
        <f t="array" ref="T322">SUMPRODUCT(('③【組立化粧箱】作業依頼＆実績'!$K$7:$K$256=②【資材】在庫情報!$B322)*('③【組立化粧箱】作業依頼＆実績'!$L$7:$L$256=②【資材】在庫情報!T$4),('③【組立化粧箱】作業依頼＆実績'!$N$7:$N$256))</f>
        <v>0</v>
      </c>
      <c r="U322" s="23">
        <f t="shared" si="62"/>
        <v>70</v>
      </c>
      <c r="W322" s="68">
        <f t="shared" si="63"/>
        <v>0</v>
      </c>
      <c r="X322" s="22">
        <f t="shared" si="64"/>
        <v>0</v>
      </c>
      <c r="Y322" s="69">
        <f t="shared" si="65"/>
        <v>9319</v>
      </c>
    </row>
    <row r="323" spans="2:25" hidden="1" outlineLevel="1" x14ac:dyDescent="0.25">
      <c r="B323" s="19">
        <f t="shared" si="56"/>
        <v>45547</v>
      </c>
      <c r="C323" s="20" t="s">
        <v>81</v>
      </c>
      <c r="D323" s="21">
        <f>SUMPRODUCT((①【資材】入荷情報!$O$7:$O$56=②【資材】在庫情報!$B323)*(①【資材】入荷情報!$P$7:$P$56=②【資材】在庫情報!E$4),(①【資材】入荷情報!$S$7:$S$56))</f>
        <v>0</v>
      </c>
      <c r="E323" s="22" cm="1">
        <f t="array" ref="E323">SUMPRODUCT(('③【組立化粧箱】作業依頼＆実績'!$K$7:$K$256=②【資材】在庫情報!$B323)*('③【組立化粧箱】作業依頼＆実績'!$L$7:$L$256=②【資材】在庫情報!E$4),('③【組立化粧箱】作業依頼＆実績'!$N$7:$N$256))</f>
        <v>0</v>
      </c>
      <c r="F323" s="23">
        <f t="shared" si="57"/>
        <v>5660</v>
      </c>
      <c r="G323" s="21">
        <f>SUMPRODUCT((①【資材】入荷情報!$O$7:$O$56=②【資材】在庫情報!$B323)*(①【資材】入荷情報!$P$7:$P$56=②【資材】在庫情報!H$4),(①【資材】入荷情報!$S$7:$S$56))</f>
        <v>0</v>
      </c>
      <c r="H323" s="22" cm="1">
        <f t="array" ref="H323">SUMPRODUCT(('③【組立化粧箱】作業依頼＆実績'!$K$7:$K$256=②【資材】在庫情報!$B323)*('③【組立化粧箱】作業依頼＆実績'!$L$7:$L$256=②【資材】在庫情報!H$4),('③【組立化粧箱】作業依頼＆実績'!$N$7:$N$256))</f>
        <v>0</v>
      </c>
      <c r="I323" s="23">
        <f t="shared" si="58"/>
        <v>3443</v>
      </c>
      <c r="J323" s="21">
        <f>SUMPRODUCT((①【資材】入荷情報!$O$7:$O$56=②【資材】在庫情報!$B323)*(①【資材】入荷情報!$P$7:$P$56=②【資材】在庫情報!K$4),(①【資材】入荷情報!$S$7:$S$56))</f>
        <v>0</v>
      </c>
      <c r="K323" s="22" cm="1">
        <f t="array" ref="K323">SUMPRODUCT(('③【組立化粧箱】作業依頼＆実績'!$K$7:$K$256=②【資材】在庫情報!$B323)*('③【組立化粧箱】作業依頼＆実績'!$L$7:$L$256=②【資材】在庫情報!K$4),('③【組立化粧箱】作業依頼＆実績'!$N$7:$N$256))</f>
        <v>0</v>
      </c>
      <c r="L323" s="23">
        <f t="shared" si="59"/>
        <v>3443</v>
      </c>
      <c r="M323" s="21">
        <f>SUMPRODUCT((①【資材】入荷情報!$O$7:$O$56=②【資材】在庫情報!$B323)*(①【資材】入荷情報!$P$7:$P$56=②【資材】在庫情報!N$4),(①【資材】入荷情報!$S$7:$S$56))</f>
        <v>0</v>
      </c>
      <c r="N323" s="22" cm="1">
        <f t="array" ref="N323">SUMPRODUCT(('③【組立化粧箱】作業依頼＆実績'!$K$7:$K$256=②【資材】在庫情報!$B323)*('③【組立化粧箱】作業依頼＆実績'!$L$7:$L$256=②【資材】在庫情報!N$4),('③【組立化粧箱】作業依頼＆実績'!$N$7:$N$256))</f>
        <v>0</v>
      </c>
      <c r="O323" s="23">
        <f t="shared" si="60"/>
        <v>5280</v>
      </c>
      <c r="P323" s="21">
        <f>SUMPRODUCT((①【資材】入荷情報!$O$7:$O$56=②【資材】在庫情報!$B323)*(①【資材】入荷情報!$P$7:$P$56=②【資材】在庫情報!Q$4),(①【資材】入荷情報!$S$7:$S$56))</f>
        <v>0</v>
      </c>
      <c r="Q323" s="22" cm="1">
        <f t="array" ref="Q323">SUMPRODUCT(('③【組立化粧箱】作業依頼＆実績'!$K$7:$K$256=②【資材】在庫情報!$B323)*('③【組立化粧箱】作業依頼＆実績'!$L$7:$L$256=②【資材】在庫情報!Q$4),('③【組立化粧箱】作業依頼＆実績'!$N$7:$N$256))</f>
        <v>0</v>
      </c>
      <c r="R323" s="23">
        <f t="shared" si="61"/>
        <v>45</v>
      </c>
      <c r="S323" s="21">
        <f>SUMPRODUCT((①【資材】入荷情報!$O$7:$O$56=②【資材】在庫情報!$B323)*(①【資材】入荷情報!$P$7:$P$56=②【資材】在庫情報!T$4),(①【資材】入荷情報!$S$7:$S$56))</f>
        <v>0</v>
      </c>
      <c r="T323" s="22" cm="1">
        <f t="array" ref="T323">SUMPRODUCT(('③【組立化粧箱】作業依頼＆実績'!$K$7:$K$256=②【資材】在庫情報!$B323)*('③【組立化粧箱】作業依頼＆実績'!$L$7:$L$256=②【資材】在庫情報!T$4),('③【組立化粧箱】作業依頼＆実績'!$N$7:$N$256))</f>
        <v>0</v>
      </c>
      <c r="U323" s="23">
        <f t="shared" si="62"/>
        <v>70</v>
      </c>
      <c r="W323" s="68">
        <f t="shared" si="63"/>
        <v>0</v>
      </c>
      <c r="X323" s="22">
        <f t="shared" si="64"/>
        <v>0</v>
      </c>
      <c r="Y323" s="69">
        <f t="shared" si="65"/>
        <v>9319</v>
      </c>
    </row>
    <row r="324" spans="2:25" hidden="1" outlineLevel="1" x14ac:dyDescent="0.25">
      <c r="B324" s="19">
        <f t="shared" si="56"/>
        <v>45548</v>
      </c>
      <c r="C324" s="20" t="s">
        <v>75</v>
      </c>
      <c r="D324" s="21">
        <f>SUMPRODUCT((①【資材】入荷情報!$O$7:$O$56=②【資材】在庫情報!$B324)*(①【資材】入荷情報!$P$7:$P$56=②【資材】在庫情報!E$4),(①【資材】入荷情報!$S$7:$S$56))</f>
        <v>0</v>
      </c>
      <c r="E324" s="22" cm="1">
        <f t="array" ref="E324">SUMPRODUCT(('③【組立化粧箱】作業依頼＆実績'!$K$7:$K$256=②【資材】在庫情報!$B324)*('③【組立化粧箱】作業依頼＆実績'!$L$7:$L$256=②【資材】在庫情報!E$4),('③【組立化粧箱】作業依頼＆実績'!$N$7:$N$256))</f>
        <v>0</v>
      </c>
      <c r="F324" s="23">
        <f t="shared" si="57"/>
        <v>5660</v>
      </c>
      <c r="G324" s="21">
        <f>SUMPRODUCT((①【資材】入荷情報!$O$7:$O$56=②【資材】在庫情報!$B324)*(①【資材】入荷情報!$P$7:$P$56=②【資材】在庫情報!H$4),(①【資材】入荷情報!$S$7:$S$56))</f>
        <v>0</v>
      </c>
      <c r="H324" s="22" cm="1">
        <f t="array" ref="H324">SUMPRODUCT(('③【組立化粧箱】作業依頼＆実績'!$K$7:$K$256=②【資材】在庫情報!$B324)*('③【組立化粧箱】作業依頼＆実績'!$L$7:$L$256=②【資材】在庫情報!H$4),('③【組立化粧箱】作業依頼＆実績'!$N$7:$N$256))</f>
        <v>0</v>
      </c>
      <c r="I324" s="23">
        <f t="shared" si="58"/>
        <v>3443</v>
      </c>
      <c r="J324" s="21">
        <f>SUMPRODUCT((①【資材】入荷情報!$O$7:$O$56=②【資材】在庫情報!$B324)*(①【資材】入荷情報!$P$7:$P$56=②【資材】在庫情報!K$4),(①【資材】入荷情報!$S$7:$S$56))</f>
        <v>0</v>
      </c>
      <c r="K324" s="22" cm="1">
        <f t="array" ref="K324">SUMPRODUCT(('③【組立化粧箱】作業依頼＆実績'!$K$7:$K$256=②【資材】在庫情報!$B324)*('③【組立化粧箱】作業依頼＆実績'!$L$7:$L$256=②【資材】在庫情報!K$4),('③【組立化粧箱】作業依頼＆実績'!$N$7:$N$256))</f>
        <v>0</v>
      </c>
      <c r="L324" s="23">
        <f t="shared" si="59"/>
        <v>3443</v>
      </c>
      <c r="M324" s="21">
        <f>SUMPRODUCT((①【資材】入荷情報!$O$7:$O$56=②【資材】在庫情報!$B324)*(①【資材】入荷情報!$P$7:$P$56=②【資材】在庫情報!N$4),(①【資材】入荷情報!$S$7:$S$56))</f>
        <v>0</v>
      </c>
      <c r="N324" s="22" cm="1">
        <f t="array" ref="N324">SUMPRODUCT(('③【組立化粧箱】作業依頼＆実績'!$K$7:$K$256=②【資材】在庫情報!$B324)*('③【組立化粧箱】作業依頼＆実績'!$L$7:$L$256=②【資材】在庫情報!N$4),('③【組立化粧箱】作業依頼＆実績'!$N$7:$N$256))</f>
        <v>0</v>
      </c>
      <c r="O324" s="23">
        <f t="shared" si="60"/>
        <v>5280</v>
      </c>
      <c r="P324" s="21">
        <f>SUMPRODUCT((①【資材】入荷情報!$O$7:$O$56=②【資材】在庫情報!$B324)*(①【資材】入荷情報!$P$7:$P$56=②【資材】在庫情報!Q$4),(①【資材】入荷情報!$S$7:$S$56))</f>
        <v>0</v>
      </c>
      <c r="Q324" s="22" cm="1">
        <f t="array" ref="Q324">SUMPRODUCT(('③【組立化粧箱】作業依頼＆実績'!$K$7:$K$256=②【資材】在庫情報!$B324)*('③【組立化粧箱】作業依頼＆実績'!$L$7:$L$256=②【資材】在庫情報!Q$4),('③【組立化粧箱】作業依頼＆実績'!$N$7:$N$256))</f>
        <v>0</v>
      </c>
      <c r="R324" s="23">
        <f t="shared" si="61"/>
        <v>45</v>
      </c>
      <c r="S324" s="21">
        <f>SUMPRODUCT((①【資材】入荷情報!$O$7:$O$56=②【資材】在庫情報!$B324)*(①【資材】入荷情報!$P$7:$P$56=②【資材】在庫情報!T$4),(①【資材】入荷情報!$S$7:$S$56))</f>
        <v>0</v>
      </c>
      <c r="T324" s="22" cm="1">
        <f t="array" ref="T324">SUMPRODUCT(('③【組立化粧箱】作業依頼＆実績'!$K$7:$K$256=②【資材】在庫情報!$B324)*('③【組立化粧箱】作業依頼＆実績'!$L$7:$L$256=②【資材】在庫情報!T$4),('③【組立化粧箱】作業依頼＆実績'!$N$7:$N$256))</f>
        <v>0</v>
      </c>
      <c r="U324" s="23">
        <f t="shared" si="62"/>
        <v>70</v>
      </c>
      <c r="W324" s="68">
        <f t="shared" si="63"/>
        <v>0</v>
      </c>
      <c r="X324" s="22">
        <f t="shared" si="64"/>
        <v>0</v>
      </c>
      <c r="Y324" s="69">
        <f t="shared" si="65"/>
        <v>9319</v>
      </c>
    </row>
    <row r="325" spans="2:25" hidden="1" outlineLevel="1" x14ac:dyDescent="0.25">
      <c r="B325" s="19">
        <f t="shared" si="56"/>
        <v>45549</v>
      </c>
      <c r="C325" s="20" t="s">
        <v>76</v>
      </c>
      <c r="D325" s="21">
        <f>SUMPRODUCT((①【資材】入荷情報!$O$7:$O$56=②【資材】在庫情報!$B325)*(①【資材】入荷情報!$P$7:$P$56=②【資材】在庫情報!E$4),(①【資材】入荷情報!$S$7:$S$56))</f>
        <v>0</v>
      </c>
      <c r="E325" s="22" cm="1">
        <f t="array" ref="E325">SUMPRODUCT(('③【組立化粧箱】作業依頼＆実績'!$K$7:$K$256=②【資材】在庫情報!$B325)*('③【組立化粧箱】作業依頼＆実績'!$L$7:$L$256=②【資材】在庫情報!E$4),('③【組立化粧箱】作業依頼＆実績'!$N$7:$N$256))</f>
        <v>0</v>
      </c>
      <c r="F325" s="23">
        <f t="shared" si="57"/>
        <v>5660</v>
      </c>
      <c r="G325" s="21">
        <f>SUMPRODUCT((①【資材】入荷情報!$O$7:$O$56=②【資材】在庫情報!$B325)*(①【資材】入荷情報!$P$7:$P$56=②【資材】在庫情報!H$4),(①【資材】入荷情報!$S$7:$S$56))</f>
        <v>0</v>
      </c>
      <c r="H325" s="22" cm="1">
        <f t="array" ref="H325">SUMPRODUCT(('③【組立化粧箱】作業依頼＆実績'!$K$7:$K$256=②【資材】在庫情報!$B325)*('③【組立化粧箱】作業依頼＆実績'!$L$7:$L$256=②【資材】在庫情報!H$4),('③【組立化粧箱】作業依頼＆実績'!$N$7:$N$256))</f>
        <v>0</v>
      </c>
      <c r="I325" s="23">
        <f t="shared" si="58"/>
        <v>3443</v>
      </c>
      <c r="J325" s="21">
        <f>SUMPRODUCT((①【資材】入荷情報!$O$7:$O$56=②【資材】在庫情報!$B325)*(①【資材】入荷情報!$P$7:$P$56=②【資材】在庫情報!K$4),(①【資材】入荷情報!$S$7:$S$56))</f>
        <v>0</v>
      </c>
      <c r="K325" s="22" cm="1">
        <f t="array" ref="K325">SUMPRODUCT(('③【組立化粧箱】作業依頼＆実績'!$K$7:$K$256=②【資材】在庫情報!$B325)*('③【組立化粧箱】作業依頼＆実績'!$L$7:$L$256=②【資材】在庫情報!K$4),('③【組立化粧箱】作業依頼＆実績'!$N$7:$N$256))</f>
        <v>0</v>
      </c>
      <c r="L325" s="23">
        <f t="shared" si="59"/>
        <v>3443</v>
      </c>
      <c r="M325" s="21">
        <f>SUMPRODUCT((①【資材】入荷情報!$O$7:$O$56=②【資材】在庫情報!$B325)*(①【資材】入荷情報!$P$7:$P$56=②【資材】在庫情報!N$4),(①【資材】入荷情報!$S$7:$S$56))</f>
        <v>0</v>
      </c>
      <c r="N325" s="22" cm="1">
        <f t="array" ref="N325">SUMPRODUCT(('③【組立化粧箱】作業依頼＆実績'!$K$7:$K$256=②【資材】在庫情報!$B325)*('③【組立化粧箱】作業依頼＆実績'!$L$7:$L$256=②【資材】在庫情報!N$4),('③【組立化粧箱】作業依頼＆実績'!$N$7:$N$256))</f>
        <v>0</v>
      </c>
      <c r="O325" s="23">
        <f t="shared" si="60"/>
        <v>5280</v>
      </c>
      <c r="P325" s="21">
        <f>SUMPRODUCT((①【資材】入荷情報!$O$7:$O$56=②【資材】在庫情報!$B325)*(①【資材】入荷情報!$P$7:$P$56=②【資材】在庫情報!Q$4),(①【資材】入荷情報!$S$7:$S$56))</f>
        <v>0</v>
      </c>
      <c r="Q325" s="22" cm="1">
        <f t="array" ref="Q325">SUMPRODUCT(('③【組立化粧箱】作業依頼＆実績'!$K$7:$K$256=②【資材】在庫情報!$B325)*('③【組立化粧箱】作業依頼＆実績'!$L$7:$L$256=②【資材】在庫情報!Q$4),('③【組立化粧箱】作業依頼＆実績'!$N$7:$N$256))</f>
        <v>0</v>
      </c>
      <c r="R325" s="23">
        <f t="shared" si="61"/>
        <v>45</v>
      </c>
      <c r="S325" s="21">
        <f>SUMPRODUCT((①【資材】入荷情報!$O$7:$O$56=②【資材】在庫情報!$B325)*(①【資材】入荷情報!$P$7:$P$56=②【資材】在庫情報!T$4),(①【資材】入荷情報!$S$7:$S$56))</f>
        <v>0</v>
      </c>
      <c r="T325" s="22" cm="1">
        <f t="array" ref="T325">SUMPRODUCT(('③【組立化粧箱】作業依頼＆実績'!$K$7:$K$256=②【資材】在庫情報!$B325)*('③【組立化粧箱】作業依頼＆実績'!$L$7:$L$256=②【資材】在庫情報!T$4),('③【組立化粧箱】作業依頼＆実績'!$N$7:$N$256))</f>
        <v>0</v>
      </c>
      <c r="U325" s="23">
        <f t="shared" si="62"/>
        <v>70</v>
      </c>
      <c r="W325" s="68">
        <f t="shared" si="63"/>
        <v>0</v>
      </c>
      <c r="X325" s="22">
        <f t="shared" si="64"/>
        <v>0</v>
      </c>
      <c r="Y325" s="69">
        <f t="shared" si="65"/>
        <v>9319</v>
      </c>
    </row>
    <row r="326" spans="2:25" hidden="1" outlineLevel="1" x14ac:dyDescent="0.25">
      <c r="B326" s="19">
        <f t="shared" si="56"/>
        <v>45550</v>
      </c>
      <c r="C326" s="20" t="s">
        <v>77</v>
      </c>
      <c r="D326" s="21">
        <f>SUMPRODUCT((①【資材】入荷情報!$O$7:$O$56=②【資材】在庫情報!$B326)*(①【資材】入荷情報!$P$7:$P$56=②【資材】在庫情報!E$4),(①【資材】入荷情報!$S$7:$S$56))</f>
        <v>0</v>
      </c>
      <c r="E326" s="22" cm="1">
        <f t="array" ref="E326">SUMPRODUCT(('③【組立化粧箱】作業依頼＆実績'!$K$7:$K$256=②【資材】在庫情報!$B326)*('③【組立化粧箱】作業依頼＆実績'!$L$7:$L$256=②【資材】在庫情報!E$4),('③【組立化粧箱】作業依頼＆実績'!$N$7:$N$256))</f>
        <v>0</v>
      </c>
      <c r="F326" s="23">
        <f t="shared" si="57"/>
        <v>5660</v>
      </c>
      <c r="G326" s="21">
        <f>SUMPRODUCT((①【資材】入荷情報!$O$7:$O$56=②【資材】在庫情報!$B326)*(①【資材】入荷情報!$P$7:$P$56=②【資材】在庫情報!H$4),(①【資材】入荷情報!$S$7:$S$56))</f>
        <v>0</v>
      </c>
      <c r="H326" s="22" cm="1">
        <f t="array" ref="H326">SUMPRODUCT(('③【組立化粧箱】作業依頼＆実績'!$K$7:$K$256=②【資材】在庫情報!$B326)*('③【組立化粧箱】作業依頼＆実績'!$L$7:$L$256=②【資材】在庫情報!H$4),('③【組立化粧箱】作業依頼＆実績'!$N$7:$N$256))</f>
        <v>0</v>
      </c>
      <c r="I326" s="23">
        <f t="shared" si="58"/>
        <v>3443</v>
      </c>
      <c r="J326" s="21">
        <f>SUMPRODUCT((①【資材】入荷情報!$O$7:$O$56=②【資材】在庫情報!$B326)*(①【資材】入荷情報!$P$7:$P$56=②【資材】在庫情報!K$4),(①【資材】入荷情報!$S$7:$S$56))</f>
        <v>0</v>
      </c>
      <c r="K326" s="22" cm="1">
        <f t="array" ref="K326">SUMPRODUCT(('③【組立化粧箱】作業依頼＆実績'!$K$7:$K$256=②【資材】在庫情報!$B326)*('③【組立化粧箱】作業依頼＆実績'!$L$7:$L$256=②【資材】在庫情報!K$4),('③【組立化粧箱】作業依頼＆実績'!$N$7:$N$256))</f>
        <v>0</v>
      </c>
      <c r="L326" s="23">
        <f t="shared" si="59"/>
        <v>3443</v>
      </c>
      <c r="M326" s="21">
        <f>SUMPRODUCT((①【資材】入荷情報!$O$7:$O$56=②【資材】在庫情報!$B326)*(①【資材】入荷情報!$P$7:$P$56=②【資材】在庫情報!N$4),(①【資材】入荷情報!$S$7:$S$56))</f>
        <v>0</v>
      </c>
      <c r="N326" s="22" cm="1">
        <f t="array" ref="N326">SUMPRODUCT(('③【組立化粧箱】作業依頼＆実績'!$K$7:$K$256=②【資材】在庫情報!$B326)*('③【組立化粧箱】作業依頼＆実績'!$L$7:$L$256=②【資材】在庫情報!N$4),('③【組立化粧箱】作業依頼＆実績'!$N$7:$N$256))</f>
        <v>0</v>
      </c>
      <c r="O326" s="23">
        <f t="shared" si="60"/>
        <v>5280</v>
      </c>
      <c r="P326" s="21">
        <f>SUMPRODUCT((①【資材】入荷情報!$O$7:$O$56=②【資材】在庫情報!$B326)*(①【資材】入荷情報!$P$7:$P$56=②【資材】在庫情報!Q$4),(①【資材】入荷情報!$S$7:$S$56))</f>
        <v>0</v>
      </c>
      <c r="Q326" s="22" cm="1">
        <f t="array" ref="Q326">SUMPRODUCT(('③【組立化粧箱】作業依頼＆実績'!$K$7:$K$256=②【資材】在庫情報!$B326)*('③【組立化粧箱】作業依頼＆実績'!$L$7:$L$256=②【資材】在庫情報!Q$4),('③【組立化粧箱】作業依頼＆実績'!$N$7:$N$256))</f>
        <v>0</v>
      </c>
      <c r="R326" s="23">
        <f t="shared" si="61"/>
        <v>45</v>
      </c>
      <c r="S326" s="21">
        <f>SUMPRODUCT((①【資材】入荷情報!$O$7:$O$56=②【資材】在庫情報!$B326)*(①【資材】入荷情報!$P$7:$P$56=②【資材】在庫情報!T$4),(①【資材】入荷情報!$S$7:$S$56))</f>
        <v>0</v>
      </c>
      <c r="T326" s="22" cm="1">
        <f t="array" ref="T326">SUMPRODUCT(('③【組立化粧箱】作業依頼＆実績'!$K$7:$K$256=②【資材】在庫情報!$B326)*('③【組立化粧箱】作業依頼＆実績'!$L$7:$L$256=②【資材】在庫情報!T$4),('③【組立化粧箱】作業依頼＆実績'!$N$7:$N$256))</f>
        <v>0</v>
      </c>
      <c r="U326" s="23">
        <f t="shared" si="62"/>
        <v>70</v>
      </c>
      <c r="W326" s="68">
        <f t="shared" si="63"/>
        <v>0</v>
      </c>
      <c r="X326" s="22">
        <f t="shared" si="64"/>
        <v>0</v>
      </c>
      <c r="Y326" s="69">
        <f t="shared" si="65"/>
        <v>9319</v>
      </c>
    </row>
    <row r="327" spans="2:25" hidden="1" outlineLevel="1" x14ac:dyDescent="0.25">
      <c r="B327" s="19">
        <f t="shared" si="56"/>
        <v>45551</v>
      </c>
      <c r="C327" s="20" t="s">
        <v>78</v>
      </c>
      <c r="D327" s="21">
        <f>SUMPRODUCT((①【資材】入荷情報!$O$7:$O$56=②【資材】在庫情報!$B327)*(①【資材】入荷情報!$P$7:$P$56=②【資材】在庫情報!E$4),(①【資材】入荷情報!$S$7:$S$56))</f>
        <v>0</v>
      </c>
      <c r="E327" s="22" cm="1">
        <f t="array" ref="E327">SUMPRODUCT(('③【組立化粧箱】作業依頼＆実績'!$K$7:$K$256=②【資材】在庫情報!$B327)*('③【組立化粧箱】作業依頼＆実績'!$L$7:$L$256=②【資材】在庫情報!E$4),('③【組立化粧箱】作業依頼＆実績'!$N$7:$N$256))</f>
        <v>0</v>
      </c>
      <c r="F327" s="23">
        <f t="shared" si="57"/>
        <v>5660</v>
      </c>
      <c r="G327" s="21">
        <f>SUMPRODUCT((①【資材】入荷情報!$O$7:$O$56=②【資材】在庫情報!$B327)*(①【資材】入荷情報!$P$7:$P$56=②【資材】在庫情報!H$4),(①【資材】入荷情報!$S$7:$S$56))</f>
        <v>0</v>
      </c>
      <c r="H327" s="22" cm="1">
        <f t="array" ref="H327">SUMPRODUCT(('③【組立化粧箱】作業依頼＆実績'!$K$7:$K$256=②【資材】在庫情報!$B327)*('③【組立化粧箱】作業依頼＆実績'!$L$7:$L$256=②【資材】在庫情報!H$4),('③【組立化粧箱】作業依頼＆実績'!$N$7:$N$256))</f>
        <v>0</v>
      </c>
      <c r="I327" s="23">
        <f t="shared" si="58"/>
        <v>3443</v>
      </c>
      <c r="J327" s="21">
        <f>SUMPRODUCT((①【資材】入荷情報!$O$7:$O$56=②【資材】在庫情報!$B327)*(①【資材】入荷情報!$P$7:$P$56=②【資材】在庫情報!K$4),(①【資材】入荷情報!$S$7:$S$56))</f>
        <v>0</v>
      </c>
      <c r="K327" s="22" cm="1">
        <f t="array" ref="K327">SUMPRODUCT(('③【組立化粧箱】作業依頼＆実績'!$K$7:$K$256=②【資材】在庫情報!$B327)*('③【組立化粧箱】作業依頼＆実績'!$L$7:$L$256=②【資材】在庫情報!K$4),('③【組立化粧箱】作業依頼＆実績'!$N$7:$N$256))</f>
        <v>0</v>
      </c>
      <c r="L327" s="23">
        <f t="shared" si="59"/>
        <v>3443</v>
      </c>
      <c r="M327" s="21">
        <f>SUMPRODUCT((①【資材】入荷情報!$O$7:$O$56=②【資材】在庫情報!$B327)*(①【資材】入荷情報!$P$7:$P$56=②【資材】在庫情報!N$4),(①【資材】入荷情報!$S$7:$S$56))</f>
        <v>0</v>
      </c>
      <c r="N327" s="22" cm="1">
        <f t="array" ref="N327">SUMPRODUCT(('③【組立化粧箱】作業依頼＆実績'!$K$7:$K$256=②【資材】在庫情報!$B327)*('③【組立化粧箱】作業依頼＆実績'!$L$7:$L$256=②【資材】在庫情報!N$4),('③【組立化粧箱】作業依頼＆実績'!$N$7:$N$256))</f>
        <v>0</v>
      </c>
      <c r="O327" s="23">
        <f t="shared" si="60"/>
        <v>5280</v>
      </c>
      <c r="P327" s="21">
        <f>SUMPRODUCT((①【資材】入荷情報!$O$7:$O$56=②【資材】在庫情報!$B327)*(①【資材】入荷情報!$P$7:$P$56=②【資材】在庫情報!Q$4),(①【資材】入荷情報!$S$7:$S$56))</f>
        <v>0</v>
      </c>
      <c r="Q327" s="22" cm="1">
        <f t="array" ref="Q327">SUMPRODUCT(('③【組立化粧箱】作業依頼＆実績'!$K$7:$K$256=②【資材】在庫情報!$B327)*('③【組立化粧箱】作業依頼＆実績'!$L$7:$L$256=②【資材】在庫情報!Q$4),('③【組立化粧箱】作業依頼＆実績'!$N$7:$N$256))</f>
        <v>0</v>
      </c>
      <c r="R327" s="23">
        <f t="shared" si="61"/>
        <v>45</v>
      </c>
      <c r="S327" s="21">
        <f>SUMPRODUCT((①【資材】入荷情報!$O$7:$O$56=②【資材】在庫情報!$B327)*(①【資材】入荷情報!$P$7:$P$56=②【資材】在庫情報!T$4),(①【資材】入荷情報!$S$7:$S$56))</f>
        <v>0</v>
      </c>
      <c r="T327" s="22" cm="1">
        <f t="array" ref="T327">SUMPRODUCT(('③【組立化粧箱】作業依頼＆実績'!$K$7:$K$256=②【資材】在庫情報!$B327)*('③【組立化粧箱】作業依頼＆実績'!$L$7:$L$256=②【資材】在庫情報!T$4),('③【組立化粧箱】作業依頼＆実績'!$N$7:$N$256))</f>
        <v>0</v>
      </c>
      <c r="U327" s="23">
        <f t="shared" si="62"/>
        <v>70</v>
      </c>
      <c r="W327" s="68">
        <f t="shared" si="63"/>
        <v>0</v>
      </c>
      <c r="X327" s="22">
        <f t="shared" si="64"/>
        <v>0</v>
      </c>
      <c r="Y327" s="69">
        <f t="shared" si="65"/>
        <v>9319</v>
      </c>
    </row>
    <row r="328" spans="2:25" hidden="1" outlineLevel="1" x14ac:dyDescent="0.25">
      <c r="B328" s="19">
        <f t="shared" si="56"/>
        <v>45552</v>
      </c>
      <c r="C328" s="20" t="s">
        <v>79</v>
      </c>
      <c r="D328" s="21">
        <f>SUMPRODUCT((①【資材】入荷情報!$O$7:$O$56=②【資材】在庫情報!$B328)*(①【資材】入荷情報!$P$7:$P$56=②【資材】在庫情報!E$4),(①【資材】入荷情報!$S$7:$S$56))</f>
        <v>0</v>
      </c>
      <c r="E328" s="22" cm="1">
        <f t="array" ref="E328">SUMPRODUCT(('③【組立化粧箱】作業依頼＆実績'!$K$7:$K$256=②【資材】在庫情報!$B328)*('③【組立化粧箱】作業依頼＆実績'!$L$7:$L$256=②【資材】在庫情報!E$4),('③【組立化粧箱】作業依頼＆実績'!$N$7:$N$256))</f>
        <v>0</v>
      </c>
      <c r="F328" s="23">
        <f t="shared" si="57"/>
        <v>5660</v>
      </c>
      <c r="G328" s="21">
        <f>SUMPRODUCT((①【資材】入荷情報!$O$7:$O$56=②【資材】在庫情報!$B328)*(①【資材】入荷情報!$P$7:$P$56=②【資材】在庫情報!H$4),(①【資材】入荷情報!$S$7:$S$56))</f>
        <v>0</v>
      </c>
      <c r="H328" s="22" cm="1">
        <f t="array" ref="H328">SUMPRODUCT(('③【組立化粧箱】作業依頼＆実績'!$K$7:$K$256=②【資材】在庫情報!$B328)*('③【組立化粧箱】作業依頼＆実績'!$L$7:$L$256=②【資材】在庫情報!H$4),('③【組立化粧箱】作業依頼＆実績'!$N$7:$N$256))</f>
        <v>0</v>
      </c>
      <c r="I328" s="23">
        <f t="shared" si="58"/>
        <v>3443</v>
      </c>
      <c r="J328" s="21">
        <f>SUMPRODUCT((①【資材】入荷情報!$O$7:$O$56=②【資材】在庫情報!$B328)*(①【資材】入荷情報!$P$7:$P$56=②【資材】在庫情報!K$4),(①【資材】入荷情報!$S$7:$S$56))</f>
        <v>0</v>
      </c>
      <c r="K328" s="22" cm="1">
        <f t="array" ref="K328">SUMPRODUCT(('③【組立化粧箱】作業依頼＆実績'!$K$7:$K$256=②【資材】在庫情報!$B328)*('③【組立化粧箱】作業依頼＆実績'!$L$7:$L$256=②【資材】在庫情報!K$4),('③【組立化粧箱】作業依頼＆実績'!$N$7:$N$256))</f>
        <v>0</v>
      </c>
      <c r="L328" s="23">
        <f t="shared" si="59"/>
        <v>3443</v>
      </c>
      <c r="M328" s="21">
        <f>SUMPRODUCT((①【資材】入荷情報!$O$7:$O$56=②【資材】在庫情報!$B328)*(①【資材】入荷情報!$P$7:$P$56=②【資材】在庫情報!N$4),(①【資材】入荷情報!$S$7:$S$56))</f>
        <v>0</v>
      </c>
      <c r="N328" s="22" cm="1">
        <f t="array" ref="N328">SUMPRODUCT(('③【組立化粧箱】作業依頼＆実績'!$K$7:$K$256=②【資材】在庫情報!$B328)*('③【組立化粧箱】作業依頼＆実績'!$L$7:$L$256=②【資材】在庫情報!N$4),('③【組立化粧箱】作業依頼＆実績'!$N$7:$N$256))</f>
        <v>0</v>
      </c>
      <c r="O328" s="23">
        <f t="shared" si="60"/>
        <v>5280</v>
      </c>
      <c r="P328" s="21">
        <f>SUMPRODUCT((①【資材】入荷情報!$O$7:$O$56=②【資材】在庫情報!$B328)*(①【資材】入荷情報!$P$7:$P$56=②【資材】在庫情報!Q$4),(①【資材】入荷情報!$S$7:$S$56))</f>
        <v>0</v>
      </c>
      <c r="Q328" s="22" cm="1">
        <f t="array" ref="Q328">SUMPRODUCT(('③【組立化粧箱】作業依頼＆実績'!$K$7:$K$256=②【資材】在庫情報!$B328)*('③【組立化粧箱】作業依頼＆実績'!$L$7:$L$256=②【資材】在庫情報!Q$4),('③【組立化粧箱】作業依頼＆実績'!$N$7:$N$256))</f>
        <v>0</v>
      </c>
      <c r="R328" s="23">
        <f t="shared" si="61"/>
        <v>45</v>
      </c>
      <c r="S328" s="21">
        <f>SUMPRODUCT((①【資材】入荷情報!$O$7:$O$56=②【資材】在庫情報!$B328)*(①【資材】入荷情報!$P$7:$P$56=②【資材】在庫情報!T$4),(①【資材】入荷情報!$S$7:$S$56))</f>
        <v>0</v>
      </c>
      <c r="T328" s="22" cm="1">
        <f t="array" ref="T328">SUMPRODUCT(('③【組立化粧箱】作業依頼＆実績'!$K$7:$K$256=②【資材】在庫情報!$B328)*('③【組立化粧箱】作業依頼＆実績'!$L$7:$L$256=②【資材】在庫情報!T$4),('③【組立化粧箱】作業依頼＆実績'!$N$7:$N$256))</f>
        <v>0</v>
      </c>
      <c r="U328" s="23">
        <f t="shared" si="62"/>
        <v>70</v>
      </c>
      <c r="W328" s="68">
        <f t="shared" si="63"/>
        <v>0</v>
      </c>
      <c r="X328" s="22">
        <f t="shared" si="64"/>
        <v>0</v>
      </c>
      <c r="Y328" s="69">
        <f t="shared" si="65"/>
        <v>9319</v>
      </c>
    </row>
    <row r="329" spans="2:25" hidden="1" outlineLevel="1" x14ac:dyDescent="0.25">
      <c r="B329" s="19">
        <f t="shared" si="56"/>
        <v>45553</v>
      </c>
      <c r="C329" s="20" t="s">
        <v>80</v>
      </c>
      <c r="D329" s="21">
        <f>SUMPRODUCT((①【資材】入荷情報!$O$7:$O$56=②【資材】在庫情報!$B329)*(①【資材】入荷情報!$P$7:$P$56=②【資材】在庫情報!E$4),(①【資材】入荷情報!$S$7:$S$56))</f>
        <v>0</v>
      </c>
      <c r="E329" s="22" cm="1">
        <f t="array" ref="E329">SUMPRODUCT(('③【組立化粧箱】作業依頼＆実績'!$K$7:$K$256=②【資材】在庫情報!$B329)*('③【組立化粧箱】作業依頼＆実績'!$L$7:$L$256=②【資材】在庫情報!E$4),('③【組立化粧箱】作業依頼＆実績'!$N$7:$N$256))</f>
        <v>0</v>
      </c>
      <c r="F329" s="23">
        <f t="shared" si="57"/>
        <v>5660</v>
      </c>
      <c r="G329" s="21">
        <f>SUMPRODUCT((①【資材】入荷情報!$O$7:$O$56=②【資材】在庫情報!$B329)*(①【資材】入荷情報!$P$7:$P$56=②【資材】在庫情報!H$4),(①【資材】入荷情報!$S$7:$S$56))</f>
        <v>0</v>
      </c>
      <c r="H329" s="22" cm="1">
        <f t="array" ref="H329">SUMPRODUCT(('③【組立化粧箱】作業依頼＆実績'!$K$7:$K$256=②【資材】在庫情報!$B329)*('③【組立化粧箱】作業依頼＆実績'!$L$7:$L$256=②【資材】在庫情報!H$4),('③【組立化粧箱】作業依頼＆実績'!$N$7:$N$256))</f>
        <v>0</v>
      </c>
      <c r="I329" s="23">
        <f t="shared" si="58"/>
        <v>3443</v>
      </c>
      <c r="J329" s="21">
        <f>SUMPRODUCT((①【資材】入荷情報!$O$7:$O$56=②【資材】在庫情報!$B329)*(①【資材】入荷情報!$P$7:$P$56=②【資材】在庫情報!K$4),(①【資材】入荷情報!$S$7:$S$56))</f>
        <v>0</v>
      </c>
      <c r="K329" s="22" cm="1">
        <f t="array" ref="K329">SUMPRODUCT(('③【組立化粧箱】作業依頼＆実績'!$K$7:$K$256=②【資材】在庫情報!$B329)*('③【組立化粧箱】作業依頼＆実績'!$L$7:$L$256=②【資材】在庫情報!K$4),('③【組立化粧箱】作業依頼＆実績'!$N$7:$N$256))</f>
        <v>0</v>
      </c>
      <c r="L329" s="23">
        <f t="shared" si="59"/>
        <v>3443</v>
      </c>
      <c r="M329" s="21">
        <f>SUMPRODUCT((①【資材】入荷情報!$O$7:$O$56=②【資材】在庫情報!$B329)*(①【資材】入荷情報!$P$7:$P$56=②【資材】在庫情報!N$4),(①【資材】入荷情報!$S$7:$S$56))</f>
        <v>0</v>
      </c>
      <c r="N329" s="22" cm="1">
        <f t="array" ref="N329">SUMPRODUCT(('③【組立化粧箱】作業依頼＆実績'!$K$7:$K$256=②【資材】在庫情報!$B329)*('③【組立化粧箱】作業依頼＆実績'!$L$7:$L$256=②【資材】在庫情報!N$4),('③【組立化粧箱】作業依頼＆実績'!$N$7:$N$256))</f>
        <v>0</v>
      </c>
      <c r="O329" s="23">
        <f t="shared" si="60"/>
        <v>5280</v>
      </c>
      <c r="P329" s="21">
        <f>SUMPRODUCT((①【資材】入荷情報!$O$7:$O$56=②【資材】在庫情報!$B329)*(①【資材】入荷情報!$P$7:$P$56=②【資材】在庫情報!Q$4),(①【資材】入荷情報!$S$7:$S$56))</f>
        <v>0</v>
      </c>
      <c r="Q329" s="22" cm="1">
        <f t="array" ref="Q329">SUMPRODUCT(('③【組立化粧箱】作業依頼＆実績'!$K$7:$K$256=②【資材】在庫情報!$B329)*('③【組立化粧箱】作業依頼＆実績'!$L$7:$L$256=②【資材】在庫情報!Q$4),('③【組立化粧箱】作業依頼＆実績'!$N$7:$N$256))</f>
        <v>0</v>
      </c>
      <c r="R329" s="23">
        <f t="shared" si="61"/>
        <v>45</v>
      </c>
      <c r="S329" s="21">
        <f>SUMPRODUCT((①【資材】入荷情報!$O$7:$O$56=②【資材】在庫情報!$B329)*(①【資材】入荷情報!$P$7:$P$56=②【資材】在庫情報!T$4),(①【資材】入荷情報!$S$7:$S$56))</f>
        <v>0</v>
      </c>
      <c r="T329" s="22" cm="1">
        <f t="array" ref="T329">SUMPRODUCT(('③【組立化粧箱】作業依頼＆実績'!$K$7:$K$256=②【資材】在庫情報!$B329)*('③【組立化粧箱】作業依頼＆実績'!$L$7:$L$256=②【資材】在庫情報!T$4),('③【組立化粧箱】作業依頼＆実績'!$N$7:$N$256))</f>
        <v>0</v>
      </c>
      <c r="U329" s="23">
        <f t="shared" si="62"/>
        <v>70</v>
      </c>
      <c r="W329" s="68">
        <f t="shared" si="63"/>
        <v>0</v>
      </c>
      <c r="X329" s="22">
        <f t="shared" si="64"/>
        <v>0</v>
      </c>
      <c r="Y329" s="69">
        <f t="shared" si="65"/>
        <v>9319</v>
      </c>
    </row>
    <row r="330" spans="2:25" hidden="1" outlineLevel="1" x14ac:dyDescent="0.25">
      <c r="B330" s="19">
        <f t="shared" si="56"/>
        <v>45554</v>
      </c>
      <c r="C330" s="20" t="s">
        <v>81</v>
      </c>
      <c r="D330" s="21">
        <f>SUMPRODUCT((①【資材】入荷情報!$O$7:$O$56=②【資材】在庫情報!$B330)*(①【資材】入荷情報!$P$7:$P$56=②【資材】在庫情報!E$4),(①【資材】入荷情報!$S$7:$S$56))</f>
        <v>0</v>
      </c>
      <c r="E330" s="22" cm="1">
        <f t="array" ref="E330">SUMPRODUCT(('③【組立化粧箱】作業依頼＆実績'!$K$7:$K$256=②【資材】在庫情報!$B330)*('③【組立化粧箱】作業依頼＆実績'!$L$7:$L$256=②【資材】在庫情報!E$4),('③【組立化粧箱】作業依頼＆実績'!$N$7:$N$256))</f>
        <v>0</v>
      </c>
      <c r="F330" s="23">
        <f t="shared" si="57"/>
        <v>5660</v>
      </c>
      <c r="G330" s="21">
        <f>SUMPRODUCT((①【資材】入荷情報!$O$7:$O$56=②【資材】在庫情報!$B330)*(①【資材】入荷情報!$P$7:$P$56=②【資材】在庫情報!H$4),(①【資材】入荷情報!$S$7:$S$56))</f>
        <v>0</v>
      </c>
      <c r="H330" s="22" cm="1">
        <f t="array" ref="H330">SUMPRODUCT(('③【組立化粧箱】作業依頼＆実績'!$K$7:$K$256=②【資材】在庫情報!$B330)*('③【組立化粧箱】作業依頼＆実績'!$L$7:$L$256=②【資材】在庫情報!H$4),('③【組立化粧箱】作業依頼＆実績'!$N$7:$N$256))</f>
        <v>0</v>
      </c>
      <c r="I330" s="23">
        <f t="shared" si="58"/>
        <v>3443</v>
      </c>
      <c r="J330" s="21">
        <f>SUMPRODUCT((①【資材】入荷情報!$O$7:$O$56=②【資材】在庫情報!$B330)*(①【資材】入荷情報!$P$7:$P$56=②【資材】在庫情報!K$4),(①【資材】入荷情報!$S$7:$S$56))</f>
        <v>0</v>
      </c>
      <c r="K330" s="22" cm="1">
        <f t="array" ref="K330">SUMPRODUCT(('③【組立化粧箱】作業依頼＆実績'!$K$7:$K$256=②【資材】在庫情報!$B330)*('③【組立化粧箱】作業依頼＆実績'!$L$7:$L$256=②【資材】在庫情報!K$4),('③【組立化粧箱】作業依頼＆実績'!$N$7:$N$256))</f>
        <v>0</v>
      </c>
      <c r="L330" s="23">
        <f t="shared" si="59"/>
        <v>3443</v>
      </c>
      <c r="M330" s="21">
        <f>SUMPRODUCT((①【資材】入荷情報!$O$7:$O$56=②【資材】在庫情報!$B330)*(①【資材】入荷情報!$P$7:$P$56=②【資材】在庫情報!N$4),(①【資材】入荷情報!$S$7:$S$56))</f>
        <v>0</v>
      </c>
      <c r="N330" s="22" cm="1">
        <f t="array" ref="N330">SUMPRODUCT(('③【組立化粧箱】作業依頼＆実績'!$K$7:$K$256=②【資材】在庫情報!$B330)*('③【組立化粧箱】作業依頼＆実績'!$L$7:$L$256=②【資材】在庫情報!N$4),('③【組立化粧箱】作業依頼＆実績'!$N$7:$N$256))</f>
        <v>0</v>
      </c>
      <c r="O330" s="23">
        <f t="shared" si="60"/>
        <v>5280</v>
      </c>
      <c r="P330" s="21">
        <f>SUMPRODUCT((①【資材】入荷情報!$O$7:$O$56=②【資材】在庫情報!$B330)*(①【資材】入荷情報!$P$7:$P$56=②【資材】在庫情報!Q$4),(①【資材】入荷情報!$S$7:$S$56))</f>
        <v>0</v>
      </c>
      <c r="Q330" s="22" cm="1">
        <f t="array" ref="Q330">SUMPRODUCT(('③【組立化粧箱】作業依頼＆実績'!$K$7:$K$256=②【資材】在庫情報!$B330)*('③【組立化粧箱】作業依頼＆実績'!$L$7:$L$256=②【資材】在庫情報!Q$4),('③【組立化粧箱】作業依頼＆実績'!$N$7:$N$256))</f>
        <v>0</v>
      </c>
      <c r="R330" s="23">
        <f t="shared" si="61"/>
        <v>45</v>
      </c>
      <c r="S330" s="21">
        <f>SUMPRODUCT((①【資材】入荷情報!$O$7:$O$56=②【資材】在庫情報!$B330)*(①【資材】入荷情報!$P$7:$P$56=②【資材】在庫情報!T$4),(①【資材】入荷情報!$S$7:$S$56))</f>
        <v>0</v>
      </c>
      <c r="T330" s="22" cm="1">
        <f t="array" ref="T330">SUMPRODUCT(('③【組立化粧箱】作業依頼＆実績'!$K$7:$K$256=②【資材】在庫情報!$B330)*('③【組立化粧箱】作業依頼＆実績'!$L$7:$L$256=②【資材】在庫情報!T$4),('③【組立化粧箱】作業依頼＆実績'!$N$7:$N$256))</f>
        <v>0</v>
      </c>
      <c r="U330" s="23">
        <f t="shared" si="62"/>
        <v>70</v>
      </c>
      <c r="W330" s="68">
        <f t="shared" si="63"/>
        <v>0</v>
      </c>
      <c r="X330" s="22">
        <f t="shared" si="64"/>
        <v>0</v>
      </c>
      <c r="Y330" s="69">
        <f t="shared" si="65"/>
        <v>9319</v>
      </c>
    </row>
    <row r="331" spans="2:25" hidden="1" outlineLevel="1" x14ac:dyDescent="0.25">
      <c r="B331" s="19">
        <f t="shared" si="56"/>
        <v>45555</v>
      </c>
      <c r="C331" s="20" t="s">
        <v>75</v>
      </c>
      <c r="D331" s="21">
        <f>SUMPRODUCT((①【資材】入荷情報!$O$7:$O$56=②【資材】在庫情報!$B331)*(①【資材】入荷情報!$P$7:$P$56=②【資材】在庫情報!E$4),(①【資材】入荷情報!$S$7:$S$56))</f>
        <v>0</v>
      </c>
      <c r="E331" s="22" cm="1">
        <f t="array" ref="E331">SUMPRODUCT(('③【組立化粧箱】作業依頼＆実績'!$K$7:$K$256=②【資材】在庫情報!$B331)*('③【組立化粧箱】作業依頼＆実績'!$L$7:$L$256=②【資材】在庫情報!E$4),('③【組立化粧箱】作業依頼＆実績'!$N$7:$N$256))</f>
        <v>0</v>
      </c>
      <c r="F331" s="23">
        <f t="shared" si="57"/>
        <v>5660</v>
      </c>
      <c r="G331" s="21">
        <f>SUMPRODUCT((①【資材】入荷情報!$O$7:$O$56=②【資材】在庫情報!$B331)*(①【資材】入荷情報!$P$7:$P$56=②【資材】在庫情報!H$4),(①【資材】入荷情報!$S$7:$S$56))</f>
        <v>0</v>
      </c>
      <c r="H331" s="22" cm="1">
        <f t="array" ref="H331">SUMPRODUCT(('③【組立化粧箱】作業依頼＆実績'!$K$7:$K$256=②【資材】在庫情報!$B331)*('③【組立化粧箱】作業依頼＆実績'!$L$7:$L$256=②【資材】在庫情報!H$4),('③【組立化粧箱】作業依頼＆実績'!$N$7:$N$256))</f>
        <v>0</v>
      </c>
      <c r="I331" s="23">
        <f t="shared" si="58"/>
        <v>3443</v>
      </c>
      <c r="J331" s="21">
        <f>SUMPRODUCT((①【資材】入荷情報!$O$7:$O$56=②【資材】在庫情報!$B331)*(①【資材】入荷情報!$P$7:$P$56=②【資材】在庫情報!K$4),(①【資材】入荷情報!$S$7:$S$56))</f>
        <v>0</v>
      </c>
      <c r="K331" s="22" cm="1">
        <f t="array" ref="K331">SUMPRODUCT(('③【組立化粧箱】作業依頼＆実績'!$K$7:$K$256=②【資材】在庫情報!$B331)*('③【組立化粧箱】作業依頼＆実績'!$L$7:$L$256=②【資材】在庫情報!K$4),('③【組立化粧箱】作業依頼＆実績'!$N$7:$N$256))</f>
        <v>0</v>
      </c>
      <c r="L331" s="23">
        <f t="shared" si="59"/>
        <v>3443</v>
      </c>
      <c r="M331" s="21">
        <f>SUMPRODUCT((①【資材】入荷情報!$O$7:$O$56=②【資材】在庫情報!$B331)*(①【資材】入荷情報!$P$7:$P$56=②【資材】在庫情報!N$4),(①【資材】入荷情報!$S$7:$S$56))</f>
        <v>0</v>
      </c>
      <c r="N331" s="22" cm="1">
        <f t="array" ref="N331">SUMPRODUCT(('③【組立化粧箱】作業依頼＆実績'!$K$7:$K$256=②【資材】在庫情報!$B331)*('③【組立化粧箱】作業依頼＆実績'!$L$7:$L$256=②【資材】在庫情報!N$4),('③【組立化粧箱】作業依頼＆実績'!$N$7:$N$256))</f>
        <v>0</v>
      </c>
      <c r="O331" s="23">
        <f t="shared" si="60"/>
        <v>5280</v>
      </c>
      <c r="P331" s="21">
        <f>SUMPRODUCT((①【資材】入荷情報!$O$7:$O$56=②【資材】在庫情報!$B331)*(①【資材】入荷情報!$P$7:$P$56=②【資材】在庫情報!Q$4),(①【資材】入荷情報!$S$7:$S$56))</f>
        <v>0</v>
      </c>
      <c r="Q331" s="22" cm="1">
        <f t="array" ref="Q331">SUMPRODUCT(('③【組立化粧箱】作業依頼＆実績'!$K$7:$K$256=②【資材】在庫情報!$B331)*('③【組立化粧箱】作業依頼＆実績'!$L$7:$L$256=②【資材】在庫情報!Q$4),('③【組立化粧箱】作業依頼＆実績'!$N$7:$N$256))</f>
        <v>0</v>
      </c>
      <c r="R331" s="23">
        <f t="shared" si="61"/>
        <v>45</v>
      </c>
      <c r="S331" s="21">
        <f>SUMPRODUCT((①【資材】入荷情報!$O$7:$O$56=②【資材】在庫情報!$B331)*(①【資材】入荷情報!$P$7:$P$56=②【資材】在庫情報!T$4),(①【資材】入荷情報!$S$7:$S$56))</f>
        <v>0</v>
      </c>
      <c r="T331" s="22" cm="1">
        <f t="array" ref="T331">SUMPRODUCT(('③【組立化粧箱】作業依頼＆実績'!$K$7:$K$256=②【資材】在庫情報!$B331)*('③【組立化粧箱】作業依頼＆実績'!$L$7:$L$256=②【資材】在庫情報!T$4),('③【組立化粧箱】作業依頼＆実績'!$N$7:$N$256))</f>
        <v>0</v>
      </c>
      <c r="U331" s="23">
        <f t="shared" si="62"/>
        <v>70</v>
      </c>
      <c r="W331" s="68">
        <f t="shared" si="63"/>
        <v>0</v>
      </c>
      <c r="X331" s="22">
        <f t="shared" si="64"/>
        <v>0</v>
      </c>
      <c r="Y331" s="69">
        <f t="shared" si="65"/>
        <v>9319</v>
      </c>
    </row>
    <row r="332" spans="2:25" hidden="1" outlineLevel="1" x14ac:dyDescent="0.25">
      <c r="B332" s="19">
        <f t="shared" si="56"/>
        <v>45556</v>
      </c>
      <c r="C332" s="20" t="s">
        <v>76</v>
      </c>
      <c r="D332" s="21">
        <f>SUMPRODUCT((①【資材】入荷情報!$O$7:$O$56=②【資材】在庫情報!$B332)*(①【資材】入荷情報!$P$7:$P$56=②【資材】在庫情報!E$4),(①【資材】入荷情報!$S$7:$S$56))</f>
        <v>0</v>
      </c>
      <c r="E332" s="22" cm="1">
        <f t="array" ref="E332">SUMPRODUCT(('③【組立化粧箱】作業依頼＆実績'!$K$7:$K$256=②【資材】在庫情報!$B332)*('③【組立化粧箱】作業依頼＆実績'!$L$7:$L$256=②【資材】在庫情報!E$4),('③【組立化粧箱】作業依頼＆実績'!$N$7:$N$256))</f>
        <v>0</v>
      </c>
      <c r="F332" s="23">
        <f t="shared" si="57"/>
        <v>5660</v>
      </c>
      <c r="G332" s="21">
        <f>SUMPRODUCT((①【資材】入荷情報!$O$7:$O$56=②【資材】在庫情報!$B332)*(①【資材】入荷情報!$P$7:$P$56=②【資材】在庫情報!H$4),(①【資材】入荷情報!$S$7:$S$56))</f>
        <v>0</v>
      </c>
      <c r="H332" s="22" cm="1">
        <f t="array" ref="H332">SUMPRODUCT(('③【組立化粧箱】作業依頼＆実績'!$K$7:$K$256=②【資材】在庫情報!$B332)*('③【組立化粧箱】作業依頼＆実績'!$L$7:$L$256=②【資材】在庫情報!H$4),('③【組立化粧箱】作業依頼＆実績'!$N$7:$N$256))</f>
        <v>0</v>
      </c>
      <c r="I332" s="23">
        <f t="shared" si="58"/>
        <v>3443</v>
      </c>
      <c r="J332" s="21">
        <f>SUMPRODUCT((①【資材】入荷情報!$O$7:$O$56=②【資材】在庫情報!$B332)*(①【資材】入荷情報!$P$7:$P$56=②【資材】在庫情報!K$4),(①【資材】入荷情報!$S$7:$S$56))</f>
        <v>0</v>
      </c>
      <c r="K332" s="22" cm="1">
        <f t="array" ref="K332">SUMPRODUCT(('③【組立化粧箱】作業依頼＆実績'!$K$7:$K$256=②【資材】在庫情報!$B332)*('③【組立化粧箱】作業依頼＆実績'!$L$7:$L$256=②【資材】在庫情報!K$4),('③【組立化粧箱】作業依頼＆実績'!$N$7:$N$256))</f>
        <v>0</v>
      </c>
      <c r="L332" s="23">
        <f t="shared" si="59"/>
        <v>3443</v>
      </c>
      <c r="M332" s="21">
        <f>SUMPRODUCT((①【資材】入荷情報!$O$7:$O$56=②【資材】在庫情報!$B332)*(①【資材】入荷情報!$P$7:$P$56=②【資材】在庫情報!N$4),(①【資材】入荷情報!$S$7:$S$56))</f>
        <v>0</v>
      </c>
      <c r="N332" s="22" cm="1">
        <f t="array" ref="N332">SUMPRODUCT(('③【組立化粧箱】作業依頼＆実績'!$K$7:$K$256=②【資材】在庫情報!$B332)*('③【組立化粧箱】作業依頼＆実績'!$L$7:$L$256=②【資材】在庫情報!N$4),('③【組立化粧箱】作業依頼＆実績'!$N$7:$N$256))</f>
        <v>0</v>
      </c>
      <c r="O332" s="23">
        <f t="shared" si="60"/>
        <v>5280</v>
      </c>
      <c r="P332" s="21">
        <f>SUMPRODUCT((①【資材】入荷情報!$O$7:$O$56=②【資材】在庫情報!$B332)*(①【資材】入荷情報!$P$7:$P$56=②【資材】在庫情報!Q$4),(①【資材】入荷情報!$S$7:$S$56))</f>
        <v>0</v>
      </c>
      <c r="Q332" s="22" cm="1">
        <f t="array" ref="Q332">SUMPRODUCT(('③【組立化粧箱】作業依頼＆実績'!$K$7:$K$256=②【資材】在庫情報!$B332)*('③【組立化粧箱】作業依頼＆実績'!$L$7:$L$256=②【資材】在庫情報!Q$4),('③【組立化粧箱】作業依頼＆実績'!$N$7:$N$256))</f>
        <v>0</v>
      </c>
      <c r="R332" s="23">
        <f t="shared" si="61"/>
        <v>45</v>
      </c>
      <c r="S332" s="21">
        <f>SUMPRODUCT((①【資材】入荷情報!$O$7:$O$56=②【資材】在庫情報!$B332)*(①【資材】入荷情報!$P$7:$P$56=②【資材】在庫情報!T$4),(①【資材】入荷情報!$S$7:$S$56))</f>
        <v>0</v>
      </c>
      <c r="T332" s="22" cm="1">
        <f t="array" ref="T332">SUMPRODUCT(('③【組立化粧箱】作業依頼＆実績'!$K$7:$K$256=②【資材】在庫情報!$B332)*('③【組立化粧箱】作業依頼＆実績'!$L$7:$L$256=②【資材】在庫情報!T$4),('③【組立化粧箱】作業依頼＆実績'!$N$7:$N$256))</f>
        <v>0</v>
      </c>
      <c r="U332" s="23">
        <f t="shared" si="62"/>
        <v>70</v>
      </c>
      <c r="W332" s="68">
        <f t="shared" si="63"/>
        <v>0</v>
      </c>
      <c r="X332" s="22">
        <f t="shared" si="64"/>
        <v>0</v>
      </c>
      <c r="Y332" s="69">
        <f t="shared" si="65"/>
        <v>9319</v>
      </c>
    </row>
    <row r="333" spans="2:25" hidden="1" outlineLevel="1" x14ac:dyDescent="0.25">
      <c r="B333" s="19">
        <f t="shared" si="56"/>
        <v>45557</v>
      </c>
      <c r="C333" s="20" t="s">
        <v>77</v>
      </c>
      <c r="D333" s="21">
        <f>SUMPRODUCT((①【資材】入荷情報!$O$7:$O$56=②【資材】在庫情報!$B333)*(①【資材】入荷情報!$P$7:$P$56=②【資材】在庫情報!E$4),(①【資材】入荷情報!$S$7:$S$56))</f>
        <v>0</v>
      </c>
      <c r="E333" s="22" cm="1">
        <f t="array" ref="E333">SUMPRODUCT(('③【組立化粧箱】作業依頼＆実績'!$K$7:$K$256=②【資材】在庫情報!$B333)*('③【組立化粧箱】作業依頼＆実績'!$L$7:$L$256=②【資材】在庫情報!E$4),('③【組立化粧箱】作業依頼＆実績'!$N$7:$N$256))</f>
        <v>0</v>
      </c>
      <c r="F333" s="23">
        <f t="shared" si="57"/>
        <v>5660</v>
      </c>
      <c r="G333" s="21">
        <f>SUMPRODUCT((①【資材】入荷情報!$O$7:$O$56=②【資材】在庫情報!$B333)*(①【資材】入荷情報!$P$7:$P$56=②【資材】在庫情報!H$4),(①【資材】入荷情報!$S$7:$S$56))</f>
        <v>0</v>
      </c>
      <c r="H333" s="22" cm="1">
        <f t="array" ref="H333">SUMPRODUCT(('③【組立化粧箱】作業依頼＆実績'!$K$7:$K$256=②【資材】在庫情報!$B333)*('③【組立化粧箱】作業依頼＆実績'!$L$7:$L$256=②【資材】在庫情報!H$4),('③【組立化粧箱】作業依頼＆実績'!$N$7:$N$256))</f>
        <v>0</v>
      </c>
      <c r="I333" s="23">
        <f t="shared" si="58"/>
        <v>3443</v>
      </c>
      <c r="J333" s="21">
        <f>SUMPRODUCT((①【資材】入荷情報!$O$7:$O$56=②【資材】在庫情報!$B333)*(①【資材】入荷情報!$P$7:$P$56=②【資材】在庫情報!K$4),(①【資材】入荷情報!$S$7:$S$56))</f>
        <v>0</v>
      </c>
      <c r="K333" s="22" cm="1">
        <f t="array" ref="K333">SUMPRODUCT(('③【組立化粧箱】作業依頼＆実績'!$K$7:$K$256=②【資材】在庫情報!$B333)*('③【組立化粧箱】作業依頼＆実績'!$L$7:$L$256=②【資材】在庫情報!K$4),('③【組立化粧箱】作業依頼＆実績'!$N$7:$N$256))</f>
        <v>0</v>
      </c>
      <c r="L333" s="23">
        <f t="shared" si="59"/>
        <v>3443</v>
      </c>
      <c r="M333" s="21">
        <f>SUMPRODUCT((①【資材】入荷情報!$O$7:$O$56=②【資材】在庫情報!$B333)*(①【資材】入荷情報!$P$7:$P$56=②【資材】在庫情報!N$4),(①【資材】入荷情報!$S$7:$S$56))</f>
        <v>0</v>
      </c>
      <c r="N333" s="22" cm="1">
        <f t="array" ref="N333">SUMPRODUCT(('③【組立化粧箱】作業依頼＆実績'!$K$7:$K$256=②【資材】在庫情報!$B333)*('③【組立化粧箱】作業依頼＆実績'!$L$7:$L$256=②【資材】在庫情報!N$4),('③【組立化粧箱】作業依頼＆実績'!$N$7:$N$256))</f>
        <v>0</v>
      </c>
      <c r="O333" s="23">
        <f t="shared" si="60"/>
        <v>5280</v>
      </c>
      <c r="P333" s="21">
        <f>SUMPRODUCT((①【資材】入荷情報!$O$7:$O$56=②【資材】在庫情報!$B333)*(①【資材】入荷情報!$P$7:$P$56=②【資材】在庫情報!Q$4),(①【資材】入荷情報!$S$7:$S$56))</f>
        <v>0</v>
      </c>
      <c r="Q333" s="22" cm="1">
        <f t="array" ref="Q333">SUMPRODUCT(('③【組立化粧箱】作業依頼＆実績'!$K$7:$K$256=②【資材】在庫情報!$B333)*('③【組立化粧箱】作業依頼＆実績'!$L$7:$L$256=②【資材】在庫情報!Q$4),('③【組立化粧箱】作業依頼＆実績'!$N$7:$N$256))</f>
        <v>0</v>
      </c>
      <c r="R333" s="23">
        <f t="shared" si="61"/>
        <v>45</v>
      </c>
      <c r="S333" s="21">
        <f>SUMPRODUCT((①【資材】入荷情報!$O$7:$O$56=②【資材】在庫情報!$B333)*(①【資材】入荷情報!$P$7:$P$56=②【資材】在庫情報!T$4),(①【資材】入荷情報!$S$7:$S$56))</f>
        <v>0</v>
      </c>
      <c r="T333" s="22" cm="1">
        <f t="array" ref="T333">SUMPRODUCT(('③【組立化粧箱】作業依頼＆実績'!$K$7:$K$256=②【資材】在庫情報!$B333)*('③【組立化粧箱】作業依頼＆実績'!$L$7:$L$256=②【資材】在庫情報!T$4),('③【組立化粧箱】作業依頼＆実績'!$N$7:$N$256))</f>
        <v>0</v>
      </c>
      <c r="U333" s="23">
        <f t="shared" si="62"/>
        <v>70</v>
      </c>
      <c r="W333" s="68">
        <f t="shared" si="63"/>
        <v>0</v>
      </c>
      <c r="X333" s="22">
        <f t="shared" si="64"/>
        <v>0</v>
      </c>
      <c r="Y333" s="69">
        <f t="shared" si="65"/>
        <v>9319</v>
      </c>
    </row>
    <row r="334" spans="2:25" hidden="1" outlineLevel="1" x14ac:dyDescent="0.25">
      <c r="B334" s="19">
        <f t="shared" ref="B334:B397" si="66">+B333+1</f>
        <v>45558</v>
      </c>
      <c r="C334" s="20" t="s">
        <v>78</v>
      </c>
      <c r="D334" s="21">
        <f>SUMPRODUCT((①【資材】入荷情報!$O$7:$O$56=②【資材】在庫情報!$B334)*(①【資材】入荷情報!$P$7:$P$56=②【資材】在庫情報!E$4),(①【資材】入荷情報!$S$7:$S$56))</f>
        <v>0</v>
      </c>
      <c r="E334" s="22" cm="1">
        <f t="array" ref="E334">SUMPRODUCT(('③【組立化粧箱】作業依頼＆実績'!$K$7:$K$256=②【資材】在庫情報!$B334)*('③【組立化粧箱】作業依頼＆実績'!$L$7:$L$256=②【資材】在庫情報!E$4),('③【組立化粧箱】作業依頼＆実績'!$N$7:$N$256))</f>
        <v>0</v>
      </c>
      <c r="F334" s="23">
        <f t="shared" ref="F334:F397" si="67">+F333+D334-E334</f>
        <v>5660</v>
      </c>
      <c r="G334" s="21">
        <f>SUMPRODUCT((①【資材】入荷情報!$O$7:$O$56=②【資材】在庫情報!$B334)*(①【資材】入荷情報!$P$7:$P$56=②【資材】在庫情報!H$4),(①【資材】入荷情報!$S$7:$S$56))</f>
        <v>0</v>
      </c>
      <c r="H334" s="22" cm="1">
        <f t="array" ref="H334">SUMPRODUCT(('③【組立化粧箱】作業依頼＆実績'!$K$7:$K$256=②【資材】在庫情報!$B334)*('③【組立化粧箱】作業依頼＆実績'!$L$7:$L$256=②【資材】在庫情報!H$4),('③【組立化粧箱】作業依頼＆実績'!$N$7:$N$256))</f>
        <v>0</v>
      </c>
      <c r="I334" s="23">
        <f t="shared" ref="I334:I397" si="68">+L333+G334-H334</f>
        <v>3443</v>
      </c>
      <c r="J334" s="21">
        <f>SUMPRODUCT((①【資材】入荷情報!$O$7:$O$56=②【資材】在庫情報!$B334)*(①【資材】入荷情報!$P$7:$P$56=②【資材】在庫情報!K$4),(①【資材】入荷情報!$S$7:$S$56))</f>
        <v>0</v>
      </c>
      <c r="K334" s="22" cm="1">
        <f t="array" ref="K334">SUMPRODUCT(('③【組立化粧箱】作業依頼＆実績'!$K$7:$K$256=②【資材】在庫情報!$B334)*('③【組立化粧箱】作業依頼＆実績'!$L$7:$L$256=②【資材】在庫情報!K$4),('③【組立化粧箱】作業依頼＆実績'!$N$7:$N$256))</f>
        <v>0</v>
      </c>
      <c r="L334" s="23">
        <f t="shared" ref="L334:L397" si="69">I334-K334</f>
        <v>3443</v>
      </c>
      <c r="M334" s="21">
        <f>SUMPRODUCT((①【資材】入荷情報!$O$7:$O$56=②【資材】在庫情報!$B334)*(①【資材】入荷情報!$P$7:$P$56=②【資材】在庫情報!N$4),(①【資材】入荷情報!$S$7:$S$56))</f>
        <v>0</v>
      </c>
      <c r="N334" s="22" cm="1">
        <f t="array" ref="N334">SUMPRODUCT(('③【組立化粧箱】作業依頼＆実績'!$K$7:$K$256=②【資材】在庫情報!$B334)*('③【組立化粧箱】作業依頼＆実績'!$L$7:$L$256=②【資材】在庫情報!N$4),('③【組立化粧箱】作業依頼＆実績'!$N$7:$N$256))</f>
        <v>0</v>
      </c>
      <c r="O334" s="23">
        <f t="shared" ref="O334:O397" si="70">+O333+M334-N334</f>
        <v>5280</v>
      </c>
      <c r="P334" s="21">
        <f>SUMPRODUCT((①【資材】入荷情報!$O$7:$O$56=②【資材】在庫情報!$B334)*(①【資材】入荷情報!$P$7:$P$56=②【資材】在庫情報!Q$4),(①【資材】入荷情報!$S$7:$S$56))</f>
        <v>0</v>
      </c>
      <c r="Q334" s="22" cm="1">
        <f t="array" ref="Q334">SUMPRODUCT(('③【組立化粧箱】作業依頼＆実績'!$K$7:$K$256=②【資材】在庫情報!$B334)*('③【組立化粧箱】作業依頼＆実績'!$L$7:$L$256=②【資材】在庫情報!Q$4),('③【組立化粧箱】作業依頼＆実績'!$N$7:$N$256))</f>
        <v>0</v>
      </c>
      <c r="R334" s="23">
        <f t="shared" ref="R334:R397" si="71">+R333+P334-Q334</f>
        <v>45</v>
      </c>
      <c r="S334" s="21">
        <f>SUMPRODUCT((①【資材】入荷情報!$O$7:$O$56=②【資材】在庫情報!$B334)*(①【資材】入荷情報!$P$7:$P$56=②【資材】在庫情報!T$4),(①【資材】入荷情報!$S$7:$S$56))</f>
        <v>0</v>
      </c>
      <c r="T334" s="22" cm="1">
        <f t="array" ref="T334">SUMPRODUCT(('③【組立化粧箱】作業依頼＆実績'!$K$7:$K$256=②【資材】在庫情報!$B334)*('③【組立化粧箱】作業依頼＆実績'!$L$7:$L$256=②【資材】在庫情報!T$4),('③【組立化粧箱】作業依頼＆実績'!$N$7:$N$256))</f>
        <v>0</v>
      </c>
      <c r="U334" s="23">
        <f t="shared" ref="U334:U397" si="72">+U333+S334-T334</f>
        <v>70</v>
      </c>
      <c r="W334" s="68">
        <f t="shared" ref="W334:W397" si="73">+D334+G334+J334+P334+S334</f>
        <v>0</v>
      </c>
      <c r="X334" s="22">
        <f t="shared" ref="X334:X397" si="74">+E334+H334+K334+Q334+T334</f>
        <v>0</v>
      </c>
      <c r="Y334" s="69">
        <f t="shared" ref="Y334:Y397" si="75">+Y333+W334-X334</f>
        <v>9319</v>
      </c>
    </row>
    <row r="335" spans="2:25" hidden="1" outlineLevel="1" x14ac:dyDescent="0.25">
      <c r="B335" s="19">
        <f t="shared" si="66"/>
        <v>45559</v>
      </c>
      <c r="C335" s="20" t="s">
        <v>79</v>
      </c>
      <c r="D335" s="21">
        <f>SUMPRODUCT((①【資材】入荷情報!$O$7:$O$56=②【資材】在庫情報!$B335)*(①【資材】入荷情報!$P$7:$P$56=②【資材】在庫情報!E$4),(①【資材】入荷情報!$S$7:$S$56))</f>
        <v>0</v>
      </c>
      <c r="E335" s="22" cm="1">
        <f t="array" ref="E335">SUMPRODUCT(('③【組立化粧箱】作業依頼＆実績'!$K$7:$K$256=②【資材】在庫情報!$B335)*('③【組立化粧箱】作業依頼＆実績'!$L$7:$L$256=②【資材】在庫情報!E$4),('③【組立化粧箱】作業依頼＆実績'!$N$7:$N$256))</f>
        <v>0</v>
      </c>
      <c r="F335" s="23">
        <f t="shared" si="67"/>
        <v>5660</v>
      </c>
      <c r="G335" s="21">
        <f>SUMPRODUCT((①【資材】入荷情報!$O$7:$O$56=②【資材】在庫情報!$B335)*(①【資材】入荷情報!$P$7:$P$56=②【資材】在庫情報!H$4),(①【資材】入荷情報!$S$7:$S$56))</f>
        <v>0</v>
      </c>
      <c r="H335" s="22" cm="1">
        <f t="array" ref="H335">SUMPRODUCT(('③【組立化粧箱】作業依頼＆実績'!$K$7:$K$256=②【資材】在庫情報!$B335)*('③【組立化粧箱】作業依頼＆実績'!$L$7:$L$256=②【資材】在庫情報!H$4),('③【組立化粧箱】作業依頼＆実績'!$N$7:$N$256))</f>
        <v>0</v>
      </c>
      <c r="I335" s="23">
        <f t="shared" si="68"/>
        <v>3443</v>
      </c>
      <c r="J335" s="21">
        <f>SUMPRODUCT((①【資材】入荷情報!$O$7:$O$56=②【資材】在庫情報!$B335)*(①【資材】入荷情報!$P$7:$P$56=②【資材】在庫情報!K$4),(①【資材】入荷情報!$S$7:$S$56))</f>
        <v>0</v>
      </c>
      <c r="K335" s="22" cm="1">
        <f t="array" ref="K335">SUMPRODUCT(('③【組立化粧箱】作業依頼＆実績'!$K$7:$K$256=②【資材】在庫情報!$B335)*('③【組立化粧箱】作業依頼＆実績'!$L$7:$L$256=②【資材】在庫情報!K$4),('③【組立化粧箱】作業依頼＆実績'!$N$7:$N$256))</f>
        <v>0</v>
      </c>
      <c r="L335" s="23">
        <f t="shared" si="69"/>
        <v>3443</v>
      </c>
      <c r="M335" s="21">
        <f>SUMPRODUCT((①【資材】入荷情報!$O$7:$O$56=②【資材】在庫情報!$B335)*(①【資材】入荷情報!$P$7:$P$56=②【資材】在庫情報!N$4),(①【資材】入荷情報!$S$7:$S$56))</f>
        <v>0</v>
      </c>
      <c r="N335" s="22" cm="1">
        <f t="array" ref="N335">SUMPRODUCT(('③【組立化粧箱】作業依頼＆実績'!$K$7:$K$256=②【資材】在庫情報!$B335)*('③【組立化粧箱】作業依頼＆実績'!$L$7:$L$256=②【資材】在庫情報!N$4),('③【組立化粧箱】作業依頼＆実績'!$N$7:$N$256))</f>
        <v>0</v>
      </c>
      <c r="O335" s="23">
        <f t="shared" si="70"/>
        <v>5280</v>
      </c>
      <c r="P335" s="21">
        <f>SUMPRODUCT((①【資材】入荷情報!$O$7:$O$56=②【資材】在庫情報!$B335)*(①【資材】入荷情報!$P$7:$P$56=②【資材】在庫情報!Q$4),(①【資材】入荷情報!$S$7:$S$56))</f>
        <v>0</v>
      </c>
      <c r="Q335" s="22" cm="1">
        <f t="array" ref="Q335">SUMPRODUCT(('③【組立化粧箱】作業依頼＆実績'!$K$7:$K$256=②【資材】在庫情報!$B335)*('③【組立化粧箱】作業依頼＆実績'!$L$7:$L$256=②【資材】在庫情報!Q$4),('③【組立化粧箱】作業依頼＆実績'!$N$7:$N$256))</f>
        <v>0</v>
      </c>
      <c r="R335" s="23">
        <f t="shared" si="71"/>
        <v>45</v>
      </c>
      <c r="S335" s="21">
        <f>SUMPRODUCT((①【資材】入荷情報!$O$7:$O$56=②【資材】在庫情報!$B335)*(①【資材】入荷情報!$P$7:$P$56=②【資材】在庫情報!T$4),(①【資材】入荷情報!$S$7:$S$56))</f>
        <v>0</v>
      </c>
      <c r="T335" s="22" cm="1">
        <f t="array" ref="T335">SUMPRODUCT(('③【組立化粧箱】作業依頼＆実績'!$K$7:$K$256=②【資材】在庫情報!$B335)*('③【組立化粧箱】作業依頼＆実績'!$L$7:$L$256=②【資材】在庫情報!T$4),('③【組立化粧箱】作業依頼＆実績'!$N$7:$N$256))</f>
        <v>0</v>
      </c>
      <c r="U335" s="23">
        <f t="shared" si="72"/>
        <v>70</v>
      </c>
      <c r="W335" s="68">
        <f t="shared" si="73"/>
        <v>0</v>
      </c>
      <c r="X335" s="22">
        <f t="shared" si="74"/>
        <v>0</v>
      </c>
      <c r="Y335" s="69">
        <f t="shared" si="75"/>
        <v>9319</v>
      </c>
    </row>
    <row r="336" spans="2:25" hidden="1" outlineLevel="1" x14ac:dyDescent="0.25">
      <c r="B336" s="19">
        <f t="shared" si="66"/>
        <v>45560</v>
      </c>
      <c r="C336" s="20" t="s">
        <v>80</v>
      </c>
      <c r="D336" s="21">
        <f>SUMPRODUCT((①【資材】入荷情報!$O$7:$O$56=②【資材】在庫情報!$B336)*(①【資材】入荷情報!$P$7:$P$56=②【資材】在庫情報!E$4),(①【資材】入荷情報!$S$7:$S$56))</f>
        <v>0</v>
      </c>
      <c r="E336" s="22" cm="1">
        <f t="array" ref="E336">SUMPRODUCT(('③【組立化粧箱】作業依頼＆実績'!$K$7:$K$256=②【資材】在庫情報!$B336)*('③【組立化粧箱】作業依頼＆実績'!$L$7:$L$256=②【資材】在庫情報!E$4),('③【組立化粧箱】作業依頼＆実績'!$N$7:$N$256))</f>
        <v>0</v>
      </c>
      <c r="F336" s="23">
        <f t="shared" si="67"/>
        <v>5660</v>
      </c>
      <c r="G336" s="21">
        <f>SUMPRODUCT((①【資材】入荷情報!$O$7:$O$56=②【資材】在庫情報!$B336)*(①【資材】入荷情報!$P$7:$P$56=②【資材】在庫情報!H$4),(①【資材】入荷情報!$S$7:$S$56))</f>
        <v>0</v>
      </c>
      <c r="H336" s="22" cm="1">
        <f t="array" ref="H336">SUMPRODUCT(('③【組立化粧箱】作業依頼＆実績'!$K$7:$K$256=②【資材】在庫情報!$B336)*('③【組立化粧箱】作業依頼＆実績'!$L$7:$L$256=②【資材】在庫情報!H$4),('③【組立化粧箱】作業依頼＆実績'!$N$7:$N$256))</f>
        <v>0</v>
      </c>
      <c r="I336" s="23">
        <f t="shared" si="68"/>
        <v>3443</v>
      </c>
      <c r="J336" s="21">
        <f>SUMPRODUCT((①【資材】入荷情報!$O$7:$O$56=②【資材】在庫情報!$B336)*(①【資材】入荷情報!$P$7:$P$56=②【資材】在庫情報!K$4),(①【資材】入荷情報!$S$7:$S$56))</f>
        <v>0</v>
      </c>
      <c r="K336" s="22" cm="1">
        <f t="array" ref="K336">SUMPRODUCT(('③【組立化粧箱】作業依頼＆実績'!$K$7:$K$256=②【資材】在庫情報!$B336)*('③【組立化粧箱】作業依頼＆実績'!$L$7:$L$256=②【資材】在庫情報!K$4),('③【組立化粧箱】作業依頼＆実績'!$N$7:$N$256))</f>
        <v>0</v>
      </c>
      <c r="L336" s="23">
        <f t="shared" si="69"/>
        <v>3443</v>
      </c>
      <c r="M336" s="21">
        <f>SUMPRODUCT((①【資材】入荷情報!$O$7:$O$56=②【資材】在庫情報!$B336)*(①【資材】入荷情報!$P$7:$P$56=②【資材】在庫情報!N$4),(①【資材】入荷情報!$S$7:$S$56))</f>
        <v>0</v>
      </c>
      <c r="N336" s="22" cm="1">
        <f t="array" ref="N336">SUMPRODUCT(('③【組立化粧箱】作業依頼＆実績'!$K$7:$K$256=②【資材】在庫情報!$B336)*('③【組立化粧箱】作業依頼＆実績'!$L$7:$L$256=②【資材】在庫情報!N$4),('③【組立化粧箱】作業依頼＆実績'!$N$7:$N$256))</f>
        <v>0</v>
      </c>
      <c r="O336" s="23">
        <f t="shared" si="70"/>
        <v>5280</v>
      </c>
      <c r="P336" s="21">
        <f>SUMPRODUCT((①【資材】入荷情報!$O$7:$O$56=②【資材】在庫情報!$B336)*(①【資材】入荷情報!$P$7:$P$56=②【資材】在庫情報!Q$4),(①【資材】入荷情報!$S$7:$S$56))</f>
        <v>0</v>
      </c>
      <c r="Q336" s="22" cm="1">
        <f t="array" ref="Q336">SUMPRODUCT(('③【組立化粧箱】作業依頼＆実績'!$K$7:$K$256=②【資材】在庫情報!$B336)*('③【組立化粧箱】作業依頼＆実績'!$L$7:$L$256=②【資材】在庫情報!Q$4),('③【組立化粧箱】作業依頼＆実績'!$N$7:$N$256))</f>
        <v>0</v>
      </c>
      <c r="R336" s="23">
        <f t="shared" si="71"/>
        <v>45</v>
      </c>
      <c r="S336" s="21">
        <f>SUMPRODUCT((①【資材】入荷情報!$O$7:$O$56=②【資材】在庫情報!$B336)*(①【資材】入荷情報!$P$7:$P$56=②【資材】在庫情報!T$4),(①【資材】入荷情報!$S$7:$S$56))</f>
        <v>0</v>
      </c>
      <c r="T336" s="22" cm="1">
        <f t="array" ref="T336">SUMPRODUCT(('③【組立化粧箱】作業依頼＆実績'!$K$7:$K$256=②【資材】在庫情報!$B336)*('③【組立化粧箱】作業依頼＆実績'!$L$7:$L$256=②【資材】在庫情報!T$4),('③【組立化粧箱】作業依頼＆実績'!$N$7:$N$256))</f>
        <v>0</v>
      </c>
      <c r="U336" s="23">
        <f t="shared" si="72"/>
        <v>70</v>
      </c>
      <c r="W336" s="68">
        <f t="shared" si="73"/>
        <v>0</v>
      </c>
      <c r="X336" s="22">
        <f t="shared" si="74"/>
        <v>0</v>
      </c>
      <c r="Y336" s="69">
        <f t="shared" si="75"/>
        <v>9319</v>
      </c>
    </row>
    <row r="337" spans="2:25" hidden="1" outlineLevel="1" x14ac:dyDescent="0.25">
      <c r="B337" s="19">
        <f t="shared" si="66"/>
        <v>45561</v>
      </c>
      <c r="C337" s="20" t="s">
        <v>81</v>
      </c>
      <c r="D337" s="21">
        <f>SUMPRODUCT((①【資材】入荷情報!$O$7:$O$56=②【資材】在庫情報!$B337)*(①【資材】入荷情報!$P$7:$P$56=②【資材】在庫情報!E$4),(①【資材】入荷情報!$S$7:$S$56))</f>
        <v>0</v>
      </c>
      <c r="E337" s="22" cm="1">
        <f t="array" ref="E337">SUMPRODUCT(('③【組立化粧箱】作業依頼＆実績'!$K$7:$K$256=②【資材】在庫情報!$B337)*('③【組立化粧箱】作業依頼＆実績'!$L$7:$L$256=②【資材】在庫情報!E$4),('③【組立化粧箱】作業依頼＆実績'!$N$7:$N$256))</f>
        <v>0</v>
      </c>
      <c r="F337" s="23">
        <f t="shared" si="67"/>
        <v>5660</v>
      </c>
      <c r="G337" s="21">
        <f>SUMPRODUCT((①【資材】入荷情報!$O$7:$O$56=②【資材】在庫情報!$B337)*(①【資材】入荷情報!$P$7:$P$56=②【資材】在庫情報!H$4),(①【資材】入荷情報!$S$7:$S$56))</f>
        <v>0</v>
      </c>
      <c r="H337" s="22" cm="1">
        <f t="array" ref="H337">SUMPRODUCT(('③【組立化粧箱】作業依頼＆実績'!$K$7:$K$256=②【資材】在庫情報!$B337)*('③【組立化粧箱】作業依頼＆実績'!$L$7:$L$256=②【資材】在庫情報!H$4),('③【組立化粧箱】作業依頼＆実績'!$N$7:$N$256))</f>
        <v>0</v>
      </c>
      <c r="I337" s="23">
        <f t="shared" si="68"/>
        <v>3443</v>
      </c>
      <c r="J337" s="21">
        <f>SUMPRODUCT((①【資材】入荷情報!$O$7:$O$56=②【資材】在庫情報!$B337)*(①【資材】入荷情報!$P$7:$P$56=②【資材】在庫情報!K$4),(①【資材】入荷情報!$S$7:$S$56))</f>
        <v>0</v>
      </c>
      <c r="K337" s="22" cm="1">
        <f t="array" ref="K337">SUMPRODUCT(('③【組立化粧箱】作業依頼＆実績'!$K$7:$K$256=②【資材】在庫情報!$B337)*('③【組立化粧箱】作業依頼＆実績'!$L$7:$L$256=②【資材】在庫情報!K$4),('③【組立化粧箱】作業依頼＆実績'!$N$7:$N$256))</f>
        <v>0</v>
      </c>
      <c r="L337" s="23">
        <f t="shared" si="69"/>
        <v>3443</v>
      </c>
      <c r="M337" s="21">
        <f>SUMPRODUCT((①【資材】入荷情報!$O$7:$O$56=②【資材】在庫情報!$B337)*(①【資材】入荷情報!$P$7:$P$56=②【資材】在庫情報!N$4),(①【資材】入荷情報!$S$7:$S$56))</f>
        <v>0</v>
      </c>
      <c r="N337" s="22" cm="1">
        <f t="array" ref="N337">SUMPRODUCT(('③【組立化粧箱】作業依頼＆実績'!$K$7:$K$256=②【資材】在庫情報!$B337)*('③【組立化粧箱】作業依頼＆実績'!$L$7:$L$256=②【資材】在庫情報!N$4),('③【組立化粧箱】作業依頼＆実績'!$N$7:$N$256))</f>
        <v>0</v>
      </c>
      <c r="O337" s="23">
        <f t="shared" si="70"/>
        <v>5280</v>
      </c>
      <c r="P337" s="21">
        <f>SUMPRODUCT((①【資材】入荷情報!$O$7:$O$56=②【資材】在庫情報!$B337)*(①【資材】入荷情報!$P$7:$P$56=②【資材】在庫情報!Q$4),(①【資材】入荷情報!$S$7:$S$56))</f>
        <v>0</v>
      </c>
      <c r="Q337" s="22" cm="1">
        <f t="array" ref="Q337">SUMPRODUCT(('③【組立化粧箱】作業依頼＆実績'!$K$7:$K$256=②【資材】在庫情報!$B337)*('③【組立化粧箱】作業依頼＆実績'!$L$7:$L$256=②【資材】在庫情報!Q$4),('③【組立化粧箱】作業依頼＆実績'!$N$7:$N$256))</f>
        <v>0</v>
      </c>
      <c r="R337" s="23">
        <f t="shared" si="71"/>
        <v>45</v>
      </c>
      <c r="S337" s="21">
        <f>SUMPRODUCT((①【資材】入荷情報!$O$7:$O$56=②【資材】在庫情報!$B337)*(①【資材】入荷情報!$P$7:$P$56=②【資材】在庫情報!T$4),(①【資材】入荷情報!$S$7:$S$56))</f>
        <v>0</v>
      </c>
      <c r="T337" s="22" cm="1">
        <f t="array" ref="T337">SUMPRODUCT(('③【組立化粧箱】作業依頼＆実績'!$K$7:$K$256=②【資材】在庫情報!$B337)*('③【組立化粧箱】作業依頼＆実績'!$L$7:$L$256=②【資材】在庫情報!T$4),('③【組立化粧箱】作業依頼＆実績'!$N$7:$N$256))</f>
        <v>0</v>
      </c>
      <c r="U337" s="23">
        <f t="shared" si="72"/>
        <v>70</v>
      </c>
      <c r="W337" s="68">
        <f t="shared" si="73"/>
        <v>0</v>
      </c>
      <c r="X337" s="22">
        <f t="shared" si="74"/>
        <v>0</v>
      </c>
      <c r="Y337" s="69">
        <f t="shared" si="75"/>
        <v>9319</v>
      </c>
    </row>
    <row r="338" spans="2:25" hidden="1" outlineLevel="1" x14ac:dyDescent="0.25">
      <c r="B338" s="19">
        <f t="shared" si="66"/>
        <v>45562</v>
      </c>
      <c r="C338" s="20" t="s">
        <v>75</v>
      </c>
      <c r="D338" s="21">
        <f>SUMPRODUCT((①【資材】入荷情報!$O$7:$O$56=②【資材】在庫情報!$B338)*(①【資材】入荷情報!$P$7:$P$56=②【資材】在庫情報!E$4),(①【資材】入荷情報!$S$7:$S$56))</f>
        <v>0</v>
      </c>
      <c r="E338" s="22" cm="1">
        <f t="array" ref="E338">SUMPRODUCT(('③【組立化粧箱】作業依頼＆実績'!$K$7:$K$256=②【資材】在庫情報!$B338)*('③【組立化粧箱】作業依頼＆実績'!$L$7:$L$256=②【資材】在庫情報!E$4),('③【組立化粧箱】作業依頼＆実績'!$N$7:$N$256))</f>
        <v>0</v>
      </c>
      <c r="F338" s="23">
        <f t="shared" si="67"/>
        <v>5660</v>
      </c>
      <c r="G338" s="21">
        <f>SUMPRODUCT((①【資材】入荷情報!$O$7:$O$56=②【資材】在庫情報!$B338)*(①【資材】入荷情報!$P$7:$P$56=②【資材】在庫情報!H$4),(①【資材】入荷情報!$S$7:$S$56))</f>
        <v>0</v>
      </c>
      <c r="H338" s="22" cm="1">
        <f t="array" ref="H338">SUMPRODUCT(('③【組立化粧箱】作業依頼＆実績'!$K$7:$K$256=②【資材】在庫情報!$B338)*('③【組立化粧箱】作業依頼＆実績'!$L$7:$L$256=②【資材】在庫情報!H$4),('③【組立化粧箱】作業依頼＆実績'!$N$7:$N$256))</f>
        <v>0</v>
      </c>
      <c r="I338" s="23">
        <f t="shared" si="68"/>
        <v>3443</v>
      </c>
      <c r="J338" s="21">
        <f>SUMPRODUCT((①【資材】入荷情報!$O$7:$O$56=②【資材】在庫情報!$B338)*(①【資材】入荷情報!$P$7:$P$56=②【資材】在庫情報!K$4),(①【資材】入荷情報!$S$7:$S$56))</f>
        <v>0</v>
      </c>
      <c r="K338" s="22" cm="1">
        <f t="array" ref="K338">SUMPRODUCT(('③【組立化粧箱】作業依頼＆実績'!$K$7:$K$256=②【資材】在庫情報!$B338)*('③【組立化粧箱】作業依頼＆実績'!$L$7:$L$256=②【資材】在庫情報!K$4),('③【組立化粧箱】作業依頼＆実績'!$N$7:$N$256))</f>
        <v>0</v>
      </c>
      <c r="L338" s="23">
        <f t="shared" si="69"/>
        <v>3443</v>
      </c>
      <c r="M338" s="21">
        <f>SUMPRODUCT((①【資材】入荷情報!$O$7:$O$56=②【資材】在庫情報!$B338)*(①【資材】入荷情報!$P$7:$P$56=②【資材】在庫情報!N$4),(①【資材】入荷情報!$S$7:$S$56))</f>
        <v>0</v>
      </c>
      <c r="N338" s="22" cm="1">
        <f t="array" ref="N338">SUMPRODUCT(('③【組立化粧箱】作業依頼＆実績'!$K$7:$K$256=②【資材】在庫情報!$B338)*('③【組立化粧箱】作業依頼＆実績'!$L$7:$L$256=②【資材】在庫情報!N$4),('③【組立化粧箱】作業依頼＆実績'!$N$7:$N$256))</f>
        <v>0</v>
      </c>
      <c r="O338" s="23">
        <f t="shared" si="70"/>
        <v>5280</v>
      </c>
      <c r="P338" s="21">
        <f>SUMPRODUCT((①【資材】入荷情報!$O$7:$O$56=②【資材】在庫情報!$B338)*(①【資材】入荷情報!$P$7:$P$56=②【資材】在庫情報!Q$4),(①【資材】入荷情報!$S$7:$S$56))</f>
        <v>0</v>
      </c>
      <c r="Q338" s="22" cm="1">
        <f t="array" ref="Q338">SUMPRODUCT(('③【組立化粧箱】作業依頼＆実績'!$K$7:$K$256=②【資材】在庫情報!$B338)*('③【組立化粧箱】作業依頼＆実績'!$L$7:$L$256=②【資材】在庫情報!Q$4),('③【組立化粧箱】作業依頼＆実績'!$N$7:$N$256))</f>
        <v>0</v>
      </c>
      <c r="R338" s="23">
        <f t="shared" si="71"/>
        <v>45</v>
      </c>
      <c r="S338" s="21">
        <f>SUMPRODUCT((①【資材】入荷情報!$O$7:$O$56=②【資材】在庫情報!$B338)*(①【資材】入荷情報!$P$7:$P$56=②【資材】在庫情報!T$4),(①【資材】入荷情報!$S$7:$S$56))</f>
        <v>0</v>
      </c>
      <c r="T338" s="22" cm="1">
        <f t="array" ref="T338">SUMPRODUCT(('③【組立化粧箱】作業依頼＆実績'!$K$7:$K$256=②【資材】在庫情報!$B338)*('③【組立化粧箱】作業依頼＆実績'!$L$7:$L$256=②【資材】在庫情報!T$4),('③【組立化粧箱】作業依頼＆実績'!$N$7:$N$256))</f>
        <v>0</v>
      </c>
      <c r="U338" s="23">
        <f t="shared" si="72"/>
        <v>70</v>
      </c>
      <c r="W338" s="68">
        <f t="shared" si="73"/>
        <v>0</v>
      </c>
      <c r="X338" s="22">
        <f t="shared" si="74"/>
        <v>0</v>
      </c>
      <c r="Y338" s="69">
        <f t="shared" si="75"/>
        <v>9319</v>
      </c>
    </row>
    <row r="339" spans="2:25" hidden="1" outlineLevel="1" x14ac:dyDescent="0.25">
      <c r="B339" s="19">
        <f t="shared" si="66"/>
        <v>45563</v>
      </c>
      <c r="C339" s="20" t="s">
        <v>76</v>
      </c>
      <c r="D339" s="21">
        <f>SUMPRODUCT((①【資材】入荷情報!$O$7:$O$56=②【資材】在庫情報!$B339)*(①【資材】入荷情報!$P$7:$P$56=②【資材】在庫情報!E$4),(①【資材】入荷情報!$S$7:$S$56))</f>
        <v>0</v>
      </c>
      <c r="E339" s="22" cm="1">
        <f t="array" ref="E339">SUMPRODUCT(('③【組立化粧箱】作業依頼＆実績'!$K$7:$K$256=②【資材】在庫情報!$B339)*('③【組立化粧箱】作業依頼＆実績'!$L$7:$L$256=②【資材】在庫情報!E$4),('③【組立化粧箱】作業依頼＆実績'!$N$7:$N$256))</f>
        <v>0</v>
      </c>
      <c r="F339" s="23">
        <f t="shared" si="67"/>
        <v>5660</v>
      </c>
      <c r="G339" s="21">
        <f>SUMPRODUCT((①【資材】入荷情報!$O$7:$O$56=②【資材】在庫情報!$B339)*(①【資材】入荷情報!$P$7:$P$56=②【資材】在庫情報!H$4),(①【資材】入荷情報!$S$7:$S$56))</f>
        <v>0</v>
      </c>
      <c r="H339" s="22" cm="1">
        <f t="array" ref="H339">SUMPRODUCT(('③【組立化粧箱】作業依頼＆実績'!$K$7:$K$256=②【資材】在庫情報!$B339)*('③【組立化粧箱】作業依頼＆実績'!$L$7:$L$256=②【資材】在庫情報!H$4),('③【組立化粧箱】作業依頼＆実績'!$N$7:$N$256))</f>
        <v>0</v>
      </c>
      <c r="I339" s="23">
        <f t="shared" si="68"/>
        <v>3443</v>
      </c>
      <c r="J339" s="21">
        <f>SUMPRODUCT((①【資材】入荷情報!$O$7:$O$56=②【資材】在庫情報!$B339)*(①【資材】入荷情報!$P$7:$P$56=②【資材】在庫情報!K$4),(①【資材】入荷情報!$S$7:$S$56))</f>
        <v>0</v>
      </c>
      <c r="K339" s="22" cm="1">
        <f t="array" ref="K339">SUMPRODUCT(('③【組立化粧箱】作業依頼＆実績'!$K$7:$K$256=②【資材】在庫情報!$B339)*('③【組立化粧箱】作業依頼＆実績'!$L$7:$L$256=②【資材】在庫情報!K$4),('③【組立化粧箱】作業依頼＆実績'!$N$7:$N$256))</f>
        <v>0</v>
      </c>
      <c r="L339" s="23">
        <f t="shared" si="69"/>
        <v>3443</v>
      </c>
      <c r="M339" s="21">
        <f>SUMPRODUCT((①【資材】入荷情報!$O$7:$O$56=②【資材】在庫情報!$B339)*(①【資材】入荷情報!$P$7:$P$56=②【資材】在庫情報!N$4),(①【資材】入荷情報!$S$7:$S$56))</f>
        <v>0</v>
      </c>
      <c r="N339" s="22" cm="1">
        <f t="array" ref="N339">SUMPRODUCT(('③【組立化粧箱】作業依頼＆実績'!$K$7:$K$256=②【資材】在庫情報!$B339)*('③【組立化粧箱】作業依頼＆実績'!$L$7:$L$256=②【資材】在庫情報!N$4),('③【組立化粧箱】作業依頼＆実績'!$N$7:$N$256))</f>
        <v>0</v>
      </c>
      <c r="O339" s="23">
        <f t="shared" si="70"/>
        <v>5280</v>
      </c>
      <c r="P339" s="21">
        <f>SUMPRODUCT((①【資材】入荷情報!$O$7:$O$56=②【資材】在庫情報!$B339)*(①【資材】入荷情報!$P$7:$P$56=②【資材】在庫情報!Q$4),(①【資材】入荷情報!$S$7:$S$56))</f>
        <v>0</v>
      </c>
      <c r="Q339" s="22" cm="1">
        <f t="array" ref="Q339">SUMPRODUCT(('③【組立化粧箱】作業依頼＆実績'!$K$7:$K$256=②【資材】在庫情報!$B339)*('③【組立化粧箱】作業依頼＆実績'!$L$7:$L$256=②【資材】在庫情報!Q$4),('③【組立化粧箱】作業依頼＆実績'!$N$7:$N$256))</f>
        <v>0</v>
      </c>
      <c r="R339" s="23">
        <f t="shared" si="71"/>
        <v>45</v>
      </c>
      <c r="S339" s="21">
        <f>SUMPRODUCT((①【資材】入荷情報!$O$7:$O$56=②【資材】在庫情報!$B339)*(①【資材】入荷情報!$P$7:$P$56=②【資材】在庫情報!T$4),(①【資材】入荷情報!$S$7:$S$56))</f>
        <v>0</v>
      </c>
      <c r="T339" s="22" cm="1">
        <f t="array" ref="T339">SUMPRODUCT(('③【組立化粧箱】作業依頼＆実績'!$K$7:$K$256=②【資材】在庫情報!$B339)*('③【組立化粧箱】作業依頼＆実績'!$L$7:$L$256=②【資材】在庫情報!T$4),('③【組立化粧箱】作業依頼＆実績'!$N$7:$N$256))</f>
        <v>0</v>
      </c>
      <c r="U339" s="23">
        <f t="shared" si="72"/>
        <v>70</v>
      </c>
      <c r="W339" s="68">
        <f t="shared" si="73"/>
        <v>0</v>
      </c>
      <c r="X339" s="22">
        <f t="shared" si="74"/>
        <v>0</v>
      </c>
      <c r="Y339" s="69">
        <f t="shared" si="75"/>
        <v>9319</v>
      </c>
    </row>
    <row r="340" spans="2:25" hidden="1" outlineLevel="1" x14ac:dyDescent="0.25">
      <c r="B340" s="19">
        <f t="shared" si="66"/>
        <v>45564</v>
      </c>
      <c r="C340" s="20" t="s">
        <v>77</v>
      </c>
      <c r="D340" s="21">
        <f>SUMPRODUCT((①【資材】入荷情報!$O$7:$O$56=②【資材】在庫情報!$B340)*(①【資材】入荷情報!$P$7:$P$56=②【資材】在庫情報!E$4),(①【資材】入荷情報!$S$7:$S$56))</f>
        <v>0</v>
      </c>
      <c r="E340" s="22" cm="1">
        <f t="array" ref="E340">SUMPRODUCT(('③【組立化粧箱】作業依頼＆実績'!$K$7:$K$256=②【資材】在庫情報!$B340)*('③【組立化粧箱】作業依頼＆実績'!$L$7:$L$256=②【資材】在庫情報!E$4),('③【組立化粧箱】作業依頼＆実績'!$N$7:$N$256))</f>
        <v>0</v>
      </c>
      <c r="F340" s="23">
        <f t="shared" si="67"/>
        <v>5660</v>
      </c>
      <c r="G340" s="21">
        <f>SUMPRODUCT((①【資材】入荷情報!$O$7:$O$56=②【資材】在庫情報!$B340)*(①【資材】入荷情報!$P$7:$P$56=②【資材】在庫情報!H$4),(①【資材】入荷情報!$S$7:$S$56))</f>
        <v>0</v>
      </c>
      <c r="H340" s="22" cm="1">
        <f t="array" ref="H340">SUMPRODUCT(('③【組立化粧箱】作業依頼＆実績'!$K$7:$K$256=②【資材】在庫情報!$B340)*('③【組立化粧箱】作業依頼＆実績'!$L$7:$L$256=②【資材】在庫情報!H$4),('③【組立化粧箱】作業依頼＆実績'!$N$7:$N$256))</f>
        <v>0</v>
      </c>
      <c r="I340" s="23">
        <f t="shared" si="68"/>
        <v>3443</v>
      </c>
      <c r="J340" s="21">
        <f>SUMPRODUCT((①【資材】入荷情報!$O$7:$O$56=②【資材】在庫情報!$B340)*(①【資材】入荷情報!$P$7:$P$56=②【資材】在庫情報!K$4),(①【資材】入荷情報!$S$7:$S$56))</f>
        <v>0</v>
      </c>
      <c r="K340" s="22" cm="1">
        <f t="array" ref="K340">SUMPRODUCT(('③【組立化粧箱】作業依頼＆実績'!$K$7:$K$256=②【資材】在庫情報!$B340)*('③【組立化粧箱】作業依頼＆実績'!$L$7:$L$256=②【資材】在庫情報!K$4),('③【組立化粧箱】作業依頼＆実績'!$N$7:$N$256))</f>
        <v>0</v>
      </c>
      <c r="L340" s="23">
        <f t="shared" si="69"/>
        <v>3443</v>
      </c>
      <c r="M340" s="21">
        <f>SUMPRODUCT((①【資材】入荷情報!$O$7:$O$56=②【資材】在庫情報!$B340)*(①【資材】入荷情報!$P$7:$P$56=②【資材】在庫情報!N$4),(①【資材】入荷情報!$S$7:$S$56))</f>
        <v>0</v>
      </c>
      <c r="N340" s="22" cm="1">
        <f t="array" ref="N340">SUMPRODUCT(('③【組立化粧箱】作業依頼＆実績'!$K$7:$K$256=②【資材】在庫情報!$B340)*('③【組立化粧箱】作業依頼＆実績'!$L$7:$L$256=②【資材】在庫情報!N$4),('③【組立化粧箱】作業依頼＆実績'!$N$7:$N$256))</f>
        <v>0</v>
      </c>
      <c r="O340" s="23">
        <f t="shared" si="70"/>
        <v>5280</v>
      </c>
      <c r="P340" s="21">
        <f>SUMPRODUCT((①【資材】入荷情報!$O$7:$O$56=②【資材】在庫情報!$B340)*(①【資材】入荷情報!$P$7:$P$56=②【資材】在庫情報!Q$4),(①【資材】入荷情報!$S$7:$S$56))</f>
        <v>0</v>
      </c>
      <c r="Q340" s="22" cm="1">
        <f t="array" ref="Q340">SUMPRODUCT(('③【組立化粧箱】作業依頼＆実績'!$K$7:$K$256=②【資材】在庫情報!$B340)*('③【組立化粧箱】作業依頼＆実績'!$L$7:$L$256=②【資材】在庫情報!Q$4),('③【組立化粧箱】作業依頼＆実績'!$N$7:$N$256))</f>
        <v>0</v>
      </c>
      <c r="R340" s="23">
        <f t="shared" si="71"/>
        <v>45</v>
      </c>
      <c r="S340" s="21">
        <f>SUMPRODUCT((①【資材】入荷情報!$O$7:$O$56=②【資材】在庫情報!$B340)*(①【資材】入荷情報!$P$7:$P$56=②【資材】在庫情報!T$4),(①【資材】入荷情報!$S$7:$S$56))</f>
        <v>0</v>
      </c>
      <c r="T340" s="22" cm="1">
        <f t="array" ref="T340">SUMPRODUCT(('③【組立化粧箱】作業依頼＆実績'!$K$7:$K$256=②【資材】在庫情報!$B340)*('③【組立化粧箱】作業依頼＆実績'!$L$7:$L$256=②【資材】在庫情報!T$4),('③【組立化粧箱】作業依頼＆実績'!$N$7:$N$256))</f>
        <v>0</v>
      </c>
      <c r="U340" s="23">
        <f t="shared" si="72"/>
        <v>70</v>
      </c>
      <c r="W340" s="68">
        <f t="shared" si="73"/>
        <v>0</v>
      </c>
      <c r="X340" s="22">
        <f t="shared" si="74"/>
        <v>0</v>
      </c>
      <c r="Y340" s="69">
        <f t="shared" si="75"/>
        <v>9319</v>
      </c>
    </row>
    <row r="341" spans="2:25" hidden="1" outlineLevel="1" x14ac:dyDescent="0.25">
      <c r="B341" s="19">
        <f t="shared" si="66"/>
        <v>45565</v>
      </c>
      <c r="C341" s="20" t="s">
        <v>78</v>
      </c>
      <c r="D341" s="21">
        <f>SUMPRODUCT((①【資材】入荷情報!$O$7:$O$56=②【資材】在庫情報!$B341)*(①【資材】入荷情報!$P$7:$P$56=②【資材】在庫情報!E$4),(①【資材】入荷情報!$S$7:$S$56))</f>
        <v>0</v>
      </c>
      <c r="E341" s="22" cm="1">
        <f t="array" ref="E341">SUMPRODUCT(('③【組立化粧箱】作業依頼＆実績'!$K$7:$K$256=②【資材】在庫情報!$B341)*('③【組立化粧箱】作業依頼＆実績'!$L$7:$L$256=②【資材】在庫情報!E$4),('③【組立化粧箱】作業依頼＆実績'!$N$7:$N$256))</f>
        <v>0</v>
      </c>
      <c r="F341" s="23">
        <f t="shared" si="67"/>
        <v>5660</v>
      </c>
      <c r="G341" s="21">
        <f>SUMPRODUCT((①【資材】入荷情報!$O$7:$O$56=②【資材】在庫情報!$B341)*(①【資材】入荷情報!$P$7:$P$56=②【資材】在庫情報!H$4),(①【資材】入荷情報!$S$7:$S$56))</f>
        <v>0</v>
      </c>
      <c r="H341" s="22" cm="1">
        <f t="array" ref="H341">SUMPRODUCT(('③【組立化粧箱】作業依頼＆実績'!$K$7:$K$256=②【資材】在庫情報!$B341)*('③【組立化粧箱】作業依頼＆実績'!$L$7:$L$256=②【資材】在庫情報!H$4),('③【組立化粧箱】作業依頼＆実績'!$N$7:$N$256))</f>
        <v>0</v>
      </c>
      <c r="I341" s="23">
        <f t="shared" si="68"/>
        <v>3443</v>
      </c>
      <c r="J341" s="21">
        <f>SUMPRODUCT((①【資材】入荷情報!$O$7:$O$56=②【資材】在庫情報!$B341)*(①【資材】入荷情報!$P$7:$P$56=②【資材】在庫情報!K$4),(①【資材】入荷情報!$S$7:$S$56))</f>
        <v>0</v>
      </c>
      <c r="K341" s="22" cm="1">
        <f t="array" ref="K341">SUMPRODUCT(('③【組立化粧箱】作業依頼＆実績'!$K$7:$K$256=②【資材】在庫情報!$B341)*('③【組立化粧箱】作業依頼＆実績'!$L$7:$L$256=②【資材】在庫情報!K$4),('③【組立化粧箱】作業依頼＆実績'!$N$7:$N$256))</f>
        <v>0</v>
      </c>
      <c r="L341" s="23">
        <f t="shared" si="69"/>
        <v>3443</v>
      </c>
      <c r="M341" s="21">
        <f>SUMPRODUCT((①【資材】入荷情報!$O$7:$O$56=②【資材】在庫情報!$B341)*(①【資材】入荷情報!$P$7:$P$56=②【資材】在庫情報!N$4),(①【資材】入荷情報!$S$7:$S$56))</f>
        <v>0</v>
      </c>
      <c r="N341" s="22" cm="1">
        <f t="array" ref="N341">SUMPRODUCT(('③【組立化粧箱】作業依頼＆実績'!$K$7:$K$256=②【資材】在庫情報!$B341)*('③【組立化粧箱】作業依頼＆実績'!$L$7:$L$256=②【資材】在庫情報!N$4),('③【組立化粧箱】作業依頼＆実績'!$N$7:$N$256))</f>
        <v>0</v>
      </c>
      <c r="O341" s="23">
        <f t="shared" si="70"/>
        <v>5280</v>
      </c>
      <c r="P341" s="21">
        <f>SUMPRODUCT((①【資材】入荷情報!$O$7:$O$56=②【資材】在庫情報!$B341)*(①【資材】入荷情報!$P$7:$P$56=②【資材】在庫情報!Q$4),(①【資材】入荷情報!$S$7:$S$56))</f>
        <v>0</v>
      </c>
      <c r="Q341" s="22" cm="1">
        <f t="array" ref="Q341">SUMPRODUCT(('③【組立化粧箱】作業依頼＆実績'!$K$7:$K$256=②【資材】在庫情報!$B341)*('③【組立化粧箱】作業依頼＆実績'!$L$7:$L$256=②【資材】在庫情報!Q$4),('③【組立化粧箱】作業依頼＆実績'!$N$7:$N$256))</f>
        <v>0</v>
      </c>
      <c r="R341" s="23">
        <f t="shared" si="71"/>
        <v>45</v>
      </c>
      <c r="S341" s="21">
        <f>SUMPRODUCT((①【資材】入荷情報!$O$7:$O$56=②【資材】在庫情報!$B341)*(①【資材】入荷情報!$P$7:$P$56=②【資材】在庫情報!T$4),(①【資材】入荷情報!$S$7:$S$56))</f>
        <v>0</v>
      </c>
      <c r="T341" s="22" cm="1">
        <f t="array" ref="T341">SUMPRODUCT(('③【組立化粧箱】作業依頼＆実績'!$K$7:$K$256=②【資材】在庫情報!$B341)*('③【組立化粧箱】作業依頼＆実績'!$L$7:$L$256=②【資材】在庫情報!T$4),('③【組立化粧箱】作業依頼＆実績'!$N$7:$N$256))</f>
        <v>0</v>
      </c>
      <c r="U341" s="23">
        <f t="shared" si="72"/>
        <v>70</v>
      </c>
      <c r="W341" s="68">
        <f t="shared" si="73"/>
        <v>0</v>
      </c>
      <c r="X341" s="22">
        <f t="shared" si="74"/>
        <v>0</v>
      </c>
      <c r="Y341" s="69">
        <f t="shared" si="75"/>
        <v>9319</v>
      </c>
    </row>
    <row r="342" spans="2:25" collapsed="1" x14ac:dyDescent="0.25">
      <c r="B342" s="128">
        <f t="shared" si="66"/>
        <v>45566</v>
      </c>
      <c r="C342" s="129" t="s">
        <v>79</v>
      </c>
      <c r="D342" s="21">
        <f>SUMPRODUCT((①【資材】入荷情報!$O$7:$O$56=②【資材】在庫情報!$B342)*(①【資材】入荷情報!$P$7:$P$56=②【資材】在庫情報!E$4),(①【資材】入荷情報!$S$7:$S$56))</f>
        <v>0</v>
      </c>
      <c r="E342" s="22" cm="1">
        <f t="array" ref="E342">SUMPRODUCT(('③【組立化粧箱】作業依頼＆実績'!$K$7:$K$256=②【資材】在庫情報!$B342)*('③【組立化粧箱】作業依頼＆実績'!$L$7:$L$256=②【資材】在庫情報!E$4),('③【組立化粧箱】作業依頼＆実績'!$N$7:$N$256))</f>
        <v>0</v>
      </c>
      <c r="F342" s="23">
        <f t="shared" si="67"/>
        <v>5660</v>
      </c>
      <c r="G342" s="21">
        <f>SUMPRODUCT((①【資材】入荷情報!$O$7:$O$56=②【資材】在庫情報!$B342)*(①【資材】入荷情報!$P$7:$P$56=②【資材】在庫情報!H$4),(①【資材】入荷情報!$S$7:$S$56))</f>
        <v>0</v>
      </c>
      <c r="H342" s="22" cm="1">
        <f t="array" ref="H342">SUMPRODUCT(('③【組立化粧箱】作業依頼＆実績'!$K$7:$K$256=②【資材】在庫情報!$B342)*('③【組立化粧箱】作業依頼＆実績'!$L$7:$L$256=②【資材】在庫情報!H$4),('③【組立化粧箱】作業依頼＆実績'!$N$7:$N$256))</f>
        <v>0</v>
      </c>
      <c r="I342" s="23">
        <f t="shared" si="68"/>
        <v>3443</v>
      </c>
      <c r="J342" s="21">
        <f>SUMPRODUCT((①【資材】入荷情報!$O$7:$O$56=②【資材】在庫情報!$B342)*(①【資材】入荷情報!$P$7:$P$56=②【資材】在庫情報!K$4),(①【資材】入荷情報!$S$7:$S$56))</f>
        <v>0</v>
      </c>
      <c r="K342" s="22" cm="1">
        <f t="array" ref="K342">SUMPRODUCT(('③【組立化粧箱】作業依頼＆実績'!$K$7:$K$256=②【資材】在庫情報!$B342)*('③【組立化粧箱】作業依頼＆実績'!$L$7:$L$256=②【資材】在庫情報!K$4),('③【組立化粧箱】作業依頼＆実績'!$N$7:$N$256))</f>
        <v>0</v>
      </c>
      <c r="L342" s="23">
        <f t="shared" si="69"/>
        <v>3443</v>
      </c>
      <c r="M342" s="21">
        <f>SUMPRODUCT((①【資材】入荷情報!$O$7:$O$56=②【資材】在庫情報!$B342)*(①【資材】入荷情報!$P$7:$P$56=②【資材】在庫情報!N$4),(①【資材】入荷情報!$S$7:$S$56))</f>
        <v>0</v>
      </c>
      <c r="N342" s="22" cm="1">
        <f t="array" ref="N342">SUMPRODUCT(('③【組立化粧箱】作業依頼＆実績'!$K$7:$K$256=②【資材】在庫情報!$B342)*('③【組立化粧箱】作業依頼＆実績'!$L$7:$L$256=②【資材】在庫情報!N$4),('③【組立化粧箱】作業依頼＆実績'!$N$7:$N$256))</f>
        <v>0</v>
      </c>
      <c r="O342" s="23">
        <f t="shared" si="70"/>
        <v>5280</v>
      </c>
      <c r="P342" s="21">
        <f>SUMPRODUCT((①【資材】入荷情報!$O$7:$O$56=②【資材】在庫情報!$B342)*(①【資材】入荷情報!$P$7:$P$56=②【資材】在庫情報!Q$4),(①【資材】入荷情報!$S$7:$S$56))</f>
        <v>0</v>
      </c>
      <c r="Q342" s="22" cm="1">
        <f t="array" ref="Q342">SUMPRODUCT(('③【組立化粧箱】作業依頼＆実績'!$K$7:$K$256=②【資材】在庫情報!$B342)*('③【組立化粧箱】作業依頼＆実績'!$L$7:$L$256=②【資材】在庫情報!Q$4),('③【組立化粧箱】作業依頼＆実績'!$N$7:$N$256))</f>
        <v>0</v>
      </c>
      <c r="R342" s="23">
        <f t="shared" si="71"/>
        <v>45</v>
      </c>
      <c r="S342" s="21">
        <f>SUMPRODUCT((①【資材】入荷情報!$O$7:$O$56=②【資材】在庫情報!$B342)*(①【資材】入荷情報!$P$7:$P$56=②【資材】在庫情報!T$4),(①【資材】入荷情報!$S$7:$S$56))</f>
        <v>0</v>
      </c>
      <c r="T342" s="22" cm="1">
        <f t="array" ref="T342">SUMPRODUCT(('③【組立化粧箱】作業依頼＆実績'!$K$7:$K$256=②【資材】在庫情報!$B342)*('③【組立化粧箱】作業依頼＆実績'!$L$7:$L$256=②【資材】在庫情報!T$4),('③【組立化粧箱】作業依頼＆実績'!$N$7:$N$256))</f>
        <v>0</v>
      </c>
      <c r="U342" s="23">
        <f t="shared" si="72"/>
        <v>70</v>
      </c>
      <c r="W342" s="68">
        <f t="shared" si="73"/>
        <v>0</v>
      </c>
      <c r="X342" s="22">
        <f t="shared" si="74"/>
        <v>0</v>
      </c>
      <c r="Y342" s="69">
        <f t="shared" si="75"/>
        <v>9319</v>
      </c>
    </row>
    <row r="343" spans="2:25" hidden="1" outlineLevel="1" x14ac:dyDescent="0.25">
      <c r="B343" s="19">
        <f t="shared" si="66"/>
        <v>45567</v>
      </c>
      <c r="C343" s="20" t="s">
        <v>80</v>
      </c>
      <c r="D343" s="21">
        <f>SUMPRODUCT((①【資材】入荷情報!$O$7:$O$56=②【資材】在庫情報!$B343)*(①【資材】入荷情報!$P$7:$P$56=②【資材】在庫情報!E$4),(①【資材】入荷情報!$S$7:$S$56))</f>
        <v>0</v>
      </c>
      <c r="E343" s="22" cm="1">
        <f t="array" ref="E343">SUMPRODUCT(('③【組立化粧箱】作業依頼＆実績'!$K$7:$K$256=②【資材】在庫情報!$B343)*('③【組立化粧箱】作業依頼＆実績'!$L$7:$L$256=②【資材】在庫情報!E$4),('③【組立化粧箱】作業依頼＆実績'!$N$7:$N$256))</f>
        <v>0</v>
      </c>
      <c r="F343" s="23">
        <f t="shared" si="67"/>
        <v>5660</v>
      </c>
      <c r="G343" s="21">
        <f>SUMPRODUCT((①【資材】入荷情報!$O$7:$O$56=②【資材】在庫情報!$B343)*(①【資材】入荷情報!$P$7:$P$56=②【資材】在庫情報!H$4),(①【資材】入荷情報!$S$7:$S$56))</f>
        <v>0</v>
      </c>
      <c r="H343" s="22" cm="1">
        <f t="array" ref="H343">SUMPRODUCT(('③【組立化粧箱】作業依頼＆実績'!$K$7:$K$256=②【資材】在庫情報!$B343)*('③【組立化粧箱】作業依頼＆実績'!$L$7:$L$256=②【資材】在庫情報!H$4),('③【組立化粧箱】作業依頼＆実績'!$N$7:$N$256))</f>
        <v>0</v>
      </c>
      <c r="I343" s="23">
        <f t="shared" si="68"/>
        <v>3443</v>
      </c>
      <c r="J343" s="21">
        <f>SUMPRODUCT((①【資材】入荷情報!$O$7:$O$56=②【資材】在庫情報!$B343)*(①【資材】入荷情報!$P$7:$P$56=②【資材】在庫情報!K$4),(①【資材】入荷情報!$S$7:$S$56))</f>
        <v>0</v>
      </c>
      <c r="K343" s="22" cm="1">
        <f t="array" ref="K343">SUMPRODUCT(('③【組立化粧箱】作業依頼＆実績'!$K$7:$K$256=②【資材】在庫情報!$B343)*('③【組立化粧箱】作業依頼＆実績'!$L$7:$L$256=②【資材】在庫情報!K$4),('③【組立化粧箱】作業依頼＆実績'!$N$7:$N$256))</f>
        <v>0</v>
      </c>
      <c r="L343" s="23">
        <f t="shared" si="69"/>
        <v>3443</v>
      </c>
      <c r="M343" s="21">
        <f>SUMPRODUCT((①【資材】入荷情報!$O$7:$O$56=②【資材】在庫情報!$B343)*(①【資材】入荷情報!$P$7:$P$56=②【資材】在庫情報!N$4),(①【資材】入荷情報!$S$7:$S$56))</f>
        <v>0</v>
      </c>
      <c r="N343" s="22" cm="1">
        <f t="array" ref="N343">SUMPRODUCT(('③【組立化粧箱】作業依頼＆実績'!$K$7:$K$256=②【資材】在庫情報!$B343)*('③【組立化粧箱】作業依頼＆実績'!$L$7:$L$256=②【資材】在庫情報!N$4),('③【組立化粧箱】作業依頼＆実績'!$N$7:$N$256))</f>
        <v>0</v>
      </c>
      <c r="O343" s="23">
        <f t="shared" si="70"/>
        <v>5280</v>
      </c>
      <c r="P343" s="21">
        <f>SUMPRODUCT((①【資材】入荷情報!$O$7:$O$56=②【資材】在庫情報!$B343)*(①【資材】入荷情報!$P$7:$P$56=②【資材】在庫情報!Q$4),(①【資材】入荷情報!$S$7:$S$56))</f>
        <v>0</v>
      </c>
      <c r="Q343" s="22" cm="1">
        <f t="array" ref="Q343">SUMPRODUCT(('③【組立化粧箱】作業依頼＆実績'!$K$7:$K$256=②【資材】在庫情報!$B343)*('③【組立化粧箱】作業依頼＆実績'!$L$7:$L$256=②【資材】在庫情報!Q$4),('③【組立化粧箱】作業依頼＆実績'!$N$7:$N$256))</f>
        <v>0</v>
      </c>
      <c r="R343" s="23">
        <f t="shared" si="71"/>
        <v>45</v>
      </c>
      <c r="S343" s="21">
        <f>SUMPRODUCT((①【資材】入荷情報!$O$7:$O$56=②【資材】在庫情報!$B343)*(①【資材】入荷情報!$P$7:$P$56=②【資材】在庫情報!T$4),(①【資材】入荷情報!$S$7:$S$56))</f>
        <v>0</v>
      </c>
      <c r="T343" s="22" cm="1">
        <f t="array" ref="T343">SUMPRODUCT(('③【組立化粧箱】作業依頼＆実績'!$K$7:$K$256=②【資材】在庫情報!$B343)*('③【組立化粧箱】作業依頼＆実績'!$L$7:$L$256=②【資材】在庫情報!T$4),('③【組立化粧箱】作業依頼＆実績'!$N$7:$N$256))</f>
        <v>0</v>
      </c>
      <c r="U343" s="23">
        <f t="shared" si="72"/>
        <v>70</v>
      </c>
      <c r="W343" s="68">
        <f t="shared" si="73"/>
        <v>0</v>
      </c>
      <c r="X343" s="22">
        <f t="shared" si="74"/>
        <v>0</v>
      </c>
      <c r="Y343" s="69">
        <f t="shared" si="75"/>
        <v>9319</v>
      </c>
    </row>
    <row r="344" spans="2:25" hidden="1" outlineLevel="1" x14ac:dyDescent="0.25">
      <c r="B344" s="19">
        <f t="shared" si="66"/>
        <v>45568</v>
      </c>
      <c r="C344" s="20" t="s">
        <v>81</v>
      </c>
      <c r="D344" s="21">
        <f>SUMPRODUCT((①【資材】入荷情報!$O$7:$O$56=②【資材】在庫情報!$B344)*(①【資材】入荷情報!$P$7:$P$56=②【資材】在庫情報!E$4),(①【資材】入荷情報!$S$7:$S$56))</f>
        <v>0</v>
      </c>
      <c r="E344" s="22" cm="1">
        <f t="array" ref="E344">SUMPRODUCT(('③【組立化粧箱】作業依頼＆実績'!$K$7:$K$256=②【資材】在庫情報!$B344)*('③【組立化粧箱】作業依頼＆実績'!$L$7:$L$256=②【資材】在庫情報!E$4),('③【組立化粧箱】作業依頼＆実績'!$N$7:$N$256))</f>
        <v>0</v>
      </c>
      <c r="F344" s="23">
        <f t="shared" si="67"/>
        <v>5660</v>
      </c>
      <c r="G344" s="21">
        <f>SUMPRODUCT((①【資材】入荷情報!$O$7:$O$56=②【資材】在庫情報!$B344)*(①【資材】入荷情報!$P$7:$P$56=②【資材】在庫情報!H$4),(①【資材】入荷情報!$S$7:$S$56))</f>
        <v>0</v>
      </c>
      <c r="H344" s="22" cm="1">
        <f t="array" ref="H344">SUMPRODUCT(('③【組立化粧箱】作業依頼＆実績'!$K$7:$K$256=②【資材】在庫情報!$B344)*('③【組立化粧箱】作業依頼＆実績'!$L$7:$L$256=②【資材】在庫情報!H$4),('③【組立化粧箱】作業依頼＆実績'!$N$7:$N$256))</f>
        <v>0</v>
      </c>
      <c r="I344" s="23">
        <f t="shared" si="68"/>
        <v>3443</v>
      </c>
      <c r="J344" s="21">
        <f>SUMPRODUCT((①【資材】入荷情報!$O$7:$O$56=②【資材】在庫情報!$B344)*(①【資材】入荷情報!$P$7:$P$56=②【資材】在庫情報!K$4),(①【資材】入荷情報!$S$7:$S$56))</f>
        <v>0</v>
      </c>
      <c r="K344" s="22" cm="1">
        <f t="array" ref="K344">SUMPRODUCT(('③【組立化粧箱】作業依頼＆実績'!$K$7:$K$256=②【資材】在庫情報!$B344)*('③【組立化粧箱】作業依頼＆実績'!$L$7:$L$256=②【資材】在庫情報!K$4),('③【組立化粧箱】作業依頼＆実績'!$N$7:$N$256))</f>
        <v>0</v>
      </c>
      <c r="L344" s="23">
        <f t="shared" si="69"/>
        <v>3443</v>
      </c>
      <c r="M344" s="21">
        <f>SUMPRODUCT((①【資材】入荷情報!$O$7:$O$56=②【資材】在庫情報!$B344)*(①【資材】入荷情報!$P$7:$P$56=②【資材】在庫情報!N$4),(①【資材】入荷情報!$S$7:$S$56))</f>
        <v>0</v>
      </c>
      <c r="N344" s="22" cm="1">
        <f t="array" ref="N344">SUMPRODUCT(('③【組立化粧箱】作業依頼＆実績'!$K$7:$K$256=②【資材】在庫情報!$B344)*('③【組立化粧箱】作業依頼＆実績'!$L$7:$L$256=②【資材】在庫情報!N$4),('③【組立化粧箱】作業依頼＆実績'!$N$7:$N$256))</f>
        <v>0</v>
      </c>
      <c r="O344" s="23">
        <f t="shared" si="70"/>
        <v>5280</v>
      </c>
      <c r="P344" s="21">
        <f>SUMPRODUCT((①【資材】入荷情報!$O$7:$O$56=②【資材】在庫情報!$B344)*(①【資材】入荷情報!$P$7:$P$56=②【資材】在庫情報!Q$4),(①【資材】入荷情報!$S$7:$S$56))</f>
        <v>0</v>
      </c>
      <c r="Q344" s="22" cm="1">
        <f t="array" ref="Q344">SUMPRODUCT(('③【組立化粧箱】作業依頼＆実績'!$K$7:$K$256=②【資材】在庫情報!$B344)*('③【組立化粧箱】作業依頼＆実績'!$L$7:$L$256=②【資材】在庫情報!Q$4),('③【組立化粧箱】作業依頼＆実績'!$N$7:$N$256))</f>
        <v>0</v>
      </c>
      <c r="R344" s="23">
        <f t="shared" si="71"/>
        <v>45</v>
      </c>
      <c r="S344" s="21">
        <f>SUMPRODUCT((①【資材】入荷情報!$O$7:$O$56=②【資材】在庫情報!$B344)*(①【資材】入荷情報!$P$7:$P$56=②【資材】在庫情報!T$4),(①【資材】入荷情報!$S$7:$S$56))</f>
        <v>0</v>
      </c>
      <c r="T344" s="22" cm="1">
        <f t="array" ref="T344">SUMPRODUCT(('③【組立化粧箱】作業依頼＆実績'!$K$7:$K$256=②【資材】在庫情報!$B344)*('③【組立化粧箱】作業依頼＆実績'!$L$7:$L$256=②【資材】在庫情報!T$4),('③【組立化粧箱】作業依頼＆実績'!$N$7:$N$256))</f>
        <v>0</v>
      </c>
      <c r="U344" s="23">
        <f t="shared" si="72"/>
        <v>70</v>
      </c>
      <c r="W344" s="68">
        <f t="shared" si="73"/>
        <v>0</v>
      </c>
      <c r="X344" s="22">
        <f t="shared" si="74"/>
        <v>0</v>
      </c>
      <c r="Y344" s="69">
        <f t="shared" si="75"/>
        <v>9319</v>
      </c>
    </row>
    <row r="345" spans="2:25" hidden="1" outlineLevel="1" x14ac:dyDescent="0.25">
      <c r="B345" s="19">
        <f t="shared" si="66"/>
        <v>45569</v>
      </c>
      <c r="C345" s="20" t="s">
        <v>75</v>
      </c>
      <c r="D345" s="21">
        <f>SUMPRODUCT((①【資材】入荷情報!$O$7:$O$56=②【資材】在庫情報!$B345)*(①【資材】入荷情報!$P$7:$P$56=②【資材】在庫情報!E$4),(①【資材】入荷情報!$S$7:$S$56))</f>
        <v>0</v>
      </c>
      <c r="E345" s="22" cm="1">
        <f t="array" ref="E345">SUMPRODUCT(('③【組立化粧箱】作業依頼＆実績'!$K$7:$K$256=②【資材】在庫情報!$B345)*('③【組立化粧箱】作業依頼＆実績'!$L$7:$L$256=②【資材】在庫情報!E$4),('③【組立化粧箱】作業依頼＆実績'!$N$7:$N$256))</f>
        <v>0</v>
      </c>
      <c r="F345" s="23">
        <f t="shared" si="67"/>
        <v>5660</v>
      </c>
      <c r="G345" s="21">
        <f>SUMPRODUCT((①【資材】入荷情報!$O$7:$O$56=②【資材】在庫情報!$B345)*(①【資材】入荷情報!$P$7:$P$56=②【資材】在庫情報!H$4),(①【資材】入荷情報!$S$7:$S$56))</f>
        <v>0</v>
      </c>
      <c r="H345" s="22" cm="1">
        <f t="array" ref="H345">SUMPRODUCT(('③【組立化粧箱】作業依頼＆実績'!$K$7:$K$256=②【資材】在庫情報!$B345)*('③【組立化粧箱】作業依頼＆実績'!$L$7:$L$256=②【資材】在庫情報!H$4),('③【組立化粧箱】作業依頼＆実績'!$N$7:$N$256))</f>
        <v>0</v>
      </c>
      <c r="I345" s="23">
        <f t="shared" si="68"/>
        <v>3443</v>
      </c>
      <c r="J345" s="21">
        <f>SUMPRODUCT((①【資材】入荷情報!$O$7:$O$56=②【資材】在庫情報!$B345)*(①【資材】入荷情報!$P$7:$P$56=②【資材】在庫情報!K$4),(①【資材】入荷情報!$S$7:$S$56))</f>
        <v>0</v>
      </c>
      <c r="K345" s="22" cm="1">
        <f t="array" ref="K345">SUMPRODUCT(('③【組立化粧箱】作業依頼＆実績'!$K$7:$K$256=②【資材】在庫情報!$B345)*('③【組立化粧箱】作業依頼＆実績'!$L$7:$L$256=②【資材】在庫情報!K$4),('③【組立化粧箱】作業依頼＆実績'!$N$7:$N$256))</f>
        <v>0</v>
      </c>
      <c r="L345" s="23">
        <f t="shared" si="69"/>
        <v>3443</v>
      </c>
      <c r="M345" s="21">
        <f>SUMPRODUCT((①【資材】入荷情報!$O$7:$O$56=②【資材】在庫情報!$B345)*(①【資材】入荷情報!$P$7:$P$56=②【資材】在庫情報!N$4),(①【資材】入荷情報!$S$7:$S$56))</f>
        <v>0</v>
      </c>
      <c r="N345" s="22" cm="1">
        <f t="array" ref="N345">SUMPRODUCT(('③【組立化粧箱】作業依頼＆実績'!$K$7:$K$256=②【資材】在庫情報!$B345)*('③【組立化粧箱】作業依頼＆実績'!$L$7:$L$256=②【資材】在庫情報!N$4),('③【組立化粧箱】作業依頼＆実績'!$N$7:$N$256))</f>
        <v>0</v>
      </c>
      <c r="O345" s="23">
        <f t="shared" si="70"/>
        <v>5280</v>
      </c>
      <c r="P345" s="21">
        <f>SUMPRODUCT((①【資材】入荷情報!$O$7:$O$56=②【資材】在庫情報!$B345)*(①【資材】入荷情報!$P$7:$P$56=②【資材】在庫情報!Q$4),(①【資材】入荷情報!$S$7:$S$56))</f>
        <v>0</v>
      </c>
      <c r="Q345" s="22" cm="1">
        <f t="array" ref="Q345">SUMPRODUCT(('③【組立化粧箱】作業依頼＆実績'!$K$7:$K$256=②【資材】在庫情報!$B345)*('③【組立化粧箱】作業依頼＆実績'!$L$7:$L$256=②【資材】在庫情報!Q$4),('③【組立化粧箱】作業依頼＆実績'!$N$7:$N$256))</f>
        <v>0</v>
      </c>
      <c r="R345" s="23">
        <f t="shared" si="71"/>
        <v>45</v>
      </c>
      <c r="S345" s="21">
        <f>SUMPRODUCT((①【資材】入荷情報!$O$7:$O$56=②【資材】在庫情報!$B345)*(①【資材】入荷情報!$P$7:$P$56=②【資材】在庫情報!T$4),(①【資材】入荷情報!$S$7:$S$56))</f>
        <v>0</v>
      </c>
      <c r="T345" s="22" cm="1">
        <f t="array" ref="T345">SUMPRODUCT(('③【組立化粧箱】作業依頼＆実績'!$K$7:$K$256=②【資材】在庫情報!$B345)*('③【組立化粧箱】作業依頼＆実績'!$L$7:$L$256=②【資材】在庫情報!T$4),('③【組立化粧箱】作業依頼＆実績'!$N$7:$N$256))</f>
        <v>0</v>
      </c>
      <c r="U345" s="23">
        <f t="shared" si="72"/>
        <v>70</v>
      </c>
      <c r="W345" s="68">
        <f t="shared" si="73"/>
        <v>0</v>
      </c>
      <c r="X345" s="22">
        <f t="shared" si="74"/>
        <v>0</v>
      </c>
      <c r="Y345" s="69">
        <f t="shared" si="75"/>
        <v>9319</v>
      </c>
    </row>
    <row r="346" spans="2:25" hidden="1" outlineLevel="1" x14ac:dyDescent="0.25">
      <c r="B346" s="19">
        <f t="shared" si="66"/>
        <v>45570</v>
      </c>
      <c r="C346" s="20" t="s">
        <v>76</v>
      </c>
      <c r="D346" s="21">
        <f>SUMPRODUCT((①【資材】入荷情報!$O$7:$O$56=②【資材】在庫情報!$B346)*(①【資材】入荷情報!$P$7:$P$56=②【資材】在庫情報!E$4),(①【資材】入荷情報!$S$7:$S$56))</f>
        <v>0</v>
      </c>
      <c r="E346" s="22" cm="1">
        <f t="array" ref="E346">SUMPRODUCT(('③【組立化粧箱】作業依頼＆実績'!$K$7:$K$256=②【資材】在庫情報!$B346)*('③【組立化粧箱】作業依頼＆実績'!$L$7:$L$256=②【資材】在庫情報!E$4),('③【組立化粧箱】作業依頼＆実績'!$N$7:$N$256))</f>
        <v>0</v>
      </c>
      <c r="F346" s="23">
        <f t="shared" si="67"/>
        <v>5660</v>
      </c>
      <c r="G346" s="21">
        <f>SUMPRODUCT((①【資材】入荷情報!$O$7:$O$56=②【資材】在庫情報!$B346)*(①【資材】入荷情報!$P$7:$P$56=②【資材】在庫情報!H$4),(①【資材】入荷情報!$S$7:$S$56))</f>
        <v>0</v>
      </c>
      <c r="H346" s="22" cm="1">
        <f t="array" ref="H346">SUMPRODUCT(('③【組立化粧箱】作業依頼＆実績'!$K$7:$K$256=②【資材】在庫情報!$B346)*('③【組立化粧箱】作業依頼＆実績'!$L$7:$L$256=②【資材】在庫情報!H$4),('③【組立化粧箱】作業依頼＆実績'!$N$7:$N$256))</f>
        <v>0</v>
      </c>
      <c r="I346" s="23">
        <f t="shared" si="68"/>
        <v>3443</v>
      </c>
      <c r="J346" s="21">
        <f>SUMPRODUCT((①【資材】入荷情報!$O$7:$O$56=②【資材】在庫情報!$B346)*(①【資材】入荷情報!$P$7:$P$56=②【資材】在庫情報!K$4),(①【資材】入荷情報!$S$7:$S$56))</f>
        <v>0</v>
      </c>
      <c r="K346" s="22" cm="1">
        <f t="array" ref="K346">SUMPRODUCT(('③【組立化粧箱】作業依頼＆実績'!$K$7:$K$256=②【資材】在庫情報!$B346)*('③【組立化粧箱】作業依頼＆実績'!$L$7:$L$256=②【資材】在庫情報!K$4),('③【組立化粧箱】作業依頼＆実績'!$N$7:$N$256))</f>
        <v>0</v>
      </c>
      <c r="L346" s="23">
        <f t="shared" si="69"/>
        <v>3443</v>
      </c>
      <c r="M346" s="21">
        <f>SUMPRODUCT((①【資材】入荷情報!$O$7:$O$56=②【資材】在庫情報!$B346)*(①【資材】入荷情報!$P$7:$P$56=②【資材】在庫情報!N$4),(①【資材】入荷情報!$S$7:$S$56))</f>
        <v>0</v>
      </c>
      <c r="N346" s="22" cm="1">
        <f t="array" ref="N346">SUMPRODUCT(('③【組立化粧箱】作業依頼＆実績'!$K$7:$K$256=②【資材】在庫情報!$B346)*('③【組立化粧箱】作業依頼＆実績'!$L$7:$L$256=②【資材】在庫情報!N$4),('③【組立化粧箱】作業依頼＆実績'!$N$7:$N$256))</f>
        <v>0</v>
      </c>
      <c r="O346" s="23">
        <f t="shared" si="70"/>
        <v>5280</v>
      </c>
      <c r="P346" s="21">
        <f>SUMPRODUCT((①【資材】入荷情報!$O$7:$O$56=②【資材】在庫情報!$B346)*(①【資材】入荷情報!$P$7:$P$56=②【資材】在庫情報!Q$4),(①【資材】入荷情報!$S$7:$S$56))</f>
        <v>0</v>
      </c>
      <c r="Q346" s="22" cm="1">
        <f t="array" ref="Q346">SUMPRODUCT(('③【組立化粧箱】作業依頼＆実績'!$K$7:$K$256=②【資材】在庫情報!$B346)*('③【組立化粧箱】作業依頼＆実績'!$L$7:$L$256=②【資材】在庫情報!Q$4),('③【組立化粧箱】作業依頼＆実績'!$N$7:$N$256))</f>
        <v>0</v>
      </c>
      <c r="R346" s="23">
        <f t="shared" si="71"/>
        <v>45</v>
      </c>
      <c r="S346" s="21">
        <f>SUMPRODUCT((①【資材】入荷情報!$O$7:$O$56=②【資材】在庫情報!$B346)*(①【資材】入荷情報!$P$7:$P$56=②【資材】在庫情報!T$4),(①【資材】入荷情報!$S$7:$S$56))</f>
        <v>0</v>
      </c>
      <c r="T346" s="22" cm="1">
        <f t="array" ref="T346">SUMPRODUCT(('③【組立化粧箱】作業依頼＆実績'!$K$7:$K$256=②【資材】在庫情報!$B346)*('③【組立化粧箱】作業依頼＆実績'!$L$7:$L$256=②【資材】在庫情報!T$4),('③【組立化粧箱】作業依頼＆実績'!$N$7:$N$256))</f>
        <v>0</v>
      </c>
      <c r="U346" s="23">
        <f t="shared" si="72"/>
        <v>70</v>
      </c>
      <c r="W346" s="68">
        <f t="shared" si="73"/>
        <v>0</v>
      </c>
      <c r="X346" s="22">
        <f t="shared" si="74"/>
        <v>0</v>
      </c>
      <c r="Y346" s="69">
        <f t="shared" si="75"/>
        <v>9319</v>
      </c>
    </row>
    <row r="347" spans="2:25" hidden="1" outlineLevel="1" x14ac:dyDescent="0.25">
      <c r="B347" s="19">
        <f t="shared" si="66"/>
        <v>45571</v>
      </c>
      <c r="C347" s="20" t="s">
        <v>77</v>
      </c>
      <c r="D347" s="21">
        <f>SUMPRODUCT((①【資材】入荷情報!$O$7:$O$56=②【資材】在庫情報!$B347)*(①【資材】入荷情報!$P$7:$P$56=②【資材】在庫情報!E$4),(①【資材】入荷情報!$S$7:$S$56))</f>
        <v>0</v>
      </c>
      <c r="E347" s="22" cm="1">
        <f t="array" ref="E347">SUMPRODUCT(('③【組立化粧箱】作業依頼＆実績'!$K$7:$K$256=②【資材】在庫情報!$B347)*('③【組立化粧箱】作業依頼＆実績'!$L$7:$L$256=②【資材】在庫情報!E$4),('③【組立化粧箱】作業依頼＆実績'!$N$7:$N$256))</f>
        <v>0</v>
      </c>
      <c r="F347" s="23">
        <f t="shared" si="67"/>
        <v>5660</v>
      </c>
      <c r="G347" s="21">
        <f>SUMPRODUCT((①【資材】入荷情報!$O$7:$O$56=②【資材】在庫情報!$B347)*(①【資材】入荷情報!$P$7:$P$56=②【資材】在庫情報!H$4),(①【資材】入荷情報!$S$7:$S$56))</f>
        <v>0</v>
      </c>
      <c r="H347" s="22" cm="1">
        <f t="array" ref="H347">SUMPRODUCT(('③【組立化粧箱】作業依頼＆実績'!$K$7:$K$256=②【資材】在庫情報!$B347)*('③【組立化粧箱】作業依頼＆実績'!$L$7:$L$256=②【資材】在庫情報!H$4),('③【組立化粧箱】作業依頼＆実績'!$N$7:$N$256))</f>
        <v>0</v>
      </c>
      <c r="I347" s="23">
        <f t="shared" si="68"/>
        <v>3443</v>
      </c>
      <c r="J347" s="21">
        <f>SUMPRODUCT((①【資材】入荷情報!$O$7:$O$56=②【資材】在庫情報!$B347)*(①【資材】入荷情報!$P$7:$P$56=②【資材】在庫情報!K$4),(①【資材】入荷情報!$S$7:$S$56))</f>
        <v>0</v>
      </c>
      <c r="K347" s="22" cm="1">
        <f t="array" ref="K347">SUMPRODUCT(('③【組立化粧箱】作業依頼＆実績'!$K$7:$K$256=②【資材】在庫情報!$B347)*('③【組立化粧箱】作業依頼＆実績'!$L$7:$L$256=②【資材】在庫情報!K$4),('③【組立化粧箱】作業依頼＆実績'!$N$7:$N$256))</f>
        <v>0</v>
      </c>
      <c r="L347" s="23">
        <f t="shared" si="69"/>
        <v>3443</v>
      </c>
      <c r="M347" s="21">
        <f>SUMPRODUCT((①【資材】入荷情報!$O$7:$O$56=②【資材】在庫情報!$B347)*(①【資材】入荷情報!$P$7:$P$56=②【資材】在庫情報!N$4),(①【資材】入荷情報!$S$7:$S$56))</f>
        <v>0</v>
      </c>
      <c r="N347" s="22" cm="1">
        <f t="array" ref="N347">SUMPRODUCT(('③【組立化粧箱】作業依頼＆実績'!$K$7:$K$256=②【資材】在庫情報!$B347)*('③【組立化粧箱】作業依頼＆実績'!$L$7:$L$256=②【資材】在庫情報!N$4),('③【組立化粧箱】作業依頼＆実績'!$N$7:$N$256))</f>
        <v>0</v>
      </c>
      <c r="O347" s="23">
        <f t="shared" si="70"/>
        <v>5280</v>
      </c>
      <c r="P347" s="21">
        <f>SUMPRODUCT((①【資材】入荷情報!$O$7:$O$56=②【資材】在庫情報!$B347)*(①【資材】入荷情報!$P$7:$P$56=②【資材】在庫情報!Q$4),(①【資材】入荷情報!$S$7:$S$56))</f>
        <v>0</v>
      </c>
      <c r="Q347" s="22" cm="1">
        <f t="array" ref="Q347">SUMPRODUCT(('③【組立化粧箱】作業依頼＆実績'!$K$7:$K$256=②【資材】在庫情報!$B347)*('③【組立化粧箱】作業依頼＆実績'!$L$7:$L$256=②【資材】在庫情報!Q$4),('③【組立化粧箱】作業依頼＆実績'!$N$7:$N$256))</f>
        <v>0</v>
      </c>
      <c r="R347" s="23">
        <f t="shared" si="71"/>
        <v>45</v>
      </c>
      <c r="S347" s="21">
        <f>SUMPRODUCT((①【資材】入荷情報!$O$7:$O$56=②【資材】在庫情報!$B347)*(①【資材】入荷情報!$P$7:$P$56=②【資材】在庫情報!T$4),(①【資材】入荷情報!$S$7:$S$56))</f>
        <v>0</v>
      </c>
      <c r="T347" s="22" cm="1">
        <f t="array" ref="T347">SUMPRODUCT(('③【組立化粧箱】作業依頼＆実績'!$K$7:$K$256=②【資材】在庫情報!$B347)*('③【組立化粧箱】作業依頼＆実績'!$L$7:$L$256=②【資材】在庫情報!T$4),('③【組立化粧箱】作業依頼＆実績'!$N$7:$N$256))</f>
        <v>0</v>
      </c>
      <c r="U347" s="23">
        <f t="shared" si="72"/>
        <v>70</v>
      </c>
      <c r="W347" s="68">
        <f t="shared" si="73"/>
        <v>0</v>
      </c>
      <c r="X347" s="22">
        <f t="shared" si="74"/>
        <v>0</v>
      </c>
      <c r="Y347" s="69">
        <f t="shared" si="75"/>
        <v>9319</v>
      </c>
    </row>
    <row r="348" spans="2:25" hidden="1" outlineLevel="1" x14ac:dyDescent="0.25">
      <c r="B348" s="19">
        <f t="shared" si="66"/>
        <v>45572</v>
      </c>
      <c r="C348" s="20" t="s">
        <v>78</v>
      </c>
      <c r="D348" s="21">
        <f>SUMPRODUCT((①【資材】入荷情報!$O$7:$O$56=②【資材】在庫情報!$B348)*(①【資材】入荷情報!$P$7:$P$56=②【資材】在庫情報!E$4),(①【資材】入荷情報!$S$7:$S$56))</f>
        <v>0</v>
      </c>
      <c r="E348" s="22" cm="1">
        <f t="array" ref="E348">SUMPRODUCT(('③【組立化粧箱】作業依頼＆実績'!$K$7:$K$256=②【資材】在庫情報!$B348)*('③【組立化粧箱】作業依頼＆実績'!$L$7:$L$256=②【資材】在庫情報!E$4),('③【組立化粧箱】作業依頼＆実績'!$N$7:$N$256))</f>
        <v>0</v>
      </c>
      <c r="F348" s="23">
        <f t="shared" si="67"/>
        <v>5660</v>
      </c>
      <c r="G348" s="21">
        <f>SUMPRODUCT((①【資材】入荷情報!$O$7:$O$56=②【資材】在庫情報!$B348)*(①【資材】入荷情報!$P$7:$P$56=②【資材】在庫情報!H$4),(①【資材】入荷情報!$S$7:$S$56))</f>
        <v>0</v>
      </c>
      <c r="H348" s="22" cm="1">
        <f t="array" ref="H348">SUMPRODUCT(('③【組立化粧箱】作業依頼＆実績'!$K$7:$K$256=②【資材】在庫情報!$B348)*('③【組立化粧箱】作業依頼＆実績'!$L$7:$L$256=②【資材】在庫情報!H$4),('③【組立化粧箱】作業依頼＆実績'!$N$7:$N$256))</f>
        <v>0</v>
      </c>
      <c r="I348" s="23">
        <f t="shared" si="68"/>
        <v>3443</v>
      </c>
      <c r="J348" s="21">
        <f>SUMPRODUCT((①【資材】入荷情報!$O$7:$O$56=②【資材】在庫情報!$B348)*(①【資材】入荷情報!$P$7:$P$56=②【資材】在庫情報!K$4),(①【資材】入荷情報!$S$7:$S$56))</f>
        <v>0</v>
      </c>
      <c r="K348" s="22" cm="1">
        <f t="array" ref="K348">SUMPRODUCT(('③【組立化粧箱】作業依頼＆実績'!$K$7:$K$256=②【資材】在庫情報!$B348)*('③【組立化粧箱】作業依頼＆実績'!$L$7:$L$256=②【資材】在庫情報!K$4),('③【組立化粧箱】作業依頼＆実績'!$N$7:$N$256))</f>
        <v>0</v>
      </c>
      <c r="L348" s="23">
        <f t="shared" si="69"/>
        <v>3443</v>
      </c>
      <c r="M348" s="21">
        <f>SUMPRODUCT((①【資材】入荷情報!$O$7:$O$56=②【資材】在庫情報!$B348)*(①【資材】入荷情報!$P$7:$P$56=②【資材】在庫情報!N$4),(①【資材】入荷情報!$S$7:$S$56))</f>
        <v>0</v>
      </c>
      <c r="N348" s="22" cm="1">
        <f t="array" ref="N348">SUMPRODUCT(('③【組立化粧箱】作業依頼＆実績'!$K$7:$K$256=②【資材】在庫情報!$B348)*('③【組立化粧箱】作業依頼＆実績'!$L$7:$L$256=②【資材】在庫情報!N$4),('③【組立化粧箱】作業依頼＆実績'!$N$7:$N$256))</f>
        <v>0</v>
      </c>
      <c r="O348" s="23">
        <f t="shared" si="70"/>
        <v>5280</v>
      </c>
      <c r="P348" s="21">
        <f>SUMPRODUCT((①【資材】入荷情報!$O$7:$O$56=②【資材】在庫情報!$B348)*(①【資材】入荷情報!$P$7:$P$56=②【資材】在庫情報!Q$4),(①【資材】入荷情報!$S$7:$S$56))</f>
        <v>0</v>
      </c>
      <c r="Q348" s="22" cm="1">
        <f t="array" ref="Q348">SUMPRODUCT(('③【組立化粧箱】作業依頼＆実績'!$K$7:$K$256=②【資材】在庫情報!$B348)*('③【組立化粧箱】作業依頼＆実績'!$L$7:$L$256=②【資材】在庫情報!Q$4),('③【組立化粧箱】作業依頼＆実績'!$N$7:$N$256))</f>
        <v>0</v>
      </c>
      <c r="R348" s="23">
        <f t="shared" si="71"/>
        <v>45</v>
      </c>
      <c r="S348" s="21">
        <f>SUMPRODUCT((①【資材】入荷情報!$O$7:$O$56=②【資材】在庫情報!$B348)*(①【資材】入荷情報!$P$7:$P$56=②【資材】在庫情報!T$4),(①【資材】入荷情報!$S$7:$S$56))</f>
        <v>0</v>
      </c>
      <c r="T348" s="22" cm="1">
        <f t="array" ref="T348">SUMPRODUCT(('③【組立化粧箱】作業依頼＆実績'!$K$7:$K$256=②【資材】在庫情報!$B348)*('③【組立化粧箱】作業依頼＆実績'!$L$7:$L$256=②【資材】在庫情報!T$4),('③【組立化粧箱】作業依頼＆実績'!$N$7:$N$256))</f>
        <v>0</v>
      </c>
      <c r="U348" s="23">
        <f t="shared" si="72"/>
        <v>70</v>
      </c>
      <c r="W348" s="68">
        <f t="shared" si="73"/>
        <v>0</v>
      </c>
      <c r="X348" s="22">
        <f t="shared" si="74"/>
        <v>0</v>
      </c>
      <c r="Y348" s="69">
        <f t="shared" si="75"/>
        <v>9319</v>
      </c>
    </row>
    <row r="349" spans="2:25" hidden="1" outlineLevel="1" x14ac:dyDescent="0.25">
      <c r="B349" s="19">
        <f t="shared" si="66"/>
        <v>45573</v>
      </c>
      <c r="C349" s="20" t="s">
        <v>79</v>
      </c>
      <c r="D349" s="21">
        <f>SUMPRODUCT((①【資材】入荷情報!$O$7:$O$56=②【資材】在庫情報!$B349)*(①【資材】入荷情報!$P$7:$P$56=②【資材】在庫情報!E$4),(①【資材】入荷情報!$S$7:$S$56))</f>
        <v>0</v>
      </c>
      <c r="E349" s="22" cm="1">
        <f t="array" ref="E349">SUMPRODUCT(('③【組立化粧箱】作業依頼＆実績'!$K$7:$K$256=②【資材】在庫情報!$B349)*('③【組立化粧箱】作業依頼＆実績'!$L$7:$L$256=②【資材】在庫情報!E$4),('③【組立化粧箱】作業依頼＆実績'!$N$7:$N$256))</f>
        <v>0</v>
      </c>
      <c r="F349" s="23">
        <f t="shared" si="67"/>
        <v>5660</v>
      </c>
      <c r="G349" s="21">
        <f>SUMPRODUCT((①【資材】入荷情報!$O$7:$O$56=②【資材】在庫情報!$B349)*(①【資材】入荷情報!$P$7:$P$56=②【資材】在庫情報!H$4),(①【資材】入荷情報!$S$7:$S$56))</f>
        <v>0</v>
      </c>
      <c r="H349" s="22" cm="1">
        <f t="array" ref="H349">SUMPRODUCT(('③【組立化粧箱】作業依頼＆実績'!$K$7:$K$256=②【資材】在庫情報!$B349)*('③【組立化粧箱】作業依頼＆実績'!$L$7:$L$256=②【資材】在庫情報!H$4),('③【組立化粧箱】作業依頼＆実績'!$N$7:$N$256))</f>
        <v>0</v>
      </c>
      <c r="I349" s="23">
        <f t="shared" si="68"/>
        <v>3443</v>
      </c>
      <c r="J349" s="21">
        <f>SUMPRODUCT((①【資材】入荷情報!$O$7:$O$56=②【資材】在庫情報!$B349)*(①【資材】入荷情報!$P$7:$P$56=②【資材】在庫情報!K$4),(①【資材】入荷情報!$S$7:$S$56))</f>
        <v>0</v>
      </c>
      <c r="K349" s="22" cm="1">
        <f t="array" ref="K349">SUMPRODUCT(('③【組立化粧箱】作業依頼＆実績'!$K$7:$K$256=②【資材】在庫情報!$B349)*('③【組立化粧箱】作業依頼＆実績'!$L$7:$L$256=②【資材】在庫情報!K$4),('③【組立化粧箱】作業依頼＆実績'!$N$7:$N$256))</f>
        <v>0</v>
      </c>
      <c r="L349" s="23">
        <f t="shared" si="69"/>
        <v>3443</v>
      </c>
      <c r="M349" s="21">
        <f>SUMPRODUCT((①【資材】入荷情報!$O$7:$O$56=②【資材】在庫情報!$B349)*(①【資材】入荷情報!$P$7:$P$56=②【資材】在庫情報!N$4),(①【資材】入荷情報!$S$7:$S$56))</f>
        <v>0</v>
      </c>
      <c r="N349" s="22" cm="1">
        <f t="array" ref="N349">SUMPRODUCT(('③【組立化粧箱】作業依頼＆実績'!$K$7:$K$256=②【資材】在庫情報!$B349)*('③【組立化粧箱】作業依頼＆実績'!$L$7:$L$256=②【資材】在庫情報!N$4),('③【組立化粧箱】作業依頼＆実績'!$N$7:$N$256))</f>
        <v>0</v>
      </c>
      <c r="O349" s="23">
        <f t="shared" si="70"/>
        <v>5280</v>
      </c>
      <c r="P349" s="21">
        <f>SUMPRODUCT((①【資材】入荷情報!$O$7:$O$56=②【資材】在庫情報!$B349)*(①【資材】入荷情報!$P$7:$P$56=②【資材】在庫情報!Q$4),(①【資材】入荷情報!$S$7:$S$56))</f>
        <v>0</v>
      </c>
      <c r="Q349" s="22" cm="1">
        <f t="array" ref="Q349">SUMPRODUCT(('③【組立化粧箱】作業依頼＆実績'!$K$7:$K$256=②【資材】在庫情報!$B349)*('③【組立化粧箱】作業依頼＆実績'!$L$7:$L$256=②【資材】在庫情報!Q$4),('③【組立化粧箱】作業依頼＆実績'!$N$7:$N$256))</f>
        <v>0</v>
      </c>
      <c r="R349" s="23">
        <f t="shared" si="71"/>
        <v>45</v>
      </c>
      <c r="S349" s="21">
        <f>SUMPRODUCT((①【資材】入荷情報!$O$7:$O$56=②【資材】在庫情報!$B349)*(①【資材】入荷情報!$P$7:$P$56=②【資材】在庫情報!T$4),(①【資材】入荷情報!$S$7:$S$56))</f>
        <v>0</v>
      </c>
      <c r="T349" s="22" cm="1">
        <f t="array" ref="T349">SUMPRODUCT(('③【組立化粧箱】作業依頼＆実績'!$K$7:$K$256=②【資材】在庫情報!$B349)*('③【組立化粧箱】作業依頼＆実績'!$L$7:$L$256=②【資材】在庫情報!T$4),('③【組立化粧箱】作業依頼＆実績'!$N$7:$N$256))</f>
        <v>0</v>
      </c>
      <c r="U349" s="23">
        <f t="shared" si="72"/>
        <v>70</v>
      </c>
      <c r="W349" s="68">
        <f t="shared" si="73"/>
        <v>0</v>
      </c>
      <c r="X349" s="22">
        <f t="shared" si="74"/>
        <v>0</v>
      </c>
      <c r="Y349" s="69">
        <f t="shared" si="75"/>
        <v>9319</v>
      </c>
    </row>
    <row r="350" spans="2:25" hidden="1" outlineLevel="1" x14ac:dyDescent="0.25">
      <c r="B350" s="19">
        <f t="shared" si="66"/>
        <v>45574</v>
      </c>
      <c r="C350" s="20" t="s">
        <v>80</v>
      </c>
      <c r="D350" s="21">
        <f>SUMPRODUCT((①【資材】入荷情報!$O$7:$O$56=②【資材】在庫情報!$B350)*(①【資材】入荷情報!$P$7:$P$56=②【資材】在庫情報!E$4),(①【資材】入荷情報!$S$7:$S$56))</f>
        <v>0</v>
      </c>
      <c r="E350" s="22" cm="1">
        <f t="array" ref="E350">SUMPRODUCT(('③【組立化粧箱】作業依頼＆実績'!$K$7:$K$256=②【資材】在庫情報!$B350)*('③【組立化粧箱】作業依頼＆実績'!$L$7:$L$256=②【資材】在庫情報!E$4),('③【組立化粧箱】作業依頼＆実績'!$N$7:$N$256))</f>
        <v>0</v>
      </c>
      <c r="F350" s="23">
        <f t="shared" si="67"/>
        <v>5660</v>
      </c>
      <c r="G350" s="21">
        <f>SUMPRODUCT((①【資材】入荷情報!$O$7:$O$56=②【資材】在庫情報!$B350)*(①【資材】入荷情報!$P$7:$P$56=②【資材】在庫情報!H$4),(①【資材】入荷情報!$S$7:$S$56))</f>
        <v>0</v>
      </c>
      <c r="H350" s="22" cm="1">
        <f t="array" ref="H350">SUMPRODUCT(('③【組立化粧箱】作業依頼＆実績'!$K$7:$K$256=②【資材】在庫情報!$B350)*('③【組立化粧箱】作業依頼＆実績'!$L$7:$L$256=②【資材】在庫情報!H$4),('③【組立化粧箱】作業依頼＆実績'!$N$7:$N$256))</f>
        <v>0</v>
      </c>
      <c r="I350" s="23">
        <f t="shared" si="68"/>
        <v>3443</v>
      </c>
      <c r="J350" s="21">
        <f>SUMPRODUCT((①【資材】入荷情報!$O$7:$O$56=②【資材】在庫情報!$B350)*(①【資材】入荷情報!$P$7:$P$56=②【資材】在庫情報!K$4),(①【資材】入荷情報!$S$7:$S$56))</f>
        <v>0</v>
      </c>
      <c r="K350" s="22" cm="1">
        <f t="array" ref="K350">SUMPRODUCT(('③【組立化粧箱】作業依頼＆実績'!$K$7:$K$256=②【資材】在庫情報!$B350)*('③【組立化粧箱】作業依頼＆実績'!$L$7:$L$256=②【資材】在庫情報!K$4),('③【組立化粧箱】作業依頼＆実績'!$N$7:$N$256))</f>
        <v>0</v>
      </c>
      <c r="L350" s="23">
        <f t="shared" si="69"/>
        <v>3443</v>
      </c>
      <c r="M350" s="21">
        <f>SUMPRODUCT((①【資材】入荷情報!$O$7:$O$56=②【資材】在庫情報!$B350)*(①【資材】入荷情報!$P$7:$P$56=②【資材】在庫情報!N$4),(①【資材】入荷情報!$S$7:$S$56))</f>
        <v>0</v>
      </c>
      <c r="N350" s="22" cm="1">
        <f t="array" ref="N350">SUMPRODUCT(('③【組立化粧箱】作業依頼＆実績'!$K$7:$K$256=②【資材】在庫情報!$B350)*('③【組立化粧箱】作業依頼＆実績'!$L$7:$L$256=②【資材】在庫情報!N$4),('③【組立化粧箱】作業依頼＆実績'!$N$7:$N$256))</f>
        <v>0</v>
      </c>
      <c r="O350" s="23">
        <f t="shared" si="70"/>
        <v>5280</v>
      </c>
      <c r="P350" s="21">
        <f>SUMPRODUCT((①【資材】入荷情報!$O$7:$O$56=②【資材】在庫情報!$B350)*(①【資材】入荷情報!$P$7:$P$56=②【資材】在庫情報!Q$4),(①【資材】入荷情報!$S$7:$S$56))</f>
        <v>0</v>
      </c>
      <c r="Q350" s="22" cm="1">
        <f t="array" ref="Q350">SUMPRODUCT(('③【組立化粧箱】作業依頼＆実績'!$K$7:$K$256=②【資材】在庫情報!$B350)*('③【組立化粧箱】作業依頼＆実績'!$L$7:$L$256=②【資材】在庫情報!Q$4),('③【組立化粧箱】作業依頼＆実績'!$N$7:$N$256))</f>
        <v>0</v>
      </c>
      <c r="R350" s="23">
        <f t="shared" si="71"/>
        <v>45</v>
      </c>
      <c r="S350" s="21">
        <f>SUMPRODUCT((①【資材】入荷情報!$O$7:$O$56=②【資材】在庫情報!$B350)*(①【資材】入荷情報!$P$7:$P$56=②【資材】在庫情報!T$4),(①【資材】入荷情報!$S$7:$S$56))</f>
        <v>0</v>
      </c>
      <c r="T350" s="22" cm="1">
        <f t="array" ref="T350">SUMPRODUCT(('③【組立化粧箱】作業依頼＆実績'!$K$7:$K$256=②【資材】在庫情報!$B350)*('③【組立化粧箱】作業依頼＆実績'!$L$7:$L$256=②【資材】在庫情報!T$4),('③【組立化粧箱】作業依頼＆実績'!$N$7:$N$256))</f>
        <v>0</v>
      </c>
      <c r="U350" s="23">
        <f t="shared" si="72"/>
        <v>70</v>
      </c>
      <c r="W350" s="68">
        <f t="shared" si="73"/>
        <v>0</v>
      </c>
      <c r="X350" s="22">
        <f t="shared" si="74"/>
        <v>0</v>
      </c>
      <c r="Y350" s="69">
        <f t="shared" si="75"/>
        <v>9319</v>
      </c>
    </row>
    <row r="351" spans="2:25" hidden="1" outlineLevel="1" x14ac:dyDescent="0.25">
      <c r="B351" s="19">
        <f t="shared" si="66"/>
        <v>45575</v>
      </c>
      <c r="C351" s="20" t="s">
        <v>81</v>
      </c>
      <c r="D351" s="21">
        <f>SUMPRODUCT((①【資材】入荷情報!$O$7:$O$56=②【資材】在庫情報!$B351)*(①【資材】入荷情報!$P$7:$P$56=②【資材】在庫情報!E$4),(①【資材】入荷情報!$S$7:$S$56))</f>
        <v>0</v>
      </c>
      <c r="E351" s="22" cm="1">
        <f t="array" ref="E351">SUMPRODUCT(('③【組立化粧箱】作業依頼＆実績'!$K$7:$K$256=②【資材】在庫情報!$B351)*('③【組立化粧箱】作業依頼＆実績'!$L$7:$L$256=②【資材】在庫情報!E$4),('③【組立化粧箱】作業依頼＆実績'!$N$7:$N$256))</f>
        <v>0</v>
      </c>
      <c r="F351" s="23">
        <f t="shared" si="67"/>
        <v>5660</v>
      </c>
      <c r="G351" s="21">
        <f>SUMPRODUCT((①【資材】入荷情報!$O$7:$O$56=②【資材】在庫情報!$B351)*(①【資材】入荷情報!$P$7:$P$56=②【資材】在庫情報!H$4),(①【資材】入荷情報!$S$7:$S$56))</f>
        <v>0</v>
      </c>
      <c r="H351" s="22" cm="1">
        <f t="array" ref="H351">SUMPRODUCT(('③【組立化粧箱】作業依頼＆実績'!$K$7:$K$256=②【資材】在庫情報!$B351)*('③【組立化粧箱】作業依頼＆実績'!$L$7:$L$256=②【資材】在庫情報!H$4),('③【組立化粧箱】作業依頼＆実績'!$N$7:$N$256))</f>
        <v>0</v>
      </c>
      <c r="I351" s="23">
        <f t="shared" si="68"/>
        <v>3443</v>
      </c>
      <c r="J351" s="21">
        <f>SUMPRODUCT((①【資材】入荷情報!$O$7:$O$56=②【資材】在庫情報!$B351)*(①【資材】入荷情報!$P$7:$P$56=②【資材】在庫情報!K$4),(①【資材】入荷情報!$S$7:$S$56))</f>
        <v>0</v>
      </c>
      <c r="K351" s="22" cm="1">
        <f t="array" ref="K351">SUMPRODUCT(('③【組立化粧箱】作業依頼＆実績'!$K$7:$K$256=②【資材】在庫情報!$B351)*('③【組立化粧箱】作業依頼＆実績'!$L$7:$L$256=②【資材】在庫情報!K$4),('③【組立化粧箱】作業依頼＆実績'!$N$7:$N$256))</f>
        <v>0</v>
      </c>
      <c r="L351" s="23">
        <f t="shared" si="69"/>
        <v>3443</v>
      </c>
      <c r="M351" s="21">
        <f>SUMPRODUCT((①【資材】入荷情報!$O$7:$O$56=②【資材】在庫情報!$B351)*(①【資材】入荷情報!$P$7:$P$56=②【資材】在庫情報!N$4),(①【資材】入荷情報!$S$7:$S$56))</f>
        <v>0</v>
      </c>
      <c r="N351" s="22" cm="1">
        <f t="array" ref="N351">SUMPRODUCT(('③【組立化粧箱】作業依頼＆実績'!$K$7:$K$256=②【資材】在庫情報!$B351)*('③【組立化粧箱】作業依頼＆実績'!$L$7:$L$256=②【資材】在庫情報!N$4),('③【組立化粧箱】作業依頼＆実績'!$N$7:$N$256))</f>
        <v>0</v>
      </c>
      <c r="O351" s="23">
        <f t="shared" si="70"/>
        <v>5280</v>
      </c>
      <c r="P351" s="21">
        <f>SUMPRODUCT((①【資材】入荷情報!$O$7:$O$56=②【資材】在庫情報!$B351)*(①【資材】入荷情報!$P$7:$P$56=②【資材】在庫情報!Q$4),(①【資材】入荷情報!$S$7:$S$56))</f>
        <v>0</v>
      </c>
      <c r="Q351" s="22" cm="1">
        <f t="array" ref="Q351">SUMPRODUCT(('③【組立化粧箱】作業依頼＆実績'!$K$7:$K$256=②【資材】在庫情報!$B351)*('③【組立化粧箱】作業依頼＆実績'!$L$7:$L$256=②【資材】在庫情報!Q$4),('③【組立化粧箱】作業依頼＆実績'!$N$7:$N$256))</f>
        <v>0</v>
      </c>
      <c r="R351" s="23">
        <f t="shared" si="71"/>
        <v>45</v>
      </c>
      <c r="S351" s="21">
        <f>SUMPRODUCT((①【資材】入荷情報!$O$7:$O$56=②【資材】在庫情報!$B351)*(①【資材】入荷情報!$P$7:$P$56=②【資材】在庫情報!T$4),(①【資材】入荷情報!$S$7:$S$56))</f>
        <v>0</v>
      </c>
      <c r="T351" s="22" cm="1">
        <f t="array" ref="T351">SUMPRODUCT(('③【組立化粧箱】作業依頼＆実績'!$K$7:$K$256=②【資材】在庫情報!$B351)*('③【組立化粧箱】作業依頼＆実績'!$L$7:$L$256=②【資材】在庫情報!T$4),('③【組立化粧箱】作業依頼＆実績'!$N$7:$N$256))</f>
        <v>0</v>
      </c>
      <c r="U351" s="23">
        <f t="shared" si="72"/>
        <v>70</v>
      </c>
      <c r="W351" s="68">
        <f t="shared" si="73"/>
        <v>0</v>
      </c>
      <c r="X351" s="22">
        <f t="shared" si="74"/>
        <v>0</v>
      </c>
      <c r="Y351" s="69">
        <f t="shared" si="75"/>
        <v>9319</v>
      </c>
    </row>
    <row r="352" spans="2:25" hidden="1" outlineLevel="1" x14ac:dyDescent="0.25">
      <c r="B352" s="19">
        <f t="shared" si="66"/>
        <v>45576</v>
      </c>
      <c r="C352" s="20" t="s">
        <v>75</v>
      </c>
      <c r="D352" s="21">
        <f>SUMPRODUCT((①【資材】入荷情報!$O$7:$O$56=②【資材】在庫情報!$B352)*(①【資材】入荷情報!$P$7:$P$56=②【資材】在庫情報!E$4),(①【資材】入荷情報!$S$7:$S$56))</f>
        <v>0</v>
      </c>
      <c r="E352" s="22" cm="1">
        <f t="array" ref="E352">SUMPRODUCT(('③【組立化粧箱】作業依頼＆実績'!$K$7:$K$256=②【資材】在庫情報!$B352)*('③【組立化粧箱】作業依頼＆実績'!$L$7:$L$256=②【資材】在庫情報!E$4),('③【組立化粧箱】作業依頼＆実績'!$N$7:$N$256))</f>
        <v>0</v>
      </c>
      <c r="F352" s="23">
        <f t="shared" si="67"/>
        <v>5660</v>
      </c>
      <c r="G352" s="21">
        <f>SUMPRODUCT((①【資材】入荷情報!$O$7:$O$56=②【資材】在庫情報!$B352)*(①【資材】入荷情報!$P$7:$P$56=②【資材】在庫情報!H$4),(①【資材】入荷情報!$S$7:$S$56))</f>
        <v>0</v>
      </c>
      <c r="H352" s="22" cm="1">
        <f t="array" ref="H352">SUMPRODUCT(('③【組立化粧箱】作業依頼＆実績'!$K$7:$K$256=②【資材】在庫情報!$B352)*('③【組立化粧箱】作業依頼＆実績'!$L$7:$L$256=②【資材】在庫情報!H$4),('③【組立化粧箱】作業依頼＆実績'!$N$7:$N$256))</f>
        <v>0</v>
      </c>
      <c r="I352" s="23">
        <f t="shared" si="68"/>
        <v>3443</v>
      </c>
      <c r="J352" s="21">
        <f>SUMPRODUCT((①【資材】入荷情報!$O$7:$O$56=②【資材】在庫情報!$B352)*(①【資材】入荷情報!$P$7:$P$56=②【資材】在庫情報!K$4),(①【資材】入荷情報!$S$7:$S$56))</f>
        <v>0</v>
      </c>
      <c r="K352" s="22" cm="1">
        <f t="array" ref="K352">SUMPRODUCT(('③【組立化粧箱】作業依頼＆実績'!$K$7:$K$256=②【資材】在庫情報!$B352)*('③【組立化粧箱】作業依頼＆実績'!$L$7:$L$256=②【資材】在庫情報!K$4),('③【組立化粧箱】作業依頼＆実績'!$N$7:$N$256))</f>
        <v>0</v>
      </c>
      <c r="L352" s="23">
        <f t="shared" si="69"/>
        <v>3443</v>
      </c>
      <c r="M352" s="21">
        <f>SUMPRODUCT((①【資材】入荷情報!$O$7:$O$56=②【資材】在庫情報!$B352)*(①【資材】入荷情報!$P$7:$P$56=②【資材】在庫情報!N$4),(①【資材】入荷情報!$S$7:$S$56))</f>
        <v>0</v>
      </c>
      <c r="N352" s="22" cm="1">
        <f t="array" ref="N352">SUMPRODUCT(('③【組立化粧箱】作業依頼＆実績'!$K$7:$K$256=②【資材】在庫情報!$B352)*('③【組立化粧箱】作業依頼＆実績'!$L$7:$L$256=②【資材】在庫情報!N$4),('③【組立化粧箱】作業依頼＆実績'!$N$7:$N$256))</f>
        <v>0</v>
      </c>
      <c r="O352" s="23">
        <f t="shared" si="70"/>
        <v>5280</v>
      </c>
      <c r="P352" s="21">
        <f>SUMPRODUCT((①【資材】入荷情報!$O$7:$O$56=②【資材】在庫情報!$B352)*(①【資材】入荷情報!$P$7:$P$56=②【資材】在庫情報!Q$4),(①【資材】入荷情報!$S$7:$S$56))</f>
        <v>0</v>
      </c>
      <c r="Q352" s="22" cm="1">
        <f t="array" ref="Q352">SUMPRODUCT(('③【組立化粧箱】作業依頼＆実績'!$K$7:$K$256=②【資材】在庫情報!$B352)*('③【組立化粧箱】作業依頼＆実績'!$L$7:$L$256=②【資材】在庫情報!Q$4),('③【組立化粧箱】作業依頼＆実績'!$N$7:$N$256))</f>
        <v>0</v>
      </c>
      <c r="R352" s="23">
        <f t="shared" si="71"/>
        <v>45</v>
      </c>
      <c r="S352" s="21">
        <f>SUMPRODUCT((①【資材】入荷情報!$O$7:$O$56=②【資材】在庫情報!$B352)*(①【資材】入荷情報!$P$7:$P$56=②【資材】在庫情報!T$4),(①【資材】入荷情報!$S$7:$S$56))</f>
        <v>0</v>
      </c>
      <c r="T352" s="22" cm="1">
        <f t="array" ref="T352">SUMPRODUCT(('③【組立化粧箱】作業依頼＆実績'!$K$7:$K$256=②【資材】在庫情報!$B352)*('③【組立化粧箱】作業依頼＆実績'!$L$7:$L$256=②【資材】在庫情報!T$4),('③【組立化粧箱】作業依頼＆実績'!$N$7:$N$256))</f>
        <v>0</v>
      </c>
      <c r="U352" s="23">
        <f t="shared" si="72"/>
        <v>70</v>
      </c>
      <c r="W352" s="68">
        <f t="shared" si="73"/>
        <v>0</v>
      </c>
      <c r="X352" s="22">
        <f t="shared" si="74"/>
        <v>0</v>
      </c>
      <c r="Y352" s="69">
        <f t="shared" si="75"/>
        <v>9319</v>
      </c>
    </row>
    <row r="353" spans="2:25" hidden="1" outlineLevel="1" x14ac:dyDescent="0.25">
      <c r="B353" s="19">
        <f t="shared" si="66"/>
        <v>45577</v>
      </c>
      <c r="C353" s="20" t="s">
        <v>76</v>
      </c>
      <c r="D353" s="21">
        <f>SUMPRODUCT((①【資材】入荷情報!$O$7:$O$56=②【資材】在庫情報!$B353)*(①【資材】入荷情報!$P$7:$P$56=②【資材】在庫情報!E$4),(①【資材】入荷情報!$S$7:$S$56))</f>
        <v>0</v>
      </c>
      <c r="E353" s="22" cm="1">
        <f t="array" ref="E353">SUMPRODUCT(('③【組立化粧箱】作業依頼＆実績'!$K$7:$K$256=②【資材】在庫情報!$B353)*('③【組立化粧箱】作業依頼＆実績'!$L$7:$L$256=②【資材】在庫情報!E$4),('③【組立化粧箱】作業依頼＆実績'!$N$7:$N$256))</f>
        <v>0</v>
      </c>
      <c r="F353" s="23">
        <f t="shared" si="67"/>
        <v>5660</v>
      </c>
      <c r="G353" s="21">
        <f>SUMPRODUCT((①【資材】入荷情報!$O$7:$O$56=②【資材】在庫情報!$B353)*(①【資材】入荷情報!$P$7:$P$56=②【資材】在庫情報!H$4),(①【資材】入荷情報!$S$7:$S$56))</f>
        <v>0</v>
      </c>
      <c r="H353" s="22" cm="1">
        <f t="array" ref="H353">SUMPRODUCT(('③【組立化粧箱】作業依頼＆実績'!$K$7:$K$256=②【資材】在庫情報!$B353)*('③【組立化粧箱】作業依頼＆実績'!$L$7:$L$256=②【資材】在庫情報!H$4),('③【組立化粧箱】作業依頼＆実績'!$N$7:$N$256))</f>
        <v>0</v>
      </c>
      <c r="I353" s="23">
        <f t="shared" si="68"/>
        <v>3443</v>
      </c>
      <c r="J353" s="21">
        <f>SUMPRODUCT((①【資材】入荷情報!$O$7:$O$56=②【資材】在庫情報!$B353)*(①【資材】入荷情報!$P$7:$P$56=②【資材】在庫情報!K$4),(①【資材】入荷情報!$S$7:$S$56))</f>
        <v>0</v>
      </c>
      <c r="K353" s="22" cm="1">
        <f t="array" ref="K353">SUMPRODUCT(('③【組立化粧箱】作業依頼＆実績'!$K$7:$K$256=②【資材】在庫情報!$B353)*('③【組立化粧箱】作業依頼＆実績'!$L$7:$L$256=②【資材】在庫情報!K$4),('③【組立化粧箱】作業依頼＆実績'!$N$7:$N$256))</f>
        <v>0</v>
      </c>
      <c r="L353" s="23">
        <f t="shared" si="69"/>
        <v>3443</v>
      </c>
      <c r="M353" s="21">
        <f>SUMPRODUCT((①【資材】入荷情報!$O$7:$O$56=②【資材】在庫情報!$B353)*(①【資材】入荷情報!$P$7:$P$56=②【資材】在庫情報!N$4),(①【資材】入荷情報!$S$7:$S$56))</f>
        <v>0</v>
      </c>
      <c r="N353" s="22" cm="1">
        <f t="array" ref="N353">SUMPRODUCT(('③【組立化粧箱】作業依頼＆実績'!$K$7:$K$256=②【資材】在庫情報!$B353)*('③【組立化粧箱】作業依頼＆実績'!$L$7:$L$256=②【資材】在庫情報!N$4),('③【組立化粧箱】作業依頼＆実績'!$N$7:$N$256))</f>
        <v>0</v>
      </c>
      <c r="O353" s="23">
        <f t="shared" si="70"/>
        <v>5280</v>
      </c>
      <c r="P353" s="21">
        <f>SUMPRODUCT((①【資材】入荷情報!$O$7:$O$56=②【資材】在庫情報!$B353)*(①【資材】入荷情報!$P$7:$P$56=②【資材】在庫情報!Q$4),(①【資材】入荷情報!$S$7:$S$56))</f>
        <v>0</v>
      </c>
      <c r="Q353" s="22" cm="1">
        <f t="array" ref="Q353">SUMPRODUCT(('③【組立化粧箱】作業依頼＆実績'!$K$7:$K$256=②【資材】在庫情報!$B353)*('③【組立化粧箱】作業依頼＆実績'!$L$7:$L$256=②【資材】在庫情報!Q$4),('③【組立化粧箱】作業依頼＆実績'!$N$7:$N$256))</f>
        <v>0</v>
      </c>
      <c r="R353" s="23">
        <f t="shared" si="71"/>
        <v>45</v>
      </c>
      <c r="S353" s="21">
        <f>SUMPRODUCT((①【資材】入荷情報!$O$7:$O$56=②【資材】在庫情報!$B353)*(①【資材】入荷情報!$P$7:$P$56=②【資材】在庫情報!T$4),(①【資材】入荷情報!$S$7:$S$56))</f>
        <v>0</v>
      </c>
      <c r="T353" s="22" cm="1">
        <f t="array" ref="T353">SUMPRODUCT(('③【組立化粧箱】作業依頼＆実績'!$K$7:$K$256=②【資材】在庫情報!$B353)*('③【組立化粧箱】作業依頼＆実績'!$L$7:$L$256=②【資材】在庫情報!T$4),('③【組立化粧箱】作業依頼＆実績'!$N$7:$N$256))</f>
        <v>0</v>
      </c>
      <c r="U353" s="23">
        <f t="shared" si="72"/>
        <v>70</v>
      </c>
      <c r="W353" s="68">
        <f t="shared" si="73"/>
        <v>0</v>
      </c>
      <c r="X353" s="22">
        <f t="shared" si="74"/>
        <v>0</v>
      </c>
      <c r="Y353" s="69">
        <f t="shared" si="75"/>
        <v>9319</v>
      </c>
    </row>
    <row r="354" spans="2:25" hidden="1" outlineLevel="1" x14ac:dyDescent="0.25">
      <c r="B354" s="19">
        <f t="shared" si="66"/>
        <v>45578</v>
      </c>
      <c r="C354" s="20" t="s">
        <v>77</v>
      </c>
      <c r="D354" s="21">
        <f>SUMPRODUCT((①【資材】入荷情報!$O$7:$O$56=②【資材】在庫情報!$B354)*(①【資材】入荷情報!$P$7:$P$56=②【資材】在庫情報!E$4),(①【資材】入荷情報!$S$7:$S$56))</f>
        <v>0</v>
      </c>
      <c r="E354" s="22" cm="1">
        <f t="array" ref="E354">SUMPRODUCT(('③【組立化粧箱】作業依頼＆実績'!$K$7:$K$256=②【資材】在庫情報!$B354)*('③【組立化粧箱】作業依頼＆実績'!$L$7:$L$256=②【資材】在庫情報!E$4),('③【組立化粧箱】作業依頼＆実績'!$N$7:$N$256))</f>
        <v>0</v>
      </c>
      <c r="F354" s="23">
        <f t="shared" si="67"/>
        <v>5660</v>
      </c>
      <c r="G354" s="21">
        <f>SUMPRODUCT((①【資材】入荷情報!$O$7:$O$56=②【資材】在庫情報!$B354)*(①【資材】入荷情報!$P$7:$P$56=②【資材】在庫情報!H$4),(①【資材】入荷情報!$S$7:$S$56))</f>
        <v>0</v>
      </c>
      <c r="H354" s="22" cm="1">
        <f t="array" ref="H354">SUMPRODUCT(('③【組立化粧箱】作業依頼＆実績'!$K$7:$K$256=②【資材】在庫情報!$B354)*('③【組立化粧箱】作業依頼＆実績'!$L$7:$L$256=②【資材】在庫情報!H$4),('③【組立化粧箱】作業依頼＆実績'!$N$7:$N$256))</f>
        <v>0</v>
      </c>
      <c r="I354" s="23">
        <f t="shared" si="68"/>
        <v>3443</v>
      </c>
      <c r="J354" s="21">
        <f>SUMPRODUCT((①【資材】入荷情報!$O$7:$O$56=②【資材】在庫情報!$B354)*(①【資材】入荷情報!$P$7:$P$56=②【資材】在庫情報!K$4),(①【資材】入荷情報!$S$7:$S$56))</f>
        <v>0</v>
      </c>
      <c r="K354" s="22" cm="1">
        <f t="array" ref="K354">SUMPRODUCT(('③【組立化粧箱】作業依頼＆実績'!$K$7:$K$256=②【資材】在庫情報!$B354)*('③【組立化粧箱】作業依頼＆実績'!$L$7:$L$256=②【資材】在庫情報!K$4),('③【組立化粧箱】作業依頼＆実績'!$N$7:$N$256))</f>
        <v>0</v>
      </c>
      <c r="L354" s="23">
        <f t="shared" si="69"/>
        <v>3443</v>
      </c>
      <c r="M354" s="21">
        <f>SUMPRODUCT((①【資材】入荷情報!$O$7:$O$56=②【資材】在庫情報!$B354)*(①【資材】入荷情報!$P$7:$P$56=②【資材】在庫情報!N$4),(①【資材】入荷情報!$S$7:$S$56))</f>
        <v>0</v>
      </c>
      <c r="N354" s="22" cm="1">
        <f t="array" ref="N354">SUMPRODUCT(('③【組立化粧箱】作業依頼＆実績'!$K$7:$K$256=②【資材】在庫情報!$B354)*('③【組立化粧箱】作業依頼＆実績'!$L$7:$L$256=②【資材】在庫情報!N$4),('③【組立化粧箱】作業依頼＆実績'!$N$7:$N$256))</f>
        <v>0</v>
      </c>
      <c r="O354" s="23">
        <f t="shared" si="70"/>
        <v>5280</v>
      </c>
      <c r="P354" s="21">
        <f>SUMPRODUCT((①【資材】入荷情報!$O$7:$O$56=②【資材】在庫情報!$B354)*(①【資材】入荷情報!$P$7:$P$56=②【資材】在庫情報!Q$4),(①【資材】入荷情報!$S$7:$S$56))</f>
        <v>0</v>
      </c>
      <c r="Q354" s="22" cm="1">
        <f t="array" ref="Q354">SUMPRODUCT(('③【組立化粧箱】作業依頼＆実績'!$K$7:$K$256=②【資材】在庫情報!$B354)*('③【組立化粧箱】作業依頼＆実績'!$L$7:$L$256=②【資材】在庫情報!Q$4),('③【組立化粧箱】作業依頼＆実績'!$N$7:$N$256))</f>
        <v>0</v>
      </c>
      <c r="R354" s="23">
        <f t="shared" si="71"/>
        <v>45</v>
      </c>
      <c r="S354" s="21">
        <f>SUMPRODUCT((①【資材】入荷情報!$O$7:$O$56=②【資材】在庫情報!$B354)*(①【資材】入荷情報!$P$7:$P$56=②【資材】在庫情報!T$4),(①【資材】入荷情報!$S$7:$S$56))</f>
        <v>0</v>
      </c>
      <c r="T354" s="22" cm="1">
        <f t="array" ref="T354">SUMPRODUCT(('③【組立化粧箱】作業依頼＆実績'!$K$7:$K$256=②【資材】在庫情報!$B354)*('③【組立化粧箱】作業依頼＆実績'!$L$7:$L$256=②【資材】在庫情報!T$4),('③【組立化粧箱】作業依頼＆実績'!$N$7:$N$256))</f>
        <v>0</v>
      </c>
      <c r="U354" s="23">
        <f t="shared" si="72"/>
        <v>70</v>
      </c>
      <c r="W354" s="68">
        <f t="shared" si="73"/>
        <v>0</v>
      </c>
      <c r="X354" s="22">
        <f t="shared" si="74"/>
        <v>0</v>
      </c>
      <c r="Y354" s="69">
        <f t="shared" si="75"/>
        <v>9319</v>
      </c>
    </row>
    <row r="355" spans="2:25" hidden="1" outlineLevel="1" x14ac:dyDescent="0.25">
      <c r="B355" s="19">
        <f t="shared" si="66"/>
        <v>45579</v>
      </c>
      <c r="C355" s="20" t="s">
        <v>78</v>
      </c>
      <c r="D355" s="21">
        <f>SUMPRODUCT((①【資材】入荷情報!$O$7:$O$56=②【資材】在庫情報!$B355)*(①【資材】入荷情報!$P$7:$P$56=②【資材】在庫情報!E$4),(①【資材】入荷情報!$S$7:$S$56))</f>
        <v>0</v>
      </c>
      <c r="E355" s="22" cm="1">
        <f t="array" ref="E355">SUMPRODUCT(('③【組立化粧箱】作業依頼＆実績'!$K$7:$K$256=②【資材】在庫情報!$B355)*('③【組立化粧箱】作業依頼＆実績'!$L$7:$L$256=②【資材】在庫情報!E$4),('③【組立化粧箱】作業依頼＆実績'!$N$7:$N$256))</f>
        <v>0</v>
      </c>
      <c r="F355" s="23">
        <f t="shared" si="67"/>
        <v>5660</v>
      </c>
      <c r="G355" s="21">
        <f>SUMPRODUCT((①【資材】入荷情報!$O$7:$O$56=②【資材】在庫情報!$B355)*(①【資材】入荷情報!$P$7:$P$56=②【資材】在庫情報!H$4),(①【資材】入荷情報!$S$7:$S$56))</f>
        <v>0</v>
      </c>
      <c r="H355" s="22" cm="1">
        <f t="array" ref="H355">SUMPRODUCT(('③【組立化粧箱】作業依頼＆実績'!$K$7:$K$256=②【資材】在庫情報!$B355)*('③【組立化粧箱】作業依頼＆実績'!$L$7:$L$256=②【資材】在庫情報!H$4),('③【組立化粧箱】作業依頼＆実績'!$N$7:$N$256))</f>
        <v>0</v>
      </c>
      <c r="I355" s="23">
        <f t="shared" si="68"/>
        <v>3443</v>
      </c>
      <c r="J355" s="21">
        <f>SUMPRODUCT((①【資材】入荷情報!$O$7:$O$56=②【資材】在庫情報!$B355)*(①【資材】入荷情報!$P$7:$P$56=②【資材】在庫情報!K$4),(①【資材】入荷情報!$S$7:$S$56))</f>
        <v>0</v>
      </c>
      <c r="K355" s="22" cm="1">
        <f t="array" ref="K355">SUMPRODUCT(('③【組立化粧箱】作業依頼＆実績'!$K$7:$K$256=②【資材】在庫情報!$B355)*('③【組立化粧箱】作業依頼＆実績'!$L$7:$L$256=②【資材】在庫情報!K$4),('③【組立化粧箱】作業依頼＆実績'!$N$7:$N$256))</f>
        <v>0</v>
      </c>
      <c r="L355" s="23">
        <f t="shared" si="69"/>
        <v>3443</v>
      </c>
      <c r="M355" s="21">
        <f>SUMPRODUCT((①【資材】入荷情報!$O$7:$O$56=②【資材】在庫情報!$B355)*(①【資材】入荷情報!$P$7:$P$56=②【資材】在庫情報!N$4),(①【資材】入荷情報!$S$7:$S$56))</f>
        <v>0</v>
      </c>
      <c r="N355" s="22" cm="1">
        <f t="array" ref="N355">SUMPRODUCT(('③【組立化粧箱】作業依頼＆実績'!$K$7:$K$256=②【資材】在庫情報!$B355)*('③【組立化粧箱】作業依頼＆実績'!$L$7:$L$256=②【資材】在庫情報!N$4),('③【組立化粧箱】作業依頼＆実績'!$N$7:$N$256))</f>
        <v>0</v>
      </c>
      <c r="O355" s="23">
        <f t="shared" si="70"/>
        <v>5280</v>
      </c>
      <c r="P355" s="21">
        <f>SUMPRODUCT((①【資材】入荷情報!$O$7:$O$56=②【資材】在庫情報!$B355)*(①【資材】入荷情報!$P$7:$P$56=②【資材】在庫情報!Q$4),(①【資材】入荷情報!$S$7:$S$56))</f>
        <v>0</v>
      </c>
      <c r="Q355" s="22" cm="1">
        <f t="array" ref="Q355">SUMPRODUCT(('③【組立化粧箱】作業依頼＆実績'!$K$7:$K$256=②【資材】在庫情報!$B355)*('③【組立化粧箱】作業依頼＆実績'!$L$7:$L$256=②【資材】在庫情報!Q$4),('③【組立化粧箱】作業依頼＆実績'!$N$7:$N$256))</f>
        <v>0</v>
      </c>
      <c r="R355" s="23">
        <f t="shared" si="71"/>
        <v>45</v>
      </c>
      <c r="S355" s="21">
        <f>SUMPRODUCT((①【資材】入荷情報!$O$7:$O$56=②【資材】在庫情報!$B355)*(①【資材】入荷情報!$P$7:$P$56=②【資材】在庫情報!T$4),(①【資材】入荷情報!$S$7:$S$56))</f>
        <v>0</v>
      </c>
      <c r="T355" s="22" cm="1">
        <f t="array" ref="T355">SUMPRODUCT(('③【組立化粧箱】作業依頼＆実績'!$K$7:$K$256=②【資材】在庫情報!$B355)*('③【組立化粧箱】作業依頼＆実績'!$L$7:$L$256=②【資材】在庫情報!T$4),('③【組立化粧箱】作業依頼＆実績'!$N$7:$N$256))</f>
        <v>0</v>
      </c>
      <c r="U355" s="23">
        <f t="shared" si="72"/>
        <v>70</v>
      </c>
      <c r="W355" s="68">
        <f t="shared" si="73"/>
        <v>0</v>
      </c>
      <c r="X355" s="22">
        <f t="shared" si="74"/>
        <v>0</v>
      </c>
      <c r="Y355" s="69">
        <f t="shared" si="75"/>
        <v>9319</v>
      </c>
    </row>
    <row r="356" spans="2:25" hidden="1" outlineLevel="1" x14ac:dyDescent="0.25">
      <c r="B356" s="19">
        <f t="shared" si="66"/>
        <v>45580</v>
      </c>
      <c r="C356" s="20" t="s">
        <v>79</v>
      </c>
      <c r="D356" s="21">
        <f>SUMPRODUCT((①【資材】入荷情報!$O$7:$O$56=②【資材】在庫情報!$B356)*(①【資材】入荷情報!$P$7:$P$56=②【資材】在庫情報!E$4),(①【資材】入荷情報!$S$7:$S$56))</f>
        <v>0</v>
      </c>
      <c r="E356" s="22" cm="1">
        <f t="array" ref="E356">SUMPRODUCT(('③【組立化粧箱】作業依頼＆実績'!$K$7:$K$256=②【資材】在庫情報!$B356)*('③【組立化粧箱】作業依頼＆実績'!$L$7:$L$256=②【資材】在庫情報!E$4),('③【組立化粧箱】作業依頼＆実績'!$N$7:$N$256))</f>
        <v>0</v>
      </c>
      <c r="F356" s="23">
        <f t="shared" si="67"/>
        <v>5660</v>
      </c>
      <c r="G356" s="21">
        <f>SUMPRODUCT((①【資材】入荷情報!$O$7:$O$56=②【資材】在庫情報!$B356)*(①【資材】入荷情報!$P$7:$P$56=②【資材】在庫情報!H$4),(①【資材】入荷情報!$S$7:$S$56))</f>
        <v>0</v>
      </c>
      <c r="H356" s="22" cm="1">
        <f t="array" ref="H356">SUMPRODUCT(('③【組立化粧箱】作業依頼＆実績'!$K$7:$K$256=②【資材】在庫情報!$B356)*('③【組立化粧箱】作業依頼＆実績'!$L$7:$L$256=②【資材】在庫情報!H$4),('③【組立化粧箱】作業依頼＆実績'!$N$7:$N$256))</f>
        <v>0</v>
      </c>
      <c r="I356" s="23">
        <f t="shared" si="68"/>
        <v>3443</v>
      </c>
      <c r="J356" s="21">
        <f>SUMPRODUCT((①【資材】入荷情報!$O$7:$O$56=②【資材】在庫情報!$B356)*(①【資材】入荷情報!$P$7:$P$56=②【資材】在庫情報!K$4),(①【資材】入荷情報!$S$7:$S$56))</f>
        <v>0</v>
      </c>
      <c r="K356" s="22" cm="1">
        <f t="array" ref="K356">SUMPRODUCT(('③【組立化粧箱】作業依頼＆実績'!$K$7:$K$256=②【資材】在庫情報!$B356)*('③【組立化粧箱】作業依頼＆実績'!$L$7:$L$256=②【資材】在庫情報!K$4),('③【組立化粧箱】作業依頼＆実績'!$N$7:$N$256))</f>
        <v>0</v>
      </c>
      <c r="L356" s="23">
        <f t="shared" si="69"/>
        <v>3443</v>
      </c>
      <c r="M356" s="21">
        <f>SUMPRODUCT((①【資材】入荷情報!$O$7:$O$56=②【資材】在庫情報!$B356)*(①【資材】入荷情報!$P$7:$P$56=②【資材】在庫情報!N$4),(①【資材】入荷情報!$S$7:$S$56))</f>
        <v>0</v>
      </c>
      <c r="N356" s="22" cm="1">
        <f t="array" ref="N356">SUMPRODUCT(('③【組立化粧箱】作業依頼＆実績'!$K$7:$K$256=②【資材】在庫情報!$B356)*('③【組立化粧箱】作業依頼＆実績'!$L$7:$L$256=②【資材】在庫情報!N$4),('③【組立化粧箱】作業依頼＆実績'!$N$7:$N$256))</f>
        <v>0</v>
      </c>
      <c r="O356" s="23">
        <f t="shared" si="70"/>
        <v>5280</v>
      </c>
      <c r="P356" s="21">
        <f>SUMPRODUCT((①【資材】入荷情報!$O$7:$O$56=②【資材】在庫情報!$B356)*(①【資材】入荷情報!$P$7:$P$56=②【資材】在庫情報!Q$4),(①【資材】入荷情報!$S$7:$S$56))</f>
        <v>0</v>
      </c>
      <c r="Q356" s="22" cm="1">
        <f t="array" ref="Q356">SUMPRODUCT(('③【組立化粧箱】作業依頼＆実績'!$K$7:$K$256=②【資材】在庫情報!$B356)*('③【組立化粧箱】作業依頼＆実績'!$L$7:$L$256=②【資材】在庫情報!Q$4),('③【組立化粧箱】作業依頼＆実績'!$N$7:$N$256))</f>
        <v>0</v>
      </c>
      <c r="R356" s="23">
        <f t="shared" si="71"/>
        <v>45</v>
      </c>
      <c r="S356" s="21">
        <f>SUMPRODUCT((①【資材】入荷情報!$O$7:$O$56=②【資材】在庫情報!$B356)*(①【資材】入荷情報!$P$7:$P$56=②【資材】在庫情報!T$4),(①【資材】入荷情報!$S$7:$S$56))</f>
        <v>0</v>
      </c>
      <c r="T356" s="22" cm="1">
        <f t="array" ref="T356">SUMPRODUCT(('③【組立化粧箱】作業依頼＆実績'!$K$7:$K$256=②【資材】在庫情報!$B356)*('③【組立化粧箱】作業依頼＆実績'!$L$7:$L$256=②【資材】在庫情報!T$4),('③【組立化粧箱】作業依頼＆実績'!$N$7:$N$256))</f>
        <v>0</v>
      </c>
      <c r="U356" s="23">
        <f t="shared" si="72"/>
        <v>70</v>
      </c>
      <c r="W356" s="68">
        <f t="shared" si="73"/>
        <v>0</v>
      </c>
      <c r="X356" s="22">
        <f t="shared" si="74"/>
        <v>0</v>
      </c>
      <c r="Y356" s="69">
        <f t="shared" si="75"/>
        <v>9319</v>
      </c>
    </row>
    <row r="357" spans="2:25" hidden="1" outlineLevel="1" x14ac:dyDescent="0.25">
      <c r="B357" s="19">
        <f t="shared" si="66"/>
        <v>45581</v>
      </c>
      <c r="C357" s="20" t="s">
        <v>80</v>
      </c>
      <c r="D357" s="21">
        <f>SUMPRODUCT((①【資材】入荷情報!$O$7:$O$56=②【資材】在庫情報!$B357)*(①【資材】入荷情報!$P$7:$P$56=②【資材】在庫情報!E$4),(①【資材】入荷情報!$S$7:$S$56))</f>
        <v>0</v>
      </c>
      <c r="E357" s="22" cm="1">
        <f t="array" ref="E357">SUMPRODUCT(('③【組立化粧箱】作業依頼＆実績'!$K$7:$K$256=②【資材】在庫情報!$B357)*('③【組立化粧箱】作業依頼＆実績'!$L$7:$L$256=②【資材】在庫情報!E$4),('③【組立化粧箱】作業依頼＆実績'!$N$7:$N$256))</f>
        <v>0</v>
      </c>
      <c r="F357" s="23">
        <f t="shared" si="67"/>
        <v>5660</v>
      </c>
      <c r="G357" s="21">
        <f>SUMPRODUCT((①【資材】入荷情報!$O$7:$O$56=②【資材】在庫情報!$B357)*(①【資材】入荷情報!$P$7:$P$56=②【資材】在庫情報!H$4),(①【資材】入荷情報!$S$7:$S$56))</f>
        <v>0</v>
      </c>
      <c r="H357" s="22" cm="1">
        <f t="array" ref="H357">SUMPRODUCT(('③【組立化粧箱】作業依頼＆実績'!$K$7:$K$256=②【資材】在庫情報!$B357)*('③【組立化粧箱】作業依頼＆実績'!$L$7:$L$256=②【資材】在庫情報!H$4),('③【組立化粧箱】作業依頼＆実績'!$N$7:$N$256))</f>
        <v>0</v>
      </c>
      <c r="I357" s="23">
        <f t="shared" si="68"/>
        <v>3443</v>
      </c>
      <c r="J357" s="21">
        <f>SUMPRODUCT((①【資材】入荷情報!$O$7:$O$56=②【資材】在庫情報!$B357)*(①【資材】入荷情報!$P$7:$P$56=②【資材】在庫情報!K$4),(①【資材】入荷情報!$S$7:$S$56))</f>
        <v>0</v>
      </c>
      <c r="K357" s="22" cm="1">
        <f t="array" ref="K357">SUMPRODUCT(('③【組立化粧箱】作業依頼＆実績'!$K$7:$K$256=②【資材】在庫情報!$B357)*('③【組立化粧箱】作業依頼＆実績'!$L$7:$L$256=②【資材】在庫情報!K$4),('③【組立化粧箱】作業依頼＆実績'!$N$7:$N$256))</f>
        <v>0</v>
      </c>
      <c r="L357" s="23">
        <f t="shared" si="69"/>
        <v>3443</v>
      </c>
      <c r="M357" s="21">
        <f>SUMPRODUCT((①【資材】入荷情報!$O$7:$O$56=②【資材】在庫情報!$B357)*(①【資材】入荷情報!$P$7:$P$56=②【資材】在庫情報!N$4),(①【資材】入荷情報!$S$7:$S$56))</f>
        <v>0</v>
      </c>
      <c r="N357" s="22" cm="1">
        <f t="array" ref="N357">SUMPRODUCT(('③【組立化粧箱】作業依頼＆実績'!$K$7:$K$256=②【資材】在庫情報!$B357)*('③【組立化粧箱】作業依頼＆実績'!$L$7:$L$256=②【資材】在庫情報!N$4),('③【組立化粧箱】作業依頼＆実績'!$N$7:$N$256))</f>
        <v>0</v>
      </c>
      <c r="O357" s="23">
        <f t="shared" si="70"/>
        <v>5280</v>
      </c>
      <c r="P357" s="21">
        <f>SUMPRODUCT((①【資材】入荷情報!$O$7:$O$56=②【資材】在庫情報!$B357)*(①【資材】入荷情報!$P$7:$P$56=②【資材】在庫情報!Q$4),(①【資材】入荷情報!$S$7:$S$56))</f>
        <v>0</v>
      </c>
      <c r="Q357" s="22" cm="1">
        <f t="array" ref="Q357">SUMPRODUCT(('③【組立化粧箱】作業依頼＆実績'!$K$7:$K$256=②【資材】在庫情報!$B357)*('③【組立化粧箱】作業依頼＆実績'!$L$7:$L$256=②【資材】在庫情報!Q$4),('③【組立化粧箱】作業依頼＆実績'!$N$7:$N$256))</f>
        <v>0</v>
      </c>
      <c r="R357" s="23">
        <f t="shared" si="71"/>
        <v>45</v>
      </c>
      <c r="S357" s="21">
        <f>SUMPRODUCT((①【資材】入荷情報!$O$7:$O$56=②【資材】在庫情報!$B357)*(①【資材】入荷情報!$P$7:$P$56=②【資材】在庫情報!T$4),(①【資材】入荷情報!$S$7:$S$56))</f>
        <v>0</v>
      </c>
      <c r="T357" s="22" cm="1">
        <f t="array" ref="T357">SUMPRODUCT(('③【組立化粧箱】作業依頼＆実績'!$K$7:$K$256=②【資材】在庫情報!$B357)*('③【組立化粧箱】作業依頼＆実績'!$L$7:$L$256=②【資材】在庫情報!T$4),('③【組立化粧箱】作業依頼＆実績'!$N$7:$N$256))</f>
        <v>0</v>
      </c>
      <c r="U357" s="23">
        <f t="shared" si="72"/>
        <v>70</v>
      </c>
      <c r="W357" s="68">
        <f t="shared" si="73"/>
        <v>0</v>
      </c>
      <c r="X357" s="22">
        <f t="shared" si="74"/>
        <v>0</v>
      </c>
      <c r="Y357" s="69">
        <f t="shared" si="75"/>
        <v>9319</v>
      </c>
    </row>
    <row r="358" spans="2:25" hidden="1" outlineLevel="1" x14ac:dyDescent="0.25">
      <c r="B358" s="19">
        <f t="shared" si="66"/>
        <v>45582</v>
      </c>
      <c r="C358" s="20" t="s">
        <v>81</v>
      </c>
      <c r="D358" s="21">
        <f>SUMPRODUCT((①【資材】入荷情報!$O$7:$O$56=②【資材】在庫情報!$B358)*(①【資材】入荷情報!$P$7:$P$56=②【資材】在庫情報!E$4),(①【資材】入荷情報!$S$7:$S$56))</f>
        <v>0</v>
      </c>
      <c r="E358" s="22" cm="1">
        <f t="array" ref="E358">SUMPRODUCT(('③【組立化粧箱】作業依頼＆実績'!$K$7:$K$256=②【資材】在庫情報!$B358)*('③【組立化粧箱】作業依頼＆実績'!$L$7:$L$256=②【資材】在庫情報!E$4),('③【組立化粧箱】作業依頼＆実績'!$N$7:$N$256))</f>
        <v>0</v>
      </c>
      <c r="F358" s="23">
        <f t="shared" si="67"/>
        <v>5660</v>
      </c>
      <c r="G358" s="21">
        <f>SUMPRODUCT((①【資材】入荷情報!$O$7:$O$56=②【資材】在庫情報!$B358)*(①【資材】入荷情報!$P$7:$P$56=②【資材】在庫情報!H$4),(①【資材】入荷情報!$S$7:$S$56))</f>
        <v>0</v>
      </c>
      <c r="H358" s="22" cm="1">
        <f t="array" ref="H358">SUMPRODUCT(('③【組立化粧箱】作業依頼＆実績'!$K$7:$K$256=②【資材】在庫情報!$B358)*('③【組立化粧箱】作業依頼＆実績'!$L$7:$L$256=②【資材】在庫情報!H$4),('③【組立化粧箱】作業依頼＆実績'!$N$7:$N$256))</f>
        <v>0</v>
      </c>
      <c r="I358" s="23">
        <f t="shared" si="68"/>
        <v>3443</v>
      </c>
      <c r="J358" s="21">
        <f>SUMPRODUCT((①【資材】入荷情報!$O$7:$O$56=②【資材】在庫情報!$B358)*(①【資材】入荷情報!$P$7:$P$56=②【資材】在庫情報!K$4),(①【資材】入荷情報!$S$7:$S$56))</f>
        <v>0</v>
      </c>
      <c r="K358" s="22" cm="1">
        <f t="array" ref="K358">SUMPRODUCT(('③【組立化粧箱】作業依頼＆実績'!$K$7:$K$256=②【資材】在庫情報!$B358)*('③【組立化粧箱】作業依頼＆実績'!$L$7:$L$256=②【資材】在庫情報!K$4),('③【組立化粧箱】作業依頼＆実績'!$N$7:$N$256))</f>
        <v>0</v>
      </c>
      <c r="L358" s="23">
        <f t="shared" si="69"/>
        <v>3443</v>
      </c>
      <c r="M358" s="21">
        <f>SUMPRODUCT((①【資材】入荷情報!$O$7:$O$56=②【資材】在庫情報!$B358)*(①【資材】入荷情報!$P$7:$P$56=②【資材】在庫情報!N$4),(①【資材】入荷情報!$S$7:$S$56))</f>
        <v>0</v>
      </c>
      <c r="N358" s="22" cm="1">
        <f t="array" ref="N358">SUMPRODUCT(('③【組立化粧箱】作業依頼＆実績'!$K$7:$K$256=②【資材】在庫情報!$B358)*('③【組立化粧箱】作業依頼＆実績'!$L$7:$L$256=②【資材】在庫情報!N$4),('③【組立化粧箱】作業依頼＆実績'!$N$7:$N$256))</f>
        <v>0</v>
      </c>
      <c r="O358" s="23">
        <f t="shared" si="70"/>
        <v>5280</v>
      </c>
      <c r="P358" s="21">
        <f>SUMPRODUCT((①【資材】入荷情報!$O$7:$O$56=②【資材】在庫情報!$B358)*(①【資材】入荷情報!$P$7:$P$56=②【資材】在庫情報!Q$4),(①【資材】入荷情報!$S$7:$S$56))</f>
        <v>0</v>
      </c>
      <c r="Q358" s="22" cm="1">
        <f t="array" ref="Q358">SUMPRODUCT(('③【組立化粧箱】作業依頼＆実績'!$K$7:$K$256=②【資材】在庫情報!$B358)*('③【組立化粧箱】作業依頼＆実績'!$L$7:$L$256=②【資材】在庫情報!Q$4),('③【組立化粧箱】作業依頼＆実績'!$N$7:$N$256))</f>
        <v>0</v>
      </c>
      <c r="R358" s="23">
        <f t="shared" si="71"/>
        <v>45</v>
      </c>
      <c r="S358" s="21">
        <f>SUMPRODUCT((①【資材】入荷情報!$O$7:$O$56=②【資材】在庫情報!$B358)*(①【資材】入荷情報!$P$7:$P$56=②【資材】在庫情報!T$4),(①【資材】入荷情報!$S$7:$S$56))</f>
        <v>0</v>
      </c>
      <c r="T358" s="22" cm="1">
        <f t="array" ref="T358">SUMPRODUCT(('③【組立化粧箱】作業依頼＆実績'!$K$7:$K$256=②【資材】在庫情報!$B358)*('③【組立化粧箱】作業依頼＆実績'!$L$7:$L$256=②【資材】在庫情報!T$4),('③【組立化粧箱】作業依頼＆実績'!$N$7:$N$256))</f>
        <v>0</v>
      </c>
      <c r="U358" s="23">
        <f t="shared" si="72"/>
        <v>70</v>
      </c>
      <c r="W358" s="68">
        <f t="shared" si="73"/>
        <v>0</v>
      </c>
      <c r="X358" s="22">
        <f t="shared" si="74"/>
        <v>0</v>
      </c>
      <c r="Y358" s="69">
        <f t="shared" si="75"/>
        <v>9319</v>
      </c>
    </row>
    <row r="359" spans="2:25" hidden="1" outlineLevel="1" x14ac:dyDescent="0.25">
      <c r="B359" s="19">
        <f t="shared" si="66"/>
        <v>45583</v>
      </c>
      <c r="C359" s="20" t="s">
        <v>75</v>
      </c>
      <c r="D359" s="21">
        <f>SUMPRODUCT((①【資材】入荷情報!$O$7:$O$56=②【資材】在庫情報!$B359)*(①【資材】入荷情報!$P$7:$P$56=②【資材】在庫情報!E$4),(①【資材】入荷情報!$S$7:$S$56))</f>
        <v>0</v>
      </c>
      <c r="E359" s="22" cm="1">
        <f t="array" ref="E359">SUMPRODUCT(('③【組立化粧箱】作業依頼＆実績'!$K$7:$K$256=②【資材】在庫情報!$B359)*('③【組立化粧箱】作業依頼＆実績'!$L$7:$L$256=②【資材】在庫情報!E$4),('③【組立化粧箱】作業依頼＆実績'!$N$7:$N$256))</f>
        <v>0</v>
      </c>
      <c r="F359" s="23">
        <f t="shared" si="67"/>
        <v>5660</v>
      </c>
      <c r="G359" s="21">
        <f>SUMPRODUCT((①【資材】入荷情報!$O$7:$O$56=②【資材】在庫情報!$B359)*(①【資材】入荷情報!$P$7:$P$56=②【資材】在庫情報!H$4),(①【資材】入荷情報!$S$7:$S$56))</f>
        <v>0</v>
      </c>
      <c r="H359" s="22" cm="1">
        <f t="array" ref="H359">SUMPRODUCT(('③【組立化粧箱】作業依頼＆実績'!$K$7:$K$256=②【資材】在庫情報!$B359)*('③【組立化粧箱】作業依頼＆実績'!$L$7:$L$256=②【資材】在庫情報!H$4),('③【組立化粧箱】作業依頼＆実績'!$N$7:$N$256))</f>
        <v>0</v>
      </c>
      <c r="I359" s="23">
        <f t="shared" si="68"/>
        <v>3443</v>
      </c>
      <c r="J359" s="21">
        <f>SUMPRODUCT((①【資材】入荷情報!$O$7:$O$56=②【資材】在庫情報!$B359)*(①【資材】入荷情報!$P$7:$P$56=②【資材】在庫情報!K$4),(①【資材】入荷情報!$S$7:$S$56))</f>
        <v>0</v>
      </c>
      <c r="K359" s="22" cm="1">
        <f t="array" ref="K359">SUMPRODUCT(('③【組立化粧箱】作業依頼＆実績'!$K$7:$K$256=②【資材】在庫情報!$B359)*('③【組立化粧箱】作業依頼＆実績'!$L$7:$L$256=②【資材】在庫情報!K$4),('③【組立化粧箱】作業依頼＆実績'!$N$7:$N$256))</f>
        <v>0</v>
      </c>
      <c r="L359" s="23">
        <f t="shared" si="69"/>
        <v>3443</v>
      </c>
      <c r="M359" s="21">
        <f>SUMPRODUCT((①【資材】入荷情報!$O$7:$O$56=②【資材】在庫情報!$B359)*(①【資材】入荷情報!$P$7:$P$56=②【資材】在庫情報!N$4),(①【資材】入荷情報!$S$7:$S$56))</f>
        <v>0</v>
      </c>
      <c r="N359" s="22" cm="1">
        <f t="array" ref="N359">SUMPRODUCT(('③【組立化粧箱】作業依頼＆実績'!$K$7:$K$256=②【資材】在庫情報!$B359)*('③【組立化粧箱】作業依頼＆実績'!$L$7:$L$256=②【資材】在庫情報!N$4),('③【組立化粧箱】作業依頼＆実績'!$N$7:$N$256))</f>
        <v>0</v>
      </c>
      <c r="O359" s="23">
        <f t="shared" si="70"/>
        <v>5280</v>
      </c>
      <c r="P359" s="21">
        <f>SUMPRODUCT((①【資材】入荷情報!$O$7:$O$56=②【資材】在庫情報!$B359)*(①【資材】入荷情報!$P$7:$P$56=②【資材】在庫情報!Q$4),(①【資材】入荷情報!$S$7:$S$56))</f>
        <v>0</v>
      </c>
      <c r="Q359" s="22" cm="1">
        <f t="array" ref="Q359">SUMPRODUCT(('③【組立化粧箱】作業依頼＆実績'!$K$7:$K$256=②【資材】在庫情報!$B359)*('③【組立化粧箱】作業依頼＆実績'!$L$7:$L$256=②【資材】在庫情報!Q$4),('③【組立化粧箱】作業依頼＆実績'!$N$7:$N$256))</f>
        <v>0</v>
      </c>
      <c r="R359" s="23">
        <f t="shared" si="71"/>
        <v>45</v>
      </c>
      <c r="S359" s="21">
        <f>SUMPRODUCT((①【資材】入荷情報!$O$7:$O$56=②【資材】在庫情報!$B359)*(①【資材】入荷情報!$P$7:$P$56=②【資材】在庫情報!T$4),(①【資材】入荷情報!$S$7:$S$56))</f>
        <v>0</v>
      </c>
      <c r="T359" s="22" cm="1">
        <f t="array" ref="T359">SUMPRODUCT(('③【組立化粧箱】作業依頼＆実績'!$K$7:$K$256=②【資材】在庫情報!$B359)*('③【組立化粧箱】作業依頼＆実績'!$L$7:$L$256=②【資材】在庫情報!T$4),('③【組立化粧箱】作業依頼＆実績'!$N$7:$N$256))</f>
        <v>0</v>
      </c>
      <c r="U359" s="23">
        <f t="shared" si="72"/>
        <v>70</v>
      </c>
      <c r="W359" s="68">
        <f t="shared" si="73"/>
        <v>0</v>
      </c>
      <c r="X359" s="22">
        <f t="shared" si="74"/>
        <v>0</v>
      </c>
      <c r="Y359" s="69">
        <f t="shared" si="75"/>
        <v>9319</v>
      </c>
    </row>
    <row r="360" spans="2:25" hidden="1" outlineLevel="1" x14ac:dyDescent="0.25">
      <c r="B360" s="19">
        <f t="shared" si="66"/>
        <v>45584</v>
      </c>
      <c r="C360" s="20" t="s">
        <v>76</v>
      </c>
      <c r="D360" s="21">
        <f>SUMPRODUCT((①【資材】入荷情報!$O$7:$O$56=②【資材】在庫情報!$B360)*(①【資材】入荷情報!$P$7:$P$56=②【資材】在庫情報!E$4),(①【資材】入荷情報!$S$7:$S$56))</f>
        <v>0</v>
      </c>
      <c r="E360" s="22" cm="1">
        <f t="array" ref="E360">SUMPRODUCT(('③【組立化粧箱】作業依頼＆実績'!$K$7:$K$256=②【資材】在庫情報!$B360)*('③【組立化粧箱】作業依頼＆実績'!$L$7:$L$256=②【資材】在庫情報!E$4),('③【組立化粧箱】作業依頼＆実績'!$N$7:$N$256))</f>
        <v>0</v>
      </c>
      <c r="F360" s="23">
        <f t="shared" si="67"/>
        <v>5660</v>
      </c>
      <c r="G360" s="21">
        <f>SUMPRODUCT((①【資材】入荷情報!$O$7:$O$56=②【資材】在庫情報!$B360)*(①【資材】入荷情報!$P$7:$P$56=②【資材】在庫情報!H$4),(①【資材】入荷情報!$S$7:$S$56))</f>
        <v>0</v>
      </c>
      <c r="H360" s="22" cm="1">
        <f t="array" ref="H360">SUMPRODUCT(('③【組立化粧箱】作業依頼＆実績'!$K$7:$K$256=②【資材】在庫情報!$B360)*('③【組立化粧箱】作業依頼＆実績'!$L$7:$L$256=②【資材】在庫情報!H$4),('③【組立化粧箱】作業依頼＆実績'!$N$7:$N$256))</f>
        <v>0</v>
      </c>
      <c r="I360" s="23">
        <f t="shared" si="68"/>
        <v>3443</v>
      </c>
      <c r="J360" s="21">
        <f>SUMPRODUCT((①【資材】入荷情報!$O$7:$O$56=②【資材】在庫情報!$B360)*(①【資材】入荷情報!$P$7:$P$56=②【資材】在庫情報!K$4),(①【資材】入荷情報!$S$7:$S$56))</f>
        <v>0</v>
      </c>
      <c r="K360" s="22" cm="1">
        <f t="array" ref="K360">SUMPRODUCT(('③【組立化粧箱】作業依頼＆実績'!$K$7:$K$256=②【資材】在庫情報!$B360)*('③【組立化粧箱】作業依頼＆実績'!$L$7:$L$256=②【資材】在庫情報!K$4),('③【組立化粧箱】作業依頼＆実績'!$N$7:$N$256))</f>
        <v>0</v>
      </c>
      <c r="L360" s="23">
        <f t="shared" si="69"/>
        <v>3443</v>
      </c>
      <c r="M360" s="21">
        <f>SUMPRODUCT((①【資材】入荷情報!$O$7:$O$56=②【資材】在庫情報!$B360)*(①【資材】入荷情報!$P$7:$P$56=②【資材】在庫情報!N$4),(①【資材】入荷情報!$S$7:$S$56))</f>
        <v>0</v>
      </c>
      <c r="N360" s="22" cm="1">
        <f t="array" ref="N360">SUMPRODUCT(('③【組立化粧箱】作業依頼＆実績'!$K$7:$K$256=②【資材】在庫情報!$B360)*('③【組立化粧箱】作業依頼＆実績'!$L$7:$L$256=②【資材】在庫情報!N$4),('③【組立化粧箱】作業依頼＆実績'!$N$7:$N$256))</f>
        <v>0</v>
      </c>
      <c r="O360" s="23">
        <f t="shared" si="70"/>
        <v>5280</v>
      </c>
      <c r="P360" s="21">
        <f>SUMPRODUCT((①【資材】入荷情報!$O$7:$O$56=②【資材】在庫情報!$B360)*(①【資材】入荷情報!$P$7:$P$56=②【資材】在庫情報!Q$4),(①【資材】入荷情報!$S$7:$S$56))</f>
        <v>0</v>
      </c>
      <c r="Q360" s="22" cm="1">
        <f t="array" ref="Q360">SUMPRODUCT(('③【組立化粧箱】作業依頼＆実績'!$K$7:$K$256=②【資材】在庫情報!$B360)*('③【組立化粧箱】作業依頼＆実績'!$L$7:$L$256=②【資材】在庫情報!Q$4),('③【組立化粧箱】作業依頼＆実績'!$N$7:$N$256))</f>
        <v>0</v>
      </c>
      <c r="R360" s="23">
        <f t="shared" si="71"/>
        <v>45</v>
      </c>
      <c r="S360" s="21">
        <f>SUMPRODUCT((①【資材】入荷情報!$O$7:$O$56=②【資材】在庫情報!$B360)*(①【資材】入荷情報!$P$7:$P$56=②【資材】在庫情報!T$4),(①【資材】入荷情報!$S$7:$S$56))</f>
        <v>0</v>
      </c>
      <c r="T360" s="22" cm="1">
        <f t="array" ref="T360">SUMPRODUCT(('③【組立化粧箱】作業依頼＆実績'!$K$7:$K$256=②【資材】在庫情報!$B360)*('③【組立化粧箱】作業依頼＆実績'!$L$7:$L$256=②【資材】在庫情報!T$4),('③【組立化粧箱】作業依頼＆実績'!$N$7:$N$256))</f>
        <v>0</v>
      </c>
      <c r="U360" s="23">
        <f t="shared" si="72"/>
        <v>70</v>
      </c>
      <c r="W360" s="68">
        <f t="shared" si="73"/>
        <v>0</v>
      </c>
      <c r="X360" s="22">
        <f t="shared" si="74"/>
        <v>0</v>
      </c>
      <c r="Y360" s="69">
        <f t="shared" si="75"/>
        <v>9319</v>
      </c>
    </row>
    <row r="361" spans="2:25" hidden="1" outlineLevel="1" x14ac:dyDescent="0.25">
      <c r="B361" s="19">
        <f t="shared" si="66"/>
        <v>45585</v>
      </c>
      <c r="C361" s="20" t="s">
        <v>77</v>
      </c>
      <c r="D361" s="21">
        <f>SUMPRODUCT((①【資材】入荷情報!$O$7:$O$56=②【資材】在庫情報!$B361)*(①【資材】入荷情報!$P$7:$P$56=②【資材】在庫情報!E$4),(①【資材】入荷情報!$S$7:$S$56))</f>
        <v>0</v>
      </c>
      <c r="E361" s="22" cm="1">
        <f t="array" ref="E361">SUMPRODUCT(('③【組立化粧箱】作業依頼＆実績'!$K$7:$K$256=②【資材】在庫情報!$B361)*('③【組立化粧箱】作業依頼＆実績'!$L$7:$L$256=②【資材】在庫情報!E$4),('③【組立化粧箱】作業依頼＆実績'!$N$7:$N$256))</f>
        <v>0</v>
      </c>
      <c r="F361" s="23">
        <f t="shared" si="67"/>
        <v>5660</v>
      </c>
      <c r="G361" s="21">
        <f>SUMPRODUCT((①【資材】入荷情報!$O$7:$O$56=②【資材】在庫情報!$B361)*(①【資材】入荷情報!$P$7:$P$56=②【資材】在庫情報!H$4),(①【資材】入荷情報!$S$7:$S$56))</f>
        <v>0</v>
      </c>
      <c r="H361" s="22" cm="1">
        <f t="array" ref="H361">SUMPRODUCT(('③【組立化粧箱】作業依頼＆実績'!$K$7:$K$256=②【資材】在庫情報!$B361)*('③【組立化粧箱】作業依頼＆実績'!$L$7:$L$256=②【資材】在庫情報!H$4),('③【組立化粧箱】作業依頼＆実績'!$N$7:$N$256))</f>
        <v>0</v>
      </c>
      <c r="I361" s="23">
        <f t="shared" si="68"/>
        <v>3443</v>
      </c>
      <c r="J361" s="21">
        <f>SUMPRODUCT((①【資材】入荷情報!$O$7:$O$56=②【資材】在庫情報!$B361)*(①【資材】入荷情報!$P$7:$P$56=②【資材】在庫情報!K$4),(①【資材】入荷情報!$S$7:$S$56))</f>
        <v>0</v>
      </c>
      <c r="K361" s="22" cm="1">
        <f t="array" ref="K361">SUMPRODUCT(('③【組立化粧箱】作業依頼＆実績'!$K$7:$K$256=②【資材】在庫情報!$B361)*('③【組立化粧箱】作業依頼＆実績'!$L$7:$L$256=②【資材】在庫情報!K$4),('③【組立化粧箱】作業依頼＆実績'!$N$7:$N$256))</f>
        <v>0</v>
      </c>
      <c r="L361" s="23">
        <f t="shared" si="69"/>
        <v>3443</v>
      </c>
      <c r="M361" s="21">
        <f>SUMPRODUCT((①【資材】入荷情報!$O$7:$O$56=②【資材】在庫情報!$B361)*(①【資材】入荷情報!$P$7:$P$56=②【資材】在庫情報!N$4),(①【資材】入荷情報!$S$7:$S$56))</f>
        <v>0</v>
      </c>
      <c r="N361" s="22" cm="1">
        <f t="array" ref="N361">SUMPRODUCT(('③【組立化粧箱】作業依頼＆実績'!$K$7:$K$256=②【資材】在庫情報!$B361)*('③【組立化粧箱】作業依頼＆実績'!$L$7:$L$256=②【資材】在庫情報!N$4),('③【組立化粧箱】作業依頼＆実績'!$N$7:$N$256))</f>
        <v>0</v>
      </c>
      <c r="O361" s="23">
        <f t="shared" si="70"/>
        <v>5280</v>
      </c>
      <c r="P361" s="21">
        <f>SUMPRODUCT((①【資材】入荷情報!$O$7:$O$56=②【資材】在庫情報!$B361)*(①【資材】入荷情報!$P$7:$P$56=②【資材】在庫情報!Q$4),(①【資材】入荷情報!$S$7:$S$56))</f>
        <v>0</v>
      </c>
      <c r="Q361" s="22" cm="1">
        <f t="array" ref="Q361">SUMPRODUCT(('③【組立化粧箱】作業依頼＆実績'!$K$7:$K$256=②【資材】在庫情報!$B361)*('③【組立化粧箱】作業依頼＆実績'!$L$7:$L$256=②【資材】在庫情報!Q$4),('③【組立化粧箱】作業依頼＆実績'!$N$7:$N$256))</f>
        <v>0</v>
      </c>
      <c r="R361" s="23">
        <f t="shared" si="71"/>
        <v>45</v>
      </c>
      <c r="S361" s="21">
        <f>SUMPRODUCT((①【資材】入荷情報!$O$7:$O$56=②【資材】在庫情報!$B361)*(①【資材】入荷情報!$P$7:$P$56=②【資材】在庫情報!T$4),(①【資材】入荷情報!$S$7:$S$56))</f>
        <v>0</v>
      </c>
      <c r="T361" s="22" cm="1">
        <f t="array" ref="T361">SUMPRODUCT(('③【組立化粧箱】作業依頼＆実績'!$K$7:$K$256=②【資材】在庫情報!$B361)*('③【組立化粧箱】作業依頼＆実績'!$L$7:$L$256=②【資材】在庫情報!T$4),('③【組立化粧箱】作業依頼＆実績'!$N$7:$N$256))</f>
        <v>0</v>
      </c>
      <c r="U361" s="23">
        <f t="shared" si="72"/>
        <v>70</v>
      </c>
      <c r="W361" s="68">
        <f t="shared" si="73"/>
        <v>0</v>
      </c>
      <c r="X361" s="22">
        <f t="shared" si="74"/>
        <v>0</v>
      </c>
      <c r="Y361" s="69">
        <f t="shared" si="75"/>
        <v>9319</v>
      </c>
    </row>
    <row r="362" spans="2:25" hidden="1" outlineLevel="1" x14ac:dyDescent="0.25">
      <c r="B362" s="19">
        <f t="shared" si="66"/>
        <v>45586</v>
      </c>
      <c r="C362" s="20" t="s">
        <v>78</v>
      </c>
      <c r="D362" s="21">
        <f>SUMPRODUCT((①【資材】入荷情報!$O$7:$O$56=②【資材】在庫情報!$B362)*(①【資材】入荷情報!$P$7:$P$56=②【資材】在庫情報!E$4),(①【資材】入荷情報!$S$7:$S$56))</f>
        <v>0</v>
      </c>
      <c r="E362" s="22" cm="1">
        <f t="array" ref="E362">SUMPRODUCT(('③【組立化粧箱】作業依頼＆実績'!$K$7:$K$256=②【資材】在庫情報!$B362)*('③【組立化粧箱】作業依頼＆実績'!$L$7:$L$256=②【資材】在庫情報!E$4),('③【組立化粧箱】作業依頼＆実績'!$N$7:$N$256))</f>
        <v>0</v>
      </c>
      <c r="F362" s="23">
        <f t="shared" si="67"/>
        <v>5660</v>
      </c>
      <c r="G362" s="21">
        <f>SUMPRODUCT((①【資材】入荷情報!$O$7:$O$56=②【資材】在庫情報!$B362)*(①【資材】入荷情報!$P$7:$P$56=②【資材】在庫情報!H$4),(①【資材】入荷情報!$S$7:$S$56))</f>
        <v>0</v>
      </c>
      <c r="H362" s="22" cm="1">
        <f t="array" ref="H362">SUMPRODUCT(('③【組立化粧箱】作業依頼＆実績'!$K$7:$K$256=②【資材】在庫情報!$B362)*('③【組立化粧箱】作業依頼＆実績'!$L$7:$L$256=②【資材】在庫情報!H$4),('③【組立化粧箱】作業依頼＆実績'!$N$7:$N$256))</f>
        <v>0</v>
      </c>
      <c r="I362" s="23">
        <f t="shared" si="68"/>
        <v>3443</v>
      </c>
      <c r="J362" s="21">
        <f>SUMPRODUCT((①【資材】入荷情報!$O$7:$O$56=②【資材】在庫情報!$B362)*(①【資材】入荷情報!$P$7:$P$56=②【資材】在庫情報!K$4),(①【資材】入荷情報!$S$7:$S$56))</f>
        <v>0</v>
      </c>
      <c r="K362" s="22" cm="1">
        <f t="array" ref="K362">SUMPRODUCT(('③【組立化粧箱】作業依頼＆実績'!$K$7:$K$256=②【資材】在庫情報!$B362)*('③【組立化粧箱】作業依頼＆実績'!$L$7:$L$256=②【資材】在庫情報!K$4),('③【組立化粧箱】作業依頼＆実績'!$N$7:$N$256))</f>
        <v>0</v>
      </c>
      <c r="L362" s="23">
        <f t="shared" si="69"/>
        <v>3443</v>
      </c>
      <c r="M362" s="21">
        <f>SUMPRODUCT((①【資材】入荷情報!$O$7:$O$56=②【資材】在庫情報!$B362)*(①【資材】入荷情報!$P$7:$P$56=②【資材】在庫情報!N$4),(①【資材】入荷情報!$S$7:$S$56))</f>
        <v>0</v>
      </c>
      <c r="N362" s="22" cm="1">
        <f t="array" ref="N362">SUMPRODUCT(('③【組立化粧箱】作業依頼＆実績'!$K$7:$K$256=②【資材】在庫情報!$B362)*('③【組立化粧箱】作業依頼＆実績'!$L$7:$L$256=②【資材】在庫情報!N$4),('③【組立化粧箱】作業依頼＆実績'!$N$7:$N$256))</f>
        <v>0</v>
      </c>
      <c r="O362" s="23">
        <f t="shared" si="70"/>
        <v>5280</v>
      </c>
      <c r="P362" s="21">
        <f>SUMPRODUCT((①【資材】入荷情報!$O$7:$O$56=②【資材】在庫情報!$B362)*(①【資材】入荷情報!$P$7:$P$56=②【資材】在庫情報!Q$4),(①【資材】入荷情報!$S$7:$S$56))</f>
        <v>0</v>
      </c>
      <c r="Q362" s="22" cm="1">
        <f t="array" ref="Q362">SUMPRODUCT(('③【組立化粧箱】作業依頼＆実績'!$K$7:$K$256=②【資材】在庫情報!$B362)*('③【組立化粧箱】作業依頼＆実績'!$L$7:$L$256=②【資材】在庫情報!Q$4),('③【組立化粧箱】作業依頼＆実績'!$N$7:$N$256))</f>
        <v>0</v>
      </c>
      <c r="R362" s="23">
        <f t="shared" si="71"/>
        <v>45</v>
      </c>
      <c r="S362" s="21">
        <f>SUMPRODUCT((①【資材】入荷情報!$O$7:$O$56=②【資材】在庫情報!$B362)*(①【資材】入荷情報!$P$7:$P$56=②【資材】在庫情報!T$4),(①【資材】入荷情報!$S$7:$S$56))</f>
        <v>0</v>
      </c>
      <c r="T362" s="22" cm="1">
        <f t="array" ref="T362">SUMPRODUCT(('③【組立化粧箱】作業依頼＆実績'!$K$7:$K$256=②【資材】在庫情報!$B362)*('③【組立化粧箱】作業依頼＆実績'!$L$7:$L$256=②【資材】在庫情報!T$4),('③【組立化粧箱】作業依頼＆実績'!$N$7:$N$256))</f>
        <v>0</v>
      </c>
      <c r="U362" s="23">
        <f t="shared" si="72"/>
        <v>70</v>
      </c>
      <c r="W362" s="68">
        <f t="shared" si="73"/>
        <v>0</v>
      </c>
      <c r="X362" s="22">
        <f t="shared" si="74"/>
        <v>0</v>
      </c>
      <c r="Y362" s="69">
        <f t="shared" si="75"/>
        <v>9319</v>
      </c>
    </row>
    <row r="363" spans="2:25" hidden="1" outlineLevel="1" x14ac:dyDescent="0.25">
      <c r="B363" s="19">
        <f t="shared" si="66"/>
        <v>45587</v>
      </c>
      <c r="C363" s="20" t="s">
        <v>79</v>
      </c>
      <c r="D363" s="21">
        <f>SUMPRODUCT((①【資材】入荷情報!$O$7:$O$56=②【資材】在庫情報!$B363)*(①【資材】入荷情報!$P$7:$P$56=②【資材】在庫情報!E$4),(①【資材】入荷情報!$S$7:$S$56))</f>
        <v>0</v>
      </c>
      <c r="E363" s="22" cm="1">
        <f t="array" ref="E363">SUMPRODUCT(('③【組立化粧箱】作業依頼＆実績'!$K$7:$K$256=②【資材】在庫情報!$B363)*('③【組立化粧箱】作業依頼＆実績'!$L$7:$L$256=②【資材】在庫情報!E$4),('③【組立化粧箱】作業依頼＆実績'!$N$7:$N$256))</f>
        <v>0</v>
      </c>
      <c r="F363" s="23">
        <f t="shared" si="67"/>
        <v>5660</v>
      </c>
      <c r="G363" s="21">
        <f>SUMPRODUCT((①【資材】入荷情報!$O$7:$O$56=②【資材】在庫情報!$B363)*(①【資材】入荷情報!$P$7:$P$56=②【資材】在庫情報!H$4),(①【資材】入荷情報!$S$7:$S$56))</f>
        <v>0</v>
      </c>
      <c r="H363" s="22" cm="1">
        <f t="array" ref="H363">SUMPRODUCT(('③【組立化粧箱】作業依頼＆実績'!$K$7:$K$256=②【資材】在庫情報!$B363)*('③【組立化粧箱】作業依頼＆実績'!$L$7:$L$256=②【資材】在庫情報!H$4),('③【組立化粧箱】作業依頼＆実績'!$N$7:$N$256))</f>
        <v>0</v>
      </c>
      <c r="I363" s="23">
        <f t="shared" si="68"/>
        <v>3443</v>
      </c>
      <c r="J363" s="21">
        <f>SUMPRODUCT((①【資材】入荷情報!$O$7:$O$56=②【資材】在庫情報!$B363)*(①【資材】入荷情報!$P$7:$P$56=②【資材】在庫情報!K$4),(①【資材】入荷情報!$S$7:$S$56))</f>
        <v>0</v>
      </c>
      <c r="K363" s="22" cm="1">
        <f t="array" ref="K363">SUMPRODUCT(('③【組立化粧箱】作業依頼＆実績'!$K$7:$K$256=②【資材】在庫情報!$B363)*('③【組立化粧箱】作業依頼＆実績'!$L$7:$L$256=②【資材】在庫情報!K$4),('③【組立化粧箱】作業依頼＆実績'!$N$7:$N$256))</f>
        <v>0</v>
      </c>
      <c r="L363" s="23">
        <f t="shared" si="69"/>
        <v>3443</v>
      </c>
      <c r="M363" s="21">
        <f>SUMPRODUCT((①【資材】入荷情報!$O$7:$O$56=②【資材】在庫情報!$B363)*(①【資材】入荷情報!$P$7:$P$56=②【資材】在庫情報!N$4),(①【資材】入荷情報!$S$7:$S$56))</f>
        <v>0</v>
      </c>
      <c r="N363" s="22" cm="1">
        <f t="array" ref="N363">SUMPRODUCT(('③【組立化粧箱】作業依頼＆実績'!$K$7:$K$256=②【資材】在庫情報!$B363)*('③【組立化粧箱】作業依頼＆実績'!$L$7:$L$256=②【資材】在庫情報!N$4),('③【組立化粧箱】作業依頼＆実績'!$N$7:$N$256))</f>
        <v>0</v>
      </c>
      <c r="O363" s="23">
        <f t="shared" si="70"/>
        <v>5280</v>
      </c>
      <c r="P363" s="21">
        <f>SUMPRODUCT((①【資材】入荷情報!$O$7:$O$56=②【資材】在庫情報!$B363)*(①【資材】入荷情報!$P$7:$P$56=②【資材】在庫情報!Q$4),(①【資材】入荷情報!$S$7:$S$56))</f>
        <v>0</v>
      </c>
      <c r="Q363" s="22" cm="1">
        <f t="array" ref="Q363">SUMPRODUCT(('③【組立化粧箱】作業依頼＆実績'!$K$7:$K$256=②【資材】在庫情報!$B363)*('③【組立化粧箱】作業依頼＆実績'!$L$7:$L$256=②【資材】在庫情報!Q$4),('③【組立化粧箱】作業依頼＆実績'!$N$7:$N$256))</f>
        <v>0</v>
      </c>
      <c r="R363" s="23">
        <f t="shared" si="71"/>
        <v>45</v>
      </c>
      <c r="S363" s="21">
        <f>SUMPRODUCT((①【資材】入荷情報!$O$7:$O$56=②【資材】在庫情報!$B363)*(①【資材】入荷情報!$P$7:$P$56=②【資材】在庫情報!T$4),(①【資材】入荷情報!$S$7:$S$56))</f>
        <v>0</v>
      </c>
      <c r="T363" s="22" cm="1">
        <f t="array" ref="T363">SUMPRODUCT(('③【組立化粧箱】作業依頼＆実績'!$K$7:$K$256=②【資材】在庫情報!$B363)*('③【組立化粧箱】作業依頼＆実績'!$L$7:$L$256=②【資材】在庫情報!T$4),('③【組立化粧箱】作業依頼＆実績'!$N$7:$N$256))</f>
        <v>0</v>
      </c>
      <c r="U363" s="23">
        <f t="shared" si="72"/>
        <v>70</v>
      </c>
      <c r="W363" s="68">
        <f t="shared" si="73"/>
        <v>0</v>
      </c>
      <c r="X363" s="22">
        <f t="shared" si="74"/>
        <v>0</v>
      </c>
      <c r="Y363" s="69">
        <f t="shared" si="75"/>
        <v>9319</v>
      </c>
    </row>
    <row r="364" spans="2:25" hidden="1" outlineLevel="1" x14ac:dyDescent="0.25">
      <c r="B364" s="19">
        <f t="shared" si="66"/>
        <v>45588</v>
      </c>
      <c r="C364" s="20" t="s">
        <v>80</v>
      </c>
      <c r="D364" s="21">
        <f>SUMPRODUCT((①【資材】入荷情報!$O$7:$O$56=②【資材】在庫情報!$B364)*(①【資材】入荷情報!$P$7:$P$56=②【資材】在庫情報!E$4),(①【資材】入荷情報!$S$7:$S$56))</f>
        <v>0</v>
      </c>
      <c r="E364" s="22" cm="1">
        <f t="array" ref="E364">SUMPRODUCT(('③【組立化粧箱】作業依頼＆実績'!$K$7:$K$256=②【資材】在庫情報!$B364)*('③【組立化粧箱】作業依頼＆実績'!$L$7:$L$256=②【資材】在庫情報!E$4),('③【組立化粧箱】作業依頼＆実績'!$N$7:$N$256))</f>
        <v>0</v>
      </c>
      <c r="F364" s="23">
        <f t="shared" si="67"/>
        <v>5660</v>
      </c>
      <c r="G364" s="21">
        <f>SUMPRODUCT((①【資材】入荷情報!$O$7:$O$56=②【資材】在庫情報!$B364)*(①【資材】入荷情報!$P$7:$P$56=②【資材】在庫情報!H$4),(①【資材】入荷情報!$S$7:$S$56))</f>
        <v>0</v>
      </c>
      <c r="H364" s="22" cm="1">
        <f t="array" ref="H364">SUMPRODUCT(('③【組立化粧箱】作業依頼＆実績'!$K$7:$K$256=②【資材】在庫情報!$B364)*('③【組立化粧箱】作業依頼＆実績'!$L$7:$L$256=②【資材】在庫情報!H$4),('③【組立化粧箱】作業依頼＆実績'!$N$7:$N$256))</f>
        <v>0</v>
      </c>
      <c r="I364" s="23">
        <f t="shared" si="68"/>
        <v>3443</v>
      </c>
      <c r="J364" s="21">
        <f>SUMPRODUCT((①【資材】入荷情報!$O$7:$O$56=②【資材】在庫情報!$B364)*(①【資材】入荷情報!$P$7:$P$56=②【資材】在庫情報!K$4),(①【資材】入荷情報!$S$7:$S$56))</f>
        <v>0</v>
      </c>
      <c r="K364" s="22" cm="1">
        <f t="array" ref="K364">SUMPRODUCT(('③【組立化粧箱】作業依頼＆実績'!$K$7:$K$256=②【資材】在庫情報!$B364)*('③【組立化粧箱】作業依頼＆実績'!$L$7:$L$256=②【資材】在庫情報!K$4),('③【組立化粧箱】作業依頼＆実績'!$N$7:$N$256))</f>
        <v>0</v>
      </c>
      <c r="L364" s="23">
        <f t="shared" si="69"/>
        <v>3443</v>
      </c>
      <c r="M364" s="21">
        <f>SUMPRODUCT((①【資材】入荷情報!$O$7:$O$56=②【資材】在庫情報!$B364)*(①【資材】入荷情報!$P$7:$P$56=②【資材】在庫情報!N$4),(①【資材】入荷情報!$S$7:$S$56))</f>
        <v>0</v>
      </c>
      <c r="N364" s="22" cm="1">
        <f t="array" ref="N364">SUMPRODUCT(('③【組立化粧箱】作業依頼＆実績'!$K$7:$K$256=②【資材】在庫情報!$B364)*('③【組立化粧箱】作業依頼＆実績'!$L$7:$L$256=②【資材】在庫情報!N$4),('③【組立化粧箱】作業依頼＆実績'!$N$7:$N$256))</f>
        <v>0</v>
      </c>
      <c r="O364" s="23">
        <f t="shared" si="70"/>
        <v>5280</v>
      </c>
      <c r="P364" s="21">
        <f>SUMPRODUCT((①【資材】入荷情報!$O$7:$O$56=②【資材】在庫情報!$B364)*(①【資材】入荷情報!$P$7:$P$56=②【資材】在庫情報!Q$4),(①【資材】入荷情報!$S$7:$S$56))</f>
        <v>0</v>
      </c>
      <c r="Q364" s="22" cm="1">
        <f t="array" ref="Q364">SUMPRODUCT(('③【組立化粧箱】作業依頼＆実績'!$K$7:$K$256=②【資材】在庫情報!$B364)*('③【組立化粧箱】作業依頼＆実績'!$L$7:$L$256=②【資材】在庫情報!Q$4),('③【組立化粧箱】作業依頼＆実績'!$N$7:$N$256))</f>
        <v>0</v>
      </c>
      <c r="R364" s="23">
        <f t="shared" si="71"/>
        <v>45</v>
      </c>
      <c r="S364" s="21">
        <f>SUMPRODUCT((①【資材】入荷情報!$O$7:$O$56=②【資材】在庫情報!$B364)*(①【資材】入荷情報!$P$7:$P$56=②【資材】在庫情報!T$4),(①【資材】入荷情報!$S$7:$S$56))</f>
        <v>0</v>
      </c>
      <c r="T364" s="22" cm="1">
        <f t="array" ref="T364">SUMPRODUCT(('③【組立化粧箱】作業依頼＆実績'!$K$7:$K$256=②【資材】在庫情報!$B364)*('③【組立化粧箱】作業依頼＆実績'!$L$7:$L$256=②【資材】在庫情報!T$4),('③【組立化粧箱】作業依頼＆実績'!$N$7:$N$256))</f>
        <v>0</v>
      </c>
      <c r="U364" s="23">
        <f t="shared" si="72"/>
        <v>70</v>
      </c>
      <c r="W364" s="68">
        <f t="shared" si="73"/>
        <v>0</v>
      </c>
      <c r="X364" s="22">
        <f t="shared" si="74"/>
        <v>0</v>
      </c>
      <c r="Y364" s="69">
        <f t="shared" si="75"/>
        <v>9319</v>
      </c>
    </row>
    <row r="365" spans="2:25" hidden="1" outlineLevel="1" x14ac:dyDescent="0.25">
      <c r="B365" s="19">
        <f t="shared" si="66"/>
        <v>45589</v>
      </c>
      <c r="C365" s="20" t="s">
        <v>81</v>
      </c>
      <c r="D365" s="21">
        <f>SUMPRODUCT((①【資材】入荷情報!$O$7:$O$56=②【資材】在庫情報!$B365)*(①【資材】入荷情報!$P$7:$P$56=②【資材】在庫情報!E$4),(①【資材】入荷情報!$S$7:$S$56))</f>
        <v>0</v>
      </c>
      <c r="E365" s="22" cm="1">
        <f t="array" ref="E365">SUMPRODUCT(('③【組立化粧箱】作業依頼＆実績'!$K$7:$K$256=②【資材】在庫情報!$B365)*('③【組立化粧箱】作業依頼＆実績'!$L$7:$L$256=②【資材】在庫情報!E$4),('③【組立化粧箱】作業依頼＆実績'!$N$7:$N$256))</f>
        <v>0</v>
      </c>
      <c r="F365" s="23">
        <f t="shared" si="67"/>
        <v>5660</v>
      </c>
      <c r="G365" s="21">
        <f>SUMPRODUCT((①【資材】入荷情報!$O$7:$O$56=②【資材】在庫情報!$B365)*(①【資材】入荷情報!$P$7:$P$56=②【資材】在庫情報!H$4),(①【資材】入荷情報!$S$7:$S$56))</f>
        <v>0</v>
      </c>
      <c r="H365" s="22" cm="1">
        <f t="array" ref="H365">SUMPRODUCT(('③【組立化粧箱】作業依頼＆実績'!$K$7:$K$256=②【資材】在庫情報!$B365)*('③【組立化粧箱】作業依頼＆実績'!$L$7:$L$256=②【資材】在庫情報!H$4),('③【組立化粧箱】作業依頼＆実績'!$N$7:$N$256))</f>
        <v>0</v>
      </c>
      <c r="I365" s="23">
        <f t="shared" si="68"/>
        <v>3443</v>
      </c>
      <c r="J365" s="21">
        <f>SUMPRODUCT((①【資材】入荷情報!$O$7:$O$56=②【資材】在庫情報!$B365)*(①【資材】入荷情報!$P$7:$P$56=②【資材】在庫情報!K$4),(①【資材】入荷情報!$S$7:$S$56))</f>
        <v>0</v>
      </c>
      <c r="K365" s="22" cm="1">
        <f t="array" ref="K365">SUMPRODUCT(('③【組立化粧箱】作業依頼＆実績'!$K$7:$K$256=②【資材】在庫情報!$B365)*('③【組立化粧箱】作業依頼＆実績'!$L$7:$L$256=②【資材】在庫情報!K$4),('③【組立化粧箱】作業依頼＆実績'!$N$7:$N$256))</f>
        <v>0</v>
      </c>
      <c r="L365" s="23">
        <f t="shared" si="69"/>
        <v>3443</v>
      </c>
      <c r="M365" s="21">
        <f>SUMPRODUCT((①【資材】入荷情報!$O$7:$O$56=②【資材】在庫情報!$B365)*(①【資材】入荷情報!$P$7:$P$56=②【資材】在庫情報!N$4),(①【資材】入荷情報!$S$7:$S$56))</f>
        <v>0</v>
      </c>
      <c r="N365" s="22" cm="1">
        <f t="array" ref="N365">SUMPRODUCT(('③【組立化粧箱】作業依頼＆実績'!$K$7:$K$256=②【資材】在庫情報!$B365)*('③【組立化粧箱】作業依頼＆実績'!$L$7:$L$256=②【資材】在庫情報!N$4),('③【組立化粧箱】作業依頼＆実績'!$N$7:$N$256))</f>
        <v>0</v>
      </c>
      <c r="O365" s="23">
        <f t="shared" si="70"/>
        <v>5280</v>
      </c>
      <c r="P365" s="21">
        <f>SUMPRODUCT((①【資材】入荷情報!$O$7:$O$56=②【資材】在庫情報!$B365)*(①【資材】入荷情報!$P$7:$P$56=②【資材】在庫情報!Q$4),(①【資材】入荷情報!$S$7:$S$56))</f>
        <v>0</v>
      </c>
      <c r="Q365" s="22" cm="1">
        <f t="array" ref="Q365">SUMPRODUCT(('③【組立化粧箱】作業依頼＆実績'!$K$7:$K$256=②【資材】在庫情報!$B365)*('③【組立化粧箱】作業依頼＆実績'!$L$7:$L$256=②【資材】在庫情報!Q$4),('③【組立化粧箱】作業依頼＆実績'!$N$7:$N$256))</f>
        <v>0</v>
      </c>
      <c r="R365" s="23">
        <f t="shared" si="71"/>
        <v>45</v>
      </c>
      <c r="S365" s="21">
        <f>SUMPRODUCT((①【資材】入荷情報!$O$7:$O$56=②【資材】在庫情報!$B365)*(①【資材】入荷情報!$P$7:$P$56=②【資材】在庫情報!T$4),(①【資材】入荷情報!$S$7:$S$56))</f>
        <v>0</v>
      </c>
      <c r="T365" s="22" cm="1">
        <f t="array" ref="T365">SUMPRODUCT(('③【組立化粧箱】作業依頼＆実績'!$K$7:$K$256=②【資材】在庫情報!$B365)*('③【組立化粧箱】作業依頼＆実績'!$L$7:$L$256=②【資材】在庫情報!T$4),('③【組立化粧箱】作業依頼＆実績'!$N$7:$N$256))</f>
        <v>0</v>
      </c>
      <c r="U365" s="23">
        <f t="shared" si="72"/>
        <v>70</v>
      </c>
      <c r="W365" s="68">
        <f t="shared" si="73"/>
        <v>0</v>
      </c>
      <c r="X365" s="22">
        <f t="shared" si="74"/>
        <v>0</v>
      </c>
      <c r="Y365" s="69">
        <f t="shared" si="75"/>
        <v>9319</v>
      </c>
    </row>
    <row r="366" spans="2:25" hidden="1" outlineLevel="1" x14ac:dyDescent="0.25">
      <c r="B366" s="19">
        <f t="shared" si="66"/>
        <v>45590</v>
      </c>
      <c r="C366" s="20" t="s">
        <v>75</v>
      </c>
      <c r="D366" s="21">
        <f>SUMPRODUCT((①【資材】入荷情報!$O$7:$O$56=②【資材】在庫情報!$B366)*(①【資材】入荷情報!$P$7:$P$56=②【資材】在庫情報!E$4),(①【資材】入荷情報!$S$7:$S$56))</f>
        <v>0</v>
      </c>
      <c r="E366" s="22" cm="1">
        <f t="array" ref="E366">SUMPRODUCT(('③【組立化粧箱】作業依頼＆実績'!$K$7:$K$256=②【資材】在庫情報!$B366)*('③【組立化粧箱】作業依頼＆実績'!$L$7:$L$256=②【資材】在庫情報!E$4),('③【組立化粧箱】作業依頼＆実績'!$N$7:$N$256))</f>
        <v>0</v>
      </c>
      <c r="F366" s="23">
        <f t="shared" si="67"/>
        <v>5660</v>
      </c>
      <c r="G366" s="21">
        <f>SUMPRODUCT((①【資材】入荷情報!$O$7:$O$56=②【資材】在庫情報!$B366)*(①【資材】入荷情報!$P$7:$P$56=②【資材】在庫情報!H$4),(①【資材】入荷情報!$S$7:$S$56))</f>
        <v>0</v>
      </c>
      <c r="H366" s="22" cm="1">
        <f t="array" ref="H366">SUMPRODUCT(('③【組立化粧箱】作業依頼＆実績'!$K$7:$K$256=②【資材】在庫情報!$B366)*('③【組立化粧箱】作業依頼＆実績'!$L$7:$L$256=②【資材】在庫情報!H$4),('③【組立化粧箱】作業依頼＆実績'!$N$7:$N$256))</f>
        <v>0</v>
      </c>
      <c r="I366" s="23">
        <f t="shared" si="68"/>
        <v>3443</v>
      </c>
      <c r="J366" s="21">
        <f>SUMPRODUCT((①【資材】入荷情報!$O$7:$O$56=②【資材】在庫情報!$B366)*(①【資材】入荷情報!$P$7:$P$56=②【資材】在庫情報!K$4),(①【資材】入荷情報!$S$7:$S$56))</f>
        <v>0</v>
      </c>
      <c r="K366" s="22" cm="1">
        <f t="array" ref="K366">SUMPRODUCT(('③【組立化粧箱】作業依頼＆実績'!$K$7:$K$256=②【資材】在庫情報!$B366)*('③【組立化粧箱】作業依頼＆実績'!$L$7:$L$256=②【資材】在庫情報!K$4),('③【組立化粧箱】作業依頼＆実績'!$N$7:$N$256))</f>
        <v>0</v>
      </c>
      <c r="L366" s="23">
        <f t="shared" si="69"/>
        <v>3443</v>
      </c>
      <c r="M366" s="21">
        <f>SUMPRODUCT((①【資材】入荷情報!$O$7:$O$56=②【資材】在庫情報!$B366)*(①【資材】入荷情報!$P$7:$P$56=②【資材】在庫情報!N$4),(①【資材】入荷情報!$S$7:$S$56))</f>
        <v>0</v>
      </c>
      <c r="N366" s="22" cm="1">
        <f t="array" ref="N366">SUMPRODUCT(('③【組立化粧箱】作業依頼＆実績'!$K$7:$K$256=②【資材】在庫情報!$B366)*('③【組立化粧箱】作業依頼＆実績'!$L$7:$L$256=②【資材】在庫情報!N$4),('③【組立化粧箱】作業依頼＆実績'!$N$7:$N$256))</f>
        <v>0</v>
      </c>
      <c r="O366" s="23">
        <f t="shared" si="70"/>
        <v>5280</v>
      </c>
      <c r="P366" s="21">
        <f>SUMPRODUCT((①【資材】入荷情報!$O$7:$O$56=②【資材】在庫情報!$B366)*(①【資材】入荷情報!$P$7:$P$56=②【資材】在庫情報!Q$4),(①【資材】入荷情報!$S$7:$S$56))</f>
        <v>0</v>
      </c>
      <c r="Q366" s="22" cm="1">
        <f t="array" ref="Q366">SUMPRODUCT(('③【組立化粧箱】作業依頼＆実績'!$K$7:$K$256=②【資材】在庫情報!$B366)*('③【組立化粧箱】作業依頼＆実績'!$L$7:$L$256=②【資材】在庫情報!Q$4),('③【組立化粧箱】作業依頼＆実績'!$N$7:$N$256))</f>
        <v>0</v>
      </c>
      <c r="R366" s="23">
        <f t="shared" si="71"/>
        <v>45</v>
      </c>
      <c r="S366" s="21">
        <f>SUMPRODUCT((①【資材】入荷情報!$O$7:$O$56=②【資材】在庫情報!$B366)*(①【資材】入荷情報!$P$7:$P$56=②【資材】在庫情報!T$4),(①【資材】入荷情報!$S$7:$S$56))</f>
        <v>0</v>
      </c>
      <c r="T366" s="22" cm="1">
        <f t="array" ref="T366">SUMPRODUCT(('③【組立化粧箱】作業依頼＆実績'!$K$7:$K$256=②【資材】在庫情報!$B366)*('③【組立化粧箱】作業依頼＆実績'!$L$7:$L$256=②【資材】在庫情報!T$4),('③【組立化粧箱】作業依頼＆実績'!$N$7:$N$256))</f>
        <v>0</v>
      </c>
      <c r="U366" s="23">
        <f t="shared" si="72"/>
        <v>70</v>
      </c>
      <c r="W366" s="68">
        <f t="shared" si="73"/>
        <v>0</v>
      </c>
      <c r="X366" s="22">
        <f t="shared" si="74"/>
        <v>0</v>
      </c>
      <c r="Y366" s="69">
        <f t="shared" si="75"/>
        <v>9319</v>
      </c>
    </row>
    <row r="367" spans="2:25" hidden="1" outlineLevel="1" x14ac:dyDescent="0.25">
      <c r="B367" s="19">
        <f t="shared" si="66"/>
        <v>45591</v>
      </c>
      <c r="C367" s="20" t="s">
        <v>76</v>
      </c>
      <c r="D367" s="21">
        <f>SUMPRODUCT((①【資材】入荷情報!$O$7:$O$56=②【資材】在庫情報!$B367)*(①【資材】入荷情報!$P$7:$P$56=②【資材】在庫情報!E$4),(①【資材】入荷情報!$S$7:$S$56))</f>
        <v>0</v>
      </c>
      <c r="E367" s="22" cm="1">
        <f t="array" ref="E367">SUMPRODUCT(('③【組立化粧箱】作業依頼＆実績'!$K$7:$K$256=②【資材】在庫情報!$B367)*('③【組立化粧箱】作業依頼＆実績'!$L$7:$L$256=②【資材】在庫情報!E$4),('③【組立化粧箱】作業依頼＆実績'!$N$7:$N$256))</f>
        <v>0</v>
      </c>
      <c r="F367" s="23">
        <f t="shared" si="67"/>
        <v>5660</v>
      </c>
      <c r="G367" s="21">
        <f>SUMPRODUCT((①【資材】入荷情報!$O$7:$O$56=②【資材】在庫情報!$B367)*(①【資材】入荷情報!$P$7:$P$56=②【資材】在庫情報!H$4),(①【資材】入荷情報!$S$7:$S$56))</f>
        <v>0</v>
      </c>
      <c r="H367" s="22" cm="1">
        <f t="array" ref="H367">SUMPRODUCT(('③【組立化粧箱】作業依頼＆実績'!$K$7:$K$256=②【資材】在庫情報!$B367)*('③【組立化粧箱】作業依頼＆実績'!$L$7:$L$256=②【資材】在庫情報!H$4),('③【組立化粧箱】作業依頼＆実績'!$N$7:$N$256))</f>
        <v>0</v>
      </c>
      <c r="I367" s="23">
        <f t="shared" si="68"/>
        <v>3443</v>
      </c>
      <c r="J367" s="21">
        <f>SUMPRODUCT((①【資材】入荷情報!$O$7:$O$56=②【資材】在庫情報!$B367)*(①【資材】入荷情報!$P$7:$P$56=②【資材】在庫情報!K$4),(①【資材】入荷情報!$S$7:$S$56))</f>
        <v>0</v>
      </c>
      <c r="K367" s="22" cm="1">
        <f t="array" ref="K367">SUMPRODUCT(('③【組立化粧箱】作業依頼＆実績'!$K$7:$K$256=②【資材】在庫情報!$B367)*('③【組立化粧箱】作業依頼＆実績'!$L$7:$L$256=②【資材】在庫情報!K$4),('③【組立化粧箱】作業依頼＆実績'!$N$7:$N$256))</f>
        <v>0</v>
      </c>
      <c r="L367" s="23">
        <f t="shared" si="69"/>
        <v>3443</v>
      </c>
      <c r="M367" s="21">
        <f>SUMPRODUCT((①【資材】入荷情報!$O$7:$O$56=②【資材】在庫情報!$B367)*(①【資材】入荷情報!$P$7:$P$56=②【資材】在庫情報!N$4),(①【資材】入荷情報!$S$7:$S$56))</f>
        <v>0</v>
      </c>
      <c r="N367" s="22" cm="1">
        <f t="array" ref="N367">SUMPRODUCT(('③【組立化粧箱】作業依頼＆実績'!$K$7:$K$256=②【資材】在庫情報!$B367)*('③【組立化粧箱】作業依頼＆実績'!$L$7:$L$256=②【資材】在庫情報!N$4),('③【組立化粧箱】作業依頼＆実績'!$N$7:$N$256))</f>
        <v>0</v>
      </c>
      <c r="O367" s="23">
        <f t="shared" si="70"/>
        <v>5280</v>
      </c>
      <c r="P367" s="21">
        <f>SUMPRODUCT((①【資材】入荷情報!$O$7:$O$56=②【資材】在庫情報!$B367)*(①【資材】入荷情報!$P$7:$P$56=②【資材】在庫情報!Q$4),(①【資材】入荷情報!$S$7:$S$56))</f>
        <v>0</v>
      </c>
      <c r="Q367" s="22" cm="1">
        <f t="array" ref="Q367">SUMPRODUCT(('③【組立化粧箱】作業依頼＆実績'!$K$7:$K$256=②【資材】在庫情報!$B367)*('③【組立化粧箱】作業依頼＆実績'!$L$7:$L$256=②【資材】在庫情報!Q$4),('③【組立化粧箱】作業依頼＆実績'!$N$7:$N$256))</f>
        <v>0</v>
      </c>
      <c r="R367" s="23">
        <f t="shared" si="71"/>
        <v>45</v>
      </c>
      <c r="S367" s="21">
        <f>SUMPRODUCT((①【資材】入荷情報!$O$7:$O$56=②【資材】在庫情報!$B367)*(①【資材】入荷情報!$P$7:$P$56=②【資材】在庫情報!T$4),(①【資材】入荷情報!$S$7:$S$56))</f>
        <v>0</v>
      </c>
      <c r="T367" s="22" cm="1">
        <f t="array" ref="T367">SUMPRODUCT(('③【組立化粧箱】作業依頼＆実績'!$K$7:$K$256=②【資材】在庫情報!$B367)*('③【組立化粧箱】作業依頼＆実績'!$L$7:$L$256=②【資材】在庫情報!T$4),('③【組立化粧箱】作業依頼＆実績'!$N$7:$N$256))</f>
        <v>0</v>
      </c>
      <c r="U367" s="23">
        <f t="shared" si="72"/>
        <v>70</v>
      </c>
      <c r="W367" s="68">
        <f t="shared" si="73"/>
        <v>0</v>
      </c>
      <c r="X367" s="22">
        <f t="shared" si="74"/>
        <v>0</v>
      </c>
      <c r="Y367" s="69">
        <f t="shared" si="75"/>
        <v>9319</v>
      </c>
    </row>
    <row r="368" spans="2:25" hidden="1" outlineLevel="1" x14ac:dyDescent="0.25">
      <c r="B368" s="19">
        <f t="shared" si="66"/>
        <v>45592</v>
      </c>
      <c r="C368" s="20" t="s">
        <v>77</v>
      </c>
      <c r="D368" s="21">
        <f>SUMPRODUCT((①【資材】入荷情報!$O$7:$O$56=②【資材】在庫情報!$B368)*(①【資材】入荷情報!$P$7:$P$56=②【資材】在庫情報!E$4),(①【資材】入荷情報!$S$7:$S$56))</f>
        <v>0</v>
      </c>
      <c r="E368" s="22" cm="1">
        <f t="array" ref="E368">SUMPRODUCT(('③【組立化粧箱】作業依頼＆実績'!$K$7:$K$256=②【資材】在庫情報!$B368)*('③【組立化粧箱】作業依頼＆実績'!$L$7:$L$256=②【資材】在庫情報!E$4),('③【組立化粧箱】作業依頼＆実績'!$N$7:$N$256))</f>
        <v>0</v>
      </c>
      <c r="F368" s="23">
        <f t="shared" si="67"/>
        <v>5660</v>
      </c>
      <c r="G368" s="21">
        <f>SUMPRODUCT((①【資材】入荷情報!$O$7:$O$56=②【資材】在庫情報!$B368)*(①【資材】入荷情報!$P$7:$P$56=②【資材】在庫情報!H$4),(①【資材】入荷情報!$S$7:$S$56))</f>
        <v>0</v>
      </c>
      <c r="H368" s="22" cm="1">
        <f t="array" ref="H368">SUMPRODUCT(('③【組立化粧箱】作業依頼＆実績'!$K$7:$K$256=②【資材】在庫情報!$B368)*('③【組立化粧箱】作業依頼＆実績'!$L$7:$L$256=②【資材】在庫情報!H$4),('③【組立化粧箱】作業依頼＆実績'!$N$7:$N$256))</f>
        <v>0</v>
      </c>
      <c r="I368" s="23">
        <f t="shared" si="68"/>
        <v>3443</v>
      </c>
      <c r="J368" s="21">
        <f>SUMPRODUCT((①【資材】入荷情報!$O$7:$O$56=②【資材】在庫情報!$B368)*(①【資材】入荷情報!$P$7:$P$56=②【資材】在庫情報!K$4),(①【資材】入荷情報!$S$7:$S$56))</f>
        <v>0</v>
      </c>
      <c r="K368" s="22" cm="1">
        <f t="array" ref="K368">SUMPRODUCT(('③【組立化粧箱】作業依頼＆実績'!$K$7:$K$256=②【資材】在庫情報!$B368)*('③【組立化粧箱】作業依頼＆実績'!$L$7:$L$256=②【資材】在庫情報!K$4),('③【組立化粧箱】作業依頼＆実績'!$N$7:$N$256))</f>
        <v>0</v>
      </c>
      <c r="L368" s="23">
        <f t="shared" si="69"/>
        <v>3443</v>
      </c>
      <c r="M368" s="21">
        <f>SUMPRODUCT((①【資材】入荷情報!$O$7:$O$56=②【資材】在庫情報!$B368)*(①【資材】入荷情報!$P$7:$P$56=②【資材】在庫情報!N$4),(①【資材】入荷情報!$S$7:$S$56))</f>
        <v>0</v>
      </c>
      <c r="N368" s="22" cm="1">
        <f t="array" ref="N368">SUMPRODUCT(('③【組立化粧箱】作業依頼＆実績'!$K$7:$K$256=②【資材】在庫情報!$B368)*('③【組立化粧箱】作業依頼＆実績'!$L$7:$L$256=②【資材】在庫情報!N$4),('③【組立化粧箱】作業依頼＆実績'!$N$7:$N$256))</f>
        <v>0</v>
      </c>
      <c r="O368" s="23">
        <f t="shared" si="70"/>
        <v>5280</v>
      </c>
      <c r="P368" s="21">
        <f>SUMPRODUCT((①【資材】入荷情報!$O$7:$O$56=②【資材】在庫情報!$B368)*(①【資材】入荷情報!$P$7:$P$56=②【資材】在庫情報!Q$4),(①【資材】入荷情報!$S$7:$S$56))</f>
        <v>0</v>
      </c>
      <c r="Q368" s="22" cm="1">
        <f t="array" ref="Q368">SUMPRODUCT(('③【組立化粧箱】作業依頼＆実績'!$K$7:$K$256=②【資材】在庫情報!$B368)*('③【組立化粧箱】作業依頼＆実績'!$L$7:$L$256=②【資材】在庫情報!Q$4),('③【組立化粧箱】作業依頼＆実績'!$N$7:$N$256))</f>
        <v>0</v>
      </c>
      <c r="R368" s="23">
        <f t="shared" si="71"/>
        <v>45</v>
      </c>
      <c r="S368" s="21">
        <f>SUMPRODUCT((①【資材】入荷情報!$O$7:$O$56=②【資材】在庫情報!$B368)*(①【資材】入荷情報!$P$7:$P$56=②【資材】在庫情報!T$4),(①【資材】入荷情報!$S$7:$S$56))</f>
        <v>0</v>
      </c>
      <c r="T368" s="22" cm="1">
        <f t="array" ref="T368">SUMPRODUCT(('③【組立化粧箱】作業依頼＆実績'!$K$7:$K$256=②【資材】在庫情報!$B368)*('③【組立化粧箱】作業依頼＆実績'!$L$7:$L$256=②【資材】在庫情報!T$4),('③【組立化粧箱】作業依頼＆実績'!$N$7:$N$256))</f>
        <v>0</v>
      </c>
      <c r="U368" s="23">
        <f t="shared" si="72"/>
        <v>70</v>
      </c>
      <c r="W368" s="68">
        <f t="shared" si="73"/>
        <v>0</v>
      </c>
      <c r="X368" s="22">
        <f t="shared" si="74"/>
        <v>0</v>
      </c>
      <c r="Y368" s="69">
        <f t="shared" si="75"/>
        <v>9319</v>
      </c>
    </row>
    <row r="369" spans="2:25" hidden="1" outlineLevel="1" x14ac:dyDescent="0.25">
      <c r="B369" s="19">
        <f t="shared" si="66"/>
        <v>45593</v>
      </c>
      <c r="C369" s="20" t="s">
        <v>78</v>
      </c>
      <c r="D369" s="21">
        <f>SUMPRODUCT((①【資材】入荷情報!$O$7:$O$56=②【資材】在庫情報!$B369)*(①【資材】入荷情報!$P$7:$P$56=②【資材】在庫情報!E$4),(①【資材】入荷情報!$S$7:$S$56))</f>
        <v>0</v>
      </c>
      <c r="E369" s="22" cm="1">
        <f t="array" ref="E369">SUMPRODUCT(('③【組立化粧箱】作業依頼＆実績'!$K$7:$K$256=②【資材】在庫情報!$B369)*('③【組立化粧箱】作業依頼＆実績'!$L$7:$L$256=②【資材】在庫情報!E$4),('③【組立化粧箱】作業依頼＆実績'!$N$7:$N$256))</f>
        <v>0</v>
      </c>
      <c r="F369" s="23">
        <f t="shared" si="67"/>
        <v>5660</v>
      </c>
      <c r="G369" s="21">
        <f>SUMPRODUCT((①【資材】入荷情報!$O$7:$O$56=②【資材】在庫情報!$B369)*(①【資材】入荷情報!$P$7:$P$56=②【資材】在庫情報!H$4),(①【資材】入荷情報!$S$7:$S$56))</f>
        <v>0</v>
      </c>
      <c r="H369" s="22" cm="1">
        <f t="array" ref="H369">SUMPRODUCT(('③【組立化粧箱】作業依頼＆実績'!$K$7:$K$256=②【資材】在庫情報!$B369)*('③【組立化粧箱】作業依頼＆実績'!$L$7:$L$256=②【資材】在庫情報!H$4),('③【組立化粧箱】作業依頼＆実績'!$N$7:$N$256))</f>
        <v>0</v>
      </c>
      <c r="I369" s="23">
        <f t="shared" si="68"/>
        <v>3443</v>
      </c>
      <c r="J369" s="21">
        <f>SUMPRODUCT((①【資材】入荷情報!$O$7:$O$56=②【資材】在庫情報!$B369)*(①【資材】入荷情報!$P$7:$P$56=②【資材】在庫情報!K$4),(①【資材】入荷情報!$S$7:$S$56))</f>
        <v>0</v>
      </c>
      <c r="K369" s="22" cm="1">
        <f t="array" ref="K369">SUMPRODUCT(('③【組立化粧箱】作業依頼＆実績'!$K$7:$K$256=②【資材】在庫情報!$B369)*('③【組立化粧箱】作業依頼＆実績'!$L$7:$L$256=②【資材】在庫情報!K$4),('③【組立化粧箱】作業依頼＆実績'!$N$7:$N$256))</f>
        <v>0</v>
      </c>
      <c r="L369" s="23">
        <f t="shared" si="69"/>
        <v>3443</v>
      </c>
      <c r="M369" s="21">
        <f>SUMPRODUCT((①【資材】入荷情報!$O$7:$O$56=②【資材】在庫情報!$B369)*(①【資材】入荷情報!$P$7:$P$56=②【資材】在庫情報!N$4),(①【資材】入荷情報!$S$7:$S$56))</f>
        <v>0</v>
      </c>
      <c r="N369" s="22" cm="1">
        <f t="array" ref="N369">SUMPRODUCT(('③【組立化粧箱】作業依頼＆実績'!$K$7:$K$256=②【資材】在庫情報!$B369)*('③【組立化粧箱】作業依頼＆実績'!$L$7:$L$256=②【資材】在庫情報!N$4),('③【組立化粧箱】作業依頼＆実績'!$N$7:$N$256))</f>
        <v>0</v>
      </c>
      <c r="O369" s="23">
        <f t="shared" si="70"/>
        <v>5280</v>
      </c>
      <c r="P369" s="21">
        <f>SUMPRODUCT((①【資材】入荷情報!$O$7:$O$56=②【資材】在庫情報!$B369)*(①【資材】入荷情報!$P$7:$P$56=②【資材】在庫情報!Q$4),(①【資材】入荷情報!$S$7:$S$56))</f>
        <v>0</v>
      </c>
      <c r="Q369" s="22" cm="1">
        <f t="array" ref="Q369">SUMPRODUCT(('③【組立化粧箱】作業依頼＆実績'!$K$7:$K$256=②【資材】在庫情報!$B369)*('③【組立化粧箱】作業依頼＆実績'!$L$7:$L$256=②【資材】在庫情報!Q$4),('③【組立化粧箱】作業依頼＆実績'!$N$7:$N$256))</f>
        <v>0</v>
      </c>
      <c r="R369" s="23">
        <f t="shared" si="71"/>
        <v>45</v>
      </c>
      <c r="S369" s="21">
        <f>SUMPRODUCT((①【資材】入荷情報!$O$7:$O$56=②【資材】在庫情報!$B369)*(①【資材】入荷情報!$P$7:$P$56=②【資材】在庫情報!T$4),(①【資材】入荷情報!$S$7:$S$56))</f>
        <v>0</v>
      </c>
      <c r="T369" s="22" cm="1">
        <f t="array" ref="T369">SUMPRODUCT(('③【組立化粧箱】作業依頼＆実績'!$K$7:$K$256=②【資材】在庫情報!$B369)*('③【組立化粧箱】作業依頼＆実績'!$L$7:$L$256=②【資材】在庫情報!T$4),('③【組立化粧箱】作業依頼＆実績'!$N$7:$N$256))</f>
        <v>0</v>
      </c>
      <c r="U369" s="23">
        <f t="shared" si="72"/>
        <v>70</v>
      </c>
      <c r="W369" s="68">
        <f t="shared" si="73"/>
        <v>0</v>
      </c>
      <c r="X369" s="22">
        <f t="shared" si="74"/>
        <v>0</v>
      </c>
      <c r="Y369" s="69">
        <f t="shared" si="75"/>
        <v>9319</v>
      </c>
    </row>
    <row r="370" spans="2:25" hidden="1" outlineLevel="1" x14ac:dyDescent="0.25">
      <c r="B370" s="19">
        <f t="shared" si="66"/>
        <v>45594</v>
      </c>
      <c r="C370" s="20" t="s">
        <v>79</v>
      </c>
      <c r="D370" s="21">
        <f>SUMPRODUCT((①【資材】入荷情報!$O$7:$O$56=②【資材】在庫情報!$B370)*(①【資材】入荷情報!$P$7:$P$56=②【資材】在庫情報!E$4),(①【資材】入荷情報!$S$7:$S$56))</f>
        <v>0</v>
      </c>
      <c r="E370" s="22" cm="1">
        <f t="array" ref="E370">SUMPRODUCT(('③【組立化粧箱】作業依頼＆実績'!$K$7:$K$256=②【資材】在庫情報!$B370)*('③【組立化粧箱】作業依頼＆実績'!$L$7:$L$256=②【資材】在庫情報!E$4),('③【組立化粧箱】作業依頼＆実績'!$N$7:$N$256))</f>
        <v>0</v>
      </c>
      <c r="F370" s="23">
        <f t="shared" si="67"/>
        <v>5660</v>
      </c>
      <c r="G370" s="21">
        <f>SUMPRODUCT((①【資材】入荷情報!$O$7:$O$56=②【資材】在庫情報!$B370)*(①【資材】入荷情報!$P$7:$P$56=②【資材】在庫情報!H$4),(①【資材】入荷情報!$S$7:$S$56))</f>
        <v>0</v>
      </c>
      <c r="H370" s="22" cm="1">
        <f t="array" ref="H370">SUMPRODUCT(('③【組立化粧箱】作業依頼＆実績'!$K$7:$K$256=②【資材】在庫情報!$B370)*('③【組立化粧箱】作業依頼＆実績'!$L$7:$L$256=②【資材】在庫情報!H$4),('③【組立化粧箱】作業依頼＆実績'!$N$7:$N$256))</f>
        <v>0</v>
      </c>
      <c r="I370" s="23">
        <f t="shared" si="68"/>
        <v>3443</v>
      </c>
      <c r="J370" s="21">
        <f>SUMPRODUCT((①【資材】入荷情報!$O$7:$O$56=②【資材】在庫情報!$B370)*(①【資材】入荷情報!$P$7:$P$56=②【資材】在庫情報!K$4),(①【資材】入荷情報!$S$7:$S$56))</f>
        <v>0</v>
      </c>
      <c r="K370" s="22" cm="1">
        <f t="array" ref="K370">SUMPRODUCT(('③【組立化粧箱】作業依頼＆実績'!$K$7:$K$256=②【資材】在庫情報!$B370)*('③【組立化粧箱】作業依頼＆実績'!$L$7:$L$256=②【資材】在庫情報!K$4),('③【組立化粧箱】作業依頼＆実績'!$N$7:$N$256))</f>
        <v>0</v>
      </c>
      <c r="L370" s="23">
        <f t="shared" si="69"/>
        <v>3443</v>
      </c>
      <c r="M370" s="21">
        <f>SUMPRODUCT((①【資材】入荷情報!$O$7:$O$56=②【資材】在庫情報!$B370)*(①【資材】入荷情報!$P$7:$P$56=②【資材】在庫情報!N$4),(①【資材】入荷情報!$S$7:$S$56))</f>
        <v>0</v>
      </c>
      <c r="N370" s="22" cm="1">
        <f t="array" ref="N370">SUMPRODUCT(('③【組立化粧箱】作業依頼＆実績'!$K$7:$K$256=②【資材】在庫情報!$B370)*('③【組立化粧箱】作業依頼＆実績'!$L$7:$L$256=②【資材】在庫情報!N$4),('③【組立化粧箱】作業依頼＆実績'!$N$7:$N$256))</f>
        <v>0</v>
      </c>
      <c r="O370" s="23">
        <f t="shared" si="70"/>
        <v>5280</v>
      </c>
      <c r="P370" s="21">
        <f>SUMPRODUCT((①【資材】入荷情報!$O$7:$O$56=②【資材】在庫情報!$B370)*(①【資材】入荷情報!$P$7:$P$56=②【資材】在庫情報!Q$4),(①【資材】入荷情報!$S$7:$S$56))</f>
        <v>0</v>
      </c>
      <c r="Q370" s="22" cm="1">
        <f t="array" ref="Q370">SUMPRODUCT(('③【組立化粧箱】作業依頼＆実績'!$K$7:$K$256=②【資材】在庫情報!$B370)*('③【組立化粧箱】作業依頼＆実績'!$L$7:$L$256=②【資材】在庫情報!Q$4),('③【組立化粧箱】作業依頼＆実績'!$N$7:$N$256))</f>
        <v>0</v>
      </c>
      <c r="R370" s="23">
        <f t="shared" si="71"/>
        <v>45</v>
      </c>
      <c r="S370" s="21">
        <f>SUMPRODUCT((①【資材】入荷情報!$O$7:$O$56=②【資材】在庫情報!$B370)*(①【資材】入荷情報!$P$7:$P$56=②【資材】在庫情報!T$4),(①【資材】入荷情報!$S$7:$S$56))</f>
        <v>0</v>
      </c>
      <c r="T370" s="22" cm="1">
        <f t="array" ref="T370">SUMPRODUCT(('③【組立化粧箱】作業依頼＆実績'!$K$7:$K$256=②【資材】在庫情報!$B370)*('③【組立化粧箱】作業依頼＆実績'!$L$7:$L$256=②【資材】在庫情報!T$4),('③【組立化粧箱】作業依頼＆実績'!$N$7:$N$256))</f>
        <v>0</v>
      </c>
      <c r="U370" s="23">
        <f t="shared" si="72"/>
        <v>70</v>
      </c>
      <c r="W370" s="68">
        <f t="shared" si="73"/>
        <v>0</v>
      </c>
      <c r="X370" s="22">
        <f t="shared" si="74"/>
        <v>0</v>
      </c>
      <c r="Y370" s="69">
        <f t="shared" si="75"/>
        <v>9319</v>
      </c>
    </row>
    <row r="371" spans="2:25" hidden="1" outlineLevel="1" x14ac:dyDescent="0.25">
      <c r="B371" s="19">
        <f t="shared" si="66"/>
        <v>45595</v>
      </c>
      <c r="C371" s="20" t="s">
        <v>80</v>
      </c>
      <c r="D371" s="21">
        <f>SUMPRODUCT((①【資材】入荷情報!$O$7:$O$56=②【資材】在庫情報!$B371)*(①【資材】入荷情報!$P$7:$P$56=②【資材】在庫情報!E$4),(①【資材】入荷情報!$S$7:$S$56))</f>
        <v>0</v>
      </c>
      <c r="E371" s="22" cm="1">
        <f t="array" ref="E371">SUMPRODUCT(('③【組立化粧箱】作業依頼＆実績'!$K$7:$K$256=②【資材】在庫情報!$B371)*('③【組立化粧箱】作業依頼＆実績'!$L$7:$L$256=②【資材】在庫情報!E$4),('③【組立化粧箱】作業依頼＆実績'!$N$7:$N$256))</f>
        <v>0</v>
      </c>
      <c r="F371" s="23">
        <f t="shared" si="67"/>
        <v>5660</v>
      </c>
      <c r="G371" s="21">
        <f>SUMPRODUCT((①【資材】入荷情報!$O$7:$O$56=②【資材】在庫情報!$B371)*(①【資材】入荷情報!$P$7:$P$56=②【資材】在庫情報!H$4),(①【資材】入荷情報!$S$7:$S$56))</f>
        <v>0</v>
      </c>
      <c r="H371" s="22" cm="1">
        <f t="array" ref="H371">SUMPRODUCT(('③【組立化粧箱】作業依頼＆実績'!$K$7:$K$256=②【資材】在庫情報!$B371)*('③【組立化粧箱】作業依頼＆実績'!$L$7:$L$256=②【資材】在庫情報!H$4),('③【組立化粧箱】作業依頼＆実績'!$N$7:$N$256))</f>
        <v>0</v>
      </c>
      <c r="I371" s="23">
        <f t="shared" si="68"/>
        <v>3443</v>
      </c>
      <c r="J371" s="21">
        <f>SUMPRODUCT((①【資材】入荷情報!$O$7:$O$56=②【資材】在庫情報!$B371)*(①【資材】入荷情報!$P$7:$P$56=②【資材】在庫情報!K$4),(①【資材】入荷情報!$S$7:$S$56))</f>
        <v>0</v>
      </c>
      <c r="K371" s="22" cm="1">
        <f t="array" ref="K371">SUMPRODUCT(('③【組立化粧箱】作業依頼＆実績'!$K$7:$K$256=②【資材】在庫情報!$B371)*('③【組立化粧箱】作業依頼＆実績'!$L$7:$L$256=②【資材】在庫情報!K$4),('③【組立化粧箱】作業依頼＆実績'!$N$7:$N$256))</f>
        <v>0</v>
      </c>
      <c r="L371" s="23">
        <f t="shared" si="69"/>
        <v>3443</v>
      </c>
      <c r="M371" s="21">
        <f>SUMPRODUCT((①【資材】入荷情報!$O$7:$O$56=②【資材】在庫情報!$B371)*(①【資材】入荷情報!$P$7:$P$56=②【資材】在庫情報!N$4),(①【資材】入荷情報!$S$7:$S$56))</f>
        <v>0</v>
      </c>
      <c r="N371" s="22" cm="1">
        <f t="array" ref="N371">SUMPRODUCT(('③【組立化粧箱】作業依頼＆実績'!$K$7:$K$256=②【資材】在庫情報!$B371)*('③【組立化粧箱】作業依頼＆実績'!$L$7:$L$256=②【資材】在庫情報!N$4),('③【組立化粧箱】作業依頼＆実績'!$N$7:$N$256))</f>
        <v>0</v>
      </c>
      <c r="O371" s="23">
        <f t="shared" si="70"/>
        <v>5280</v>
      </c>
      <c r="P371" s="21">
        <f>SUMPRODUCT((①【資材】入荷情報!$O$7:$O$56=②【資材】在庫情報!$B371)*(①【資材】入荷情報!$P$7:$P$56=②【資材】在庫情報!Q$4),(①【資材】入荷情報!$S$7:$S$56))</f>
        <v>0</v>
      </c>
      <c r="Q371" s="22" cm="1">
        <f t="array" ref="Q371">SUMPRODUCT(('③【組立化粧箱】作業依頼＆実績'!$K$7:$K$256=②【資材】在庫情報!$B371)*('③【組立化粧箱】作業依頼＆実績'!$L$7:$L$256=②【資材】在庫情報!Q$4),('③【組立化粧箱】作業依頼＆実績'!$N$7:$N$256))</f>
        <v>0</v>
      </c>
      <c r="R371" s="23">
        <f t="shared" si="71"/>
        <v>45</v>
      </c>
      <c r="S371" s="21">
        <f>SUMPRODUCT((①【資材】入荷情報!$O$7:$O$56=②【資材】在庫情報!$B371)*(①【資材】入荷情報!$P$7:$P$56=②【資材】在庫情報!T$4),(①【資材】入荷情報!$S$7:$S$56))</f>
        <v>0</v>
      </c>
      <c r="T371" s="22" cm="1">
        <f t="array" ref="T371">SUMPRODUCT(('③【組立化粧箱】作業依頼＆実績'!$K$7:$K$256=②【資材】在庫情報!$B371)*('③【組立化粧箱】作業依頼＆実績'!$L$7:$L$256=②【資材】在庫情報!T$4),('③【組立化粧箱】作業依頼＆実績'!$N$7:$N$256))</f>
        <v>0</v>
      </c>
      <c r="U371" s="23">
        <f t="shared" si="72"/>
        <v>70</v>
      </c>
      <c r="W371" s="68">
        <f t="shared" si="73"/>
        <v>0</v>
      </c>
      <c r="X371" s="22">
        <f t="shared" si="74"/>
        <v>0</v>
      </c>
      <c r="Y371" s="69">
        <f t="shared" si="75"/>
        <v>9319</v>
      </c>
    </row>
    <row r="372" spans="2:25" hidden="1" outlineLevel="1" x14ac:dyDescent="0.25">
      <c r="B372" s="19">
        <f t="shared" si="66"/>
        <v>45596</v>
      </c>
      <c r="C372" s="20" t="s">
        <v>81</v>
      </c>
      <c r="D372" s="21">
        <f>SUMPRODUCT((①【資材】入荷情報!$O$7:$O$56=②【資材】在庫情報!$B372)*(①【資材】入荷情報!$P$7:$P$56=②【資材】在庫情報!E$4),(①【資材】入荷情報!$S$7:$S$56))</f>
        <v>0</v>
      </c>
      <c r="E372" s="22" cm="1">
        <f t="array" ref="E372">SUMPRODUCT(('③【組立化粧箱】作業依頼＆実績'!$K$7:$K$256=②【資材】在庫情報!$B372)*('③【組立化粧箱】作業依頼＆実績'!$L$7:$L$256=②【資材】在庫情報!E$4),('③【組立化粧箱】作業依頼＆実績'!$N$7:$N$256))</f>
        <v>0</v>
      </c>
      <c r="F372" s="23">
        <f t="shared" si="67"/>
        <v>5660</v>
      </c>
      <c r="G372" s="21">
        <f>SUMPRODUCT((①【資材】入荷情報!$O$7:$O$56=②【資材】在庫情報!$B372)*(①【資材】入荷情報!$P$7:$P$56=②【資材】在庫情報!H$4),(①【資材】入荷情報!$S$7:$S$56))</f>
        <v>0</v>
      </c>
      <c r="H372" s="22" cm="1">
        <f t="array" ref="H372">SUMPRODUCT(('③【組立化粧箱】作業依頼＆実績'!$K$7:$K$256=②【資材】在庫情報!$B372)*('③【組立化粧箱】作業依頼＆実績'!$L$7:$L$256=②【資材】在庫情報!H$4),('③【組立化粧箱】作業依頼＆実績'!$N$7:$N$256))</f>
        <v>0</v>
      </c>
      <c r="I372" s="23">
        <f t="shared" si="68"/>
        <v>3443</v>
      </c>
      <c r="J372" s="21">
        <f>SUMPRODUCT((①【資材】入荷情報!$O$7:$O$56=②【資材】在庫情報!$B372)*(①【資材】入荷情報!$P$7:$P$56=②【資材】在庫情報!K$4),(①【資材】入荷情報!$S$7:$S$56))</f>
        <v>0</v>
      </c>
      <c r="K372" s="22" cm="1">
        <f t="array" ref="K372">SUMPRODUCT(('③【組立化粧箱】作業依頼＆実績'!$K$7:$K$256=②【資材】在庫情報!$B372)*('③【組立化粧箱】作業依頼＆実績'!$L$7:$L$256=②【資材】在庫情報!K$4),('③【組立化粧箱】作業依頼＆実績'!$N$7:$N$256))</f>
        <v>0</v>
      </c>
      <c r="L372" s="23">
        <f t="shared" si="69"/>
        <v>3443</v>
      </c>
      <c r="M372" s="21">
        <f>SUMPRODUCT((①【資材】入荷情報!$O$7:$O$56=②【資材】在庫情報!$B372)*(①【資材】入荷情報!$P$7:$P$56=②【資材】在庫情報!N$4),(①【資材】入荷情報!$S$7:$S$56))</f>
        <v>0</v>
      </c>
      <c r="N372" s="22" cm="1">
        <f t="array" ref="N372">SUMPRODUCT(('③【組立化粧箱】作業依頼＆実績'!$K$7:$K$256=②【資材】在庫情報!$B372)*('③【組立化粧箱】作業依頼＆実績'!$L$7:$L$256=②【資材】在庫情報!N$4),('③【組立化粧箱】作業依頼＆実績'!$N$7:$N$256))</f>
        <v>0</v>
      </c>
      <c r="O372" s="23">
        <f t="shared" si="70"/>
        <v>5280</v>
      </c>
      <c r="P372" s="21">
        <f>SUMPRODUCT((①【資材】入荷情報!$O$7:$O$56=②【資材】在庫情報!$B372)*(①【資材】入荷情報!$P$7:$P$56=②【資材】在庫情報!Q$4),(①【資材】入荷情報!$S$7:$S$56))</f>
        <v>0</v>
      </c>
      <c r="Q372" s="22" cm="1">
        <f t="array" ref="Q372">SUMPRODUCT(('③【組立化粧箱】作業依頼＆実績'!$K$7:$K$256=②【資材】在庫情報!$B372)*('③【組立化粧箱】作業依頼＆実績'!$L$7:$L$256=②【資材】在庫情報!Q$4),('③【組立化粧箱】作業依頼＆実績'!$N$7:$N$256))</f>
        <v>0</v>
      </c>
      <c r="R372" s="23">
        <f t="shared" si="71"/>
        <v>45</v>
      </c>
      <c r="S372" s="21">
        <f>SUMPRODUCT((①【資材】入荷情報!$O$7:$O$56=②【資材】在庫情報!$B372)*(①【資材】入荷情報!$P$7:$P$56=②【資材】在庫情報!T$4),(①【資材】入荷情報!$S$7:$S$56))</f>
        <v>0</v>
      </c>
      <c r="T372" s="22" cm="1">
        <f t="array" ref="T372">SUMPRODUCT(('③【組立化粧箱】作業依頼＆実績'!$K$7:$K$256=②【資材】在庫情報!$B372)*('③【組立化粧箱】作業依頼＆実績'!$L$7:$L$256=②【資材】在庫情報!T$4),('③【組立化粧箱】作業依頼＆実績'!$N$7:$N$256))</f>
        <v>0</v>
      </c>
      <c r="U372" s="23">
        <f t="shared" si="72"/>
        <v>70</v>
      </c>
      <c r="W372" s="68">
        <f t="shared" si="73"/>
        <v>0</v>
      </c>
      <c r="X372" s="22">
        <f t="shared" si="74"/>
        <v>0</v>
      </c>
      <c r="Y372" s="69">
        <f t="shared" si="75"/>
        <v>9319</v>
      </c>
    </row>
    <row r="373" spans="2:25" collapsed="1" x14ac:dyDescent="0.25">
      <c r="B373" s="132">
        <f t="shared" si="66"/>
        <v>45597</v>
      </c>
      <c r="C373" s="133" t="s">
        <v>75</v>
      </c>
      <c r="D373" s="21">
        <f>SUMPRODUCT((①【資材】入荷情報!$O$7:$O$56=②【資材】在庫情報!$B373)*(①【資材】入荷情報!$P$7:$P$56=②【資材】在庫情報!E$4),(①【資材】入荷情報!$S$7:$S$56))</f>
        <v>0</v>
      </c>
      <c r="E373" s="22" cm="1">
        <f t="array" ref="E373">SUMPRODUCT(('③【組立化粧箱】作業依頼＆実績'!$K$7:$K$256=②【資材】在庫情報!$B373)*('③【組立化粧箱】作業依頼＆実績'!$L$7:$L$256=②【資材】在庫情報!E$4),('③【組立化粧箱】作業依頼＆実績'!$N$7:$N$256))</f>
        <v>0</v>
      </c>
      <c r="F373" s="23">
        <f t="shared" si="67"/>
        <v>5660</v>
      </c>
      <c r="G373" s="21">
        <f>SUMPRODUCT((①【資材】入荷情報!$O$7:$O$56=②【資材】在庫情報!$B373)*(①【資材】入荷情報!$P$7:$P$56=②【資材】在庫情報!H$4),(①【資材】入荷情報!$S$7:$S$56))</f>
        <v>0</v>
      </c>
      <c r="H373" s="22" cm="1">
        <f t="array" ref="H373">SUMPRODUCT(('③【組立化粧箱】作業依頼＆実績'!$K$7:$K$256=②【資材】在庫情報!$B373)*('③【組立化粧箱】作業依頼＆実績'!$L$7:$L$256=②【資材】在庫情報!H$4),('③【組立化粧箱】作業依頼＆実績'!$N$7:$N$256))</f>
        <v>0</v>
      </c>
      <c r="I373" s="23">
        <f t="shared" si="68"/>
        <v>3443</v>
      </c>
      <c r="J373" s="21">
        <f>SUMPRODUCT((①【資材】入荷情報!$O$7:$O$56=②【資材】在庫情報!$B373)*(①【資材】入荷情報!$P$7:$P$56=②【資材】在庫情報!K$4),(①【資材】入荷情報!$S$7:$S$56))</f>
        <v>0</v>
      </c>
      <c r="K373" s="22" cm="1">
        <f t="array" ref="K373">SUMPRODUCT(('③【組立化粧箱】作業依頼＆実績'!$K$7:$K$256=②【資材】在庫情報!$B373)*('③【組立化粧箱】作業依頼＆実績'!$L$7:$L$256=②【資材】在庫情報!K$4),('③【組立化粧箱】作業依頼＆実績'!$N$7:$N$256))</f>
        <v>0</v>
      </c>
      <c r="L373" s="23">
        <f t="shared" si="69"/>
        <v>3443</v>
      </c>
      <c r="M373" s="21">
        <f>SUMPRODUCT((①【資材】入荷情報!$O$7:$O$56=②【資材】在庫情報!$B373)*(①【資材】入荷情報!$P$7:$P$56=②【資材】在庫情報!N$4),(①【資材】入荷情報!$S$7:$S$56))</f>
        <v>0</v>
      </c>
      <c r="N373" s="22" cm="1">
        <f t="array" ref="N373">SUMPRODUCT(('③【組立化粧箱】作業依頼＆実績'!$K$7:$K$256=②【資材】在庫情報!$B373)*('③【組立化粧箱】作業依頼＆実績'!$L$7:$L$256=②【資材】在庫情報!N$4),('③【組立化粧箱】作業依頼＆実績'!$N$7:$N$256))</f>
        <v>0</v>
      </c>
      <c r="O373" s="23">
        <f t="shared" si="70"/>
        <v>5280</v>
      </c>
      <c r="P373" s="21">
        <f>SUMPRODUCT((①【資材】入荷情報!$O$7:$O$56=②【資材】在庫情報!$B373)*(①【資材】入荷情報!$P$7:$P$56=②【資材】在庫情報!Q$4),(①【資材】入荷情報!$S$7:$S$56))</f>
        <v>0</v>
      </c>
      <c r="Q373" s="22" cm="1">
        <f t="array" ref="Q373">SUMPRODUCT(('③【組立化粧箱】作業依頼＆実績'!$K$7:$K$256=②【資材】在庫情報!$B373)*('③【組立化粧箱】作業依頼＆実績'!$L$7:$L$256=②【資材】在庫情報!Q$4),('③【組立化粧箱】作業依頼＆実績'!$N$7:$N$256))</f>
        <v>0</v>
      </c>
      <c r="R373" s="23">
        <f t="shared" si="71"/>
        <v>45</v>
      </c>
      <c r="S373" s="21">
        <f>SUMPRODUCT((①【資材】入荷情報!$O$7:$O$56=②【資材】在庫情報!$B373)*(①【資材】入荷情報!$P$7:$P$56=②【資材】在庫情報!T$4),(①【資材】入荷情報!$S$7:$S$56))</f>
        <v>100</v>
      </c>
      <c r="T373" s="22" cm="1">
        <f t="array" ref="T373">SUMPRODUCT(('③【組立化粧箱】作業依頼＆実績'!$K$7:$K$256=②【資材】在庫情報!$B373)*('③【組立化粧箱】作業依頼＆実績'!$L$7:$L$256=②【資材】在庫情報!T$4),('③【組立化粧箱】作業依頼＆実績'!$N$7:$N$256))</f>
        <v>0</v>
      </c>
      <c r="U373" s="23">
        <f t="shared" si="72"/>
        <v>170</v>
      </c>
      <c r="W373" s="68">
        <f t="shared" si="73"/>
        <v>100</v>
      </c>
      <c r="X373" s="22">
        <f t="shared" si="74"/>
        <v>0</v>
      </c>
      <c r="Y373" s="69">
        <f t="shared" si="75"/>
        <v>9419</v>
      </c>
    </row>
    <row r="374" spans="2:25" hidden="1" outlineLevel="1" x14ac:dyDescent="0.25">
      <c r="B374" s="19">
        <f t="shared" si="66"/>
        <v>45598</v>
      </c>
      <c r="C374" s="20" t="s">
        <v>76</v>
      </c>
      <c r="D374" s="21">
        <f>SUMPRODUCT((①【資材】入荷情報!$O$7:$O$56=②【資材】在庫情報!$B374)*(①【資材】入荷情報!$P$7:$P$56=②【資材】在庫情報!E$4),(①【資材】入荷情報!$S$7:$S$56))</f>
        <v>0</v>
      </c>
      <c r="E374" s="22" cm="1">
        <f t="array" ref="E374">SUMPRODUCT(('③【組立化粧箱】作業依頼＆実績'!$K$7:$K$256=②【資材】在庫情報!$B374)*('③【組立化粧箱】作業依頼＆実績'!$L$7:$L$256=②【資材】在庫情報!E$4),('③【組立化粧箱】作業依頼＆実績'!$N$7:$N$256))</f>
        <v>0</v>
      </c>
      <c r="F374" s="23">
        <f t="shared" si="67"/>
        <v>5660</v>
      </c>
      <c r="G374" s="21">
        <f>SUMPRODUCT((①【資材】入荷情報!$O$7:$O$56=②【資材】在庫情報!$B374)*(①【資材】入荷情報!$P$7:$P$56=②【資材】在庫情報!H$4),(①【資材】入荷情報!$S$7:$S$56))</f>
        <v>0</v>
      </c>
      <c r="H374" s="22" cm="1">
        <f t="array" ref="H374">SUMPRODUCT(('③【組立化粧箱】作業依頼＆実績'!$K$7:$K$256=②【資材】在庫情報!$B374)*('③【組立化粧箱】作業依頼＆実績'!$L$7:$L$256=②【資材】在庫情報!H$4),('③【組立化粧箱】作業依頼＆実績'!$N$7:$N$256))</f>
        <v>0</v>
      </c>
      <c r="I374" s="23">
        <f t="shared" si="68"/>
        <v>3443</v>
      </c>
      <c r="J374" s="21">
        <f>SUMPRODUCT((①【資材】入荷情報!$O$7:$O$56=②【資材】在庫情報!$B374)*(①【資材】入荷情報!$P$7:$P$56=②【資材】在庫情報!K$4),(①【資材】入荷情報!$S$7:$S$56))</f>
        <v>0</v>
      </c>
      <c r="K374" s="22" cm="1">
        <f t="array" ref="K374">SUMPRODUCT(('③【組立化粧箱】作業依頼＆実績'!$K$7:$K$256=②【資材】在庫情報!$B374)*('③【組立化粧箱】作業依頼＆実績'!$L$7:$L$256=②【資材】在庫情報!K$4),('③【組立化粧箱】作業依頼＆実績'!$N$7:$N$256))</f>
        <v>0</v>
      </c>
      <c r="L374" s="23">
        <f t="shared" si="69"/>
        <v>3443</v>
      </c>
      <c r="M374" s="21">
        <f>SUMPRODUCT((①【資材】入荷情報!$O$7:$O$56=②【資材】在庫情報!$B374)*(①【資材】入荷情報!$P$7:$P$56=②【資材】在庫情報!N$4),(①【資材】入荷情報!$S$7:$S$56))</f>
        <v>0</v>
      </c>
      <c r="N374" s="22" cm="1">
        <f t="array" ref="N374">SUMPRODUCT(('③【組立化粧箱】作業依頼＆実績'!$K$7:$K$256=②【資材】在庫情報!$B374)*('③【組立化粧箱】作業依頼＆実績'!$L$7:$L$256=②【資材】在庫情報!N$4),('③【組立化粧箱】作業依頼＆実績'!$N$7:$N$256))</f>
        <v>0</v>
      </c>
      <c r="O374" s="23">
        <f t="shared" si="70"/>
        <v>5280</v>
      </c>
      <c r="P374" s="21">
        <f>SUMPRODUCT((①【資材】入荷情報!$O$7:$O$56=②【資材】在庫情報!$B374)*(①【資材】入荷情報!$P$7:$P$56=②【資材】在庫情報!Q$4),(①【資材】入荷情報!$S$7:$S$56))</f>
        <v>0</v>
      </c>
      <c r="Q374" s="22" cm="1">
        <f t="array" ref="Q374">SUMPRODUCT(('③【組立化粧箱】作業依頼＆実績'!$K$7:$K$256=②【資材】在庫情報!$B374)*('③【組立化粧箱】作業依頼＆実績'!$L$7:$L$256=②【資材】在庫情報!Q$4),('③【組立化粧箱】作業依頼＆実績'!$N$7:$N$256))</f>
        <v>0</v>
      </c>
      <c r="R374" s="23">
        <f t="shared" si="71"/>
        <v>45</v>
      </c>
      <c r="S374" s="21">
        <f>SUMPRODUCT((①【資材】入荷情報!$O$7:$O$56=②【資材】在庫情報!$B374)*(①【資材】入荷情報!$P$7:$P$56=②【資材】在庫情報!T$4),(①【資材】入荷情報!$S$7:$S$56))</f>
        <v>0</v>
      </c>
      <c r="T374" s="22" cm="1">
        <f t="array" ref="T374">SUMPRODUCT(('③【組立化粧箱】作業依頼＆実績'!$K$7:$K$256=②【資材】在庫情報!$B374)*('③【組立化粧箱】作業依頼＆実績'!$L$7:$L$256=②【資材】在庫情報!T$4),('③【組立化粧箱】作業依頼＆実績'!$N$7:$N$256))</f>
        <v>0</v>
      </c>
      <c r="U374" s="23">
        <f t="shared" si="72"/>
        <v>170</v>
      </c>
      <c r="W374" s="68">
        <f t="shared" si="73"/>
        <v>0</v>
      </c>
      <c r="X374" s="22">
        <f t="shared" si="74"/>
        <v>0</v>
      </c>
      <c r="Y374" s="69">
        <f t="shared" si="75"/>
        <v>9419</v>
      </c>
    </row>
    <row r="375" spans="2:25" hidden="1" outlineLevel="1" x14ac:dyDescent="0.25">
      <c r="B375" s="19">
        <f t="shared" si="66"/>
        <v>45599</v>
      </c>
      <c r="C375" s="20" t="s">
        <v>77</v>
      </c>
      <c r="D375" s="21">
        <f>SUMPRODUCT((①【資材】入荷情報!$O$7:$O$56=②【資材】在庫情報!$B375)*(①【資材】入荷情報!$P$7:$P$56=②【資材】在庫情報!E$4),(①【資材】入荷情報!$S$7:$S$56))</f>
        <v>0</v>
      </c>
      <c r="E375" s="22" cm="1">
        <f t="array" ref="E375">SUMPRODUCT(('③【組立化粧箱】作業依頼＆実績'!$K$7:$K$256=②【資材】在庫情報!$B375)*('③【組立化粧箱】作業依頼＆実績'!$L$7:$L$256=②【資材】在庫情報!E$4),('③【組立化粧箱】作業依頼＆実績'!$N$7:$N$256))</f>
        <v>0</v>
      </c>
      <c r="F375" s="23">
        <f t="shared" si="67"/>
        <v>5660</v>
      </c>
      <c r="G375" s="21">
        <f>SUMPRODUCT((①【資材】入荷情報!$O$7:$O$56=②【資材】在庫情報!$B375)*(①【資材】入荷情報!$P$7:$P$56=②【資材】在庫情報!H$4),(①【資材】入荷情報!$S$7:$S$56))</f>
        <v>0</v>
      </c>
      <c r="H375" s="22" cm="1">
        <f t="array" ref="H375">SUMPRODUCT(('③【組立化粧箱】作業依頼＆実績'!$K$7:$K$256=②【資材】在庫情報!$B375)*('③【組立化粧箱】作業依頼＆実績'!$L$7:$L$256=②【資材】在庫情報!H$4),('③【組立化粧箱】作業依頼＆実績'!$N$7:$N$256))</f>
        <v>0</v>
      </c>
      <c r="I375" s="23">
        <f t="shared" si="68"/>
        <v>3443</v>
      </c>
      <c r="J375" s="21">
        <f>SUMPRODUCT((①【資材】入荷情報!$O$7:$O$56=②【資材】在庫情報!$B375)*(①【資材】入荷情報!$P$7:$P$56=②【資材】在庫情報!K$4),(①【資材】入荷情報!$S$7:$S$56))</f>
        <v>0</v>
      </c>
      <c r="K375" s="22" cm="1">
        <f t="array" ref="K375">SUMPRODUCT(('③【組立化粧箱】作業依頼＆実績'!$K$7:$K$256=②【資材】在庫情報!$B375)*('③【組立化粧箱】作業依頼＆実績'!$L$7:$L$256=②【資材】在庫情報!K$4),('③【組立化粧箱】作業依頼＆実績'!$N$7:$N$256))</f>
        <v>0</v>
      </c>
      <c r="L375" s="23">
        <f t="shared" si="69"/>
        <v>3443</v>
      </c>
      <c r="M375" s="21">
        <f>SUMPRODUCT((①【資材】入荷情報!$O$7:$O$56=②【資材】在庫情報!$B375)*(①【資材】入荷情報!$P$7:$P$56=②【資材】在庫情報!N$4),(①【資材】入荷情報!$S$7:$S$56))</f>
        <v>0</v>
      </c>
      <c r="N375" s="22" cm="1">
        <f t="array" ref="N375">SUMPRODUCT(('③【組立化粧箱】作業依頼＆実績'!$K$7:$K$256=②【資材】在庫情報!$B375)*('③【組立化粧箱】作業依頼＆実績'!$L$7:$L$256=②【資材】在庫情報!N$4),('③【組立化粧箱】作業依頼＆実績'!$N$7:$N$256))</f>
        <v>0</v>
      </c>
      <c r="O375" s="23">
        <f t="shared" si="70"/>
        <v>5280</v>
      </c>
      <c r="P375" s="21">
        <f>SUMPRODUCT((①【資材】入荷情報!$O$7:$O$56=②【資材】在庫情報!$B375)*(①【資材】入荷情報!$P$7:$P$56=②【資材】在庫情報!Q$4),(①【資材】入荷情報!$S$7:$S$56))</f>
        <v>0</v>
      </c>
      <c r="Q375" s="22" cm="1">
        <f t="array" ref="Q375">SUMPRODUCT(('③【組立化粧箱】作業依頼＆実績'!$K$7:$K$256=②【資材】在庫情報!$B375)*('③【組立化粧箱】作業依頼＆実績'!$L$7:$L$256=②【資材】在庫情報!Q$4),('③【組立化粧箱】作業依頼＆実績'!$N$7:$N$256))</f>
        <v>0</v>
      </c>
      <c r="R375" s="23">
        <f t="shared" si="71"/>
        <v>45</v>
      </c>
      <c r="S375" s="21">
        <f>SUMPRODUCT((①【資材】入荷情報!$O$7:$O$56=②【資材】在庫情報!$B375)*(①【資材】入荷情報!$P$7:$P$56=②【資材】在庫情報!T$4),(①【資材】入荷情報!$S$7:$S$56))</f>
        <v>0</v>
      </c>
      <c r="T375" s="22" cm="1">
        <f t="array" ref="T375">SUMPRODUCT(('③【組立化粧箱】作業依頼＆実績'!$K$7:$K$256=②【資材】在庫情報!$B375)*('③【組立化粧箱】作業依頼＆実績'!$L$7:$L$256=②【資材】在庫情報!T$4),('③【組立化粧箱】作業依頼＆実績'!$N$7:$N$256))</f>
        <v>0</v>
      </c>
      <c r="U375" s="23">
        <f t="shared" si="72"/>
        <v>170</v>
      </c>
      <c r="W375" s="68">
        <f t="shared" si="73"/>
        <v>0</v>
      </c>
      <c r="X375" s="22">
        <f t="shared" si="74"/>
        <v>0</v>
      </c>
      <c r="Y375" s="69">
        <f t="shared" si="75"/>
        <v>9419</v>
      </c>
    </row>
    <row r="376" spans="2:25" hidden="1" outlineLevel="1" x14ac:dyDescent="0.25">
      <c r="B376" s="19">
        <f t="shared" si="66"/>
        <v>45600</v>
      </c>
      <c r="C376" s="20" t="s">
        <v>78</v>
      </c>
      <c r="D376" s="21">
        <f>SUMPRODUCT((①【資材】入荷情報!$O$7:$O$56=②【資材】在庫情報!$B376)*(①【資材】入荷情報!$P$7:$P$56=②【資材】在庫情報!E$4),(①【資材】入荷情報!$S$7:$S$56))</f>
        <v>0</v>
      </c>
      <c r="E376" s="22" cm="1">
        <f t="array" ref="E376">SUMPRODUCT(('③【組立化粧箱】作業依頼＆実績'!$K$7:$K$256=②【資材】在庫情報!$B376)*('③【組立化粧箱】作業依頼＆実績'!$L$7:$L$256=②【資材】在庫情報!E$4),('③【組立化粧箱】作業依頼＆実績'!$N$7:$N$256))</f>
        <v>0</v>
      </c>
      <c r="F376" s="23">
        <f t="shared" si="67"/>
        <v>5660</v>
      </c>
      <c r="G376" s="21">
        <f>SUMPRODUCT((①【資材】入荷情報!$O$7:$O$56=②【資材】在庫情報!$B376)*(①【資材】入荷情報!$P$7:$P$56=②【資材】在庫情報!H$4),(①【資材】入荷情報!$S$7:$S$56))</f>
        <v>0</v>
      </c>
      <c r="H376" s="22" cm="1">
        <f t="array" ref="H376">SUMPRODUCT(('③【組立化粧箱】作業依頼＆実績'!$K$7:$K$256=②【資材】在庫情報!$B376)*('③【組立化粧箱】作業依頼＆実績'!$L$7:$L$256=②【資材】在庫情報!H$4),('③【組立化粧箱】作業依頼＆実績'!$N$7:$N$256))</f>
        <v>0</v>
      </c>
      <c r="I376" s="23">
        <f t="shared" si="68"/>
        <v>3443</v>
      </c>
      <c r="J376" s="21">
        <f>SUMPRODUCT((①【資材】入荷情報!$O$7:$O$56=②【資材】在庫情報!$B376)*(①【資材】入荷情報!$P$7:$P$56=②【資材】在庫情報!K$4),(①【資材】入荷情報!$S$7:$S$56))</f>
        <v>0</v>
      </c>
      <c r="K376" s="22" cm="1">
        <f t="array" ref="K376">SUMPRODUCT(('③【組立化粧箱】作業依頼＆実績'!$K$7:$K$256=②【資材】在庫情報!$B376)*('③【組立化粧箱】作業依頼＆実績'!$L$7:$L$256=②【資材】在庫情報!K$4),('③【組立化粧箱】作業依頼＆実績'!$N$7:$N$256))</f>
        <v>0</v>
      </c>
      <c r="L376" s="23">
        <f t="shared" si="69"/>
        <v>3443</v>
      </c>
      <c r="M376" s="21">
        <f>SUMPRODUCT((①【資材】入荷情報!$O$7:$O$56=②【資材】在庫情報!$B376)*(①【資材】入荷情報!$P$7:$P$56=②【資材】在庫情報!N$4),(①【資材】入荷情報!$S$7:$S$56))</f>
        <v>0</v>
      </c>
      <c r="N376" s="22" cm="1">
        <f t="array" ref="N376">SUMPRODUCT(('③【組立化粧箱】作業依頼＆実績'!$K$7:$K$256=②【資材】在庫情報!$B376)*('③【組立化粧箱】作業依頼＆実績'!$L$7:$L$256=②【資材】在庫情報!N$4),('③【組立化粧箱】作業依頼＆実績'!$N$7:$N$256))</f>
        <v>0</v>
      </c>
      <c r="O376" s="23">
        <f t="shared" si="70"/>
        <v>5280</v>
      </c>
      <c r="P376" s="21">
        <f>SUMPRODUCT((①【資材】入荷情報!$O$7:$O$56=②【資材】在庫情報!$B376)*(①【資材】入荷情報!$P$7:$P$56=②【資材】在庫情報!Q$4),(①【資材】入荷情報!$S$7:$S$56))</f>
        <v>0</v>
      </c>
      <c r="Q376" s="22" cm="1">
        <f t="array" ref="Q376">SUMPRODUCT(('③【組立化粧箱】作業依頼＆実績'!$K$7:$K$256=②【資材】在庫情報!$B376)*('③【組立化粧箱】作業依頼＆実績'!$L$7:$L$256=②【資材】在庫情報!Q$4),('③【組立化粧箱】作業依頼＆実績'!$N$7:$N$256))</f>
        <v>0</v>
      </c>
      <c r="R376" s="23">
        <f t="shared" si="71"/>
        <v>45</v>
      </c>
      <c r="S376" s="21">
        <f>SUMPRODUCT((①【資材】入荷情報!$O$7:$O$56=②【資材】在庫情報!$B376)*(①【資材】入荷情報!$P$7:$P$56=②【資材】在庫情報!T$4),(①【資材】入荷情報!$S$7:$S$56))</f>
        <v>0</v>
      </c>
      <c r="T376" s="22" cm="1">
        <f t="array" ref="T376">SUMPRODUCT(('③【組立化粧箱】作業依頼＆実績'!$K$7:$K$256=②【資材】在庫情報!$B376)*('③【組立化粧箱】作業依頼＆実績'!$L$7:$L$256=②【資材】在庫情報!T$4),('③【組立化粧箱】作業依頼＆実績'!$N$7:$N$256))</f>
        <v>0</v>
      </c>
      <c r="U376" s="23">
        <f t="shared" si="72"/>
        <v>170</v>
      </c>
      <c r="W376" s="68">
        <f t="shared" si="73"/>
        <v>0</v>
      </c>
      <c r="X376" s="22">
        <f t="shared" si="74"/>
        <v>0</v>
      </c>
      <c r="Y376" s="69">
        <f t="shared" si="75"/>
        <v>9419</v>
      </c>
    </row>
    <row r="377" spans="2:25" hidden="1" outlineLevel="1" x14ac:dyDescent="0.25">
      <c r="B377" s="19">
        <f t="shared" si="66"/>
        <v>45601</v>
      </c>
      <c r="C377" s="20" t="s">
        <v>79</v>
      </c>
      <c r="D377" s="21">
        <f>SUMPRODUCT((①【資材】入荷情報!$O$7:$O$56=②【資材】在庫情報!$B377)*(①【資材】入荷情報!$P$7:$P$56=②【資材】在庫情報!E$4),(①【資材】入荷情報!$S$7:$S$56))</f>
        <v>0</v>
      </c>
      <c r="E377" s="22" cm="1">
        <f t="array" ref="E377">SUMPRODUCT(('③【組立化粧箱】作業依頼＆実績'!$K$7:$K$256=②【資材】在庫情報!$B377)*('③【組立化粧箱】作業依頼＆実績'!$L$7:$L$256=②【資材】在庫情報!E$4),('③【組立化粧箱】作業依頼＆実績'!$N$7:$N$256))</f>
        <v>0</v>
      </c>
      <c r="F377" s="23">
        <f t="shared" si="67"/>
        <v>5660</v>
      </c>
      <c r="G377" s="21">
        <f>SUMPRODUCT((①【資材】入荷情報!$O$7:$O$56=②【資材】在庫情報!$B377)*(①【資材】入荷情報!$P$7:$P$56=②【資材】在庫情報!H$4),(①【資材】入荷情報!$S$7:$S$56))</f>
        <v>0</v>
      </c>
      <c r="H377" s="22" cm="1">
        <f t="array" ref="H377">SUMPRODUCT(('③【組立化粧箱】作業依頼＆実績'!$K$7:$K$256=②【資材】在庫情報!$B377)*('③【組立化粧箱】作業依頼＆実績'!$L$7:$L$256=②【資材】在庫情報!H$4),('③【組立化粧箱】作業依頼＆実績'!$N$7:$N$256))</f>
        <v>0</v>
      </c>
      <c r="I377" s="23">
        <f t="shared" si="68"/>
        <v>3443</v>
      </c>
      <c r="J377" s="21">
        <f>SUMPRODUCT((①【資材】入荷情報!$O$7:$O$56=②【資材】在庫情報!$B377)*(①【資材】入荷情報!$P$7:$P$56=②【資材】在庫情報!K$4),(①【資材】入荷情報!$S$7:$S$56))</f>
        <v>0</v>
      </c>
      <c r="K377" s="22" cm="1">
        <f t="array" ref="K377">SUMPRODUCT(('③【組立化粧箱】作業依頼＆実績'!$K$7:$K$256=②【資材】在庫情報!$B377)*('③【組立化粧箱】作業依頼＆実績'!$L$7:$L$256=②【資材】在庫情報!K$4),('③【組立化粧箱】作業依頼＆実績'!$N$7:$N$256))</f>
        <v>0</v>
      </c>
      <c r="L377" s="23">
        <f t="shared" si="69"/>
        <v>3443</v>
      </c>
      <c r="M377" s="21">
        <f>SUMPRODUCT((①【資材】入荷情報!$O$7:$O$56=②【資材】在庫情報!$B377)*(①【資材】入荷情報!$P$7:$P$56=②【資材】在庫情報!N$4),(①【資材】入荷情報!$S$7:$S$56))</f>
        <v>0</v>
      </c>
      <c r="N377" s="22" cm="1">
        <f t="array" ref="N377">SUMPRODUCT(('③【組立化粧箱】作業依頼＆実績'!$K$7:$K$256=②【資材】在庫情報!$B377)*('③【組立化粧箱】作業依頼＆実績'!$L$7:$L$256=②【資材】在庫情報!N$4),('③【組立化粧箱】作業依頼＆実績'!$N$7:$N$256))</f>
        <v>0</v>
      </c>
      <c r="O377" s="23">
        <f t="shared" si="70"/>
        <v>5280</v>
      </c>
      <c r="P377" s="21">
        <f>SUMPRODUCT((①【資材】入荷情報!$O$7:$O$56=②【資材】在庫情報!$B377)*(①【資材】入荷情報!$P$7:$P$56=②【資材】在庫情報!Q$4),(①【資材】入荷情報!$S$7:$S$56))</f>
        <v>0</v>
      </c>
      <c r="Q377" s="22" cm="1">
        <f t="array" ref="Q377">SUMPRODUCT(('③【組立化粧箱】作業依頼＆実績'!$K$7:$K$256=②【資材】在庫情報!$B377)*('③【組立化粧箱】作業依頼＆実績'!$L$7:$L$256=②【資材】在庫情報!Q$4),('③【組立化粧箱】作業依頼＆実績'!$N$7:$N$256))</f>
        <v>0</v>
      </c>
      <c r="R377" s="23">
        <f t="shared" si="71"/>
        <v>45</v>
      </c>
      <c r="S377" s="21">
        <f>SUMPRODUCT((①【資材】入荷情報!$O$7:$O$56=②【資材】在庫情報!$B377)*(①【資材】入荷情報!$P$7:$P$56=②【資材】在庫情報!T$4),(①【資材】入荷情報!$S$7:$S$56))</f>
        <v>0</v>
      </c>
      <c r="T377" s="22" cm="1">
        <f t="array" ref="T377">SUMPRODUCT(('③【組立化粧箱】作業依頼＆実績'!$K$7:$K$256=②【資材】在庫情報!$B377)*('③【組立化粧箱】作業依頼＆実績'!$L$7:$L$256=②【資材】在庫情報!T$4),('③【組立化粧箱】作業依頼＆実績'!$N$7:$N$256))</f>
        <v>0</v>
      </c>
      <c r="U377" s="23">
        <f t="shared" si="72"/>
        <v>170</v>
      </c>
      <c r="W377" s="68">
        <f t="shared" si="73"/>
        <v>0</v>
      </c>
      <c r="X377" s="22">
        <f t="shared" si="74"/>
        <v>0</v>
      </c>
      <c r="Y377" s="69">
        <f t="shared" si="75"/>
        <v>9419</v>
      </c>
    </row>
    <row r="378" spans="2:25" hidden="1" outlineLevel="1" x14ac:dyDescent="0.25">
      <c r="B378" s="19">
        <f t="shared" si="66"/>
        <v>45602</v>
      </c>
      <c r="C378" s="20" t="s">
        <v>80</v>
      </c>
      <c r="D378" s="21">
        <f>SUMPRODUCT((①【資材】入荷情報!$O$7:$O$56=②【資材】在庫情報!$B378)*(①【資材】入荷情報!$P$7:$P$56=②【資材】在庫情報!E$4),(①【資材】入荷情報!$S$7:$S$56))</f>
        <v>0</v>
      </c>
      <c r="E378" s="22" cm="1">
        <f t="array" ref="E378">SUMPRODUCT(('③【組立化粧箱】作業依頼＆実績'!$K$7:$K$256=②【資材】在庫情報!$B378)*('③【組立化粧箱】作業依頼＆実績'!$L$7:$L$256=②【資材】在庫情報!E$4),('③【組立化粧箱】作業依頼＆実績'!$N$7:$N$256))</f>
        <v>0</v>
      </c>
      <c r="F378" s="23">
        <f t="shared" si="67"/>
        <v>5660</v>
      </c>
      <c r="G378" s="21">
        <f>SUMPRODUCT((①【資材】入荷情報!$O$7:$O$56=②【資材】在庫情報!$B378)*(①【資材】入荷情報!$P$7:$P$56=②【資材】在庫情報!H$4),(①【資材】入荷情報!$S$7:$S$56))</f>
        <v>0</v>
      </c>
      <c r="H378" s="22" cm="1">
        <f t="array" ref="H378">SUMPRODUCT(('③【組立化粧箱】作業依頼＆実績'!$K$7:$K$256=②【資材】在庫情報!$B378)*('③【組立化粧箱】作業依頼＆実績'!$L$7:$L$256=②【資材】在庫情報!H$4),('③【組立化粧箱】作業依頼＆実績'!$N$7:$N$256))</f>
        <v>0</v>
      </c>
      <c r="I378" s="23">
        <f t="shared" si="68"/>
        <v>3443</v>
      </c>
      <c r="J378" s="21">
        <f>SUMPRODUCT((①【資材】入荷情報!$O$7:$O$56=②【資材】在庫情報!$B378)*(①【資材】入荷情報!$P$7:$P$56=②【資材】在庫情報!K$4),(①【資材】入荷情報!$S$7:$S$56))</f>
        <v>0</v>
      </c>
      <c r="K378" s="22" cm="1">
        <f t="array" ref="K378">SUMPRODUCT(('③【組立化粧箱】作業依頼＆実績'!$K$7:$K$256=②【資材】在庫情報!$B378)*('③【組立化粧箱】作業依頼＆実績'!$L$7:$L$256=②【資材】在庫情報!K$4),('③【組立化粧箱】作業依頼＆実績'!$N$7:$N$256))</f>
        <v>0</v>
      </c>
      <c r="L378" s="23">
        <f t="shared" si="69"/>
        <v>3443</v>
      </c>
      <c r="M378" s="21">
        <f>SUMPRODUCT((①【資材】入荷情報!$O$7:$O$56=②【資材】在庫情報!$B378)*(①【資材】入荷情報!$P$7:$P$56=②【資材】在庫情報!N$4),(①【資材】入荷情報!$S$7:$S$56))</f>
        <v>0</v>
      </c>
      <c r="N378" s="22" cm="1">
        <f t="array" ref="N378">SUMPRODUCT(('③【組立化粧箱】作業依頼＆実績'!$K$7:$K$256=②【資材】在庫情報!$B378)*('③【組立化粧箱】作業依頼＆実績'!$L$7:$L$256=②【資材】在庫情報!N$4),('③【組立化粧箱】作業依頼＆実績'!$N$7:$N$256))</f>
        <v>0</v>
      </c>
      <c r="O378" s="23">
        <f t="shared" si="70"/>
        <v>5280</v>
      </c>
      <c r="P378" s="21">
        <f>SUMPRODUCT((①【資材】入荷情報!$O$7:$O$56=②【資材】在庫情報!$B378)*(①【資材】入荷情報!$P$7:$P$56=②【資材】在庫情報!Q$4),(①【資材】入荷情報!$S$7:$S$56))</f>
        <v>0</v>
      </c>
      <c r="Q378" s="22" cm="1">
        <f t="array" ref="Q378">SUMPRODUCT(('③【組立化粧箱】作業依頼＆実績'!$K$7:$K$256=②【資材】在庫情報!$B378)*('③【組立化粧箱】作業依頼＆実績'!$L$7:$L$256=②【資材】在庫情報!Q$4),('③【組立化粧箱】作業依頼＆実績'!$N$7:$N$256))</f>
        <v>0</v>
      </c>
      <c r="R378" s="23">
        <f t="shared" si="71"/>
        <v>45</v>
      </c>
      <c r="S378" s="21">
        <f>SUMPRODUCT((①【資材】入荷情報!$O$7:$O$56=②【資材】在庫情報!$B378)*(①【資材】入荷情報!$P$7:$P$56=②【資材】在庫情報!T$4),(①【資材】入荷情報!$S$7:$S$56))</f>
        <v>0</v>
      </c>
      <c r="T378" s="22" cm="1">
        <f t="array" ref="T378">SUMPRODUCT(('③【組立化粧箱】作業依頼＆実績'!$K$7:$K$256=②【資材】在庫情報!$B378)*('③【組立化粧箱】作業依頼＆実績'!$L$7:$L$256=②【資材】在庫情報!T$4),('③【組立化粧箱】作業依頼＆実績'!$N$7:$N$256))</f>
        <v>0</v>
      </c>
      <c r="U378" s="23">
        <f t="shared" si="72"/>
        <v>170</v>
      </c>
      <c r="W378" s="68">
        <f t="shared" si="73"/>
        <v>0</v>
      </c>
      <c r="X378" s="22">
        <f t="shared" si="74"/>
        <v>0</v>
      </c>
      <c r="Y378" s="69">
        <f t="shared" si="75"/>
        <v>9419</v>
      </c>
    </row>
    <row r="379" spans="2:25" hidden="1" outlineLevel="1" x14ac:dyDescent="0.25">
      <c r="B379" s="19">
        <f t="shared" si="66"/>
        <v>45603</v>
      </c>
      <c r="C379" s="20" t="s">
        <v>81</v>
      </c>
      <c r="D379" s="21">
        <f>SUMPRODUCT((①【資材】入荷情報!$O$7:$O$56=②【資材】在庫情報!$B379)*(①【資材】入荷情報!$P$7:$P$56=②【資材】在庫情報!E$4),(①【資材】入荷情報!$S$7:$S$56))</f>
        <v>0</v>
      </c>
      <c r="E379" s="22" cm="1">
        <f t="array" ref="E379">SUMPRODUCT(('③【組立化粧箱】作業依頼＆実績'!$K$7:$K$256=②【資材】在庫情報!$B379)*('③【組立化粧箱】作業依頼＆実績'!$L$7:$L$256=②【資材】在庫情報!E$4),('③【組立化粧箱】作業依頼＆実績'!$N$7:$N$256))</f>
        <v>0</v>
      </c>
      <c r="F379" s="23">
        <f t="shared" si="67"/>
        <v>5660</v>
      </c>
      <c r="G379" s="21">
        <f>SUMPRODUCT((①【資材】入荷情報!$O$7:$O$56=②【資材】在庫情報!$B379)*(①【資材】入荷情報!$P$7:$P$56=②【資材】在庫情報!H$4),(①【資材】入荷情報!$S$7:$S$56))</f>
        <v>0</v>
      </c>
      <c r="H379" s="22" cm="1">
        <f t="array" ref="H379">SUMPRODUCT(('③【組立化粧箱】作業依頼＆実績'!$K$7:$K$256=②【資材】在庫情報!$B379)*('③【組立化粧箱】作業依頼＆実績'!$L$7:$L$256=②【資材】在庫情報!H$4),('③【組立化粧箱】作業依頼＆実績'!$N$7:$N$256))</f>
        <v>0</v>
      </c>
      <c r="I379" s="23">
        <f t="shared" si="68"/>
        <v>3443</v>
      </c>
      <c r="J379" s="21">
        <f>SUMPRODUCT((①【資材】入荷情報!$O$7:$O$56=②【資材】在庫情報!$B379)*(①【資材】入荷情報!$P$7:$P$56=②【資材】在庫情報!K$4),(①【資材】入荷情報!$S$7:$S$56))</f>
        <v>0</v>
      </c>
      <c r="K379" s="22" cm="1">
        <f t="array" ref="K379">SUMPRODUCT(('③【組立化粧箱】作業依頼＆実績'!$K$7:$K$256=②【資材】在庫情報!$B379)*('③【組立化粧箱】作業依頼＆実績'!$L$7:$L$256=②【資材】在庫情報!K$4),('③【組立化粧箱】作業依頼＆実績'!$N$7:$N$256))</f>
        <v>0</v>
      </c>
      <c r="L379" s="23">
        <f t="shared" si="69"/>
        <v>3443</v>
      </c>
      <c r="M379" s="21">
        <f>SUMPRODUCT((①【資材】入荷情報!$O$7:$O$56=②【資材】在庫情報!$B379)*(①【資材】入荷情報!$P$7:$P$56=②【資材】在庫情報!N$4),(①【資材】入荷情報!$S$7:$S$56))</f>
        <v>0</v>
      </c>
      <c r="N379" s="22" cm="1">
        <f t="array" ref="N379">SUMPRODUCT(('③【組立化粧箱】作業依頼＆実績'!$K$7:$K$256=②【資材】在庫情報!$B379)*('③【組立化粧箱】作業依頼＆実績'!$L$7:$L$256=②【資材】在庫情報!N$4),('③【組立化粧箱】作業依頼＆実績'!$N$7:$N$256))</f>
        <v>0</v>
      </c>
      <c r="O379" s="23">
        <f t="shared" si="70"/>
        <v>5280</v>
      </c>
      <c r="P379" s="21">
        <f>SUMPRODUCT((①【資材】入荷情報!$O$7:$O$56=②【資材】在庫情報!$B379)*(①【資材】入荷情報!$P$7:$P$56=②【資材】在庫情報!Q$4),(①【資材】入荷情報!$S$7:$S$56))</f>
        <v>0</v>
      </c>
      <c r="Q379" s="22" cm="1">
        <f t="array" ref="Q379">SUMPRODUCT(('③【組立化粧箱】作業依頼＆実績'!$K$7:$K$256=②【資材】在庫情報!$B379)*('③【組立化粧箱】作業依頼＆実績'!$L$7:$L$256=②【資材】在庫情報!Q$4),('③【組立化粧箱】作業依頼＆実績'!$N$7:$N$256))</f>
        <v>0</v>
      </c>
      <c r="R379" s="23">
        <f t="shared" si="71"/>
        <v>45</v>
      </c>
      <c r="S379" s="21">
        <f>SUMPRODUCT((①【資材】入荷情報!$O$7:$O$56=②【資材】在庫情報!$B379)*(①【資材】入荷情報!$P$7:$P$56=②【資材】在庫情報!T$4),(①【資材】入荷情報!$S$7:$S$56))</f>
        <v>0</v>
      </c>
      <c r="T379" s="22" cm="1">
        <f t="array" ref="T379">SUMPRODUCT(('③【組立化粧箱】作業依頼＆実績'!$K$7:$K$256=②【資材】在庫情報!$B379)*('③【組立化粧箱】作業依頼＆実績'!$L$7:$L$256=②【資材】在庫情報!T$4),('③【組立化粧箱】作業依頼＆実績'!$N$7:$N$256))</f>
        <v>0</v>
      </c>
      <c r="U379" s="23">
        <f t="shared" si="72"/>
        <v>170</v>
      </c>
      <c r="W379" s="68">
        <f t="shared" si="73"/>
        <v>0</v>
      </c>
      <c r="X379" s="22">
        <f t="shared" si="74"/>
        <v>0</v>
      </c>
      <c r="Y379" s="69">
        <f t="shared" si="75"/>
        <v>9419</v>
      </c>
    </row>
    <row r="380" spans="2:25" hidden="1" outlineLevel="1" x14ac:dyDescent="0.25">
      <c r="B380" s="19">
        <f t="shared" si="66"/>
        <v>45604</v>
      </c>
      <c r="C380" s="20" t="s">
        <v>75</v>
      </c>
      <c r="D380" s="21">
        <f>SUMPRODUCT((①【資材】入荷情報!$O$7:$O$56=②【資材】在庫情報!$B380)*(①【資材】入荷情報!$P$7:$P$56=②【資材】在庫情報!E$4),(①【資材】入荷情報!$S$7:$S$56))</f>
        <v>0</v>
      </c>
      <c r="E380" s="22" cm="1">
        <f t="array" ref="E380">SUMPRODUCT(('③【組立化粧箱】作業依頼＆実績'!$K$7:$K$256=②【資材】在庫情報!$B380)*('③【組立化粧箱】作業依頼＆実績'!$L$7:$L$256=②【資材】在庫情報!E$4),('③【組立化粧箱】作業依頼＆実績'!$N$7:$N$256))</f>
        <v>0</v>
      </c>
      <c r="F380" s="23">
        <f t="shared" si="67"/>
        <v>5660</v>
      </c>
      <c r="G380" s="21">
        <f>SUMPRODUCT((①【資材】入荷情報!$O$7:$O$56=②【資材】在庫情報!$B380)*(①【資材】入荷情報!$P$7:$P$56=②【資材】在庫情報!H$4),(①【資材】入荷情報!$S$7:$S$56))</f>
        <v>0</v>
      </c>
      <c r="H380" s="22" cm="1">
        <f t="array" ref="H380">SUMPRODUCT(('③【組立化粧箱】作業依頼＆実績'!$K$7:$K$256=②【資材】在庫情報!$B380)*('③【組立化粧箱】作業依頼＆実績'!$L$7:$L$256=②【資材】在庫情報!H$4),('③【組立化粧箱】作業依頼＆実績'!$N$7:$N$256))</f>
        <v>0</v>
      </c>
      <c r="I380" s="23">
        <f t="shared" si="68"/>
        <v>3443</v>
      </c>
      <c r="J380" s="21">
        <f>SUMPRODUCT((①【資材】入荷情報!$O$7:$O$56=②【資材】在庫情報!$B380)*(①【資材】入荷情報!$P$7:$P$56=②【資材】在庫情報!K$4),(①【資材】入荷情報!$S$7:$S$56))</f>
        <v>0</v>
      </c>
      <c r="K380" s="22" cm="1">
        <f t="array" ref="K380">SUMPRODUCT(('③【組立化粧箱】作業依頼＆実績'!$K$7:$K$256=②【資材】在庫情報!$B380)*('③【組立化粧箱】作業依頼＆実績'!$L$7:$L$256=②【資材】在庫情報!K$4),('③【組立化粧箱】作業依頼＆実績'!$N$7:$N$256))</f>
        <v>0</v>
      </c>
      <c r="L380" s="23">
        <f t="shared" si="69"/>
        <v>3443</v>
      </c>
      <c r="M380" s="21">
        <f>SUMPRODUCT((①【資材】入荷情報!$O$7:$O$56=②【資材】在庫情報!$B380)*(①【資材】入荷情報!$P$7:$P$56=②【資材】在庫情報!N$4),(①【資材】入荷情報!$S$7:$S$56))</f>
        <v>0</v>
      </c>
      <c r="N380" s="22" cm="1">
        <f t="array" ref="N380">SUMPRODUCT(('③【組立化粧箱】作業依頼＆実績'!$K$7:$K$256=②【資材】在庫情報!$B380)*('③【組立化粧箱】作業依頼＆実績'!$L$7:$L$256=②【資材】在庫情報!N$4),('③【組立化粧箱】作業依頼＆実績'!$N$7:$N$256))</f>
        <v>0</v>
      </c>
      <c r="O380" s="23">
        <f t="shared" si="70"/>
        <v>5280</v>
      </c>
      <c r="P380" s="21">
        <f>SUMPRODUCT((①【資材】入荷情報!$O$7:$O$56=②【資材】在庫情報!$B380)*(①【資材】入荷情報!$P$7:$P$56=②【資材】在庫情報!Q$4),(①【資材】入荷情報!$S$7:$S$56))</f>
        <v>0</v>
      </c>
      <c r="Q380" s="22" cm="1">
        <f t="array" ref="Q380">SUMPRODUCT(('③【組立化粧箱】作業依頼＆実績'!$K$7:$K$256=②【資材】在庫情報!$B380)*('③【組立化粧箱】作業依頼＆実績'!$L$7:$L$256=②【資材】在庫情報!Q$4),('③【組立化粧箱】作業依頼＆実績'!$N$7:$N$256))</f>
        <v>0</v>
      </c>
      <c r="R380" s="23">
        <f t="shared" si="71"/>
        <v>45</v>
      </c>
      <c r="S380" s="21">
        <f>SUMPRODUCT((①【資材】入荷情報!$O$7:$O$56=②【資材】在庫情報!$B380)*(①【資材】入荷情報!$P$7:$P$56=②【資材】在庫情報!T$4),(①【資材】入荷情報!$S$7:$S$56))</f>
        <v>0</v>
      </c>
      <c r="T380" s="22" cm="1">
        <f t="array" ref="T380">SUMPRODUCT(('③【組立化粧箱】作業依頼＆実績'!$K$7:$K$256=②【資材】在庫情報!$B380)*('③【組立化粧箱】作業依頼＆実績'!$L$7:$L$256=②【資材】在庫情報!T$4),('③【組立化粧箱】作業依頼＆実績'!$N$7:$N$256))</f>
        <v>0</v>
      </c>
      <c r="U380" s="23">
        <f t="shared" si="72"/>
        <v>170</v>
      </c>
      <c r="W380" s="68">
        <f t="shared" si="73"/>
        <v>0</v>
      </c>
      <c r="X380" s="22">
        <f t="shared" si="74"/>
        <v>0</v>
      </c>
      <c r="Y380" s="69">
        <f t="shared" si="75"/>
        <v>9419</v>
      </c>
    </row>
    <row r="381" spans="2:25" hidden="1" outlineLevel="1" x14ac:dyDescent="0.25">
      <c r="B381" s="19">
        <f t="shared" si="66"/>
        <v>45605</v>
      </c>
      <c r="C381" s="20" t="s">
        <v>76</v>
      </c>
      <c r="D381" s="21">
        <f>SUMPRODUCT((①【資材】入荷情報!$O$7:$O$56=②【資材】在庫情報!$B381)*(①【資材】入荷情報!$P$7:$P$56=②【資材】在庫情報!E$4),(①【資材】入荷情報!$S$7:$S$56))</f>
        <v>0</v>
      </c>
      <c r="E381" s="22" cm="1">
        <f t="array" ref="E381">SUMPRODUCT(('③【組立化粧箱】作業依頼＆実績'!$K$7:$K$256=②【資材】在庫情報!$B381)*('③【組立化粧箱】作業依頼＆実績'!$L$7:$L$256=②【資材】在庫情報!E$4),('③【組立化粧箱】作業依頼＆実績'!$N$7:$N$256))</f>
        <v>0</v>
      </c>
      <c r="F381" s="23">
        <f t="shared" si="67"/>
        <v>5660</v>
      </c>
      <c r="G381" s="21">
        <f>SUMPRODUCT((①【資材】入荷情報!$O$7:$O$56=②【資材】在庫情報!$B381)*(①【資材】入荷情報!$P$7:$P$56=②【資材】在庫情報!H$4),(①【資材】入荷情報!$S$7:$S$56))</f>
        <v>0</v>
      </c>
      <c r="H381" s="22" cm="1">
        <f t="array" ref="H381">SUMPRODUCT(('③【組立化粧箱】作業依頼＆実績'!$K$7:$K$256=②【資材】在庫情報!$B381)*('③【組立化粧箱】作業依頼＆実績'!$L$7:$L$256=②【資材】在庫情報!H$4),('③【組立化粧箱】作業依頼＆実績'!$N$7:$N$256))</f>
        <v>0</v>
      </c>
      <c r="I381" s="23">
        <f t="shared" si="68"/>
        <v>3443</v>
      </c>
      <c r="J381" s="21">
        <f>SUMPRODUCT((①【資材】入荷情報!$O$7:$O$56=②【資材】在庫情報!$B381)*(①【資材】入荷情報!$P$7:$P$56=②【資材】在庫情報!K$4),(①【資材】入荷情報!$S$7:$S$56))</f>
        <v>0</v>
      </c>
      <c r="K381" s="22" cm="1">
        <f t="array" ref="K381">SUMPRODUCT(('③【組立化粧箱】作業依頼＆実績'!$K$7:$K$256=②【資材】在庫情報!$B381)*('③【組立化粧箱】作業依頼＆実績'!$L$7:$L$256=②【資材】在庫情報!K$4),('③【組立化粧箱】作業依頼＆実績'!$N$7:$N$256))</f>
        <v>0</v>
      </c>
      <c r="L381" s="23">
        <f t="shared" si="69"/>
        <v>3443</v>
      </c>
      <c r="M381" s="21">
        <f>SUMPRODUCT((①【資材】入荷情報!$O$7:$O$56=②【資材】在庫情報!$B381)*(①【資材】入荷情報!$P$7:$P$56=②【資材】在庫情報!N$4),(①【資材】入荷情報!$S$7:$S$56))</f>
        <v>0</v>
      </c>
      <c r="N381" s="22" cm="1">
        <f t="array" ref="N381">SUMPRODUCT(('③【組立化粧箱】作業依頼＆実績'!$K$7:$K$256=②【資材】在庫情報!$B381)*('③【組立化粧箱】作業依頼＆実績'!$L$7:$L$256=②【資材】在庫情報!N$4),('③【組立化粧箱】作業依頼＆実績'!$N$7:$N$256))</f>
        <v>0</v>
      </c>
      <c r="O381" s="23">
        <f t="shared" si="70"/>
        <v>5280</v>
      </c>
      <c r="P381" s="21">
        <f>SUMPRODUCT((①【資材】入荷情報!$O$7:$O$56=②【資材】在庫情報!$B381)*(①【資材】入荷情報!$P$7:$P$56=②【資材】在庫情報!Q$4),(①【資材】入荷情報!$S$7:$S$56))</f>
        <v>0</v>
      </c>
      <c r="Q381" s="22" cm="1">
        <f t="array" ref="Q381">SUMPRODUCT(('③【組立化粧箱】作業依頼＆実績'!$K$7:$K$256=②【資材】在庫情報!$B381)*('③【組立化粧箱】作業依頼＆実績'!$L$7:$L$256=②【資材】在庫情報!Q$4),('③【組立化粧箱】作業依頼＆実績'!$N$7:$N$256))</f>
        <v>0</v>
      </c>
      <c r="R381" s="23">
        <f t="shared" si="71"/>
        <v>45</v>
      </c>
      <c r="S381" s="21">
        <f>SUMPRODUCT((①【資材】入荷情報!$O$7:$O$56=②【資材】在庫情報!$B381)*(①【資材】入荷情報!$P$7:$P$56=②【資材】在庫情報!T$4),(①【資材】入荷情報!$S$7:$S$56))</f>
        <v>0</v>
      </c>
      <c r="T381" s="22" cm="1">
        <f t="array" ref="T381">SUMPRODUCT(('③【組立化粧箱】作業依頼＆実績'!$K$7:$K$256=②【資材】在庫情報!$B381)*('③【組立化粧箱】作業依頼＆実績'!$L$7:$L$256=②【資材】在庫情報!T$4),('③【組立化粧箱】作業依頼＆実績'!$N$7:$N$256))</f>
        <v>0</v>
      </c>
      <c r="U381" s="23">
        <f t="shared" si="72"/>
        <v>170</v>
      </c>
      <c r="W381" s="68">
        <f t="shared" si="73"/>
        <v>0</v>
      </c>
      <c r="X381" s="22">
        <f t="shared" si="74"/>
        <v>0</v>
      </c>
      <c r="Y381" s="69">
        <f t="shared" si="75"/>
        <v>9419</v>
      </c>
    </row>
    <row r="382" spans="2:25" hidden="1" outlineLevel="1" x14ac:dyDescent="0.25">
      <c r="B382" s="19">
        <f t="shared" si="66"/>
        <v>45606</v>
      </c>
      <c r="C382" s="20" t="s">
        <v>77</v>
      </c>
      <c r="D382" s="21">
        <f>SUMPRODUCT((①【資材】入荷情報!$O$7:$O$56=②【資材】在庫情報!$B382)*(①【資材】入荷情報!$P$7:$P$56=②【資材】在庫情報!E$4),(①【資材】入荷情報!$S$7:$S$56))</f>
        <v>0</v>
      </c>
      <c r="E382" s="22" cm="1">
        <f t="array" ref="E382">SUMPRODUCT(('③【組立化粧箱】作業依頼＆実績'!$K$7:$K$256=②【資材】在庫情報!$B382)*('③【組立化粧箱】作業依頼＆実績'!$L$7:$L$256=②【資材】在庫情報!E$4),('③【組立化粧箱】作業依頼＆実績'!$N$7:$N$256))</f>
        <v>0</v>
      </c>
      <c r="F382" s="23">
        <f t="shared" si="67"/>
        <v>5660</v>
      </c>
      <c r="G382" s="21">
        <f>SUMPRODUCT((①【資材】入荷情報!$O$7:$O$56=②【資材】在庫情報!$B382)*(①【資材】入荷情報!$P$7:$P$56=②【資材】在庫情報!H$4),(①【資材】入荷情報!$S$7:$S$56))</f>
        <v>0</v>
      </c>
      <c r="H382" s="22" cm="1">
        <f t="array" ref="H382">SUMPRODUCT(('③【組立化粧箱】作業依頼＆実績'!$K$7:$K$256=②【資材】在庫情報!$B382)*('③【組立化粧箱】作業依頼＆実績'!$L$7:$L$256=②【資材】在庫情報!H$4),('③【組立化粧箱】作業依頼＆実績'!$N$7:$N$256))</f>
        <v>0</v>
      </c>
      <c r="I382" s="23">
        <f t="shared" si="68"/>
        <v>3443</v>
      </c>
      <c r="J382" s="21">
        <f>SUMPRODUCT((①【資材】入荷情報!$O$7:$O$56=②【資材】在庫情報!$B382)*(①【資材】入荷情報!$P$7:$P$56=②【資材】在庫情報!K$4),(①【資材】入荷情報!$S$7:$S$56))</f>
        <v>0</v>
      </c>
      <c r="K382" s="22" cm="1">
        <f t="array" ref="K382">SUMPRODUCT(('③【組立化粧箱】作業依頼＆実績'!$K$7:$K$256=②【資材】在庫情報!$B382)*('③【組立化粧箱】作業依頼＆実績'!$L$7:$L$256=②【資材】在庫情報!K$4),('③【組立化粧箱】作業依頼＆実績'!$N$7:$N$256))</f>
        <v>0</v>
      </c>
      <c r="L382" s="23">
        <f t="shared" si="69"/>
        <v>3443</v>
      </c>
      <c r="M382" s="21">
        <f>SUMPRODUCT((①【資材】入荷情報!$O$7:$O$56=②【資材】在庫情報!$B382)*(①【資材】入荷情報!$P$7:$P$56=②【資材】在庫情報!N$4),(①【資材】入荷情報!$S$7:$S$56))</f>
        <v>0</v>
      </c>
      <c r="N382" s="22" cm="1">
        <f t="array" ref="N382">SUMPRODUCT(('③【組立化粧箱】作業依頼＆実績'!$K$7:$K$256=②【資材】在庫情報!$B382)*('③【組立化粧箱】作業依頼＆実績'!$L$7:$L$256=②【資材】在庫情報!N$4),('③【組立化粧箱】作業依頼＆実績'!$N$7:$N$256))</f>
        <v>0</v>
      </c>
      <c r="O382" s="23">
        <f t="shared" si="70"/>
        <v>5280</v>
      </c>
      <c r="P382" s="21">
        <f>SUMPRODUCT((①【資材】入荷情報!$O$7:$O$56=②【資材】在庫情報!$B382)*(①【資材】入荷情報!$P$7:$P$56=②【資材】在庫情報!Q$4),(①【資材】入荷情報!$S$7:$S$56))</f>
        <v>0</v>
      </c>
      <c r="Q382" s="22" cm="1">
        <f t="array" ref="Q382">SUMPRODUCT(('③【組立化粧箱】作業依頼＆実績'!$K$7:$K$256=②【資材】在庫情報!$B382)*('③【組立化粧箱】作業依頼＆実績'!$L$7:$L$256=②【資材】在庫情報!Q$4),('③【組立化粧箱】作業依頼＆実績'!$N$7:$N$256))</f>
        <v>0</v>
      </c>
      <c r="R382" s="23">
        <f t="shared" si="71"/>
        <v>45</v>
      </c>
      <c r="S382" s="21">
        <f>SUMPRODUCT((①【資材】入荷情報!$O$7:$O$56=②【資材】在庫情報!$B382)*(①【資材】入荷情報!$P$7:$P$56=②【資材】在庫情報!T$4),(①【資材】入荷情報!$S$7:$S$56))</f>
        <v>0</v>
      </c>
      <c r="T382" s="22" cm="1">
        <f t="array" ref="T382">SUMPRODUCT(('③【組立化粧箱】作業依頼＆実績'!$K$7:$K$256=②【資材】在庫情報!$B382)*('③【組立化粧箱】作業依頼＆実績'!$L$7:$L$256=②【資材】在庫情報!T$4),('③【組立化粧箱】作業依頼＆実績'!$N$7:$N$256))</f>
        <v>0</v>
      </c>
      <c r="U382" s="23">
        <f t="shared" si="72"/>
        <v>170</v>
      </c>
      <c r="W382" s="68">
        <f t="shared" si="73"/>
        <v>0</v>
      </c>
      <c r="X382" s="22">
        <f t="shared" si="74"/>
        <v>0</v>
      </c>
      <c r="Y382" s="69">
        <f t="shared" si="75"/>
        <v>9419</v>
      </c>
    </row>
    <row r="383" spans="2:25" hidden="1" outlineLevel="1" x14ac:dyDescent="0.25">
      <c r="B383" s="19">
        <f t="shared" si="66"/>
        <v>45607</v>
      </c>
      <c r="C383" s="20" t="s">
        <v>78</v>
      </c>
      <c r="D383" s="21">
        <f>SUMPRODUCT((①【資材】入荷情報!$O$7:$O$56=②【資材】在庫情報!$B383)*(①【資材】入荷情報!$P$7:$P$56=②【資材】在庫情報!E$4),(①【資材】入荷情報!$S$7:$S$56))</f>
        <v>0</v>
      </c>
      <c r="E383" s="22" cm="1">
        <f t="array" ref="E383">SUMPRODUCT(('③【組立化粧箱】作業依頼＆実績'!$K$7:$K$256=②【資材】在庫情報!$B383)*('③【組立化粧箱】作業依頼＆実績'!$L$7:$L$256=②【資材】在庫情報!E$4),('③【組立化粧箱】作業依頼＆実績'!$N$7:$N$256))</f>
        <v>0</v>
      </c>
      <c r="F383" s="23">
        <f t="shared" si="67"/>
        <v>5660</v>
      </c>
      <c r="G383" s="21">
        <f>SUMPRODUCT((①【資材】入荷情報!$O$7:$O$56=②【資材】在庫情報!$B383)*(①【資材】入荷情報!$P$7:$P$56=②【資材】在庫情報!H$4),(①【資材】入荷情報!$S$7:$S$56))</f>
        <v>0</v>
      </c>
      <c r="H383" s="22" cm="1">
        <f t="array" ref="H383">SUMPRODUCT(('③【組立化粧箱】作業依頼＆実績'!$K$7:$K$256=②【資材】在庫情報!$B383)*('③【組立化粧箱】作業依頼＆実績'!$L$7:$L$256=②【資材】在庫情報!H$4),('③【組立化粧箱】作業依頼＆実績'!$N$7:$N$256))</f>
        <v>0</v>
      </c>
      <c r="I383" s="23">
        <f t="shared" si="68"/>
        <v>3443</v>
      </c>
      <c r="J383" s="21">
        <f>SUMPRODUCT((①【資材】入荷情報!$O$7:$O$56=②【資材】在庫情報!$B383)*(①【資材】入荷情報!$P$7:$P$56=②【資材】在庫情報!K$4),(①【資材】入荷情報!$S$7:$S$56))</f>
        <v>0</v>
      </c>
      <c r="K383" s="22" cm="1">
        <f t="array" ref="K383">SUMPRODUCT(('③【組立化粧箱】作業依頼＆実績'!$K$7:$K$256=②【資材】在庫情報!$B383)*('③【組立化粧箱】作業依頼＆実績'!$L$7:$L$256=②【資材】在庫情報!K$4),('③【組立化粧箱】作業依頼＆実績'!$N$7:$N$256))</f>
        <v>0</v>
      </c>
      <c r="L383" s="23">
        <f t="shared" si="69"/>
        <v>3443</v>
      </c>
      <c r="M383" s="21">
        <f>SUMPRODUCT((①【資材】入荷情報!$O$7:$O$56=②【資材】在庫情報!$B383)*(①【資材】入荷情報!$P$7:$P$56=②【資材】在庫情報!N$4),(①【資材】入荷情報!$S$7:$S$56))</f>
        <v>0</v>
      </c>
      <c r="N383" s="22" cm="1">
        <f t="array" ref="N383">SUMPRODUCT(('③【組立化粧箱】作業依頼＆実績'!$K$7:$K$256=②【資材】在庫情報!$B383)*('③【組立化粧箱】作業依頼＆実績'!$L$7:$L$256=②【資材】在庫情報!N$4),('③【組立化粧箱】作業依頼＆実績'!$N$7:$N$256))</f>
        <v>0</v>
      </c>
      <c r="O383" s="23">
        <f t="shared" si="70"/>
        <v>5280</v>
      </c>
      <c r="P383" s="21">
        <f>SUMPRODUCT((①【資材】入荷情報!$O$7:$O$56=②【資材】在庫情報!$B383)*(①【資材】入荷情報!$P$7:$P$56=②【資材】在庫情報!Q$4),(①【資材】入荷情報!$S$7:$S$56))</f>
        <v>0</v>
      </c>
      <c r="Q383" s="22" cm="1">
        <f t="array" ref="Q383">SUMPRODUCT(('③【組立化粧箱】作業依頼＆実績'!$K$7:$K$256=②【資材】在庫情報!$B383)*('③【組立化粧箱】作業依頼＆実績'!$L$7:$L$256=②【資材】在庫情報!Q$4),('③【組立化粧箱】作業依頼＆実績'!$N$7:$N$256))</f>
        <v>0</v>
      </c>
      <c r="R383" s="23">
        <f t="shared" si="71"/>
        <v>45</v>
      </c>
      <c r="S383" s="21">
        <f>SUMPRODUCT((①【資材】入荷情報!$O$7:$O$56=②【資材】在庫情報!$B383)*(①【資材】入荷情報!$P$7:$P$56=②【資材】在庫情報!T$4),(①【資材】入荷情報!$S$7:$S$56))</f>
        <v>0</v>
      </c>
      <c r="T383" s="22" cm="1">
        <f t="array" ref="T383">SUMPRODUCT(('③【組立化粧箱】作業依頼＆実績'!$K$7:$K$256=②【資材】在庫情報!$B383)*('③【組立化粧箱】作業依頼＆実績'!$L$7:$L$256=②【資材】在庫情報!T$4),('③【組立化粧箱】作業依頼＆実績'!$N$7:$N$256))</f>
        <v>0</v>
      </c>
      <c r="U383" s="23">
        <f t="shared" si="72"/>
        <v>170</v>
      </c>
      <c r="W383" s="68">
        <f t="shared" si="73"/>
        <v>0</v>
      </c>
      <c r="X383" s="22">
        <f t="shared" si="74"/>
        <v>0</v>
      </c>
      <c r="Y383" s="69">
        <f t="shared" si="75"/>
        <v>9419</v>
      </c>
    </row>
    <row r="384" spans="2:25" hidden="1" outlineLevel="1" x14ac:dyDescent="0.25">
      <c r="B384" s="19">
        <f t="shared" si="66"/>
        <v>45608</v>
      </c>
      <c r="C384" s="20" t="s">
        <v>79</v>
      </c>
      <c r="D384" s="21">
        <f>SUMPRODUCT((①【資材】入荷情報!$O$7:$O$56=②【資材】在庫情報!$B384)*(①【資材】入荷情報!$P$7:$P$56=②【資材】在庫情報!E$4),(①【資材】入荷情報!$S$7:$S$56))</f>
        <v>0</v>
      </c>
      <c r="E384" s="22" cm="1">
        <f t="array" ref="E384">SUMPRODUCT(('③【組立化粧箱】作業依頼＆実績'!$K$7:$K$256=②【資材】在庫情報!$B384)*('③【組立化粧箱】作業依頼＆実績'!$L$7:$L$256=②【資材】在庫情報!E$4),('③【組立化粧箱】作業依頼＆実績'!$N$7:$N$256))</f>
        <v>0</v>
      </c>
      <c r="F384" s="23">
        <f t="shared" si="67"/>
        <v>5660</v>
      </c>
      <c r="G384" s="21">
        <f>SUMPRODUCT((①【資材】入荷情報!$O$7:$O$56=②【資材】在庫情報!$B384)*(①【資材】入荷情報!$P$7:$P$56=②【資材】在庫情報!H$4),(①【資材】入荷情報!$S$7:$S$56))</f>
        <v>0</v>
      </c>
      <c r="H384" s="22" cm="1">
        <f t="array" ref="H384">SUMPRODUCT(('③【組立化粧箱】作業依頼＆実績'!$K$7:$K$256=②【資材】在庫情報!$B384)*('③【組立化粧箱】作業依頼＆実績'!$L$7:$L$256=②【資材】在庫情報!H$4),('③【組立化粧箱】作業依頼＆実績'!$N$7:$N$256))</f>
        <v>0</v>
      </c>
      <c r="I384" s="23">
        <f t="shared" si="68"/>
        <v>3443</v>
      </c>
      <c r="J384" s="21">
        <f>SUMPRODUCT((①【資材】入荷情報!$O$7:$O$56=②【資材】在庫情報!$B384)*(①【資材】入荷情報!$P$7:$P$56=②【資材】在庫情報!K$4),(①【資材】入荷情報!$S$7:$S$56))</f>
        <v>0</v>
      </c>
      <c r="K384" s="22" cm="1">
        <f t="array" ref="K384">SUMPRODUCT(('③【組立化粧箱】作業依頼＆実績'!$K$7:$K$256=②【資材】在庫情報!$B384)*('③【組立化粧箱】作業依頼＆実績'!$L$7:$L$256=②【資材】在庫情報!K$4),('③【組立化粧箱】作業依頼＆実績'!$N$7:$N$256))</f>
        <v>0</v>
      </c>
      <c r="L384" s="23">
        <f t="shared" si="69"/>
        <v>3443</v>
      </c>
      <c r="M384" s="21">
        <f>SUMPRODUCT((①【資材】入荷情報!$O$7:$O$56=②【資材】在庫情報!$B384)*(①【資材】入荷情報!$P$7:$P$56=②【資材】在庫情報!N$4),(①【資材】入荷情報!$S$7:$S$56))</f>
        <v>0</v>
      </c>
      <c r="N384" s="22" cm="1">
        <f t="array" ref="N384">SUMPRODUCT(('③【組立化粧箱】作業依頼＆実績'!$K$7:$K$256=②【資材】在庫情報!$B384)*('③【組立化粧箱】作業依頼＆実績'!$L$7:$L$256=②【資材】在庫情報!N$4),('③【組立化粧箱】作業依頼＆実績'!$N$7:$N$256))</f>
        <v>0</v>
      </c>
      <c r="O384" s="23">
        <f t="shared" si="70"/>
        <v>5280</v>
      </c>
      <c r="P384" s="21">
        <f>SUMPRODUCT((①【資材】入荷情報!$O$7:$O$56=②【資材】在庫情報!$B384)*(①【資材】入荷情報!$P$7:$P$56=②【資材】在庫情報!Q$4),(①【資材】入荷情報!$S$7:$S$56))</f>
        <v>0</v>
      </c>
      <c r="Q384" s="22" cm="1">
        <f t="array" ref="Q384">SUMPRODUCT(('③【組立化粧箱】作業依頼＆実績'!$K$7:$K$256=②【資材】在庫情報!$B384)*('③【組立化粧箱】作業依頼＆実績'!$L$7:$L$256=②【資材】在庫情報!Q$4),('③【組立化粧箱】作業依頼＆実績'!$N$7:$N$256))</f>
        <v>0</v>
      </c>
      <c r="R384" s="23">
        <f t="shared" si="71"/>
        <v>45</v>
      </c>
      <c r="S384" s="21">
        <f>SUMPRODUCT((①【資材】入荷情報!$O$7:$O$56=②【資材】在庫情報!$B384)*(①【資材】入荷情報!$P$7:$P$56=②【資材】在庫情報!T$4),(①【資材】入荷情報!$S$7:$S$56))</f>
        <v>0</v>
      </c>
      <c r="T384" s="22" cm="1">
        <f t="array" ref="T384">SUMPRODUCT(('③【組立化粧箱】作業依頼＆実績'!$K$7:$K$256=②【資材】在庫情報!$B384)*('③【組立化粧箱】作業依頼＆実績'!$L$7:$L$256=②【資材】在庫情報!T$4),('③【組立化粧箱】作業依頼＆実績'!$N$7:$N$256))</f>
        <v>0</v>
      </c>
      <c r="U384" s="23">
        <f t="shared" si="72"/>
        <v>170</v>
      </c>
      <c r="W384" s="68">
        <f t="shared" si="73"/>
        <v>0</v>
      </c>
      <c r="X384" s="22">
        <f t="shared" si="74"/>
        <v>0</v>
      </c>
      <c r="Y384" s="69">
        <f t="shared" si="75"/>
        <v>9419</v>
      </c>
    </row>
    <row r="385" spans="2:25" hidden="1" outlineLevel="1" x14ac:dyDescent="0.25">
      <c r="B385" s="19">
        <f t="shared" si="66"/>
        <v>45609</v>
      </c>
      <c r="C385" s="20" t="s">
        <v>80</v>
      </c>
      <c r="D385" s="21">
        <f>SUMPRODUCT((①【資材】入荷情報!$O$7:$O$56=②【資材】在庫情報!$B385)*(①【資材】入荷情報!$P$7:$P$56=②【資材】在庫情報!E$4),(①【資材】入荷情報!$S$7:$S$56))</f>
        <v>0</v>
      </c>
      <c r="E385" s="22" cm="1">
        <f t="array" ref="E385">SUMPRODUCT(('③【組立化粧箱】作業依頼＆実績'!$K$7:$K$256=②【資材】在庫情報!$B385)*('③【組立化粧箱】作業依頼＆実績'!$L$7:$L$256=②【資材】在庫情報!E$4),('③【組立化粧箱】作業依頼＆実績'!$N$7:$N$256))</f>
        <v>0</v>
      </c>
      <c r="F385" s="23">
        <f t="shared" si="67"/>
        <v>5660</v>
      </c>
      <c r="G385" s="21">
        <f>SUMPRODUCT((①【資材】入荷情報!$O$7:$O$56=②【資材】在庫情報!$B385)*(①【資材】入荷情報!$P$7:$P$56=②【資材】在庫情報!H$4),(①【資材】入荷情報!$S$7:$S$56))</f>
        <v>0</v>
      </c>
      <c r="H385" s="22" cm="1">
        <f t="array" ref="H385">SUMPRODUCT(('③【組立化粧箱】作業依頼＆実績'!$K$7:$K$256=②【資材】在庫情報!$B385)*('③【組立化粧箱】作業依頼＆実績'!$L$7:$L$256=②【資材】在庫情報!H$4),('③【組立化粧箱】作業依頼＆実績'!$N$7:$N$256))</f>
        <v>0</v>
      </c>
      <c r="I385" s="23">
        <f t="shared" si="68"/>
        <v>3443</v>
      </c>
      <c r="J385" s="21">
        <f>SUMPRODUCT((①【資材】入荷情報!$O$7:$O$56=②【資材】在庫情報!$B385)*(①【資材】入荷情報!$P$7:$P$56=②【資材】在庫情報!K$4),(①【資材】入荷情報!$S$7:$S$56))</f>
        <v>0</v>
      </c>
      <c r="K385" s="22" cm="1">
        <f t="array" ref="K385">SUMPRODUCT(('③【組立化粧箱】作業依頼＆実績'!$K$7:$K$256=②【資材】在庫情報!$B385)*('③【組立化粧箱】作業依頼＆実績'!$L$7:$L$256=②【資材】在庫情報!K$4),('③【組立化粧箱】作業依頼＆実績'!$N$7:$N$256))</f>
        <v>0</v>
      </c>
      <c r="L385" s="23">
        <f t="shared" si="69"/>
        <v>3443</v>
      </c>
      <c r="M385" s="21">
        <f>SUMPRODUCT((①【資材】入荷情報!$O$7:$O$56=②【資材】在庫情報!$B385)*(①【資材】入荷情報!$P$7:$P$56=②【資材】在庫情報!N$4),(①【資材】入荷情報!$S$7:$S$56))</f>
        <v>0</v>
      </c>
      <c r="N385" s="22" cm="1">
        <f t="array" ref="N385">SUMPRODUCT(('③【組立化粧箱】作業依頼＆実績'!$K$7:$K$256=②【資材】在庫情報!$B385)*('③【組立化粧箱】作業依頼＆実績'!$L$7:$L$256=②【資材】在庫情報!N$4),('③【組立化粧箱】作業依頼＆実績'!$N$7:$N$256))</f>
        <v>0</v>
      </c>
      <c r="O385" s="23">
        <f t="shared" si="70"/>
        <v>5280</v>
      </c>
      <c r="P385" s="21">
        <f>SUMPRODUCT((①【資材】入荷情報!$O$7:$O$56=②【資材】在庫情報!$B385)*(①【資材】入荷情報!$P$7:$P$56=②【資材】在庫情報!Q$4),(①【資材】入荷情報!$S$7:$S$56))</f>
        <v>0</v>
      </c>
      <c r="Q385" s="22" cm="1">
        <f t="array" ref="Q385">SUMPRODUCT(('③【組立化粧箱】作業依頼＆実績'!$K$7:$K$256=②【資材】在庫情報!$B385)*('③【組立化粧箱】作業依頼＆実績'!$L$7:$L$256=②【資材】在庫情報!Q$4),('③【組立化粧箱】作業依頼＆実績'!$N$7:$N$256))</f>
        <v>0</v>
      </c>
      <c r="R385" s="23">
        <f t="shared" si="71"/>
        <v>45</v>
      </c>
      <c r="S385" s="21">
        <f>SUMPRODUCT((①【資材】入荷情報!$O$7:$O$56=②【資材】在庫情報!$B385)*(①【資材】入荷情報!$P$7:$P$56=②【資材】在庫情報!T$4),(①【資材】入荷情報!$S$7:$S$56))</f>
        <v>0</v>
      </c>
      <c r="T385" s="22" cm="1">
        <f t="array" ref="T385">SUMPRODUCT(('③【組立化粧箱】作業依頼＆実績'!$K$7:$K$256=②【資材】在庫情報!$B385)*('③【組立化粧箱】作業依頼＆実績'!$L$7:$L$256=②【資材】在庫情報!T$4),('③【組立化粧箱】作業依頼＆実績'!$N$7:$N$256))</f>
        <v>0</v>
      </c>
      <c r="U385" s="23">
        <f t="shared" si="72"/>
        <v>170</v>
      </c>
      <c r="W385" s="68">
        <f t="shared" si="73"/>
        <v>0</v>
      </c>
      <c r="X385" s="22">
        <f t="shared" si="74"/>
        <v>0</v>
      </c>
      <c r="Y385" s="69">
        <f t="shared" si="75"/>
        <v>9419</v>
      </c>
    </row>
    <row r="386" spans="2:25" hidden="1" outlineLevel="1" x14ac:dyDescent="0.25">
      <c r="B386" s="19">
        <f t="shared" si="66"/>
        <v>45610</v>
      </c>
      <c r="C386" s="20" t="s">
        <v>81</v>
      </c>
      <c r="D386" s="21">
        <f>SUMPRODUCT((①【資材】入荷情報!$O$7:$O$56=②【資材】在庫情報!$B386)*(①【資材】入荷情報!$P$7:$P$56=②【資材】在庫情報!E$4),(①【資材】入荷情報!$S$7:$S$56))</f>
        <v>0</v>
      </c>
      <c r="E386" s="22" cm="1">
        <f t="array" ref="E386">SUMPRODUCT(('③【組立化粧箱】作業依頼＆実績'!$K$7:$K$256=②【資材】在庫情報!$B386)*('③【組立化粧箱】作業依頼＆実績'!$L$7:$L$256=②【資材】在庫情報!E$4),('③【組立化粧箱】作業依頼＆実績'!$N$7:$N$256))</f>
        <v>0</v>
      </c>
      <c r="F386" s="23">
        <f t="shared" si="67"/>
        <v>5660</v>
      </c>
      <c r="G386" s="21">
        <f>SUMPRODUCT((①【資材】入荷情報!$O$7:$O$56=②【資材】在庫情報!$B386)*(①【資材】入荷情報!$P$7:$P$56=②【資材】在庫情報!H$4),(①【資材】入荷情報!$S$7:$S$56))</f>
        <v>0</v>
      </c>
      <c r="H386" s="22" cm="1">
        <f t="array" ref="H386">SUMPRODUCT(('③【組立化粧箱】作業依頼＆実績'!$K$7:$K$256=②【資材】在庫情報!$B386)*('③【組立化粧箱】作業依頼＆実績'!$L$7:$L$256=②【資材】在庫情報!H$4),('③【組立化粧箱】作業依頼＆実績'!$N$7:$N$256))</f>
        <v>0</v>
      </c>
      <c r="I386" s="23">
        <f t="shared" si="68"/>
        <v>3443</v>
      </c>
      <c r="J386" s="21">
        <f>SUMPRODUCT((①【資材】入荷情報!$O$7:$O$56=②【資材】在庫情報!$B386)*(①【資材】入荷情報!$P$7:$P$56=②【資材】在庫情報!K$4),(①【資材】入荷情報!$S$7:$S$56))</f>
        <v>0</v>
      </c>
      <c r="K386" s="22" cm="1">
        <f t="array" ref="K386">SUMPRODUCT(('③【組立化粧箱】作業依頼＆実績'!$K$7:$K$256=②【資材】在庫情報!$B386)*('③【組立化粧箱】作業依頼＆実績'!$L$7:$L$256=②【資材】在庫情報!K$4),('③【組立化粧箱】作業依頼＆実績'!$N$7:$N$256))</f>
        <v>0</v>
      </c>
      <c r="L386" s="23">
        <f t="shared" si="69"/>
        <v>3443</v>
      </c>
      <c r="M386" s="21">
        <f>SUMPRODUCT((①【資材】入荷情報!$O$7:$O$56=②【資材】在庫情報!$B386)*(①【資材】入荷情報!$P$7:$P$56=②【資材】在庫情報!N$4),(①【資材】入荷情報!$S$7:$S$56))</f>
        <v>0</v>
      </c>
      <c r="N386" s="22" cm="1">
        <f t="array" ref="N386">SUMPRODUCT(('③【組立化粧箱】作業依頼＆実績'!$K$7:$K$256=②【資材】在庫情報!$B386)*('③【組立化粧箱】作業依頼＆実績'!$L$7:$L$256=②【資材】在庫情報!N$4),('③【組立化粧箱】作業依頼＆実績'!$N$7:$N$256))</f>
        <v>0</v>
      </c>
      <c r="O386" s="23">
        <f t="shared" si="70"/>
        <v>5280</v>
      </c>
      <c r="P386" s="21">
        <f>SUMPRODUCT((①【資材】入荷情報!$O$7:$O$56=②【資材】在庫情報!$B386)*(①【資材】入荷情報!$P$7:$P$56=②【資材】在庫情報!Q$4),(①【資材】入荷情報!$S$7:$S$56))</f>
        <v>0</v>
      </c>
      <c r="Q386" s="22" cm="1">
        <f t="array" ref="Q386">SUMPRODUCT(('③【組立化粧箱】作業依頼＆実績'!$K$7:$K$256=②【資材】在庫情報!$B386)*('③【組立化粧箱】作業依頼＆実績'!$L$7:$L$256=②【資材】在庫情報!Q$4),('③【組立化粧箱】作業依頼＆実績'!$N$7:$N$256))</f>
        <v>0</v>
      </c>
      <c r="R386" s="23">
        <f t="shared" si="71"/>
        <v>45</v>
      </c>
      <c r="S386" s="21">
        <f>SUMPRODUCT((①【資材】入荷情報!$O$7:$O$56=②【資材】在庫情報!$B386)*(①【資材】入荷情報!$P$7:$P$56=②【資材】在庫情報!T$4),(①【資材】入荷情報!$S$7:$S$56))</f>
        <v>0</v>
      </c>
      <c r="T386" s="22" cm="1">
        <f t="array" ref="T386">SUMPRODUCT(('③【組立化粧箱】作業依頼＆実績'!$K$7:$K$256=②【資材】在庫情報!$B386)*('③【組立化粧箱】作業依頼＆実績'!$L$7:$L$256=②【資材】在庫情報!T$4),('③【組立化粧箱】作業依頼＆実績'!$N$7:$N$256))</f>
        <v>0</v>
      </c>
      <c r="U386" s="23">
        <f t="shared" si="72"/>
        <v>170</v>
      </c>
      <c r="W386" s="68">
        <f t="shared" si="73"/>
        <v>0</v>
      </c>
      <c r="X386" s="22">
        <f t="shared" si="74"/>
        <v>0</v>
      </c>
      <c r="Y386" s="69">
        <f t="shared" si="75"/>
        <v>9419</v>
      </c>
    </row>
    <row r="387" spans="2:25" hidden="1" outlineLevel="1" x14ac:dyDescent="0.25">
      <c r="B387" s="19">
        <f t="shared" si="66"/>
        <v>45611</v>
      </c>
      <c r="C387" s="20" t="s">
        <v>75</v>
      </c>
      <c r="D387" s="21">
        <f>SUMPRODUCT((①【資材】入荷情報!$O$7:$O$56=②【資材】在庫情報!$B387)*(①【資材】入荷情報!$P$7:$P$56=②【資材】在庫情報!E$4),(①【資材】入荷情報!$S$7:$S$56))</f>
        <v>0</v>
      </c>
      <c r="E387" s="22" cm="1">
        <f t="array" ref="E387">SUMPRODUCT(('③【組立化粧箱】作業依頼＆実績'!$K$7:$K$256=②【資材】在庫情報!$B387)*('③【組立化粧箱】作業依頼＆実績'!$L$7:$L$256=②【資材】在庫情報!E$4),('③【組立化粧箱】作業依頼＆実績'!$N$7:$N$256))</f>
        <v>0</v>
      </c>
      <c r="F387" s="23">
        <f t="shared" si="67"/>
        <v>5660</v>
      </c>
      <c r="G387" s="21">
        <f>SUMPRODUCT((①【資材】入荷情報!$O$7:$O$56=②【資材】在庫情報!$B387)*(①【資材】入荷情報!$P$7:$P$56=②【資材】在庫情報!H$4),(①【資材】入荷情報!$S$7:$S$56))</f>
        <v>0</v>
      </c>
      <c r="H387" s="22" cm="1">
        <f t="array" ref="H387">SUMPRODUCT(('③【組立化粧箱】作業依頼＆実績'!$K$7:$K$256=②【資材】在庫情報!$B387)*('③【組立化粧箱】作業依頼＆実績'!$L$7:$L$256=②【資材】在庫情報!H$4),('③【組立化粧箱】作業依頼＆実績'!$N$7:$N$256))</f>
        <v>0</v>
      </c>
      <c r="I387" s="23">
        <f t="shared" si="68"/>
        <v>3443</v>
      </c>
      <c r="J387" s="21">
        <f>SUMPRODUCT((①【資材】入荷情報!$O$7:$O$56=②【資材】在庫情報!$B387)*(①【資材】入荷情報!$P$7:$P$56=②【資材】在庫情報!K$4),(①【資材】入荷情報!$S$7:$S$56))</f>
        <v>0</v>
      </c>
      <c r="K387" s="22" cm="1">
        <f t="array" ref="K387">SUMPRODUCT(('③【組立化粧箱】作業依頼＆実績'!$K$7:$K$256=②【資材】在庫情報!$B387)*('③【組立化粧箱】作業依頼＆実績'!$L$7:$L$256=②【資材】在庫情報!K$4),('③【組立化粧箱】作業依頼＆実績'!$N$7:$N$256))</f>
        <v>0</v>
      </c>
      <c r="L387" s="23">
        <f t="shared" si="69"/>
        <v>3443</v>
      </c>
      <c r="M387" s="21">
        <f>SUMPRODUCT((①【資材】入荷情報!$O$7:$O$56=②【資材】在庫情報!$B387)*(①【資材】入荷情報!$P$7:$P$56=②【資材】在庫情報!N$4),(①【資材】入荷情報!$S$7:$S$56))</f>
        <v>0</v>
      </c>
      <c r="N387" s="22" cm="1">
        <f t="array" ref="N387">SUMPRODUCT(('③【組立化粧箱】作業依頼＆実績'!$K$7:$K$256=②【資材】在庫情報!$B387)*('③【組立化粧箱】作業依頼＆実績'!$L$7:$L$256=②【資材】在庫情報!N$4),('③【組立化粧箱】作業依頼＆実績'!$N$7:$N$256))</f>
        <v>0</v>
      </c>
      <c r="O387" s="23">
        <f t="shared" si="70"/>
        <v>5280</v>
      </c>
      <c r="P387" s="21">
        <f>SUMPRODUCT((①【資材】入荷情報!$O$7:$O$56=②【資材】在庫情報!$B387)*(①【資材】入荷情報!$P$7:$P$56=②【資材】在庫情報!Q$4),(①【資材】入荷情報!$S$7:$S$56))</f>
        <v>0</v>
      </c>
      <c r="Q387" s="22" cm="1">
        <f t="array" ref="Q387">SUMPRODUCT(('③【組立化粧箱】作業依頼＆実績'!$K$7:$K$256=②【資材】在庫情報!$B387)*('③【組立化粧箱】作業依頼＆実績'!$L$7:$L$256=②【資材】在庫情報!Q$4),('③【組立化粧箱】作業依頼＆実績'!$N$7:$N$256))</f>
        <v>0</v>
      </c>
      <c r="R387" s="23">
        <f t="shared" si="71"/>
        <v>45</v>
      </c>
      <c r="S387" s="21">
        <f>SUMPRODUCT((①【資材】入荷情報!$O$7:$O$56=②【資材】在庫情報!$B387)*(①【資材】入荷情報!$P$7:$P$56=②【資材】在庫情報!T$4),(①【資材】入荷情報!$S$7:$S$56))</f>
        <v>0</v>
      </c>
      <c r="T387" s="22" cm="1">
        <f t="array" ref="T387">SUMPRODUCT(('③【組立化粧箱】作業依頼＆実績'!$K$7:$K$256=②【資材】在庫情報!$B387)*('③【組立化粧箱】作業依頼＆実績'!$L$7:$L$256=②【資材】在庫情報!T$4),('③【組立化粧箱】作業依頼＆実績'!$N$7:$N$256))</f>
        <v>0</v>
      </c>
      <c r="U387" s="23">
        <f t="shared" si="72"/>
        <v>170</v>
      </c>
      <c r="W387" s="68">
        <f t="shared" si="73"/>
        <v>0</v>
      </c>
      <c r="X387" s="22">
        <f t="shared" si="74"/>
        <v>0</v>
      </c>
      <c r="Y387" s="69">
        <f t="shared" si="75"/>
        <v>9419</v>
      </c>
    </row>
    <row r="388" spans="2:25" hidden="1" outlineLevel="1" x14ac:dyDescent="0.25">
      <c r="B388" s="19">
        <f t="shared" si="66"/>
        <v>45612</v>
      </c>
      <c r="C388" s="20" t="s">
        <v>76</v>
      </c>
      <c r="D388" s="21">
        <f>SUMPRODUCT((①【資材】入荷情報!$O$7:$O$56=②【資材】在庫情報!$B388)*(①【資材】入荷情報!$P$7:$P$56=②【資材】在庫情報!E$4),(①【資材】入荷情報!$S$7:$S$56))</f>
        <v>0</v>
      </c>
      <c r="E388" s="22" cm="1">
        <f t="array" ref="E388">SUMPRODUCT(('③【組立化粧箱】作業依頼＆実績'!$K$7:$K$256=②【資材】在庫情報!$B388)*('③【組立化粧箱】作業依頼＆実績'!$L$7:$L$256=②【資材】在庫情報!E$4),('③【組立化粧箱】作業依頼＆実績'!$N$7:$N$256))</f>
        <v>0</v>
      </c>
      <c r="F388" s="23">
        <f t="shared" si="67"/>
        <v>5660</v>
      </c>
      <c r="G388" s="21">
        <f>SUMPRODUCT((①【資材】入荷情報!$O$7:$O$56=②【資材】在庫情報!$B388)*(①【資材】入荷情報!$P$7:$P$56=②【資材】在庫情報!H$4),(①【資材】入荷情報!$S$7:$S$56))</f>
        <v>0</v>
      </c>
      <c r="H388" s="22" cm="1">
        <f t="array" ref="H388">SUMPRODUCT(('③【組立化粧箱】作業依頼＆実績'!$K$7:$K$256=②【資材】在庫情報!$B388)*('③【組立化粧箱】作業依頼＆実績'!$L$7:$L$256=②【資材】在庫情報!H$4),('③【組立化粧箱】作業依頼＆実績'!$N$7:$N$256))</f>
        <v>0</v>
      </c>
      <c r="I388" s="23">
        <f t="shared" si="68"/>
        <v>3443</v>
      </c>
      <c r="J388" s="21">
        <f>SUMPRODUCT((①【資材】入荷情報!$O$7:$O$56=②【資材】在庫情報!$B388)*(①【資材】入荷情報!$P$7:$P$56=②【資材】在庫情報!K$4),(①【資材】入荷情報!$S$7:$S$56))</f>
        <v>0</v>
      </c>
      <c r="K388" s="22" cm="1">
        <f t="array" ref="K388">SUMPRODUCT(('③【組立化粧箱】作業依頼＆実績'!$K$7:$K$256=②【資材】在庫情報!$B388)*('③【組立化粧箱】作業依頼＆実績'!$L$7:$L$256=②【資材】在庫情報!K$4),('③【組立化粧箱】作業依頼＆実績'!$N$7:$N$256))</f>
        <v>0</v>
      </c>
      <c r="L388" s="23">
        <f t="shared" si="69"/>
        <v>3443</v>
      </c>
      <c r="M388" s="21">
        <f>SUMPRODUCT((①【資材】入荷情報!$O$7:$O$56=②【資材】在庫情報!$B388)*(①【資材】入荷情報!$P$7:$P$56=②【資材】在庫情報!N$4),(①【資材】入荷情報!$S$7:$S$56))</f>
        <v>0</v>
      </c>
      <c r="N388" s="22" cm="1">
        <f t="array" ref="N388">SUMPRODUCT(('③【組立化粧箱】作業依頼＆実績'!$K$7:$K$256=②【資材】在庫情報!$B388)*('③【組立化粧箱】作業依頼＆実績'!$L$7:$L$256=②【資材】在庫情報!N$4),('③【組立化粧箱】作業依頼＆実績'!$N$7:$N$256))</f>
        <v>0</v>
      </c>
      <c r="O388" s="23">
        <f t="shared" si="70"/>
        <v>5280</v>
      </c>
      <c r="P388" s="21">
        <f>SUMPRODUCT((①【資材】入荷情報!$O$7:$O$56=②【資材】在庫情報!$B388)*(①【資材】入荷情報!$P$7:$P$56=②【資材】在庫情報!Q$4),(①【資材】入荷情報!$S$7:$S$56))</f>
        <v>0</v>
      </c>
      <c r="Q388" s="22" cm="1">
        <f t="array" ref="Q388">SUMPRODUCT(('③【組立化粧箱】作業依頼＆実績'!$K$7:$K$256=②【資材】在庫情報!$B388)*('③【組立化粧箱】作業依頼＆実績'!$L$7:$L$256=②【資材】在庫情報!Q$4),('③【組立化粧箱】作業依頼＆実績'!$N$7:$N$256))</f>
        <v>0</v>
      </c>
      <c r="R388" s="23">
        <f t="shared" si="71"/>
        <v>45</v>
      </c>
      <c r="S388" s="21">
        <f>SUMPRODUCT((①【資材】入荷情報!$O$7:$O$56=②【資材】在庫情報!$B388)*(①【資材】入荷情報!$P$7:$P$56=②【資材】在庫情報!T$4),(①【資材】入荷情報!$S$7:$S$56))</f>
        <v>0</v>
      </c>
      <c r="T388" s="22" cm="1">
        <f t="array" ref="T388">SUMPRODUCT(('③【組立化粧箱】作業依頼＆実績'!$K$7:$K$256=②【資材】在庫情報!$B388)*('③【組立化粧箱】作業依頼＆実績'!$L$7:$L$256=②【資材】在庫情報!T$4),('③【組立化粧箱】作業依頼＆実績'!$N$7:$N$256))</f>
        <v>0</v>
      </c>
      <c r="U388" s="23">
        <f t="shared" si="72"/>
        <v>170</v>
      </c>
      <c r="W388" s="68">
        <f t="shared" si="73"/>
        <v>0</v>
      </c>
      <c r="X388" s="22">
        <f t="shared" si="74"/>
        <v>0</v>
      </c>
      <c r="Y388" s="69">
        <f t="shared" si="75"/>
        <v>9419</v>
      </c>
    </row>
    <row r="389" spans="2:25" hidden="1" outlineLevel="1" x14ac:dyDescent="0.25">
      <c r="B389" s="19">
        <f t="shared" si="66"/>
        <v>45613</v>
      </c>
      <c r="C389" s="20" t="s">
        <v>77</v>
      </c>
      <c r="D389" s="21">
        <f>SUMPRODUCT((①【資材】入荷情報!$O$7:$O$56=②【資材】在庫情報!$B389)*(①【資材】入荷情報!$P$7:$P$56=②【資材】在庫情報!E$4),(①【資材】入荷情報!$S$7:$S$56))</f>
        <v>0</v>
      </c>
      <c r="E389" s="22" cm="1">
        <f t="array" ref="E389">SUMPRODUCT(('③【組立化粧箱】作業依頼＆実績'!$K$7:$K$256=②【資材】在庫情報!$B389)*('③【組立化粧箱】作業依頼＆実績'!$L$7:$L$256=②【資材】在庫情報!E$4),('③【組立化粧箱】作業依頼＆実績'!$N$7:$N$256))</f>
        <v>0</v>
      </c>
      <c r="F389" s="23">
        <f t="shared" si="67"/>
        <v>5660</v>
      </c>
      <c r="G389" s="21">
        <f>SUMPRODUCT((①【資材】入荷情報!$O$7:$O$56=②【資材】在庫情報!$B389)*(①【資材】入荷情報!$P$7:$P$56=②【資材】在庫情報!H$4),(①【資材】入荷情報!$S$7:$S$56))</f>
        <v>0</v>
      </c>
      <c r="H389" s="22" cm="1">
        <f t="array" ref="H389">SUMPRODUCT(('③【組立化粧箱】作業依頼＆実績'!$K$7:$K$256=②【資材】在庫情報!$B389)*('③【組立化粧箱】作業依頼＆実績'!$L$7:$L$256=②【資材】在庫情報!H$4),('③【組立化粧箱】作業依頼＆実績'!$N$7:$N$256))</f>
        <v>0</v>
      </c>
      <c r="I389" s="23">
        <f t="shared" si="68"/>
        <v>3443</v>
      </c>
      <c r="J389" s="21">
        <f>SUMPRODUCT((①【資材】入荷情報!$O$7:$O$56=②【資材】在庫情報!$B389)*(①【資材】入荷情報!$P$7:$P$56=②【資材】在庫情報!K$4),(①【資材】入荷情報!$S$7:$S$56))</f>
        <v>0</v>
      </c>
      <c r="K389" s="22" cm="1">
        <f t="array" ref="K389">SUMPRODUCT(('③【組立化粧箱】作業依頼＆実績'!$K$7:$K$256=②【資材】在庫情報!$B389)*('③【組立化粧箱】作業依頼＆実績'!$L$7:$L$256=②【資材】在庫情報!K$4),('③【組立化粧箱】作業依頼＆実績'!$N$7:$N$256))</f>
        <v>0</v>
      </c>
      <c r="L389" s="23">
        <f t="shared" si="69"/>
        <v>3443</v>
      </c>
      <c r="M389" s="21">
        <f>SUMPRODUCT((①【資材】入荷情報!$O$7:$O$56=②【資材】在庫情報!$B389)*(①【資材】入荷情報!$P$7:$P$56=②【資材】在庫情報!N$4),(①【資材】入荷情報!$S$7:$S$56))</f>
        <v>0</v>
      </c>
      <c r="N389" s="22" cm="1">
        <f t="array" ref="N389">SUMPRODUCT(('③【組立化粧箱】作業依頼＆実績'!$K$7:$K$256=②【資材】在庫情報!$B389)*('③【組立化粧箱】作業依頼＆実績'!$L$7:$L$256=②【資材】在庫情報!N$4),('③【組立化粧箱】作業依頼＆実績'!$N$7:$N$256))</f>
        <v>0</v>
      </c>
      <c r="O389" s="23">
        <f t="shared" si="70"/>
        <v>5280</v>
      </c>
      <c r="P389" s="21">
        <f>SUMPRODUCT((①【資材】入荷情報!$O$7:$O$56=②【資材】在庫情報!$B389)*(①【資材】入荷情報!$P$7:$P$56=②【資材】在庫情報!Q$4),(①【資材】入荷情報!$S$7:$S$56))</f>
        <v>0</v>
      </c>
      <c r="Q389" s="22" cm="1">
        <f t="array" ref="Q389">SUMPRODUCT(('③【組立化粧箱】作業依頼＆実績'!$K$7:$K$256=②【資材】在庫情報!$B389)*('③【組立化粧箱】作業依頼＆実績'!$L$7:$L$256=②【資材】在庫情報!Q$4),('③【組立化粧箱】作業依頼＆実績'!$N$7:$N$256))</f>
        <v>0</v>
      </c>
      <c r="R389" s="23">
        <f t="shared" si="71"/>
        <v>45</v>
      </c>
      <c r="S389" s="21">
        <f>SUMPRODUCT((①【資材】入荷情報!$O$7:$O$56=②【資材】在庫情報!$B389)*(①【資材】入荷情報!$P$7:$P$56=②【資材】在庫情報!T$4),(①【資材】入荷情報!$S$7:$S$56))</f>
        <v>0</v>
      </c>
      <c r="T389" s="22" cm="1">
        <f t="array" ref="T389">SUMPRODUCT(('③【組立化粧箱】作業依頼＆実績'!$K$7:$K$256=②【資材】在庫情報!$B389)*('③【組立化粧箱】作業依頼＆実績'!$L$7:$L$256=②【資材】在庫情報!T$4),('③【組立化粧箱】作業依頼＆実績'!$N$7:$N$256))</f>
        <v>0</v>
      </c>
      <c r="U389" s="23">
        <f t="shared" si="72"/>
        <v>170</v>
      </c>
      <c r="W389" s="68">
        <f t="shared" si="73"/>
        <v>0</v>
      </c>
      <c r="X389" s="22">
        <f t="shared" si="74"/>
        <v>0</v>
      </c>
      <c r="Y389" s="69">
        <f t="shared" si="75"/>
        <v>9419</v>
      </c>
    </row>
    <row r="390" spans="2:25" hidden="1" outlineLevel="1" x14ac:dyDescent="0.25">
      <c r="B390" s="19">
        <f t="shared" si="66"/>
        <v>45614</v>
      </c>
      <c r="C390" s="20" t="s">
        <v>78</v>
      </c>
      <c r="D390" s="21">
        <f>SUMPRODUCT((①【資材】入荷情報!$O$7:$O$56=②【資材】在庫情報!$B390)*(①【資材】入荷情報!$P$7:$P$56=②【資材】在庫情報!E$4),(①【資材】入荷情報!$S$7:$S$56))</f>
        <v>0</v>
      </c>
      <c r="E390" s="22" cm="1">
        <f t="array" ref="E390">SUMPRODUCT(('③【組立化粧箱】作業依頼＆実績'!$K$7:$K$256=②【資材】在庫情報!$B390)*('③【組立化粧箱】作業依頼＆実績'!$L$7:$L$256=②【資材】在庫情報!E$4),('③【組立化粧箱】作業依頼＆実績'!$N$7:$N$256))</f>
        <v>0</v>
      </c>
      <c r="F390" s="23">
        <f t="shared" si="67"/>
        <v>5660</v>
      </c>
      <c r="G390" s="21">
        <f>SUMPRODUCT((①【資材】入荷情報!$O$7:$O$56=②【資材】在庫情報!$B390)*(①【資材】入荷情報!$P$7:$P$56=②【資材】在庫情報!H$4),(①【資材】入荷情報!$S$7:$S$56))</f>
        <v>0</v>
      </c>
      <c r="H390" s="22" cm="1">
        <f t="array" ref="H390">SUMPRODUCT(('③【組立化粧箱】作業依頼＆実績'!$K$7:$K$256=②【資材】在庫情報!$B390)*('③【組立化粧箱】作業依頼＆実績'!$L$7:$L$256=②【資材】在庫情報!H$4),('③【組立化粧箱】作業依頼＆実績'!$N$7:$N$256))</f>
        <v>0</v>
      </c>
      <c r="I390" s="23">
        <f t="shared" si="68"/>
        <v>3443</v>
      </c>
      <c r="J390" s="21">
        <f>SUMPRODUCT((①【資材】入荷情報!$O$7:$O$56=②【資材】在庫情報!$B390)*(①【資材】入荷情報!$P$7:$P$56=②【資材】在庫情報!K$4),(①【資材】入荷情報!$S$7:$S$56))</f>
        <v>0</v>
      </c>
      <c r="K390" s="22" cm="1">
        <f t="array" ref="K390">SUMPRODUCT(('③【組立化粧箱】作業依頼＆実績'!$K$7:$K$256=②【資材】在庫情報!$B390)*('③【組立化粧箱】作業依頼＆実績'!$L$7:$L$256=②【資材】在庫情報!K$4),('③【組立化粧箱】作業依頼＆実績'!$N$7:$N$256))</f>
        <v>0</v>
      </c>
      <c r="L390" s="23">
        <f t="shared" si="69"/>
        <v>3443</v>
      </c>
      <c r="M390" s="21">
        <f>SUMPRODUCT((①【資材】入荷情報!$O$7:$O$56=②【資材】在庫情報!$B390)*(①【資材】入荷情報!$P$7:$P$56=②【資材】在庫情報!N$4),(①【資材】入荷情報!$S$7:$S$56))</f>
        <v>0</v>
      </c>
      <c r="N390" s="22" cm="1">
        <f t="array" ref="N390">SUMPRODUCT(('③【組立化粧箱】作業依頼＆実績'!$K$7:$K$256=②【資材】在庫情報!$B390)*('③【組立化粧箱】作業依頼＆実績'!$L$7:$L$256=②【資材】在庫情報!N$4),('③【組立化粧箱】作業依頼＆実績'!$N$7:$N$256))</f>
        <v>0</v>
      </c>
      <c r="O390" s="23">
        <f t="shared" si="70"/>
        <v>5280</v>
      </c>
      <c r="P390" s="21">
        <f>SUMPRODUCT((①【資材】入荷情報!$O$7:$O$56=②【資材】在庫情報!$B390)*(①【資材】入荷情報!$P$7:$P$56=②【資材】在庫情報!Q$4),(①【資材】入荷情報!$S$7:$S$56))</f>
        <v>0</v>
      </c>
      <c r="Q390" s="22" cm="1">
        <f t="array" ref="Q390">SUMPRODUCT(('③【組立化粧箱】作業依頼＆実績'!$K$7:$K$256=②【資材】在庫情報!$B390)*('③【組立化粧箱】作業依頼＆実績'!$L$7:$L$256=②【資材】在庫情報!Q$4),('③【組立化粧箱】作業依頼＆実績'!$N$7:$N$256))</f>
        <v>0</v>
      </c>
      <c r="R390" s="23">
        <f t="shared" si="71"/>
        <v>45</v>
      </c>
      <c r="S390" s="21">
        <f>SUMPRODUCT((①【資材】入荷情報!$O$7:$O$56=②【資材】在庫情報!$B390)*(①【資材】入荷情報!$P$7:$P$56=②【資材】在庫情報!T$4),(①【資材】入荷情報!$S$7:$S$56))</f>
        <v>0</v>
      </c>
      <c r="T390" s="22" cm="1">
        <f t="array" ref="T390">SUMPRODUCT(('③【組立化粧箱】作業依頼＆実績'!$K$7:$K$256=②【資材】在庫情報!$B390)*('③【組立化粧箱】作業依頼＆実績'!$L$7:$L$256=②【資材】在庫情報!T$4),('③【組立化粧箱】作業依頼＆実績'!$N$7:$N$256))</f>
        <v>0</v>
      </c>
      <c r="U390" s="23">
        <f t="shared" si="72"/>
        <v>170</v>
      </c>
      <c r="W390" s="68">
        <f t="shared" si="73"/>
        <v>0</v>
      </c>
      <c r="X390" s="22">
        <f t="shared" si="74"/>
        <v>0</v>
      </c>
      <c r="Y390" s="69">
        <f t="shared" si="75"/>
        <v>9419</v>
      </c>
    </row>
    <row r="391" spans="2:25" hidden="1" outlineLevel="1" x14ac:dyDescent="0.25">
      <c r="B391" s="19">
        <f t="shared" si="66"/>
        <v>45615</v>
      </c>
      <c r="C391" s="20" t="s">
        <v>79</v>
      </c>
      <c r="D391" s="21">
        <f>SUMPRODUCT((①【資材】入荷情報!$O$7:$O$56=②【資材】在庫情報!$B391)*(①【資材】入荷情報!$P$7:$P$56=②【資材】在庫情報!E$4),(①【資材】入荷情報!$S$7:$S$56))</f>
        <v>0</v>
      </c>
      <c r="E391" s="22" cm="1">
        <f t="array" ref="E391">SUMPRODUCT(('③【組立化粧箱】作業依頼＆実績'!$K$7:$K$256=②【資材】在庫情報!$B391)*('③【組立化粧箱】作業依頼＆実績'!$L$7:$L$256=②【資材】在庫情報!E$4),('③【組立化粧箱】作業依頼＆実績'!$N$7:$N$256))</f>
        <v>0</v>
      </c>
      <c r="F391" s="23">
        <f t="shared" si="67"/>
        <v>5660</v>
      </c>
      <c r="G391" s="21">
        <f>SUMPRODUCT((①【資材】入荷情報!$O$7:$O$56=②【資材】在庫情報!$B391)*(①【資材】入荷情報!$P$7:$P$56=②【資材】在庫情報!H$4),(①【資材】入荷情報!$S$7:$S$56))</f>
        <v>0</v>
      </c>
      <c r="H391" s="22" cm="1">
        <f t="array" ref="H391">SUMPRODUCT(('③【組立化粧箱】作業依頼＆実績'!$K$7:$K$256=②【資材】在庫情報!$B391)*('③【組立化粧箱】作業依頼＆実績'!$L$7:$L$256=②【資材】在庫情報!H$4),('③【組立化粧箱】作業依頼＆実績'!$N$7:$N$256))</f>
        <v>0</v>
      </c>
      <c r="I391" s="23">
        <f t="shared" si="68"/>
        <v>3443</v>
      </c>
      <c r="J391" s="21">
        <f>SUMPRODUCT((①【資材】入荷情報!$O$7:$O$56=②【資材】在庫情報!$B391)*(①【資材】入荷情報!$P$7:$P$56=②【資材】在庫情報!K$4),(①【資材】入荷情報!$S$7:$S$56))</f>
        <v>0</v>
      </c>
      <c r="K391" s="22" cm="1">
        <f t="array" ref="K391">SUMPRODUCT(('③【組立化粧箱】作業依頼＆実績'!$K$7:$K$256=②【資材】在庫情報!$B391)*('③【組立化粧箱】作業依頼＆実績'!$L$7:$L$256=②【資材】在庫情報!K$4),('③【組立化粧箱】作業依頼＆実績'!$N$7:$N$256))</f>
        <v>0</v>
      </c>
      <c r="L391" s="23">
        <f t="shared" si="69"/>
        <v>3443</v>
      </c>
      <c r="M391" s="21">
        <f>SUMPRODUCT((①【資材】入荷情報!$O$7:$O$56=②【資材】在庫情報!$B391)*(①【資材】入荷情報!$P$7:$P$56=②【資材】在庫情報!N$4),(①【資材】入荷情報!$S$7:$S$56))</f>
        <v>0</v>
      </c>
      <c r="N391" s="22" cm="1">
        <f t="array" ref="N391">SUMPRODUCT(('③【組立化粧箱】作業依頼＆実績'!$K$7:$K$256=②【資材】在庫情報!$B391)*('③【組立化粧箱】作業依頼＆実績'!$L$7:$L$256=②【資材】在庫情報!N$4),('③【組立化粧箱】作業依頼＆実績'!$N$7:$N$256))</f>
        <v>0</v>
      </c>
      <c r="O391" s="23">
        <f t="shared" si="70"/>
        <v>5280</v>
      </c>
      <c r="P391" s="21">
        <f>SUMPRODUCT((①【資材】入荷情報!$O$7:$O$56=②【資材】在庫情報!$B391)*(①【資材】入荷情報!$P$7:$P$56=②【資材】在庫情報!Q$4),(①【資材】入荷情報!$S$7:$S$56))</f>
        <v>0</v>
      </c>
      <c r="Q391" s="22" cm="1">
        <f t="array" ref="Q391">SUMPRODUCT(('③【組立化粧箱】作業依頼＆実績'!$K$7:$K$256=②【資材】在庫情報!$B391)*('③【組立化粧箱】作業依頼＆実績'!$L$7:$L$256=②【資材】在庫情報!Q$4),('③【組立化粧箱】作業依頼＆実績'!$N$7:$N$256))</f>
        <v>0</v>
      </c>
      <c r="R391" s="23">
        <f t="shared" si="71"/>
        <v>45</v>
      </c>
      <c r="S391" s="21">
        <f>SUMPRODUCT((①【資材】入荷情報!$O$7:$O$56=②【資材】在庫情報!$B391)*(①【資材】入荷情報!$P$7:$P$56=②【資材】在庫情報!T$4),(①【資材】入荷情報!$S$7:$S$56))</f>
        <v>0</v>
      </c>
      <c r="T391" s="22" cm="1">
        <f t="array" ref="T391">SUMPRODUCT(('③【組立化粧箱】作業依頼＆実績'!$K$7:$K$256=②【資材】在庫情報!$B391)*('③【組立化粧箱】作業依頼＆実績'!$L$7:$L$256=②【資材】在庫情報!T$4),('③【組立化粧箱】作業依頼＆実績'!$N$7:$N$256))</f>
        <v>0</v>
      </c>
      <c r="U391" s="23">
        <f t="shared" si="72"/>
        <v>170</v>
      </c>
      <c r="W391" s="68">
        <f t="shared" si="73"/>
        <v>0</v>
      </c>
      <c r="X391" s="22">
        <f t="shared" si="74"/>
        <v>0</v>
      </c>
      <c r="Y391" s="69">
        <f t="shared" si="75"/>
        <v>9419</v>
      </c>
    </row>
    <row r="392" spans="2:25" hidden="1" outlineLevel="1" x14ac:dyDescent="0.25">
      <c r="B392" s="19">
        <f t="shared" si="66"/>
        <v>45616</v>
      </c>
      <c r="C392" s="20" t="s">
        <v>80</v>
      </c>
      <c r="D392" s="21">
        <f>SUMPRODUCT((①【資材】入荷情報!$O$7:$O$56=②【資材】在庫情報!$B392)*(①【資材】入荷情報!$P$7:$P$56=②【資材】在庫情報!E$4),(①【資材】入荷情報!$S$7:$S$56))</f>
        <v>0</v>
      </c>
      <c r="E392" s="22" cm="1">
        <f t="array" ref="E392">SUMPRODUCT(('③【組立化粧箱】作業依頼＆実績'!$K$7:$K$256=②【資材】在庫情報!$B392)*('③【組立化粧箱】作業依頼＆実績'!$L$7:$L$256=②【資材】在庫情報!E$4),('③【組立化粧箱】作業依頼＆実績'!$N$7:$N$256))</f>
        <v>0</v>
      </c>
      <c r="F392" s="23">
        <f t="shared" si="67"/>
        <v>5660</v>
      </c>
      <c r="G392" s="21">
        <f>SUMPRODUCT((①【資材】入荷情報!$O$7:$O$56=②【資材】在庫情報!$B392)*(①【資材】入荷情報!$P$7:$P$56=②【資材】在庫情報!H$4),(①【資材】入荷情報!$S$7:$S$56))</f>
        <v>0</v>
      </c>
      <c r="H392" s="22" cm="1">
        <f t="array" ref="H392">SUMPRODUCT(('③【組立化粧箱】作業依頼＆実績'!$K$7:$K$256=②【資材】在庫情報!$B392)*('③【組立化粧箱】作業依頼＆実績'!$L$7:$L$256=②【資材】在庫情報!H$4),('③【組立化粧箱】作業依頼＆実績'!$N$7:$N$256))</f>
        <v>0</v>
      </c>
      <c r="I392" s="23">
        <f t="shared" si="68"/>
        <v>3443</v>
      </c>
      <c r="J392" s="21">
        <f>SUMPRODUCT((①【資材】入荷情報!$O$7:$O$56=②【資材】在庫情報!$B392)*(①【資材】入荷情報!$P$7:$P$56=②【資材】在庫情報!K$4),(①【資材】入荷情報!$S$7:$S$56))</f>
        <v>0</v>
      </c>
      <c r="K392" s="22" cm="1">
        <f t="array" ref="K392">SUMPRODUCT(('③【組立化粧箱】作業依頼＆実績'!$K$7:$K$256=②【資材】在庫情報!$B392)*('③【組立化粧箱】作業依頼＆実績'!$L$7:$L$256=②【資材】在庫情報!K$4),('③【組立化粧箱】作業依頼＆実績'!$N$7:$N$256))</f>
        <v>0</v>
      </c>
      <c r="L392" s="23">
        <f t="shared" si="69"/>
        <v>3443</v>
      </c>
      <c r="M392" s="21">
        <f>SUMPRODUCT((①【資材】入荷情報!$O$7:$O$56=②【資材】在庫情報!$B392)*(①【資材】入荷情報!$P$7:$P$56=②【資材】在庫情報!N$4),(①【資材】入荷情報!$S$7:$S$56))</f>
        <v>0</v>
      </c>
      <c r="N392" s="22" cm="1">
        <f t="array" ref="N392">SUMPRODUCT(('③【組立化粧箱】作業依頼＆実績'!$K$7:$K$256=②【資材】在庫情報!$B392)*('③【組立化粧箱】作業依頼＆実績'!$L$7:$L$256=②【資材】在庫情報!N$4),('③【組立化粧箱】作業依頼＆実績'!$N$7:$N$256))</f>
        <v>0</v>
      </c>
      <c r="O392" s="23">
        <f t="shared" si="70"/>
        <v>5280</v>
      </c>
      <c r="P392" s="21">
        <f>SUMPRODUCT((①【資材】入荷情報!$O$7:$O$56=②【資材】在庫情報!$B392)*(①【資材】入荷情報!$P$7:$P$56=②【資材】在庫情報!Q$4),(①【資材】入荷情報!$S$7:$S$56))</f>
        <v>0</v>
      </c>
      <c r="Q392" s="22" cm="1">
        <f t="array" ref="Q392">SUMPRODUCT(('③【組立化粧箱】作業依頼＆実績'!$K$7:$K$256=②【資材】在庫情報!$B392)*('③【組立化粧箱】作業依頼＆実績'!$L$7:$L$256=②【資材】在庫情報!Q$4),('③【組立化粧箱】作業依頼＆実績'!$N$7:$N$256))</f>
        <v>0</v>
      </c>
      <c r="R392" s="23">
        <f t="shared" si="71"/>
        <v>45</v>
      </c>
      <c r="S392" s="21">
        <f>SUMPRODUCT((①【資材】入荷情報!$O$7:$O$56=②【資材】在庫情報!$B392)*(①【資材】入荷情報!$P$7:$P$56=②【資材】在庫情報!T$4),(①【資材】入荷情報!$S$7:$S$56))</f>
        <v>0</v>
      </c>
      <c r="T392" s="22" cm="1">
        <f t="array" ref="T392">SUMPRODUCT(('③【組立化粧箱】作業依頼＆実績'!$K$7:$K$256=②【資材】在庫情報!$B392)*('③【組立化粧箱】作業依頼＆実績'!$L$7:$L$256=②【資材】在庫情報!T$4),('③【組立化粧箱】作業依頼＆実績'!$N$7:$N$256))</f>
        <v>0</v>
      </c>
      <c r="U392" s="23">
        <f t="shared" si="72"/>
        <v>170</v>
      </c>
      <c r="W392" s="68">
        <f t="shared" si="73"/>
        <v>0</v>
      </c>
      <c r="X392" s="22">
        <f t="shared" si="74"/>
        <v>0</v>
      </c>
      <c r="Y392" s="69">
        <f t="shared" si="75"/>
        <v>9419</v>
      </c>
    </row>
    <row r="393" spans="2:25" hidden="1" outlineLevel="1" x14ac:dyDescent="0.25">
      <c r="B393" s="19">
        <f t="shared" si="66"/>
        <v>45617</v>
      </c>
      <c r="C393" s="20" t="s">
        <v>81</v>
      </c>
      <c r="D393" s="21">
        <f>SUMPRODUCT((①【資材】入荷情報!$O$7:$O$56=②【資材】在庫情報!$B393)*(①【資材】入荷情報!$P$7:$P$56=②【資材】在庫情報!E$4),(①【資材】入荷情報!$S$7:$S$56))</f>
        <v>0</v>
      </c>
      <c r="E393" s="22" cm="1">
        <f t="array" ref="E393">SUMPRODUCT(('③【組立化粧箱】作業依頼＆実績'!$K$7:$K$256=②【資材】在庫情報!$B393)*('③【組立化粧箱】作業依頼＆実績'!$L$7:$L$256=②【資材】在庫情報!E$4),('③【組立化粧箱】作業依頼＆実績'!$N$7:$N$256))</f>
        <v>0</v>
      </c>
      <c r="F393" s="23">
        <f t="shared" si="67"/>
        <v>5660</v>
      </c>
      <c r="G393" s="21">
        <f>SUMPRODUCT((①【資材】入荷情報!$O$7:$O$56=②【資材】在庫情報!$B393)*(①【資材】入荷情報!$P$7:$P$56=②【資材】在庫情報!H$4),(①【資材】入荷情報!$S$7:$S$56))</f>
        <v>0</v>
      </c>
      <c r="H393" s="22" cm="1">
        <f t="array" ref="H393">SUMPRODUCT(('③【組立化粧箱】作業依頼＆実績'!$K$7:$K$256=②【資材】在庫情報!$B393)*('③【組立化粧箱】作業依頼＆実績'!$L$7:$L$256=②【資材】在庫情報!H$4),('③【組立化粧箱】作業依頼＆実績'!$N$7:$N$256))</f>
        <v>0</v>
      </c>
      <c r="I393" s="23">
        <f t="shared" si="68"/>
        <v>3443</v>
      </c>
      <c r="J393" s="21">
        <f>SUMPRODUCT((①【資材】入荷情報!$O$7:$O$56=②【資材】在庫情報!$B393)*(①【資材】入荷情報!$P$7:$P$56=②【資材】在庫情報!K$4),(①【資材】入荷情報!$S$7:$S$56))</f>
        <v>0</v>
      </c>
      <c r="K393" s="22" cm="1">
        <f t="array" ref="K393">SUMPRODUCT(('③【組立化粧箱】作業依頼＆実績'!$K$7:$K$256=②【資材】在庫情報!$B393)*('③【組立化粧箱】作業依頼＆実績'!$L$7:$L$256=②【資材】在庫情報!K$4),('③【組立化粧箱】作業依頼＆実績'!$N$7:$N$256))</f>
        <v>0</v>
      </c>
      <c r="L393" s="23">
        <f t="shared" si="69"/>
        <v>3443</v>
      </c>
      <c r="M393" s="21">
        <f>SUMPRODUCT((①【資材】入荷情報!$O$7:$O$56=②【資材】在庫情報!$B393)*(①【資材】入荷情報!$P$7:$P$56=②【資材】在庫情報!N$4),(①【資材】入荷情報!$S$7:$S$56))</f>
        <v>0</v>
      </c>
      <c r="N393" s="22" cm="1">
        <f t="array" ref="N393">SUMPRODUCT(('③【組立化粧箱】作業依頼＆実績'!$K$7:$K$256=②【資材】在庫情報!$B393)*('③【組立化粧箱】作業依頼＆実績'!$L$7:$L$256=②【資材】在庫情報!N$4),('③【組立化粧箱】作業依頼＆実績'!$N$7:$N$256))</f>
        <v>0</v>
      </c>
      <c r="O393" s="23">
        <f t="shared" si="70"/>
        <v>5280</v>
      </c>
      <c r="P393" s="21">
        <f>SUMPRODUCT((①【資材】入荷情報!$O$7:$O$56=②【資材】在庫情報!$B393)*(①【資材】入荷情報!$P$7:$P$56=②【資材】在庫情報!Q$4),(①【資材】入荷情報!$S$7:$S$56))</f>
        <v>0</v>
      </c>
      <c r="Q393" s="22" cm="1">
        <f t="array" ref="Q393">SUMPRODUCT(('③【組立化粧箱】作業依頼＆実績'!$K$7:$K$256=②【資材】在庫情報!$B393)*('③【組立化粧箱】作業依頼＆実績'!$L$7:$L$256=②【資材】在庫情報!Q$4),('③【組立化粧箱】作業依頼＆実績'!$N$7:$N$256))</f>
        <v>0</v>
      </c>
      <c r="R393" s="23">
        <f t="shared" si="71"/>
        <v>45</v>
      </c>
      <c r="S393" s="21">
        <f>SUMPRODUCT((①【資材】入荷情報!$O$7:$O$56=②【資材】在庫情報!$B393)*(①【資材】入荷情報!$P$7:$P$56=②【資材】在庫情報!T$4),(①【資材】入荷情報!$S$7:$S$56))</f>
        <v>0</v>
      </c>
      <c r="T393" s="22" cm="1">
        <f t="array" ref="T393">SUMPRODUCT(('③【組立化粧箱】作業依頼＆実績'!$K$7:$K$256=②【資材】在庫情報!$B393)*('③【組立化粧箱】作業依頼＆実績'!$L$7:$L$256=②【資材】在庫情報!T$4),('③【組立化粧箱】作業依頼＆実績'!$N$7:$N$256))</f>
        <v>0</v>
      </c>
      <c r="U393" s="23">
        <f t="shared" si="72"/>
        <v>170</v>
      </c>
      <c r="W393" s="68">
        <f t="shared" si="73"/>
        <v>0</v>
      </c>
      <c r="X393" s="22">
        <f t="shared" si="74"/>
        <v>0</v>
      </c>
      <c r="Y393" s="69">
        <f t="shared" si="75"/>
        <v>9419</v>
      </c>
    </row>
    <row r="394" spans="2:25" hidden="1" outlineLevel="1" x14ac:dyDescent="0.25">
      <c r="B394" s="19">
        <f t="shared" si="66"/>
        <v>45618</v>
      </c>
      <c r="C394" s="20" t="s">
        <v>75</v>
      </c>
      <c r="D394" s="21">
        <f>SUMPRODUCT((①【資材】入荷情報!$O$7:$O$56=②【資材】在庫情報!$B394)*(①【資材】入荷情報!$P$7:$P$56=②【資材】在庫情報!E$4),(①【資材】入荷情報!$S$7:$S$56))</f>
        <v>0</v>
      </c>
      <c r="E394" s="22" cm="1">
        <f t="array" ref="E394">SUMPRODUCT(('③【組立化粧箱】作業依頼＆実績'!$K$7:$K$256=②【資材】在庫情報!$B394)*('③【組立化粧箱】作業依頼＆実績'!$L$7:$L$256=②【資材】在庫情報!E$4),('③【組立化粧箱】作業依頼＆実績'!$N$7:$N$256))</f>
        <v>0</v>
      </c>
      <c r="F394" s="23">
        <f t="shared" si="67"/>
        <v>5660</v>
      </c>
      <c r="G394" s="21">
        <f>SUMPRODUCT((①【資材】入荷情報!$O$7:$O$56=②【資材】在庫情報!$B394)*(①【資材】入荷情報!$P$7:$P$56=②【資材】在庫情報!H$4),(①【資材】入荷情報!$S$7:$S$56))</f>
        <v>0</v>
      </c>
      <c r="H394" s="22" cm="1">
        <f t="array" ref="H394">SUMPRODUCT(('③【組立化粧箱】作業依頼＆実績'!$K$7:$K$256=②【資材】在庫情報!$B394)*('③【組立化粧箱】作業依頼＆実績'!$L$7:$L$256=②【資材】在庫情報!H$4),('③【組立化粧箱】作業依頼＆実績'!$N$7:$N$256))</f>
        <v>0</v>
      </c>
      <c r="I394" s="23">
        <f t="shared" si="68"/>
        <v>3443</v>
      </c>
      <c r="J394" s="21">
        <f>SUMPRODUCT((①【資材】入荷情報!$O$7:$O$56=②【資材】在庫情報!$B394)*(①【資材】入荷情報!$P$7:$P$56=②【資材】在庫情報!K$4),(①【資材】入荷情報!$S$7:$S$56))</f>
        <v>0</v>
      </c>
      <c r="K394" s="22" cm="1">
        <f t="array" ref="K394">SUMPRODUCT(('③【組立化粧箱】作業依頼＆実績'!$K$7:$K$256=②【資材】在庫情報!$B394)*('③【組立化粧箱】作業依頼＆実績'!$L$7:$L$256=②【資材】在庫情報!K$4),('③【組立化粧箱】作業依頼＆実績'!$N$7:$N$256))</f>
        <v>0</v>
      </c>
      <c r="L394" s="23">
        <f t="shared" si="69"/>
        <v>3443</v>
      </c>
      <c r="M394" s="21">
        <f>SUMPRODUCT((①【資材】入荷情報!$O$7:$O$56=②【資材】在庫情報!$B394)*(①【資材】入荷情報!$P$7:$P$56=②【資材】在庫情報!N$4),(①【資材】入荷情報!$S$7:$S$56))</f>
        <v>0</v>
      </c>
      <c r="N394" s="22" cm="1">
        <f t="array" ref="N394">SUMPRODUCT(('③【組立化粧箱】作業依頼＆実績'!$K$7:$K$256=②【資材】在庫情報!$B394)*('③【組立化粧箱】作業依頼＆実績'!$L$7:$L$256=②【資材】在庫情報!N$4),('③【組立化粧箱】作業依頼＆実績'!$N$7:$N$256))</f>
        <v>0</v>
      </c>
      <c r="O394" s="23">
        <f t="shared" si="70"/>
        <v>5280</v>
      </c>
      <c r="P394" s="21">
        <f>SUMPRODUCT((①【資材】入荷情報!$O$7:$O$56=②【資材】在庫情報!$B394)*(①【資材】入荷情報!$P$7:$P$56=②【資材】在庫情報!Q$4),(①【資材】入荷情報!$S$7:$S$56))</f>
        <v>0</v>
      </c>
      <c r="Q394" s="22" cm="1">
        <f t="array" ref="Q394">SUMPRODUCT(('③【組立化粧箱】作業依頼＆実績'!$K$7:$K$256=②【資材】在庫情報!$B394)*('③【組立化粧箱】作業依頼＆実績'!$L$7:$L$256=②【資材】在庫情報!Q$4),('③【組立化粧箱】作業依頼＆実績'!$N$7:$N$256))</f>
        <v>0</v>
      </c>
      <c r="R394" s="23">
        <f t="shared" si="71"/>
        <v>45</v>
      </c>
      <c r="S394" s="21">
        <f>SUMPRODUCT((①【資材】入荷情報!$O$7:$O$56=②【資材】在庫情報!$B394)*(①【資材】入荷情報!$P$7:$P$56=②【資材】在庫情報!T$4),(①【資材】入荷情報!$S$7:$S$56))</f>
        <v>0</v>
      </c>
      <c r="T394" s="22" cm="1">
        <f t="array" ref="T394">SUMPRODUCT(('③【組立化粧箱】作業依頼＆実績'!$K$7:$K$256=②【資材】在庫情報!$B394)*('③【組立化粧箱】作業依頼＆実績'!$L$7:$L$256=②【資材】在庫情報!T$4),('③【組立化粧箱】作業依頼＆実績'!$N$7:$N$256))</f>
        <v>0</v>
      </c>
      <c r="U394" s="23">
        <f t="shared" si="72"/>
        <v>170</v>
      </c>
      <c r="W394" s="68">
        <f t="shared" si="73"/>
        <v>0</v>
      </c>
      <c r="X394" s="22">
        <f t="shared" si="74"/>
        <v>0</v>
      </c>
      <c r="Y394" s="69">
        <f t="shared" si="75"/>
        <v>9419</v>
      </c>
    </row>
    <row r="395" spans="2:25" hidden="1" outlineLevel="1" x14ac:dyDescent="0.25">
      <c r="B395" s="19">
        <f t="shared" si="66"/>
        <v>45619</v>
      </c>
      <c r="C395" s="20" t="s">
        <v>76</v>
      </c>
      <c r="D395" s="21">
        <f>SUMPRODUCT((①【資材】入荷情報!$O$7:$O$56=②【資材】在庫情報!$B395)*(①【資材】入荷情報!$P$7:$P$56=②【資材】在庫情報!E$4),(①【資材】入荷情報!$S$7:$S$56))</f>
        <v>0</v>
      </c>
      <c r="E395" s="22" cm="1">
        <f t="array" ref="E395">SUMPRODUCT(('③【組立化粧箱】作業依頼＆実績'!$K$7:$K$256=②【資材】在庫情報!$B395)*('③【組立化粧箱】作業依頼＆実績'!$L$7:$L$256=②【資材】在庫情報!E$4),('③【組立化粧箱】作業依頼＆実績'!$N$7:$N$256))</f>
        <v>0</v>
      </c>
      <c r="F395" s="23">
        <f t="shared" si="67"/>
        <v>5660</v>
      </c>
      <c r="G395" s="21">
        <f>SUMPRODUCT((①【資材】入荷情報!$O$7:$O$56=②【資材】在庫情報!$B395)*(①【資材】入荷情報!$P$7:$P$56=②【資材】在庫情報!H$4),(①【資材】入荷情報!$S$7:$S$56))</f>
        <v>0</v>
      </c>
      <c r="H395" s="22" cm="1">
        <f t="array" ref="H395">SUMPRODUCT(('③【組立化粧箱】作業依頼＆実績'!$K$7:$K$256=②【資材】在庫情報!$B395)*('③【組立化粧箱】作業依頼＆実績'!$L$7:$L$256=②【資材】在庫情報!H$4),('③【組立化粧箱】作業依頼＆実績'!$N$7:$N$256))</f>
        <v>0</v>
      </c>
      <c r="I395" s="23">
        <f t="shared" si="68"/>
        <v>3443</v>
      </c>
      <c r="J395" s="21">
        <f>SUMPRODUCT((①【資材】入荷情報!$O$7:$O$56=②【資材】在庫情報!$B395)*(①【資材】入荷情報!$P$7:$P$56=②【資材】在庫情報!K$4),(①【資材】入荷情報!$S$7:$S$56))</f>
        <v>0</v>
      </c>
      <c r="K395" s="22" cm="1">
        <f t="array" ref="K395">SUMPRODUCT(('③【組立化粧箱】作業依頼＆実績'!$K$7:$K$256=②【資材】在庫情報!$B395)*('③【組立化粧箱】作業依頼＆実績'!$L$7:$L$256=②【資材】在庫情報!K$4),('③【組立化粧箱】作業依頼＆実績'!$N$7:$N$256))</f>
        <v>0</v>
      </c>
      <c r="L395" s="23">
        <f t="shared" si="69"/>
        <v>3443</v>
      </c>
      <c r="M395" s="21">
        <f>SUMPRODUCT((①【資材】入荷情報!$O$7:$O$56=②【資材】在庫情報!$B395)*(①【資材】入荷情報!$P$7:$P$56=②【資材】在庫情報!N$4),(①【資材】入荷情報!$S$7:$S$56))</f>
        <v>0</v>
      </c>
      <c r="N395" s="22" cm="1">
        <f t="array" ref="N395">SUMPRODUCT(('③【組立化粧箱】作業依頼＆実績'!$K$7:$K$256=②【資材】在庫情報!$B395)*('③【組立化粧箱】作業依頼＆実績'!$L$7:$L$256=②【資材】在庫情報!N$4),('③【組立化粧箱】作業依頼＆実績'!$N$7:$N$256))</f>
        <v>0</v>
      </c>
      <c r="O395" s="23">
        <f t="shared" si="70"/>
        <v>5280</v>
      </c>
      <c r="P395" s="21">
        <f>SUMPRODUCT((①【資材】入荷情報!$O$7:$O$56=②【資材】在庫情報!$B395)*(①【資材】入荷情報!$P$7:$P$56=②【資材】在庫情報!Q$4),(①【資材】入荷情報!$S$7:$S$56))</f>
        <v>0</v>
      </c>
      <c r="Q395" s="22" cm="1">
        <f t="array" ref="Q395">SUMPRODUCT(('③【組立化粧箱】作業依頼＆実績'!$K$7:$K$256=②【資材】在庫情報!$B395)*('③【組立化粧箱】作業依頼＆実績'!$L$7:$L$256=②【資材】在庫情報!Q$4),('③【組立化粧箱】作業依頼＆実績'!$N$7:$N$256))</f>
        <v>0</v>
      </c>
      <c r="R395" s="23">
        <f t="shared" si="71"/>
        <v>45</v>
      </c>
      <c r="S395" s="21">
        <f>SUMPRODUCT((①【資材】入荷情報!$O$7:$O$56=②【資材】在庫情報!$B395)*(①【資材】入荷情報!$P$7:$P$56=②【資材】在庫情報!T$4),(①【資材】入荷情報!$S$7:$S$56))</f>
        <v>0</v>
      </c>
      <c r="T395" s="22" cm="1">
        <f t="array" ref="T395">SUMPRODUCT(('③【組立化粧箱】作業依頼＆実績'!$K$7:$K$256=②【資材】在庫情報!$B395)*('③【組立化粧箱】作業依頼＆実績'!$L$7:$L$256=②【資材】在庫情報!T$4),('③【組立化粧箱】作業依頼＆実績'!$N$7:$N$256))</f>
        <v>0</v>
      </c>
      <c r="U395" s="23">
        <f t="shared" si="72"/>
        <v>170</v>
      </c>
      <c r="W395" s="68">
        <f t="shared" si="73"/>
        <v>0</v>
      </c>
      <c r="X395" s="22">
        <f t="shared" si="74"/>
        <v>0</v>
      </c>
      <c r="Y395" s="69">
        <f t="shared" si="75"/>
        <v>9419</v>
      </c>
    </row>
    <row r="396" spans="2:25" hidden="1" outlineLevel="1" x14ac:dyDescent="0.25">
      <c r="B396" s="19">
        <f t="shared" si="66"/>
        <v>45620</v>
      </c>
      <c r="C396" s="20" t="s">
        <v>77</v>
      </c>
      <c r="D396" s="21">
        <f>SUMPRODUCT((①【資材】入荷情報!$O$7:$O$56=②【資材】在庫情報!$B396)*(①【資材】入荷情報!$P$7:$P$56=②【資材】在庫情報!E$4),(①【資材】入荷情報!$S$7:$S$56))</f>
        <v>0</v>
      </c>
      <c r="E396" s="22" cm="1">
        <f t="array" ref="E396">SUMPRODUCT(('③【組立化粧箱】作業依頼＆実績'!$K$7:$K$256=②【資材】在庫情報!$B396)*('③【組立化粧箱】作業依頼＆実績'!$L$7:$L$256=②【資材】在庫情報!E$4),('③【組立化粧箱】作業依頼＆実績'!$N$7:$N$256))</f>
        <v>0</v>
      </c>
      <c r="F396" s="23">
        <f t="shared" si="67"/>
        <v>5660</v>
      </c>
      <c r="G396" s="21">
        <f>SUMPRODUCT((①【資材】入荷情報!$O$7:$O$56=②【資材】在庫情報!$B396)*(①【資材】入荷情報!$P$7:$P$56=②【資材】在庫情報!H$4),(①【資材】入荷情報!$S$7:$S$56))</f>
        <v>0</v>
      </c>
      <c r="H396" s="22" cm="1">
        <f t="array" ref="H396">SUMPRODUCT(('③【組立化粧箱】作業依頼＆実績'!$K$7:$K$256=②【資材】在庫情報!$B396)*('③【組立化粧箱】作業依頼＆実績'!$L$7:$L$256=②【資材】在庫情報!H$4),('③【組立化粧箱】作業依頼＆実績'!$N$7:$N$256))</f>
        <v>0</v>
      </c>
      <c r="I396" s="23">
        <f t="shared" si="68"/>
        <v>3443</v>
      </c>
      <c r="J396" s="21">
        <f>SUMPRODUCT((①【資材】入荷情報!$O$7:$O$56=②【資材】在庫情報!$B396)*(①【資材】入荷情報!$P$7:$P$56=②【資材】在庫情報!K$4),(①【資材】入荷情報!$S$7:$S$56))</f>
        <v>0</v>
      </c>
      <c r="K396" s="22" cm="1">
        <f t="array" ref="K396">SUMPRODUCT(('③【組立化粧箱】作業依頼＆実績'!$K$7:$K$256=②【資材】在庫情報!$B396)*('③【組立化粧箱】作業依頼＆実績'!$L$7:$L$256=②【資材】在庫情報!K$4),('③【組立化粧箱】作業依頼＆実績'!$N$7:$N$256))</f>
        <v>0</v>
      </c>
      <c r="L396" s="23">
        <f t="shared" si="69"/>
        <v>3443</v>
      </c>
      <c r="M396" s="21">
        <f>SUMPRODUCT((①【資材】入荷情報!$O$7:$O$56=②【資材】在庫情報!$B396)*(①【資材】入荷情報!$P$7:$P$56=②【資材】在庫情報!N$4),(①【資材】入荷情報!$S$7:$S$56))</f>
        <v>0</v>
      </c>
      <c r="N396" s="22" cm="1">
        <f t="array" ref="N396">SUMPRODUCT(('③【組立化粧箱】作業依頼＆実績'!$K$7:$K$256=②【資材】在庫情報!$B396)*('③【組立化粧箱】作業依頼＆実績'!$L$7:$L$256=②【資材】在庫情報!N$4),('③【組立化粧箱】作業依頼＆実績'!$N$7:$N$256))</f>
        <v>0</v>
      </c>
      <c r="O396" s="23">
        <f t="shared" si="70"/>
        <v>5280</v>
      </c>
      <c r="P396" s="21">
        <f>SUMPRODUCT((①【資材】入荷情報!$O$7:$O$56=②【資材】在庫情報!$B396)*(①【資材】入荷情報!$P$7:$P$56=②【資材】在庫情報!Q$4),(①【資材】入荷情報!$S$7:$S$56))</f>
        <v>0</v>
      </c>
      <c r="Q396" s="22" cm="1">
        <f t="array" ref="Q396">SUMPRODUCT(('③【組立化粧箱】作業依頼＆実績'!$K$7:$K$256=②【資材】在庫情報!$B396)*('③【組立化粧箱】作業依頼＆実績'!$L$7:$L$256=②【資材】在庫情報!Q$4),('③【組立化粧箱】作業依頼＆実績'!$N$7:$N$256))</f>
        <v>0</v>
      </c>
      <c r="R396" s="23">
        <f t="shared" si="71"/>
        <v>45</v>
      </c>
      <c r="S396" s="21">
        <f>SUMPRODUCT((①【資材】入荷情報!$O$7:$O$56=②【資材】在庫情報!$B396)*(①【資材】入荷情報!$P$7:$P$56=②【資材】在庫情報!T$4),(①【資材】入荷情報!$S$7:$S$56))</f>
        <v>0</v>
      </c>
      <c r="T396" s="22" cm="1">
        <f t="array" ref="T396">SUMPRODUCT(('③【組立化粧箱】作業依頼＆実績'!$K$7:$K$256=②【資材】在庫情報!$B396)*('③【組立化粧箱】作業依頼＆実績'!$L$7:$L$256=②【資材】在庫情報!T$4),('③【組立化粧箱】作業依頼＆実績'!$N$7:$N$256))</f>
        <v>0</v>
      </c>
      <c r="U396" s="23">
        <f t="shared" si="72"/>
        <v>170</v>
      </c>
      <c r="W396" s="68">
        <f t="shared" si="73"/>
        <v>0</v>
      </c>
      <c r="X396" s="22">
        <f t="shared" si="74"/>
        <v>0</v>
      </c>
      <c r="Y396" s="69">
        <f t="shared" si="75"/>
        <v>9419</v>
      </c>
    </row>
    <row r="397" spans="2:25" hidden="1" outlineLevel="1" x14ac:dyDescent="0.25">
      <c r="B397" s="19">
        <f t="shared" si="66"/>
        <v>45621</v>
      </c>
      <c r="C397" s="20" t="s">
        <v>78</v>
      </c>
      <c r="D397" s="21">
        <f>SUMPRODUCT((①【資材】入荷情報!$O$7:$O$56=②【資材】在庫情報!$B397)*(①【資材】入荷情報!$P$7:$P$56=②【資材】在庫情報!E$4),(①【資材】入荷情報!$S$7:$S$56))</f>
        <v>0</v>
      </c>
      <c r="E397" s="22" cm="1">
        <f t="array" ref="E397">SUMPRODUCT(('③【組立化粧箱】作業依頼＆実績'!$K$7:$K$256=②【資材】在庫情報!$B397)*('③【組立化粧箱】作業依頼＆実績'!$L$7:$L$256=②【資材】在庫情報!E$4),('③【組立化粧箱】作業依頼＆実績'!$N$7:$N$256))</f>
        <v>0</v>
      </c>
      <c r="F397" s="23">
        <f t="shared" si="67"/>
        <v>5660</v>
      </c>
      <c r="G397" s="21">
        <f>SUMPRODUCT((①【資材】入荷情報!$O$7:$O$56=②【資材】在庫情報!$B397)*(①【資材】入荷情報!$P$7:$P$56=②【資材】在庫情報!H$4),(①【資材】入荷情報!$S$7:$S$56))</f>
        <v>0</v>
      </c>
      <c r="H397" s="22" cm="1">
        <f t="array" ref="H397">SUMPRODUCT(('③【組立化粧箱】作業依頼＆実績'!$K$7:$K$256=②【資材】在庫情報!$B397)*('③【組立化粧箱】作業依頼＆実績'!$L$7:$L$256=②【資材】在庫情報!H$4),('③【組立化粧箱】作業依頼＆実績'!$N$7:$N$256))</f>
        <v>0</v>
      </c>
      <c r="I397" s="23">
        <f t="shared" si="68"/>
        <v>3443</v>
      </c>
      <c r="J397" s="21">
        <f>SUMPRODUCT((①【資材】入荷情報!$O$7:$O$56=②【資材】在庫情報!$B397)*(①【資材】入荷情報!$P$7:$P$56=②【資材】在庫情報!K$4),(①【資材】入荷情報!$S$7:$S$56))</f>
        <v>0</v>
      </c>
      <c r="K397" s="22" cm="1">
        <f t="array" ref="K397">SUMPRODUCT(('③【組立化粧箱】作業依頼＆実績'!$K$7:$K$256=②【資材】在庫情報!$B397)*('③【組立化粧箱】作業依頼＆実績'!$L$7:$L$256=②【資材】在庫情報!K$4),('③【組立化粧箱】作業依頼＆実績'!$N$7:$N$256))</f>
        <v>0</v>
      </c>
      <c r="L397" s="23">
        <f t="shared" si="69"/>
        <v>3443</v>
      </c>
      <c r="M397" s="21">
        <f>SUMPRODUCT((①【資材】入荷情報!$O$7:$O$56=②【資材】在庫情報!$B397)*(①【資材】入荷情報!$P$7:$P$56=②【資材】在庫情報!N$4),(①【資材】入荷情報!$S$7:$S$56))</f>
        <v>0</v>
      </c>
      <c r="N397" s="22" cm="1">
        <f t="array" ref="N397">SUMPRODUCT(('③【組立化粧箱】作業依頼＆実績'!$K$7:$K$256=②【資材】在庫情報!$B397)*('③【組立化粧箱】作業依頼＆実績'!$L$7:$L$256=②【資材】在庫情報!N$4),('③【組立化粧箱】作業依頼＆実績'!$N$7:$N$256))</f>
        <v>0</v>
      </c>
      <c r="O397" s="23">
        <f t="shared" si="70"/>
        <v>5280</v>
      </c>
      <c r="P397" s="21">
        <f>SUMPRODUCT((①【資材】入荷情報!$O$7:$O$56=②【資材】在庫情報!$B397)*(①【資材】入荷情報!$P$7:$P$56=②【資材】在庫情報!Q$4),(①【資材】入荷情報!$S$7:$S$56))</f>
        <v>0</v>
      </c>
      <c r="Q397" s="22" cm="1">
        <f t="array" ref="Q397">SUMPRODUCT(('③【組立化粧箱】作業依頼＆実績'!$K$7:$K$256=②【資材】在庫情報!$B397)*('③【組立化粧箱】作業依頼＆実績'!$L$7:$L$256=②【資材】在庫情報!Q$4),('③【組立化粧箱】作業依頼＆実績'!$N$7:$N$256))</f>
        <v>0</v>
      </c>
      <c r="R397" s="23">
        <f t="shared" si="71"/>
        <v>45</v>
      </c>
      <c r="S397" s="21">
        <f>SUMPRODUCT((①【資材】入荷情報!$O$7:$O$56=②【資材】在庫情報!$B397)*(①【資材】入荷情報!$P$7:$P$56=②【資材】在庫情報!T$4),(①【資材】入荷情報!$S$7:$S$56))</f>
        <v>0</v>
      </c>
      <c r="T397" s="22" cm="1">
        <f t="array" ref="T397">SUMPRODUCT(('③【組立化粧箱】作業依頼＆実績'!$K$7:$K$256=②【資材】在庫情報!$B397)*('③【組立化粧箱】作業依頼＆実績'!$L$7:$L$256=②【資材】在庫情報!T$4),('③【組立化粧箱】作業依頼＆実績'!$N$7:$N$256))</f>
        <v>0</v>
      </c>
      <c r="U397" s="23">
        <f t="shared" si="72"/>
        <v>170</v>
      </c>
      <c r="W397" s="68">
        <f t="shared" si="73"/>
        <v>0</v>
      </c>
      <c r="X397" s="22">
        <f t="shared" si="74"/>
        <v>0</v>
      </c>
      <c r="Y397" s="69">
        <f t="shared" si="75"/>
        <v>9419</v>
      </c>
    </row>
    <row r="398" spans="2:25" hidden="1" outlineLevel="1" x14ac:dyDescent="0.25">
      <c r="B398" s="19">
        <f t="shared" ref="B398:B433" si="76">+B397+1</f>
        <v>45622</v>
      </c>
      <c r="C398" s="20" t="s">
        <v>79</v>
      </c>
      <c r="D398" s="21">
        <f>SUMPRODUCT((①【資材】入荷情報!$O$7:$O$56=②【資材】在庫情報!$B398)*(①【資材】入荷情報!$P$7:$P$56=②【資材】在庫情報!E$4),(①【資材】入荷情報!$S$7:$S$56))</f>
        <v>0</v>
      </c>
      <c r="E398" s="22" cm="1">
        <f t="array" ref="E398">SUMPRODUCT(('③【組立化粧箱】作業依頼＆実績'!$K$7:$K$256=②【資材】在庫情報!$B398)*('③【組立化粧箱】作業依頼＆実績'!$L$7:$L$256=②【資材】在庫情報!E$4),('③【組立化粧箱】作業依頼＆実績'!$N$7:$N$256))</f>
        <v>0</v>
      </c>
      <c r="F398" s="23">
        <f t="shared" ref="F398:F433" si="77">+F397+D398-E398</f>
        <v>5660</v>
      </c>
      <c r="G398" s="21">
        <f>SUMPRODUCT((①【資材】入荷情報!$O$7:$O$56=②【資材】在庫情報!$B398)*(①【資材】入荷情報!$P$7:$P$56=②【資材】在庫情報!H$4),(①【資材】入荷情報!$S$7:$S$56))</f>
        <v>0</v>
      </c>
      <c r="H398" s="22" cm="1">
        <f t="array" ref="H398">SUMPRODUCT(('③【組立化粧箱】作業依頼＆実績'!$K$7:$K$256=②【資材】在庫情報!$B398)*('③【組立化粧箱】作業依頼＆実績'!$L$7:$L$256=②【資材】在庫情報!H$4),('③【組立化粧箱】作業依頼＆実績'!$N$7:$N$256))</f>
        <v>0</v>
      </c>
      <c r="I398" s="23">
        <f t="shared" ref="I398:I433" si="78">+L397+G398-H398</f>
        <v>3443</v>
      </c>
      <c r="J398" s="21">
        <f>SUMPRODUCT((①【資材】入荷情報!$O$7:$O$56=②【資材】在庫情報!$B398)*(①【資材】入荷情報!$P$7:$P$56=②【資材】在庫情報!K$4),(①【資材】入荷情報!$S$7:$S$56))</f>
        <v>0</v>
      </c>
      <c r="K398" s="22" cm="1">
        <f t="array" ref="K398">SUMPRODUCT(('③【組立化粧箱】作業依頼＆実績'!$K$7:$K$256=②【資材】在庫情報!$B398)*('③【組立化粧箱】作業依頼＆実績'!$L$7:$L$256=②【資材】在庫情報!K$4),('③【組立化粧箱】作業依頼＆実績'!$N$7:$N$256))</f>
        <v>0</v>
      </c>
      <c r="L398" s="23">
        <f t="shared" ref="L398:L433" si="79">I398-K398</f>
        <v>3443</v>
      </c>
      <c r="M398" s="21">
        <f>SUMPRODUCT((①【資材】入荷情報!$O$7:$O$56=②【資材】在庫情報!$B398)*(①【資材】入荷情報!$P$7:$P$56=②【資材】在庫情報!N$4),(①【資材】入荷情報!$S$7:$S$56))</f>
        <v>0</v>
      </c>
      <c r="N398" s="22" cm="1">
        <f t="array" ref="N398">SUMPRODUCT(('③【組立化粧箱】作業依頼＆実績'!$K$7:$K$256=②【資材】在庫情報!$B398)*('③【組立化粧箱】作業依頼＆実績'!$L$7:$L$256=②【資材】在庫情報!N$4),('③【組立化粧箱】作業依頼＆実績'!$N$7:$N$256))</f>
        <v>0</v>
      </c>
      <c r="O398" s="23">
        <f t="shared" ref="O398:O433" si="80">+O397+M398-N398</f>
        <v>5280</v>
      </c>
      <c r="P398" s="21">
        <f>SUMPRODUCT((①【資材】入荷情報!$O$7:$O$56=②【資材】在庫情報!$B398)*(①【資材】入荷情報!$P$7:$P$56=②【資材】在庫情報!Q$4),(①【資材】入荷情報!$S$7:$S$56))</f>
        <v>0</v>
      </c>
      <c r="Q398" s="22" cm="1">
        <f t="array" ref="Q398">SUMPRODUCT(('③【組立化粧箱】作業依頼＆実績'!$K$7:$K$256=②【資材】在庫情報!$B398)*('③【組立化粧箱】作業依頼＆実績'!$L$7:$L$256=②【資材】在庫情報!Q$4),('③【組立化粧箱】作業依頼＆実績'!$N$7:$N$256))</f>
        <v>0</v>
      </c>
      <c r="R398" s="23">
        <f t="shared" ref="R398:R433" si="81">+R397+P398-Q398</f>
        <v>45</v>
      </c>
      <c r="S398" s="21">
        <f>SUMPRODUCT((①【資材】入荷情報!$O$7:$O$56=②【資材】在庫情報!$B398)*(①【資材】入荷情報!$P$7:$P$56=②【資材】在庫情報!T$4),(①【資材】入荷情報!$S$7:$S$56))</f>
        <v>0</v>
      </c>
      <c r="T398" s="22" cm="1">
        <f t="array" ref="T398">SUMPRODUCT(('③【組立化粧箱】作業依頼＆実績'!$K$7:$K$256=②【資材】在庫情報!$B398)*('③【組立化粧箱】作業依頼＆実績'!$L$7:$L$256=②【資材】在庫情報!T$4),('③【組立化粧箱】作業依頼＆実績'!$N$7:$N$256))</f>
        <v>0</v>
      </c>
      <c r="U398" s="23">
        <f t="shared" ref="U398:U433" si="82">+U397+S398-T398</f>
        <v>170</v>
      </c>
      <c r="W398" s="68">
        <f t="shared" ref="W398:W433" si="83">+D398+G398+J398+P398+S398</f>
        <v>0</v>
      </c>
      <c r="X398" s="22">
        <f t="shared" ref="X398:X433" si="84">+E398+H398+K398+Q398+T398</f>
        <v>0</v>
      </c>
      <c r="Y398" s="69">
        <f t="shared" ref="Y398:Y433" si="85">+Y397+W398-X398</f>
        <v>9419</v>
      </c>
    </row>
    <row r="399" spans="2:25" hidden="1" outlineLevel="1" x14ac:dyDescent="0.25">
      <c r="B399" s="19">
        <f t="shared" si="76"/>
        <v>45623</v>
      </c>
      <c r="C399" s="20" t="s">
        <v>80</v>
      </c>
      <c r="D399" s="21">
        <f>SUMPRODUCT((①【資材】入荷情報!$O$7:$O$56=②【資材】在庫情報!$B399)*(①【資材】入荷情報!$P$7:$P$56=②【資材】在庫情報!E$4),(①【資材】入荷情報!$S$7:$S$56))</f>
        <v>0</v>
      </c>
      <c r="E399" s="22" cm="1">
        <f t="array" ref="E399">SUMPRODUCT(('③【組立化粧箱】作業依頼＆実績'!$K$7:$K$256=②【資材】在庫情報!$B399)*('③【組立化粧箱】作業依頼＆実績'!$L$7:$L$256=②【資材】在庫情報!E$4),('③【組立化粧箱】作業依頼＆実績'!$N$7:$N$256))</f>
        <v>0</v>
      </c>
      <c r="F399" s="23">
        <f t="shared" si="77"/>
        <v>5660</v>
      </c>
      <c r="G399" s="21">
        <f>SUMPRODUCT((①【資材】入荷情報!$O$7:$O$56=②【資材】在庫情報!$B399)*(①【資材】入荷情報!$P$7:$P$56=②【資材】在庫情報!H$4),(①【資材】入荷情報!$S$7:$S$56))</f>
        <v>0</v>
      </c>
      <c r="H399" s="22" cm="1">
        <f t="array" ref="H399">SUMPRODUCT(('③【組立化粧箱】作業依頼＆実績'!$K$7:$K$256=②【資材】在庫情報!$B399)*('③【組立化粧箱】作業依頼＆実績'!$L$7:$L$256=②【資材】在庫情報!H$4),('③【組立化粧箱】作業依頼＆実績'!$N$7:$N$256))</f>
        <v>0</v>
      </c>
      <c r="I399" s="23">
        <f t="shared" si="78"/>
        <v>3443</v>
      </c>
      <c r="J399" s="21">
        <f>SUMPRODUCT((①【資材】入荷情報!$O$7:$O$56=②【資材】在庫情報!$B399)*(①【資材】入荷情報!$P$7:$P$56=②【資材】在庫情報!K$4),(①【資材】入荷情報!$S$7:$S$56))</f>
        <v>0</v>
      </c>
      <c r="K399" s="22" cm="1">
        <f t="array" ref="K399">SUMPRODUCT(('③【組立化粧箱】作業依頼＆実績'!$K$7:$K$256=②【資材】在庫情報!$B399)*('③【組立化粧箱】作業依頼＆実績'!$L$7:$L$256=②【資材】在庫情報!K$4),('③【組立化粧箱】作業依頼＆実績'!$N$7:$N$256))</f>
        <v>0</v>
      </c>
      <c r="L399" s="23">
        <f t="shared" si="79"/>
        <v>3443</v>
      </c>
      <c r="M399" s="21">
        <f>SUMPRODUCT((①【資材】入荷情報!$O$7:$O$56=②【資材】在庫情報!$B399)*(①【資材】入荷情報!$P$7:$P$56=②【資材】在庫情報!N$4),(①【資材】入荷情報!$S$7:$S$56))</f>
        <v>0</v>
      </c>
      <c r="N399" s="22" cm="1">
        <f t="array" ref="N399">SUMPRODUCT(('③【組立化粧箱】作業依頼＆実績'!$K$7:$K$256=②【資材】在庫情報!$B399)*('③【組立化粧箱】作業依頼＆実績'!$L$7:$L$256=②【資材】在庫情報!N$4),('③【組立化粧箱】作業依頼＆実績'!$N$7:$N$256))</f>
        <v>0</v>
      </c>
      <c r="O399" s="23">
        <f t="shared" si="80"/>
        <v>5280</v>
      </c>
      <c r="P399" s="21">
        <f>SUMPRODUCT((①【資材】入荷情報!$O$7:$O$56=②【資材】在庫情報!$B399)*(①【資材】入荷情報!$P$7:$P$56=②【資材】在庫情報!Q$4),(①【資材】入荷情報!$S$7:$S$56))</f>
        <v>0</v>
      </c>
      <c r="Q399" s="22" cm="1">
        <f t="array" ref="Q399">SUMPRODUCT(('③【組立化粧箱】作業依頼＆実績'!$K$7:$K$256=②【資材】在庫情報!$B399)*('③【組立化粧箱】作業依頼＆実績'!$L$7:$L$256=②【資材】在庫情報!Q$4),('③【組立化粧箱】作業依頼＆実績'!$N$7:$N$256))</f>
        <v>0</v>
      </c>
      <c r="R399" s="23">
        <f t="shared" si="81"/>
        <v>45</v>
      </c>
      <c r="S399" s="21">
        <f>SUMPRODUCT((①【資材】入荷情報!$O$7:$O$56=②【資材】在庫情報!$B399)*(①【資材】入荷情報!$P$7:$P$56=②【資材】在庫情報!T$4),(①【資材】入荷情報!$S$7:$S$56))</f>
        <v>0</v>
      </c>
      <c r="T399" s="22" cm="1">
        <f t="array" ref="T399">SUMPRODUCT(('③【組立化粧箱】作業依頼＆実績'!$K$7:$K$256=②【資材】在庫情報!$B399)*('③【組立化粧箱】作業依頼＆実績'!$L$7:$L$256=②【資材】在庫情報!T$4),('③【組立化粧箱】作業依頼＆実績'!$N$7:$N$256))</f>
        <v>0</v>
      </c>
      <c r="U399" s="23">
        <f t="shared" si="82"/>
        <v>170</v>
      </c>
      <c r="W399" s="68">
        <f t="shared" si="83"/>
        <v>0</v>
      </c>
      <c r="X399" s="22">
        <f t="shared" si="84"/>
        <v>0</v>
      </c>
      <c r="Y399" s="69">
        <f t="shared" si="85"/>
        <v>9419</v>
      </c>
    </row>
    <row r="400" spans="2:25" hidden="1" outlineLevel="1" x14ac:dyDescent="0.25">
      <c r="B400" s="19">
        <f t="shared" si="76"/>
        <v>45624</v>
      </c>
      <c r="C400" s="20" t="s">
        <v>81</v>
      </c>
      <c r="D400" s="21">
        <f>SUMPRODUCT((①【資材】入荷情報!$O$7:$O$56=②【資材】在庫情報!$B400)*(①【資材】入荷情報!$P$7:$P$56=②【資材】在庫情報!E$4),(①【資材】入荷情報!$S$7:$S$56))</f>
        <v>0</v>
      </c>
      <c r="E400" s="22" cm="1">
        <f t="array" ref="E400">SUMPRODUCT(('③【組立化粧箱】作業依頼＆実績'!$K$7:$K$256=②【資材】在庫情報!$B400)*('③【組立化粧箱】作業依頼＆実績'!$L$7:$L$256=②【資材】在庫情報!E$4),('③【組立化粧箱】作業依頼＆実績'!$N$7:$N$256))</f>
        <v>0</v>
      </c>
      <c r="F400" s="23">
        <f t="shared" si="77"/>
        <v>5660</v>
      </c>
      <c r="G400" s="21">
        <f>SUMPRODUCT((①【資材】入荷情報!$O$7:$O$56=②【資材】在庫情報!$B400)*(①【資材】入荷情報!$P$7:$P$56=②【資材】在庫情報!H$4),(①【資材】入荷情報!$S$7:$S$56))</f>
        <v>0</v>
      </c>
      <c r="H400" s="22" cm="1">
        <f t="array" ref="H400">SUMPRODUCT(('③【組立化粧箱】作業依頼＆実績'!$K$7:$K$256=②【資材】在庫情報!$B400)*('③【組立化粧箱】作業依頼＆実績'!$L$7:$L$256=②【資材】在庫情報!H$4),('③【組立化粧箱】作業依頼＆実績'!$N$7:$N$256))</f>
        <v>0</v>
      </c>
      <c r="I400" s="23">
        <f t="shared" si="78"/>
        <v>3443</v>
      </c>
      <c r="J400" s="21">
        <f>SUMPRODUCT((①【資材】入荷情報!$O$7:$O$56=②【資材】在庫情報!$B400)*(①【資材】入荷情報!$P$7:$P$56=②【資材】在庫情報!K$4),(①【資材】入荷情報!$S$7:$S$56))</f>
        <v>0</v>
      </c>
      <c r="K400" s="22" cm="1">
        <f t="array" ref="K400">SUMPRODUCT(('③【組立化粧箱】作業依頼＆実績'!$K$7:$K$256=②【資材】在庫情報!$B400)*('③【組立化粧箱】作業依頼＆実績'!$L$7:$L$256=②【資材】在庫情報!K$4),('③【組立化粧箱】作業依頼＆実績'!$N$7:$N$256))</f>
        <v>0</v>
      </c>
      <c r="L400" s="23">
        <f t="shared" si="79"/>
        <v>3443</v>
      </c>
      <c r="M400" s="21">
        <f>SUMPRODUCT((①【資材】入荷情報!$O$7:$O$56=②【資材】在庫情報!$B400)*(①【資材】入荷情報!$P$7:$P$56=②【資材】在庫情報!N$4),(①【資材】入荷情報!$S$7:$S$56))</f>
        <v>0</v>
      </c>
      <c r="N400" s="22" cm="1">
        <f t="array" ref="N400">SUMPRODUCT(('③【組立化粧箱】作業依頼＆実績'!$K$7:$K$256=②【資材】在庫情報!$B400)*('③【組立化粧箱】作業依頼＆実績'!$L$7:$L$256=②【資材】在庫情報!N$4),('③【組立化粧箱】作業依頼＆実績'!$N$7:$N$256))</f>
        <v>0</v>
      </c>
      <c r="O400" s="23">
        <f t="shared" si="80"/>
        <v>5280</v>
      </c>
      <c r="P400" s="21">
        <f>SUMPRODUCT((①【資材】入荷情報!$O$7:$O$56=②【資材】在庫情報!$B400)*(①【資材】入荷情報!$P$7:$P$56=②【資材】在庫情報!Q$4),(①【資材】入荷情報!$S$7:$S$56))</f>
        <v>0</v>
      </c>
      <c r="Q400" s="22" cm="1">
        <f t="array" ref="Q400">SUMPRODUCT(('③【組立化粧箱】作業依頼＆実績'!$K$7:$K$256=②【資材】在庫情報!$B400)*('③【組立化粧箱】作業依頼＆実績'!$L$7:$L$256=②【資材】在庫情報!Q$4),('③【組立化粧箱】作業依頼＆実績'!$N$7:$N$256))</f>
        <v>0</v>
      </c>
      <c r="R400" s="23">
        <f t="shared" si="81"/>
        <v>45</v>
      </c>
      <c r="S400" s="21">
        <f>SUMPRODUCT((①【資材】入荷情報!$O$7:$O$56=②【資材】在庫情報!$B400)*(①【資材】入荷情報!$P$7:$P$56=②【資材】在庫情報!T$4),(①【資材】入荷情報!$S$7:$S$56))</f>
        <v>0</v>
      </c>
      <c r="T400" s="22" cm="1">
        <f t="array" ref="T400">SUMPRODUCT(('③【組立化粧箱】作業依頼＆実績'!$K$7:$K$256=②【資材】在庫情報!$B400)*('③【組立化粧箱】作業依頼＆実績'!$L$7:$L$256=②【資材】在庫情報!T$4),('③【組立化粧箱】作業依頼＆実績'!$N$7:$N$256))</f>
        <v>0</v>
      </c>
      <c r="U400" s="23">
        <f t="shared" si="82"/>
        <v>170</v>
      </c>
      <c r="W400" s="68">
        <f t="shared" si="83"/>
        <v>0</v>
      </c>
      <c r="X400" s="22">
        <f t="shared" si="84"/>
        <v>0</v>
      </c>
      <c r="Y400" s="69">
        <f t="shared" si="85"/>
        <v>9419</v>
      </c>
    </row>
    <row r="401" spans="2:25" hidden="1" outlineLevel="1" x14ac:dyDescent="0.25">
      <c r="B401" s="19">
        <f t="shared" si="76"/>
        <v>45625</v>
      </c>
      <c r="C401" s="20" t="s">
        <v>75</v>
      </c>
      <c r="D401" s="21">
        <f>SUMPRODUCT((①【資材】入荷情報!$O$7:$O$56=②【資材】在庫情報!$B401)*(①【資材】入荷情報!$P$7:$P$56=②【資材】在庫情報!E$4),(①【資材】入荷情報!$S$7:$S$56))</f>
        <v>0</v>
      </c>
      <c r="E401" s="22" cm="1">
        <f t="array" ref="E401">SUMPRODUCT(('③【組立化粧箱】作業依頼＆実績'!$K$7:$K$256=②【資材】在庫情報!$B401)*('③【組立化粧箱】作業依頼＆実績'!$L$7:$L$256=②【資材】在庫情報!E$4),('③【組立化粧箱】作業依頼＆実績'!$N$7:$N$256))</f>
        <v>0</v>
      </c>
      <c r="F401" s="23">
        <f t="shared" si="77"/>
        <v>5660</v>
      </c>
      <c r="G401" s="21">
        <f>SUMPRODUCT((①【資材】入荷情報!$O$7:$O$56=②【資材】在庫情報!$B401)*(①【資材】入荷情報!$P$7:$P$56=②【資材】在庫情報!H$4),(①【資材】入荷情報!$S$7:$S$56))</f>
        <v>0</v>
      </c>
      <c r="H401" s="22" cm="1">
        <f t="array" ref="H401">SUMPRODUCT(('③【組立化粧箱】作業依頼＆実績'!$K$7:$K$256=②【資材】在庫情報!$B401)*('③【組立化粧箱】作業依頼＆実績'!$L$7:$L$256=②【資材】在庫情報!H$4),('③【組立化粧箱】作業依頼＆実績'!$N$7:$N$256))</f>
        <v>0</v>
      </c>
      <c r="I401" s="23">
        <f t="shared" si="78"/>
        <v>3443</v>
      </c>
      <c r="J401" s="21">
        <f>SUMPRODUCT((①【資材】入荷情報!$O$7:$O$56=②【資材】在庫情報!$B401)*(①【資材】入荷情報!$P$7:$P$56=②【資材】在庫情報!K$4),(①【資材】入荷情報!$S$7:$S$56))</f>
        <v>0</v>
      </c>
      <c r="K401" s="22" cm="1">
        <f t="array" ref="K401">SUMPRODUCT(('③【組立化粧箱】作業依頼＆実績'!$K$7:$K$256=②【資材】在庫情報!$B401)*('③【組立化粧箱】作業依頼＆実績'!$L$7:$L$256=②【資材】在庫情報!K$4),('③【組立化粧箱】作業依頼＆実績'!$N$7:$N$256))</f>
        <v>0</v>
      </c>
      <c r="L401" s="23">
        <f t="shared" si="79"/>
        <v>3443</v>
      </c>
      <c r="M401" s="21">
        <f>SUMPRODUCT((①【資材】入荷情報!$O$7:$O$56=②【資材】在庫情報!$B401)*(①【資材】入荷情報!$P$7:$P$56=②【資材】在庫情報!N$4),(①【資材】入荷情報!$S$7:$S$56))</f>
        <v>0</v>
      </c>
      <c r="N401" s="22" cm="1">
        <f t="array" ref="N401">SUMPRODUCT(('③【組立化粧箱】作業依頼＆実績'!$K$7:$K$256=②【資材】在庫情報!$B401)*('③【組立化粧箱】作業依頼＆実績'!$L$7:$L$256=②【資材】在庫情報!N$4),('③【組立化粧箱】作業依頼＆実績'!$N$7:$N$256))</f>
        <v>0</v>
      </c>
      <c r="O401" s="23">
        <f t="shared" si="80"/>
        <v>5280</v>
      </c>
      <c r="P401" s="21">
        <f>SUMPRODUCT((①【資材】入荷情報!$O$7:$O$56=②【資材】在庫情報!$B401)*(①【資材】入荷情報!$P$7:$P$56=②【資材】在庫情報!Q$4),(①【資材】入荷情報!$S$7:$S$56))</f>
        <v>0</v>
      </c>
      <c r="Q401" s="22" cm="1">
        <f t="array" ref="Q401">SUMPRODUCT(('③【組立化粧箱】作業依頼＆実績'!$K$7:$K$256=②【資材】在庫情報!$B401)*('③【組立化粧箱】作業依頼＆実績'!$L$7:$L$256=②【資材】在庫情報!Q$4),('③【組立化粧箱】作業依頼＆実績'!$N$7:$N$256))</f>
        <v>0</v>
      </c>
      <c r="R401" s="23">
        <f t="shared" si="81"/>
        <v>45</v>
      </c>
      <c r="S401" s="21">
        <f>SUMPRODUCT((①【資材】入荷情報!$O$7:$O$56=②【資材】在庫情報!$B401)*(①【資材】入荷情報!$P$7:$P$56=②【資材】在庫情報!T$4),(①【資材】入荷情報!$S$7:$S$56))</f>
        <v>0</v>
      </c>
      <c r="T401" s="22" cm="1">
        <f t="array" ref="T401">SUMPRODUCT(('③【組立化粧箱】作業依頼＆実績'!$K$7:$K$256=②【資材】在庫情報!$B401)*('③【組立化粧箱】作業依頼＆実績'!$L$7:$L$256=②【資材】在庫情報!T$4),('③【組立化粧箱】作業依頼＆実績'!$N$7:$N$256))</f>
        <v>0</v>
      </c>
      <c r="U401" s="23">
        <f t="shared" si="82"/>
        <v>170</v>
      </c>
      <c r="W401" s="68">
        <f t="shared" si="83"/>
        <v>0</v>
      </c>
      <c r="X401" s="22">
        <f t="shared" si="84"/>
        <v>0</v>
      </c>
      <c r="Y401" s="69">
        <f t="shared" si="85"/>
        <v>9419</v>
      </c>
    </row>
    <row r="402" spans="2:25" hidden="1" outlineLevel="1" x14ac:dyDescent="0.25">
      <c r="B402" s="19">
        <f t="shared" si="76"/>
        <v>45626</v>
      </c>
      <c r="C402" s="20" t="s">
        <v>76</v>
      </c>
      <c r="D402" s="21">
        <f>SUMPRODUCT((①【資材】入荷情報!$O$7:$O$56=②【資材】在庫情報!$B402)*(①【資材】入荷情報!$P$7:$P$56=②【資材】在庫情報!E$4),(①【資材】入荷情報!$S$7:$S$56))</f>
        <v>0</v>
      </c>
      <c r="E402" s="22" cm="1">
        <f t="array" ref="E402">SUMPRODUCT(('③【組立化粧箱】作業依頼＆実績'!$K$7:$K$256=②【資材】在庫情報!$B402)*('③【組立化粧箱】作業依頼＆実績'!$L$7:$L$256=②【資材】在庫情報!E$4),('③【組立化粧箱】作業依頼＆実績'!$N$7:$N$256))</f>
        <v>0</v>
      </c>
      <c r="F402" s="23">
        <f t="shared" si="77"/>
        <v>5660</v>
      </c>
      <c r="G402" s="21">
        <f>SUMPRODUCT((①【資材】入荷情報!$O$7:$O$56=②【資材】在庫情報!$B402)*(①【資材】入荷情報!$P$7:$P$56=②【資材】在庫情報!H$4),(①【資材】入荷情報!$S$7:$S$56))</f>
        <v>0</v>
      </c>
      <c r="H402" s="22" cm="1">
        <f t="array" ref="H402">SUMPRODUCT(('③【組立化粧箱】作業依頼＆実績'!$K$7:$K$256=②【資材】在庫情報!$B402)*('③【組立化粧箱】作業依頼＆実績'!$L$7:$L$256=②【資材】在庫情報!H$4),('③【組立化粧箱】作業依頼＆実績'!$N$7:$N$256))</f>
        <v>0</v>
      </c>
      <c r="I402" s="23">
        <f t="shared" si="78"/>
        <v>3443</v>
      </c>
      <c r="J402" s="21">
        <f>SUMPRODUCT((①【資材】入荷情報!$O$7:$O$56=②【資材】在庫情報!$B402)*(①【資材】入荷情報!$P$7:$P$56=②【資材】在庫情報!K$4),(①【資材】入荷情報!$S$7:$S$56))</f>
        <v>0</v>
      </c>
      <c r="K402" s="22" cm="1">
        <f t="array" ref="K402">SUMPRODUCT(('③【組立化粧箱】作業依頼＆実績'!$K$7:$K$256=②【資材】在庫情報!$B402)*('③【組立化粧箱】作業依頼＆実績'!$L$7:$L$256=②【資材】在庫情報!K$4),('③【組立化粧箱】作業依頼＆実績'!$N$7:$N$256))</f>
        <v>0</v>
      </c>
      <c r="L402" s="23">
        <f t="shared" si="79"/>
        <v>3443</v>
      </c>
      <c r="M402" s="21">
        <f>SUMPRODUCT((①【資材】入荷情報!$O$7:$O$56=②【資材】在庫情報!$B402)*(①【資材】入荷情報!$P$7:$P$56=②【資材】在庫情報!N$4),(①【資材】入荷情報!$S$7:$S$56))</f>
        <v>0</v>
      </c>
      <c r="N402" s="22" cm="1">
        <f t="array" ref="N402">SUMPRODUCT(('③【組立化粧箱】作業依頼＆実績'!$K$7:$K$256=②【資材】在庫情報!$B402)*('③【組立化粧箱】作業依頼＆実績'!$L$7:$L$256=②【資材】在庫情報!N$4),('③【組立化粧箱】作業依頼＆実績'!$N$7:$N$256))</f>
        <v>0</v>
      </c>
      <c r="O402" s="23">
        <f t="shared" si="80"/>
        <v>5280</v>
      </c>
      <c r="P402" s="21">
        <f>SUMPRODUCT((①【資材】入荷情報!$O$7:$O$56=②【資材】在庫情報!$B402)*(①【資材】入荷情報!$P$7:$P$56=②【資材】在庫情報!Q$4),(①【資材】入荷情報!$S$7:$S$56))</f>
        <v>0</v>
      </c>
      <c r="Q402" s="22" cm="1">
        <f t="array" ref="Q402">SUMPRODUCT(('③【組立化粧箱】作業依頼＆実績'!$K$7:$K$256=②【資材】在庫情報!$B402)*('③【組立化粧箱】作業依頼＆実績'!$L$7:$L$256=②【資材】在庫情報!Q$4),('③【組立化粧箱】作業依頼＆実績'!$N$7:$N$256))</f>
        <v>0</v>
      </c>
      <c r="R402" s="23">
        <f t="shared" si="81"/>
        <v>45</v>
      </c>
      <c r="S402" s="21">
        <f>SUMPRODUCT((①【資材】入荷情報!$O$7:$O$56=②【資材】在庫情報!$B402)*(①【資材】入荷情報!$P$7:$P$56=②【資材】在庫情報!T$4),(①【資材】入荷情報!$S$7:$S$56))</f>
        <v>0</v>
      </c>
      <c r="T402" s="22" cm="1">
        <f t="array" ref="T402">SUMPRODUCT(('③【組立化粧箱】作業依頼＆実績'!$K$7:$K$256=②【資材】在庫情報!$B402)*('③【組立化粧箱】作業依頼＆実績'!$L$7:$L$256=②【資材】在庫情報!T$4),('③【組立化粧箱】作業依頼＆実績'!$N$7:$N$256))</f>
        <v>0</v>
      </c>
      <c r="U402" s="23">
        <f t="shared" si="82"/>
        <v>170</v>
      </c>
      <c r="W402" s="68">
        <f t="shared" si="83"/>
        <v>0</v>
      </c>
      <c r="X402" s="22">
        <f t="shared" si="84"/>
        <v>0</v>
      </c>
      <c r="Y402" s="69">
        <f t="shared" si="85"/>
        <v>9419</v>
      </c>
    </row>
    <row r="403" spans="2:25" ht="16.5" collapsed="1" thickBot="1" x14ac:dyDescent="0.3">
      <c r="B403" s="134">
        <f t="shared" si="76"/>
        <v>45627</v>
      </c>
      <c r="C403" s="135" t="s">
        <v>77</v>
      </c>
      <c r="D403" s="21">
        <f>SUMPRODUCT((①【資材】入荷情報!$O$7:$O$56=②【資材】在庫情報!$B403)*(①【資材】入荷情報!$P$7:$P$56=②【資材】在庫情報!E$4),(①【資材】入荷情報!$S$7:$S$56))</f>
        <v>0</v>
      </c>
      <c r="E403" s="22" cm="1">
        <f t="array" ref="E403">SUMPRODUCT(('③【組立化粧箱】作業依頼＆実績'!$K$7:$K$256=②【資材】在庫情報!$B403)*('③【組立化粧箱】作業依頼＆実績'!$L$7:$L$256=②【資材】在庫情報!E$4),('③【組立化粧箱】作業依頼＆実績'!$N$7:$N$256))</f>
        <v>0</v>
      </c>
      <c r="F403" s="23">
        <f t="shared" si="77"/>
        <v>5660</v>
      </c>
      <c r="G403" s="21">
        <f>SUMPRODUCT((①【資材】入荷情報!$O$7:$O$56=②【資材】在庫情報!$B403)*(①【資材】入荷情報!$P$7:$P$56=②【資材】在庫情報!H$4),(①【資材】入荷情報!$S$7:$S$56))</f>
        <v>0</v>
      </c>
      <c r="H403" s="22" cm="1">
        <f t="array" ref="H403">SUMPRODUCT(('③【組立化粧箱】作業依頼＆実績'!$K$7:$K$256=②【資材】在庫情報!$B403)*('③【組立化粧箱】作業依頼＆実績'!$L$7:$L$256=②【資材】在庫情報!H$4),('③【組立化粧箱】作業依頼＆実績'!$N$7:$N$256))</f>
        <v>0</v>
      </c>
      <c r="I403" s="23">
        <f t="shared" si="78"/>
        <v>3443</v>
      </c>
      <c r="J403" s="21">
        <f>SUMPRODUCT((①【資材】入荷情報!$O$7:$O$56=②【資材】在庫情報!$B403)*(①【資材】入荷情報!$P$7:$P$56=②【資材】在庫情報!K$4),(①【資材】入荷情報!$S$7:$S$56))</f>
        <v>0</v>
      </c>
      <c r="K403" s="22" cm="1">
        <f t="array" ref="K403">SUMPRODUCT(('③【組立化粧箱】作業依頼＆実績'!$K$7:$K$256=②【資材】在庫情報!$B403)*('③【組立化粧箱】作業依頼＆実績'!$L$7:$L$256=②【資材】在庫情報!K$4),('③【組立化粧箱】作業依頼＆実績'!$N$7:$N$256))</f>
        <v>0</v>
      </c>
      <c r="L403" s="23">
        <f t="shared" si="79"/>
        <v>3443</v>
      </c>
      <c r="M403" s="21">
        <f>SUMPRODUCT((①【資材】入荷情報!$O$7:$O$56=②【資材】在庫情報!$B403)*(①【資材】入荷情報!$P$7:$P$56=②【資材】在庫情報!N$4),(①【資材】入荷情報!$S$7:$S$56))</f>
        <v>0</v>
      </c>
      <c r="N403" s="22" cm="1">
        <f t="array" ref="N403">SUMPRODUCT(('③【組立化粧箱】作業依頼＆実績'!$K$7:$K$256=②【資材】在庫情報!$B403)*('③【組立化粧箱】作業依頼＆実績'!$L$7:$L$256=②【資材】在庫情報!N$4),('③【組立化粧箱】作業依頼＆実績'!$N$7:$N$256))</f>
        <v>0</v>
      </c>
      <c r="O403" s="23">
        <f t="shared" si="80"/>
        <v>5280</v>
      </c>
      <c r="P403" s="21">
        <f>SUMPRODUCT((①【資材】入荷情報!$O$7:$O$56=②【資材】在庫情報!$B403)*(①【資材】入荷情報!$P$7:$P$56=②【資材】在庫情報!Q$4),(①【資材】入荷情報!$S$7:$S$56))</f>
        <v>0</v>
      </c>
      <c r="Q403" s="22" cm="1">
        <f t="array" ref="Q403">SUMPRODUCT(('③【組立化粧箱】作業依頼＆実績'!$K$7:$K$256=②【資材】在庫情報!$B403)*('③【組立化粧箱】作業依頼＆実績'!$L$7:$L$256=②【資材】在庫情報!Q$4),('③【組立化粧箱】作業依頼＆実績'!$N$7:$N$256))</f>
        <v>0</v>
      </c>
      <c r="R403" s="23">
        <f t="shared" si="81"/>
        <v>45</v>
      </c>
      <c r="S403" s="21">
        <f>SUMPRODUCT((①【資材】入荷情報!$O$7:$O$56=②【資材】在庫情報!$B403)*(①【資材】入荷情報!$P$7:$P$56=②【資材】在庫情報!T$4),(①【資材】入荷情報!$S$7:$S$56))</f>
        <v>0</v>
      </c>
      <c r="T403" s="22" cm="1">
        <f t="array" ref="T403">SUMPRODUCT(('③【組立化粧箱】作業依頼＆実績'!$K$7:$K$256=②【資材】在庫情報!$B403)*('③【組立化粧箱】作業依頼＆実績'!$L$7:$L$256=②【資材】在庫情報!T$4),('③【組立化粧箱】作業依頼＆実績'!$N$7:$N$256))</f>
        <v>0</v>
      </c>
      <c r="U403" s="23">
        <f t="shared" si="82"/>
        <v>170</v>
      </c>
      <c r="W403" s="68">
        <f t="shared" si="83"/>
        <v>0</v>
      </c>
      <c r="X403" s="22">
        <f t="shared" si="84"/>
        <v>0</v>
      </c>
      <c r="Y403" s="69">
        <f t="shared" si="85"/>
        <v>9419</v>
      </c>
    </row>
    <row r="404" spans="2:25" hidden="1" outlineLevel="1" x14ac:dyDescent="0.25">
      <c r="B404" s="19">
        <f t="shared" si="76"/>
        <v>45628</v>
      </c>
      <c r="C404" s="20" t="s">
        <v>78</v>
      </c>
      <c r="D404" s="21">
        <f>SUMPRODUCT((①【資材】入荷情報!$O$7:$O$56=②【資材】在庫情報!$B404)*(①【資材】入荷情報!$P$7:$P$56=②【資材】在庫情報!E$4),(①【資材】入荷情報!$S$7:$S$56))</f>
        <v>0</v>
      </c>
      <c r="E404" s="22" cm="1">
        <f t="array" ref="E404">SUMPRODUCT(('③【組立化粧箱】作業依頼＆実績'!$K$7:$K$256=②【資材】在庫情報!$B404)*('③【組立化粧箱】作業依頼＆実績'!$L$7:$L$256=②【資材】在庫情報!E$4),('③【組立化粧箱】作業依頼＆実績'!$N$7:$N$256))</f>
        <v>0</v>
      </c>
      <c r="F404" s="23">
        <f t="shared" si="77"/>
        <v>5660</v>
      </c>
      <c r="G404" s="21">
        <f>SUMPRODUCT((①【資材】入荷情報!$O$7:$O$56=②【資材】在庫情報!$B404)*(①【資材】入荷情報!$P$7:$P$56=②【資材】在庫情報!H$4),(①【資材】入荷情報!$S$7:$S$56))</f>
        <v>0</v>
      </c>
      <c r="H404" s="22" cm="1">
        <f t="array" ref="H404">SUMPRODUCT(('③【組立化粧箱】作業依頼＆実績'!$K$7:$K$256=②【資材】在庫情報!$B404)*('③【組立化粧箱】作業依頼＆実績'!$L$7:$L$256=②【資材】在庫情報!H$4),('③【組立化粧箱】作業依頼＆実績'!$N$7:$N$256))</f>
        <v>0</v>
      </c>
      <c r="I404" s="23">
        <f t="shared" si="78"/>
        <v>3443</v>
      </c>
      <c r="J404" s="21">
        <f>SUMPRODUCT((①【資材】入荷情報!$O$7:$O$56=②【資材】在庫情報!$B404)*(①【資材】入荷情報!$P$7:$P$56=②【資材】在庫情報!K$4),(①【資材】入荷情報!$S$7:$S$56))</f>
        <v>0</v>
      </c>
      <c r="K404" s="22" cm="1">
        <f t="array" ref="K404">SUMPRODUCT(('③【組立化粧箱】作業依頼＆実績'!$K$7:$K$256=②【資材】在庫情報!$B404)*('③【組立化粧箱】作業依頼＆実績'!$L$7:$L$256=②【資材】在庫情報!K$4),('③【組立化粧箱】作業依頼＆実績'!$N$7:$N$256))</f>
        <v>0</v>
      </c>
      <c r="L404" s="23">
        <f t="shared" si="79"/>
        <v>3443</v>
      </c>
      <c r="M404" s="21">
        <f>SUMPRODUCT((①【資材】入荷情報!$O$7:$O$56=②【資材】在庫情報!$B404)*(①【資材】入荷情報!$P$7:$P$56=②【資材】在庫情報!N$4),(①【資材】入荷情報!$S$7:$S$56))</f>
        <v>0</v>
      </c>
      <c r="N404" s="22" cm="1">
        <f t="array" ref="N404">SUMPRODUCT(('③【組立化粧箱】作業依頼＆実績'!$K$7:$K$256=②【資材】在庫情報!$B404)*('③【組立化粧箱】作業依頼＆実績'!$L$7:$L$256=②【資材】在庫情報!N$4),('③【組立化粧箱】作業依頼＆実績'!$N$7:$N$256))</f>
        <v>0</v>
      </c>
      <c r="O404" s="23">
        <f t="shared" si="80"/>
        <v>5280</v>
      </c>
      <c r="P404" s="21">
        <f>SUMPRODUCT((①【資材】入荷情報!$O$7:$O$56=②【資材】在庫情報!$B404)*(①【資材】入荷情報!$P$7:$P$56=②【資材】在庫情報!Q$4),(①【資材】入荷情報!$S$7:$S$56))</f>
        <v>0</v>
      </c>
      <c r="Q404" s="22" cm="1">
        <f t="array" ref="Q404">SUMPRODUCT(('③【組立化粧箱】作業依頼＆実績'!$K$7:$K$256=②【資材】在庫情報!$B404)*('③【組立化粧箱】作業依頼＆実績'!$L$7:$L$256=②【資材】在庫情報!Q$4),('③【組立化粧箱】作業依頼＆実績'!$N$7:$N$256))</f>
        <v>0</v>
      </c>
      <c r="R404" s="23">
        <f t="shared" si="81"/>
        <v>45</v>
      </c>
      <c r="S404" s="21">
        <f>SUMPRODUCT((①【資材】入荷情報!$O$7:$O$56=②【資材】在庫情報!$B404)*(①【資材】入荷情報!$P$7:$P$56=②【資材】在庫情報!T$4),(①【資材】入荷情報!$S$7:$S$56))</f>
        <v>0</v>
      </c>
      <c r="T404" s="22" cm="1">
        <f t="array" ref="T404">SUMPRODUCT(('③【組立化粧箱】作業依頼＆実績'!$K$7:$K$256=②【資材】在庫情報!$B404)*('③【組立化粧箱】作業依頼＆実績'!$L$7:$L$256=②【資材】在庫情報!T$4),('③【組立化粧箱】作業依頼＆実績'!$N$7:$N$256))</f>
        <v>0</v>
      </c>
      <c r="U404" s="23">
        <f t="shared" si="82"/>
        <v>170</v>
      </c>
      <c r="W404" s="68">
        <f t="shared" si="83"/>
        <v>0</v>
      </c>
      <c r="X404" s="22">
        <f t="shared" si="84"/>
        <v>0</v>
      </c>
      <c r="Y404" s="69">
        <f t="shared" si="85"/>
        <v>9419</v>
      </c>
    </row>
    <row r="405" spans="2:25" hidden="1" outlineLevel="1" x14ac:dyDescent="0.25">
      <c r="B405" s="19">
        <f t="shared" si="76"/>
        <v>45629</v>
      </c>
      <c r="C405" s="20" t="s">
        <v>79</v>
      </c>
      <c r="D405" s="21">
        <f>SUMPRODUCT((①【資材】入荷情報!$O$7:$O$56=②【資材】在庫情報!$B405)*(①【資材】入荷情報!$P$7:$P$56=②【資材】在庫情報!E$4),(①【資材】入荷情報!$S$7:$S$56))</f>
        <v>0</v>
      </c>
      <c r="E405" s="22" cm="1">
        <f t="array" ref="E405">SUMPRODUCT(('③【組立化粧箱】作業依頼＆実績'!$K$7:$K$256=②【資材】在庫情報!$B405)*('③【組立化粧箱】作業依頼＆実績'!$L$7:$L$256=②【資材】在庫情報!E$4),('③【組立化粧箱】作業依頼＆実績'!$N$7:$N$256))</f>
        <v>0</v>
      </c>
      <c r="F405" s="23">
        <f t="shared" si="77"/>
        <v>5660</v>
      </c>
      <c r="G405" s="21">
        <f>SUMPRODUCT((①【資材】入荷情報!$O$7:$O$56=②【資材】在庫情報!$B405)*(①【資材】入荷情報!$P$7:$P$56=②【資材】在庫情報!H$4),(①【資材】入荷情報!$S$7:$S$56))</f>
        <v>0</v>
      </c>
      <c r="H405" s="22" cm="1">
        <f t="array" ref="H405">SUMPRODUCT(('③【組立化粧箱】作業依頼＆実績'!$K$7:$K$256=②【資材】在庫情報!$B405)*('③【組立化粧箱】作業依頼＆実績'!$L$7:$L$256=②【資材】在庫情報!H$4),('③【組立化粧箱】作業依頼＆実績'!$N$7:$N$256))</f>
        <v>0</v>
      </c>
      <c r="I405" s="23">
        <f t="shared" si="78"/>
        <v>3443</v>
      </c>
      <c r="J405" s="21">
        <f>SUMPRODUCT((①【資材】入荷情報!$O$7:$O$56=②【資材】在庫情報!$B405)*(①【資材】入荷情報!$P$7:$P$56=②【資材】在庫情報!K$4),(①【資材】入荷情報!$S$7:$S$56))</f>
        <v>0</v>
      </c>
      <c r="K405" s="22" cm="1">
        <f t="array" ref="K405">SUMPRODUCT(('③【組立化粧箱】作業依頼＆実績'!$K$7:$K$256=②【資材】在庫情報!$B405)*('③【組立化粧箱】作業依頼＆実績'!$L$7:$L$256=②【資材】在庫情報!K$4),('③【組立化粧箱】作業依頼＆実績'!$N$7:$N$256))</f>
        <v>0</v>
      </c>
      <c r="L405" s="23">
        <f t="shared" si="79"/>
        <v>3443</v>
      </c>
      <c r="M405" s="21">
        <f>SUMPRODUCT((①【資材】入荷情報!$O$7:$O$56=②【資材】在庫情報!$B405)*(①【資材】入荷情報!$P$7:$P$56=②【資材】在庫情報!N$4),(①【資材】入荷情報!$S$7:$S$56))</f>
        <v>0</v>
      </c>
      <c r="N405" s="22" cm="1">
        <f t="array" ref="N405">SUMPRODUCT(('③【組立化粧箱】作業依頼＆実績'!$K$7:$K$256=②【資材】在庫情報!$B405)*('③【組立化粧箱】作業依頼＆実績'!$L$7:$L$256=②【資材】在庫情報!N$4),('③【組立化粧箱】作業依頼＆実績'!$N$7:$N$256))</f>
        <v>0</v>
      </c>
      <c r="O405" s="23">
        <f t="shared" si="80"/>
        <v>5280</v>
      </c>
      <c r="P405" s="21">
        <f>SUMPRODUCT((①【資材】入荷情報!$O$7:$O$56=②【資材】在庫情報!$B405)*(①【資材】入荷情報!$P$7:$P$56=②【資材】在庫情報!Q$4),(①【資材】入荷情報!$S$7:$S$56))</f>
        <v>0</v>
      </c>
      <c r="Q405" s="22" cm="1">
        <f t="array" ref="Q405">SUMPRODUCT(('③【組立化粧箱】作業依頼＆実績'!$K$7:$K$256=②【資材】在庫情報!$B405)*('③【組立化粧箱】作業依頼＆実績'!$L$7:$L$256=②【資材】在庫情報!Q$4),('③【組立化粧箱】作業依頼＆実績'!$N$7:$N$256))</f>
        <v>0</v>
      </c>
      <c r="R405" s="23">
        <f t="shared" si="81"/>
        <v>45</v>
      </c>
      <c r="S405" s="21">
        <f>SUMPRODUCT((①【資材】入荷情報!$O$7:$O$56=②【資材】在庫情報!$B405)*(①【資材】入荷情報!$P$7:$P$56=②【資材】在庫情報!T$4),(①【資材】入荷情報!$S$7:$S$56))</f>
        <v>0</v>
      </c>
      <c r="T405" s="22" cm="1">
        <f t="array" ref="T405">SUMPRODUCT(('③【組立化粧箱】作業依頼＆実績'!$K$7:$K$256=②【資材】在庫情報!$B405)*('③【組立化粧箱】作業依頼＆実績'!$L$7:$L$256=②【資材】在庫情報!T$4),('③【組立化粧箱】作業依頼＆実績'!$N$7:$N$256))</f>
        <v>0</v>
      </c>
      <c r="U405" s="23">
        <f t="shared" si="82"/>
        <v>170</v>
      </c>
      <c r="W405" s="68">
        <f t="shared" si="83"/>
        <v>0</v>
      </c>
      <c r="X405" s="22">
        <f t="shared" si="84"/>
        <v>0</v>
      </c>
      <c r="Y405" s="69">
        <f t="shared" si="85"/>
        <v>9419</v>
      </c>
    </row>
    <row r="406" spans="2:25" hidden="1" outlineLevel="1" x14ac:dyDescent="0.25">
      <c r="B406" s="19">
        <f t="shared" si="76"/>
        <v>45630</v>
      </c>
      <c r="C406" s="20" t="s">
        <v>80</v>
      </c>
      <c r="D406" s="21">
        <f>SUMPRODUCT((①【資材】入荷情報!$O$7:$O$56=②【資材】在庫情報!$B406)*(①【資材】入荷情報!$P$7:$P$56=②【資材】在庫情報!E$4),(①【資材】入荷情報!$S$7:$S$56))</f>
        <v>0</v>
      </c>
      <c r="E406" s="22" cm="1">
        <f t="array" ref="E406">SUMPRODUCT(('③【組立化粧箱】作業依頼＆実績'!$K$7:$K$256=②【資材】在庫情報!$B406)*('③【組立化粧箱】作業依頼＆実績'!$L$7:$L$256=②【資材】在庫情報!E$4),('③【組立化粧箱】作業依頼＆実績'!$N$7:$N$256))</f>
        <v>0</v>
      </c>
      <c r="F406" s="23">
        <f t="shared" si="77"/>
        <v>5660</v>
      </c>
      <c r="G406" s="21">
        <f>SUMPRODUCT((①【資材】入荷情報!$O$7:$O$56=②【資材】在庫情報!$B406)*(①【資材】入荷情報!$P$7:$P$56=②【資材】在庫情報!H$4),(①【資材】入荷情報!$S$7:$S$56))</f>
        <v>0</v>
      </c>
      <c r="H406" s="22" cm="1">
        <f t="array" ref="H406">SUMPRODUCT(('③【組立化粧箱】作業依頼＆実績'!$K$7:$K$256=②【資材】在庫情報!$B406)*('③【組立化粧箱】作業依頼＆実績'!$L$7:$L$256=②【資材】在庫情報!H$4),('③【組立化粧箱】作業依頼＆実績'!$N$7:$N$256))</f>
        <v>0</v>
      </c>
      <c r="I406" s="23">
        <f t="shared" si="78"/>
        <v>3443</v>
      </c>
      <c r="J406" s="21">
        <f>SUMPRODUCT((①【資材】入荷情報!$O$7:$O$56=②【資材】在庫情報!$B406)*(①【資材】入荷情報!$P$7:$P$56=②【資材】在庫情報!K$4),(①【資材】入荷情報!$S$7:$S$56))</f>
        <v>0</v>
      </c>
      <c r="K406" s="22" cm="1">
        <f t="array" ref="K406">SUMPRODUCT(('③【組立化粧箱】作業依頼＆実績'!$K$7:$K$256=②【資材】在庫情報!$B406)*('③【組立化粧箱】作業依頼＆実績'!$L$7:$L$256=②【資材】在庫情報!K$4),('③【組立化粧箱】作業依頼＆実績'!$N$7:$N$256))</f>
        <v>0</v>
      </c>
      <c r="L406" s="23">
        <f t="shared" si="79"/>
        <v>3443</v>
      </c>
      <c r="M406" s="21">
        <f>SUMPRODUCT((①【資材】入荷情報!$O$7:$O$56=②【資材】在庫情報!$B406)*(①【資材】入荷情報!$P$7:$P$56=②【資材】在庫情報!N$4),(①【資材】入荷情報!$S$7:$S$56))</f>
        <v>0</v>
      </c>
      <c r="N406" s="22" cm="1">
        <f t="array" ref="N406">SUMPRODUCT(('③【組立化粧箱】作業依頼＆実績'!$K$7:$K$256=②【資材】在庫情報!$B406)*('③【組立化粧箱】作業依頼＆実績'!$L$7:$L$256=②【資材】在庫情報!N$4),('③【組立化粧箱】作業依頼＆実績'!$N$7:$N$256))</f>
        <v>0</v>
      </c>
      <c r="O406" s="23">
        <f t="shared" si="80"/>
        <v>5280</v>
      </c>
      <c r="P406" s="21">
        <f>SUMPRODUCT((①【資材】入荷情報!$O$7:$O$56=②【資材】在庫情報!$B406)*(①【資材】入荷情報!$P$7:$P$56=②【資材】在庫情報!Q$4),(①【資材】入荷情報!$S$7:$S$56))</f>
        <v>0</v>
      </c>
      <c r="Q406" s="22" cm="1">
        <f t="array" ref="Q406">SUMPRODUCT(('③【組立化粧箱】作業依頼＆実績'!$K$7:$K$256=②【資材】在庫情報!$B406)*('③【組立化粧箱】作業依頼＆実績'!$L$7:$L$256=②【資材】在庫情報!Q$4),('③【組立化粧箱】作業依頼＆実績'!$N$7:$N$256))</f>
        <v>0</v>
      </c>
      <c r="R406" s="23">
        <f t="shared" si="81"/>
        <v>45</v>
      </c>
      <c r="S406" s="21">
        <f>SUMPRODUCT((①【資材】入荷情報!$O$7:$O$56=②【資材】在庫情報!$B406)*(①【資材】入荷情報!$P$7:$P$56=②【資材】在庫情報!T$4),(①【資材】入荷情報!$S$7:$S$56))</f>
        <v>0</v>
      </c>
      <c r="T406" s="22" cm="1">
        <f t="array" ref="T406">SUMPRODUCT(('③【組立化粧箱】作業依頼＆実績'!$K$7:$K$256=②【資材】在庫情報!$B406)*('③【組立化粧箱】作業依頼＆実績'!$L$7:$L$256=②【資材】在庫情報!T$4),('③【組立化粧箱】作業依頼＆実績'!$N$7:$N$256))</f>
        <v>0</v>
      </c>
      <c r="U406" s="23">
        <f t="shared" si="82"/>
        <v>170</v>
      </c>
      <c r="W406" s="68">
        <f t="shared" si="83"/>
        <v>0</v>
      </c>
      <c r="X406" s="22">
        <f t="shared" si="84"/>
        <v>0</v>
      </c>
      <c r="Y406" s="69">
        <f t="shared" si="85"/>
        <v>9419</v>
      </c>
    </row>
    <row r="407" spans="2:25" hidden="1" outlineLevel="1" x14ac:dyDescent="0.25">
      <c r="B407" s="19">
        <f t="shared" si="76"/>
        <v>45631</v>
      </c>
      <c r="C407" s="20" t="s">
        <v>81</v>
      </c>
      <c r="D407" s="21">
        <f>SUMPRODUCT((①【資材】入荷情報!$O$7:$O$56=②【資材】在庫情報!$B407)*(①【資材】入荷情報!$P$7:$P$56=②【資材】在庫情報!E$4),(①【資材】入荷情報!$S$7:$S$56))</f>
        <v>0</v>
      </c>
      <c r="E407" s="22" cm="1">
        <f t="array" ref="E407">SUMPRODUCT(('③【組立化粧箱】作業依頼＆実績'!$K$7:$K$256=②【資材】在庫情報!$B407)*('③【組立化粧箱】作業依頼＆実績'!$L$7:$L$256=②【資材】在庫情報!E$4),('③【組立化粧箱】作業依頼＆実績'!$N$7:$N$256))</f>
        <v>0</v>
      </c>
      <c r="F407" s="23">
        <f t="shared" si="77"/>
        <v>5660</v>
      </c>
      <c r="G407" s="21">
        <f>SUMPRODUCT((①【資材】入荷情報!$O$7:$O$56=②【資材】在庫情報!$B407)*(①【資材】入荷情報!$P$7:$P$56=②【資材】在庫情報!H$4),(①【資材】入荷情報!$S$7:$S$56))</f>
        <v>0</v>
      </c>
      <c r="H407" s="22" cm="1">
        <f t="array" ref="H407">SUMPRODUCT(('③【組立化粧箱】作業依頼＆実績'!$K$7:$K$256=②【資材】在庫情報!$B407)*('③【組立化粧箱】作業依頼＆実績'!$L$7:$L$256=②【資材】在庫情報!H$4),('③【組立化粧箱】作業依頼＆実績'!$N$7:$N$256))</f>
        <v>0</v>
      </c>
      <c r="I407" s="23">
        <f t="shared" si="78"/>
        <v>3443</v>
      </c>
      <c r="J407" s="21">
        <f>SUMPRODUCT((①【資材】入荷情報!$O$7:$O$56=②【資材】在庫情報!$B407)*(①【資材】入荷情報!$P$7:$P$56=②【資材】在庫情報!K$4),(①【資材】入荷情報!$S$7:$S$56))</f>
        <v>0</v>
      </c>
      <c r="K407" s="22" cm="1">
        <f t="array" ref="K407">SUMPRODUCT(('③【組立化粧箱】作業依頼＆実績'!$K$7:$K$256=②【資材】在庫情報!$B407)*('③【組立化粧箱】作業依頼＆実績'!$L$7:$L$256=②【資材】在庫情報!K$4),('③【組立化粧箱】作業依頼＆実績'!$N$7:$N$256))</f>
        <v>0</v>
      </c>
      <c r="L407" s="23">
        <f t="shared" si="79"/>
        <v>3443</v>
      </c>
      <c r="M407" s="21">
        <f>SUMPRODUCT((①【資材】入荷情報!$O$7:$O$56=②【資材】在庫情報!$B407)*(①【資材】入荷情報!$P$7:$P$56=②【資材】在庫情報!N$4),(①【資材】入荷情報!$S$7:$S$56))</f>
        <v>0</v>
      </c>
      <c r="N407" s="22" cm="1">
        <f t="array" ref="N407">SUMPRODUCT(('③【組立化粧箱】作業依頼＆実績'!$K$7:$K$256=②【資材】在庫情報!$B407)*('③【組立化粧箱】作業依頼＆実績'!$L$7:$L$256=②【資材】在庫情報!N$4),('③【組立化粧箱】作業依頼＆実績'!$N$7:$N$256))</f>
        <v>0</v>
      </c>
      <c r="O407" s="23">
        <f t="shared" si="80"/>
        <v>5280</v>
      </c>
      <c r="P407" s="21">
        <f>SUMPRODUCT((①【資材】入荷情報!$O$7:$O$56=②【資材】在庫情報!$B407)*(①【資材】入荷情報!$P$7:$P$56=②【資材】在庫情報!Q$4),(①【資材】入荷情報!$S$7:$S$56))</f>
        <v>0</v>
      </c>
      <c r="Q407" s="22" cm="1">
        <f t="array" ref="Q407">SUMPRODUCT(('③【組立化粧箱】作業依頼＆実績'!$K$7:$K$256=②【資材】在庫情報!$B407)*('③【組立化粧箱】作業依頼＆実績'!$L$7:$L$256=②【資材】在庫情報!Q$4),('③【組立化粧箱】作業依頼＆実績'!$N$7:$N$256))</f>
        <v>0</v>
      </c>
      <c r="R407" s="23">
        <f t="shared" si="81"/>
        <v>45</v>
      </c>
      <c r="S407" s="21">
        <f>SUMPRODUCT((①【資材】入荷情報!$O$7:$O$56=②【資材】在庫情報!$B407)*(①【資材】入荷情報!$P$7:$P$56=②【資材】在庫情報!T$4),(①【資材】入荷情報!$S$7:$S$56))</f>
        <v>0</v>
      </c>
      <c r="T407" s="22" cm="1">
        <f t="array" ref="T407">SUMPRODUCT(('③【組立化粧箱】作業依頼＆実績'!$K$7:$K$256=②【資材】在庫情報!$B407)*('③【組立化粧箱】作業依頼＆実績'!$L$7:$L$256=②【資材】在庫情報!T$4),('③【組立化粧箱】作業依頼＆実績'!$N$7:$N$256))</f>
        <v>0</v>
      </c>
      <c r="U407" s="23">
        <f t="shared" si="82"/>
        <v>170</v>
      </c>
      <c r="W407" s="68">
        <f t="shared" si="83"/>
        <v>0</v>
      </c>
      <c r="X407" s="22">
        <f t="shared" si="84"/>
        <v>0</v>
      </c>
      <c r="Y407" s="69">
        <f t="shared" si="85"/>
        <v>9419</v>
      </c>
    </row>
    <row r="408" spans="2:25" hidden="1" outlineLevel="1" x14ac:dyDescent="0.25">
      <c r="B408" s="19">
        <f t="shared" si="76"/>
        <v>45632</v>
      </c>
      <c r="C408" s="20" t="s">
        <v>75</v>
      </c>
      <c r="D408" s="21">
        <f>SUMPRODUCT((①【資材】入荷情報!$O$7:$O$56=②【資材】在庫情報!$B408)*(①【資材】入荷情報!$P$7:$P$56=②【資材】在庫情報!E$4),(①【資材】入荷情報!$S$7:$S$56))</f>
        <v>0</v>
      </c>
      <c r="E408" s="22" cm="1">
        <f t="array" ref="E408">SUMPRODUCT(('③【組立化粧箱】作業依頼＆実績'!$K$7:$K$256=②【資材】在庫情報!$B408)*('③【組立化粧箱】作業依頼＆実績'!$L$7:$L$256=②【資材】在庫情報!E$4),('③【組立化粧箱】作業依頼＆実績'!$N$7:$N$256))</f>
        <v>0</v>
      </c>
      <c r="F408" s="23">
        <f t="shared" si="77"/>
        <v>5660</v>
      </c>
      <c r="G408" s="21">
        <f>SUMPRODUCT((①【資材】入荷情報!$O$7:$O$56=②【資材】在庫情報!$B408)*(①【資材】入荷情報!$P$7:$P$56=②【資材】在庫情報!H$4),(①【資材】入荷情報!$S$7:$S$56))</f>
        <v>0</v>
      </c>
      <c r="H408" s="22" cm="1">
        <f t="array" ref="H408">SUMPRODUCT(('③【組立化粧箱】作業依頼＆実績'!$K$7:$K$256=②【資材】在庫情報!$B408)*('③【組立化粧箱】作業依頼＆実績'!$L$7:$L$256=②【資材】在庫情報!H$4),('③【組立化粧箱】作業依頼＆実績'!$N$7:$N$256))</f>
        <v>0</v>
      </c>
      <c r="I408" s="23">
        <f t="shared" si="78"/>
        <v>3443</v>
      </c>
      <c r="J408" s="21">
        <f>SUMPRODUCT((①【資材】入荷情報!$O$7:$O$56=②【資材】在庫情報!$B408)*(①【資材】入荷情報!$P$7:$P$56=②【資材】在庫情報!K$4),(①【資材】入荷情報!$S$7:$S$56))</f>
        <v>0</v>
      </c>
      <c r="K408" s="22" cm="1">
        <f t="array" ref="K408">SUMPRODUCT(('③【組立化粧箱】作業依頼＆実績'!$K$7:$K$256=②【資材】在庫情報!$B408)*('③【組立化粧箱】作業依頼＆実績'!$L$7:$L$256=②【資材】在庫情報!K$4),('③【組立化粧箱】作業依頼＆実績'!$N$7:$N$256))</f>
        <v>0</v>
      </c>
      <c r="L408" s="23">
        <f t="shared" si="79"/>
        <v>3443</v>
      </c>
      <c r="M408" s="21">
        <f>SUMPRODUCT((①【資材】入荷情報!$O$7:$O$56=②【資材】在庫情報!$B408)*(①【資材】入荷情報!$P$7:$P$56=②【資材】在庫情報!N$4),(①【資材】入荷情報!$S$7:$S$56))</f>
        <v>0</v>
      </c>
      <c r="N408" s="22" cm="1">
        <f t="array" ref="N408">SUMPRODUCT(('③【組立化粧箱】作業依頼＆実績'!$K$7:$K$256=②【資材】在庫情報!$B408)*('③【組立化粧箱】作業依頼＆実績'!$L$7:$L$256=②【資材】在庫情報!N$4),('③【組立化粧箱】作業依頼＆実績'!$N$7:$N$256))</f>
        <v>0</v>
      </c>
      <c r="O408" s="23">
        <f t="shared" si="80"/>
        <v>5280</v>
      </c>
      <c r="P408" s="21">
        <f>SUMPRODUCT((①【資材】入荷情報!$O$7:$O$56=②【資材】在庫情報!$B408)*(①【資材】入荷情報!$P$7:$P$56=②【資材】在庫情報!Q$4),(①【資材】入荷情報!$S$7:$S$56))</f>
        <v>0</v>
      </c>
      <c r="Q408" s="22" cm="1">
        <f t="array" ref="Q408">SUMPRODUCT(('③【組立化粧箱】作業依頼＆実績'!$K$7:$K$256=②【資材】在庫情報!$B408)*('③【組立化粧箱】作業依頼＆実績'!$L$7:$L$256=②【資材】在庫情報!Q$4),('③【組立化粧箱】作業依頼＆実績'!$N$7:$N$256))</f>
        <v>0</v>
      </c>
      <c r="R408" s="23">
        <f t="shared" si="81"/>
        <v>45</v>
      </c>
      <c r="S408" s="21">
        <f>SUMPRODUCT((①【資材】入荷情報!$O$7:$O$56=②【資材】在庫情報!$B408)*(①【資材】入荷情報!$P$7:$P$56=②【資材】在庫情報!T$4),(①【資材】入荷情報!$S$7:$S$56))</f>
        <v>0</v>
      </c>
      <c r="T408" s="22" cm="1">
        <f t="array" ref="T408">SUMPRODUCT(('③【組立化粧箱】作業依頼＆実績'!$K$7:$K$256=②【資材】在庫情報!$B408)*('③【組立化粧箱】作業依頼＆実績'!$L$7:$L$256=②【資材】在庫情報!T$4),('③【組立化粧箱】作業依頼＆実績'!$N$7:$N$256))</f>
        <v>0</v>
      </c>
      <c r="U408" s="23">
        <f t="shared" si="82"/>
        <v>170</v>
      </c>
      <c r="W408" s="68">
        <f t="shared" si="83"/>
        <v>0</v>
      </c>
      <c r="X408" s="22">
        <f t="shared" si="84"/>
        <v>0</v>
      </c>
      <c r="Y408" s="69">
        <f t="shared" si="85"/>
        <v>9419</v>
      </c>
    </row>
    <row r="409" spans="2:25" hidden="1" outlineLevel="1" x14ac:dyDescent="0.25">
      <c r="B409" s="19">
        <f t="shared" si="76"/>
        <v>45633</v>
      </c>
      <c r="C409" s="20" t="s">
        <v>76</v>
      </c>
      <c r="D409" s="21">
        <f>SUMPRODUCT((①【資材】入荷情報!$O$7:$O$56=②【資材】在庫情報!$B409)*(①【資材】入荷情報!$P$7:$P$56=②【資材】在庫情報!E$4),(①【資材】入荷情報!$S$7:$S$56))</f>
        <v>0</v>
      </c>
      <c r="E409" s="22" cm="1">
        <f t="array" ref="E409">SUMPRODUCT(('③【組立化粧箱】作業依頼＆実績'!$K$7:$K$256=②【資材】在庫情報!$B409)*('③【組立化粧箱】作業依頼＆実績'!$L$7:$L$256=②【資材】在庫情報!E$4),('③【組立化粧箱】作業依頼＆実績'!$N$7:$N$256))</f>
        <v>0</v>
      </c>
      <c r="F409" s="23">
        <f t="shared" si="77"/>
        <v>5660</v>
      </c>
      <c r="G409" s="21">
        <f>SUMPRODUCT((①【資材】入荷情報!$O$7:$O$56=②【資材】在庫情報!$B409)*(①【資材】入荷情報!$P$7:$P$56=②【資材】在庫情報!H$4),(①【資材】入荷情報!$S$7:$S$56))</f>
        <v>0</v>
      </c>
      <c r="H409" s="22" cm="1">
        <f t="array" ref="H409">SUMPRODUCT(('③【組立化粧箱】作業依頼＆実績'!$K$7:$K$256=②【資材】在庫情報!$B409)*('③【組立化粧箱】作業依頼＆実績'!$L$7:$L$256=②【資材】在庫情報!H$4),('③【組立化粧箱】作業依頼＆実績'!$N$7:$N$256))</f>
        <v>0</v>
      </c>
      <c r="I409" s="23">
        <f t="shared" si="78"/>
        <v>3443</v>
      </c>
      <c r="J409" s="21">
        <f>SUMPRODUCT((①【資材】入荷情報!$O$7:$O$56=②【資材】在庫情報!$B409)*(①【資材】入荷情報!$P$7:$P$56=②【資材】在庫情報!K$4),(①【資材】入荷情報!$S$7:$S$56))</f>
        <v>0</v>
      </c>
      <c r="K409" s="22" cm="1">
        <f t="array" ref="K409">SUMPRODUCT(('③【組立化粧箱】作業依頼＆実績'!$K$7:$K$256=②【資材】在庫情報!$B409)*('③【組立化粧箱】作業依頼＆実績'!$L$7:$L$256=②【資材】在庫情報!K$4),('③【組立化粧箱】作業依頼＆実績'!$N$7:$N$256))</f>
        <v>0</v>
      </c>
      <c r="L409" s="23">
        <f t="shared" si="79"/>
        <v>3443</v>
      </c>
      <c r="M409" s="21">
        <f>SUMPRODUCT((①【資材】入荷情報!$O$7:$O$56=②【資材】在庫情報!$B409)*(①【資材】入荷情報!$P$7:$P$56=②【資材】在庫情報!N$4),(①【資材】入荷情報!$S$7:$S$56))</f>
        <v>0</v>
      </c>
      <c r="N409" s="22" cm="1">
        <f t="array" ref="N409">SUMPRODUCT(('③【組立化粧箱】作業依頼＆実績'!$K$7:$K$256=②【資材】在庫情報!$B409)*('③【組立化粧箱】作業依頼＆実績'!$L$7:$L$256=②【資材】在庫情報!N$4),('③【組立化粧箱】作業依頼＆実績'!$N$7:$N$256))</f>
        <v>0</v>
      </c>
      <c r="O409" s="23">
        <f t="shared" si="80"/>
        <v>5280</v>
      </c>
      <c r="P409" s="21">
        <f>SUMPRODUCT((①【資材】入荷情報!$O$7:$O$56=②【資材】在庫情報!$B409)*(①【資材】入荷情報!$P$7:$P$56=②【資材】在庫情報!Q$4),(①【資材】入荷情報!$S$7:$S$56))</f>
        <v>0</v>
      </c>
      <c r="Q409" s="22" cm="1">
        <f t="array" ref="Q409">SUMPRODUCT(('③【組立化粧箱】作業依頼＆実績'!$K$7:$K$256=②【資材】在庫情報!$B409)*('③【組立化粧箱】作業依頼＆実績'!$L$7:$L$256=②【資材】在庫情報!Q$4),('③【組立化粧箱】作業依頼＆実績'!$N$7:$N$256))</f>
        <v>0</v>
      </c>
      <c r="R409" s="23">
        <f t="shared" si="81"/>
        <v>45</v>
      </c>
      <c r="S409" s="21">
        <f>SUMPRODUCT((①【資材】入荷情報!$O$7:$O$56=②【資材】在庫情報!$B409)*(①【資材】入荷情報!$P$7:$P$56=②【資材】在庫情報!T$4),(①【資材】入荷情報!$S$7:$S$56))</f>
        <v>0</v>
      </c>
      <c r="T409" s="22" cm="1">
        <f t="array" ref="T409">SUMPRODUCT(('③【組立化粧箱】作業依頼＆実績'!$K$7:$K$256=②【資材】在庫情報!$B409)*('③【組立化粧箱】作業依頼＆実績'!$L$7:$L$256=②【資材】在庫情報!T$4),('③【組立化粧箱】作業依頼＆実績'!$N$7:$N$256))</f>
        <v>0</v>
      </c>
      <c r="U409" s="23">
        <f t="shared" si="82"/>
        <v>170</v>
      </c>
      <c r="W409" s="68">
        <f t="shared" si="83"/>
        <v>0</v>
      </c>
      <c r="X409" s="22">
        <f t="shared" si="84"/>
        <v>0</v>
      </c>
      <c r="Y409" s="69">
        <f t="shared" si="85"/>
        <v>9419</v>
      </c>
    </row>
    <row r="410" spans="2:25" hidden="1" outlineLevel="1" x14ac:dyDescent="0.25">
      <c r="B410" s="19">
        <f t="shared" si="76"/>
        <v>45634</v>
      </c>
      <c r="C410" s="20" t="s">
        <v>77</v>
      </c>
      <c r="D410" s="21">
        <f>SUMPRODUCT((①【資材】入荷情報!$O$7:$O$56=②【資材】在庫情報!$B410)*(①【資材】入荷情報!$P$7:$P$56=②【資材】在庫情報!E$4),(①【資材】入荷情報!$S$7:$S$56))</f>
        <v>0</v>
      </c>
      <c r="E410" s="22" cm="1">
        <f t="array" ref="E410">SUMPRODUCT(('③【組立化粧箱】作業依頼＆実績'!$K$7:$K$256=②【資材】在庫情報!$B410)*('③【組立化粧箱】作業依頼＆実績'!$L$7:$L$256=②【資材】在庫情報!E$4),('③【組立化粧箱】作業依頼＆実績'!$N$7:$N$256))</f>
        <v>0</v>
      </c>
      <c r="F410" s="23">
        <f t="shared" si="77"/>
        <v>5660</v>
      </c>
      <c r="G410" s="21">
        <f>SUMPRODUCT((①【資材】入荷情報!$O$7:$O$56=②【資材】在庫情報!$B410)*(①【資材】入荷情報!$P$7:$P$56=②【資材】在庫情報!H$4),(①【資材】入荷情報!$S$7:$S$56))</f>
        <v>0</v>
      </c>
      <c r="H410" s="22" cm="1">
        <f t="array" ref="H410">SUMPRODUCT(('③【組立化粧箱】作業依頼＆実績'!$K$7:$K$256=②【資材】在庫情報!$B410)*('③【組立化粧箱】作業依頼＆実績'!$L$7:$L$256=②【資材】在庫情報!H$4),('③【組立化粧箱】作業依頼＆実績'!$N$7:$N$256))</f>
        <v>0</v>
      </c>
      <c r="I410" s="23">
        <f t="shared" si="78"/>
        <v>3443</v>
      </c>
      <c r="J410" s="21">
        <f>SUMPRODUCT((①【資材】入荷情報!$O$7:$O$56=②【資材】在庫情報!$B410)*(①【資材】入荷情報!$P$7:$P$56=②【資材】在庫情報!K$4),(①【資材】入荷情報!$S$7:$S$56))</f>
        <v>0</v>
      </c>
      <c r="K410" s="22" cm="1">
        <f t="array" ref="K410">SUMPRODUCT(('③【組立化粧箱】作業依頼＆実績'!$K$7:$K$256=②【資材】在庫情報!$B410)*('③【組立化粧箱】作業依頼＆実績'!$L$7:$L$256=②【資材】在庫情報!K$4),('③【組立化粧箱】作業依頼＆実績'!$N$7:$N$256))</f>
        <v>0</v>
      </c>
      <c r="L410" s="23">
        <f t="shared" si="79"/>
        <v>3443</v>
      </c>
      <c r="M410" s="21">
        <f>SUMPRODUCT((①【資材】入荷情報!$O$7:$O$56=②【資材】在庫情報!$B410)*(①【資材】入荷情報!$P$7:$P$56=②【資材】在庫情報!N$4),(①【資材】入荷情報!$S$7:$S$56))</f>
        <v>0</v>
      </c>
      <c r="N410" s="22" cm="1">
        <f t="array" ref="N410">SUMPRODUCT(('③【組立化粧箱】作業依頼＆実績'!$K$7:$K$256=②【資材】在庫情報!$B410)*('③【組立化粧箱】作業依頼＆実績'!$L$7:$L$256=②【資材】在庫情報!N$4),('③【組立化粧箱】作業依頼＆実績'!$N$7:$N$256))</f>
        <v>0</v>
      </c>
      <c r="O410" s="23">
        <f t="shared" si="80"/>
        <v>5280</v>
      </c>
      <c r="P410" s="21">
        <f>SUMPRODUCT((①【資材】入荷情報!$O$7:$O$56=②【資材】在庫情報!$B410)*(①【資材】入荷情報!$P$7:$P$56=②【資材】在庫情報!Q$4),(①【資材】入荷情報!$S$7:$S$56))</f>
        <v>0</v>
      </c>
      <c r="Q410" s="22" cm="1">
        <f t="array" ref="Q410">SUMPRODUCT(('③【組立化粧箱】作業依頼＆実績'!$K$7:$K$256=②【資材】在庫情報!$B410)*('③【組立化粧箱】作業依頼＆実績'!$L$7:$L$256=②【資材】在庫情報!Q$4),('③【組立化粧箱】作業依頼＆実績'!$N$7:$N$256))</f>
        <v>0</v>
      </c>
      <c r="R410" s="23">
        <f t="shared" si="81"/>
        <v>45</v>
      </c>
      <c r="S410" s="21">
        <f>SUMPRODUCT((①【資材】入荷情報!$O$7:$O$56=②【資材】在庫情報!$B410)*(①【資材】入荷情報!$P$7:$P$56=②【資材】在庫情報!T$4),(①【資材】入荷情報!$S$7:$S$56))</f>
        <v>0</v>
      </c>
      <c r="T410" s="22" cm="1">
        <f t="array" ref="T410">SUMPRODUCT(('③【組立化粧箱】作業依頼＆実績'!$K$7:$K$256=②【資材】在庫情報!$B410)*('③【組立化粧箱】作業依頼＆実績'!$L$7:$L$256=②【資材】在庫情報!T$4),('③【組立化粧箱】作業依頼＆実績'!$N$7:$N$256))</f>
        <v>0</v>
      </c>
      <c r="U410" s="23">
        <f t="shared" si="82"/>
        <v>170</v>
      </c>
      <c r="W410" s="68">
        <f t="shared" si="83"/>
        <v>0</v>
      </c>
      <c r="X410" s="22">
        <f t="shared" si="84"/>
        <v>0</v>
      </c>
      <c r="Y410" s="69">
        <f t="shared" si="85"/>
        <v>9419</v>
      </c>
    </row>
    <row r="411" spans="2:25" hidden="1" outlineLevel="1" x14ac:dyDescent="0.25">
      <c r="B411" s="19">
        <f t="shared" si="76"/>
        <v>45635</v>
      </c>
      <c r="C411" s="20" t="s">
        <v>78</v>
      </c>
      <c r="D411" s="21">
        <f>SUMPRODUCT((①【資材】入荷情報!$O$7:$O$56=②【資材】在庫情報!$B411)*(①【資材】入荷情報!$P$7:$P$56=②【資材】在庫情報!E$4),(①【資材】入荷情報!$S$7:$S$56))</f>
        <v>0</v>
      </c>
      <c r="E411" s="22" cm="1">
        <f t="array" ref="E411">SUMPRODUCT(('③【組立化粧箱】作業依頼＆実績'!$K$7:$K$256=②【資材】在庫情報!$B411)*('③【組立化粧箱】作業依頼＆実績'!$L$7:$L$256=②【資材】在庫情報!E$4),('③【組立化粧箱】作業依頼＆実績'!$N$7:$N$256))</f>
        <v>0</v>
      </c>
      <c r="F411" s="23">
        <f t="shared" si="77"/>
        <v>5660</v>
      </c>
      <c r="G411" s="21">
        <f>SUMPRODUCT((①【資材】入荷情報!$O$7:$O$56=②【資材】在庫情報!$B411)*(①【資材】入荷情報!$P$7:$P$56=②【資材】在庫情報!H$4),(①【資材】入荷情報!$S$7:$S$56))</f>
        <v>0</v>
      </c>
      <c r="H411" s="22" cm="1">
        <f t="array" ref="H411">SUMPRODUCT(('③【組立化粧箱】作業依頼＆実績'!$K$7:$K$256=②【資材】在庫情報!$B411)*('③【組立化粧箱】作業依頼＆実績'!$L$7:$L$256=②【資材】在庫情報!H$4),('③【組立化粧箱】作業依頼＆実績'!$N$7:$N$256))</f>
        <v>0</v>
      </c>
      <c r="I411" s="23">
        <f t="shared" si="78"/>
        <v>3443</v>
      </c>
      <c r="J411" s="21">
        <f>SUMPRODUCT((①【資材】入荷情報!$O$7:$O$56=②【資材】在庫情報!$B411)*(①【資材】入荷情報!$P$7:$P$56=②【資材】在庫情報!K$4),(①【資材】入荷情報!$S$7:$S$56))</f>
        <v>0</v>
      </c>
      <c r="K411" s="22" cm="1">
        <f t="array" ref="K411">SUMPRODUCT(('③【組立化粧箱】作業依頼＆実績'!$K$7:$K$256=②【資材】在庫情報!$B411)*('③【組立化粧箱】作業依頼＆実績'!$L$7:$L$256=②【資材】在庫情報!K$4),('③【組立化粧箱】作業依頼＆実績'!$N$7:$N$256))</f>
        <v>0</v>
      </c>
      <c r="L411" s="23">
        <f t="shared" si="79"/>
        <v>3443</v>
      </c>
      <c r="M411" s="21">
        <f>SUMPRODUCT((①【資材】入荷情報!$O$7:$O$56=②【資材】在庫情報!$B411)*(①【資材】入荷情報!$P$7:$P$56=②【資材】在庫情報!N$4),(①【資材】入荷情報!$S$7:$S$56))</f>
        <v>0</v>
      </c>
      <c r="N411" s="22" cm="1">
        <f t="array" ref="N411">SUMPRODUCT(('③【組立化粧箱】作業依頼＆実績'!$K$7:$K$256=②【資材】在庫情報!$B411)*('③【組立化粧箱】作業依頼＆実績'!$L$7:$L$256=②【資材】在庫情報!N$4),('③【組立化粧箱】作業依頼＆実績'!$N$7:$N$256))</f>
        <v>0</v>
      </c>
      <c r="O411" s="23">
        <f t="shared" si="80"/>
        <v>5280</v>
      </c>
      <c r="P411" s="21">
        <f>SUMPRODUCT((①【資材】入荷情報!$O$7:$O$56=②【資材】在庫情報!$B411)*(①【資材】入荷情報!$P$7:$P$56=②【資材】在庫情報!Q$4),(①【資材】入荷情報!$S$7:$S$56))</f>
        <v>0</v>
      </c>
      <c r="Q411" s="22" cm="1">
        <f t="array" ref="Q411">SUMPRODUCT(('③【組立化粧箱】作業依頼＆実績'!$K$7:$K$256=②【資材】在庫情報!$B411)*('③【組立化粧箱】作業依頼＆実績'!$L$7:$L$256=②【資材】在庫情報!Q$4),('③【組立化粧箱】作業依頼＆実績'!$N$7:$N$256))</f>
        <v>0</v>
      </c>
      <c r="R411" s="23">
        <f t="shared" si="81"/>
        <v>45</v>
      </c>
      <c r="S411" s="21">
        <f>SUMPRODUCT((①【資材】入荷情報!$O$7:$O$56=②【資材】在庫情報!$B411)*(①【資材】入荷情報!$P$7:$P$56=②【資材】在庫情報!T$4),(①【資材】入荷情報!$S$7:$S$56))</f>
        <v>0</v>
      </c>
      <c r="T411" s="22" cm="1">
        <f t="array" ref="T411">SUMPRODUCT(('③【組立化粧箱】作業依頼＆実績'!$K$7:$K$256=②【資材】在庫情報!$B411)*('③【組立化粧箱】作業依頼＆実績'!$L$7:$L$256=②【資材】在庫情報!T$4),('③【組立化粧箱】作業依頼＆実績'!$N$7:$N$256))</f>
        <v>0</v>
      </c>
      <c r="U411" s="23">
        <f t="shared" si="82"/>
        <v>170</v>
      </c>
      <c r="W411" s="68">
        <f t="shared" si="83"/>
        <v>0</v>
      </c>
      <c r="X411" s="22">
        <f t="shared" si="84"/>
        <v>0</v>
      </c>
      <c r="Y411" s="69">
        <f t="shared" si="85"/>
        <v>9419</v>
      </c>
    </row>
    <row r="412" spans="2:25" hidden="1" outlineLevel="1" x14ac:dyDescent="0.25">
      <c r="B412" s="19">
        <f t="shared" si="76"/>
        <v>45636</v>
      </c>
      <c r="C412" s="20" t="s">
        <v>79</v>
      </c>
      <c r="D412" s="21">
        <f>SUMPRODUCT((①【資材】入荷情報!$O$7:$O$56=②【資材】在庫情報!$B412)*(①【資材】入荷情報!$P$7:$P$56=②【資材】在庫情報!E$4),(①【資材】入荷情報!$S$7:$S$56))</f>
        <v>0</v>
      </c>
      <c r="E412" s="22" cm="1">
        <f t="array" ref="E412">SUMPRODUCT(('③【組立化粧箱】作業依頼＆実績'!$K$7:$K$256=②【資材】在庫情報!$B412)*('③【組立化粧箱】作業依頼＆実績'!$L$7:$L$256=②【資材】在庫情報!E$4),('③【組立化粧箱】作業依頼＆実績'!$N$7:$N$256))</f>
        <v>0</v>
      </c>
      <c r="F412" s="23">
        <f t="shared" si="77"/>
        <v>5660</v>
      </c>
      <c r="G412" s="21">
        <f>SUMPRODUCT((①【資材】入荷情報!$O$7:$O$56=②【資材】在庫情報!$B412)*(①【資材】入荷情報!$P$7:$P$56=②【資材】在庫情報!H$4),(①【資材】入荷情報!$S$7:$S$56))</f>
        <v>0</v>
      </c>
      <c r="H412" s="22" cm="1">
        <f t="array" ref="H412">SUMPRODUCT(('③【組立化粧箱】作業依頼＆実績'!$K$7:$K$256=②【資材】在庫情報!$B412)*('③【組立化粧箱】作業依頼＆実績'!$L$7:$L$256=②【資材】在庫情報!H$4),('③【組立化粧箱】作業依頼＆実績'!$N$7:$N$256))</f>
        <v>0</v>
      </c>
      <c r="I412" s="23">
        <f t="shared" si="78"/>
        <v>3443</v>
      </c>
      <c r="J412" s="21">
        <f>SUMPRODUCT((①【資材】入荷情報!$O$7:$O$56=②【資材】在庫情報!$B412)*(①【資材】入荷情報!$P$7:$P$56=②【資材】在庫情報!K$4),(①【資材】入荷情報!$S$7:$S$56))</f>
        <v>0</v>
      </c>
      <c r="K412" s="22" cm="1">
        <f t="array" ref="K412">SUMPRODUCT(('③【組立化粧箱】作業依頼＆実績'!$K$7:$K$256=②【資材】在庫情報!$B412)*('③【組立化粧箱】作業依頼＆実績'!$L$7:$L$256=②【資材】在庫情報!K$4),('③【組立化粧箱】作業依頼＆実績'!$N$7:$N$256))</f>
        <v>0</v>
      </c>
      <c r="L412" s="23">
        <f t="shared" si="79"/>
        <v>3443</v>
      </c>
      <c r="M412" s="21">
        <f>SUMPRODUCT((①【資材】入荷情報!$O$7:$O$56=②【資材】在庫情報!$B412)*(①【資材】入荷情報!$P$7:$P$56=②【資材】在庫情報!N$4),(①【資材】入荷情報!$S$7:$S$56))</f>
        <v>0</v>
      </c>
      <c r="N412" s="22" cm="1">
        <f t="array" ref="N412">SUMPRODUCT(('③【組立化粧箱】作業依頼＆実績'!$K$7:$K$256=②【資材】在庫情報!$B412)*('③【組立化粧箱】作業依頼＆実績'!$L$7:$L$256=②【資材】在庫情報!N$4),('③【組立化粧箱】作業依頼＆実績'!$N$7:$N$256))</f>
        <v>0</v>
      </c>
      <c r="O412" s="23">
        <f t="shared" si="80"/>
        <v>5280</v>
      </c>
      <c r="P412" s="21">
        <f>SUMPRODUCT((①【資材】入荷情報!$O$7:$O$56=②【資材】在庫情報!$B412)*(①【資材】入荷情報!$P$7:$P$56=②【資材】在庫情報!Q$4),(①【資材】入荷情報!$S$7:$S$56))</f>
        <v>0</v>
      </c>
      <c r="Q412" s="22" cm="1">
        <f t="array" ref="Q412">SUMPRODUCT(('③【組立化粧箱】作業依頼＆実績'!$K$7:$K$256=②【資材】在庫情報!$B412)*('③【組立化粧箱】作業依頼＆実績'!$L$7:$L$256=②【資材】在庫情報!Q$4),('③【組立化粧箱】作業依頼＆実績'!$N$7:$N$256))</f>
        <v>0</v>
      </c>
      <c r="R412" s="23">
        <f t="shared" si="81"/>
        <v>45</v>
      </c>
      <c r="S412" s="21">
        <f>SUMPRODUCT((①【資材】入荷情報!$O$7:$O$56=②【資材】在庫情報!$B412)*(①【資材】入荷情報!$P$7:$P$56=②【資材】在庫情報!T$4),(①【資材】入荷情報!$S$7:$S$56))</f>
        <v>0</v>
      </c>
      <c r="T412" s="22" cm="1">
        <f t="array" ref="T412">SUMPRODUCT(('③【組立化粧箱】作業依頼＆実績'!$K$7:$K$256=②【資材】在庫情報!$B412)*('③【組立化粧箱】作業依頼＆実績'!$L$7:$L$256=②【資材】在庫情報!T$4),('③【組立化粧箱】作業依頼＆実績'!$N$7:$N$256))</f>
        <v>0</v>
      </c>
      <c r="U412" s="23">
        <f t="shared" si="82"/>
        <v>170</v>
      </c>
      <c r="W412" s="68">
        <f t="shared" si="83"/>
        <v>0</v>
      </c>
      <c r="X412" s="22">
        <f t="shared" si="84"/>
        <v>0</v>
      </c>
      <c r="Y412" s="69">
        <f t="shared" si="85"/>
        <v>9419</v>
      </c>
    </row>
    <row r="413" spans="2:25" hidden="1" outlineLevel="1" x14ac:dyDescent="0.25">
      <c r="B413" s="19">
        <f t="shared" si="76"/>
        <v>45637</v>
      </c>
      <c r="C413" s="20" t="s">
        <v>80</v>
      </c>
      <c r="D413" s="21">
        <f>SUMPRODUCT((①【資材】入荷情報!$O$7:$O$56=②【資材】在庫情報!$B413)*(①【資材】入荷情報!$P$7:$P$56=②【資材】在庫情報!E$4),(①【資材】入荷情報!$S$7:$S$56))</f>
        <v>0</v>
      </c>
      <c r="E413" s="22" cm="1">
        <f t="array" ref="E413">SUMPRODUCT(('③【組立化粧箱】作業依頼＆実績'!$K$7:$K$256=②【資材】在庫情報!$B413)*('③【組立化粧箱】作業依頼＆実績'!$L$7:$L$256=②【資材】在庫情報!E$4),('③【組立化粧箱】作業依頼＆実績'!$N$7:$N$256))</f>
        <v>0</v>
      </c>
      <c r="F413" s="23">
        <f t="shared" si="77"/>
        <v>5660</v>
      </c>
      <c r="G413" s="21">
        <f>SUMPRODUCT((①【資材】入荷情報!$O$7:$O$56=②【資材】在庫情報!$B413)*(①【資材】入荷情報!$P$7:$P$56=②【資材】在庫情報!H$4),(①【資材】入荷情報!$S$7:$S$56))</f>
        <v>0</v>
      </c>
      <c r="H413" s="22" cm="1">
        <f t="array" ref="H413">SUMPRODUCT(('③【組立化粧箱】作業依頼＆実績'!$K$7:$K$256=②【資材】在庫情報!$B413)*('③【組立化粧箱】作業依頼＆実績'!$L$7:$L$256=②【資材】在庫情報!H$4),('③【組立化粧箱】作業依頼＆実績'!$N$7:$N$256))</f>
        <v>0</v>
      </c>
      <c r="I413" s="23">
        <f t="shared" si="78"/>
        <v>3443</v>
      </c>
      <c r="J413" s="21">
        <f>SUMPRODUCT((①【資材】入荷情報!$O$7:$O$56=②【資材】在庫情報!$B413)*(①【資材】入荷情報!$P$7:$P$56=②【資材】在庫情報!K$4),(①【資材】入荷情報!$S$7:$S$56))</f>
        <v>0</v>
      </c>
      <c r="K413" s="22" cm="1">
        <f t="array" ref="K413">SUMPRODUCT(('③【組立化粧箱】作業依頼＆実績'!$K$7:$K$256=②【資材】在庫情報!$B413)*('③【組立化粧箱】作業依頼＆実績'!$L$7:$L$256=②【資材】在庫情報!K$4),('③【組立化粧箱】作業依頼＆実績'!$N$7:$N$256))</f>
        <v>0</v>
      </c>
      <c r="L413" s="23">
        <f t="shared" si="79"/>
        <v>3443</v>
      </c>
      <c r="M413" s="21">
        <f>SUMPRODUCT((①【資材】入荷情報!$O$7:$O$56=②【資材】在庫情報!$B413)*(①【資材】入荷情報!$P$7:$P$56=②【資材】在庫情報!N$4),(①【資材】入荷情報!$S$7:$S$56))</f>
        <v>0</v>
      </c>
      <c r="N413" s="22" cm="1">
        <f t="array" ref="N413">SUMPRODUCT(('③【組立化粧箱】作業依頼＆実績'!$K$7:$K$256=②【資材】在庫情報!$B413)*('③【組立化粧箱】作業依頼＆実績'!$L$7:$L$256=②【資材】在庫情報!N$4),('③【組立化粧箱】作業依頼＆実績'!$N$7:$N$256))</f>
        <v>0</v>
      </c>
      <c r="O413" s="23">
        <f t="shared" si="80"/>
        <v>5280</v>
      </c>
      <c r="P413" s="21">
        <f>SUMPRODUCT((①【資材】入荷情報!$O$7:$O$56=②【資材】在庫情報!$B413)*(①【資材】入荷情報!$P$7:$P$56=②【資材】在庫情報!Q$4),(①【資材】入荷情報!$S$7:$S$56))</f>
        <v>0</v>
      </c>
      <c r="Q413" s="22" cm="1">
        <f t="array" ref="Q413">SUMPRODUCT(('③【組立化粧箱】作業依頼＆実績'!$K$7:$K$256=②【資材】在庫情報!$B413)*('③【組立化粧箱】作業依頼＆実績'!$L$7:$L$256=②【資材】在庫情報!Q$4),('③【組立化粧箱】作業依頼＆実績'!$N$7:$N$256))</f>
        <v>0</v>
      </c>
      <c r="R413" s="23">
        <f t="shared" si="81"/>
        <v>45</v>
      </c>
      <c r="S413" s="21">
        <f>SUMPRODUCT((①【資材】入荷情報!$O$7:$O$56=②【資材】在庫情報!$B413)*(①【資材】入荷情報!$P$7:$P$56=②【資材】在庫情報!T$4),(①【資材】入荷情報!$S$7:$S$56))</f>
        <v>0</v>
      </c>
      <c r="T413" s="22" cm="1">
        <f t="array" ref="T413">SUMPRODUCT(('③【組立化粧箱】作業依頼＆実績'!$K$7:$K$256=②【資材】在庫情報!$B413)*('③【組立化粧箱】作業依頼＆実績'!$L$7:$L$256=②【資材】在庫情報!T$4),('③【組立化粧箱】作業依頼＆実績'!$N$7:$N$256))</f>
        <v>0</v>
      </c>
      <c r="U413" s="23">
        <f t="shared" si="82"/>
        <v>170</v>
      </c>
      <c r="W413" s="68">
        <f t="shared" si="83"/>
        <v>0</v>
      </c>
      <c r="X413" s="22">
        <f t="shared" si="84"/>
        <v>0</v>
      </c>
      <c r="Y413" s="69">
        <f t="shared" si="85"/>
        <v>9419</v>
      </c>
    </row>
    <row r="414" spans="2:25" hidden="1" outlineLevel="1" x14ac:dyDescent="0.25">
      <c r="B414" s="19">
        <f t="shared" si="76"/>
        <v>45638</v>
      </c>
      <c r="C414" s="20" t="s">
        <v>81</v>
      </c>
      <c r="D414" s="21">
        <f>SUMPRODUCT((①【資材】入荷情報!$O$7:$O$56=②【資材】在庫情報!$B414)*(①【資材】入荷情報!$P$7:$P$56=②【資材】在庫情報!E$4),(①【資材】入荷情報!$S$7:$S$56))</f>
        <v>0</v>
      </c>
      <c r="E414" s="22" cm="1">
        <f t="array" ref="E414">SUMPRODUCT(('③【組立化粧箱】作業依頼＆実績'!$K$7:$K$256=②【資材】在庫情報!$B414)*('③【組立化粧箱】作業依頼＆実績'!$L$7:$L$256=②【資材】在庫情報!E$4),('③【組立化粧箱】作業依頼＆実績'!$N$7:$N$256))</f>
        <v>0</v>
      </c>
      <c r="F414" s="23">
        <f t="shared" si="77"/>
        <v>5660</v>
      </c>
      <c r="G414" s="21">
        <f>SUMPRODUCT((①【資材】入荷情報!$O$7:$O$56=②【資材】在庫情報!$B414)*(①【資材】入荷情報!$P$7:$P$56=②【資材】在庫情報!H$4),(①【資材】入荷情報!$S$7:$S$56))</f>
        <v>0</v>
      </c>
      <c r="H414" s="22" cm="1">
        <f t="array" ref="H414">SUMPRODUCT(('③【組立化粧箱】作業依頼＆実績'!$K$7:$K$256=②【資材】在庫情報!$B414)*('③【組立化粧箱】作業依頼＆実績'!$L$7:$L$256=②【資材】在庫情報!H$4),('③【組立化粧箱】作業依頼＆実績'!$N$7:$N$256))</f>
        <v>0</v>
      </c>
      <c r="I414" s="23">
        <f t="shared" si="78"/>
        <v>3443</v>
      </c>
      <c r="J414" s="21">
        <f>SUMPRODUCT((①【資材】入荷情報!$O$7:$O$56=②【資材】在庫情報!$B414)*(①【資材】入荷情報!$P$7:$P$56=②【資材】在庫情報!K$4),(①【資材】入荷情報!$S$7:$S$56))</f>
        <v>0</v>
      </c>
      <c r="K414" s="22" cm="1">
        <f t="array" ref="K414">SUMPRODUCT(('③【組立化粧箱】作業依頼＆実績'!$K$7:$K$256=②【資材】在庫情報!$B414)*('③【組立化粧箱】作業依頼＆実績'!$L$7:$L$256=②【資材】在庫情報!K$4),('③【組立化粧箱】作業依頼＆実績'!$N$7:$N$256))</f>
        <v>0</v>
      </c>
      <c r="L414" s="23">
        <f t="shared" si="79"/>
        <v>3443</v>
      </c>
      <c r="M414" s="21">
        <f>SUMPRODUCT((①【資材】入荷情報!$O$7:$O$56=②【資材】在庫情報!$B414)*(①【資材】入荷情報!$P$7:$P$56=②【資材】在庫情報!N$4),(①【資材】入荷情報!$S$7:$S$56))</f>
        <v>0</v>
      </c>
      <c r="N414" s="22" cm="1">
        <f t="array" ref="N414">SUMPRODUCT(('③【組立化粧箱】作業依頼＆実績'!$K$7:$K$256=②【資材】在庫情報!$B414)*('③【組立化粧箱】作業依頼＆実績'!$L$7:$L$256=②【資材】在庫情報!N$4),('③【組立化粧箱】作業依頼＆実績'!$N$7:$N$256))</f>
        <v>0</v>
      </c>
      <c r="O414" s="23">
        <f t="shared" si="80"/>
        <v>5280</v>
      </c>
      <c r="P414" s="21">
        <f>SUMPRODUCT((①【資材】入荷情報!$O$7:$O$56=②【資材】在庫情報!$B414)*(①【資材】入荷情報!$P$7:$P$56=②【資材】在庫情報!Q$4),(①【資材】入荷情報!$S$7:$S$56))</f>
        <v>0</v>
      </c>
      <c r="Q414" s="22" cm="1">
        <f t="array" ref="Q414">SUMPRODUCT(('③【組立化粧箱】作業依頼＆実績'!$K$7:$K$256=②【資材】在庫情報!$B414)*('③【組立化粧箱】作業依頼＆実績'!$L$7:$L$256=②【資材】在庫情報!Q$4),('③【組立化粧箱】作業依頼＆実績'!$N$7:$N$256))</f>
        <v>0</v>
      </c>
      <c r="R414" s="23">
        <f t="shared" si="81"/>
        <v>45</v>
      </c>
      <c r="S414" s="21">
        <f>SUMPRODUCT((①【資材】入荷情報!$O$7:$O$56=②【資材】在庫情報!$B414)*(①【資材】入荷情報!$P$7:$P$56=②【資材】在庫情報!T$4),(①【資材】入荷情報!$S$7:$S$56))</f>
        <v>0</v>
      </c>
      <c r="T414" s="22" cm="1">
        <f t="array" ref="T414">SUMPRODUCT(('③【組立化粧箱】作業依頼＆実績'!$K$7:$K$256=②【資材】在庫情報!$B414)*('③【組立化粧箱】作業依頼＆実績'!$L$7:$L$256=②【資材】在庫情報!T$4),('③【組立化粧箱】作業依頼＆実績'!$N$7:$N$256))</f>
        <v>0</v>
      </c>
      <c r="U414" s="23">
        <f t="shared" si="82"/>
        <v>170</v>
      </c>
      <c r="W414" s="68">
        <f t="shared" si="83"/>
        <v>0</v>
      </c>
      <c r="X414" s="22">
        <f t="shared" si="84"/>
        <v>0</v>
      </c>
      <c r="Y414" s="69">
        <f t="shared" si="85"/>
        <v>9419</v>
      </c>
    </row>
    <row r="415" spans="2:25" hidden="1" outlineLevel="1" x14ac:dyDescent="0.25">
      <c r="B415" s="19">
        <f t="shared" si="76"/>
        <v>45639</v>
      </c>
      <c r="C415" s="20" t="s">
        <v>75</v>
      </c>
      <c r="D415" s="21">
        <f>SUMPRODUCT((①【資材】入荷情報!$O$7:$O$56=②【資材】在庫情報!$B415)*(①【資材】入荷情報!$P$7:$P$56=②【資材】在庫情報!E$4),(①【資材】入荷情報!$S$7:$S$56))</f>
        <v>0</v>
      </c>
      <c r="E415" s="22" cm="1">
        <f t="array" ref="E415">SUMPRODUCT(('③【組立化粧箱】作業依頼＆実績'!$K$7:$K$256=②【資材】在庫情報!$B415)*('③【組立化粧箱】作業依頼＆実績'!$L$7:$L$256=②【資材】在庫情報!E$4),('③【組立化粧箱】作業依頼＆実績'!$N$7:$N$256))</f>
        <v>0</v>
      </c>
      <c r="F415" s="23">
        <f t="shared" si="77"/>
        <v>5660</v>
      </c>
      <c r="G415" s="21">
        <f>SUMPRODUCT((①【資材】入荷情報!$O$7:$O$56=②【資材】在庫情報!$B415)*(①【資材】入荷情報!$P$7:$P$56=②【資材】在庫情報!H$4),(①【資材】入荷情報!$S$7:$S$56))</f>
        <v>0</v>
      </c>
      <c r="H415" s="22" cm="1">
        <f t="array" ref="H415">SUMPRODUCT(('③【組立化粧箱】作業依頼＆実績'!$K$7:$K$256=②【資材】在庫情報!$B415)*('③【組立化粧箱】作業依頼＆実績'!$L$7:$L$256=②【資材】在庫情報!H$4),('③【組立化粧箱】作業依頼＆実績'!$N$7:$N$256))</f>
        <v>0</v>
      </c>
      <c r="I415" s="23">
        <f t="shared" si="78"/>
        <v>3443</v>
      </c>
      <c r="J415" s="21">
        <f>SUMPRODUCT((①【資材】入荷情報!$O$7:$O$56=②【資材】在庫情報!$B415)*(①【資材】入荷情報!$P$7:$P$56=②【資材】在庫情報!K$4),(①【資材】入荷情報!$S$7:$S$56))</f>
        <v>0</v>
      </c>
      <c r="K415" s="22" cm="1">
        <f t="array" ref="K415">SUMPRODUCT(('③【組立化粧箱】作業依頼＆実績'!$K$7:$K$256=②【資材】在庫情報!$B415)*('③【組立化粧箱】作業依頼＆実績'!$L$7:$L$256=②【資材】在庫情報!K$4),('③【組立化粧箱】作業依頼＆実績'!$N$7:$N$256))</f>
        <v>0</v>
      </c>
      <c r="L415" s="23">
        <f t="shared" si="79"/>
        <v>3443</v>
      </c>
      <c r="M415" s="21">
        <f>SUMPRODUCT((①【資材】入荷情報!$O$7:$O$56=②【資材】在庫情報!$B415)*(①【資材】入荷情報!$P$7:$P$56=②【資材】在庫情報!N$4),(①【資材】入荷情報!$S$7:$S$56))</f>
        <v>0</v>
      </c>
      <c r="N415" s="22" cm="1">
        <f t="array" ref="N415">SUMPRODUCT(('③【組立化粧箱】作業依頼＆実績'!$K$7:$K$256=②【資材】在庫情報!$B415)*('③【組立化粧箱】作業依頼＆実績'!$L$7:$L$256=②【資材】在庫情報!N$4),('③【組立化粧箱】作業依頼＆実績'!$N$7:$N$256))</f>
        <v>0</v>
      </c>
      <c r="O415" s="23">
        <f t="shared" si="80"/>
        <v>5280</v>
      </c>
      <c r="P415" s="21">
        <f>SUMPRODUCT((①【資材】入荷情報!$O$7:$O$56=②【資材】在庫情報!$B415)*(①【資材】入荷情報!$P$7:$P$56=②【資材】在庫情報!Q$4),(①【資材】入荷情報!$S$7:$S$56))</f>
        <v>0</v>
      </c>
      <c r="Q415" s="22" cm="1">
        <f t="array" ref="Q415">SUMPRODUCT(('③【組立化粧箱】作業依頼＆実績'!$K$7:$K$256=②【資材】在庫情報!$B415)*('③【組立化粧箱】作業依頼＆実績'!$L$7:$L$256=②【資材】在庫情報!Q$4),('③【組立化粧箱】作業依頼＆実績'!$N$7:$N$256))</f>
        <v>0</v>
      </c>
      <c r="R415" s="23">
        <f t="shared" si="81"/>
        <v>45</v>
      </c>
      <c r="S415" s="21">
        <f>SUMPRODUCT((①【資材】入荷情報!$O$7:$O$56=②【資材】在庫情報!$B415)*(①【資材】入荷情報!$P$7:$P$56=②【資材】在庫情報!T$4),(①【資材】入荷情報!$S$7:$S$56))</f>
        <v>0</v>
      </c>
      <c r="T415" s="22" cm="1">
        <f t="array" ref="T415">SUMPRODUCT(('③【組立化粧箱】作業依頼＆実績'!$K$7:$K$256=②【資材】在庫情報!$B415)*('③【組立化粧箱】作業依頼＆実績'!$L$7:$L$256=②【資材】在庫情報!T$4),('③【組立化粧箱】作業依頼＆実績'!$N$7:$N$256))</f>
        <v>0</v>
      </c>
      <c r="U415" s="23">
        <f t="shared" si="82"/>
        <v>170</v>
      </c>
      <c r="W415" s="68">
        <f t="shared" si="83"/>
        <v>0</v>
      </c>
      <c r="X415" s="22">
        <f t="shared" si="84"/>
        <v>0</v>
      </c>
      <c r="Y415" s="69">
        <f t="shared" si="85"/>
        <v>9419</v>
      </c>
    </row>
    <row r="416" spans="2:25" hidden="1" outlineLevel="1" x14ac:dyDescent="0.25">
      <c r="B416" s="19">
        <f t="shared" si="76"/>
        <v>45640</v>
      </c>
      <c r="C416" s="20" t="s">
        <v>76</v>
      </c>
      <c r="D416" s="21">
        <f>SUMPRODUCT((①【資材】入荷情報!$O$7:$O$56=②【資材】在庫情報!$B416)*(①【資材】入荷情報!$P$7:$P$56=②【資材】在庫情報!E$4),(①【資材】入荷情報!$S$7:$S$56))</f>
        <v>0</v>
      </c>
      <c r="E416" s="22" cm="1">
        <f t="array" ref="E416">SUMPRODUCT(('③【組立化粧箱】作業依頼＆実績'!$K$7:$K$256=②【資材】在庫情報!$B416)*('③【組立化粧箱】作業依頼＆実績'!$L$7:$L$256=②【資材】在庫情報!E$4),('③【組立化粧箱】作業依頼＆実績'!$N$7:$N$256))</f>
        <v>0</v>
      </c>
      <c r="F416" s="23">
        <f t="shared" si="77"/>
        <v>5660</v>
      </c>
      <c r="G416" s="21">
        <f>SUMPRODUCT((①【資材】入荷情報!$O$7:$O$56=②【資材】在庫情報!$B416)*(①【資材】入荷情報!$P$7:$P$56=②【資材】在庫情報!H$4),(①【資材】入荷情報!$S$7:$S$56))</f>
        <v>0</v>
      </c>
      <c r="H416" s="22" cm="1">
        <f t="array" ref="H416">SUMPRODUCT(('③【組立化粧箱】作業依頼＆実績'!$K$7:$K$256=②【資材】在庫情報!$B416)*('③【組立化粧箱】作業依頼＆実績'!$L$7:$L$256=②【資材】在庫情報!H$4),('③【組立化粧箱】作業依頼＆実績'!$N$7:$N$256))</f>
        <v>0</v>
      </c>
      <c r="I416" s="23">
        <f t="shared" si="78"/>
        <v>3443</v>
      </c>
      <c r="J416" s="21">
        <f>SUMPRODUCT((①【資材】入荷情報!$O$7:$O$56=②【資材】在庫情報!$B416)*(①【資材】入荷情報!$P$7:$P$56=②【資材】在庫情報!K$4),(①【資材】入荷情報!$S$7:$S$56))</f>
        <v>0</v>
      </c>
      <c r="K416" s="22" cm="1">
        <f t="array" ref="K416">SUMPRODUCT(('③【組立化粧箱】作業依頼＆実績'!$K$7:$K$256=②【資材】在庫情報!$B416)*('③【組立化粧箱】作業依頼＆実績'!$L$7:$L$256=②【資材】在庫情報!K$4),('③【組立化粧箱】作業依頼＆実績'!$N$7:$N$256))</f>
        <v>0</v>
      </c>
      <c r="L416" s="23">
        <f t="shared" si="79"/>
        <v>3443</v>
      </c>
      <c r="M416" s="21">
        <f>SUMPRODUCT((①【資材】入荷情報!$O$7:$O$56=②【資材】在庫情報!$B416)*(①【資材】入荷情報!$P$7:$P$56=②【資材】在庫情報!N$4),(①【資材】入荷情報!$S$7:$S$56))</f>
        <v>0</v>
      </c>
      <c r="N416" s="22" cm="1">
        <f t="array" ref="N416">SUMPRODUCT(('③【組立化粧箱】作業依頼＆実績'!$K$7:$K$256=②【資材】在庫情報!$B416)*('③【組立化粧箱】作業依頼＆実績'!$L$7:$L$256=②【資材】在庫情報!N$4),('③【組立化粧箱】作業依頼＆実績'!$N$7:$N$256))</f>
        <v>0</v>
      </c>
      <c r="O416" s="23">
        <f t="shared" si="80"/>
        <v>5280</v>
      </c>
      <c r="P416" s="21">
        <f>SUMPRODUCT((①【資材】入荷情報!$O$7:$O$56=②【資材】在庫情報!$B416)*(①【資材】入荷情報!$P$7:$P$56=②【資材】在庫情報!Q$4),(①【資材】入荷情報!$S$7:$S$56))</f>
        <v>0</v>
      </c>
      <c r="Q416" s="22" cm="1">
        <f t="array" ref="Q416">SUMPRODUCT(('③【組立化粧箱】作業依頼＆実績'!$K$7:$K$256=②【資材】在庫情報!$B416)*('③【組立化粧箱】作業依頼＆実績'!$L$7:$L$256=②【資材】在庫情報!Q$4),('③【組立化粧箱】作業依頼＆実績'!$N$7:$N$256))</f>
        <v>0</v>
      </c>
      <c r="R416" s="23">
        <f t="shared" si="81"/>
        <v>45</v>
      </c>
      <c r="S416" s="21">
        <f>SUMPRODUCT((①【資材】入荷情報!$O$7:$O$56=②【資材】在庫情報!$B416)*(①【資材】入荷情報!$P$7:$P$56=②【資材】在庫情報!T$4),(①【資材】入荷情報!$S$7:$S$56))</f>
        <v>0</v>
      </c>
      <c r="T416" s="22" cm="1">
        <f t="array" ref="T416">SUMPRODUCT(('③【組立化粧箱】作業依頼＆実績'!$K$7:$K$256=②【資材】在庫情報!$B416)*('③【組立化粧箱】作業依頼＆実績'!$L$7:$L$256=②【資材】在庫情報!T$4),('③【組立化粧箱】作業依頼＆実績'!$N$7:$N$256))</f>
        <v>0</v>
      </c>
      <c r="U416" s="23">
        <f t="shared" si="82"/>
        <v>170</v>
      </c>
      <c r="W416" s="68">
        <f t="shared" si="83"/>
        <v>0</v>
      </c>
      <c r="X416" s="22">
        <f t="shared" si="84"/>
        <v>0</v>
      </c>
      <c r="Y416" s="69">
        <f t="shared" si="85"/>
        <v>9419</v>
      </c>
    </row>
    <row r="417" spans="2:25" hidden="1" outlineLevel="1" x14ac:dyDescent="0.25">
      <c r="B417" s="19">
        <f t="shared" si="76"/>
        <v>45641</v>
      </c>
      <c r="C417" s="20" t="s">
        <v>77</v>
      </c>
      <c r="D417" s="21">
        <f>SUMPRODUCT((①【資材】入荷情報!$O$7:$O$56=②【資材】在庫情報!$B417)*(①【資材】入荷情報!$P$7:$P$56=②【資材】在庫情報!E$4),(①【資材】入荷情報!$S$7:$S$56))</f>
        <v>0</v>
      </c>
      <c r="E417" s="22" cm="1">
        <f t="array" ref="E417">SUMPRODUCT(('③【組立化粧箱】作業依頼＆実績'!$K$7:$K$256=②【資材】在庫情報!$B417)*('③【組立化粧箱】作業依頼＆実績'!$L$7:$L$256=②【資材】在庫情報!E$4),('③【組立化粧箱】作業依頼＆実績'!$N$7:$N$256))</f>
        <v>0</v>
      </c>
      <c r="F417" s="23">
        <f t="shared" si="77"/>
        <v>5660</v>
      </c>
      <c r="G417" s="21">
        <f>SUMPRODUCT((①【資材】入荷情報!$O$7:$O$56=②【資材】在庫情報!$B417)*(①【資材】入荷情報!$P$7:$P$56=②【資材】在庫情報!H$4),(①【資材】入荷情報!$S$7:$S$56))</f>
        <v>0</v>
      </c>
      <c r="H417" s="22" cm="1">
        <f t="array" ref="H417">SUMPRODUCT(('③【組立化粧箱】作業依頼＆実績'!$K$7:$K$256=②【資材】在庫情報!$B417)*('③【組立化粧箱】作業依頼＆実績'!$L$7:$L$256=②【資材】在庫情報!H$4),('③【組立化粧箱】作業依頼＆実績'!$N$7:$N$256))</f>
        <v>0</v>
      </c>
      <c r="I417" s="23">
        <f t="shared" si="78"/>
        <v>3443</v>
      </c>
      <c r="J417" s="21">
        <f>SUMPRODUCT((①【資材】入荷情報!$O$7:$O$56=②【資材】在庫情報!$B417)*(①【資材】入荷情報!$P$7:$P$56=②【資材】在庫情報!K$4),(①【資材】入荷情報!$S$7:$S$56))</f>
        <v>0</v>
      </c>
      <c r="K417" s="22" cm="1">
        <f t="array" ref="K417">SUMPRODUCT(('③【組立化粧箱】作業依頼＆実績'!$K$7:$K$256=②【資材】在庫情報!$B417)*('③【組立化粧箱】作業依頼＆実績'!$L$7:$L$256=②【資材】在庫情報!K$4),('③【組立化粧箱】作業依頼＆実績'!$N$7:$N$256))</f>
        <v>0</v>
      </c>
      <c r="L417" s="23">
        <f t="shared" si="79"/>
        <v>3443</v>
      </c>
      <c r="M417" s="21">
        <f>SUMPRODUCT((①【資材】入荷情報!$O$7:$O$56=②【資材】在庫情報!$B417)*(①【資材】入荷情報!$P$7:$P$56=②【資材】在庫情報!N$4),(①【資材】入荷情報!$S$7:$S$56))</f>
        <v>0</v>
      </c>
      <c r="N417" s="22" cm="1">
        <f t="array" ref="N417">SUMPRODUCT(('③【組立化粧箱】作業依頼＆実績'!$K$7:$K$256=②【資材】在庫情報!$B417)*('③【組立化粧箱】作業依頼＆実績'!$L$7:$L$256=②【資材】在庫情報!N$4),('③【組立化粧箱】作業依頼＆実績'!$N$7:$N$256))</f>
        <v>0</v>
      </c>
      <c r="O417" s="23">
        <f t="shared" si="80"/>
        <v>5280</v>
      </c>
      <c r="P417" s="21">
        <f>SUMPRODUCT((①【資材】入荷情報!$O$7:$O$56=②【資材】在庫情報!$B417)*(①【資材】入荷情報!$P$7:$P$56=②【資材】在庫情報!Q$4),(①【資材】入荷情報!$S$7:$S$56))</f>
        <v>0</v>
      </c>
      <c r="Q417" s="22" cm="1">
        <f t="array" ref="Q417">SUMPRODUCT(('③【組立化粧箱】作業依頼＆実績'!$K$7:$K$256=②【資材】在庫情報!$B417)*('③【組立化粧箱】作業依頼＆実績'!$L$7:$L$256=②【資材】在庫情報!Q$4),('③【組立化粧箱】作業依頼＆実績'!$N$7:$N$256))</f>
        <v>0</v>
      </c>
      <c r="R417" s="23">
        <f t="shared" si="81"/>
        <v>45</v>
      </c>
      <c r="S417" s="21">
        <f>SUMPRODUCT((①【資材】入荷情報!$O$7:$O$56=②【資材】在庫情報!$B417)*(①【資材】入荷情報!$P$7:$P$56=②【資材】在庫情報!T$4),(①【資材】入荷情報!$S$7:$S$56))</f>
        <v>0</v>
      </c>
      <c r="T417" s="22" cm="1">
        <f t="array" ref="T417">SUMPRODUCT(('③【組立化粧箱】作業依頼＆実績'!$K$7:$K$256=②【資材】在庫情報!$B417)*('③【組立化粧箱】作業依頼＆実績'!$L$7:$L$256=②【資材】在庫情報!T$4),('③【組立化粧箱】作業依頼＆実績'!$N$7:$N$256))</f>
        <v>0</v>
      </c>
      <c r="U417" s="23">
        <f t="shared" si="82"/>
        <v>170</v>
      </c>
      <c r="W417" s="68">
        <f t="shared" si="83"/>
        <v>0</v>
      </c>
      <c r="X417" s="22">
        <f t="shared" si="84"/>
        <v>0</v>
      </c>
      <c r="Y417" s="69">
        <f t="shared" si="85"/>
        <v>9419</v>
      </c>
    </row>
    <row r="418" spans="2:25" hidden="1" outlineLevel="1" x14ac:dyDescent="0.25">
      <c r="B418" s="19">
        <f t="shared" si="76"/>
        <v>45642</v>
      </c>
      <c r="C418" s="20" t="s">
        <v>78</v>
      </c>
      <c r="D418" s="21">
        <f>SUMPRODUCT((①【資材】入荷情報!$O$7:$O$56=②【資材】在庫情報!$B418)*(①【資材】入荷情報!$P$7:$P$56=②【資材】在庫情報!E$4),(①【資材】入荷情報!$S$7:$S$56))</f>
        <v>0</v>
      </c>
      <c r="E418" s="22" cm="1">
        <f t="array" ref="E418">SUMPRODUCT(('③【組立化粧箱】作業依頼＆実績'!$K$7:$K$256=②【資材】在庫情報!$B418)*('③【組立化粧箱】作業依頼＆実績'!$L$7:$L$256=②【資材】在庫情報!E$4),('③【組立化粧箱】作業依頼＆実績'!$N$7:$N$256))</f>
        <v>0</v>
      </c>
      <c r="F418" s="23">
        <f t="shared" si="77"/>
        <v>5660</v>
      </c>
      <c r="G418" s="21">
        <f>SUMPRODUCT((①【資材】入荷情報!$O$7:$O$56=②【資材】在庫情報!$B418)*(①【資材】入荷情報!$P$7:$P$56=②【資材】在庫情報!H$4),(①【資材】入荷情報!$S$7:$S$56))</f>
        <v>0</v>
      </c>
      <c r="H418" s="22" cm="1">
        <f t="array" ref="H418">SUMPRODUCT(('③【組立化粧箱】作業依頼＆実績'!$K$7:$K$256=②【資材】在庫情報!$B418)*('③【組立化粧箱】作業依頼＆実績'!$L$7:$L$256=②【資材】在庫情報!H$4),('③【組立化粧箱】作業依頼＆実績'!$N$7:$N$256))</f>
        <v>0</v>
      </c>
      <c r="I418" s="23">
        <f t="shared" si="78"/>
        <v>3443</v>
      </c>
      <c r="J418" s="21">
        <f>SUMPRODUCT((①【資材】入荷情報!$O$7:$O$56=②【資材】在庫情報!$B418)*(①【資材】入荷情報!$P$7:$P$56=②【資材】在庫情報!K$4),(①【資材】入荷情報!$S$7:$S$56))</f>
        <v>0</v>
      </c>
      <c r="K418" s="22" cm="1">
        <f t="array" ref="K418">SUMPRODUCT(('③【組立化粧箱】作業依頼＆実績'!$K$7:$K$256=②【資材】在庫情報!$B418)*('③【組立化粧箱】作業依頼＆実績'!$L$7:$L$256=②【資材】在庫情報!K$4),('③【組立化粧箱】作業依頼＆実績'!$N$7:$N$256))</f>
        <v>0</v>
      </c>
      <c r="L418" s="23">
        <f t="shared" si="79"/>
        <v>3443</v>
      </c>
      <c r="M418" s="21">
        <f>SUMPRODUCT((①【資材】入荷情報!$O$7:$O$56=②【資材】在庫情報!$B418)*(①【資材】入荷情報!$P$7:$P$56=②【資材】在庫情報!N$4),(①【資材】入荷情報!$S$7:$S$56))</f>
        <v>0</v>
      </c>
      <c r="N418" s="22" cm="1">
        <f t="array" ref="N418">SUMPRODUCT(('③【組立化粧箱】作業依頼＆実績'!$K$7:$K$256=②【資材】在庫情報!$B418)*('③【組立化粧箱】作業依頼＆実績'!$L$7:$L$256=②【資材】在庫情報!N$4),('③【組立化粧箱】作業依頼＆実績'!$N$7:$N$256))</f>
        <v>0</v>
      </c>
      <c r="O418" s="23">
        <f t="shared" si="80"/>
        <v>5280</v>
      </c>
      <c r="P418" s="21">
        <f>SUMPRODUCT((①【資材】入荷情報!$O$7:$O$56=②【資材】在庫情報!$B418)*(①【資材】入荷情報!$P$7:$P$56=②【資材】在庫情報!Q$4),(①【資材】入荷情報!$S$7:$S$56))</f>
        <v>0</v>
      </c>
      <c r="Q418" s="22" cm="1">
        <f t="array" ref="Q418">SUMPRODUCT(('③【組立化粧箱】作業依頼＆実績'!$K$7:$K$256=②【資材】在庫情報!$B418)*('③【組立化粧箱】作業依頼＆実績'!$L$7:$L$256=②【資材】在庫情報!Q$4),('③【組立化粧箱】作業依頼＆実績'!$N$7:$N$256))</f>
        <v>0</v>
      </c>
      <c r="R418" s="23">
        <f t="shared" si="81"/>
        <v>45</v>
      </c>
      <c r="S418" s="21">
        <f>SUMPRODUCT((①【資材】入荷情報!$O$7:$O$56=②【資材】在庫情報!$B418)*(①【資材】入荷情報!$P$7:$P$56=②【資材】在庫情報!T$4),(①【資材】入荷情報!$S$7:$S$56))</f>
        <v>0</v>
      </c>
      <c r="T418" s="22" cm="1">
        <f t="array" ref="T418">SUMPRODUCT(('③【組立化粧箱】作業依頼＆実績'!$K$7:$K$256=②【資材】在庫情報!$B418)*('③【組立化粧箱】作業依頼＆実績'!$L$7:$L$256=②【資材】在庫情報!T$4),('③【組立化粧箱】作業依頼＆実績'!$N$7:$N$256))</f>
        <v>0</v>
      </c>
      <c r="U418" s="23">
        <f t="shared" si="82"/>
        <v>170</v>
      </c>
      <c r="W418" s="68">
        <f t="shared" si="83"/>
        <v>0</v>
      </c>
      <c r="X418" s="22">
        <f t="shared" si="84"/>
        <v>0</v>
      </c>
      <c r="Y418" s="69">
        <f t="shared" si="85"/>
        <v>9419</v>
      </c>
    </row>
    <row r="419" spans="2:25" hidden="1" outlineLevel="1" x14ac:dyDescent="0.25">
      <c r="B419" s="19">
        <f t="shared" si="76"/>
        <v>45643</v>
      </c>
      <c r="C419" s="20" t="s">
        <v>79</v>
      </c>
      <c r="D419" s="21">
        <f>SUMPRODUCT((①【資材】入荷情報!$O$7:$O$56=②【資材】在庫情報!$B419)*(①【資材】入荷情報!$P$7:$P$56=②【資材】在庫情報!E$4),(①【資材】入荷情報!$S$7:$S$56))</f>
        <v>0</v>
      </c>
      <c r="E419" s="22" cm="1">
        <f t="array" ref="E419">SUMPRODUCT(('③【組立化粧箱】作業依頼＆実績'!$K$7:$K$256=②【資材】在庫情報!$B419)*('③【組立化粧箱】作業依頼＆実績'!$L$7:$L$256=②【資材】在庫情報!E$4),('③【組立化粧箱】作業依頼＆実績'!$N$7:$N$256))</f>
        <v>0</v>
      </c>
      <c r="F419" s="23">
        <f t="shared" si="77"/>
        <v>5660</v>
      </c>
      <c r="G419" s="21">
        <f>SUMPRODUCT((①【資材】入荷情報!$O$7:$O$56=②【資材】在庫情報!$B419)*(①【資材】入荷情報!$P$7:$P$56=②【資材】在庫情報!H$4),(①【資材】入荷情報!$S$7:$S$56))</f>
        <v>0</v>
      </c>
      <c r="H419" s="22" cm="1">
        <f t="array" ref="H419">SUMPRODUCT(('③【組立化粧箱】作業依頼＆実績'!$K$7:$K$256=②【資材】在庫情報!$B419)*('③【組立化粧箱】作業依頼＆実績'!$L$7:$L$256=②【資材】在庫情報!H$4),('③【組立化粧箱】作業依頼＆実績'!$N$7:$N$256))</f>
        <v>0</v>
      </c>
      <c r="I419" s="23">
        <f t="shared" si="78"/>
        <v>3443</v>
      </c>
      <c r="J419" s="21">
        <f>SUMPRODUCT((①【資材】入荷情報!$O$7:$O$56=②【資材】在庫情報!$B419)*(①【資材】入荷情報!$P$7:$P$56=②【資材】在庫情報!K$4),(①【資材】入荷情報!$S$7:$S$56))</f>
        <v>0</v>
      </c>
      <c r="K419" s="22" cm="1">
        <f t="array" ref="K419">SUMPRODUCT(('③【組立化粧箱】作業依頼＆実績'!$K$7:$K$256=②【資材】在庫情報!$B419)*('③【組立化粧箱】作業依頼＆実績'!$L$7:$L$256=②【資材】在庫情報!K$4),('③【組立化粧箱】作業依頼＆実績'!$N$7:$N$256))</f>
        <v>0</v>
      </c>
      <c r="L419" s="23">
        <f t="shared" si="79"/>
        <v>3443</v>
      </c>
      <c r="M419" s="21">
        <f>SUMPRODUCT((①【資材】入荷情報!$O$7:$O$56=②【資材】在庫情報!$B419)*(①【資材】入荷情報!$P$7:$P$56=②【資材】在庫情報!N$4),(①【資材】入荷情報!$S$7:$S$56))</f>
        <v>0</v>
      </c>
      <c r="N419" s="22" cm="1">
        <f t="array" ref="N419">SUMPRODUCT(('③【組立化粧箱】作業依頼＆実績'!$K$7:$K$256=②【資材】在庫情報!$B419)*('③【組立化粧箱】作業依頼＆実績'!$L$7:$L$256=②【資材】在庫情報!N$4),('③【組立化粧箱】作業依頼＆実績'!$N$7:$N$256))</f>
        <v>0</v>
      </c>
      <c r="O419" s="23">
        <f t="shared" si="80"/>
        <v>5280</v>
      </c>
      <c r="P419" s="21">
        <f>SUMPRODUCT((①【資材】入荷情報!$O$7:$O$56=②【資材】在庫情報!$B419)*(①【資材】入荷情報!$P$7:$P$56=②【資材】在庫情報!Q$4),(①【資材】入荷情報!$S$7:$S$56))</f>
        <v>0</v>
      </c>
      <c r="Q419" s="22" cm="1">
        <f t="array" ref="Q419">SUMPRODUCT(('③【組立化粧箱】作業依頼＆実績'!$K$7:$K$256=②【資材】在庫情報!$B419)*('③【組立化粧箱】作業依頼＆実績'!$L$7:$L$256=②【資材】在庫情報!Q$4),('③【組立化粧箱】作業依頼＆実績'!$N$7:$N$256))</f>
        <v>0</v>
      </c>
      <c r="R419" s="23">
        <f t="shared" si="81"/>
        <v>45</v>
      </c>
      <c r="S419" s="21">
        <f>SUMPRODUCT((①【資材】入荷情報!$O$7:$O$56=②【資材】在庫情報!$B419)*(①【資材】入荷情報!$P$7:$P$56=②【資材】在庫情報!T$4),(①【資材】入荷情報!$S$7:$S$56))</f>
        <v>0</v>
      </c>
      <c r="T419" s="22" cm="1">
        <f t="array" ref="T419">SUMPRODUCT(('③【組立化粧箱】作業依頼＆実績'!$K$7:$K$256=②【資材】在庫情報!$B419)*('③【組立化粧箱】作業依頼＆実績'!$L$7:$L$256=②【資材】在庫情報!T$4),('③【組立化粧箱】作業依頼＆実績'!$N$7:$N$256))</f>
        <v>0</v>
      </c>
      <c r="U419" s="23">
        <f t="shared" si="82"/>
        <v>170</v>
      </c>
      <c r="W419" s="68">
        <f t="shared" si="83"/>
        <v>0</v>
      </c>
      <c r="X419" s="22">
        <f t="shared" si="84"/>
        <v>0</v>
      </c>
      <c r="Y419" s="69">
        <f t="shared" si="85"/>
        <v>9419</v>
      </c>
    </row>
    <row r="420" spans="2:25" hidden="1" outlineLevel="1" x14ac:dyDescent="0.25">
      <c r="B420" s="19">
        <f t="shared" si="76"/>
        <v>45644</v>
      </c>
      <c r="C420" s="20" t="s">
        <v>80</v>
      </c>
      <c r="D420" s="21">
        <f>SUMPRODUCT((①【資材】入荷情報!$O$7:$O$56=②【資材】在庫情報!$B420)*(①【資材】入荷情報!$P$7:$P$56=②【資材】在庫情報!E$4),(①【資材】入荷情報!$S$7:$S$56))</f>
        <v>0</v>
      </c>
      <c r="E420" s="22" cm="1">
        <f t="array" ref="E420">SUMPRODUCT(('③【組立化粧箱】作業依頼＆実績'!$K$7:$K$256=②【資材】在庫情報!$B420)*('③【組立化粧箱】作業依頼＆実績'!$L$7:$L$256=②【資材】在庫情報!E$4),('③【組立化粧箱】作業依頼＆実績'!$N$7:$N$256))</f>
        <v>0</v>
      </c>
      <c r="F420" s="23">
        <f t="shared" si="77"/>
        <v>5660</v>
      </c>
      <c r="G420" s="21">
        <f>SUMPRODUCT((①【資材】入荷情報!$O$7:$O$56=②【資材】在庫情報!$B420)*(①【資材】入荷情報!$P$7:$P$56=②【資材】在庫情報!H$4),(①【資材】入荷情報!$S$7:$S$56))</f>
        <v>0</v>
      </c>
      <c r="H420" s="22" cm="1">
        <f t="array" ref="H420">SUMPRODUCT(('③【組立化粧箱】作業依頼＆実績'!$K$7:$K$256=②【資材】在庫情報!$B420)*('③【組立化粧箱】作業依頼＆実績'!$L$7:$L$256=②【資材】在庫情報!H$4),('③【組立化粧箱】作業依頼＆実績'!$N$7:$N$256))</f>
        <v>0</v>
      </c>
      <c r="I420" s="23">
        <f t="shared" si="78"/>
        <v>3443</v>
      </c>
      <c r="J420" s="21">
        <f>SUMPRODUCT((①【資材】入荷情報!$O$7:$O$56=②【資材】在庫情報!$B420)*(①【資材】入荷情報!$P$7:$P$56=②【資材】在庫情報!K$4),(①【資材】入荷情報!$S$7:$S$56))</f>
        <v>0</v>
      </c>
      <c r="K420" s="22" cm="1">
        <f t="array" ref="K420">SUMPRODUCT(('③【組立化粧箱】作業依頼＆実績'!$K$7:$K$256=②【資材】在庫情報!$B420)*('③【組立化粧箱】作業依頼＆実績'!$L$7:$L$256=②【資材】在庫情報!K$4),('③【組立化粧箱】作業依頼＆実績'!$N$7:$N$256))</f>
        <v>0</v>
      </c>
      <c r="L420" s="23">
        <f t="shared" si="79"/>
        <v>3443</v>
      </c>
      <c r="M420" s="21">
        <f>SUMPRODUCT((①【資材】入荷情報!$O$7:$O$56=②【資材】在庫情報!$B420)*(①【資材】入荷情報!$P$7:$P$56=②【資材】在庫情報!N$4),(①【資材】入荷情報!$S$7:$S$56))</f>
        <v>0</v>
      </c>
      <c r="N420" s="22" cm="1">
        <f t="array" ref="N420">SUMPRODUCT(('③【組立化粧箱】作業依頼＆実績'!$K$7:$K$256=②【資材】在庫情報!$B420)*('③【組立化粧箱】作業依頼＆実績'!$L$7:$L$256=②【資材】在庫情報!N$4),('③【組立化粧箱】作業依頼＆実績'!$N$7:$N$256))</f>
        <v>0</v>
      </c>
      <c r="O420" s="23">
        <f t="shared" si="80"/>
        <v>5280</v>
      </c>
      <c r="P420" s="21">
        <f>SUMPRODUCT((①【資材】入荷情報!$O$7:$O$56=②【資材】在庫情報!$B420)*(①【資材】入荷情報!$P$7:$P$56=②【資材】在庫情報!Q$4),(①【資材】入荷情報!$S$7:$S$56))</f>
        <v>0</v>
      </c>
      <c r="Q420" s="22" cm="1">
        <f t="array" ref="Q420">SUMPRODUCT(('③【組立化粧箱】作業依頼＆実績'!$K$7:$K$256=②【資材】在庫情報!$B420)*('③【組立化粧箱】作業依頼＆実績'!$L$7:$L$256=②【資材】在庫情報!Q$4),('③【組立化粧箱】作業依頼＆実績'!$N$7:$N$256))</f>
        <v>0</v>
      </c>
      <c r="R420" s="23">
        <f t="shared" si="81"/>
        <v>45</v>
      </c>
      <c r="S420" s="21">
        <f>SUMPRODUCT((①【資材】入荷情報!$O$7:$O$56=②【資材】在庫情報!$B420)*(①【資材】入荷情報!$P$7:$P$56=②【資材】在庫情報!T$4),(①【資材】入荷情報!$S$7:$S$56))</f>
        <v>0</v>
      </c>
      <c r="T420" s="22" cm="1">
        <f t="array" ref="T420">SUMPRODUCT(('③【組立化粧箱】作業依頼＆実績'!$K$7:$K$256=②【資材】在庫情報!$B420)*('③【組立化粧箱】作業依頼＆実績'!$L$7:$L$256=②【資材】在庫情報!T$4),('③【組立化粧箱】作業依頼＆実績'!$N$7:$N$256))</f>
        <v>0</v>
      </c>
      <c r="U420" s="23">
        <f t="shared" si="82"/>
        <v>170</v>
      </c>
      <c r="W420" s="68">
        <f t="shared" si="83"/>
        <v>0</v>
      </c>
      <c r="X420" s="22">
        <f t="shared" si="84"/>
        <v>0</v>
      </c>
      <c r="Y420" s="69">
        <f t="shared" si="85"/>
        <v>9419</v>
      </c>
    </row>
    <row r="421" spans="2:25" hidden="1" outlineLevel="1" x14ac:dyDescent="0.25">
      <c r="B421" s="19">
        <f t="shared" si="76"/>
        <v>45645</v>
      </c>
      <c r="C421" s="20" t="s">
        <v>81</v>
      </c>
      <c r="D421" s="21">
        <f>SUMPRODUCT((①【資材】入荷情報!$O$7:$O$56=②【資材】在庫情報!$B421)*(①【資材】入荷情報!$P$7:$P$56=②【資材】在庫情報!E$4),(①【資材】入荷情報!$S$7:$S$56))</f>
        <v>0</v>
      </c>
      <c r="E421" s="22" cm="1">
        <f t="array" ref="E421">SUMPRODUCT(('③【組立化粧箱】作業依頼＆実績'!$K$7:$K$256=②【資材】在庫情報!$B421)*('③【組立化粧箱】作業依頼＆実績'!$L$7:$L$256=②【資材】在庫情報!E$4),('③【組立化粧箱】作業依頼＆実績'!$N$7:$N$256))</f>
        <v>0</v>
      </c>
      <c r="F421" s="23">
        <f t="shared" si="77"/>
        <v>5660</v>
      </c>
      <c r="G421" s="21">
        <f>SUMPRODUCT((①【資材】入荷情報!$O$7:$O$56=②【資材】在庫情報!$B421)*(①【資材】入荷情報!$P$7:$P$56=②【資材】在庫情報!H$4),(①【資材】入荷情報!$S$7:$S$56))</f>
        <v>0</v>
      </c>
      <c r="H421" s="22" cm="1">
        <f t="array" ref="H421">SUMPRODUCT(('③【組立化粧箱】作業依頼＆実績'!$K$7:$K$256=②【資材】在庫情報!$B421)*('③【組立化粧箱】作業依頼＆実績'!$L$7:$L$256=②【資材】在庫情報!H$4),('③【組立化粧箱】作業依頼＆実績'!$N$7:$N$256))</f>
        <v>0</v>
      </c>
      <c r="I421" s="23">
        <f t="shared" si="78"/>
        <v>3443</v>
      </c>
      <c r="J421" s="21">
        <f>SUMPRODUCT((①【資材】入荷情報!$O$7:$O$56=②【資材】在庫情報!$B421)*(①【資材】入荷情報!$P$7:$P$56=②【資材】在庫情報!K$4),(①【資材】入荷情報!$S$7:$S$56))</f>
        <v>0</v>
      </c>
      <c r="K421" s="22" cm="1">
        <f t="array" ref="K421">SUMPRODUCT(('③【組立化粧箱】作業依頼＆実績'!$K$7:$K$256=②【資材】在庫情報!$B421)*('③【組立化粧箱】作業依頼＆実績'!$L$7:$L$256=②【資材】在庫情報!K$4),('③【組立化粧箱】作業依頼＆実績'!$N$7:$N$256))</f>
        <v>0</v>
      </c>
      <c r="L421" s="23">
        <f t="shared" si="79"/>
        <v>3443</v>
      </c>
      <c r="M421" s="21">
        <f>SUMPRODUCT((①【資材】入荷情報!$O$7:$O$56=②【資材】在庫情報!$B421)*(①【資材】入荷情報!$P$7:$P$56=②【資材】在庫情報!N$4),(①【資材】入荷情報!$S$7:$S$56))</f>
        <v>0</v>
      </c>
      <c r="N421" s="22" cm="1">
        <f t="array" ref="N421">SUMPRODUCT(('③【組立化粧箱】作業依頼＆実績'!$K$7:$K$256=②【資材】在庫情報!$B421)*('③【組立化粧箱】作業依頼＆実績'!$L$7:$L$256=②【資材】在庫情報!N$4),('③【組立化粧箱】作業依頼＆実績'!$N$7:$N$256))</f>
        <v>0</v>
      </c>
      <c r="O421" s="23">
        <f t="shared" si="80"/>
        <v>5280</v>
      </c>
      <c r="P421" s="21">
        <f>SUMPRODUCT((①【資材】入荷情報!$O$7:$O$56=②【資材】在庫情報!$B421)*(①【資材】入荷情報!$P$7:$P$56=②【資材】在庫情報!Q$4),(①【資材】入荷情報!$S$7:$S$56))</f>
        <v>0</v>
      </c>
      <c r="Q421" s="22" cm="1">
        <f t="array" ref="Q421">SUMPRODUCT(('③【組立化粧箱】作業依頼＆実績'!$K$7:$K$256=②【資材】在庫情報!$B421)*('③【組立化粧箱】作業依頼＆実績'!$L$7:$L$256=②【資材】在庫情報!Q$4),('③【組立化粧箱】作業依頼＆実績'!$N$7:$N$256))</f>
        <v>0</v>
      </c>
      <c r="R421" s="23">
        <f t="shared" si="81"/>
        <v>45</v>
      </c>
      <c r="S421" s="21">
        <f>SUMPRODUCT((①【資材】入荷情報!$O$7:$O$56=②【資材】在庫情報!$B421)*(①【資材】入荷情報!$P$7:$P$56=②【資材】在庫情報!T$4),(①【資材】入荷情報!$S$7:$S$56))</f>
        <v>0</v>
      </c>
      <c r="T421" s="22" cm="1">
        <f t="array" ref="T421">SUMPRODUCT(('③【組立化粧箱】作業依頼＆実績'!$K$7:$K$256=②【資材】在庫情報!$B421)*('③【組立化粧箱】作業依頼＆実績'!$L$7:$L$256=②【資材】在庫情報!T$4),('③【組立化粧箱】作業依頼＆実績'!$N$7:$N$256))</f>
        <v>0</v>
      </c>
      <c r="U421" s="23">
        <f t="shared" si="82"/>
        <v>170</v>
      </c>
      <c r="W421" s="68">
        <f t="shared" si="83"/>
        <v>0</v>
      </c>
      <c r="X421" s="22">
        <f t="shared" si="84"/>
        <v>0</v>
      </c>
      <c r="Y421" s="69">
        <f t="shared" si="85"/>
        <v>9419</v>
      </c>
    </row>
    <row r="422" spans="2:25" hidden="1" outlineLevel="1" x14ac:dyDescent="0.25">
      <c r="B422" s="19">
        <f t="shared" si="76"/>
        <v>45646</v>
      </c>
      <c r="C422" s="20" t="s">
        <v>75</v>
      </c>
      <c r="D422" s="21">
        <f>SUMPRODUCT((①【資材】入荷情報!$O$7:$O$56=②【資材】在庫情報!$B422)*(①【資材】入荷情報!$P$7:$P$56=②【資材】在庫情報!E$4),(①【資材】入荷情報!$S$7:$S$56))</f>
        <v>0</v>
      </c>
      <c r="E422" s="22" cm="1">
        <f t="array" ref="E422">SUMPRODUCT(('③【組立化粧箱】作業依頼＆実績'!$K$7:$K$256=②【資材】在庫情報!$B422)*('③【組立化粧箱】作業依頼＆実績'!$L$7:$L$256=②【資材】在庫情報!E$4),('③【組立化粧箱】作業依頼＆実績'!$N$7:$N$256))</f>
        <v>0</v>
      </c>
      <c r="F422" s="23">
        <f t="shared" si="77"/>
        <v>5660</v>
      </c>
      <c r="G422" s="21">
        <f>SUMPRODUCT((①【資材】入荷情報!$O$7:$O$56=②【資材】在庫情報!$B422)*(①【資材】入荷情報!$P$7:$P$56=②【資材】在庫情報!H$4),(①【資材】入荷情報!$S$7:$S$56))</f>
        <v>0</v>
      </c>
      <c r="H422" s="22" cm="1">
        <f t="array" ref="H422">SUMPRODUCT(('③【組立化粧箱】作業依頼＆実績'!$K$7:$K$256=②【資材】在庫情報!$B422)*('③【組立化粧箱】作業依頼＆実績'!$L$7:$L$256=②【資材】在庫情報!H$4),('③【組立化粧箱】作業依頼＆実績'!$N$7:$N$256))</f>
        <v>0</v>
      </c>
      <c r="I422" s="23">
        <f t="shared" si="78"/>
        <v>3443</v>
      </c>
      <c r="J422" s="21">
        <f>SUMPRODUCT((①【資材】入荷情報!$O$7:$O$56=②【資材】在庫情報!$B422)*(①【資材】入荷情報!$P$7:$P$56=②【資材】在庫情報!K$4),(①【資材】入荷情報!$S$7:$S$56))</f>
        <v>0</v>
      </c>
      <c r="K422" s="22" cm="1">
        <f t="array" ref="K422">SUMPRODUCT(('③【組立化粧箱】作業依頼＆実績'!$K$7:$K$256=②【資材】在庫情報!$B422)*('③【組立化粧箱】作業依頼＆実績'!$L$7:$L$256=②【資材】在庫情報!K$4),('③【組立化粧箱】作業依頼＆実績'!$N$7:$N$256))</f>
        <v>0</v>
      </c>
      <c r="L422" s="23">
        <f t="shared" si="79"/>
        <v>3443</v>
      </c>
      <c r="M422" s="21">
        <f>SUMPRODUCT((①【資材】入荷情報!$O$7:$O$56=②【資材】在庫情報!$B422)*(①【資材】入荷情報!$P$7:$P$56=②【資材】在庫情報!N$4),(①【資材】入荷情報!$S$7:$S$56))</f>
        <v>0</v>
      </c>
      <c r="N422" s="22" cm="1">
        <f t="array" ref="N422">SUMPRODUCT(('③【組立化粧箱】作業依頼＆実績'!$K$7:$K$256=②【資材】在庫情報!$B422)*('③【組立化粧箱】作業依頼＆実績'!$L$7:$L$256=②【資材】在庫情報!N$4),('③【組立化粧箱】作業依頼＆実績'!$N$7:$N$256))</f>
        <v>0</v>
      </c>
      <c r="O422" s="23">
        <f t="shared" si="80"/>
        <v>5280</v>
      </c>
      <c r="P422" s="21">
        <f>SUMPRODUCT((①【資材】入荷情報!$O$7:$O$56=②【資材】在庫情報!$B422)*(①【資材】入荷情報!$P$7:$P$56=②【資材】在庫情報!Q$4),(①【資材】入荷情報!$S$7:$S$56))</f>
        <v>0</v>
      </c>
      <c r="Q422" s="22" cm="1">
        <f t="array" ref="Q422">SUMPRODUCT(('③【組立化粧箱】作業依頼＆実績'!$K$7:$K$256=②【資材】在庫情報!$B422)*('③【組立化粧箱】作業依頼＆実績'!$L$7:$L$256=②【資材】在庫情報!Q$4),('③【組立化粧箱】作業依頼＆実績'!$N$7:$N$256))</f>
        <v>0</v>
      </c>
      <c r="R422" s="23">
        <f t="shared" si="81"/>
        <v>45</v>
      </c>
      <c r="S422" s="21">
        <f>SUMPRODUCT((①【資材】入荷情報!$O$7:$O$56=②【資材】在庫情報!$B422)*(①【資材】入荷情報!$P$7:$P$56=②【資材】在庫情報!T$4),(①【資材】入荷情報!$S$7:$S$56))</f>
        <v>0</v>
      </c>
      <c r="T422" s="22" cm="1">
        <f t="array" ref="T422">SUMPRODUCT(('③【組立化粧箱】作業依頼＆実績'!$K$7:$K$256=②【資材】在庫情報!$B422)*('③【組立化粧箱】作業依頼＆実績'!$L$7:$L$256=②【資材】在庫情報!T$4),('③【組立化粧箱】作業依頼＆実績'!$N$7:$N$256))</f>
        <v>0</v>
      </c>
      <c r="U422" s="23">
        <f t="shared" si="82"/>
        <v>170</v>
      </c>
      <c r="W422" s="68">
        <f t="shared" si="83"/>
        <v>0</v>
      </c>
      <c r="X422" s="22">
        <f t="shared" si="84"/>
        <v>0</v>
      </c>
      <c r="Y422" s="69">
        <f t="shared" si="85"/>
        <v>9419</v>
      </c>
    </row>
    <row r="423" spans="2:25" hidden="1" outlineLevel="1" x14ac:dyDescent="0.25">
      <c r="B423" s="19">
        <f t="shared" si="76"/>
        <v>45647</v>
      </c>
      <c r="C423" s="20" t="s">
        <v>76</v>
      </c>
      <c r="D423" s="21">
        <f>SUMPRODUCT((①【資材】入荷情報!$O$7:$O$56=②【資材】在庫情報!$B423)*(①【資材】入荷情報!$P$7:$P$56=②【資材】在庫情報!E$4),(①【資材】入荷情報!$S$7:$S$56))</f>
        <v>0</v>
      </c>
      <c r="E423" s="22" cm="1">
        <f t="array" ref="E423">SUMPRODUCT(('③【組立化粧箱】作業依頼＆実績'!$K$7:$K$256=②【資材】在庫情報!$B423)*('③【組立化粧箱】作業依頼＆実績'!$L$7:$L$256=②【資材】在庫情報!E$4),('③【組立化粧箱】作業依頼＆実績'!$N$7:$N$256))</f>
        <v>0</v>
      </c>
      <c r="F423" s="23">
        <f t="shared" si="77"/>
        <v>5660</v>
      </c>
      <c r="G423" s="21">
        <f>SUMPRODUCT((①【資材】入荷情報!$O$7:$O$56=②【資材】在庫情報!$B423)*(①【資材】入荷情報!$P$7:$P$56=②【資材】在庫情報!H$4),(①【資材】入荷情報!$S$7:$S$56))</f>
        <v>0</v>
      </c>
      <c r="H423" s="22" cm="1">
        <f t="array" ref="H423">SUMPRODUCT(('③【組立化粧箱】作業依頼＆実績'!$K$7:$K$256=②【資材】在庫情報!$B423)*('③【組立化粧箱】作業依頼＆実績'!$L$7:$L$256=②【資材】在庫情報!H$4),('③【組立化粧箱】作業依頼＆実績'!$N$7:$N$256))</f>
        <v>0</v>
      </c>
      <c r="I423" s="23">
        <f t="shared" si="78"/>
        <v>3443</v>
      </c>
      <c r="J423" s="21">
        <f>SUMPRODUCT((①【資材】入荷情報!$O$7:$O$56=②【資材】在庫情報!$B423)*(①【資材】入荷情報!$P$7:$P$56=②【資材】在庫情報!K$4),(①【資材】入荷情報!$S$7:$S$56))</f>
        <v>0</v>
      </c>
      <c r="K423" s="22" cm="1">
        <f t="array" ref="K423">SUMPRODUCT(('③【組立化粧箱】作業依頼＆実績'!$K$7:$K$256=②【資材】在庫情報!$B423)*('③【組立化粧箱】作業依頼＆実績'!$L$7:$L$256=②【資材】在庫情報!K$4),('③【組立化粧箱】作業依頼＆実績'!$N$7:$N$256))</f>
        <v>0</v>
      </c>
      <c r="L423" s="23">
        <f t="shared" si="79"/>
        <v>3443</v>
      </c>
      <c r="M423" s="21">
        <f>SUMPRODUCT((①【資材】入荷情報!$O$7:$O$56=②【資材】在庫情報!$B423)*(①【資材】入荷情報!$P$7:$P$56=②【資材】在庫情報!N$4),(①【資材】入荷情報!$S$7:$S$56))</f>
        <v>0</v>
      </c>
      <c r="N423" s="22" cm="1">
        <f t="array" ref="N423">SUMPRODUCT(('③【組立化粧箱】作業依頼＆実績'!$K$7:$K$256=②【資材】在庫情報!$B423)*('③【組立化粧箱】作業依頼＆実績'!$L$7:$L$256=②【資材】在庫情報!N$4),('③【組立化粧箱】作業依頼＆実績'!$N$7:$N$256))</f>
        <v>0</v>
      </c>
      <c r="O423" s="23">
        <f t="shared" si="80"/>
        <v>5280</v>
      </c>
      <c r="P423" s="21">
        <f>SUMPRODUCT((①【資材】入荷情報!$O$7:$O$56=②【資材】在庫情報!$B423)*(①【資材】入荷情報!$P$7:$P$56=②【資材】在庫情報!Q$4),(①【資材】入荷情報!$S$7:$S$56))</f>
        <v>0</v>
      </c>
      <c r="Q423" s="22" cm="1">
        <f t="array" ref="Q423">SUMPRODUCT(('③【組立化粧箱】作業依頼＆実績'!$K$7:$K$256=②【資材】在庫情報!$B423)*('③【組立化粧箱】作業依頼＆実績'!$L$7:$L$256=②【資材】在庫情報!Q$4),('③【組立化粧箱】作業依頼＆実績'!$N$7:$N$256))</f>
        <v>0</v>
      </c>
      <c r="R423" s="23">
        <f t="shared" si="81"/>
        <v>45</v>
      </c>
      <c r="S423" s="21">
        <f>SUMPRODUCT((①【資材】入荷情報!$O$7:$O$56=②【資材】在庫情報!$B423)*(①【資材】入荷情報!$P$7:$P$56=②【資材】在庫情報!T$4),(①【資材】入荷情報!$S$7:$S$56))</f>
        <v>0</v>
      </c>
      <c r="T423" s="22" cm="1">
        <f t="array" ref="T423">SUMPRODUCT(('③【組立化粧箱】作業依頼＆実績'!$K$7:$K$256=②【資材】在庫情報!$B423)*('③【組立化粧箱】作業依頼＆実績'!$L$7:$L$256=②【資材】在庫情報!T$4),('③【組立化粧箱】作業依頼＆実績'!$N$7:$N$256))</f>
        <v>0</v>
      </c>
      <c r="U423" s="23">
        <f t="shared" si="82"/>
        <v>170</v>
      </c>
      <c r="W423" s="68">
        <f t="shared" si="83"/>
        <v>0</v>
      </c>
      <c r="X423" s="22">
        <f t="shared" si="84"/>
        <v>0</v>
      </c>
      <c r="Y423" s="69">
        <f t="shared" si="85"/>
        <v>9419</v>
      </c>
    </row>
    <row r="424" spans="2:25" hidden="1" outlineLevel="1" x14ac:dyDescent="0.25">
      <c r="B424" s="19">
        <f t="shared" si="76"/>
        <v>45648</v>
      </c>
      <c r="C424" s="20" t="s">
        <v>77</v>
      </c>
      <c r="D424" s="21">
        <f>SUMPRODUCT((①【資材】入荷情報!$O$7:$O$56=②【資材】在庫情報!$B424)*(①【資材】入荷情報!$P$7:$P$56=②【資材】在庫情報!E$4),(①【資材】入荷情報!$S$7:$S$56))</f>
        <v>0</v>
      </c>
      <c r="E424" s="22" cm="1">
        <f t="array" ref="E424">SUMPRODUCT(('③【組立化粧箱】作業依頼＆実績'!$K$7:$K$256=②【資材】在庫情報!$B424)*('③【組立化粧箱】作業依頼＆実績'!$L$7:$L$256=②【資材】在庫情報!E$4),('③【組立化粧箱】作業依頼＆実績'!$N$7:$N$256))</f>
        <v>0</v>
      </c>
      <c r="F424" s="23">
        <f t="shared" si="77"/>
        <v>5660</v>
      </c>
      <c r="G424" s="21">
        <f>SUMPRODUCT((①【資材】入荷情報!$O$7:$O$56=②【資材】在庫情報!$B424)*(①【資材】入荷情報!$P$7:$P$56=②【資材】在庫情報!H$4),(①【資材】入荷情報!$S$7:$S$56))</f>
        <v>0</v>
      </c>
      <c r="H424" s="22" cm="1">
        <f t="array" ref="H424">SUMPRODUCT(('③【組立化粧箱】作業依頼＆実績'!$K$7:$K$256=②【資材】在庫情報!$B424)*('③【組立化粧箱】作業依頼＆実績'!$L$7:$L$256=②【資材】在庫情報!H$4),('③【組立化粧箱】作業依頼＆実績'!$N$7:$N$256))</f>
        <v>0</v>
      </c>
      <c r="I424" s="23">
        <f t="shared" si="78"/>
        <v>3443</v>
      </c>
      <c r="J424" s="21">
        <f>SUMPRODUCT((①【資材】入荷情報!$O$7:$O$56=②【資材】在庫情報!$B424)*(①【資材】入荷情報!$P$7:$P$56=②【資材】在庫情報!K$4),(①【資材】入荷情報!$S$7:$S$56))</f>
        <v>0</v>
      </c>
      <c r="K424" s="22" cm="1">
        <f t="array" ref="K424">SUMPRODUCT(('③【組立化粧箱】作業依頼＆実績'!$K$7:$K$256=②【資材】在庫情報!$B424)*('③【組立化粧箱】作業依頼＆実績'!$L$7:$L$256=②【資材】在庫情報!K$4),('③【組立化粧箱】作業依頼＆実績'!$N$7:$N$256))</f>
        <v>0</v>
      </c>
      <c r="L424" s="23">
        <f t="shared" si="79"/>
        <v>3443</v>
      </c>
      <c r="M424" s="21">
        <f>SUMPRODUCT((①【資材】入荷情報!$O$7:$O$56=②【資材】在庫情報!$B424)*(①【資材】入荷情報!$P$7:$P$56=②【資材】在庫情報!N$4),(①【資材】入荷情報!$S$7:$S$56))</f>
        <v>0</v>
      </c>
      <c r="N424" s="22" cm="1">
        <f t="array" ref="N424">SUMPRODUCT(('③【組立化粧箱】作業依頼＆実績'!$K$7:$K$256=②【資材】在庫情報!$B424)*('③【組立化粧箱】作業依頼＆実績'!$L$7:$L$256=②【資材】在庫情報!N$4),('③【組立化粧箱】作業依頼＆実績'!$N$7:$N$256))</f>
        <v>0</v>
      </c>
      <c r="O424" s="23">
        <f t="shared" si="80"/>
        <v>5280</v>
      </c>
      <c r="P424" s="21">
        <f>SUMPRODUCT((①【資材】入荷情報!$O$7:$O$56=②【資材】在庫情報!$B424)*(①【資材】入荷情報!$P$7:$P$56=②【資材】在庫情報!Q$4),(①【資材】入荷情報!$S$7:$S$56))</f>
        <v>0</v>
      </c>
      <c r="Q424" s="22" cm="1">
        <f t="array" ref="Q424">SUMPRODUCT(('③【組立化粧箱】作業依頼＆実績'!$K$7:$K$256=②【資材】在庫情報!$B424)*('③【組立化粧箱】作業依頼＆実績'!$L$7:$L$256=②【資材】在庫情報!Q$4),('③【組立化粧箱】作業依頼＆実績'!$N$7:$N$256))</f>
        <v>0</v>
      </c>
      <c r="R424" s="23">
        <f t="shared" si="81"/>
        <v>45</v>
      </c>
      <c r="S424" s="21">
        <f>SUMPRODUCT((①【資材】入荷情報!$O$7:$O$56=②【資材】在庫情報!$B424)*(①【資材】入荷情報!$P$7:$P$56=②【資材】在庫情報!T$4),(①【資材】入荷情報!$S$7:$S$56))</f>
        <v>0</v>
      </c>
      <c r="T424" s="22" cm="1">
        <f t="array" ref="T424">SUMPRODUCT(('③【組立化粧箱】作業依頼＆実績'!$K$7:$K$256=②【資材】在庫情報!$B424)*('③【組立化粧箱】作業依頼＆実績'!$L$7:$L$256=②【資材】在庫情報!T$4),('③【組立化粧箱】作業依頼＆実績'!$N$7:$N$256))</f>
        <v>0</v>
      </c>
      <c r="U424" s="23">
        <f t="shared" si="82"/>
        <v>170</v>
      </c>
      <c r="W424" s="68">
        <f t="shared" si="83"/>
        <v>0</v>
      </c>
      <c r="X424" s="22">
        <f t="shared" si="84"/>
        <v>0</v>
      </c>
      <c r="Y424" s="69">
        <f t="shared" si="85"/>
        <v>9419</v>
      </c>
    </row>
    <row r="425" spans="2:25" hidden="1" outlineLevel="1" x14ac:dyDescent="0.25">
      <c r="B425" s="19">
        <f t="shared" si="76"/>
        <v>45649</v>
      </c>
      <c r="C425" s="20" t="s">
        <v>78</v>
      </c>
      <c r="D425" s="21">
        <f>SUMPRODUCT((①【資材】入荷情報!$O$7:$O$56=②【資材】在庫情報!$B425)*(①【資材】入荷情報!$P$7:$P$56=②【資材】在庫情報!E$4),(①【資材】入荷情報!$S$7:$S$56))</f>
        <v>0</v>
      </c>
      <c r="E425" s="22" cm="1">
        <f t="array" ref="E425">SUMPRODUCT(('③【組立化粧箱】作業依頼＆実績'!$K$7:$K$256=②【資材】在庫情報!$B425)*('③【組立化粧箱】作業依頼＆実績'!$L$7:$L$256=②【資材】在庫情報!E$4),('③【組立化粧箱】作業依頼＆実績'!$N$7:$N$256))</f>
        <v>0</v>
      </c>
      <c r="F425" s="23">
        <f t="shared" si="77"/>
        <v>5660</v>
      </c>
      <c r="G425" s="21">
        <f>SUMPRODUCT((①【資材】入荷情報!$O$7:$O$56=②【資材】在庫情報!$B425)*(①【資材】入荷情報!$P$7:$P$56=②【資材】在庫情報!H$4),(①【資材】入荷情報!$S$7:$S$56))</f>
        <v>0</v>
      </c>
      <c r="H425" s="22" cm="1">
        <f t="array" ref="H425">SUMPRODUCT(('③【組立化粧箱】作業依頼＆実績'!$K$7:$K$256=②【資材】在庫情報!$B425)*('③【組立化粧箱】作業依頼＆実績'!$L$7:$L$256=②【資材】在庫情報!H$4),('③【組立化粧箱】作業依頼＆実績'!$N$7:$N$256))</f>
        <v>0</v>
      </c>
      <c r="I425" s="23">
        <f t="shared" si="78"/>
        <v>3443</v>
      </c>
      <c r="J425" s="21">
        <f>SUMPRODUCT((①【資材】入荷情報!$O$7:$O$56=②【資材】在庫情報!$B425)*(①【資材】入荷情報!$P$7:$P$56=②【資材】在庫情報!K$4),(①【資材】入荷情報!$S$7:$S$56))</f>
        <v>0</v>
      </c>
      <c r="K425" s="22" cm="1">
        <f t="array" ref="K425">SUMPRODUCT(('③【組立化粧箱】作業依頼＆実績'!$K$7:$K$256=②【資材】在庫情報!$B425)*('③【組立化粧箱】作業依頼＆実績'!$L$7:$L$256=②【資材】在庫情報!K$4),('③【組立化粧箱】作業依頼＆実績'!$N$7:$N$256))</f>
        <v>0</v>
      </c>
      <c r="L425" s="23">
        <f t="shared" si="79"/>
        <v>3443</v>
      </c>
      <c r="M425" s="21">
        <f>SUMPRODUCT((①【資材】入荷情報!$O$7:$O$56=②【資材】在庫情報!$B425)*(①【資材】入荷情報!$P$7:$P$56=②【資材】在庫情報!N$4),(①【資材】入荷情報!$S$7:$S$56))</f>
        <v>0</v>
      </c>
      <c r="N425" s="22" cm="1">
        <f t="array" ref="N425">SUMPRODUCT(('③【組立化粧箱】作業依頼＆実績'!$K$7:$K$256=②【資材】在庫情報!$B425)*('③【組立化粧箱】作業依頼＆実績'!$L$7:$L$256=②【資材】在庫情報!N$4),('③【組立化粧箱】作業依頼＆実績'!$N$7:$N$256))</f>
        <v>0</v>
      </c>
      <c r="O425" s="23">
        <f t="shared" si="80"/>
        <v>5280</v>
      </c>
      <c r="P425" s="21">
        <f>SUMPRODUCT((①【資材】入荷情報!$O$7:$O$56=②【資材】在庫情報!$B425)*(①【資材】入荷情報!$P$7:$P$56=②【資材】在庫情報!Q$4),(①【資材】入荷情報!$S$7:$S$56))</f>
        <v>0</v>
      </c>
      <c r="Q425" s="22" cm="1">
        <f t="array" ref="Q425">SUMPRODUCT(('③【組立化粧箱】作業依頼＆実績'!$K$7:$K$256=②【資材】在庫情報!$B425)*('③【組立化粧箱】作業依頼＆実績'!$L$7:$L$256=②【資材】在庫情報!Q$4),('③【組立化粧箱】作業依頼＆実績'!$N$7:$N$256))</f>
        <v>0</v>
      </c>
      <c r="R425" s="23">
        <f t="shared" si="81"/>
        <v>45</v>
      </c>
      <c r="S425" s="21">
        <f>SUMPRODUCT((①【資材】入荷情報!$O$7:$O$56=②【資材】在庫情報!$B425)*(①【資材】入荷情報!$P$7:$P$56=②【資材】在庫情報!T$4),(①【資材】入荷情報!$S$7:$S$56))</f>
        <v>0</v>
      </c>
      <c r="T425" s="22" cm="1">
        <f t="array" ref="T425">SUMPRODUCT(('③【組立化粧箱】作業依頼＆実績'!$K$7:$K$256=②【資材】在庫情報!$B425)*('③【組立化粧箱】作業依頼＆実績'!$L$7:$L$256=②【資材】在庫情報!T$4),('③【組立化粧箱】作業依頼＆実績'!$N$7:$N$256))</f>
        <v>0</v>
      </c>
      <c r="U425" s="23">
        <f t="shared" si="82"/>
        <v>170</v>
      </c>
      <c r="W425" s="68">
        <f t="shared" si="83"/>
        <v>0</v>
      </c>
      <c r="X425" s="22">
        <f t="shared" si="84"/>
        <v>0</v>
      </c>
      <c r="Y425" s="69">
        <f t="shared" si="85"/>
        <v>9419</v>
      </c>
    </row>
    <row r="426" spans="2:25" hidden="1" outlineLevel="1" x14ac:dyDescent="0.25">
      <c r="B426" s="19">
        <f t="shared" si="76"/>
        <v>45650</v>
      </c>
      <c r="C426" s="20" t="s">
        <v>79</v>
      </c>
      <c r="D426" s="21">
        <f>SUMPRODUCT((①【資材】入荷情報!$O$7:$O$56=②【資材】在庫情報!$B426)*(①【資材】入荷情報!$P$7:$P$56=②【資材】在庫情報!E$4),(①【資材】入荷情報!$S$7:$S$56))</f>
        <v>0</v>
      </c>
      <c r="E426" s="22" cm="1">
        <f t="array" ref="E426">SUMPRODUCT(('③【組立化粧箱】作業依頼＆実績'!$K$7:$K$256=②【資材】在庫情報!$B426)*('③【組立化粧箱】作業依頼＆実績'!$L$7:$L$256=②【資材】在庫情報!E$4),('③【組立化粧箱】作業依頼＆実績'!$N$7:$N$256))</f>
        <v>0</v>
      </c>
      <c r="F426" s="23">
        <f t="shared" si="77"/>
        <v>5660</v>
      </c>
      <c r="G426" s="21">
        <f>SUMPRODUCT((①【資材】入荷情報!$O$7:$O$56=②【資材】在庫情報!$B426)*(①【資材】入荷情報!$P$7:$P$56=②【資材】在庫情報!H$4),(①【資材】入荷情報!$S$7:$S$56))</f>
        <v>0</v>
      </c>
      <c r="H426" s="22" cm="1">
        <f t="array" ref="H426">SUMPRODUCT(('③【組立化粧箱】作業依頼＆実績'!$K$7:$K$256=②【資材】在庫情報!$B426)*('③【組立化粧箱】作業依頼＆実績'!$L$7:$L$256=②【資材】在庫情報!H$4),('③【組立化粧箱】作業依頼＆実績'!$N$7:$N$256))</f>
        <v>0</v>
      </c>
      <c r="I426" s="23">
        <f t="shared" si="78"/>
        <v>3443</v>
      </c>
      <c r="J426" s="21">
        <f>SUMPRODUCT((①【資材】入荷情報!$O$7:$O$56=②【資材】在庫情報!$B426)*(①【資材】入荷情報!$P$7:$P$56=②【資材】在庫情報!K$4),(①【資材】入荷情報!$S$7:$S$56))</f>
        <v>0</v>
      </c>
      <c r="K426" s="22" cm="1">
        <f t="array" ref="K426">SUMPRODUCT(('③【組立化粧箱】作業依頼＆実績'!$K$7:$K$256=②【資材】在庫情報!$B426)*('③【組立化粧箱】作業依頼＆実績'!$L$7:$L$256=②【資材】在庫情報!K$4),('③【組立化粧箱】作業依頼＆実績'!$N$7:$N$256))</f>
        <v>0</v>
      </c>
      <c r="L426" s="23">
        <f t="shared" si="79"/>
        <v>3443</v>
      </c>
      <c r="M426" s="21">
        <f>SUMPRODUCT((①【資材】入荷情報!$O$7:$O$56=②【資材】在庫情報!$B426)*(①【資材】入荷情報!$P$7:$P$56=②【資材】在庫情報!N$4),(①【資材】入荷情報!$S$7:$S$56))</f>
        <v>0</v>
      </c>
      <c r="N426" s="22" cm="1">
        <f t="array" ref="N426">SUMPRODUCT(('③【組立化粧箱】作業依頼＆実績'!$K$7:$K$256=②【資材】在庫情報!$B426)*('③【組立化粧箱】作業依頼＆実績'!$L$7:$L$256=②【資材】在庫情報!N$4),('③【組立化粧箱】作業依頼＆実績'!$N$7:$N$256))</f>
        <v>0</v>
      </c>
      <c r="O426" s="23">
        <f t="shared" si="80"/>
        <v>5280</v>
      </c>
      <c r="P426" s="21">
        <f>SUMPRODUCT((①【資材】入荷情報!$O$7:$O$56=②【資材】在庫情報!$B426)*(①【資材】入荷情報!$P$7:$P$56=②【資材】在庫情報!Q$4),(①【資材】入荷情報!$S$7:$S$56))</f>
        <v>0</v>
      </c>
      <c r="Q426" s="22" cm="1">
        <f t="array" ref="Q426">SUMPRODUCT(('③【組立化粧箱】作業依頼＆実績'!$K$7:$K$256=②【資材】在庫情報!$B426)*('③【組立化粧箱】作業依頼＆実績'!$L$7:$L$256=②【資材】在庫情報!Q$4),('③【組立化粧箱】作業依頼＆実績'!$N$7:$N$256))</f>
        <v>0</v>
      </c>
      <c r="R426" s="23">
        <f t="shared" si="81"/>
        <v>45</v>
      </c>
      <c r="S426" s="21">
        <f>SUMPRODUCT((①【資材】入荷情報!$O$7:$O$56=②【資材】在庫情報!$B426)*(①【資材】入荷情報!$P$7:$P$56=②【資材】在庫情報!T$4),(①【資材】入荷情報!$S$7:$S$56))</f>
        <v>0</v>
      </c>
      <c r="T426" s="22" cm="1">
        <f t="array" ref="T426">SUMPRODUCT(('③【組立化粧箱】作業依頼＆実績'!$K$7:$K$256=②【資材】在庫情報!$B426)*('③【組立化粧箱】作業依頼＆実績'!$L$7:$L$256=②【資材】在庫情報!T$4),('③【組立化粧箱】作業依頼＆実績'!$N$7:$N$256))</f>
        <v>0</v>
      </c>
      <c r="U426" s="23">
        <f t="shared" si="82"/>
        <v>170</v>
      </c>
      <c r="W426" s="68">
        <f t="shared" si="83"/>
        <v>0</v>
      </c>
      <c r="X426" s="22">
        <f t="shared" si="84"/>
        <v>0</v>
      </c>
      <c r="Y426" s="69">
        <f t="shared" si="85"/>
        <v>9419</v>
      </c>
    </row>
    <row r="427" spans="2:25" hidden="1" outlineLevel="1" x14ac:dyDescent="0.25">
      <c r="B427" s="19">
        <f t="shared" si="76"/>
        <v>45651</v>
      </c>
      <c r="C427" s="20" t="s">
        <v>80</v>
      </c>
      <c r="D427" s="21">
        <f>SUMPRODUCT((①【資材】入荷情報!$O$7:$O$56=②【資材】在庫情報!$B427)*(①【資材】入荷情報!$P$7:$P$56=②【資材】在庫情報!E$4),(①【資材】入荷情報!$S$7:$S$56))</f>
        <v>0</v>
      </c>
      <c r="E427" s="22" cm="1">
        <f t="array" ref="E427">SUMPRODUCT(('③【組立化粧箱】作業依頼＆実績'!$K$7:$K$256=②【資材】在庫情報!$B427)*('③【組立化粧箱】作業依頼＆実績'!$L$7:$L$256=②【資材】在庫情報!E$4),('③【組立化粧箱】作業依頼＆実績'!$N$7:$N$256))</f>
        <v>0</v>
      </c>
      <c r="F427" s="23">
        <f t="shared" si="77"/>
        <v>5660</v>
      </c>
      <c r="G427" s="21">
        <f>SUMPRODUCT((①【資材】入荷情報!$O$7:$O$56=②【資材】在庫情報!$B427)*(①【資材】入荷情報!$P$7:$P$56=②【資材】在庫情報!H$4),(①【資材】入荷情報!$S$7:$S$56))</f>
        <v>0</v>
      </c>
      <c r="H427" s="22" cm="1">
        <f t="array" ref="H427">SUMPRODUCT(('③【組立化粧箱】作業依頼＆実績'!$K$7:$K$256=②【資材】在庫情報!$B427)*('③【組立化粧箱】作業依頼＆実績'!$L$7:$L$256=②【資材】在庫情報!H$4),('③【組立化粧箱】作業依頼＆実績'!$N$7:$N$256))</f>
        <v>0</v>
      </c>
      <c r="I427" s="23">
        <f t="shared" si="78"/>
        <v>3443</v>
      </c>
      <c r="J427" s="21">
        <f>SUMPRODUCT((①【資材】入荷情報!$O$7:$O$56=②【資材】在庫情報!$B427)*(①【資材】入荷情報!$P$7:$P$56=②【資材】在庫情報!K$4),(①【資材】入荷情報!$S$7:$S$56))</f>
        <v>0</v>
      </c>
      <c r="K427" s="22" cm="1">
        <f t="array" ref="K427">SUMPRODUCT(('③【組立化粧箱】作業依頼＆実績'!$K$7:$K$256=②【資材】在庫情報!$B427)*('③【組立化粧箱】作業依頼＆実績'!$L$7:$L$256=②【資材】在庫情報!K$4),('③【組立化粧箱】作業依頼＆実績'!$N$7:$N$256))</f>
        <v>0</v>
      </c>
      <c r="L427" s="23">
        <f t="shared" si="79"/>
        <v>3443</v>
      </c>
      <c r="M427" s="21">
        <f>SUMPRODUCT((①【資材】入荷情報!$O$7:$O$56=②【資材】在庫情報!$B427)*(①【資材】入荷情報!$P$7:$P$56=②【資材】在庫情報!N$4),(①【資材】入荷情報!$S$7:$S$56))</f>
        <v>0</v>
      </c>
      <c r="N427" s="22" cm="1">
        <f t="array" ref="N427">SUMPRODUCT(('③【組立化粧箱】作業依頼＆実績'!$K$7:$K$256=②【資材】在庫情報!$B427)*('③【組立化粧箱】作業依頼＆実績'!$L$7:$L$256=②【資材】在庫情報!N$4),('③【組立化粧箱】作業依頼＆実績'!$N$7:$N$256))</f>
        <v>0</v>
      </c>
      <c r="O427" s="23">
        <f t="shared" si="80"/>
        <v>5280</v>
      </c>
      <c r="P427" s="21">
        <f>SUMPRODUCT((①【資材】入荷情報!$O$7:$O$56=②【資材】在庫情報!$B427)*(①【資材】入荷情報!$P$7:$P$56=②【資材】在庫情報!Q$4),(①【資材】入荷情報!$S$7:$S$56))</f>
        <v>0</v>
      </c>
      <c r="Q427" s="22" cm="1">
        <f t="array" ref="Q427">SUMPRODUCT(('③【組立化粧箱】作業依頼＆実績'!$K$7:$K$256=②【資材】在庫情報!$B427)*('③【組立化粧箱】作業依頼＆実績'!$L$7:$L$256=②【資材】在庫情報!Q$4),('③【組立化粧箱】作業依頼＆実績'!$N$7:$N$256))</f>
        <v>0</v>
      </c>
      <c r="R427" s="23">
        <f t="shared" si="81"/>
        <v>45</v>
      </c>
      <c r="S427" s="21">
        <f>SUMPRODUCT((①【資材】入荷情報!$O$7:$O$56=②【資材】在庫情報!$B427)*(①【資材】入荷情報!$P$7:$P$56=②【資材】在庫情報!T$4),(①【資材】入荷情報!$S$7:$S$56))</f>
        <v>0</v>
      </c>
      <c r="T427" s="22" cm="1">
        <f t="array" ref="T427">SUMPRODUCT(('③【組立化粧箱】作業依頼＆実績'!$K$7:$K$256=②【資材】在庫情報!$B427)*('③【組立化粧箱】作業依頼＆実績'!$L$7:$L$256=②【資材】在庫情報!T$4),('③【組立化粧箱】作業依頼＆実績'!$N$7:$N$256))</f>
        <v>0</v>
      </c>
      <c r="U427" s="23">
        <f t="shared" si="82"/>
        <v>170</v>
      </c>
      <c r="W427" s="68">
        <f t="shared" si="83"/>
        <v>0</v>
      </c>
      <c r="X427" s="22">
        <f t="shared" si="84"/>
        <v>0</v>
      </c>
      <c r="Y427" s="69">
        <f t="shared" si="85"/>
        <v>9419</v>
      </c>
    </row>
    <row r="428" spans="2:25" hidden="1" outlineLevel="1" x14ac:dyDescent="0.25">
      <c r="B428" s="19">
        <f t="shared" si="76"/>
        <v>45652</v>
      </c>
      <c r="C428" s="20" t="s">
        <v>81</v>
      </c>
      <c r="D428" s="21">
        <f>SUMPRODUCT((①【資材】入荷情報!$O$7:$O$56=②【資材】在庫情報!$B428)*(①【資材】入荷情報!$P$7:$P$56=②【資材】在庫情報!E$4),(①【資材】入荷情報!$S$7:$S$56))</f>
        <v>0</v>
      </c>
      <c r="E428" s="22" cm="1">
        <f t="array" ref="E428">SUMPRODUCT(('③【組立化粧箱】作業依頼＆実績'!$K$7:$K$256=②【資材】在庫情報!$B428)*('③【組立化粧箱】作業依頼＆実績'!$L$7:$L$256=②【資材】在庫情報!E$4),('③【組立化粧箱】作業依頼＆実績'!$N$7:$N$256))</f>
        <v>0</v>
      </c>
      <c r="F428" s="23">
        <f t="shared" si="77"/>
        <v>5660</v>
      </c>
      <c r="G428" s="21">
        <f>SUMPRODUCT((①【資材】入荷情報!$O$7:$O$56=②【資材】在庫情報!$B428)*(①【資材】入荷情報!$P$7:$P$56=②【資材】在庫情報!H$4),(①【資材】入荷情報!$S$7:$S$56))</f>
        <v>0</v>
      </c>
      <c r="H428" s="22" cm="1">
        <f t="array" ref="H428">SUMPRODUCT(('③【組立化粧箱】作業依頼＆実績'!$K$7:$K$256=②【資材】在庫情報!$B428)*('③【組立化粧箱】作業依頼＆実績'!$L$7:$L$256=②【資材】在庫情報!H$4),('③【組立化粧箱】作業依頼＆実績'!$N$7:$N$256))</f>
        <v>0</v>
      </c>
      <c r="I428" s="23">
        <f t="shared" si="78"/>
        <v>3443</v>
      </c>
      <c r="J428" s="21">
        <f>SUMPRODUCT((①【資材】入荷情報!$O$7:$O$56=②【資材】在庫情報!$B428)*(①【資材】入荷情報!$P$7:$P$56=②【資材】在庫情報!K$4),(①【資材】入荷情報!$S$7:$S$56))</f>
        <v>0</v>
      </c>
      <c r="K428" s="22" cm="1">
        <f t="array" ref="K428">SUMPRODUCT(('③【組立化粧箱】作業依頼＆実績'!$K$7:$K$256=②【資材】在庫情報!$B428)*('③【組立化粧箱】作業依頼＆実績'!$L$7:$L$256=②【資材】在庫情報!K$4),('③【組立化粧箱】作業依頼＆実績'!$N$7:$N$256))</f>
        <v>0</v>
      </c>
      <c r="L428" s="23">
        <f t="shared" si="79"/>
        <v>3443</v>
      </c>
      <c r="M428" s="21">
        <f>SUMPRODUCT((①【資材】入荷情報!$O$7:$O$56=②【資材】在庫情報!$B428)*(①【資材】入荷情報!$P$7:$P$56=②【資材】在庫情報!N$4),(①【資材】入荷情報!$S$7:$S$56))</f>
        <v>0</v>
      </c>
      <c r="N428" s="22" cm="1">
        <f t="array" ref="N428">SUMPRODUCT(('③【組立化粧箱】作業依頼＆実績'!$K$7:$K$256=②【資材】在庫情報!$B428)*('③【組立化粧箱】作業依頼＆実績'!$L$7:$L$256=②【資材】在庫情報!N$4),('③【組立化粧箱】作業依頼＆実績'!$N$7:$N$256))</f>
        <v>0</v>
      </c>
      <c r="O428" s="23">
        <f t="shared" si="80"/>
        <v>5280</v>
      </c>
      <c r="P428" s="21">
        <f>SUMPRODUCT((①【資材】入荷情報!$O$7:$O$56=②【資材】在庫情報!$B428)*(①【資材】入荷情報!$P$7:$P$56=②【資材】在庫情報!Q$4),(①【資材】入荷情報!$S$7:$S$56))</f>
        <v>0</v>
      </c>
      <c r="Q428" s="22" cm="1">
        <f t="array" ref="Q428">SUMPRODUCT(('③【組立化粧箱】作業依頼＆実績'!$K$7:$K$256=②【資材】在庫情報!$B428)*('③【組立化粧箱】作業依頼＆実績'!$L$7:$L$256=②【資材】在庫情報!Q$4),('③【組立化粧箱】作業依頼＆実績'!$N$7:$N$256))</f>
        <v>0</v>
      </c>
      <c r="R428" s="23">
        <f t="shared" si="81"/>
        <v>45</v>
      </c>
      <c r="S428" s="21">
        <f>SUMPRODUCT((①【資材】入荷情報!$O$7:$O$56=②【資材】在庫情報!$B428)*(①【資材】入荷情報!$P$7:$P$56=②【資材】在庫情報!T$4),(①【資材】入荷情報!$S$7:$S$56))</f>
        <v>0</v>
      </c>
      <c r="T428" s="22" cm="1">
        <f t="array" ref="T428">SUMPRODUCT(('③【組立化粧箱】作業依頼＆実績'!$K$7:$K$256=②【資材】在庫情報!$B428)*('③【組立化粧箱】作業依頼＆実績'!$L$7:$L$256=②【資材】在庫情報!T$4),('③【組立化粧箱】作業依頼＆実績'!$N$7:$N$256))</f>
        <v>0</v>
      </c>
      <c r="U428" s="23">
        <f t="shared" si="82"/>
        <v>170</v>
      </c>
      <c r="W428" s="68">
        <f t="shared" si="83"/>
        <v>0</v>
      </c>
      <c r="X428" s="22">
        <f t="shared" si="84"/>
        <v>0</v>
      </c>
      <c r="Y428" s="69">
        <f t="shared" si="85"/>
        <v>9419</v>
      </c>
    </row>
    <row r="429" spans="2:25" hidden="1" outlineLevel="1" x14ac:dyDescent="0.25">
      <c r="B429" s="19">
        <f t="shared" si="76"/>
        <v>45653</v>
      </c>
      <c r="C429" s="20" t="s">
        <v>75</v>
      </c>
      <c r="D429" s="21">
        <f>SUMPRODUCT((①【資材】入荷情報!$O$7:$O$56=②【資材】在庫情報!$B429)*(①【資材】入荷情報!$P$7:$P$56=②【資材】在庫情報!E$4),(①【資材】入荷情報!$S$7:$S$56))</f>
        <v>0</v>
      </c>
      <c r="E429" s="22" cm="1">
        <f t="array" ref="E429">SUMPRODUCT(('③【組立化粧箱】作業依頼＆実績'!$K$7:$K$256=②【資材】在庫情報!$B429)*('③【組立化粧箱】作業依頼＆実績'!$L$7:$L$256=②【資材】在庫情報!E$4),('③【組立化粧箱】作業依頼＆実績'!$N$7:$N$256))</f>
        <v>0</v>
      </c>
      <c r="F429" s="23">
        <f t="shared" si="77"/>
        <v>5660</v>
      </c>
      <c r="G429" s="21">
        <f>SUMPRODUCT((①【資材】入荷情報!$O$7:$O$56=②【資材】在庫情報!$B429)*(①【資材】入荷情報!$P$7:$P$56=②【資材】在庫情報!H$4),(①【資材】入荷情報!$S$7:$S$56))</f>
        <v>0</v>
      </c>
      <c r="H429" s="22" cm="1">
        <f t="array" ref="H429">SUMPRODUCT(('③【組立化粧箱】作業依頼＆実績'!$K$7:$K$256=②【資材】在庫情報!$B429)*('③【組立化粧箱】作業依頼＆実績'!$L$7:$L$256=②【資材】在庫情報!H$4),('③【組立化粧箱】作業依頼＆実績'!$N$7:$N$256))</f>
        <v>0</v>
      </c>
      <c r="I429" s="23">
        <f t="shared" si="78"/>
        <v>3443</v>
      </c>
      <c r="J429" s="21">
        <f>SUMPRODUCT((①【資材】入荷情報!$O$7:$O$56=②【資材】在庫情報!$B429)*(①【資材】入荷情報!$P$7:$P$56=②【資材】在庫情報!K$4),(①【資材】入荷情報!$S$7:$S$56))</f>
        <v>0</v>
      </c>
      <c r="K429" s="22" cm="1">
        <f t="array" ref="K429">SUMPRODUCT(('③【組立化粧箱】作業依頼＆実績'!$K$7:$K$256=②【資材】在庫情報!$B429)*('③【組立化粧箱】作業依頼＆実績'!$L$7:$L$256=②【資材】在庫情報!K$4),('③【組立化粧箱】作業依頼＆実績'!$N$7:$N$256))</f>
        <v>0</v>
      </c>
      <c r="L429" s="23">
        <f t="shared" si="79"/>
        <v>3443</v>
      </c>
      <c r="M429" s="21">
        <f>SUMPRODUCT((①【資材】入荷情報!$O$7:$O$56=②【資材】在庫情報!$B429)*(①【資材】入荷情報!$P$7:$P$56=②【資材】在庫情報!N$4),(①【資材】入荷情報!$S$7:$S$56))</f>
        <v>0</v>
      </c>
      <c r="N429" s="22" cm="1">
        <f t="array" ref="N429">SUMPRODUCT(('③【組立化粧箱】作業依頼＆実績'!$K$7:$K$256=②【資材】在庫情報!$B429)*('③【組立化粧箱】作業依頼＆実績'!$L$7:$L$256=②【資材】在庫情報!N$4),('③【組立化粧箱】作業依頼＆実績'!$N$7:$N$256))</f>
        <v>0</v>
      </c>
      <c r="O429" s="23">
        <f t="shared" si="80"/>
        <v>5280</v>
      </c>
      <c r="P429" s="21">
        <f>SUMPRODUCT((①【資材】入荷情報!$O$7:$O$56=②【資材】在庫情報!$B429)*(①【資材】入荷情報!$P$7:$P$56=②【資材】在庫情報!Q$4),(①【資材】入荷情報!$S$7:$S$56))</f>
        <v>0</v>
      </c>
      <c r="Q429" s="22" cm="1">
        <f t="array" ref="Q429">SUMPRODUCT(('③【組立化粧箱】作業依頼＆実績'!$K$7:$K$256=②【資材】在庫情報!$B429)*('③【組立化粧箱】作業依頼＆実績'!$L$7:$L$256=②【資材】在庫情報!Q$4),('③【組立化粧箱】作業依頼＆実績'!$N$7:$N$256))</f>
        <v>0</v>
      </c>
      <c r="R429" s="23">
        <f t="shared" si="81"/>
        <v>45</v>
      </c>
      <c r="S429" s="21">
        <f>SUMPRODUCT((①【資材】入荷情報!$O$7:$O$56=②【資材】在庫情報!$B429)*(①【資材】入荷情報!$P$7:$P$56=②【資材】在庫情報!T$4),(①【資材】入荷情報!$S$7:$S$56))</f>
        <v>0</v>
      </c>
      <c r="T429" s="22" cm="1">
        <f t="array" ref="T429">SUMPRODUCT(('③【組立化粧箱】作業依頼＆実績'!$K$7:$K$256=②【資材】在庫情報!$B429)*('③【組立化粧箱】作業依頼＆実績'!$L$7:$L$256=②【資材】在庫情報!T$4),('③【組立化粧箱】作業依頼＆実績'!$N$7:$N$256))</f>
        <v>0</v>
      </c>
      <c r="U429" s="23">
        <f t="shared" si="82"/>
        <v>170</v>
      </c>
      <c r="W429" s="68">
        <f t="shared" si="83"/>
        <v>0</v>
      </c>
      <c r="X429" s="22">
        <f t="shared" si="84"/>
        <v>0</v>
      </c>
      <c r="Y429" s="69">
        <f t="shared" si="85"/>
        <v>9419</v>
      </c>
    </row>
    <row r="430" spans="2:25" hidden="1" outlineLevel="1" x14ac:dyDescent="0.25">
      <c r="B430" s="19">
        <f t="shared" si="76"/>
        <v>45654</v>
      </c>
      <c r="C430" s="20" t="s">
        <v>76</v>
      </c>
      <c r="D430" s="21">
        <f>SUMPRODUCT((①【資材】入荷情報!$O$7:$O$56=②【資材】在庫情報!$B430)*(①【資材】入荷情報!$P$7:$P$56=②【資材】在庫情報!E$4),(①【資材】入荷情報!$S$7:$S$56))</f>
        <v>0</v>
      </c>
      <c r="E430" s="22" cm="1">
        <f t="array" ref="E430">SUMPRODUCT(('③【組立化粧箱】作業依頼＆実績'!$K$7:$K$256=②【資材】在庫情報!$B430)*('③【組立化粧箱】作業依頼＆実績'!$L$7:$L$256=②【資材】在庫情報!E$4),('③【組立化粧箱】作業依頼＆実績'!$N$7:$N$256))</f>
        <v>0</v>
      </c>
      <c r="F430" s="23">
        <f t="shared" si="77"/>
        <v>5660</v>
      </c>
      <c r="G430" s="21">
        <f>SUMPRODUCT((①【資材】入荷情報!$O$7:$O$56=②【資材】在庫情報!$B430)*(①【資材】入荷情報!$P$7:$P$56=②【資材】在庫情報!H$4),(①【資材】入荷情報!$S$7:$S$56))</f>
        <v>0</v>
      </c>
      <c r="H430" s="22" cm="1">
        <f t="array" ref="H430">SUMPRODUCT(('③【組立化粧箱】作業依頼＆実績'!$K$7:$K$256=②【資材】在庫情報!$B430)*('③【組立化粧箱】作業依頼＆実績'!$L$7:$L$256=②【資材】在庫情報!H$4),('③【組立化粧箱】作業依頼＆実績'!$N$7:$N$256))</f>
        <v>0</v>
      </c>
      <c r="I430" s="23">
        <f t="shared" si="78"/>
        <v>3443</v>
      </c>
      <c r="J430" s="21">
        <f>SUMPRODUCT((①【資材】入荷情報!$O$7:$O$56=②【資材】在庫情報!$B430)*(①【資材】入荷情報!$P$7:$P$56=②【資材】在庫情報!K$4),(①【資材】入荷情報!$S$7:$S$56))</f>
        <v>0</v>
      </c>
      <c r="K430" s="22" cm="1">
        <f t="array" ref="K430">SUMPRODUCT(('③【組立化粧箱】作業依頼＆実績'!$K$7:$K$256=②【資材】在庫情報!$B430)*('③【組立化粧箱】作業依頼＆実績'!$L$7:$L$256=②【資材】在庫情報!K$4),('③【組立化粧箱】作業依頼＆実績'!$N$7:$N$256))</f>
        <v>0</v>
      </c>
      <c r="L430" s="23">
        <f t="shared" si="79"/>
        <v>3443</v>
      </c>
      <c r="M430" s="21">
        <f>SUMPRODUCT((①【資材】入荷情報!$O$7:$O$56=②【資材】在庫情報!$B430)*(①【資材】入荷情報!$P$7:$P$56=②【資材】在庫情報!N$4),(①【資材】入荷情報!$S$7:$S$56))</f>
        <v>0</v>
      </c>
      <c r="N430" s="22" cm="1">
        <f t="array" ref="N430">SUMPRODUCT(('③【組立化粧箱】作業依頼＆実績'!$K$7:$K$256=②【資材】在庫情報!$B430)*('③【組立化粧箱】作業依頼＆実績'!$L$7:$L$256=②【資材】在庫情報!N$4),('③【組立化粧箱】作業依頼＆実績'!$N$7:$N$256))</f>
        <v>0</v>
      </c>
      <c r="O430" s="23">
        <f t="shared" si="80"/>
        <v>5280</v>
      </c>
      <c r="P430" s="21">
        <f>SUMPRODUCT((①【資材】入荷情報!$O$7:$O$56=②【資材】在庫情報!$B430)*(①【資材】入荷情報!$P$7:$P$56=②【資材】在庫情報!Q$4),(①【資材】入荷情報!$S$7:$S$56))</f>
        <v>0</v>
      </c>
      <c r="Q430" s="22" cm="1">
        <f t="array" ref="Q430">SUMPRODUCT(('③【組立化粧箱】作業依頼＆実績'!$K$7:$K$256=②【資材】在庫情報!$B430)*('③【組立化粧箱】作業依頼＆実績'!$L$7:$L$256=②【資材】在庫情報!Q$4),('③【組立化粧箱】作業依頼＆実績'!$N$7:$N$256))</f>
        <v>0</v>
      </c>
      <c r="R430" s="23">
        <f t="shared" si="81"/>
        <v>45</v>
      </c>
      <c r="S430" s="21">
        <f>SUMPRODUCT((①【資材】入荷情報!$O$7:$O$56=②【資材】在庫情報!$B430)*(①【資材】入荷情報!$P$7:$P$56=②【資材】在庫情報!T$4),(①【資材】入荷情報!$S$7:$S$56))</f>
        <v>0</v>
      </c>
      <c r="T430" s="22" cm="1">
        <f t="array" ref="T430">SUMPRODUCT(('③【組立化粧箱】作業依頼＆実績'!$K$7:$K$256=②【資材】在庫情報!$B430)*('③【組立化粧箱】作業依頼＆実績'!$L$7:$L$256=②【資材】在庫情報!T$4),('③【組立化粧箱】作業依頼＆実績'!$N$7:$N$256))</f>
        <v>0</v>
      </c>
      <c r="U430" s="23">
        <f t="shared" si="82"/>
        <v>170</v>
      </c>
      <c r="W430" s="68">
        <f t="shared" si="83"/>
        <v>0</v>
      </c>
      <c r="X430" s="22">
        <f t="shared" si="84"/>
        <v>0</v>
      </c>
      <c r="Y430" s="69">
        <f t="shared" si="85"/>
        <v>9419</v>
      </c>
    </row>
    <row r="431" spans="2:25" hidden="1" outlineLevel="1" x14ac:dyDescent="0.25">
      <c r="B431" s="19">
        <f t="shared" si="76"/>
        <v>45655</v>
      </c>
      <c r="C431" s="20" t="s">
        <v>77</v>
      </c>
      <c r="D431" s="21">
        <f>SUMPRODUCT((①【資材】入荷情報!$O$7:$O$56=②【資材】在庫情報!$B431)*(①【資材】入荷情報!$P$7:$P$56=②【資材】在庫情報!E$4),(①【資材】入荷情報!$S$7:$S$56))</f>
        <v>0</v>
      </c>
      <c r="E431" s="22" cm="1">
        <f t="array" ref="E431">SUMPRODUCT(('③【組立化粧箱】作業依頼＆実績'!$K$7:$K$256=②【資材】在庫情報!$B431)*('③【組立化粧箱】作業依頼＆実績'!$L$7:$L$256=②【資材】在庫情報!E$4),('③【組立化粧箱】作業依頼＆実績'!$N$7:$N$256))</f>
        <v>0</v>
      </c>
      <c r="F431" s="23">
        <f t="shared" si="77"/>
        <v>5660</v>
      </c>
      <c r="G431" s="21">
        <f>SUMPRODUCT((①【資材】入荷情報!$O$7:$O$56=②【資材】在庫情報!$B431)*(①【資材】入荷情報!$P$7:$P$56=②【資材】在庫情報!H$4),(①【資材】入荷情報!$S$7:$S$56))</f>
        <v>0</v>
      </c>
      <c r="H431" s="22" cm="1">
        <f t="array" ref="H431">SUMPRODUCT(('③【組立化粧箱】作業依頼＆実績'!$K$7:$K$256=②【資材】在庫情報!$B431)*('③【組立化粧箱】作業依頼＆実績'!$L$7:$L$256=②【資材】在庫情報!H$4),('③【組立化粧箱】作業依頼＆実績'!$N$7:$N$256))</f>
        <v>0</v>
      </c>
      <c r="I431" s="23">
        <f t="shared" si="78"/>
        <v>3443</v>
      </c>
      <c r="J431" s="21">
        <f>SUMPRODUCT((①【資材】入荷情報!$O$7:$O$56=②【資材】在庫情報!$B431)*(①【資材】入荷情報!$P$7:$P$56=②【資材】在庫情報!K$4),(①【資材】入荷情報!$S$7:$S$56))</f>
        <v>0</v>
      </c>
      <c r="K431" s="22" cm="1">
        <f t="array" ref="K431">SUMPRODUCT(('③【組立化粧箱】作業依頼＆実績'!$K$7:$K$256=②【資材】在庫情報!$B431)*('③【組立化粧箱】作業依頼＆実績'!$L$7:$L$256=②【資材】在庫情報!K$4),('③【組立化粧箱】作業依頼＆実績'!$N$7:$N$256))</f>
        <v>0</v>
      </c>
      <c r="L431" s="23">
        <f t="shared" si="79"/>
        <v>3443</v>
      </c>
      <c r="M431" s="21">
        <f>SUMPRODUCT((①【資材】入荷情報!$O$7:$O$56=②【資材】在庫情報!$B431)*(①【資材】入荷情報!$P$7:$P$56=②【資材】在庫情報!N$4),(①【資材】入荷情報!$S$7:$S$56))</f>
        <v>0</v>
      </c>
      <c r="N431" s="22" cm="1">
        <f t="array" ref="N431">SUMPRODUCT(('③【組立化粧箱】作業依頼＆実績'!$K$7:$K$256=②【資材】在庫情報!$B431)*('③【組立化粧箱】作業依頼＆実績'!$L$7:$L$256=②【資材】在庫情報!N$4),('③【組立化粧箱】作業依頼＆実績'!$N$7:$N$256))</f>
        <v>0</v>
      </c>
      <c r="O431" s="23">
        <f t="shared" si="80"/>
        <v>5280</v>
      </c>
      <c r="P431" s="21">
        <f>SUMPRODUCT((①【資材】入荷情報!$O$7:$O$56=②【資材】在庫情報!$B431)*(①【資材】入荷情報!$P$7:$P$56=②【資材】在庫情報!Q$4),(①【資材】入荷情報!$S$7:$S$56))</f>
        <v>0</v>
      </c>
      <c r="Q431" s="22" cm="1">
        <f t="array" ref="Q431">SUMPRODUCT(('③【組立化粧箱】作業依頼＆実績'!$K$7:$K$256=②【資材】在庫情報!$B431)*('③【組立化粧箱】作業依頼＆実績'!$L$7:$L$256=②【資材】在庫情報!Q$4),('③【組立化粧箱】作業依頼＆実績'!$N$7:$N$256))</f>
        <v>0</v>
      </c>
      <c r="R431" s="23">
        <f t="shared" si="81"/>
        <v>45</v>
      </c>
      <c r="S431" s="21">
        <f>SUMPRODUCT((①【資材】入荷情報!$O$7:$O$56=②【資材】在庫情報!$B431)*(①【資材】入荷情報!$P$7:$P$56=②【資材】在庫情報!T$4),(①【資材】入荷情報!$S$7:$S$56))</f>
        <v>0</v>
      </c>
      <c r="T431" s="22" cm="1">
        <f t="array" ref="T431">SUMPRODUCT(('③【組立化粧箱】作業依頼＆実績'!$K$7:$K$256=②【資材】在庫情報!$B431)*('③【組立化粧箱】作業依頼＆実績'!$L$7:$L$256=②【資材】在庫情報!T$4),('③【組立化粧箱】作業依頼＆実績'!$N$7:$N$256))</f>
        <v>0</v>
      </c>
      <c r="U431" s="23">
        <f t="shared" si="82"/>
        <v>170</v>
      </c>
      <c r="W431" s="68">
        <f t="shared" si="83"/>
        <v>0</v>
      </c>
      <c r="X431" s="22">
        <f t="shared" si="84"/>
        <v>0</v>
      </c>
      <c r="Y431" s="69">
        <f t="shared" si="85"/>
        <v>9419</v>
      </c>
    </row>
    <row r="432" spans="2:25" hidden="1" outlineLevel="1" x14ac:dyDescent="0.25">
      <c r="B432" s="19">
        <f t="shared" si="76"/>
        <v>45656</v>
      </c>
      <c r="C432" s="20" t="s">
        <v>78</v>
      </c>
      <c r="D432" s="21">
        <f>SUMPRODUCT((①【資材】入荷情報!$O$7:$O$56=②【資材】在庫情報!$B432)*(①【資材】入荷情報!$P$7:$P$56=②【資材】在庫情報!E$4),(①【資材】入荷情報!$S$7:$S$56))</f>
        <v>0</v>
      </c>
      <c r="E432" s="22" cm="1">
        <f t="array" ref="E432">SUMPRODUCT(('③【組立化粧箱】作業依頼＆実績'!$K$7:$K$256=②【資材】在庫情報!$B432)*('③【組立化粧箱】作業依頼＆実績'!$L$7:$L$256=②【資材】在庫情報!E$4),('③【組立化粧箱】作業依頼＆実績'!$N$7:$N$256))</f>
        <v>0</v>
      </c>
      <c r="F432" s="23">
        <f t="shared" si="77"/>
        <v>5660</v>
      </c>
      <c r="G432" s="21">
        <f>SUMPRODUCT((①【資材】入荷情報!$O$7:$O$56=②【資材】在庫情報!$B432)*(①【資材】入荷情報!$P$7:$P$56=②【資材】在庫情報!H$4),(①【資材】入荷情報!$S$7:$S$56))</f>
        <v>0</v>
      </c>
      <c r="H432" s="22" cm="1">
        <f t="array" ref="H432">SUMPRODUCT(('③【組立化粧箱】作業依頼＆実績'!$K$7:$K$256=②【資材】在庫情報!$B432)*('③【組立化粧箱】作業依頼＆実績'!$L$7:$L$256=②【資材】在庫情報!H$4),('③【組立化粧箱】作業依頼＆実績'!$N$7:$N$256))</f>
        <v>0</v>
      </c>
      <c r="I432" s="23">
        <f t="shared" si="78"/>
        <v>3443</v>
      </c>
      <c r="J432" s="21">
        <f>SUMPRODUCT((①【資材】入荷情報!$O$7:$O$56=②【資材】在庫情報!$B432)*(①【資材】入荷情報!$P$7:$P$56=②【資材】在庫情報!K$4),(①【資材】入荷情報!$S$7:$S$56))</f>
        <v>0</v>
      </c>
      <c r="K432" s="22" cm="1">
        <f t="array" ref="K432">SUMPRODUCT(('③【組立化粧箱】作業依頼＆実績'!$K$7:$K$256=②【資材】在庫情報!$B432)*('③【組立化粧箱】作業依頼＆実績'!$L$7:$L$256=②【資材】在庫情報!K$4),('③【組立化粧箱】作業依頼＆実績'!$N$7:$N$256))</f>
        <v>0</v>
      </c>
      <c r="L432" s="23">
        <f t="shared" si="79"/>
        <v>3443</v>
      </c>
      <c r="M432" s="21">
        <f>SUMPRODUCT((①【資材】入荷情報!$O$7:$O$56=②【資材】在庫情報!$B432)*(①【資材】入荷情報!$P$7:$P$56=②【資材】在庫情報!N$4),(①【資材】入荷情報!$S$7:$S$56))</f>
        <v>0</v>
      </c>
      <c r="N432" s="22" cm="1">
        <f t="array" ref="N432">SUMPRODUCT(('③【組立化粧箱】作業依頼＆実績'!$K$7:$K$256=②【資材】在庫情報!$B432)*('③【組立化粧箱】作業依頼＆実績'!$L$7:$L$256=②【資材】在庫情報!N$4),('③【組立化粧箱】作業依頼＆実績'!$N$7:$N$256))</f>
        <v>0</v>
      </c>
      <c r="O432" s="23">
        <f t="shared" si="80"/>
        <v>5280</v>
      </c>
      <c r="P432" s="21">
        <f>SUMPRODUCT((①【資材】入荷情報!$O$7:$O$56=②【資材】在庫情報!$B432)*(①【資材】入荷情報!$P$7:$P$56=②【資材】在庫情報!Q$4),(①【資材】入荷情報!$S$7:$S$56))</f>
        <v>0</v>
      </c>
      <c r="Q432" s="22" cm="1">
        <f t="array" ref="Q432">SUMPRODUCT(('③【組立化粧箱】作業依頼＆実績'!$K$7:$K$256=②【資材】在庫情報!$B432)*('③【組立化粧箱】作業依頼＆実績'!$L$7:$L$256=②【資材】在庫情報!Q$4),('③【組立化粧箱】作業依頼＆実績'!$N$7:$N$256))</f>
        <v>0</v>
      </c>
      <c r="R432" s="23">
        <f t="shared" si="81"/>
        <v>45</v>
      </c>
      <c r="S432" s="21">
        <f>SUMPRODUCT((①【資材】入荷情報!$O$7:$O$56=②【資材】在庫情報!$B432)*(①【資材】入荷情報!$P$7:$P$56=②【資材】在庫情報!T$4),(①【資材】入荷情報!$S$7:$S$56))</f>
        <v>0</v>
      </c>
      <c r="T432" s="22" cm="1">
        <f t="array" ref="T432">SUMPRODUCT(('③【組立化粧箱】作業依頼＆実績'!$K$7:$K$256=②【資材】在庫情報!$B432)*('③【組立化粧箱】作業依頼＆実績'!$L$7:$L$256=②【資材】在庫情報!T$4),('③【組立化粧箱】作業依頼＆実績'!$N$7:$N$256))</f>
        <v>0</v>
      </c>
      <c r="U432" s="23">
        <f t="shared" si="82"/>
        <v>170</v>
      </c>
      <c r="W432" s="68">
        <f t="shared" si="83"/>
        <v>0</v>
      </c>
      <c r="X432" s="22">
        <f t="shared" si="84"/>
        <v>0</v>
      </c>
      <c r="Y432" s="69">
        <f t="shared" si="85"/>
        <v>9419</v>
      </c>
    </row>
    <row r="433" spans="2:25" ht="16.5" hidden="1" outlineLevel="1" thickBot="1" x14ac:dyDescent="0.3">
      <c r="B433" s="19">
        <f t="shared" si="76"/>
        <v>45657</v>
      </c>
      <c r="C433" s="20" t="s">
        <v>79</v>
      </c>
      <c r="D433" s="21">
        <f>SUMPRODUCT((①【資材】入荷情報!$O$7:$O$56=②【資材】在庫情報!$B433)*(①【資材】入荷情報!$P$7:$P$56=②【資材】在庫情報!E$4),(①【資材】入荷情報!$S$7:$S$56))</f>
        <v>0</v>
      </c>
      <c r="E433" s="22" cm="1">
        <f t="array" ref="E433">SUMPRODUCT(('③【組立化粧箱】作業依頼＆実績'!$K$7:$K$256=②【資材】在庫情報!$B433)*('③【組立化粧箱】作業依頼＆実績'!$L$7:$L$256=②【資材】在庫情報!E$4),('③【組立化粧箱】作業依頼＆実績'!$N$7:$N$256))</f>
        <v>0</v>
      </c>
      <c r="F433" s="23">
        <f t="shared" si="77"/>
        <v>5660</v>
      </c>
      <c r="G433" s="21">
        <f>SUMPRODUCT((①【資材】入荷情報!$O$7:$O$56=②【資材】在庫情報!$B433)*(①【資材】入荷情報!$P$7:$P$56=②【資材】在庫情報!H$4),(①【資材】入荷情報!$S$7:$S$56))</f>
        <v>0</v>
      </c>
      <c r="H433" s="22" cm="1">
        <f t="array" ref="H433">SUMPRODUCT(('③【組立化粧箱】作業依頼＆実績'!$K$7:$K$256=②【資材】在庫情報!$B433)*('③【組立化粧箱】作業依頼＆実績'!$L$7:$L$256=②【資材】在庫情報!H$4),('③【組立化粧箱】作業依頼＆実績'!$N$7:$N$256))</f>
        <v>0</v>
      </c>
      <c r="I433" s="23">
        <f t="shared" si="78"/>
        <v>3443</v>
      </c>
      <c r="J433" s="21">
        <f>SUMPRODUCT((①【資材】入荷情報!$O$7:$O$56=②【資材】在庫情報!$B433)*(①【資材】入荷情報!$P$7:$P$56=②【資材】在庫情報!K$4),(①【資材】入荷情報!$S$7:$S$56))</f>
        <v>0</v>
      </c>
      <c r="K433" s="22" cm="1">
        <f t="array" ref="K433">SUMPRODUCT(('③【組立化粧箱】作業依頼＆実績'!$K$7:$K$256=②【資材】在庫情報!$B433)*('③【組立化粧箱】作業依頼＆実績'!$L$7:$L$256=②【資材】在庫情報!K$4),('③【組立化粧箱】作業依頼＆実績'!$N$7:$N$256))</f>
        <v>0</v>
      </c>
      <c r="L433" s="23">
        <f t="shared" si="79"/>
        <v>3443</v>
      </c>
      <c r="M433" s="21">
        <f>SUMPRODUCT((①【資材】入荷情報!$O$7:$O$56=②【資材】在庫情報!$B433)*(①【資材】入荷情報!$P$7:$P$56=②【資材】在庫情報!N$4),(①【資材】入荷情報!$S$7:$S$56))</f>
        <v>0</v>
      </c>
      <c r="N433" s="22" cm="1">
        <f t="array" ref="N433">SUMPRODUCT(('③【組立化粧箱】作業依頼＆実績'!$K$7:$K$256=②【資材】在庫情報!$B433)*('③【組立化粧箱】作業依頼＆実績'!$L$7:$L$256=②【資材】在庫情報!N$4),('③【組立化粧箱】作業依頼＆実績'!$N$7:$N$256))</f>
        <v>0</v>
      </c>
      <c r="O433" s="23">
        <f t="shared" si="80"/>
        <v>5280</v>
      </c>
      <c r="P433" s="21">
        <f>SUMPRODUCT((①【資材】入荷情報!$O$7:$O$56=②【資材】在庫情報!$B433)*(①【資材】入荷情報!$P$7:$P$56=②【資材】在庫情報!Q$4),(①【資材】入荷情報!$S$7:$S$56))</f>
        <v>0</v>
      </c>
      <c r="Q433" s="22" cm="1">
        <f t="array" ref="Q433">SUMPRODUCT(('③【組立化粧箱】作業依頼＆実績'!$K$7:$K$256=②【資材】在庫情報!$B433)*('③【組立化粧箱】作業依頼＆実績'!$L$7:$L$256=②【資材】在庫情報!Q$4),('③【組立化粧箱】作業依頼＆実績'!$N$7:$N$256))</f>
        <v>0</v>
      </c>
      <c r="R433" s="23">
        <f t="shared" si="81"/>
        <v>45</v>
      </c>
      <c r="S433" s="21">
        <f>SUMPRODUCT((①【資材】入荷情報!$O$7:$O$56=②【資材】在庫情報!$B433)*(①【資材】入荷情報!$P$7:$P$56=②【資材】在庫情報!T$4),(①【資材】入荷情報!$S$7:$S$56))</f>
        <v>0</v>
      </c>
      <c r="T433" s="22" cm="1">
        <f t="array" ref="T433">SUMPRODUCT(('③【組立化粧箱】作業依頼＆実績'!$K$7:$K$256=②【資材】在庫情報!$B433)*('③【組立化粧箱】作業依頼＆実績'!$L$7:$L$256=②【資材】在庫情報!T$4),('③【組立化粧箱】作業依頼＆実績'!$N$7:$N$256))</f>
        <v>0</v>
      </c>
      <c r="U433" s="23">
        <f t="shared" si="82"/>
        <v>170</v>
      </c>
      <c r="W433" s="68">
        <f t="shared" si="83"/>
        <v>0</v>
      </c>
      <c r="X433" s="22">
        <f t="shared" si="84"/>
        <v>0</v>
      </c>
      <c r="Y433" s="69">
        <f t="shared" si="85"/>
        <v>9419</v>
      </c>
    </row>
    <row r="434" spans="2:25" ht="16.5" collapsed="1" thickBot="1" x14ac:dyDescent="0.3">
      <c r="B434" s="148" t="s">
        <v>63</v>
      </c>
      <c r="C434" s="149"/>
      <c r="D434" s="24">
        <f>SUM(D7:D433)</f>
        <v>10000</v>
      </c>
      <c r="E434" s="25">
        <f>SUM(E7:E433)</f>
        <v>4340</v>
      </c>
      <c r="F434" s="26" t="s">
        <v>82</v>
      </c>
      <c r="G434" s="27">
        <f>SUM(G7:G433)</f>
        <v>10200</v>
      </c>
      <c r="H434" s="27">
        <f>SUM(H7:H433)</f>
        <v>3064</v>
      </c>
      <c r="I434" s="26" t="s">
        <v>82</v>
      </c>
      <c r="J434" s="27">
        <f>SUM(J7:J433)</f>
        <v>0</v>
      </c>
      <c r="K434" s="27">
        <f>SUM(K7:K433)</f>
        <v>3693</v>
      </c>
      <c r="L434" s="26" t="s">
        <v>82</v>
      </c>
      <c r="M434" s="27">
        <f>SUM(M7:M433)</f>
        <v>10800</v>
      </c>
      <c r="N434" s="25">
        <f>SUM(N7:N433)</f>
        <v>5520</v>
      </c>
      <c r="O434" s="26" t="s">
        <v>82</v>
      </c>
      <c r="P434" s="27">
        <f>SUM(P7:P433)</f>
        <v>337</v>
      </c>
      <c r="Q434" s="25">
        <f>SUM(Q7:Q433)</f>
        <v>292</v>
      </c>
      <c r="R434" s="26" t="s">
        <v>82</v>
      </c>
      <c r="S434" s="27">
        <f>SUM(S7:S433)</f>
        <v>256</v>
      </c>
      <c r="T434" s="25">
        <f>SUM(T7:T433)</f>
        <v>86</v>
      </c>
      <c r="U434" s="26" t="s">
        <v>82</v>
      </c>
      <c r="W434" s="70">
        <f>SUM(W7:W433)</f>
        <v>20753</v>
      </c>
      <c r="X434" s="71">
        <f>SUM(X7:X433)</f>
        <v>11334</v>
      </c>
      <c r="Y434" s="72" t="s">
        <v>82</v>
      </c>
    </row>
    <row r="435" spans="2:25" x14ac:dyDescent="0.25">
      <c r="B435" s="73"/>
      <c r="C435" s="73"/>
      <c r="W435" s="74" t="str">
        <f>IF(W434=①【資材】入荷情報!S58,"","NG")</f>
        <v>NG</v>
      </c>
      <c r="X435" s="74"/>
    </row>
    <row r="436" spans="2:25" x14ac:dyDescent="0.25">
      <c r="B436" s="73"/>
      <c r="C436" s="73"/>
    </row>
    <row r="437" spans="2:25" x14ac:dyDescent="0.25">
      <c r="B437" s="73"/>
      <c r="C437" s="73"/>
    </row>
  </sheetData>
  <mergeCells count="16">
    <mergeCell ref="X4:Y4"/>
    <mergeCell ref="X5:Y5"/>
    <mergeCell ref="K4:L4"/>
    <mergeCell ref="K5:L5"/>
    <mergeCell ref="Q4:R4"/>
    <mergeCell ref="Q5:R5"/>
    <mergeCell ref="T4:U4"/>
    <mergeCell ref="T5:U5"/>
    <mergeCell ref="N4:O4"/>
    <mergeCell ref="N5:O5"/>
    <mergeCell ref="E4:F4"/>
    <mergeCell ref="E5:F5"/>
    <mergeCell ref="B4:C6"/>
    <mergeCell ref="B434:C434"/>
    <mergeCell ref="H4:I4"/>
    <mergeCell ref="H5:I5"/>
  </mergeCells>
  <phoneticPr fontId="3"/>
  <pageMargins left="0.25" right="0.25" top="0.75" bottom="0.75" header="0.3" footer="0.3"/>
  <pageSetup paperSize="9" scale="4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B3:Y259"/>
  <sheetViews>
    <sheetView zoomScale="85" zoomScaleNormal="85" workbookViewId="0">
      <pane xSplit="2" ySplit="6" topLeftCell="C7" activePane="bottomRight" state="frozen"/>
      <selection pane="topRight" activeCell="C1" sqref="C1"/>
      <selection pane="bottomLeft" activeCell="A7" sqref="A7"/>
      <selection pane="bottomRight" activeCell="F17" sqref="F17"/>
    </sheetView>
  </sheetViews>
  <sheetFormatPr defaultColWidth="3.625" defaultRowHeight="15.75" x14ac:dyDescent="0.25"/>
  <cols>
    <col min="1" max="1" width="3.625" style="1"/>
    <col min="2" max="2" width="5.625" style="1" customWidth="1"/>
    <col min="3" max="3" width="11.25" style="1" bestFit="1" customWidth="1"/>
    <col min="4" max="4" width="10.625" style="1" customWidth="1"/>
    <col min="5" max="5" width="38.625" style="1" customWidth="1"/>
    <col min="6" max="6" width="9.25" style="1" customWidth="1"/>
    <col min="7" max="7" width="23.125" style="1" bestFit="1" customWidth="1"/>
    <col min="8" max="9" width="3.625" style="1"/>
    <col min="10" max="10" width="5.625" style="1" customWidth="1"/>
    <col min="11" max="11" width="11.25" style="1" bestFit="1" customWidth="1"/>
    <col min="12" max="12" width="9.625" style="1" bestFit="1" customWidth="1"/>
    <col min="13" max="13" width="38.625" style="1" customWidth="1"/>
    <col min="14" max="14" width="9.25" style="1" customWidth="1"/>
    <col min="15" max="15" width="10.625" style="1" customWidth="1"/>
    <col min="16" max="19" width="3.625" style="1"/>
    <col min="20" max="20" width="3.75" style="1" customWidth="1"/>
    <col min="21" max="21" width="15.5" style="1" bestFit="1" customWidth="1"/>
    <col min="22" max="22" width="8.75" style="1" customWidth="1"/>
    <col min="23" max="23" width="12.75" style="1" customWidth="1"/>
    <col min="24" max="24" width="11" style="1" customWidth="1"/>
    <col min="25" max="25" width="5.5" style="1" bestFit="1" customWidth="1"/>
    <col min="26" max="16384" width="3.625" style="1"/>
  </cols>
  <sheetData>
    <row r="3" spans="2:25" x14ac:dyDescent="0.25">
      <c r="B3" s="55" t="s">
        <v>83</v>
      </c>
      <c r="C3" s="9"/>
      <c r="D3" s="9"/>
      <c r="E3" s="9"/>
      <c r="F3" s="9"/>
      <c r="G3" s="9"/>
      <c r="J3" s="55" t="s">
        <v>84</v>
      </c>
      <c r="K3" s="9"/>
      <c r="L3" s="9"/>
      <c r="M3" s="9"/>
      <c r="N3" s="9"/>
      <c r="O3" s="9"/>
    </row>
    <row r="4" spans="2:25" ht="16.5" thickBot="1" x14ac:dyDescent="0.3">
      <c r="B4" s="9"/>
      <c r="C4" s="9" t="s">
        <v>85</v>
      </c>
      <c r="D4" s="9"/>
      <c r="E4" s="9"/>
      <c r="F4" s="9"/>
      <c r="G4" s="9"/>
      <c r="J4" s="9"/>
      <c r="K4" s="9" t="s">
        <v>86</v>
      </c>
      <c r="L4" s="9"/>
      <c r="M4" s="9"/>
      <c r="N4" s="9"/>
      <c r="O4" s="9"/>
    </row>
    <row r="5" spans="2:25" ht="16.5" thickBot="1" x14ac:dyDescent="0.3">
      <c r="B5" s="56" t="s">
        <v>17</v>
      </c>
      <c r="C5" s="57" t="s">
        <v>87</v>
      </c>
      <c r="D5" s="57" t="s">
        <v>22</v>
      </c>
      <c r="E5" s="57" t="s">
        <v>23</v>
      </c>
      <c r="F5" s="57" t="s">
        <v>24</v>
      </c>
      <c r="G5" s="58" t="s">
        <v>88</v>
      </c>
      <c r="H5" s="2"/>
      <c r="J5" s="59" t="s">
        <v>17</v>
      </c>
      <c r="K5" s="60" t="s">
        <v>89</v>
      </c>
      <c r="L5" s="60" t="s">
        <v>22</v>
      </c>
      <c r="M5" s="60" t="s">
        <v>23</v>
      </c>
      <c r="N5" s="60" t="s">
        <v>24</v>
      </c>
      <c r="O5" s="61" t="s">
        <v>25</v>
      </c>
    </row>
    <row r="6" spans="2:25" ht="16.5" thickBot="1" x14ac:dyDescent="0.3">
      <c r="B6" s="32" t="s">
        <v>29</v>
      </c>
      <c r="C6" s="33">
        <v>45243</v>
      </c>
      <c r="D6" s="34" t="s">
        <v>32</v>
      </c>
      <c r="E6" s="91" t="s">
        <v>90</v>
      </c>
      <c r="F6" s="34">
        <v>2000</v>
      </c>
      <c r="G6" s="35"/>
      <c r="J6" s="32" t="s">
        <v>29</v>
      </c>
      <c r="K6" s="49">
        <v>45243</v>
      </c>
      <c r="L6" s="50" t="s">
        <v>32</v>
      </c>
      <c r="M6" s="91" t="s">
        <v>90</v>
      </c>
      <c r="N6" s="50">
        <v>2000</v>
      </c>
      <c r="O6" s="52"/>
    </row>
    <row r="7" spans="2:25" x14ac:dyDescent="0.25">
      <c r="B7" s="36">
        <v>1</v>
      </c>
      <c r="C7" s="37">
        <v>45235</v>
      </c>
      <c r="D7" s="38" t="s">
        <v>32</v>
      </c>
      <c r="E7" s="39" t="str">
        <f t="shared" ref="E7:E69" si="0">IF(D7="","",VLOOKUP(D7,$T$10:$U$14,2,FALSE))</f>
        <v>プリン箱</v>
      </c>
      <c r="F7" s="38">
        <v>1500</v>
      </c>
      <c r="G7" s="40" t="s">
        <v>91</v>
      </c>
      <c r="J7" s="36">
        <v>1</v>
      </c>
      <c r="K7" s="37">
        <v>45245</v>
      </c>
      <c r="L7" s="38" t="s">
        <v>36</v>
      </c>
      <c r="M7" s="39" t="str">
        <f t="shared" ref="M7" si="1">IF(L7="","",VLOOKUP(L7,$T$10:$U$14,2,FALSE))</f>
        <v>プリン箱</v>
      </c>
      <c r="N7" s="38">
        <v>1500</v>
      </c>
      <c r="O7" s="40"/>
    </row>
    <row r="8" spans="2:25" x14ac:dyDescent="0.25">
      <c r="B8" s="41">
        <f>+B7+1</f>
        <v>2</v>
      </c>
      <c r="C8" s="37">
        <v>45240</v>
      </c>
      <c r="D8" s="43" t="s">
        <v>44</v>
      </c>
      <c r="E8" s="44" t="str">
        <f t="shared" si="0"/>
        <v>クッキー16枚用箱</v>
      </c>
      <c r="F8" s="43">
        <v>500</v>
      </c>
      <c r="G8" s="40" t="s">
        <v>92</v>
      </c>
      <c r="J8" s="41">
        <f>+J7+1</f>
        <v>2</v>
      </c>
      <c r="K8" s="42">
        <v>45247</v>
      </c>
      <c r="L8" s="43" t="s">
        <v>53</v>
      </c>
      <c r="M8" s="54" t="str">
        <f>IF(L8="","",VLOOKUP(L8,$T$10:$U$15,2,FALSE))</f>
        <v>クッキー16枚用箱</v>
      </c>
      <c r="N8" s="43">
        <v>500</v>
      </c>
      <c r="O8" s="45"/>
    </row>
    <row r="9" spans="2:25" x14ac:dyDescent="0.25">
      <c r="B9" s="41">
        <f t="shared" ref="B9:B72" si="2">+B8+1</f>
        <v>3</v>
      </c>
      <c r="C9" s="37">
        <v>45240</v>
      </c>
      <c r="D9" s="43" t="s">
        <v>50</v>
      </c>
      <c r="E9" s="44" t="str">
        <f t="shared" si="0"/>
        <v>クッキー32枚用箱</v>
      </c>
      <c r="F9" s="43">
        <v>500</v>
      </c>
      <c r="G9" s="40" t="s">
        <v>92</v>
      </c>
      <c r="J9" s="41">
        <f t="shared" ref="J9:J72" si="3">+J8+1</f>
        <v>3</v>
      </c>
      <c r="K9" s="42">
        <v>45247</v>
      </c>
      <c r="L9" s="43" t="s">
        <v>39</v>
      </c>
      <c r="M9" s="54" t="str">
        <f t="shared" ref="M9:M72" si="4">IF(L9="","",VLOOKUP(L9,$T$10:$U$15,2,FALSE))</f>
        <v>スペーサー</v>
      </c>
      <c r="N9" s="43">
        <v>1000</v>
      </c>
      <c r="O9" s="45"/>
      <c r="T9" s="154" t="s">
        <v>47</v>
      </c>
      <c r="U9" s="154"/>
      <c r="V9" s="80" t="s">
        <v>93</v>
      </c>
      <c r="W9" s="81" t="s">
        <v>94</v>
      </c>
      <c r="X9" s="81" t="s">
        <v>95</v>
      </c>
      <c r="Y9" s="2" t="s">
        <v>96</v>
      </c>
    </row>
    <row r="10" spans="2:25" x14ac:dyDescent="0.25">
      <c r="B10" s="41">
        <f>+B9+1</f>
        <v>4</v>
      </c>
      <c r="C10" s="37">
        <v>45240</v>
      </c>
      <c r="D10" s="38" t="s">
        <v>32</v>
      </c>
      <c r="E10" s="44" t="str">
        <f t="shared" si="0"/>
        <v>プリン箱</v>
      </c>
      <c r="F10" s="43">
        <v>2500</v>
      </c>
      <c r="G10" s="40" t="s">
        <v>97</v>
      </c>
      <c r="J10" s="41">
        <f t="shared" si="3"/>
        <v>4</v>
      </c>
      <c r="K10" s="42">
        <v>45247</v>
      </c>
      <c r="L10" s="43" t="s">
        <v>57</v>
      </c>
      <c r="M10" s="54" t="str">
        <f t="shared" si="4"/>
        <v>クッキー32枚用箱</v>
      </c>
      <c r="N10" s="43">
        <v>500</v>
      </c>
      <c r="O10" s="45"/>
      <c r="T10" s="82" t="s">
        <v>32</v>
      </c>
      <c r="U10" s="82" t="s">
        <v>98</v>
      </c>
      <c r="V10" s="82">
        <v>4000</v>
      </c>
      <c r="W10" s="82">
        <f>SUMIF($E:$E,$U10,$F:$F)</f>
        <v>4240</v>
      </c>
      <c r="X10" s="79">
        <f>SUMIF($M:$M,$U10,$N:$N)</f>
        <v>4340</v>
      </c>
      <c r="Y10" s="2" t="str">
        <f>IF(X10=W10,"〇","×")</f>
        <v>×</v>
      </c>
    </row>
    <row r="11" spans="2:25" x14ac:dyDescent="0.25">
      <c r="B11" s="41">
        <f>+B10+1</f>
        <v>5</v>
      </c>
      <c r="C11" s="37">
        <v>45240</v>
      </c>
      <c r="D11" s="43" t="s">
        <v>44</v>
      </c>
      <c r="E11" s="44" t="str">
        <f t="shared" si="0"/>
        <v>クッキー16枚用箱</v>
      </c>
      <c r="F11" s="43">
        <v>1500</v>
      </c>
      <c r="G11" s="40" t="s">
        <v>97</v>
      </c>
      <c r="J11" s="41">
        <f t="shared" si="3"/>
        <v>5</v>
      </c>
      <c r="K11" s="42">
        <v>45252</v>
      </c>
      <c r="L11" s="43" t="s">
        <v>44</v>
      </c>
      <c r="M11" s="54" t="str">
        <f t="shared" si="4"/>
        <v>クッキー16枚用箱</v>
      </c>
      <c r="N11" s="43">
        <v>822</v>
      </c>
      <c r="O11" s="45"/>
      <c r="T11" s="82" t="s">
        <v>44</v>
      </c>
      <c r="U11" s="82" t="s">
        <v>99</v>
      </c>
      <c r="V11" s="82">
        <v>2000</v>
      </c>
      <c r="W11" s="82">
        <f t="shared" ref="W11:W12" si="5">SUMIF($E:$E,$U11,$F:$F)</f>
        <v>5150</v>
      </c>
      <c r="X11" s="79">
        <f t="shared" ref="X11:X12" si="6">SUMIF($M:$M,$U11,$N:$N)</f>
        <v>3064</v>
      </c>
      <c r="Y11" s="2" t="str">
        <f>IF(X11=W11,"〇","×")</f>
        <v>×</v>
      </c>
    </row>
    <row r="12" spans="2:25" x14ac:dyDescent="0.25">
      <c r="B12" s="41">
        <f t="shared" si="2"/>
        <v>6</v>
      </c>
      <c r="C12" s="37">
        <v>45240</v>
      </c>
      <c r="D12" s="43" t="s">
        <v>50</v>
      </c>
      <c r="E12" s="44" t="str">
        <f t="shared" si="0"/>
        <v>クッキー32枚用箱</v>
      </c>
      <c r="F12" s="43">
        <v>1500</v>
      </c>
      <c r="G12" s="40" t="s">
        <v>97</v>
      </c>
      <c r="J12" s="41">
        <f t="shared" si="3"/>
        <v>6</v>
      </c>
      <c r="K12" s="42">
        <v>45252</v>
      </c>
      <c r="L12" s="43" t="s">
        <v>39</v>
      </c>
      <c r="M12" s="54" t="str">
        <f t="shared" si="4"/>
        <v>スペーサー</v>
      </c>
      <c r="N12" s="43">
        <f>N11*2</f>
        <v>1644</v>
      </c>
      <c r="O12" s="45"/>
      <c r="T12" s="82" t="s">
        <v>50</v>
      </c>
      <c r="U12" s="82" t="s">
        <v>100</v>
      </c>
      <c r="V12" s="82">
        <v>2000</v>
      </c>
      <c r="W12" s="82">
        <f t="shared" si="5"/>
        <v>5050</v>
      </c>
      <c r="X12" s="79">
        <f t="shared" si="6"/>
        <v>3693</v>
      </c>
      <c r="Y12" s="2" t="str">
        <f t="shared" ref="Y12" si="7">IF(X12=W12,"〇","×")</f>
        <v>×</v>
      </c>
    </row>
    <row r="13" spans="2:25" x14ac:dyDescent="0.25">
      <c r="B13" s="41">
        <f t="shared" si="2"/>
        <v>7</v>
      </c>
      <c r="C13" s="42">
        <v>45310</v>
      </c>
      <c r="D13" s="38" t="s">
        <v>32</v>
      </c>
      <c r="E13" s="44" t="str">
        <f t="shared" ref="E13" si="8">IF(D13="","",VLOOKUP(D13,$T$10:$U$14,2,FALSE))</f>
        <v>プリン箱</v>
      </c>
      <c r="F13" s="43">
        <v>240</v>
      </c>
      <c r="G13" s="40" t="s">
        <v>101</v>
      </c>
      <c r="J13" s="41">
        <f t="shared" si="3"/>
        <v>7</v>
      </c>
      <c r="K13" s="42">
        <v>45254</v>
      </c>
      <c r="L13" s="43" t="s">
        <v>44</v>
      </c>
      <c r="M13" s="54" t="str">
        <f t="shared" si="4"/>
        <v>クッキー16枚用箱</v>
      </c>
      <c r="N13" s="43">
        <v>678</v>
      </c>
      <c r="O13" s="45"/>
      <c r="T13" s="82" t="s">
        <v>39</v>
      </c>
      <c r="U13" s="117" t="s">
        <v>130</v>
      </c>
      <c r="V13" s="82"/>
      <c r="W13" s="82"/>
      <c r="X13" s="79"/>
      <c r="Y13" s="2"/>
    </row>
    <row r="14" spans="2:25" x14ac:dyDescent="0.25">
      <c r="B14" s="41">
        <f t="shared" si="2"/>
        <v>8</v>
      </c>
      <c r="C14" s="42">
        <v>45310</v>
      </c>
      <c r="D14" s="43" t="s">
        <v>44</v>
      </c>
      <c r="E14" s="44" t="str">
        <f t="shared" ref="E14:E17" si="9">IF(D14="","",VLOOKUP(D14,$T$10:$U$14,2,FALSE))</f>
        <v>クッキー16枚用箱</v>
      </c>
      <c r="F14" s="43">
        <v>750</v>
      </c>
      <c r="G14" s="40" t="s">
        <v>102</v>
      </c>
      <c r="J14" s="41">
        <f t="shared" si="3"/>
        <v>8</v>
      </c>
      <c r="K14" s="42">
        <v>45254</v>
      </c>
      <c r="L14" s="43" t="s">
        <v>39</v>
      </c>
      <c r="M14" s="54" t="str">
        <f t="shared" si="4"/>
        <v>スペーサー</v>
      </c>
      <c r="N14" s="43">
        <f>N13*2</f>
        <v>1356</v>
      </c>
      <c r="O14" s="45"/>
      <c r="T14" s="82" t="s">
        <v>59</v>
      </c>
      <c r="U14" s="82" t="s">
        <v>58</v>
      </c>
      <c r="V14" s="82"/>
      <c r="W14" s="82"/>
      <c r="X14" s="79"/>
      <c r="Y14" s="2"/>
    </row>
    <row r="15" spans="2:25" x14ac:dyDescent="0.25">
      <c r="B15" s="41">
        <f t="shared" si="2"/>
        <v>9</v>
      </c>
      <c r="C15" s="42">
        <v>45310</v>
      </c>
      <c r="D15" s="43" t="s">
        <v>50</v>
      </c>
      <c r="E15" s="44" t="str">
        <f t="shared" si="9"/>
        <v>クッキー32枚用箱</v>
      </c>
      <c r="F15" s="43">
        <v>750</v>
      </c>
      <c r="G15" s="40" t="s">
        <v>102</v>
      </c>
      <c r="J15" s="41">
        <f t="shared" si="3"/>
        <v>9</v>
      </c>
      <c r="K15" s="42">
        <v>45257</v>
      </c>
      <c r="L15" s="43" t="s">
        <v>50</v>
      </c>
      <c r="M15" s="54" t="str">
        <f t="shared" si="4"/>
        <v>クッキー32枚用箱</v>
      </c>
      <c r="N15" s="43">
        <v>1000</v>
      </c>
      <c r="O15" s="45"/>
      <c r="T15" s="82" t="s">
        <v>129</v>
      </c>
      <c r="U15" s="79" t="s">
        <v>61</v>
      </c>
      <c r="V15" s="82"/>
      <c r="W15" s="82"/>
      <c r="X15" s="79"/>
      <c r="Y15" s="2"/>
    </row>
    <row r="16" spans="2:25" x14ac:dyDescent="0.25">
      <c r="B16" s="41">
        <f t="shared" si="2"/>
        <v>10</v>
      </c>
      <c r="C16" s="42">
        <v>45310</v>
      </c>
      <c r="D16" s="43" t="s">
        <v>44</v>
      </c>
      <c r="E16" s="44" t="str">
        <f t="shared" si="9"/>
        <v>クッキー16枚用箱</v>
      </c>
      <c r="F16" s="43">
        <v>600</v>
      </c>
      <c r="G16" s="40" t="s">
        <v>121</v>
      </c>
      <c r="J16" s="41">
        <f t="shared" si="3"/>
        <v>10</v>
      </c>
      <c r="K16" s="42">
        <v>45258</v>
      </c>
      <c r="L16" s="43" t="s">
        <v>57</v>
      </c>
      <c r="M16" s="54" t="str">
        <f t="shared" si="4"/>
        <v>クッキー32枚用箱</v>
      </c>
      <c r="N16" s="43">
        <v>500</v>
      </c>
      <c r="O16" s="45"/>
    </row>
    <row r="17" spans="2:15" x14ac:dyDescent="0.25">
      <c r="B17" s="41">
        <f t="shared" si="2"/>
        <v>11</v>
      </c>
      <c r="C17" s="42">
        <v>45310</v>
      </c>
      <c r="D17" s="43" t="s">
        <v>50</v>
      </c>
      <c r="E17" s="44" t="str">
        <f t="shared" si="9"/>
        <v>クッキー32枚用箱</v>
      </c>
      <c r="F17" s="43">
        <v>600</v>
      </c>
      <c r="G17" s="40" t="s">
        <v>121</v>
      </c>
      <c r="J17" s="41">
        <f t="shared" si="3"/>
        <v>11</v>
      </c>
      <c r="K17" s="42">
        <v>45258</v>
      </c>
      <c r="L17" s="43" t="s">
        <v>36</v>
      </c>
      <c r="M17" s="54" t="str">
        <f t="shared" si="4"/>
        <v>プリン箱</v>
      </c>
      <c r="N17" s="43">
        <v>300</v>
      </c>
      <c r="O17" s="45"/>
    </row>
    <row r="18" spans="2:15" x14ac:dyDescent="0.25">
      <c r="B18" s="41">
        <f t="shared" si="2"/>
        <v>12</v>
      </c>
      <c r="C18" s="42">
        <v>45310</v>
      </c>
      <c r="D18" s="43" t="s">
        <v>44</v>
      </c>
      <c r="E18" s="44" t="str">
        <f t="shared" ref="E18:E21" si="10">IF(D18="","",VLOOKUP(D18,$T$10:$U$14,2,FALSE))</f>
        <v>クッキー16枚用箱</v>
      </c>
      <c r="F18" s="43">
        <v>600</v>
      </c>
      <c r="G18" s="40" t="s">
        <v>103</v>
      </c>
      <c r="J18" s="41">
        <f t="shared" si="3"/>
        <v>12</v>
      </c>
      <c r="K18" s="42">
        <v>45259</v>
      </c>
      <c r="L18" s="43" t="s">
        <v>36</v>
      </c>
      <c r="M18" s="54" t="str">
        <f t="shared" si="4"/>
        <v>プリン箱</v>
      </c>
      <c r="N18" s="43">
        <v>1100</v>
      </c>
      <c r="O18" s="45"/>
    </row>
    <row r="19" spans="2:15" x14ac:dyDescent="0.25">
      <c r="B19" s="41">
        <f t="shared" si="2"/>
        <v>13</v>
      </c>
      <c r="C19" s="42">
        <v>45310</v>
      </c>
      <c r="D19" s="43" t="s">
        <v>50</v>
      </c>
      <c r="E19" s="44" t="str">
        <f t="shared" si="10"/>
        <v>クッキー32枚用箱</v>
      </c>
      <c r="F19" s="43">
        <v>600</v>
      </c>
      <c r="G19" s="40" t="s">
        <v>103</v>
      </c>
      <c r="J19" s="41">
        <f t="shared" si="3"/>
        <v>13</v>
      </c>
      <c r="K19" s="42">
        <v>45260</v>
      </c>
      <c r="L19" s="43" t="s">
        <v>32</v>
      </c>
      <c r="M19" s="54" t="str">
        <f t="shared" si="4"/>
        <v>プリン箱</v>
      </c>
      <c r="N19" s="43">
        <v>1100</v>
      </c>
      <c r="O19" s="45"/>
    </row>
    <row r="20" spans="2:15" x14ac:dyDescent="0.25">
      <c r="B20" s="41">
        <f t="shared" si="2"/>
        <v>14</v>
      </c>
      <c r="C20" s="42">
        <v>45310</v>
      </c>
      <c r="D20" s="43" t="s">
        <v>44</v>
      </c>
      <c r="E20" s="44" t="str">
        <f t="shared" si="10"/>
        <v>クッキー16枚用箱</v>
      </c>
      <c r="F20" s="43">
        <v>600</v>
      </c>
      <c r="G20" s="40" t="s">
        <v>122</v>
      </c>
      <c r="J20" s="41">
        <f t="shared" si="3"/>
        <v>14</v>
      </c>
      <c r="K20" s="42">
        <v>45264</v>
      </c>
      <c r="L20" s="43" t="s">
        <v>59</v>
      </c>
      <c r="M20" s="54" t="str">
        <f t="shared" si="4"/>
        <v>クッキー箱用緩衝材</v>
      </c>
      <c r="N20" s="43">
        <v>160</v>
      </c>
      <c r="O20" s="45"/>
    </row>
    <row r="21" spans="2:15" x14ac:dyDescent="0.25">
      <c r="B21" s="41">
        <f t="shared" si="2"/>
        <v>15</v>
      </c>
      <c r="C21" s="42">
        <v>45310</v>
      </c>
      <c r="D21" s="43" t="s">
        <v>50</v>
      </c>
      <c r="E21" s="44" t="str">
        <f t="shared" si="10"/>
        <v>クッキー32枚用箱</v>
      </c>
      <c r="F21" s="43">
        <v>600</v>
      </c>
      <c r="G21" s="40" t="s">
        <v>122</v>
      </c>
      <c r="J21" s="108">
        <f t="shared" si="3"/>
        <v>15</v>
      </c>
      <c r="K21" s="42">
        <v>45275</v>
      </c>
      <c r="L21" s="43" t="s">
        <v>32</v>
      </c>
      <c r="M21" s="54" t="str">
        <f t="shared" si="4"/>
        <v>プリン箱</v>
      </c>
      <c r="N21" s="43">
        <v>55</v>
      </c>
      <c r="O21" s="111"/>
    </row>
    <row r="22" spans="2:15" x14ac:dyDescent="0.25">
      <c r="B22" s="41">
        <f t="shared" si="2"/>
        <v>16</v>
      </c>
      <c r="C22" s="42">
        <v>45310</v>
      </c>
      <c r="D22" s="43" t="s">
        <v>44</v>
      </c>
      <c r="E22" s="44" t="str">
        <f t="shared" ref="E22:E23" si="11">IF(D22="","",VLOOKUP(D22,$T$10:$U$14,2,FALSE))</f>
        <v>クッキー16枚用箱</v>
      </c>
      <c r="F22" s="43">
        <v>600</v>
      </c>
      <c r="G22" s="40" t="s">
        <v>123</v>
      </c>
      <c r="J22" s="108">
        <f t="shared" si="3"/>
        <v>16</v>
      </c>
      <c r="K22" s="42">
        <v>45285</v>
      </c>
      <c r="L22" s="43" t="s">
        <v>32</v>
      </c>
      <c r="M22" s="54" t="str">
        <f t="shared" si="4"/>
        <v>プリン箱</v>
      </c>
      <c r="N22" s="43">
        <v>45</v>
      </c>
      <c r="O22" s="111"/>
    </row>
    <row r="23" spans="2:15" x14ac:dyDescent="0.25">
      <c r="B23" s="41">
        <f t="shared" si="2"/>
        <v>17</v>
      </c>
      <c r="C23" s="42">
        <v>45310</v>
      </c>
      <c r="D23" s="43" t="s">
        <v>50</v>
      </c>
      <c r="E23" s="44" t="str">
        <f t="shared" si="11"/>
        <v>クッキー32枚用箱</v>
      </c>
      <c r="F23" s="43">
        <v>500</v>
      </c>
      <c r="G23" s="40" t="s">
        <v>123</v>
      </c>
      <c r="J23" s="108">
        <f t="shared" si="3"/>
        <v>17</v>
      </c>
      <c r="K23" s="42">
        <v>45289</v>
      </c>
      <c r="L23" s="43" t="s">
        <v>32</v>
      </c>
      <c r="M23" s="54" t="str">
        <f t="shared" si="4"/>
        <v>プリン箱</v>
      </c>
      <c r="N23" s="43">
        <v>140</v>
      </c>
      <c r="O23" s="111"/>
    </row>
    <row r="24" spans="2:15" x14ac:dyDescent="0.25">
      <c r="B24" s="41">
        <f t="shared" si="2"/>
        <v>18</v>
      </c>
      <c r="C24" s="43"/>
      <c r="D24" s="43"/>
      <c r="E24" s="44" t="str">
        <f t="shared" si="0"/>
        <v/>
      </c>
      <c r="F24" s="43"/>
      <c r="G24" s="45"/>
      <c r="J24" s="108">
        <f t="shared" si="3"/>
        <v>18</v>
      </c>
      <c r="K24" s="109">
        <v>45313</v>
      </c>
      <c r="L24" s="110" t="s">
        <v>50</v>
      </c>
      <c r="M24" s="54" t="str">
        <f t="shared" si="4"/>
        <v>クッキー32枚用箱</v>
      </c>
      <c r="N24" s="110">
        <v>121</v>
      </c>
      <c r="O24" s="111"/>
    </row>
    <row r="25" spans="2:15" x14ac:dyDescent="0.25">
      <c r="B25" s="41">
        <f t="shared" si="2"/>
        <v>19</v>
      </c>
      <c r="C25" s="43"/>
      <c r="D25" s="43"/>
      <c r="E25" s="44" t="str">
        <f t="shared" si="0"/>
        <v/>
      </c>
      <c r="F25" s="43"/>
      <c r="G25" s="45"/>
      <c r="J25" s="41">
        <f t="shared" si="3"/>
        <v>19</v>
      </c>
      <c r="K25" s="109">
        <v>45313</v>
      </c>
      <c r="L25" s="110" t="s">
        <v>59</v>
      </c>
      <c r="M25" s="54" t="str">
        <f t="shared" si="4"/>
        <v>クッキー箱用緩衝材</v>
      </c>
      <c r="N25" s="110">
        <v>20</v>
      </c>
      <c r="O25" s="45"/>
    </row>
    <row r="26" spans="2:15" x14ac:dyDescent="0.25">
      <c r="B26" s="41">
        <f t="shared" si="2"/>
        <v>20</v>
      </c>
      <c r="C26" s="43"/>
      <c r="D26" s="43"/>
      <c r="E26" s="44" t="str">
        <f t="shared" si="0"/>
        <v/>
      </c>
      <c r="F26" s="43"/>
      <c r="G26" s="45"/>
      <c r="J26" s="41">
        <f t="shared" si="3"/>
        <v>20</v>
      </c>
      <c r="K26" s="109">
        <v>45314</v>
      </c>
      <c r="L26" s="110" t="s">
        <v>50</v>
      </c>
      <c r="M26" s="54" t="str">
        <f t="shared" si="4"/>
        <v>クッキー32枚用箱</v>
      </c>
      <c r="N26" s="110">
        <v>343</v>
      </c>
      <c r="O26" s="45"/>
    </row>
    <row r="27" spans="2:15" x14ac:dyDescent="0.25">
      <c r="B27" s="41">
        <f t="shared" si="2"/>
        <v>21</v>
      </c>
      <c r="C27" s="43"/>
      <c r="D27" s="43"/>
      <c r="E27" s="44" t="str">
        <f t="shared" si="0"/>
        <v/>
      </c>
      <c r="F27" s="43"/>
      <c r="G27" s="45"/>
      <c r="J27" s="41">
        <f t="shared" si="3"/>
        <v>21</v>
      </c>
      <c r="K27" s="109">
        <v>45314</v>
      </c>
      <c r="L27" s="110" t="s">
        <v>59</v>
      </c>
      <c r="M27" s="54" t="str">
        <f t="shared" si="4"/>
        <v>クッキー箱用緩衝材</v>
      </c>
      <c r="N27" s="110">
        <v>20</v>
      </c>
      <c r="O27" s="45"/>
    </row>
    <row r="28" spans="2:15" x14ac:dyDescent="0.25">
      <c r="B28" s="41">
        <f t="shared" si="2"/>
        <v>22</v>
      </c>
      <c r="C28" s="43"/>
      <c r="D28" s="43"/>
      <c r="E28" s="44" t="str">
        <f t="shared" si="0"/>
        <v/>
      </c>
      <c r="F28" s="43"/>
      <c r="G28" s="45"/>
      <c r="J28" s="41">
        <f t="shared" si="3"/>
        <v>22</v>
      </c>
      <c r="K28" s="109">
        <v>45315</v>
      </c>
      <c r="L28" s="110" t="s">
        <v>44</v>
      </c>
      <c r="M28" s="54" t="str">
        <f t="shared" si="4"/>
        <v>クッキー16枚用箱</v>
      </c>
      <c r="N28" s="110">
        <v>380</v>
      </c>
      <c r="O28" s="45"/>
    </row>
    <row r="29" spans="2:15" x14ac:dyDescent="0.25">
      <c r="B29" s="41">
        <f t="shared" si="2"/>
        <v>23</v>
      </c>
      <c r="C29" s="43"/>
      <c r="D29" s="43"/>
      <c r="E29" s="44" t="str">
        <f t="shared" si="0"/>
        <v/>
      </c>
      <c r="F29" s="43"/>
      <c r="G29" s="45"/>
      <c r="J29" s="41">
        <f t="shared" si="3"/>
        <v>23</v>
      </c>
      <c r="K29" s="109">
        <v>45315</v>
      </c>
      <c r="L29" s="110" t="s">
        <v>39</v>
      </c>
      <c r="M29" s="54" t="str">
        <f t="shared" si="4"/>
        <v>スペーサー</v>
      </c>
      <c r="N29" s="110">
        <f>N28*2</f>
        <v>760</v>
      </c>
      <c r="O29" s="45"/>
    </row>
    <row r="30" spans="2:15" x14ac:dyDescent="0.25">
      <c r="B30" s="41">
        <f t="shared" si="2"/>
        <v>24</v>
      </c>
      <c r="C30" s="43"/>
      <c r="D30" s="43"/>
      <c r="E30" s="44" t="str">
        <f t="shared" si="0"/>
        <v/>
      </c>
      <c r="F30" s="43"/>
      <c r="G30" s="45"/>
      <c r="J30" s="41">
        <f t="shared" si="3"/>
        <v>24</v>
      </c>
      <c r="K30" s="109">
        <v>45315</v>
      </c>
      <c r="L30" s="110" t="s">
        <v>57</v>
      </c>
      <c r="M30" s="54" t="str">
        <f t="shared" si="4"/>
        <v>クッキー32枚用箱</v>
      </c>
      <c r="N30" s="110">
        <v>229</v>
      </c>
      <c r="O30" s="45"/>
    </row>
    <row r="31" spans="2:15" x14ac:dyDescent="0.25">
      <c r="B31" s="41">
        <f t="shared" si="2"/>
        <v>25</v>
      </c>
      <c r="C31" s="43"/>
      <c r="D31" s="43"/>
      <c r="E31" s="44" t="str">
        <f t="shared" si="0"/>
        <v/>
      </c>
      <c r="F31" s="43"/>
      <c r="G31" s="45"/>
      <c r="J31" s="41">
        <f t="shared" si="3"/>
        <v>25</v>
      </c>
      <c r="K31" s="109">
        <v>45315</v>
      </c>
      <c r="L31" s="43" t="s">
        <v>59</v>
      </c>
      <c r="M31" s="54" t="str">
        <f t="shared" si="4"/>
        <v>クッキー箱用緩衝材</v>
      </c>
      <c r="N31" s="43">
        <v>17</v>
      </c>
      <c r="O31" s="45"/>
    </row>
    <row r="32" spans="2:15" x14ac:dyDescent="0.25">
      <c r="B32" s="41">
        <f t="shared" si="2"/>
        <v>26</v>
      </c>
      <c r="C32" s="43"/>
      <c r="D32" s="43"/>
      <c r="E32" s="44" t="str">
        <f t="shared" si="0"/>
        <v/>
      </c>
      <c r="F32" s="43"/>
      <c r="G32" s="45"/>
      <c r="J32" s="41">
        <f t="shared" si="3"/>
        <v>26</v>
      </c>
      <c r="K32" s="42">
        <v>45316</v>
      </c>
      <c r="L32" s="110" t="s">
        <v>44</v>
      </c>
      <c r="M32" s="54" t="str">
        <f t="shared" si="4"/>
        <v>クッキー16枚用箱</v>
      </c>
      <c r="N32" s="43">
        <f>76*5</f>
        <v>380</v>
      </c>
      <c r="O32" s="45"/>
    </row>
    <row r="33" spans="2:15" x14ac:dyDescent="0.25">
      <c r="B33" s="41">
        <f t="shared" si="2"/>
        <v>27</v>
      </c>
      <c r="C33" s="43"/>
      <c r="D33" s="43"/>
      <c r="E33" s="44" t="str">
        <f t="shared" si="0"/>
        <v/>
      </c>
      <c r="F33" s="43"/>
      <c r="G33" s="45"/>
      <c r="J33" s="41">
        <f t="shared" si="3"/>
        <v>27</v>
      </c>
      <c r="K33" s="42">
        <v>45316</v>
      </c>
      <c r="L33" s="110" t="s">
        <v>39</v>
      </c>
      <c r="M33" s="54" t="str">
        <f t="shared" si="4"/>
        <v>スペーサー</v>
      </c>
      <c r="N33" s="43">
        <f>N32*2</f>
        <v>760</v>
      </c>
      <c r="O33" s="45"/>
    </row>
    <row r="34" spans="2:15" x14ac:dyDescent="0.25">
      <c r="B34" s="41">
        <f t="shared" si="2"/>
        <v>28</v>
      </c>
      <c r="C34" s="43"/>
      <c r="D34" s="43"/>
      <c r="E34" s="44" t="str">
        <f t="shared" si="0"/>
        <v/>
      </c>
      <c r="F34" s="43"/>
      <c r="G34" s="45"/>
      <c r="J34" s="41">
        <f t="shared" si="3"/>
        <v>28</v>
      </c>
      <c r="K34" s="42">
        <v>45316</v>
      </c>
      <c r="L34" s="43" t="s">
        <v>59</v>
      </c>
      <c r="M34" s="54" t="str">
        <f t="shared" si="4"/>
        <v>クッキー箱用緩衝材</v>
      </c>
      <c r="N34" s="43">
        <v>17</v>
      </c>
      <c r="O34" s="45"/>
    </row>
    <row r="35" spans="2:15" x14ac:dyDescent="0.25">
      <c r="B35" s="41">
        <f t="shared" si="2"/>
        <v>29</v>
      </c>
      <c r="C35" s="43"/>
      <c r="D35" s="43"/>
      <c r="E35" s="44" t="str">
        <f t="shared" si="0"/>
        <v/>
      </c>
      <c r="F35" s="43"/>
      <c r="G35" s="45"/>
      <c r="J35" s="41">
        <f t="shared" si="3"/>
        <v>29</v>
      </c>
      <c r="K35" s="42">
        <v>45317</v>
      </c>
      <c r="L35" s="43" t="s">
        <v>131</v>
      </c>
      <c r="M35" s="54" t="str">
        <f t="shared" si="4"/>
        <v>クッキー32枚用箱</v>
      </c>
      <c r="N35" s="43">
        <v>316</v>
      </c>
      <c r="O35" s="45"/>
    </row>
    <row r="36" spans="2:15" x14ac:dyDescent="0.25">
      <c r="B36" s="41">
        <f t="shared" si="2"/>
        <v>30</v>
      </c>
      <c r="C36" s="43"/>
      <c r="D36" s="43"/>
      <c r="E36" s="44" t="str">
        <f t="shared" si="0"/>
        <v/>
      </c>
      <c r="F36" s="43"/>
      <c r="G36" s="45"/>
      <c r="J36" s="41">
        <f t="shared" si="3"/>
        <v>30</v>
      </c>
      <c r="K36" s="42">
        <v>45317</v>
      </c>
      <c r="L36" s="43" t="s">
        <v>59</v>
      </c>
      <c r="M36" s="54" t="str">
        <f t="shared" si="4"/>
        <v>クッキー箱用緩衝材</v>
      </c>
      <c r="N36" s="43">
        <v>15</v>
      </c>
      <c r="O36" s="45"/>
    </row>
    <row r="37" spans="2:15" x14ac:dyDescent="0.25">
      <c r="B37" s="41">
        <f t="shared" si="2"/>
        <v>31</v>
      </c>
      <c r="C37" s="43"/>
      <c r="D37" s="43"/>
      <c r="E37" s="44" t="str">
        <f t="shared" si="0"/>
        <v/>
      </c>
      <c r="F37" s="43"/>
      <c r="G37" s="45"/>
      <c r="J37" s="41">
        <f t="shared" si="3"/>
        <v>31</v>
      </c>
      <c r="K37" s="42">
        <v>45317</v>
      </c>
      <c r="L37" s="43" t="s">
        <v>132</v>
      </c>
      <c r="M37" s="54" t="str">
        <f t="shared" si="4"/>
        <v>プラダンボックス</v>
      </c>
      <c r="N37" s="43">
        <v>72</v>
      </c>
      <c r="O37" s="45"/>
    </row>
    <row r="38" spans="2:15" x14ac:dyDescent="0.25">
      <c r="B38" s="41">
        <f t="shared" si="2"/>
        <v>32</v>
      </c>
      <c r="C38" s="43"/>
      <c r="D38" s="43"/>
      <c r="E38" s="44" t="str">
        <f t="shared" si="0"/>
        <v/>
      </c>
      <c r="F38" s="43"/>
      <c r="G38" s="45"/>
      <c r="J38" s="41">
        <f t="shared" si="3"/>
        <v>32</v>
      </c>
      <c r="K38" s="42">
        <v>45320</v>
      </c>
      <c r="L38" s="43" t="s">
        <v>133</v>
      </c>
      <c r="M38" s="54" t="str">
        <f t="shared" si="4"/>
        <v>クッキー32枚用箱</v>
      </c>
      <c r="N38" s="43">
        <v>456</v>
      </c>
      <c r="O38" s="45"/>
    </row>
    <row r="39" spans="2:15" x14ac:dyDescent="0.25">
      <c r="B39" s="41">
        <f t="shared" si="2"/>
        <v>33</v>
      </c>
      <c r="C39" s="43"/>
      <c r="D39" s="43"/>
      <c r="E39" s="44" t="str">
        <f t="shared" si="0"/>
        <v/>
      </c>
      <c r="F39" s="43"/>
      <c r="G39" s="45"/>
      <c r="J39" s="41">
        <f t="shared" si="3"/>
        <v>33</v>
      </c>
      <c r="K39" s="42">
        <v>45320</v>
      </c>
      <c r="L39" s="43" t="s">
        <v>59</v>
      </c>
      <c r="M39" s="54" t="str">
        <f t="shared" si="4"/>
        <v>クッキー箱用緩衝材</v>
      </c>
      <c r="N39" s="43">
        <v>22</v>
      </c>
      <c r="O39" s="45"/>
    </row>
    <row r="40" spans="2:15" x14ac:dyDescent="0.25">
      <c r="B40" s="41">
        <f t="shared" si="2"/>
        <v>34</v>
      </c>
      <c r="C40" s="43"/>
      <c r="D40" s="43"/>
      <c r="E40" s="44" t="str">
        <f t="shared" si="0"/>
        <v/>
      </c>
      <c r="F40" s="43"/>
      <c r="G40" s="45"/>
      <c r="J40" s="41">
        <f t="shared" si="3"/>
        <v>34</v>
      </c>
      <c r="K40" s="42">
        <v>45320</v>
      </c>
      <c r="L40" s="43" t="s">
        <v>128</v>
      </c>
      <c r="M40" s="54" t="str">
        <f t="shared" si="4"/>
        <v>プラダンボックス</v>
      </c>
      <c r="N40" s="43">
        <v>7</v>
      </c>
      <c r="O40" s="45"/>
    </row>
    <row r="41" spans="2:15" x14ac:dyDescent="0.25">
      <c r="B41" s="41">
        <f t="shared" si="2"/>
        <v>35</v>
      </c>
      <c r="C41" s="43"/>
      <c r="D41" s="43"/>
      <c r="E41" s="44" t="str">
        <f t="shared" si="0"/>
        <v/>
      </c>
      <c r="F41" s="43"/>
      <c r="G41" s="45"/>
      <c r="J41" s="41">
        <f t="shared" si="3"/>
        <v>35</v>
      </c>
      <c r="K41" s="42">
        <v>45321</v>
      </c>
      <c r="L41" s="43" t="s">
        <v>134</v>
      </c>
      <c r="M41" s="54" t="str">
        <f t="shared" si="4"/>
        <v>クッキー16枚用箱</v>
      </c>
      <c r="N41" s="43">
        <v>228</v>
      </c>
      <c r="O41" s="45"/>
    </row>
    <row r="42" spans="2:15" x14ac:dyDescent="0.25">
      <c r="B42" s="41">
        <f t="shared" si="2"/>
        <v>36</v>
      </c>
      <c r="C42" s="43"/>
      <c r="D42" s="43"/>
      <c r="E42" s="44" t="str">
        <f t="shared" si="0"/>
        <v/>
      </c>
      <c r="F42" s="43"/>
      <c r="G42" s="45"/>
      <c r="J42" s="41">
        <f t="shared" si="3"/>
        <v>36</v>
      </c>
      <c r="K42" s="42">
        <v>45321</v>
      </c>
      <c r="L42" s="43" t="s">
        <v>135</v>
      </c>
      <c r="M42" s="54" t="str">
        <f t="shared" si="4"/>
        <v>クッキー32枚用箱</v>
      </c>
      <c r="N42" s="43">
        <v>76</v>
      </c>
      <c r="O42" s="45"/>
    </row>
    <row r="43" spans="2:15" x14ac:dyDescent="0.25">
      <c r="B43" s="41">
        <f t="shared" si="2"/>
        <v>37</v>
      </c>
      <c r="C43" s="43"/>
      <c r="D43" s="43"/>
      <c r="E43" s="44" t="str">
        <f t="shared" si="0"/>
        <v/>
      </c>
      <c r="F43" s="43"/>
      <c r="G43" s="45"/>
      <c r="J43" s="41">
        <f t="shared" si="3"/>
        <v>37</v>
      </c>
      <c r="K43" s="42">
        <v>45321</v>
      </c>
      <c r="L43" s="43" t="s">
        <v>136</v>
      </c>
      <c r="M43" s="54" t="str">
        <f t="shared" si="4"/>
        <v>クッキー箱用緩衝材</v>
      </c>
      <c r="N43" s="43">
        <v>14</v>
      </c>
      <c r="O43" s="45"/>
    </row>
    <row r="44" spans="2:15" x14ac:dyDescent="0.25">
      <c r="B44" s="41">
        <f t="shared" si="2"/>
        <v>38</v>
      </c>
      <c r="C44" s="43"/>
      <c r="D44" s="43"/>
      <c r="E44" s="44" t="str">
        <f t="shared" si="0"/>
        <v/>
      </c>
      <c r="F44" s="43"/>
      <c r="G44" s="45"/>
      <c r="J44" s="41">
        <f t="shared" si="3"/>
        <v>38</v>
      </c>
      <c r="K44" s="42">
        <v>45321</v>
      </c>
      <c r="L44" s="43" t="s">
        <v>137</v>
      </c>
      <c r="M44" s="54" t="str">
        <f t="shared" si="4"/>
        <v>プラダンボックス</v>
      </c>
      <c r="N44" s="43">
        <v>4</v>
      </c>
      <c r="O44" s="45"/>
    </row>
    <row r="45" spans="2:15" x14ac:dyDescent="0.25">
      <c r="B45" s="41">
        <f t="shared" si="2"/>
        <v>39</v>
      </c>
      <c r="C45" s="43"/>
      <c r="D45" s="43"/>
      <c r="E45" s="44" t="str">
        <f t="shared" si="0"/>
        <v/>
      </c>
      <c r="F45" s="43"/>
      <c r="G45" s="45"/>
      <c r="J45" s="41">
        <f t="shared" si="3"/>
        <v>39</v>
      </c>
      <c r="K45" s="42">
        <v>45322</v>
      </c>
      <c r="L45" s="43" t="s">
        <v>138</v>
      </c>
      <c r="M45" s="54" t="str">
        <f t="shared" si="4"/>
        <v>プリン箱</v>
      </c>
      <c r="N45" s="43">
        <v>100</v>
      </c>
      <c r="O45" s="45"/>
    </row>
    <row r="46" spans="2:15" x14ac:dyDescent="0.25">
      <c r="B46" s="41">
        <f t="shared" si="2"/>
        <v>40</v>
      </c>
      <c r="C46" s="43"/>
      <c r="D46" s="43"/>
      <c r="E46" s="44" t="str">
        <f t="shared" si="0"/>
        <v/>
      </c>
      <c r="F46" s="43"/>
      <c r="G46" s="45"/>
      <c r="J46" s="41">
        <f t="shared" si="3"/>
        <v>40</v>
      </c>
      <c r="K46" s="42">
        <v>45323</v>
      </c>
      <c r="L46" s="43" t="s">
        <v>135</v>
      </c>
      <c r="M46" s="54" t="str">
        <f t="shared" si="4"/>
        <v>クッキー32枚用箱</v>
      </c>
      <c r="N46" s="43">
        <v>152</v>
      </c>
      <c r="O46" s="45"/>
    </row>
    <row r="47" spans="2:15" x14ac:dyDescent="0.25">
      <c r="B47" s="41">
        <f t="shared" si="2"/>
        <v>41</v>
      </c>
      <c r="C47" s="43"/>
      <c r="D47" s="43"/>
      <c r="E47" s="44" t="str">
        <f t="shared" si="0"/>
        <v/>
      </c>
      <c r="F47" s="43"/>
      <c r="G47" s="45"/>
      <c r="J47" s="108">
        <f t="shared" si="3"/>
        <v>41</v>
      </c>
      <c r="K47" s="109">
        <v>45323</v>
      </c>
      <c r="L47" s="110" t="s">
        <v>134</v>
      </c>
      <c r="M47" s="54" t="str">
        <f t="shared" si="4"/>
        <v>クッキー16枚用箱</v>
      </c>
      <c r="N47" s="110">
        <v>76</v>
      </c>
      <c r="O47" s="111"/>
    </row>
    <row r="48" spans="2:15" x14ac:dyDescent="0.25">
      <c r="B48" s="41">
        <f t="shared" si="2"/>
        <v>42</v>
      </c>
      <c r="C48" s="43"/>
      <c r="D48" s="43"/>
      <c r="E48" s="44" t="str">
        <f t="shared" si="0"/>
        <v/>
      </c>
      <c r="F48" s="43"/>
      <c r="G48" s="45"/>
      <c r="J48" s="108">
        <f t="shared" si="3"/>
        <v>42</v>
      </c>
      <c r="K48" s="109">
        <v>45323</v>
      </c>
      <c r="L48" s="110" t="s">
        <v>129</v>
      </c>
      <c r="M48" s="54" t="str">
        <f t="shared" si="4"/>
        <v>プラダンボックス</v>
      </c>
      <c r="N48" s="110">
        <v>3</v>
      </c>
      <c r="O48" s="111"/>
    </row>
    <row r="49" spans="2:15" x14ac:dyDescent="0.25">
      <c r="B49" s="41">
        <f t="shared" si="2"/>
        <v>43</v>
      </c>
      <c r="C49" s="43"/>
      <c r="D49" s="43"/>
      <c r="E49" s="44" t="str">
        <f t="shared" si="0"/>
        <v/>
      </c>
      <c r="F49" s="43"/>
      <c r="G49" s="45"/>
      <c r="J49" s="108">
        <f t="shared" si="3"/>
        <v>43</v>
      </c>
      <c r="K49" s="109">
        <v>45323</v>
      </c>
      <c r="L49" s="110" t="s">
        <v>136</v>
      </c>
      <c r="M49" s="54" t="str">
        <f t="shared" si="4"/>
        <v>クッキー箱用緩衝材</v>
      </c>
      <c r="N49" s="110">
        <v>7</v>
      </c>
      <c r="O49" s="111"/>
    </row>
    <row r="50" spans="2:15" x14ac:dyDescent="0.25">
      <c r="B50" s="41">
        <f t="shared" si="2"/>
        <v>44</v>
      </c>
      <c r="C50" s="43"/>
      <c r="D50" s="43"/>
      <c r="E50" s="44" t="str">
        <f t="shared" si="0"/>
        <v/>
      </c>
      <c r="F50" s="43"/>
      <c r="G50" s="45"/>
      <c r="J50" s="41">
        <f t="shared" si="3"/>
        <v>44</v>
      </c>
      <c r="K50" s="43"/>
      <c r="L50" s="43"/>
      <c r="M50" s="54" t="str">
        <f t="shared" si="4"/>
        <v/>
      </c>
      <c r="N50" s="43"/>
      <c r="O50" s="45"/>
    </row>
    <row r="51" spans="2:15" x14ac:dyDescent="0.25">
      <c r="B51" s="41">
        <f t="shared" si="2"/>
        <v>45</v>
      </c>
      <c r="C51" s="43"/>
      <c r="D51" s="43"/>
      <c r="E51" s="44" t="str">
        <f t="shared" si="0"/>
        <v/>
      </c>
      <c r="F51" s="43"/>
      <c r="G51" s="45"/>
      <c r="J51" s="41">
        <f t="shared" si="3"/>
        <v>45</v>
      </c>
      <c r="K51" s="43"/>
      <c r="L51" s="43"/>
      <c r="M51" s="54" t="str">
        <f t="shared" si="4"/>
        <v/>
      </c>
      <c r="N51" s="43"/>
      <c r="O51" s="45"/>
    </row>
    <row r="52" spans="2:15" x14ac:dyDescent="0.25">
      <c r="B52" s="41">
        <f t="shared" si="2"/>
        <v>46</v>
      </c>
      <c r="C52" s="43"/>
      <c r="D52" s="43"/>
      <c r="E52" s="44" t="str">
        <f t="shared" si="0"/>
        <v/>
      </c>
      <c r="F52" s="43"/>
      <c r="G52" s="45"/>
      <c r="J52" s="41">
        <f t="shared" si="3"/>
        <v>46</v>
      </c>
      <c r="K52" s="43"/>
      <c r="L52" s="43"/>
      <c r="M52" s="54" t="str">
        <f t="shared" si="4"/>
        <v/>
      </c>
      <c r="N52" s="43"/>
      <c r="O52" s="45"/>
    </row>
    <row r="53" spans="2:15" x14ac:dyDescent="0.25">
      <c r="B53" s="41">
        <f t="shared" si="2"/>
        <v>47</v>
      </c>
      <c r="C53" s="43"/>
      <c r="D53" s="43"/>
      <c r="E53" s="44" t="str">
        <f t="shared" si="0"/>
        <v/>
      </c>
      <c r="F53" s="43"/>
      <c r="G53" s="45"/>
      <c r="J53" s="41">
        <f t="shared" si="3"/>
        <v>47</v>
      </c>
      <c r="K53" s="43"/>
      <c r="L53" s="43"/>
      <c r="M53" s="54" t="str">
        <f t="shared" si="4"/>
        <v/>
      </c>
      <c r="N53" s="43"/>
      <c r="O53" s="45"/>
    </row>
    <row r="54" spans="2:15" x14ac:dyDescent="0.25">
      <c r="B54" s="41">
        <f t="shared" si="2"/>
        <v>48</v>
      </c>
      <c r="C54" s="43"/>
      <c r="D54" s="43"/>
      <c r="E54" s="44" t="str">
        <f t="shared" si="0"/>
        <v/>
      </c>
      <c r="F54" s="43"/>
      <c r="G54" s="45"/>
      <c r="J54" s="41">
        <f t="shared" si="3"/>
        <v>48</v>
      </c>
      <c r="K54" s="43"/>
      <c r="L54" s="43"/>
      <c r="M54" s="54" t="str">
        <f t="shared" si="4"/>
        <v/>
      </c>
      <c r="N54" s="43"/>
      <c r="O54" s="45"/>
    </row>
    <row r="55" spans="2:15" x14ac:dyDescent="0.25">
      <c r="B55" s="41">
        <f t="shared" si="2"/>
        <v>49</v>
      </c>
      <c r="C55" s="43"/>
      <c r="D55" s="43"/>
      <c r="E55" s="44" t="str">
        <f t="shared" si="0"/>
        <v/>
      </c>
      <c r="F55" s="43"/>
      <c r="G55" s="45"/>
      <c r="J55" s="41">
        <f t="shared" si="3"/>
        <v>49</v>
      </c>
      <c r="K55" s="43"/>
      <c r="L55" s="43"/>
      <c r="M55" s="54" t="str">
        <f t="shared" si="4"/>
        <v/>
      </c>
      <c r="N55" s="43"/>
      <c r="O55" s="45"/>
    </row>
    <row r="56" spans="2:15" x14ac:dyDescent="0.25">
      <c r="B56" s="41">
        <f t="shared" si="2"/>
        <v>50</v>
      </c>
      <c r="C56" s="43"/>
      <c r="D56" s="43"/>
      <c r="E56" s="44" t="str">
        <f t="shared" si="0"/>
        <v/>
      </c>
      <c r="F56" s="43"/>
      <c r="G56" s="45"/>
      <c r="J56" s="41">
        <f t="shared" si="3"/>
        <v>50</v>
      </c>
      <c r="K56" s="43"/>
      <c r="L56" s="43"/>
      <c r="M56" s="54" t="str">
        <f t="shared" si="4"/>
        <v/>
      </c>
      <c r="N56" s="43"/>
      <c r="O56" s="45"/>
    </row>
    <row r="57" spans="2:15" x14ac:dyDescent="0.25">
      <c r="B57" s="41">
        <f t="shared" si="2"/>
        <v>51</v>
      </c>
      <c r="C57" s="43"/>
      <c r="D57" s="43"/>
      <c r="E57" s="44" t="str">
        <f t="shared" si="0"/>
        <v/>
      </c>
      <c r="F57" s="43"/>
      <c r="G57" s="45"/>
      <c r="J57" s="41">
        <f t="shared" si="3"/>
        <v>51</v>
      </c>
      <c r="K57" s="43"/>
      <c r="L57" s="43"/>
      <c r="M57" s="54" t="str">
        <f t="shared" si="4"/>
        <v/>
      </c>
      <c r="N57" s="43"/>
      <c r="O57" s="45"/>
    </row>
    <row r="58" spans="2:15" x14ac:dyDescent="0.25">
      <c r="B58" s="41">
        <f t="shared" si="2"/>
        <v>52</v>
      </c>
      <c r="C58" s="43"/>
      <c r="D58" s="43"/>
      <c r="E58" s="44" t="str">
        <f t="shared" si="0"/>
        <v/>
      </c>
      <c r="F58" s="43"/>
      <c r="G58" s="45"/>
      <c r="J58" s="41">
        <f t="shared" si="3"/>
        <v>52</v>
      </c>
      <c r="K58" s="43"/>
      <c r="L58" s="43"/>
      <c r="M58" s="54" t="str">
        <f t="shared" si="4"/>
        <v/>
      </c>
      <c r="N58" s="43"/>
      <c r="O58" s="45"/>
    </row>
    <row r="59" spans="2:15" x14ac:dyDescent="0.25">
      <c r="B59" s="41">
        <f t="shared" si="2"/>
        <v>53</v>
      </c>
      <c r="C59" s="43"/>
      <c r="D59" s="43"/>
      <c r="E59" s="44" t="str">
        <f t="shared" si="0"/>
        <v/>
      </c>
      <c r="F59" s="43"/>
      <c r="G59" s="45"/>
      <c r="J59" s="41">
        <f t="shared" si="3"/>
        <v>53</v>
      </c>
      <c r="K59" s="43"/>
      <c r="L59" s="43"/>
      <c r="M59" s="54" t="str">
        <f t="shared" si="4"/>
        <v/>
      </c>
      <c r="N59" s="43"/>
      <c r="O59" s="45"/>
    </row>
    <row r="60" spans="2:15" x14ac:dyDescent="0.25">
      <c r="B60" s="41">
        <f t="shared" si="2"/>
        <v>54</v>
      </c>
      <c r="C60" s="43"/>
      <c r="D60" s="43"/>
      <c r="E60" s="44" t="str">
        <f t="shared" si="0"/>
        <v/>
      </c>
      <c r="F60" s="43"/>
      <c r="G60" s="45"/>
      <c r="J60" s="41">
        <f t="shared" si="3"/>
        <v>54</v>
      </c>
      <c r="K60" s="43"/>
      <c r="L60" s="43"/>
      <c r="M60" s="54" t="str">
        <f t="shared" si="4"/>
        <v/>
      </c>
      <c r="N60" s="43"/>
      <c r="O60" s="45"/>
    </row>
    <row r="61" spans="2:15" x14ac:dyDescent="0.25">
      <c r="B61" s="41">
        <f t="shared" si="2"/>
        <v>55</v>
      </c>
      <c r="C61" s="43"/>
      <c r="D61" s="43"/>
      <c r="E61" s="44" t="str">
        <f t="shared" si="0"/>
        <v/>
      </c>
      <c r="F61" s="43"/>
      <c r="G61" s="45"/>
      <c r="J61" s="41">
        <f t="shared" si="3"/>
        <v>55</v>
      </c>
      <c r="K61" s="43"/>
      <c r="L61" s="43"/>
      <c r="M61" s="54" t="str">
        <f t="shared" si="4"/>
        <v/>
      </c>
      <c r="N61" s="43"/>
      <c r="O61" s="45"/>
    </row>
    <row r="62" spans="2:15" x14ac:dyDescent="0.25">
      <c r="B62" s="41">
        <f t="shared" si="2"/>
        <v>56</v>
      </c>
      <c r="C62" s="43"/>
      <c r="D62" s="43"/>
      <c r="E62" s="44" t="str">
        <f t="shared" si="0"/>
        <v/>
      </c>
      <c r="F62" s="43"/>
      <c r="G62" s="45"/>
      <c r="J62" s="41">
        <f t="shared" si="3"/>
        <v>56</v>
      </c>
      <c r="K62" s="43"/>
      <c r="L62" s="43"/>
      <c r="M62" s="54" t="str">
        <f t="shared" si="4"/>
        <v/>
      </c>
      <c r="N62" s="43"/>
      <c r="O62" s="45"/>
    </row>
    <row r="63" spans="2:15" x14ac:dyDescent="0.25">
      <c r="B63" s="41">
        <f t="shared" si="2"/>
        <v>57</v>
      </c>
      <c r="C63" s="43"/>
      <c r="D63" s="43"/>
      <c r="E63" s="44" t="str">
        <f t="shared" si="0"/>
        <v/>
      </c>
      <c r="F63" s="43"/>
      <c r="G63" s="45"/>
      <c r="J63" s="41">
        <f t="shared" si="3"/>
        <v>57</v>
      </c>
      <c r="K63" s="43"/>
      <c r="L63" s="43"/>
      <c r="M63" s="54" t="str">
        <f t="shared" si="4"/>
        <v/>
      </c>
      <c r="N63" s="43"/>
      <c r="O63" s="45"/>
    </row>
    <row r="64" spans="2:15" x14ac:dyDescent="0.25">
      <c r="B64" s="41">
        <f t="shared" si="2"/>
        <v>58</v>
      </c>
      <c r="C64" s="43"/>
      <c r="D64" s="43"/>
      <c r="E64" s="44" t="str">
        <f t="shared" si="0"/>
        <v/>
      </c>
      <c r="F64" s="43"/>
      <c r="G64" s="45"/>
      <c r="J64" s="41">
        <f t="shared" si="3"/>
        <v>58</v>
      </c>
      <c r="K64" s="43"/>
      <c r="L64" s="43"/>
      <c r="M64" s="54" t="str">
        <f t="shared" si="4"/>
        <v/>
      </c>
      <c r="N64" s="43"/>
      <c r="O64" s="45"/>
    </row>
    <row r="65" spans="2:15" x14ac:dyDescent="0.25">
      <c r="B65" s="41">
        <f t="shared" si="2"/>
        <v>59</v>
      </c>
      <c r="C65" s="43"/>
      <c r="D65" s="43"/>
      <c r="E65" s="44" t="str">
        <f t="shared" si="0"/>
        <v/>
      </c>
      <c r="F65" s="43"/>
      <c r="G65" s="45"/>
      <c r="J65" s="41">
        <f t="shared" si="3"/>
        <v>59</v>
      </c>
      <c r="K65" s="43"/>
      <c r="L65" s="43"/>
      <c r="M65" s="54" t="str">
        <f t="shared" si="4"/>
        <v/>
      </c>
      <c r="N65" s="43"/>
      <c r="O65" s="45"/>
    </row>
    <row r="66" spans="2:15" x14ac:dyDescent="0.25">
      <c r="B66" s="41">
        <f t="shared" si="2"/>
        <v>60</v>
      </c>
      <c r="C66" s="43"/>
      <c r="D66" s="43"/>
      <c r="E66" s="44" t="str">
        <f t="shared" si="0"/>
        <v/>
      </c>
      <c r="F66" s="43"/>
      <c r="G66" s="45"/>
      <c r="J66" s="41">
        <f t="shared" si="3"/>
        <v>60</v>
      </c>
      <c r="K66" s="43"/>
      <c r="L66" s="43"/>
      <c r="M66" s="54" t="str">
        <f t="shared" si="4"/>
        <v/>
      </c>
      <c r="N66" s="43"/>
      <c r="O66" s="45"/>
    </row>
    <row r="67" spans="2:15" x14ac:dyDescent="0.25">
      <c r="B67" s="41">
        <f t="shared" si="2"/>
        <v>61</v>
      </c>
      <c r="C67" s="43"/>
      <c r="D67" s="43"/>
      <c r="E67" s="44" t="str">
        <f t="shared" si="0"/>
        <v/>
      </c>
      <c r="F67" s="43"/>
      <c r="G67" s="45"/>
      <c r="J67" s="41">
        <f t="shared" si="3"/>
        <v>61</v>
      </c>
      <c r="K67" s="43"/>
      <c r="L67" s="43"/>
      <c r="M67" s="54" t="str">
        <f t="shared" si="4"/>
        <v/>
      </c>
      <c r="N67" s="43"/>
      <c r="O67" s="45"/>
    </row>
    <row r="68" spans="2:15" x14ac:dyDescent="0.25">
      <c r="B68" s="41">
        <f t="shared" si="2"/>
        <v>62</v>
      </c>
      <c r="C68" s="43"/>
      <c r="D68" s="43"/>
      <c r="E68" s="44" t="str">
        <f t="shared" si="0"/>
        <v/>
      </c>
      <c r="F68" s="43"/>
      <c r="G68" s="45"/>
      <c r="J68" s="41">
        <f t="shared" si="3"/>
        <v>62</v>
      </c>
      <c r="K68" s="43"/>
      <c r="L68" s="43"/>
      <c r="M68" s="54" t="str">
        <f t="shared" si="4"/>
        <v/>
      </c>
      <c r="N68" s="43"/>
      <c r="O68" s="45"/>
    </row>
    <row r="69" spans="2:15" x14ac:dyDescent="0.25">
      <c r="B69" s="41">
        <f t="shared" si="2"/>
        <v>63</v>
      </c>
      <c r="C69" s="43"/>
      <c r="D69" s="43"/>
      <c r="E69" s="44" t="str">
        <f t="shared" si="0"/>
        <v/>
      </c>
      <c r="F69" s="43"/>
      <c r="G69" s="45"/>
      <c r="J69" s="41">
        <f t="shared" si="3"/>
        <v>63</v>
      </c>
      <c r="K69" s="43"/>
      <c r="L69" s="43"/>
      <c r="M69" s="54" t="str">
        <f t="shared" si="4"/>
        <v/>
      </c>
      <c r="N69" s="43"/>
      <c r="O69" s="45"/>
    </row>
    <row r="70" spans="2:15" x14ac:dyDescent="0.25">
      <c r="B70" s="41">
        <f t="shared" si="2"/>
        <v>64</v>
      </c>
      <c r="C70" s="43"/>
      <c r="D70" s="43"/>
      <c r="E70" s="44" t="str">
        <f t="shared" ref="E70:E133" si="12">IF(D70="","",VLOOKUP(D70,$T$10:$U$14,2,FALSE))</f>
        <v/>
      </c>
      <c r="F70" s="43"/>
      <c r="G70" s="45"/>
      <c r="J70" s="41">
        <f t="shared" si="3"/>
        <v>64</v>
      </c>
      <c r="K70" s="43"/>
      <c r="L70" s="43"/>
      <c r="M70" s="54" t="str">
        <f t="shared" si="4"/>
        <v/>
      </c>
      <c r="N70" s="43"/>
      <c r="O70" s="45"/>
    </row>
    <row r="71" spans="2:15" x14ac:dyDescent="0.25">
      <c r="B71" s="41">
        <f t="shared" si="2"/>
        <v>65</v>
      </c>
      <c r="C71" s="43"/>
      <c r="D71" s="43"/>
      <c r="E71" s="44" t="str">
        <f t="shared" si="12"/>
        <v/>
      </c>
      <c r="F71" s="43"/>
      <c r="G71" s="45"/>
      <c r="J71" s="41">
        <f t="shared" si="3"/>
        <v>65</v>
      </c>
      <c r="K71" s="43"/>
      <c r="L71" s="43"/>
      <c r="M71" s="54" t="str">
        <f t="shared" si="4"/>
        <v/>
      </c>
      <c r="N71" s="43"/>
      <c r="O71" s="45"/>
    </row>
    <row r="72" spans="2:15" x14ac:dyDescent="0.25">
      <c r="B72" s="41">
        <f t="shared" si="2"/>
        <v>66</v>
      </c>
      <c r="C72" s="43"/>
      <c r="D72" s="43"/>
      <c r="E72" s="44" t="str">
        <f t="shared" si="12"/>
        <v/>
      </c>
      <c r="F72" s="43"/>
      <c r="G72" s="45"/>
      <c r="J72" s="41">
        <f t="shared" si="3"/>
        <v>66</v>
      </c>
      <c r="K72" s="43"/>
      <c r="L72" s="43"/>
      <c r="M72" s="54" t="str">
        <f t="shared" si="4"/>
        <v/>
      </c>
      <c r="N72" s="43"/>
      <c r="O72" s="45"/>
    </row>
    <row r="73" spans="2:15" x14ac:dyDescent="0.25">
      <c r="B73" s="41">
        <f t="shared" ref="B73:B136" si="13">+B72+1</f>
        <v>67</v>
      </c>
      <c r="C73" s="43"/>
      <c r="D73" s="43"/>
      <c r="E73" s="44" t="str">
        <f t="shared" si="12"/>
        <v/>
      </c>
      <c r="F73" s="43"/>
      <c r="G73" s="45"/>
      <c r="J73" s="41">
        <f t="shared" ref="J73:J136" si="14">+J72+1</f>
        <v>67</v>
      </c>
      <c r="K73" s="43"/>
      <c r="L73" s="43"/>
      <c r="M73" s="54" t="str">
        <f t="shared" ref="M73:M136" si="15">IF(L73="","",VLOOKUP(L73,$T$10:$U$15,2,FALSE))</f>
        <v/>
      </c>
      <c r="N73" s="43"/>
      <c r="O73" s="45"/>
    </row>
    <row r="74" spans="2:15" x14ac:dyDescent="0.25">
      <c r="B74" s="41">
        <f t="shared" si="13"/>
        <v>68</v>
      </c>
      <c r="C74" s="43"/>
      <c r="D74" s="43"/>
      <c r="E74" s="44" t="str">
        <f t="shared" si="12"/>
        <v/>
      </c>
      <c r="F74" s="43"/>
      <c r="G74" s="45"/>
      <c r="J74" s="41">
        <f t="shared" si="14"/>
        <v>68</v>
      </c>
      <c r="K74" s="43"/>
      <c r="L74" s="43"/>
      <c r="M74" s="54" t="str">
        <f t="shared" si="15"/>
        <v/>
      </c>
      <c r="N74" s="43"/>
      <c r="O74" s="45"/>
    </row>
    <row r="75" spans="2:15" x14ac:dyDescent="0.25">
      <c r="B75" s="41">
        <f t="shared" si="13"/>
        <v>69</v>
      </c>
      <c r="C75" s="43"/>
      <c r="D75" s="43"/>
      <c r="E75" s="44" t="str">
        <f t="shared" si="12"/>
        <v/>
      </c>
      <c r="F75" s="43"/>
      <c r="G75" s="45"/>
      <c r="J75" s="41">
        <f t="shared" si="14"/>
        <v>69</v>
      </c>
      <c r="K75" s="43"/>
      <c r="L75" s="43"/>
      <c r="M75" s="54" t="str">
        <f t="shared" si="15"/>
        <v/>
      </c>
      <c r="N75" s="43"/>
      <c r="O75" s="45"/>
    </row>
    <row r="76" spans="2:15" x14ac:dyDescent="0.25">
      <c r="B76" s="41">
        <f t="shared" si="13"/>
        <v>70</v>
      </c>
      <c r="C76" s="43"/>
      <c r="D76" s="43"/>
      <c r="E76" s="44" t="str">
        <f t="shared" si="12"/>
        <v/>
      </c>
      <c r="F76" s="43"/>
      <c r="G76" s="45"/>
      <c r="J76" s="41">
        <f t="shared" si="14"/>
        <v>70</v>
      </c>
      <c r="K76" s="43"/>
      <c r="L76" s="43"/>
      <c r="M76" s="54" t="str">
        <f t="shared" si="15"/>
        <v/>
      </c>
      <c r="N76" s="43"/>
      <c r="O76" s="45"/>
    </row>
    <row r="77" spans="2:15" x14ac:dyDescent="0.25">
      <c r="B77" s="41">
        <f t="shared" si="13"/>
        <v>71</v>
      </c>
      <c r="C77" s="43"/>
      <c r="D77" s="43"/>
      <c r="E77" s="44" t="str">
        <f t="shared" si="12"/>
        <v/>
      </c>
      <c r="F77" s="43"/>
      <c r="G77" s="45"/>
      <c r="J77" s="41">
        <f t="shared" si="14"/>
        <v>71</v>
      </c>
      <c r="K77" s="43"/>
      <c r="L77" s="43"/>
      <c r="M77" s="54" t="str">
        <f t="shared" si="15"/>
        <v/>
      </c>
      <c r="N77" s="43"/>
      <c r="O77" s="45"/>
    </row>
    <row r="78" spans="2:15" x14ac:dyDescent="0.25">
      <c r="B78" s="41">
        <f t="shared" si="13"/>
        <v>72</v>
      </c>
      <c r="C78" s="43"/>
      <c r="D78" s="43"/>
      <c r="E78" s="44" t="str">
        <f t="shared" si="12"/>
        <v/>
      </c>
      <c r="F78" s="43"/>
      <c r="G78" s="45"/>
      <c r="J78" s="41">
        <f t="shared" si="14"/>
        <v>72</v>
      </c>
      <c r="K78" s="43"/>
      <c r="L78" s="43"/>
      <c r="M78" s="54" t="str">
        <f t="shared" si="15"/>
        <v/>
      </c>
      <c r="N78" s="43"/>
      <c r="O78" s="45"/>
    </row>
    <row r="79" spans="2:15" x14ac:dyDescent="0.25">
      <c r="B79" s="41">
        <f t="shared" si="13"/>
        <v>73</v>
      </c>
      <c r="C79" s="43"/>
      <c r="D79" s="43"/>
      <c r="E79" s="44" t="str">
        <f t="shared" si="12"/>
        <v/>
      </c>
      <c r="F79" s="43"/>
      <c r="G79" s="45"/>
      <c r="J79" s="41">
        <f t="shared" si="14"/>
        <v>73</v>
      </c>
      <c r="K79" s="43"/>
      <c r="L79" s="43"/>
      <c r="M79" s="54" t="str">
        <f t="shared" si="15"/>
        <v/>
      </c>
      <c r="N79" s="43"/>
      <c r="O79" s="45"/>
    </row>
    <row r="80" spans="2:15" x14ac:dyDescent="0.25">
      <c r="B80" s="41">
        <f t="shared" si="13"/>
        <v>74</v>
      </c>
      <c r="C80" s="43"/>
      <c r="D80" s="43"/>
      <c r="E80" s="44" t="str">
        <f t="shared" si="12"/>
        <v/>
      </c>
      <c r="F80" s="43"/>
      <c r="G80" s="45"/>
      <c r="J80" s="41">
        <f t="shared" si="14"/>
        <v>74</v>
      </c>
      <c r="K80" s="43"/>
      <c r="L80" s="43"/>
      <c r="M80" s="54" t="str">
        <f t="shared" si="15"/>
        <v/>
      </c>
      <c r="N80" s="43"/>
      <c r="O80" s="45"/>
    </row>
    <row r="81" spans="2:15" x14ac:dyDescent="0.25">
      <c r="B81" s="41">
        <f t="shared" si="13"/>
        <v>75</v>
      </c>
      <c r="C81" s="43"/>
      <c r="D81" s="43"/>
      <c r="E81" s="44" t="str">
        <f t="shared" si="12"/>
        <v/>
      </c>
      <c r="F81" s="43"/>
      <c r="G81" s="45"/>
      <c r="J81" s="41">
        <f t="shared" si="14"/>
        <v>75</v>
      </c>
      <c r="K81" s="43"/>
      <c r="L81" s="43"/>
      <c r="M81" s="54" t="str">
        <f t="shared" si="15"/>
        <v/>
      </c>
      <c r="N81" s="43"/>
      <c r="O81" s="45"/>
    </row>
    <row r="82" spans="2:15" x14ac:dyDescent="0.25">
      <c r="B82" s="41">
        <f t="shared" si="13"/>
        <v>76</v>
      </c>
      <c r="C82" s="43"/>
      <c r="D82" s="43"/>
      <c r="E82" s="44" t="str">
        <f t="shared" si="12"/>
        <v/>
      </c>
      <c r="F82" s="43"/>
      <c r="G82" s="45"/>
      <c r="J82" s="41">
        <f t="shared" si="14"/>
        <v>76</v>
      </c>
      <c r="K82" s="43"/>
      <c r="L82" s="43"/>
      <c r="M82" s="54" t="str">
        <f t="shared" si="15"/>
        <v/>
      </c>
      <c r="N82" s="43"/>
      <c r="O82" s="45"/>
    </row>
    <row r="83" spans="2:15" x14ac:dyDescent="0.25">
      <c r="B83" s="41">
        <f t="shared" si="13"/>
        <v>77</v>
      </c>
      <c r="C83" s="43"/>
      <c r="D83" s="43"/>
      <c r="E83" s="44" t="str">
        <f t="shared" si="12"/>
        <v/>
      </c>
      <c r="F83" s="43"/>
      <c r="G83" s="45"/>
      <c r="J83" s="41">
        <f t="shared" si="14"/>
        <v>77</v>
      </c>
      <c r="K83" s="43"/>
      <c r="L83" s="43"/>
      <c r="M83" s="54" t="str">
        <f t="shared" si="15"/>
        <v/>
      </c>
      <c r="N83" s="43"/>
      <c r="O83" s="45"/>
    </row>
    <row r="84" spans="2:15" x14ac:dyDescent="0.25">
      <c r="B84" s="41">
        <f t="shared" si="13"/>
        <v>78</v>
      </c>
      <c r="C84" s="43"/>
      <c r="D84" s="43"/>
      <c r="E84" s="44" t="str">
        <f t="shared" si="12"/>
        <v/>
      </c>
      <c r="F84" s="43"/>
      <c r="G84" s="45"/>
      <c r="J84" s="41">
        <f t="shared" si="14"/>
        <v>78</v>
      </c>
      <c r="K84" s="43"/>
      <c r="L84" s="43"/>
      <c r="M84" s="54" t="str">
        <f t="shared" si="15"/>
        <v/>
      </c>
      <c r="N84" s="43"/>
      <c r="O84" s="45"/>
    </row>
    <row r="85" spans="2:15" x14ac:dyDescent="0.25">
      <c r="B85" s="41">
        <f t="shared" si="13"/>
        <v>79</v>
      </c>
      <c r="C85" s="43"/>
      <c r="D85" s="43"/>
      <c r="E85" s="44" t="str">
        <f t="shared" si="12"/>
        <v/>
      </c>
      <c r="F85" s="43"/>
      <c r="G85" s="45"/>
      <c r="J85" s="41">
        <f t="shared" si="14"/>
        <v>79</v>
      </c>
      <c r="K85" s="43"/>
      <c r="L85" s="43"/>
      <c r="M85" s="54" t="str">
        <f t="shared" si="15"/>
        <v/>
      </c>
      <c r="N85" s="43"/>
      <c r="O85" s="45"/>
    </row>
    <row r="86" spans="2:15" x14ac:dyDescent="0.25">
      <c r="B86" s="41">
        <f t="shared" si="13"/>
        <v>80</v>
      </c>
      <c r="C86" s="43"/>
      <c r="D86" s="43"/>
      <c r="E86" s="44" t="str">
        <f t="shared" si="12"/>
        <v/>
      </c>
      <c r="F86" s="43"/>
      <c r="G86" s="45"/>
      <c r="J86" s="41">
        <f t="shared" si="14"/>
        <v>80</v>
      </c>
      <c r="K86" s="43"/>
      <c r="L86" s="43"/>
      <c r="M86" s="54" t="str">
        <f t="shared" si="15"/>
        <v/>
      </c>
      <c r="N86" s="43"/>
      <c r="O86" s="45"/>
    </row>
    <row r="87" spans="2:15" x14ac:dyDescent="0.25">
      <c r="B87" s="41">
        <f t="shared" si="13"/>
        <v>81</v>
      </c>
      <c r="C87" s="43"/>
      <c r="D87" s="43"/>
      <c r="E87" s="44" t="str">
        <f t="shared" si="12"/>
        <v/>
      </c>
      <c r="F87" s="43"/>
      <c r="G87" s="45"/>
      <c r="J87" s="41">
        <f t="shared" si="14"/>
        <v>81</v>
      </c>
      <c r="K87" s="43"/>
      <c r="L87" s="43"/>
      <c r="M87" s="54" t="str">
        <f t="shared" si="15"/>
        <v/>
      </c>
      <c r="N87" s="43"/>
      <c r="O87" s="45"/>
    </row>
    <row r="88" spans="2:15" x14ac:dyDescent="0.25">
      <c r="B88" s="41">
        <f t="shared" si="13"/>
        <v>82</v>
      </c>
      <c r="C88" s="43"/>
      <c r="D88" s="43"/>
      <c r="E88" s="44" t="str">
        <f t="shared" si="12"/>
        <v/>
      </c>
      <c r="F88" s="43"/>
      <c r="G88" s="45"/>
      <c r="J88" s="41">
        <f t="shared" si="14"/>
        <v>82</v>
      </c>
      <c r="K88" s="43"/>
      <c r="L88" s="43"/>
      <c r="M88" s="54" t="str">
        <f t="shared" si="15"/>
        <v/>
      </c>
      <c r="N88" s="43"/>
      <c r="O88" s="45"/>
    </row>
    <row r="89" spans="2:15" x14ac:dyDescent="0.25">
      <c r="B89" s="41">
        <f t="shared" si="13"/>
        <v>83</v>
      </c>
      <c r="C89" s="43"/>
      <c r="D89" s="43"/>
      <c r="E89" s="44" t="str">
        <f t="shared" si="12"/>
        <v/>
      </c>
      <c r="F89" s="43"/>
      <c r="G89" s="45"/>
      <c r="J89" s="41">
        <f t="shared" si="14"/>
        <v>83</v>
      </c>
      <c r="K89" s="43"/>
      <c r="L89" s="43"/>
      <c r="M89" s="54" t="str">
        <f t="shared" si="15"/>
        <v/>
      </c>
      <c r="N89" s="43"/>
      <c r="O89" s="45"/>
    </row>
    <row r="90" spans="2:15" x14ac:dyDescent="0.25">
      <c r="B90" s="41">
        <f t="shared" si="13"/>
        <v>84</v>
      </c>
      <c r="C90" s="43"/>
      <c r="D90" s="43"/>
      <c r="E90" s="44" t="str">
        <f t="shared" si="12"/>
        <v/>
      </c>
      <c r="F90" s="43"/>
      <c r="G90" s="45"/>
      <c r="J90" s="41">
        <f t="shared" si="14"/>
        <v>84</v>
      </c>
      <c r="K90" s="43"/>
      <c r="L90" s="43"/>
      <c r="M90" s="54" t="str">
        <f t="shared" si="15"/>
        <v/>
      </c>
      <c r="N90" s="43"/>
      <c r="O90" s="45"/>
    </row>
    <row r="91" spans="2:15" x14ac:dyDescent="0.25">
      <c r="B91" s="41">
        <f t="shared" si="13"/>
        <v>85</v>
      </c>
      <c r="C91" s="43"/>
      <c r="D91" s="43"/>
      <c r="E91" s="44" t="str">
        <f t="shared" si="12"/>
        <v/>
      </c>
      <c r="F91" s="43"/>
      <c r="G91" s="45"/>
      <c r="J91" s="41">
        <f t="shared" si="14"/>
        <v>85</v>
      </c>
      <c r="K91" s="43"/>
      <c r="L91" s="43"/>
      <c r="M91" s="54" t="str">
        <f t="shared" si="15"/>
        <v/>
      </c>
      <c r="N91" s="43"/>
      <c r="O91" s="45"/>
    </row>
    <row r="92" spans="2:15" x14ac:dyDescent="0.25">
      <c r="B92" s="41">
        <f t="shared" si="13"/>
        <v>86</v>
      </c>
      <c r="C92" s="43"/>
      <c r="D92" s="43"/>
      <c r="E92" s="44" t="str">
        <f t="shared" si="12"/>
        <v/>
      </c>
      <c r="F92" s="43"/>
      <c r="G92" s="45"/>
      <c r="J92" s="41">
        <f t="shared" si="14"/>
        <v>86</v>
      </c>
      <c r="K92" s="43"/>
      <c r="L92" s="43"/>
      <c r="M92" s="54" t="str">
        <f t="shared" si="15"/>
        <v/>
      </c>
      <c r="N92" s="43"/>
      <c r="O92" s="45"/>
    </row>
    <row r="93" spans="2:15" x14ac:dyDescent="0.25">
      <c r="B93" s="41">
        <f t="shared" si="13"/>
        <v>87</v>
      </c>
      <c r="C93" s="43"/>
      <c r="D93" s="43"/>
      <c r="E93" s="44" t="str">
        <f t="shared" si="12"/>
        <v/>
      </c>
      <c r="F93" s="43"/>
      <c r="G93" s="45"/>
      <c r="J93" s="41">
        <f t="shared" si="14"/>
        <v>87</v>
      </c>
      <c r="K93" s="43"/>
      <c r="L93" s="43"/>
      <c r="M93" s="54" t="str">
        <f t="shared" si="15"/>
        <v/>
      </c>
      <c r="N93" s="43"/>
      <c r="O93" s="45"/>
    </row>
    <row r="94" spans="2:15" x14ac:dyDescent="0.25">
      <c r="B94" s="41">
        <f t="shared" si="13"/>
        <v>88</v>
      </c>
      <c r="C94" s="43"/>
      <c r="D94" s="43"/>
      <c r="E94" s="44" t="str">
        <f t="shared" si="12"/>
        <v/>
      </c>
      <c r="F94" s="43"/>
      <c r="G94" s="45"/>
      <c r="J94" s="41">
        <f t="shared" si="14"/>
        <v>88</v>
      </c>
      <c r="K94" s="43"/>
      <c r="L94" s="43"/>
      <c r="M94" s="54" t="str">
        <f t="shared" si="15"/>
        <v/>
      </c>
      <c r="N94" s="43"/>
      <c r="O94" s="45"/>
    </row>
    <row r="95" spans="2:15" x14ac:dyDescent="0.25">
      <c r="B95" s="41">
        <f t="shared" si="13"/>
        <v>89</v>
      </c>
      <c r="C95" s="43"/>
      <c r="D95" s="43"/>
      <c r="E95" s="44" t="str">
        <f t="shared" si="12"/>
        <v/>
      </c>
      <c r="F95" s="43"/>
      <c r="G95" s="45"/>
      <c r="J95" s="41">
        <f t="shared" si="14"/>
        <v>89</v>
      </c>
      <c r="K95" s="43"/>
      <c r="L95" s="43"/>
      <c r="M95" s="54" t="str">
        <f t="shared" si="15"/>
        <v/>
      </c>
      <c r="N95" s="43"/>
      <c r="O95" s="45"/>
    </row>
    <row r="96" spans="2:15" x14ac:dyDescent="0.25">
      <c r="B96" s="41">
        <f t="shared" si="13"/>
        <v>90</v>
      </c>
      <c r="C96" s="43"/>
      <c r="D96" s="43"/>
      <c r="E96" s="44" t="str">
        <f t="shared" si="12"/>
        <v/>
      </c>
      <c r="F96" s="43"/>
      <c r="G96" s="45"/>
      <c r="J96" s="41">
        <f t="shared" si="14"/>
        <v>90</v>
      </c>
      <c r="K96" s="43"/>
      <c r="L96" s="43"/>
      <c r="M96" s="54" t="str">
        <f t="shared" si="15"/>
        <v/>
      </c>
      <c r="N96" s="43"/>
      <c r="O96" s="45"/>
    </row>
    <row r="97" spans="2:15" x14ac:dyDescent="0.25">
      <c r="B97" s="41">
        <f t="shared" si="13"/>
        <v>91</v>
      </c>
      <c r="C97" s="43"/>
      <c r="D97" s="43"/>
      <c r="E97" s="44" t="str">
        <f t="shared" si="12"/>
        <v/>
      </c>
      <c r="F97" s="43"/>
      <c r="G97" s="45"/>
      <c r="J97" s="41">
        <f t="shared" si="14"/>
        <v>91</v>
      </c>
      <c r="K97" s="43"/>
      <c r="L97" s="43"/>
      <c r="M97" s="54" t="str">
        <f t="shared" si="15"/>
        <v/>
      </c>
      <c r="N97" s="43"/>
      <c r="O97" s="45"/>
    </row>
    <row r="98" spans="2:15" x14ac:dyDescent="0.25">
      <c r="B98" s="41">
        <f t="shared" si="13"/>
        <v>92</v>
      </c>
      <c r="C98" s="43"/>
      <c r="D98" s="43"/>
      <c r="E98" s="44" t="str">
        <f t="shared" si="12"/>
        <v/>
      </c>
      <c r="F98" s="43"/>
      <c r="G98" s="45"/>
      <c r="J98" s="41">
        <f t="shared" si="14"/>
        <v>92</v>
      </c>
      <c r="K98" s="43"/>
      <c r="L98" s="43"/>
      <c r="M98" s="54" t="str">
        <f t="shared" si="15"/>
        <v/>
      </c>
      <c r="N98" s="43"/>
      <c r="O98" s="45"/>
    </row>
    <row r="99" spans="2:15" x14ac:dyDescent="0.25">
      <c r="B99" s="41">
        <f t="shared" si="13"/>
        <v>93</v>
      </c>
      <c r="C99" s="43"/>
      <c r="D99" s="43"/>
      <c r="E99" s="44" t="str">
        <f t="shared" si="12"/>
        <v/>
      </c>
      <c r="F99" s="43"/>
      <c r="G99" s="45"/>
      <c r="J99" s="41">
        <f t="shared" si="14"/>
        <v>93</v>
      </c>
      <c r="K99" s="43"/>
      <c r="L99" s="43"/>
      <c r="M99" s="54" t="str">
        <f t="shared" si="15"/>
        <v/>
      </c>
      <c r="N99" s="43"/>
      <c r="O99" s="45"/>
    </row>
    <row r="100" spans="2:15" x14ac:dyDescent="0.25">
      <c r="B100" s="41">
        <f t="shared" si="13"/>
        <v>94</v>
      </c>
      <c r="C100" s="43"/>
      <c r="D100" s="43"/>
      <c r="E100" s="44" t="str">
        <f t="shared" si="12"/>
        <v/>
      </c>
      <c r="F100" s="43"/>
      <c r="G100" s="45"/>
      <c r="J100" s="41">
        <f t="shared" si="14"/>
        <v>94</v>
      </c>
      <c r="K100" s="43"/>
      <c r="L100" s="43"/>
      <c r="M100" s="54" t="str">
        <f t="shared" si="15"/>
        <v/>
      </c>
      <c r="N100" s="43"/>
      <c r="O100" s="45"/>
    </row>
    <row r="101" spans="2:15" x14ac:dyDescent="0.25">
      <c r="B101" s="41">
        <f t="shared" si="13"/>
        <v>95</v>
      </c>
      <c r="C101" s="43"/>
      <c r="D101" s="43"/>
      <c r="E101" s="44" t="str">
        <f t="shared" si="12"/>
        <v/>
      </c>
      <c r="F101" s="43"/>
      <c r="G101" s="45"/>
      <c r="J101" s="41">
        <f t="shared" si="14"/>
        <v>95</v>
      </c>
      <c r="K101" s="43"/>
      <c r="L101" s="43"/>
      <c r="M101" s="54" t="str">
        <f t="shared" si="15"/>
        <v/>
      </c>
      <c r="N101" s="43"/>
      <c r="O101" s="45"/>
    </row>
    <row r="102" spans="2:15" x14ac:dyDescent="0.25">
      <c r="B102" s="41">
        <f t="shared" si="13"/>
        <v>96</v>
      </c>
      <c r="C102" s="43"/>
      <c r="D102" s="43"/>
      <c r="E102" s="44" t="str">
        <f t="shared" si="12"/>
        <v/>
      </c>
      <c r="F102" s="43"/>
      <c r="G102" s="45"/>
      <c r="J102" s="41">
        <f t="shared" si="14"/>
        <v>96</v>
      </c>
      <c r="K102" s="43"/>
      <c r="L102" s="43"/>
      <c r="M102" s="54" t="str">
        <f t="shared" si="15"/>
        <v/>
      </c>
      <c r="N102" s="43"/>
      <c r="O102" s="45"/>
    </row>
    <row r="103" spans="2:15" x14ac:dyDescent="0.25">
      <c r="B103" s="41">
        <f t="shared" si="13"/>
        <v>97</v>
      </c>
      <c r="C103" s="43"/>
      <c r="D103" s="43"/>
      <c r="E103" s="44" t="str">
        <f t="shared" si="12"/>
        <v/>
      </c>
      <c r="F103" s="43"/>
      <c r="G103" s="45"/>
      <c r="J103" s="41">
        <f t="shared" si="14"/>
        <v>97</v>
      </c>
      <c r="K103" s="43"/>
      <c r="L103" s="43"/>
      <c r="M103" s="54" t="str">
        <f t="shared" si="15"/>
        <v/>
      </c>
      <c r="N103" s="43"/>
      <c r="O103" s="45"/>
    </row>
    <row r="104" spans="2:15" x14ac:dyDescent="0.25">
      <c r="B104" s="41">
        <f t="shared" si="13"/>
        <v>98</v>
      </c>
      <c r="C104" s="43"/>
      <c r="D104" s="43"/>
      <c r="E104" s="44" t="str">
        <f t="shared" si="12"/>
        <v/>
      </c>
      <c r="F104" s="43"/>
      <c r="G104" s="45"/>
      <c r="J104" s="41">
        <f t="shared" si="14"/>
        <v>98</v>
      </c>
      <c r="K104" s="43"/>
      <c r="L104" s="43"/>
      <c r="M104" s="54" t="str">
        <f t="shared" si="15"/>
        <v/>
      </c>
      <c r="N104" s="43"/>
      <c r="O104" s="45"/>
    </row>
    <row r="105" spans="2:15" x14ac:dyDescent="0.25">
      <c r="B105" s="41">
        <f t="shared" si="13"/>
        <v>99</v>
      </c>
      <c r="C105" s="43"/>
      <c r="D105" s="43"/>
      <c r="E105" s="44" t="str">
        <f t="shared" si="12"/>
        <v/>
      </c>
      <c r="F105" s="43"/>
      <c r="G105" s="45"/>
      <c r="J105" s="41">
        <f t="shared" si="14"/>
        <v>99</v>
      </c>
      <c r="K105" s="43"/>
      <c r="L105" s="43"/>
      <c r="M105" s="54" t="str">
        <f t="shared" si="15"/>
        <v/>
      </c>
      <c r="N105" s="43"/>
      <c r="O105" s="45"/>
    </row>
    <row r="106" spans="2:15" x14ac:dyDescent="0.25">
      <c r="B106" s="41">
        <f t="shared" si="13"/>
        <v>100</v>
      </c>
      <c r="C106" s="43"/>
      <c r="D106" s="43"/>
      <c r="E106" s="44" t="str">
        <f t="shared" si="12"/>
        <v/>
      </c>
      <c r="F106" s="43"/>
      <c r="G106" s="45"/>
      <c r="J106" s="41">
        <f t="shared" si="14"/>
        <v>100</v>
      </c>
      <c r="K106" s="43"/>
      <c r="L106" s="43"/>
      <c r="M106" s="54" t="str">
        <f t="shared" si="15"/>
        <v/>
      </c>
      <c r="N106" s="43"/>
      <c r="O106" s="45"/>
    </row>
    <row r="107" spans="2:15" x14ac:dyDescent="0.25">
      <c r="B107" s="41">
        <f t="shared" si="13"/>
        <v>101</v>
      </c>
      <c r="C107" s="43"/>
      <c r="D107" s="43"/>
      <c r="E107" s="44" t="str">
        <f t="shared" si="12"/>
        <v/>
      </c>
      <c r="F107" s="43"/>
      <c r="G107" s="45"/>
      <c r="J107" s="41">
        <f t="shared" si="14"/>
        <v>101</v>
      </c>
      <c r="K107" s="43"/>
      <c r="L107" s="43"/>
      <c r="M107" s="54" t="str">
        <f t="shared" si="15"/>
        <v/>
      </c>
      <c r="N107" s="43"/>
      <c r="O107" s="45"/>
    </row>
    <row r="108" spans="2:15" x14ac:dyDescent="0.25">
      <c r="B108" s="41">
        <f t="shared" si="13"/>
        <v>102</v>
      </c>
      <c r="C108" s="43"/>
      <c r="D108" s="43"/>
      <c r="E108" s="44" t="str">
        <f t="shared" si="12"/>
        <v/>
      </c>
      <c r="F108" s="43"/>
      <c r="G108" s="45"/>
      <c r="J108" s="41">
        <f t="shared" si="14"/>
        <v>102</v>
      </c>
      <c r="K108" s="43"/>
      <c r="L108" s="43"/>
      <c r="M108" s="54" t="str">
        <f t="shared" si="15"/>
        <v/>
      </c>
      <c r="N108" s="43"/>
      <c r="O108" s="45"/>
    </row>
    <row r="109" spans="2:15" x14ac:dyDescent="0.25">
      <c r="B109" s="41">
        <f t="shared" si="13"/>
        <v>103</v>
      </c>
      <c r="C109" s="43"/>
      <c r="D109" s="43"/>
      <c r="E109" s="44" t="str">
        <f t="shared" si="12"/>
        <v/>
      </c>
      <c r="F109" s="43"/>
      <c r="G109" s="45"/>
      <c r="J109" s="41">
        <f t="shared" si="14"/>
        <v>103</v>
      </c>
      <c r="K109" s="43"/>
      <c r="L109" s="43"/>
      <c r="M109" s="54" t="str">
        <f t="shared" si="15"/>
        <v/>
      </c>
      <c r="N109" s="43"/>
      <c r="O109" s="45"/>
    </row>
    <row r="110" spans="2:15" x14ac:dyDescent="0.25">
      <c r="B110" s="41">
        <f t="shared" si="13"/>
        <v>104</v>
      </c>
      <c r="C110" s="43"/>
      <c r="D110" s="43"/>
      <c r="E110" s="44" t="str">
        <f t="shared" si="12"/>
        <v/>
      </c>
      <c r="F110" s="43"/>
      <c r="G110" s="45"/>
      <c r="J110" s="41">
        <f t="shared" si="14"/>
        <v>104</v>
      </c>
      <c r="K110" s="43"/>
      <c r="L110" s="43"/>
      <c r="M110" s="54" t="str">
        <f t="shared" si="15"/>
        <v/>
      </c>
      <c r="N110" s="43"/>
      <c r="O110" s="45"/>
    </row>
    <row r="111" spans="2:15" x14ac:dyDescent="0.25">
      <c r="B111" s="41">
        <f t="shared" si="13"/>
        <v>105</v>
      </c>
      <c r="C111" s="43"/>
      <c r="D111" s="43"/>
      <c r="E111" s="44" t="str">
        <f t="shared" si="12"/>
        <v/>
      </c>
      <c r="F111" s="43"/>
      <c r="G111" s="45"/>
      <c r="J111" s="41">
        <f t="shared" si="14"/>
        <v>105</v>
      </c>
      <c r="K111" s="43"/>
      <c r="L111" s="43"/>
      <c r="M111" s="54" t="str">
        <f t="shared" si="15"/>
        <v/>
      </c>
      <c r="N111" s="43"/>
      <c r="O111" s="45"/>
    </row>
    <row r="112" spans="2:15" x14ac:dyDescent="0.25">
      <c r="B112" s="41">
        <f t="shared" si="13"/>
        <v>106</v>
      </c>
      <c r="C112" s="43"/>
      <c r="D112" s="43"/>
      <c r="E112" s="44" t="str">
        <f t="shared" si="12"/>
        <v/>
      </c>
      <c r="F112" s="43"/>
      <c r="G112" s="45"/>
      <c r="J112" s="41">
        <f t="shared" si="14"/>
        <v>106</v>
      </c>
      <c r="K112" s="43"/>
      <c r="L112" s="43"/>
      <c r="M112" s="54" t="str">
        <f t="shared" si="15"/>
        <v/>
      </c>
      <c r="N112" s="43"/>
      <c r="O112" s="45"/>
    </row>
    <row r="113" spans="2:15" x14ac:dyDescent="0.25">
      <c r="B113" s="41">
        <f t="shared" si="13"/>
        <v>107</v>
      </c>
      <c r="C113" s="43"/>
      <c r="D113" s="43"/>
      <c r="E113" s="44" t="str">
        <f t="shared" si="12"/>
        <v/>
      </c>
      <c r="F113" s="43"/>
      <c r="G113" s="45"/>
      <c r="J113" s="41">
        <f t="shared" si="14"/>
        <v>107</v>
      </c>
      <c r="K113" s="43"/>
      <c r="L113" s="43"/>
      <c r="M113" s="54" t="str">
        <f t="shared" si="15"/>
        <v/>
      </c>
      <c r="N113" s="43"/>
      <c r="O113" s="45"/>
    </row>
    <row r="114" spans="2:15" x14ac:dyDescent="0.25">
      <c r="B114" s="41">
        <f t="shared" si="13"/>
        <v>108</v>
      </c>
      <c r="C114" s="43"/>
      <c r="D114" s="43"/>
      <c r="E114" s="44" t="str">
        <f t="shared" si="12"/>
        <v/>
      </c>
      <c r="F114" s="43"/>
      <c r="G114" s="45"/>
      <c r="J114" s="41">
        <f t="shared" si="14"/>
        <v>108</v>
      </c>
      <c r="K114" s="43"/>
      <c r="L114" s="43"/>
      <c r="M114" s="54" t="str">
        <f t="shared" si="15"/>
        <v/>
      </c>
      <c r="N114" s="43"/>
      <c r="O114" s="45"/>
    </row>
    <row r="115" spans="2:15" x14ac:dyDescent="0.25">
      <c r="B115" s="41">
        <f t="shared" si="13"/>
        <v>109</v>
      </c>
      <c r="C115" s="43"/>
      <c r="D115" s="43"/>
      <c r="E115" s="44" t="str">
        <f t="shared" si="12"/>
        <v/>
      </c>
      <c r="F115" s="43"/>
      <c r="G115" s="45"/>
      <c r="J115" s="41">
        <f t="shared" si="14"/>
        <v>109</v>
      </c>
      <c r="K115" s="43"/>
      <c r="L115" s="43"/>
      <c r="M115" s="54" t="str">
        <f t="shared" si="15"/>
        <v/>
      </c>
      <c r="N115" s="43"/>
      <c r="O115" s="45"/>
    </row>
    <row r="116" spans="2:15" x14ac:dyDescent="0.25">
      <c r="B116" s="41">
        <f t="shared" si="13"/>
        <v>110</v>
      </c>
      <c r="C116" s="43"/>
      <c r="D116" s="43"/>
      <c r="E116" s="44" t="str">
        <f t="shared" si="12"/>
        <v/>
      </c>
      <c r="F116" s="43"/>
      <c r="G116" s="45"/>
      <c r="J116" s="41">
        <f t="shared" si="14"/>
        <v>110</v>
      </c>
      <c r="K116" s="43"/>
      <c r="L116" s="43"/>
      <c r="M116" s="54" t="str">
        <f t="shared" si="15"/>
        <v/>
      </c>
      <c r="N116" s="43"/>
      <c r="O116" s="45"/>
    </row>
    <row r="117" spans="2:15" x14ac:dyDescent="0.25">
      <c r="B117" s="41">
        <f t="shared" si="13"/>
        <v>111</v>
      </c>
      <c r="C117" s="43"/>
      <c r="D117" s="43"/>
      <c r="E117" s="44" t="str">
        <f t="shared" si="12"/>
        <v/>
      </c>
      <c r="F117" s="43"/>
      <c r="G117" s="45"/>
      <c r="J117" s="41">
        <f t="shared" si="14"/>
        <v>111</v>
      </c>
      <c r="K117" s="43"/>
      <c r="L117" s="43"/>
      <c r="M117" s="54" t="str">
        <f t="shared" si="15"/>
        <v/>
      </c>
      <c r="N117" s="43"/>
      <c r="O117" s="45"/>
    </row>
    <row r="118" spans="2:15" x14ac:dyDescent="0.25">
      <c r="B118" s="41">
        <f t="shared" si="13"/>
        <v>112</v>
      </c>
      <c r="C118" s="43"/>
      <c r="D118" s="43"/>
      <c r="E118" s="44" t="str">
        <f t="shared" si="12"/>
        <v/>
      </c>
      <c r="F118" s="43"/>
      <c r="G118" s="45"/>
      <c r="J118" s="41">
        <f t="shared" si="14"/>
        <v>112</v>
      </c>
      <c r="K118" s="43"/>
      <c r="L118" s="43"/>
      <c r="M118" s="54" t="str">
        <f t="shared" si="15"/>
        <v/>
      </c>
      <c r="N118" s="43"/>
      <c r="O118" s="45"/>
    </row>
    <row r="119" spans="2:15" x14ac:dyDescent="0.25">
      <c r="B119" s="41">
        <f t="shared" si="13"/>
        <v>113</v>
      </c>
      <c r="C119" s="43"/>
      <c r="D119" s="43"/>
      <c r="E119" s="44" t="str">
        <f t="shared" si="12"/>
        <v/>
      </c>
      <c r="F119" s="43"/>
      <c r="G119" s="45"/>
      <c r="J119" s="41">
        <f t="shared" si="14"/>
        <v>113</v>
      </c>
      <c r="K119" s="43"/>
      <c r="L119" s="43"/>
      <c r="M119" s="54" t="str">
        <f t="shared" si="15"/>
        <v/>
      </c>
      <c r="N119" s="43"/>
      <c r="O119" s="45"/>
    </row>
    <row r="120" spans="2:15" x14ac:dyDescent="0.25">
      <c r="B120" s="41">
        <f t="shared" si="13"/>
        <v>114</v>
      </c>
      <c r="C120" s="43"/>
      <c r="D120" s="43"/>
      <c r="E120" s="44" t="str">
        <f t="shared" si="12"/>
        <v/>
      </c>
      <c r="F120" s="43"/>
      <c r="G120" s="45"/>
      <c r="J120" s="41">
        <f t="shared" si="14"/>
        <v>114</v>
      </c>
      <c r="K120" s="43"/>
      <c r="L120" s="43"/>
      <c r="M120" s="54" t="str">
        <f t="shared" si="15"/>
        <v/>
      </c>
      <c r="N120" s="43"/>
      <c r="O120" s="45"/>
    </row>
    <row r="121" spans="2:15" x14ac:dyDescent="0.25">
      <c r="B121" s="41">
        <f t="shared" si="13"/>
        <v>115</v>
      </c>
      <c r="C121" s="43"/>
      <c r="D121" s="43"/>
      <c r="E121" s="44" t="str">
        <f t="shared" si="12"/>
        <v/>
      </c>
      <c r="F121" s="43"/>
      <c r="G121" s="45"/>
      <c r="J121" s="41">
        <f t="shared" si="14"/>
        <v>115</v>
      </c>
      <c r="K121" s="43"/>
      <c r="L121" s="43"/>
      <c r="M121" s="54" t="str">
        <f t="shared" si="15"/>
        <v/>
      </c>
      <c r="N121" s="43"/>
      <c r="O121" s="45"/>
    </row>
    <row r="122" spans="2:15" x14ac:dyDescent="0.25">
      <c r="B122" s="41">
        <f t="shared" si="13"/>
        <v>116</v>
      </c>
      <c r="C122" s="43"/>
      <c r="D122" s="43"/>
      <c r="E122" s="44" t="str">
        <f t="shared" si="12"/>
        <v/>
      </c>
      <c r="F122" s="43"/>
      <c r="G122" s="45"/>
      <c r="J122" s="41">
        <f t="shared" si="14"/>
        <v>116</v>
      </c>
      <c r="K122" s="43"/>
      <c r="L122" s="43"/>
      <c r="M122" s="54" t="str">
        <f t="shared" si="15"/>
        <v/>
      </c>
      <c r="N122" s="43"/>
      <c r="O122" s="45"/>
    </row>
    <row r="123" spans="2:15" x14ac:dyDescent="0.25">
      <c r="B123" s="41">
        <f t="shared" si="13"/>
        <v>117</v>
      </c>
      <c r="C123" s="43"/>
      <c r="D123" s="43"/>
      <c r="E123" s="44" t="str">
        <f t="shared" si="12"/>
        <v/>
      </c>
      <c r="F123" s="43"/>
      <c r="G123" s="45"/>
      <c r="J123" s="41">
        <f t="shared" si="14"/>
        <v>117</v>
      </c>
      <c r="K123" s="43"/>
      <c r="L123" s="43"/>
      <c r="M123" s="54" t="str">
        <f t="shared" si="15"/>
        <v/>
      </c>
      <c r="N123" s="43"/>
      <c r="O123" s="45"/>
    </row>
    <row r="124" spans="2:15" x14ac:dyDescent="0.25">
      <c r="B124" s="41">
        <f t="shared" si="13"/>
        <v>118</v>
      </c>
      <c r="C124" s="43"/>
      <c r="D124" s="43"/>
      <c r="E124" s="44" t="str">
        <f t="shared" si="12"/>
        <v/>
      </c>
      <c r="F124" s="43"/>
      <c r="G124" s="45"/>
      <c r="J124" s="41">
        <f t="shared" si="14"/>
        <v>118</v>
      </c>
      <c r="K124" s="43"/>
      <c r="L124" s="43"/>
      <c r="M124" s="54" t="str">
        <f t="shared" si="15"/>
        <v/>
      </c>
      <c r="N124" s="43"/>
      <c r="O124" s="45"/>
    </row>
    <row r="125" spans="2:15" x14ac:dyDescent="0.25">
      <c r="B125" s="41">
        <f t="shared" si="13"/>
        <v>119</v>
      </c>
      <c r="C125" s="43"/>
      <c r="D125" s="43"/>
      <c r="E125" s="44" t="str">
        <f t="shared" si="12"/>
        <v/>
      </c>
      <c r="F125" s="43"/>
      <c r="G125" s="45"/>
      <c r="J125" s="41">
        <f t="shared" si="14"/>
        <v>119</v>
      </c>
      <c r="K125" s="43"/>
      <c r="L125" s="43"/>
      <c r="M125" s="54" t="str">
        <f t="shared" si="15"/>
        <v/>
      </c>
      <c r="N125" s="43"/>
      <c r="O125" s="45"/>
    </row>
    <row r="126" spans="2:15" x14ac:dyDescent="0.25">
      <c r="B126" s="41">
        <f t="shared" si="13"/>
        <v>120</v>
      </c>
      <c r="C126" s="43"/>
      <c r="D126" s="43"/>
      <c r="E126" s="44" t="str">
        <f t="shared" si="12"/>
        <v/>
      </c>
      <c r="F126" s="43"/>
      <c r="G126" s="45"/>
      <c r="J126" s="41">
        <f t="shared" si="14"/>
        <v>120</v>
      </c>
      <c r="K126" s="43"/>
      <c r="L126" s="43"/>
      <c r="M126" s="54" t="str">
        <f t="shared" si="15"/>
        <v/>
      </c>
      <c r="N126" s="43"/>
      <c r="O126" s="45"/>
    </row>
    <row r="127" spans="2:15" x14ac:dyDescent="0.25">
      <c r="B127" s="41">
        <f t="shared" si="13"/>
        <v>121</v>
      </c>
      <c r="C127" s="43"/>
      <c r="D127" s="43"/>
      <c r="E127" s="44" t="str">
        <f t="shared" si="12"/>
        <v/>
      </c>
      <c r="F127" s="43"/>
      <c r="G127" s="45"/>
      <c r="J127" s="41">
        <f t="shared" si="14"/>
        <v>121</v>
      </c>
      <c r="K127" s="43"/>
      <c r="L127" s="43"/>
      <c r="M127" s="54" t="str">
        <f t="shared" si="15"/>
        <v/>
      </c>
      <c r="N127" s="43"/>
      <c r="O127" s="45"/>
    </row>
    <row r="128" spans="2:15" x14ac:dyDescent="0.25">
      <c r="B128" s="41">
        <f t="shared" si="13"/>
        <v>122</v>
      </c>
      <c r="C128" s="43"/>
      <c r="D128" s="43"/>
      <c r="E128" s="44" t="str">
        <f t="shared" si="12"/>
        <v/>
      </c>
      <c r="F128" s="43"/>
      <c r="G128" s="45"/>
      <c r="J128" s="41">
        <f t="shared" si="14"/>
        <v>122</v>
      </c>
      <c r="K128" s="43"/>
      <c r="L128" s="43"/>
      <c r="M128" s="54" t="str">
        <f t="shared" si="15"/>
        <v/>
      </c>
      <c r="N128" s="43"/>
      <c r="O128" s="45"/>
    </row>
    <row r="129" spans="2:15" x14ac:dyDescent="0.25">
      <c r="B129" s="41">
        <f t="shared" si="13"/>
        <v>123</v>
      </c>
      <c r="C129" s="43"/>
      <c r="D129" s="43"/>
      <c r="E129" s="44" t="str">
        <f t="shared" si="12"/>
        <v/>
      </c>
      <c r="F129" s="43"/>
      <c r="G129" s="45"/>
      <c r="J129" s="41">
        <f t="shared" si="14"/>
        <v>123</v>
      </c>
      <c r="K129" s="43"/>
      <c r="L129" s="43"/>
      <c r="M129" s="54" t="str">
        <f t="shared" si="15"/>
        <v/>
      </c>
      <c r="N129" s="43"/>
      <c r="O129" s="45"/>
    </row>
    <row r="130" spans="2:15" x14ac:dyDescent="0.25">
      <c r="B130" s="41">
        <f t="shared" si="13"/>
        <v>124</v>
      </c>
      <c r="C130" s="43"/>
      <c r="D130" s="43"/>
      <c r="E130" s="44" t="str">
        <f t="shared" si="12"/>
        <v/>
      </c>
      <c r="F130" s="43"/>
      <c r="G130" s="45"/>
      <c r="J130" s="41">
        <f t="shared" si="14"/>
        <v>124</v>
      </c>
      <c r="K130" s="43"/>
      <c r="L130" s="43"/>
      <c r="M130" s="54" t="str">
        <f t="shared" si="15"/>
        <v/>
      </c>
      <c r="N130" s="43"/>
      <c r="O130" s="45"/>
    </row>
    <row r="131" spans="2:15" x14ac:dyDescent="0.25">
      <c r="B131" s="41">
        <f t="shared" si="13"/>
        <v>125</v>
      </c>
      <c r="C131" s="43"/>
      <c r="D131" s="43"/>
      <c r="E131" s="44" t="str">
        <f t="shared" si="12"/>
        <v/>
      </c>
      <c r="F131" s="43"/>
      <c r="G131" s="45"/>
      <c r="J131" s="41">
        <f t="shared" si="14"/>
        <v>125</v>
      </c>
      <c r="K131" s="43"/>
      <c r="L131" s="43"/>
      <c r="M131" s="54" t="str">
        <f t="shared" si="15"/>
        <v/>
      </c>
      <c r="N131" s="43"/>
      <c r="O131" s="45"/>
    </row>
    <row r="132" spans="2:15" x14ac:dyDescent="0.25">
      <c r="B132" s="41">
        <f t="shared" si="13"/>
        <v>126</v>
      </c>
      <c r="C132" s="43"/>
      <c r="D132" s="43"/>
      <c r="E132" s="44" t="str">
        <f t="shared" si="12"/>
        <v/>
      </c>
      <c r="F132" s="43"/>
      <c r="G132" s="45"/>
      <c r="J132" s="41">
        <f t="shared" si="14"/>
        <v>126</v>
      </c>
      <c r="K132" s="43"/>
      <c r="L132" s="43"/>
      <c r="M132" s="54" t="str">
        <f t="shared" si="15"/>
        <v/>
      </c>
      <c r="N132" s="43"/>
      <c r="O132" s="45"/>
    </row>
    <row r="133" spans="2:15" x14ac:dyDescent="0.25">
      <c r="B133" s="41">
        <f t="shared" si="13"/>
        <v>127</v>
      </c>
      <c r="C133" s="43"/>
      <c r="D133" s="43"/>
      <c r="E133" s="44" t="str">
        <f t="shared" si="12"/>
        <v/>
      </c>
      <c r="F133" s="43"/>
      <c r="G133" s="45"/>
      <c r="J133" s="41">
        <f t="shared" si="14"/>
        <v>127</v>
      </c>
      <c r="K133" s="43"/>
      <c r="L133" s="43"/>
      <c r="M133" s="54" t="str">
        <f t="shared" si="15"/>
        <v/>
      </c>
      <c r="N133" s="43"/>
      <c r="O133" s="45"/>
    </row>
    <row r="134" spans="2:15" x14ac:dyDescent="0.25">
      <c r="B134" s="41">
        <f t="shared" si="13"/>
        <v>128</v>
      </c>
      <c r="C134" s="43"/>
      <c r="D134" s="43"/>
      <c r="E134" s="44" t="str">
        <f t="shared" ref="E134:E197" si="16">IF(D134="","",VLOOKUP(D134,$T$10:$U$14,2,FALSE))</f>
        <v/>
      </c>
      <c r="F134" s="43"/>
      <c r="G134" s="45"/>
      <c r="J134" s="41">
        <f t="shared" si="14"/>
        <v>128</v>
      </c>
      <c r="K134" s="43"/>
      <c r="L134" s="43"/>
      <c r="M134" s="54" t="str">
        <f t="shared" si="15"/>
        <v/>
      </c>
      <c r="N134" s="43"/>
      <c r="O134" s="45"/>
    </row>
    <row r="135" spans="2:15" x14ac:dyDescent="0.25">
      <c r="B135" s="41">
        <f t="shared" si="13"/>
        <v>129</v>
      </c>
      <c r="C135" s="43"/>
      <c r="D135" s="43"/>
      <c r="E135" s="44" t="str">
        <f t="shared" si="16"/>
        <v/>
      </c>
      <c r="F135" s="43"/>
      <c r="G135" s="45"/>
      <c r="J135" s="41">
        <f t="shared" si="14"/>
        <v>129</v>
      </c>
      <c r="K135" s="43"/>
      <c r="L135" s="43"/>
      <c r="M135" s="54" t="str">
        <f t="shared" si="15"/>
        <v/>
      </c>
      <c r="N135" s="43"/>
      <c r="O135" s="45"/>
    </row>
    <row r="136" spans="2:15" x14ac:dyDescent="0.25">
      <c r="B136" s="41">
        <f t="shared" si="13"/>
        <v>130</v>
      </c>
      <c r="C136" s="43"/>
      <c r="D136" s="43"/>
      <c r="E136" s="44" t="str">
        <f t="shared" si="16"/>
        <v/>
      </c>
      <c r="F136" s="43"/>
      <c r="G136" s="45"/>
      <c r="J136" s="41">
        <f t="shared" si="14"/>
        <v>130</v>
      </c>
      <c r="K136" s="43"/>
      <c r="L136" s="43"/>
      <c r="M136" s="54" t="str">
        <f t="shared" si="15"/>
        <v/>
      </c>
      <c r="N136" s="43"/>
      <c r="O136" s="45"/>
    </row>
    <row r="137" spans="2:15" x14ac:dyDescent="0.25">
      <c r="B137" s="41">
        <f t="shared" ref="B137:B200" si="17">+B136+1</f>
        <v>131</v>
      </c>
      <c r="C137" s="43"/>
      <c r="D137" s="43"/>
      <c r="E137" s="44" t="str">
        <f t="shared" si="16"/>
        <v/>
      </c>
      <c r="F137" s="43"/>
      <c r="G137" s="45"/>
      <c r="J137" s="41">
        <f t="shared" ref="J137:J200" si="18">+J136+1</f>
        <v>131</v>
      </c>
      <c r="K137" s="43"/>
      <c r="L137" s="43"/>
      <c r="M137" s="54" t="str">
        <f t="shared" ref="M137:M200" si="19">IF(L137="","",VLOOKUP(L137,$T$10:$U$15,2,FALSE))</f>
        <v/>
      </c>
      <c r="N137" s="43"/>
      <c r="O137" s="45"/>
    </row>
    <row r="138" spans="2:15" x14ac:dyDescent="0.25">
      <c r="B138" s="41">
        <f t="shared" si="17"/>
        <v>132</v>
      </c>
      <c r="C138" s="43"/>
      <c r="D138" s="43"/>
      <c r="E138" s="44" t="str">
        <f t="shared" si="16"/>
        <v/>
      </c>
      <c r="F138" s="43"/>
      <c r="G138" s="45"/>
      <c r="J138" s="41">
        <f t="shared" si="18"/>
        <v>132</v>
      </c>
      <c r="K138" s="43"/>
      <c r="L138" s="43"/>
      <c r="M138" s="54" t="str">
        <f t="shared" si="19"/>
        <v/>
      </c>
      <c r="N138" s="43"/>
      <c r="O138" s="45"/>
    </row>
    <row r="139" spans="2:15" x14ac:dyDescent="0.25">
      <c r="B139" s="41">
        <f t="shared" si="17"/>
        <v>133</v>
      </c>
      <c r="C139" s="43"/>
      <c r="D139" s="43"/>
      <c r="E139" s="44" t="str">
        <f t="shared" si="16"/>
        <v/>
      </c>
      <c r="F139" s="43"/>
      <c r="G139" s="45"/>
      <c r="J139" s="41">
        <f t="shared" si="18"/>
        <v>133</v>
      </c>
      <c r="K139" s="43"/>
      <c r="L139" s="43"/>
      <c r="M139" s="54" t="str">
        <f t="shared" si="19"/>
        <v/>
      </c>
      <c r="N139" s="43"/>
      <c r="O139" s="45"/>
    </row>
    <row r="140" spans="2:15" x14ac:dyDescent="0.25">
      <c r="B140" s="41">
        <f t="shared" si="17"/>
        <v>134</v>
      </c>
      <c r="C140" s="43"/>
      <c r="D140" s="43"/>
      <c r="E140" s="44" t="str">
        <f t="shared" si="16"/>
        <v/>
      </c>
      <c r="F140" s="43"/>
      <c r="G140" s="45"/>
      <c r="J140" s="41">
        <f t="shared" si="18"/>
        <v>134</v>
      </c>
      <c r="K140" s="43"/>
      <c r="L140" s="43"/>
      <c r="M140" s="54" t="str">
        <f t="shared" si="19"/>
        <v/>
      </c>
      <c r="N140" s="43"/>
      <c r="O140" s="45"/>
    </row>
    <row r="141" spans="2:15" x14ac:dyDescent="0.25">
      <c r="B141" s="41">
        <f t="shared" si="17"/>
        <v>135</v>
      </c>
      <c r="C141" s="43"/>
      <c r="D141" s="43"/>
      <c r="E141" s="44" t="str">
        <f t="shared" si="16"/>
        <v/>
      </c>
      <c r="F141" s="43"/>
      <c r="G141" s="45"/>
      <c r="J141" s="41">
        <f t="shared" si="18"/>
        <v>135</v>
      </c>
      <c r="K141" s="43"/>
      <c r="L141" s="43"/>
      <c r="M141" s="54" t="str">
        <f t="shared" si="19"/>
        <v/>
      </c>
      <c r="N141" s="43"/>
      <c r="O141" s="45"/>
    </row>
    <row r="142" spans="2:15" x14ac:dyDescent="0.25">
      <c r="B142" s="41">
        <f t="shared" si="17"/>
        <v>136</v>
      </c>
      <c r="C142" s="43"/>
      <c r="D142" s="43"/>
      <c r="E142" s="44" t="str">
        <f t="shared" si="16"/>
        <v/>
      </c>
      <c r="F142" s="43"/>
      <c r="G142" s="45"/>
      <c r="J142" s="41">
        <f t="shared" si="18"/>
        <v>136</v>
      </c>
      <c r="K142" s="43"/>
      <c r="L142" s="43"/>
      <c r="M142" s="54" t="str">
        <f t="shared" si="19"/>
        <v/>
      </c>
      <c r="N142" s="43"/>
      <c r="O142" s="45"/>
    </row>
    <row r="143" spans="2:15" x14ac:dyDescent="0.25">
      <c r="B143" s="41">
        <f t="shared" si="17"/>
        <v>137</v>
      </c>
      <c r="C143" s="43"/>
      <c r="D143" s="43"/>
      <c r="E143" s="44" t="str">
        <f t="shared" si="16"/>
        <v/>
      </c>
      <c r="F143" s="43"/>
      <c r="G143" s="45"/>
      <c r="J143" s="41">
        <f t="shared" si="18"/>
        <v>137</v>
      </c>
      <c r="K143" s="43"/>
      <c r="L143" s="43"/>
      <c r="M143" s="54" t="str">
        <f t="shared" si="19"/>
        <v/>
      </c>
      <c r="N143" s="43"/>
      <c r="O143" s="45"/>
    </row>
    <row r="144" spans="2:15" x14ac:dyDescent="0.25">
      <c r="B144" s="41">
        <f t="shared" si="17"/>
        <v>138</v>
      </c>
      <c r="C144" s="43"/>
      <c r="D144" s="43"/>
      <c r="E144" s="44" t="str">
        <f t="shared" si="16"/>
        <v/>
      </c>
      <c r="F144" s="43"/>
      <c r="G144" s="45"/>
      <c r="J144" s="41">
        <f t="shared" si="18"/>
        <v>138</v>
      </c>
      <c r="K144" s="43"/>
      <c r="L144" s="43"/>
      <c r="M144" s="54" t="str">
        <f t="shared" si="19"/>
        <v/>
      </c>
      <c r="N144" s="43"/>
      <c r="O144" s="45"/>
    </row>
    <row r="145" spans="2:15" x14ac:dyDescent="0.25">
      <c r="B145" s="41">
        <f t="shared" si="17"/>
        <v>139</v>
      </c>
      <c r="C145" s="43"/>
      <c r="D145" s="43"/>
      <c r="E145" s="44" t="str">
        <f t="shared" si="16"/>
        <v/>
      </c>
      <c r="F145" s="43"/>
      <c r="G145" s="45"/>
      <c r="J145" s="41">
        <f t="shared" si="18"/>
        <v>139</v>
      </c>
      <c r="K145" s="43"/>
      <c r="L145" s="43"/>
      <c r="M145" s="54" t="str">
        <f t="shared" si="19"/>
        <v/>
      </c>
      <c r="N145" s="43"/>
      <c r="O145" s="45"/>
    </row>
    <row r="146" spans="2:15" x14ac:dyDescent="0.25">
      <c r="B146" s="41">
        <f t="shared" si="17"/>
        <v>140</v>
      </c>
      <c r="C146" s="43"/>
      <c r="D146" s="43"/>
      <c r="E146" s="44" t="str">
        <f t="shared" si="16"/>
        <v/>
      </c>
      <c r="F146" s="43"/>
      <c r="G146" s="45"/>
      <c r="J146" s="41">
        <f t="shared" si="18"/>
        <v>140</v>
      </c>
      <c r="K146" s="43"/>
      <c r="L146" s="43"/>
      <c r="M146" s="54" t="str">
        <f t="shared" si="19"/>
        <v/>
      </c>
      <c r="N146" s="43"/>
      <c r="O146" s="45"/>
    </row>
    <row r="147" spans="2:15" x14ac:dyDescent="0.25">
      <c r="B147" s="41">
        <f t="shared" si="17"/>
        <v>141</v>
      </c>
      <c r="C147" s="43"/>
      <c r="D147" s="43"/>
      <c r="E147" s="44" t="str">
        <f t="shared" si="16"/>
        <v/>
      </c>
      <c r="F147" s="43"/>
      <c r="G147" s="45"/>
      <c r="J147" s="41">
        <f t="shared" si="18"/>
        <v>141</v>
      </c>
      <c r="K147" s="43"/>
      <c r="L147" s="43"/>
      <c r="M147" s="54" t="str">
        <f t="shared" si="19"/>
        <v/>
      </c>
      <c r="N147" s="43"/>
      <c r="O147" s="45"/>
    </row>
    <row r="148" spans="2:15" x14ac:dyDescent="0.25">
      <c r="B148" s="41">
        <f t="shared" si="17"/>
        <v>142</v>
      </c>
      <c r="C148" s="43"/>
      <c r="D148" s="43"/>
      <c r="E148" s="44" t="str">
        <f t="shared" si="16"/>
        <v/>
      </c>
      <c r="F148" s="43"/>
      <c r="G148" s="45"/>
      <c r="J148" s="41">
        <f t="shared" si="18"/>
        <v>142</v>
      </c>
      <c r="K148" s="43"/>
      <c r="L148" s="43"/>
      <c r="M148" s="54" t="str">
        <f t="shared" si="19"/>
        <v/>
      </c>
      <c r="N148" s="43"/>
      <c r="O148" s="45"/>
    </row>
    <row r="149" spans="2:15" x14ac:dyDescent="0.25">
      <c r="B149" s="41">
        <f t="shared" si="17"/>
        <v>143</v>
      </c>
      <c r="C149" s="43"/>
      <c r="D149" s="43"/>
      <c r="E149" s="44" t="str">
        <f t="shared" si="16"/>
        <v/>
      </c>
      <c r="F149" s="43"/>
      <c r="G149" s="45"/>
      <c r="J149" s="41">
        <f t="shared" si="18"/>
        <v>143</v>
      </c>
      <c r="K149" s="43"/>
      <c r="L149" s="43"/>
      <c r="M149" s="54" t="str">
        <f t="shared" si="19"/>
        <v/>
      </c>
      <c r="N149" s="43"/>
      <c r="O149" s="45"/>
    </row>
    <row r="150" spans="2:15" x14ac:dyDescent="0.25">
      <c r="B150" s="41">
        <f t="shared" si="17"/>
        <v>144</v>
      </c>
      <c r="C150" s="43"/>
      <c r="D150" s="43"/>
      <c r="E150" s="44" t="str">
        <f t="shared" si="16"/>
        <v/>
      </c>
      <c r="F150" s="43"/>
      <c r="G150" s="45"/>
      <c r="J150" s="41">
        <f t="shared" si="18"/>
        <v>144</v>
      </c>
      <c r="K150" s="43"/>
      <c r="L150" s="43"/>
      <c r="M150" s="54" t="str">
        <f t="shared" si="19"/>
        <v/>
      </c>
      <c r="N150" s="43"/>
      <c r="O150" s="45"/>
    </row>
    <row r="151" spans="2:15" x14ac:dyDescent="0.25">
      <c r="B151" s="41">
        <f t="shared" si="17"/>
        <v>145</v>
      </c>
      <c r="C151" s="43"/>
      <c r="D151" s="43"/>
      <c r="E151" s="44" t="str">
        <f t="shared" si="16"/>
        <v/>
      </c>
      <c r="F151" s="43"/>
      <c r="G151" s="45"/>
      <c r="J151" s="41">
        <f t="shared" si="18"/>
        <v>145</v>
      </c>
      <c r="K151" s="43"/>
      <c r="L151" s="43"/>
      <c r="M151" s="54" t="str">
        <f t="shared" si="19"/>
        <v/>
      </c>
      <c r="N151" s="43"/>
      <c r="O151" s="45"/>
    </row>
    <row r="152" spans="2:15" x14ac:dyDescent="0.25">
      <c r="B152" s="41">
        <f t="shared" si="17"/>
        <v>146</v>
      </c>
      <c r="C152" s="43"/>
      <c r="D152" s="43"/>
      <c r="E152" s="44" t="str">
        <f t="shared" si="16"/>
        <v/>
      </c>
      <c r="F152" s="43"/>
      <c r="G152" s="45"/>
      <c r="J152" s="41">
        <f t="shared" si="18"/>
        <v>146</v>
      </c>
      <c r="K152" s="43"/>
      <c r="L152" s="43"/>
      <c r="M152" s="54" t="str">
        <f t="shared" si="19"/>
        <v/>
      </c>
      <c r="N152" s="43"/>
      <c r="O152" s="45"/>
    </row>
    <row r="153" spans="2:15" x14ac:dyDescent="0.25">
      <c r="B153" s="41">
        <f t="shared" si="17"/>
        <v>147</v>
      </c>
      <c r="C153" s="43"/>
      <c r="D153" s="43"/>
      <c r="E153" s="44" t="str">
        <f t="shared" si="16"/>
        <v/>
      </c>
      <c r="F153" s="43"/>
      <c r="G153" s="45"/>
      <c r="J153" s="41">
        <f t="shared" si="18"/>
        <v>147</v>
      </c>
      <c r="K153" s="43"/>
      <c r="L153" s="43"/>
      <c r="M153" s="54" t="str">
        <f t="shared" si="19"/>
        <v/>
      </c>
      <c r="N153" s="43"/>
      <c r="O153" s="45"/>
    </row>
    <row r="154" spans="2:15" x14ac:dyDescent="0.25">
      <c r="B154" s="41">
        <f t="shared" si="17"/>
        <v>148</v>
      </c>
      <c r="C154" s="43"/>
      <c r="D154" s="43"/>
      <c r="E154" s="44" t="str">
        <f t="shared" si="16"/>
        <v/>
      </c>
      <c r="F154" s="43"/>
      <c r="G154" s="45"/>
      <c r="J154" s="41">
        <f t="shared" si="18"/>
        <v>148</v>
      </c>
      <c r="K154" s="43"/>
      <c r="L154" s="43"/>
      <c r="M154" s="54" t="str">
        <f t="shared" si="19"/>
        <v/>
      </c>
      <c r="N154" s="43"/>
      <c r="O154" s="45"/>
    </row>
    <row r="155" spans="2:15" x14ac:dyDescent="0.25">
      <c r="B155" s="41">
        <f t="shared" si="17"/>
        <v>149</v>
      </c>
      <c r="C155" s="43"/>
      <c r="D155" s="43"/>
      <c r="E155" s="44" t="str">
        <f t="shared" si="16"/>
        <v/>
      </c>
      <c r="F155" s="43"/>
      <c r="G155" s="45"/>
      <c r="J155" s="41">
        <f t="shared" si="18"/>
        <v>149</v>
      </c>
      <c r="K155" s="43"/>
      <c r="L155" s="43"/>
      <c r="M155" s="54" t="str">
        <f t="shared" si="19"/>
        <v/>
      </c>
      <c r="N155" s="43"/>
      <c r="O155" s="45"/>
    </row>
    <row r="156" spans="2:15" x14ac:dyDescent="0.25">
      <c r="B156" s="41">
        <f t="shared" si="17"/>
        <v>150</v>
      </c>
      <c r="C156" s="43"/>
      <c r="D156" s="43"/>
      <c r="E156" s="44" t="str">
        <f t="shared" si="16"/>
        <v/>
      </c>
      <c r="F156" s="43"/>
      <c r="G156" s="45"/>
      <c r="J156" s="41">
        <f t="shared" si="18"/>
        <v>150</v>
      </c>
      <c r="K156" s="43"/>
      <c r="L156" s="43"/>
      <c r="M156" s="54" t="str">
        <f t="shared" si="19"/>
        <v/>
      </c>
      <c r="N156" s="43"/>
      <c r="O156" s="45"/>
    </row>
    <row r="157" spans="2:15" x14ac:dyDescent="0.25">
      <c r="B157" s="41">
        <f t="shared" si="17"/>
        <v>151</v>
      </c>
      <c r="C157" s="43"/>
      <c r="D157" s="43"/>
      <c r="E157" s="44" t="str">
        <f t="shared" si="16"/>
        <v/>
      </c>
      <c r="F157" s="43"/>
      <c r="G157" s="45"/>
      <c r="J157" s="41">
        <f t="shared" si="18"/>
        <v>151</v>
      </c>
      <c r="K157" s="43"/>
      <c r="L157" s="43"/>
      <c r="M157" s="54" t="str">
        <f t="shared" si="19"/>
        <v/>
      </c>
      <c r="N157" s="43"/>
      <c r="O157" s="45"/>
    </row>
    <row r="158" spans="2:15" x14ac:dyDescent="0.25">
      <c r="B158" s="41">
        <f t="shared" si="17"/>
        <v>152</v>
      </c>
      <c r="C158" s="43"/>
      <c r="D158" s="43"/>
      <c r="E158" s="44" t="str">
        <f t="shared" si="16"/>
        <v/>
      </c>
      <c r="F158" s="43"/>
      <c r="G158" s="45"/>
      <c r="J158" s="41">
        <f t="shared" si="18"/>
        <v>152</v>
      </c>
      <c r="K158" s="43"/>
      <c r="L158" s="43"/>
      <c r="M158" s="54" t="str">
        <f t="shared" si="19"/>
        <v/>
      </c>
      <c r="N158" s="43"/>
      <c r="O158" s="45"/>
    </row>
    <row r="159" spans="2:15" x14ac:dyDescent="0.25">
      <c r="B159" s="41">
        <f t="shared" si="17"/>
        <v>153</v>
      </c>
      <c r="C159" s="43"/>
      <c r="D159" s="43"/>
      <c r="E159" s="44" t="str">
        <f t="shared" si="16"/>
        <v/>
      </c>
      <c r="F159" s="43"/>
      <c r="G159" s="45"/>
      <c r="J159" s="41">
        <f t="shared" si="18"/>
        <v>153</v>
      </c>
      <c r="K159" s="43"/>
      <c r="L159" s="43"/>
      <c r="M159" s="54" t="str">
        <f t="shared" si="19"/>
        <v/>
      </c>
      <c r="N159" s="43"/>
      <c r="O159" s="45"/>
    </row>
    <row r="160" spans="2:15" x14ac:dyDescent="0.25">
      <c r="B160" s="41">
        <f t="shared" si="17"/>
        <v>154</v>
      </c>
      <c r="C160" s="43"/>
      <c r="D160" s="43"/>
      <c r="E160" s="44" t="str">
        <f t="shared" si="16"/>
        <v/>
      </c>
      <c r="F160" s="43"/>
      <c r="G160" s="45"/>
      <c r="J160" s="41">
        <f t="shared" si="18"/>
        <v>154</v>
      </c>
      <c r="K160" s="43"/>
      <c r="L160" s="43"/>
      <c r="M160" s="54" t="str">
        <f t="shared" si="19"/>
        <v/>
      </c>
      <c r="N160" s="43"/>
      <c r="O160" s="45"/>
    </row>
    <row r="161" spans="2:15" x14ac:dyDescent="0.25">
      <c r="B161" s="41">
        <f t="shared" si="17"/>
        <v>155</v>
      </c>
      <c r="C161" s="43"/>
      <c r="D161" s="43"/>
      <c r="E161" s="44" t="str">
        <f t="shared" si="16"/>
        <v/>
      </c>
      <c r="F161" s="43"/>
      <c r="G161" s="45"/>
      <c r="J161" s="41">
        <f t="shared" si="18"/>
        <v>155</v>
      </c>
      <c r="K161" s="43"/>
      <c r="L161" s="43"/>
      <c r="M161" s="54" t="str">
        <f t="shared" si="19"/>
        <v/>
      </c>
      <c r="N161" s="43"/>
      <c r="O161" s="45"/>
    </row>
    <row r="162" spans="2:15" x14ac:dyDescent="0.25">
      <c r="B162" s="41">
        <f t="shared" si="17"/>
        <v>156</v>
      </c>
      <c r="C162" s="43"/>
      <c r="D162" s="43"/>
      <c r="E162" s="44" t="str">
        <f t="shared" si="16"/>
        <v/>
      </c>
      <c r="F162" s="43"/>
      <c r="G162" s="45"/>
      <c r="J162" s="41">
        <f t="shared" si="18"/>
        <v>156</v>
      </c>
      <c r="K162" s="43"/>
      <c r="L162" s="43"/>
      <c r="M162" s="54" t="str">
        <f t="shared" si="19"/>
        <v/>
      </c>
      <c r="N162" s="43"/>
      <c r="O162" s="45"/>
    </row>
    <row r="163" spans="2:15" x14ac:dyDescent="0.25">
      <c r="B163" s="41">
        <f t="shared" si="17"/>
        <v>157</v>
      </c>
      <c r="C163" s="43"/>
      <c r="D163" s="43"/>
      <c r="E163" s="44" t="str">
        <f t="shared" si="16"/>
        <v/>
      </c>
      <c r="F163" s="43"/>
      <c r="G163" s="45"/>
      <c r="J163" s="41">
        <f t="shared" si="18"/>
        <v>157</v>
      </c>
      <c r="K163" s="43"/>
      <c r="L163" s="43"/>
      <c r="M163" s="54" t="str">
        <f t="shared" si="19"/>
        <v/>
      </c>
      <c r="N163" s="43"/>
      <c r="O163" s="45"/>
    </row>
    <row r="164" spans="2:15" x14ac:dyDescent="0.25">
      <c r="B164" s="41">
        <f t="shared" si="17"/>
        <v>158</v>
      </c>
      <c r="C164" s="43"/>
      <c r="D164" s="43"/>
      <c r="E164" s="44" t="str">
        <f t="shared" si="16"/>
        <v/>
      </c>
      <c r="F164" s="43"/>
      <c r="G164" s="45"/>
      <c r="J164" s="41">
        <f t="shared" si="18"/>
        <v>158</v>
      </c>
      <c r="K164" s="43"/>
      <c r="L164" s="43"/>
      <c r="M164" s="54" t="str">
        <f t="shared" si="19"/>
        <v/>
      </c>
      <c r="N164" s="43"/>
      <c r="O164" s="45"/>
    </row>
    <row r="165" spans="2:15" x14ac:dyDescent="0.25">
      <c r="B165" s="41">
        <f t="shared" si="17"/>
        <v>159</v>
      </c>
      <c r="C165" s="43"/>
      <c r="D165" s="43"/>
      <c r="E165" s="44" t="str">
        <f t="shared" si="16"/>
        <v/>
      </c>
      <c r="F165" s="43"/>
      <c r="G165" s="45"/>
      <c r="J165" s="41">
        <f t="shared" si="18"/>
        <v>159</v>
      </c>
      <c r="K165" s="43"/>
      <c r="L165" s="43"/>
      <c r="M165" s="54" t="str">
        <f t="shared" si="19"/>
        <v/>
      </c>
      <c r="N165" s="43"/>
      <c r="O165" s="45"/>
    </row>
    <row r="166" spans="2:15" x14ac:dyDescent="0.25">
      <c r="B166" s="41">
        <f t="shared" si="17"/>
        <v>160</v>
      </c>
      <c r="C166" s="43"/>
      <c r="D166" s="43"/>
      <c r="E166" s="44" t="str">
        <f t="shared" si="16"/>
        <v/>
      </c>
      <c r="F166" s="43"/>
      <c r="G166" s="45"/>
      <c r="J166" s="41">
        <f t="shared" si="18"/>
        <v>160</v>
      </c>
      <c r="K166" s="43"/>
      <c r="L166" s="43"/>
      <c r="M166" s="54" t="str">
        <f t="shared" si="19"/>
        <v/>
      </c>
      <c r="N166" s="43"/>
      <c r="O166" s="45"/>
    </row>
    <row r="167" spans="2:15" x14ac:dyDescent="0.25">
      <c r="B167" s="41">
        <f t="shared" si="17"/>
        <v>161</v>
      </c>
      <c r="C167" s="43"/>
      <c r="D167" s="43"/>
      <c r="E167" s="44" t="str">
        <f t="shared" si="16"/>
        <v/>
      </c>
      <c r="F167" s="43"/>
      <c r="G167" s="45"/>
      <c r="J167" s="41">
        <f t="shared" si="18"/>
        <v>161</v>
      </c>
      <c r="K167" s="43"/>
      <c r="L167" s="43"/>
      <c r="M167" s="54" t="str">
        <f t="shared" si="19"/>
        <v/>
      </c>
      <c r="N167" s="43"/>
      <c r="O167" s="45"/>
    </row>
    <row r="168" spans="2:15" x14ac:dyDescent="0.25">
      <c r="B168" s="41">
        <f t="shared" si="17"/>
        <v>162</v>
      </c>
      <c r="C168" s="43"/>
      <c r="D168" s="43"/>
      <c r="E168" s="44" t="str">
        <f t="shared" si="16"/>
        <v/>
      </c>
      <c r="F168" s="43"/>
      <c r="G168" s="45"/>
      <c r="J168" s="41">
        <f t="shared" si="18"/>
        <v>162</v>
      </c>
      <c r="K168" s="43"/>
      <c r="L168" s="43"/>
      <c r="M168" s="54" t="str">
        <f t="shared" si="19"/>
        <v/>
      </c>
      <c r="N168" s="43"/>
      <c r="O168" s="45"/>
    </row>
    <row r="169" spans="2:15" x14ac:dyDescent="0.25">
      <c r="B169" s="41">
        <f t="shared" si="17"/>
        <v>163</v>
      </c>
      <c r="C169" s="43"/>
      <c r="D169" s="43"/>
      <c r="E169" s="44" t="str">
        <f t="shared" si="16"/>
        <v/>
      </c>
      <c r="F169" s="43"/>
      <c r="G169" s="45"/>
      <c r="J169" s="41">
        <f t="shared" si="18"/>
        <v>163</v>
      </c>
      <c r="K169" s="43"/>
      <c r="L169" s="43"/>
      <c r="M169" s="54" t="str">
        <f t="shared" si="19"/>
        <v/>
      </c>
      <c r="N169" s="43"/>
      <c r="O169" s="45"/>
    </row>
    <row r="170" spans="2:15" x14ac:dyDescent="0.25">
      <c r="B170" s="41">
        <f t="shared" si="17"/>
        <v>164</v>
      </c>
      <c r="C170" s="43"/>
      <c r="D170" s="43"/>
      <c r="E170" s="44" t="str">
        <f t="shared" si="16"/>
        <v/>
      </c>
      <c r="F170" s="43"/>
      <c r="G170" s="45"/>
      <c r="J170" s="41">
        <f t="shared" si="18"/>
        <v>164</v>
      </c>
      <c r="K170" s="43"/>
      <c r="L170" s="43"/>
      <c r="M170" s="54" t="str">
        <f t="shared" si="19"/>
        <v/>
      </c>
      <c r="N170" s="43"/>
      <c r="O170" s="45"/>
    </row>
    <row r="171" spans="2:15" x14ac:dyDescent="0.25">
      <c r="B171" s="41">
        <f t="shared" si="17"/>
        <v>165</v>
      </c>
      <c r="C171" s="43"/>
      <c r="D171" s="43"/>
      <c r="E171" s="44" t="str">
        <f t="shared" si="16"/>
        <v/>
      </c>
      <c r="F171" s="43"/>
      <c r="G171" s="45"/>
      <c r="J171" s="41">
        <f t="shared" si="18"/>
        <v>165</v>
      </c>
      <c r="K171" s="43"/>
      <c r="L171" s="43"/>
      <c r="M171" s="54" t="str">
        <f t="shared" si="19"/>
        <v/>
      </c>
      <c r="N171" s="43"/>
      <c r="O171" s="45"/>
    </row>
    <row r="172" spans="2:15" x14ac:dyDescent="0.25">
      <c r="B172" s="41">
        <f t="shared" si="17"/>
        <v>166</v>
      </c>
      <c r="C172" s="43"/>
      <c r="D172" s="43"/>
      <c r="E172" s="44" t="str">
        <f t="shared" si="16"/>
        <v/>
      </c>
      <c r="F172" s="43"/>
      <c r="G172" s="45"/>
      <c r="J172" s="41">
        <f t="shared" si="18"/>
        <v>166</v>
      </c>
      <c r="K172" s="43"/>
      <c r="L172" s="43"/>
      <c r="M172" s="54" t="str">
        <f t="shared" si="19"/>
        <v/>
      </c>
      <c r="N172" s="43"/>
      <c r="O172" s="45"/>
    </row>
    <row r="173" spans="2:15" x14ac:dyDescent="0.25">
      <c r="B173" s="41">
        <f t="shared" si="17"/>
        <v>167</v>
      </c>
      <c r="C173" s="43"/>
      <c r="D173" s="43"/>
      <c r="E173" s="44" t="str">
        <f t="shared" si="16"/>
        <v/>
      </c>
      <c r="F173" s="43"/>
      <c r="G173" s="45"/>
      <c r="J173" s="41">
        <f t="shared" si="18"/>
        <v>167</v>
      </c>
      <c r="K173" s="43"/>
      <c r="L173" s="43"/>
      <c r="M173" s="54" t="str">
        <f t="shared" si="19"/>
        <v/>
      </c>
      <c r="N173" s="43"/>
      <c r="O173" s="45"/>
    </row>
    <row r="174" spans="2:15" x14ac:dyDescent="0.25">
      <c r="B174" s="41">
        <f t="shared" si="17"/>
        <v>168</v>
      </c>
      <c r="C174" s="43"/>
      <c r="D174" s="43"/>
      <c r="E174" s="44" t="str">
        <f t="shared" si="16"/>
        <v/>
      </c>
      <c r="F174" s="43"/>
      <c r="G174" s="45"/>
      <c r="J174" s="41">
        <f t="shared" si="18"/>
        <v>168</v>
      </c>
      <c r="K174" s="43"/>
      <c r="L174" s="43"/>
      <c r="M174" s="54" t="str">
        <f t="shared" si="19"/>
        <v/>
      </c>
      <c r="N174" s="43"/>
      <c r="O174" s="45"/>
    </row>
    <row r="175" spans="2:15" x14ac:dyDescent="0.25">
      <c r="B175" s="41">
        <f t="shared" si="17"/>
        <v>169</v>
      </c>
      <c r="C175" s="43"/>
      <c r="D175" s="43"/>
      <c r="E175" s="44" t="str">
        <f t="shared" si="16"/>
        <v/>
      </c>
      <c r="F175" s="43"/>
      <c r="G175" s="45"/>
      <c r="J175" s="41">
        <f t="shared" si="18"/>
        <v>169</v>
      </c>
      <c r="K175" s="43"/>
      <c r="L175" s="43"/>
      <c r="M175" s="54" t="str">
        <f t="shared" si="19"/>
        <v/>
      </c>
      <c r="N175" s="43"/>
      <c r="O175" s="45"/>
    </row>
    <row r="176" spans="2:15" x14ac:dyDescent="0.25">
      <c r="B176" s="41">
        <f t="shared" si="17"/>
        <v>170</v>
      </c>
      <c r="C176" s="43"/>
      <c r="D176" s="43"/>
      <c r="E176" s="44" t="str">
        <f t="shared" si="16"/>
        <v/>
      </c>
      <c r="F176" s="43"/>
      <c r="G176" s="45"/>
      <c r="J176" s="41">
        <f t="shared" si="18"/>
        <v>170</v>
      </c>
      <c r="K176" s="43"/>
      <c r="L176" s="43"/>
      <c r="M176" s="54" t="str">
        <f t="shared" si="19"/>
        <v/>
      </c>
      <c r="N176" s="43"/>
      <c r="O176" s="45"/>
    </row>
    <row r="177" spans="2:15" x14ac:dyDescent="0.25">
      <c r="B177" s="41">
        <f t="shared" si="17"/>
        <v>171</v>
      </c>
      <c r="C177" s="43"/>
      <c r="D177" s="43"/>
      <c r="E177" s="44" t="str">
        <f t="shared" si="16"/>
        <v/>
      </c>
      <c r="F177" s="43"/>
      <c r="G177" s="45"/>
      <c r="J177" s="41">
        <f t="shared" si="18"/>
        <v>171</v>
      </c>
      <c r="K177" s="43"/>
      <c r="L177" s="43"/>
      <c r="M177" s="54" t="str">
        <f t="shared" si="19"/>
        <v/>
      </c>
      <c r="N177" s="43"/>
      <c r="O177" s="45"/>
    </row>
    <row r="178" spans="2:15" x14ac:dyDescent="0.25">
      <c r="B178" s="41">
        <f t="shared" si="17"/>
        <v>172</v>
      </c>
      <c r="C178" s="43"/>
      <c r="D178" s="43"/>
      <c r="E178" s="44" t="str">
        <f t="shared" si="16"/>
        <v/>
      </c>
      <c r="F178" s="43"/>
      <c r="G178" s="45"/>
      <c r="J178" s="41">
        <f t="shared" si="18"/>
        <v>172</v>
      </c>
      <c r="K178" s="43"/>
      <c r="L178" s="43"/>
      <c r="M178" s="54" t="str">
        <f t="shared" si="19"/>
        <v/>
      </c>
      <c r="N178" s="43"/>
      <c r="O178" s="45"/>
    </row>
    <row r="179" spans="2:15" x14ac:dyDescent="0.25">
      <c r="B179" s="41">
        <f t="shared" si="17"/>
        <v>173</v>
      </c>
      <c r="C179" s="43"/>
      <c r="D179" s="43"/>
      <c r="E179" s="44" t="str">
        <f t="shared" si="16"/>
        <v/>
      </c>
      <c r="F179" s="43"/>
      <c r="G179" s="45"/>
      <c r="J179" s="41">
        <f t="shared" si="18"/>
        <v>173</v>
      </c>
      <c r="K179" s="43"/>
      <c r="L179" s="43"/>
      <c r="M179" s="54" t="str">
        <f t="shared" si="19"/>
        <v/>
      </c>
      <c r="N179" s="43"/>
      <c r="O179" s="45"/>
    </row>
    <row r="180" spans="2:15" x14ac:dyDescent="0.25">
      <c r="B180" s="41">
        <f t="shared" si="17"/>
        <v>174</v>
      </c>
      <c r="C180" s="43"/>
      <c r="D180" s="43"/>
      <c r="E180" s="44" t="str">
        <f t="shared" si="16"/>
        <v/>
      </c>
      <c r="F180" s="43"/>
      <c r="G180" s="45"/>
      <c r="J180" s="41">
        <f t="shared" si="18"/>
        <v>174</v>
      </c>
      <c r="K180" s="43"/>
      <c r="L180" s="43"/>
      <c r="M180" s="54" t="str">
        <f t="shared" si="19"/>
        <v/>
      </c>
      <c r="N180" s="43"/>
      <c r="O180" s="45"/>
    </row>
    <row r="181" spans="2:15" x14ac:dyDescent="0.25">
      <c r="B181" s="41">
        <f t="shared" si="17"/>
        <v>175</v>
      </c>
      <c r="C181" s="43"/>
      <c r="D181" s="43"/>
      <c r="E181" s="44" t="str">
        <f t="shared" si="16"/>
        <v/>
      </c>
      <c r="F181" s="43"/>
      <c r="G181" s="45"/>
      <c r="J181" s="41">
        <f t="shared" si="18"/>
        <v>175</v>
      </c>
      <c r="K181" s="43"/>
      <c r="L181" s="43"/>
      <c r="M181" s="54" t="str">
        <f t="shared" si="19"/>
        <v/>
      </c>
      <c r="N181" s="43"/>
      <c r="O181" s="45"/>
    </row>
    <row r="182" spans="2:15" x14ac:dyDescent="0.25">
      <c r="B182" s="41">
        <f t="shared" si="17"/>
        <v>176</v>
      </c>
      <c r="C182" s="43"/>
      <c r="D182" s="43"/>
      <c r="E182" s="44" t="str">
        <f t="shared" si="16"/>
        <v/>
      </c>
      <c r="F182" s="43"/>
      <c r="G182" s="45"/>
      <c r="J182" s="41">
        <f t="shared" si="18"/>
        <v>176</v>
      </c>
      <c r="K182" s="43"/>
      <c r="L182" s="43"/>
      <c r="M182" s="54" t="str">
        <f t="shared" si="19"/>
        <v/>
      </c>
      <c r="N182" s="43"/>
      <c r="O182" s="45"/>
    </row>
    <row r="183" spans="2:15" x14ac:dyDescent="0.25">
      <c r="B183" s="41">
        <f t="shared" si="17"/>
        <v>177</v>
      </c>
      <c r="C183" s="43"/>
      <c r="D183" s="43"/>
      <c r="E183" s="44" t="str">
        <f t="shared" si="16"/>
        <v/>
      </c>
      <c r="F183" s="43"/>
      <c r="G183" s="45"/>
      <c r="J183" s="41">
        <f t="shared" si="18"/>
        <v>177</v>
      </c>
      <c r="K183" s="43"/>
      <c r="L183" s="43"/>
      <c r="M183" s="54" t="str">
        <f t="shared" si="19"/>
        <v/>
      </c>
      <c r="N183" s="43"/>
      <c r="O183" s="45"/>
    </row>
    <row r="184" spans="2:15" x14ac:dyDescent="0.25">
      <c r="B184" s="41">
        <f t="shared" si="17"/>
        <v>178</v>
      </c>
      <c r="C184" s="43"/>
      <c r="D184" s="43"/>
      <c r="E184" s="44" t="str">
        <f t="shared" si="16"/>
        <v/>
      </c>
      <c r="F184" s="43"/>
      <c r="G184" s="45"/>
      <c r="J184" s="41">
        <f t="shared" si="18"/>
        <v>178</v>
      </c>
      <c r="K184" s="43"/>
      <c r="L184" s="43"/>
      <c r="M184" s="54" t="str">
        <f t="shared" si="19"/>
        <v/>
      </c>
      <c r="N184" s="43"/>
      <c r="O184" s="45"/>
    </row>
    <row r="185" spans="2:15" x14ac:dyDescent="0.25">
      <c r="B185" s="41">
        <f t="shared" si="17"/>
        <v>179</v>
      </c>
      <c r="C185" s="43"/>
      <c r="D185" s="43"/>
      <c r="E185" s="44" t="str">
        <f t="shared" si="16"/>
        <v/>
      </c>
      <c r="F185" s="43"/>
      <c r="G185" s="45"/>
      <c r="J185" s="41">
        <f t="shared" si="18"/>
        <v>179</v>
      </c>
      <c r="K185" s="43"/>
      <c r="L185" s="43"/>
      <c r="M185" s="54" t="str">
        <f t="shared" si="19"/>
        <v/>
      </c>
      <c r="N185" s="43"/>
      <c r="O185" s="45"/>
    </row>
    <row r="186" spans="2:15" x14ac:dyDescent="0.25">
      <c r="B186" s="41">
        <f t="shared" si="17"/>
        <v>180</v>
      </c>
      <c r="C186" s="43"/>
      <c r="D186" s="43"/>
      <c r="E186" s="44" t="str">
        <f t="shared" si="16"/>
        <v/>
      </c>
      <c r="F186" s="43"/>
      <c r="G186" s="45"/>
      <c r="J186" s="41">
        <f t="shared" si="18"/>
        <v>180</v>
      </c>
      <c r="K186" s="43"/>
      <c r="L186" s="43"/>
      <c r="M186" s="54" t="str">
        <f t="shared" si="19"/>
        <v/>
      </c>
      <c r="N186" s="43"/>
      <c r="O186" s="45"/>
    </row>
    <row r="187" spans="2:15" x14ac:dyDescent="0.25">
      <c r="B187" s="41">
        <f t="shared" si="17"/>
        <v>181</v>
      </c>
      <c r="C187" s="43"/>
      <c r="D187" s="43"/>
      <c r="E187" s="44" t="str">
        <f t="shared" si="16"/>
        <v/>
      </c>
      <c r="F187" s="43"/>
      <c r="G187" s="45"/>
      <c r="J187" s="41">
        <f t="shared" si="18"/>
        <v>181</v>
      </c>
      <c r="K187" s="43"/>
      <c r="L187" s="43"/>
      <c r="M187" s="54" t="str">
        <f t="shared" si="19"/>
        <v/>
      </c>
      <c r="N187" s="43"/>
      <c r="O187" s="45"/>
    </row>
    <row r="188" spans="2:15" x14ac:dyDescent="0.25">
      <c r="B188" s="41">
        <f t="shared" si="17"/>
        <v>182</v>
      </c>
      <c r="C188" s="43"/>
      <c r="D188" s="43"/>
      <c r="E188" s="44" t="str">
        <f t="shared" si="16"/>
        <v/>
      </c>
      <c r="F188" s="43"/>
      <c r="G188" s="45"/>
      <c r="J188" s="41">
        <f t="shared" si="18"/>
        <v>182</v>
      </c>
      <c r="K188" s="43"/>
      <c r="L188" s="43"/>
      <c r="M188" s="54" t="str">
        <f t="shared" si="19"/>
        <v/>
      </c>
      <c r="N188" s="43"/>
      <c r="O188" s="45"/>
    </row>
    <row r="189" spans="2:15" x14ac:dyDescent="0.25">
      <c r="B189" s="41">
        <f t="shared" si="17"/>
        <v>183</v>
      </c>
      <c r="C189" s="43"/>
      <c r="D189" s="43"/>
      <c r="E189" s="44" t="str">
        <f t="shared" si="16"/>
        <v/>
      </c>
      <c r="F189" s="43"/>
      <c r="G189" s="45"/>
      <c r="J189" s="41">
        <f t="shared" si="18"/>
        <v>183</v>
      </c>
      <c r="K189" s="43"/>
      <c r="L189" s="43"/>
      <c r="M189" s="54" t="str">
        <f t="shared" si="19"/>
        <v/>
      </c>
      <c r="N189" s="43"/>
      <c r="O189" s="45"/>
    </row>
    <row r="190" spans="2:15" x14ac:dyDescent="0.25">
      <c r="B190" s="41">
        <f t="shared" si="17"/>
        <v>184</v>
      </c>
      <c r="C190" s="43"/>
      <c r="D190" s="43"/>
      <c r="E190" s="44" t="str">
        <f t="shared" si="16"/>
        <v/>
      </c>
      <c r="F190" s="43"/>
      <c r="G190" s="45"/>
      <c r="J190" s="41">
        <f t="shared" si="18"/>
        <v>184</v>
      </c>
      <c r="K190" s="43"/>
      <c r="L190" s="43"/>
      <c r="M190" s="54" t="str">
        <f t="shared" si="19"/>
        <v/>
      </c>
      <c r="N190" s="43"/>
      <c r="O190" s="45"/>
    </row>
    <row r="191" spans="2:15" x14ac:dyDescent="0.25">
      <c r="B191" s="41">
        <f t="shared" si="17"/>
        <v>185</v>
      </c>
      <c r="C191" s="43"/>
      <c r="D191" s="43"/>
      <c r="E191" s="44" t="str">
        <f t="shared" si="16"/>
        <v/>
      </c>
      <c r="F191" s="43"/>
      <c r="G191" s="45"/>
      <c r="J191" s="41">
        <f t="shared" si="18"/>
        <v>185</v>
      </c>
      <c r="K191" s="43"/>
      <c r="L191" s="43"/>
      <c r="M191" s="54" t="str">
        <f t="shared" si="19"/>
        <v/>
      </c>
      <c r="N191" s="43"/>
      <c r="O191" s="45"/>
    </row>
    <row r="192" spans="2:15" x14ac:dyDescent="0.25">
      <c r="B192" s="41">
        <f t="shared" si="17"/>
        <v>186</v>
      </c>
      <c r="C192" s="43"/>
      <c r="D192" s="43"/>
      <c r="E192" s="44" t="str">
        <f t="shared" si="16"/>
        <v/>
      </c>
      <c r="F192" s="43"/>
      <c r="G192" s="45"/>
      <c r="J192" s="41">
        <f t="shared" si="18"/>
        <v>186</v>
      </c>
      <c r="K192" s="43"/>
      <c r="L192" s="43"/>
      <c r="M192" s="54" t="str">
        <f t="shared" si="19"/>
        <v/>
      </c>
      <c r="N192" s="43"/>
      <c r="O192" s="45"/>
    </row>
    <row r="193" spans="2:15" x14ac:dyDescent="0.25">
      <c r="B193" s="41">
        <f t="shared" si="17"/>
        <v>187</v>
      </c>
      <c r="C193" s="43"/>
      <c r="D193" s="43"/>
      <c r="E193" s="44" t="str">
        <f t="shared" si="16"/>
        <v/>
      </c>
      <c r="F193" s="43"/>
      <c r="G193" s="45"/>
      <c r="J193" s="41">
        <f t="shared" si="18"/>
        <v>187</v>
      </c>
      <c r="K193" s="43"/>
      <c r="L193" s="43"/>
      <c r="M193" s="54" t="str">
        <f t="shared" si="19"/>
        <v/>
      </c>
      <c r="N193" s="43"/>
      <c r="O193" s="45"/>
    </row>
    <row r="194" spans="2:15" x14ac:dyDescent="0.25">
      <c r="B194" s="41">
        <f t="shared" si="17"/>
        <v>188</v>
      </c>
      <c r="C194" s="43"/>
      <c r="D194" s="43"/>
      <c r="E194" s="44" t="str">
        <f t="shared" si="16"/>
        <v/>
      </c>
      <c r="F194" s="43"/>
      <c r="G194" s="45"/>
      <c r="J194" s="41">
        <f t="shared" si="18"/>
        <v>188</v>
      </c>
      <c r="K194" s="43"/>
      <c r="L194" s="43"/>
      <c r="M194" s="54" t="str">
        <f t="shared" si="19"/>
        <v/>
      </c>
      <c r="N194" s="43"/>
      <c r="O194" s="45"/>
    </row>
    <row r="195" spans="2:15" x14ac:dyDescent="0.25">
      <c r="B195" s="41">
        <f t="shared" si="17"/>
        <v>189</v>
      </c>
      <c r="C195" s="43"/>
      <c r="D195" s="43"/>
      <c r="E195" s="44" t="str">
        <f t="shared" si="16"/>
        <v/>
      </c>
      <c r="F195" s="43"/>
      <c r="G195" s="45"/>
      <c r="J195" s="41">
        <f t="shared" si="18"/>
        <v>189</v>
      </c>
      <c r="K195" s="43"/>
      <c r="L195" s="43"/>
      <c r="M195" s="54" t="str">
        <f t="shared" si="19"/>
        <v/>
      </c>
      <c r="N195" s="43"/>
      <c r="O195" s="45"/>
    </row>
    <row r="196" spans="2:15" x14ac:dyDescent="0.25">
      <c r="B196" s="41">
        <f t="shared" si="17"/>
        <v>190</v>
      </c>
      <c r="C196" s="43"/>
      <c r="D196" s="43"/>
      <c r="E196" s="44" t="str">
        <f t="shared" si="16"/>
        <v/>
      </c>
      <c r="F196" s="43"/>
      <c r="G196" s="45"/>
      <c r="J196" s="41">
        <f t="shared" si="18"/>
        <v>190</v>
      </c>
      <c r="K196" s="43"/>
      <c r="L196" s="43"/>
      <c r="M196" s="54" t="str">
        <f t="shared" si="19"/>
        <v/>
      </c>
      <c r="N196" s="43"/>
      <c r="O196" s="45"/>
    </row>
    <row r="197" spans="2:15" x14ac:dyDescent="0.25">
      <c r="B197" s="41">
        <f t="shared" si="17"/>
        <v>191</v>
      </c>
      <c r="C197" s="43"/>
      <c r="D197" s="43"/>
      <c r="E197" s="44" t="str">
        <f t="shared" si="16"/>
        <v/>
      </c>
      <c r="F197" s="43"/>
      <c r="G197" s="45"/>
      <c r="J197" s="41">
        <f t="shared" si="18"/>
        <v>191</v>
      </c>
      <c r="K197" s="43"/>
      <c r="L197" s="43"/>
      <c r="M197" s="54" t="str">
        <f t="shared" si="19"/>
        <v/>
      </c>
      <c r="N197" s="43"/>
      <c r="O197" s="45"/>
    </row>
    <row r="198" spans="2:15" x14ac:dyDescent="0.25">
      <c r="B198" s="41">
        <f t="shared" si="17"/>
        <v>192</v>
      </c>
      <c r="C198" s="43"/>
      <c r="D198" s="43"/>
      <c r="E198" s="44" t="str">
        <f t="shared" ref="E198:E256" si="20">IF(D198="","",VLOOKUP(D198,$T$10:$U$14,2,FALSE))</f>
        <v/>
      </c>
      <c r="F198" s="43"/>
      <c r="G198" s="45"/>
      <c r="J198" s="41">
        <f t="shared" si="18"/>
        <v>192</v>
      </c>
      <c r="K198" s="43"/>
      <c r="L198" s="43"/>
      <c r="M198" s="54" t="str">
        <f t="shared" si="19"/>
        <v/>
      </c>
      <c r="N198" s="43"/>
      <c r="O198" s="45"/>
    </row>
    <row r="199" spans="2:15" x14ac:dyDescent="0.25">
      <c r="B199" s="41">
        <f t="shared" si="17"/>
        <v>193</v>
      </c>
      <c r="C199" s="43"/>
      <c r="D199" s="43"/>
      <c r="E199" s="44" t="str">
        <f t="shared" si="20"/>
        <v/>
      </c>
      <c r="F199" s="43"/>
      <c r="G199" s="45"/>
      <c r="J199" s="41">
        <f t="shared" si="18"/>
        <v>193</v>
      </c>
      <c r="K199" s="43"/>
      <c r="L199" s="43"/>
      <c r="M199" s="54" t="str">
        <f t="shared" si="19"/>
        <v/>
      </c>
      <c r="N199" s="43"/>
      <c r="O199" s="45"/>
    </row>
    <row r="200" spans="2:15" x14ac:dyDescent="0.25">
      <c r="B200" s="41">
        <f t="shared" si="17"/>
        <v>194</v>
      </c>
      <c r="C200" s="43"/>
      <c r="D200" s="43"/>
      <c r="E200" s="44" t="str">
        <f t="shared" si="20"/>
        <v/>
      </c>
      <c r="F200" s="43"/>
      <c r="G200" s="45"/>
      <c r="J200" s="41">
        <f t="shared" si="18"/>
        <v>194</v>
      </c>
      <c r="K200" s="43"/>
      <c r="L200" s="43"/>
      <c r="M200" s="54" t="str">
        <f t="shared" si="19"/>
        <v/>
      </c>
      <c r="N200" s="43"/>
      <c r="O200" s="45"/>
    </row>
    <row r="201" spans="2:15" x14ac:dyDescent="0.25">
      <c r="B201" s="41">
        <f t="shared" ref="B201:B256" si="21">+B200+1</f>
        <v>195</v>
      </c>
      <c r="C201" s="43"/>
      <c r="D201" s="43"/>
      <c r="E201" s="44" t="str">
        <f t="shared" si="20"/>
        <v/>
      </c>
      <c r="F201" s="43"/>
      <c r="G201" s="45"/>
      <c r="J201" s="41">
        <f t="shared" ref="J201:J256" si="22">+J200+1</f>
        <v>195</v>
      </c>
      <c r="K201" s="43"/>
      <c r="L201" s="43"/>
      <c r="M201" s="54" t="str">
        <f t="shared" ref="M201:M256" si="23">IF(L201="","",VLOOKUP(L201,$T$10:$U$15,2,FALSE))</f>
        <v/>
      </c>
      <c r="N201" s="43"/>
      <c r="O201" s="45"/>
    </row>
    <row r="202" spans="2:15" x14ac:dyDescent="0.25">
      <c r="B202" s="41">
        <f t="shared" si="21"/>
        <v>196</v>
      </c>
      <c r="C202" s="43"/>
      <c r="D202" s="43"/>
      <c r="E202" s="44" t="str">
        <f t="shared" si="20"/>
        <v/>
      </c>
      <c r="F202" s="43"/>
      <c r="G202" s="45"/>
      <c r="J202" s="41">
        <f t="shared" si="22"/>
        <v>196</v>
      </c>
      <c r="K202" s="43"/>
      <c r="L202" s="43"/>
      <c r="M202" s="54" t="str">
        <f t="shared" si="23"/>
        <v/>
      </c>
      <c r="N202" s="43"/>
      <c r="O202" s="45"/>
    </row>
    <row r="203" spans="2:15" x14ac:dyDescent="0.25">
      <c r="B203" s="41">
        <f t="shared" si="21"/>
        <v>197</v>
      </c>
      <c r="C203" s="43"/>
      <c r="D203" s="43"/>
      <c r="E203" s="44" t="str">
        <f t="shared" si="20"/>
        <v/>
      </c>
      <c r="F203" s="43"/>
      <c r="G203" s="45"/>
      <c r="J203" s="41">
        <f t="shared" si="22"/>
        <v>197</v>
      </c>
      <c r="K203" s="43"/>
      <c r="L203" s="43"/>
      <c r="M203" s="54" t="str">
        <f t="shared" si="23"/>
        <v/>
      </c>
      <c r="N203" s="43"/>
      <c r="O203" s="45"/>
    </row>
    <row r="204" spans="2:15" x14ac:dyDescent="0.25">
      <c r="B204" s="41">
        <f t="shared" si="21"/>
        <v>198</v>
      </c>
      <c r="C204" s="43"/>
      <c r="D204" s="43"/>
      <c r="E204" s="44" t="str">
        <f t="shared" si="20"/>
        <v/>
      </c>
      <c r="F204" s="43"/>
      <c r="G204" s="45"/>
      <c r="J204" s="41">
        <f t="shared" si="22"/>
        <v>198</v>
      </c>
      <c r="K204" s="43"/>
      <c r="L204" s="43"/>
      <c r="M204" s="54" t="str">
        <f t="shared" si="23"/>
        <v/>
      </c>
      <c r="N204" s="43"/>
      <c r="O204" s="45"/>
    </row>
    <row r="205" spans="2:15" x14ac:dyDescent="0.25">
      <c r="B205" s="41">
        <f t="shared" si="21"/>
        <v>199</v>
      </c>
      <c r="C205" s="43"/>
      <c r="D205" s="43"/>
      <c r="E205" s="44" t="str">
        <f t="shared" si="20"/>
        <v/>
      </c>
      <c r="F205" s="43"/>
      <c r="G205" s="45"/>
      <c r="J205" s="41">
        <f t="shared" si="22"/>
        <v>199</v>
      </c>
      <c r="K205" s="43"/>
      <c r="L205" s="43"/>
      <c r="M205" s="54" t="str">
        <f t="shared" si="23"/>
        <v/>
      </c>
      <c r="N205" s="43"/>
      <c r="O205" s="45"/>
    </row>
    <row r="206" spans="2:15" x14ac:dyDescent="0.25">
      <c r="B206" s="41">
        <f t="shared" si="21"/>
        <v>200</v>
      </c>
      <c r="C206" s="43"/>
      <c r="D206" s="43"/>
      <c r="E206" s="44" t="str">
        <f t="shared" si="20"/>
        <v/>
      </c>
      <c r="F206" s="43"/>
      <c r="G206" s="45"/>
      <c r="J206" s="41">
        <f t="shared" si="22"/>
        <v>200</v>
      </c>
      <c r="K206" s="43"/>
      <c r="L206" s="43"/>
      <c r="M206" s="54" t="str">
        <f t="shared" si="23"/>
        <v/>
      </c>
      <c r="N206" s="43"/>
      <c r="O206" s="45"/>
    </row>
    <row r="207" spans="2:15" x14ac:dyDescent="0.25">
      <c r="B207" s="41">
        <f t="shared" si="21"/>
        <v>201</v>
      </c>
      <c r="C207" s="43"/>
      <c r="D207" s="43"/>
      <c r="E207" s="44" t="str">
        <f t="shared" si="20"/>
        <v/>
      </c>
      <c r="F207" s="43"/>
      <c r="G207" s="45"/>
      <c r="J207" s="41">
        <f t="shared" si="22"/>
        <v>201</v>
      </c>
      <c r="K207" s="43"/>
      <c r="L207" s="43"/>
      <c r="M207" s="54" t="str">
        <f t="shared" si="23"/>
        <v/>
      </c>
      <c r="N207" s="43"/>
      <c r="O207" s="45"/>
    </row>
    <row r="208" spans="2:15" x14ac:dyDescent="0.25">
      <c r="B208" s="41">
        <f t="shared" si="21"/>
        <v>202</v>
      </c>
      <c r="C208" s="43"/>
      <c r="D208" s="43"/>
      <c r="E208" s="44" t="str">
        <f t="shared" si="20"/>
        <v/>
      </c>
      <c r="F208" s="43"/>
      <c r="G208" s="45"/>
      <c r="J208" s="41">
        <f t="shared" si="22"/>
        <v>202</v>
      </c>
      <c r="K208" s="43"/>
      <c r="L208" s="43"/>
      <c r="M208" s="54" t="str">
        <f t="shared" si="23"/>
        <v/>
      </c>
      <c r="N208" s="43"/>
      <c r="O208" s="45"/>
    </row>
    <row r="209" spans="2:15" x14ac:dyDescent="0.25">
      <c r="B209" s="41">
        <f t="shared" si="21"/>
        <v>203</v>
      </c>
      <c r="C209" s="43"/>
      <c r="D209" s="43"/>
      <c r="E209" s="44" t="str">
        <f t="shared" si="20"/>
        <v/>
      </c>
      <c r="F209" s="43"/>
      <c r="G209" s="45"/>
      <c r="J209" s="41">
        <f t="shared" si="22"/>
        <v>203</v>
      </c>
      <c r="K209" s="43"/>
      <c r="L209" s="43"/>
      <c r="M209" s="54" t="str">
        <f t="shared" si="23"/>
        <v/>
      </c>
      <c r="N209" s="43"/>
      <c r="O209" s="45"/>
    </row>
    <row r="210" spans="2:15" x14ac:dyDescent="0.25">
      <c r="B210" s="41">
        <f t="shared" si="21"/>
        <v>204</v>
      </c>
      <c r="C210" s="43"/>
      <c r="D210" s="43"/>
      <c r="E210" s="44" t="str">
        <f t="shared" si="20"/>
        <v/>
      </c>
      <c r="F210" s="43"/>
      <c r="G210" s="45"/>
      <c r="J210" s="41">
        <f t="shared" si="22"/>
        <v>204</v>
      </c>
      <c r="K210" s="43"/>
      <c r="L210" s="43"/>
      <c r="M210" s="54" t="str">
        <f t="shared" si="23"/>
        <v/>
      </c>
      <c r="N210" s="43"/>
      <c r="O210" s="45"/>
    </row>
    <row r="211" spans="2:15" x14ac:dyDescent="0.25">
      <c r="B211" s="41">
        <f t="shared" si="21"/>
        <v>205</v>
      </c>
      <c r="C211" s="43"/>
      <c r="D211" s="43"/>
      <c r="E211" s="44" t="str">
        <f t="shared" si="20"/>
        <v/>
      </c>
      <c r="F211" s="43"/>
      <c r="G211" s="45"/>
      <c r="J211" s="41">
        <f t="shared" si="22"/>
        <v>205</v>
      </c>
      <c r="K211" s="43"/>
      <c r="L211" s="43"/>
      <c r="M211" s="54" t="str">
        <f t="shared" si="23"/>
        <v/>
      </c>
      <c r="N211" s="43"/>
      <c r="O211" s="45"/>
    </row>
    <row r="212" spans="2:15" x14ac:dyDescent="0.25">
      <c r="B212" s="41">
        <f t="shared" si="21"/>
        <v>206</v>
      </c>
      <c r="C212" s="43"/>
      <c r="D212" s="43"/>
      <c r="E212" s="44" t="str">
        <f t="shared" si="20"/>
        <v/>
      </c>
      <c r="F212" s="43"/>
      <c r="G212" s="45"/>
      <c r="J212" s="41">
        <f t="shared" si="22"/>
        <v>206</v>
      </c>
      <c r="K212" s="43"/>
      <c r="L212" s="43"/>
      <c r="M212" s="54" t="str">
        <f t="shared" si="23"/>
        <v/>
      </c>
      <c r="N212" s="43"/>
      <c r="O212" s="45"/>
    </row>
    <row r="213" spans="2:15" x14ac:dyDescent="0.25">
      <c r="B213" s="41">
        <f t="shared" si="21"/>
        <v>207</v>
      </c>
      <c r="C213" s="43"/>
      <c r="D213" s="43"/>
      <c r="E213" s="44" t="str">
        <f t="shared" si="20"/>
        <v/>
      </c>
      <c r="F213" s="43"/>
      <c r="G213" s="45"/>
      <c r="J213" s="41">
        <f t="shared" si="22"/>
        <v>207</v>
      </c>
      <c r="K213" s="43"/>
      <c r="L213" s="43"/>
      <c r="M213" s="54" t="str">
        <f t="shared" si="23"/>
        <v/>
      </c>
      <c r="N213" s="43"/>
      <c r="O213" s="45"/>
    </row>
    <row r="214" spans="2:15" x14ac:dyDescent="0.25">
      <c r="B214" s="41">
        <f t="shared" si="21"/>
        <v>208</v>
      </c>
      <c r="C214" s="43"/>
      <c r="D214" s="43"/>
      <c r="E214" s="44" t="str">
        <f t="shared" si="20"/>
        <v/>
      </c>
      <c r="F214" s="43"/>
      <c r="G214" s="45"/>
      <c r="J214" s="41">
        <f t="shared" si="22"/>
        <v>208</v>
      </c>
      <c r="K214" s="43"/>
      <c r="L214" s="43"/>
      <c r="M214" s="54" t="str">
        <f t="shared" si="23"/>
        <v/>
      </c>
      <c r="N214" s="43"/>
      <c r="O214" s="45"/>
    </row>
    <row r="215" spans="2:15" x14ac:dyDescent="0.25">
      <c r="B215" s="41">
        <f t="shared" si="21"/>
        <v>209</v>
      </c>
      <c r="C215" s="43"/>
      <c r="D215" s="43"/>
      <c r="E215" s="44" t="str">
        <f t="shared" si="20"/>
        <v/>
      </c>
      <c r="F215" s="43"/>
      <c r="G215" s="45"/>
      <c r="J215" s="41">
        <f t="shared" si="22"/>
        <v>209</v>
      </c>
      <c r="K215" s="43"/>
      <c r="L215" s="43"/>
      <c r="M215" s="54" t="str">
        <f t="shared" si="23"/>
        <v/>
      </c>
      <c r="N215" s="43"/>
      <c r="O215" s="45"/>
    </row>
    <row r="216" spans="2:15" x14ac:dyDescent="0.25">
      <c r="B216" s="41">
        <f t="shared" si="21"/>
        <v>210</v>
      </c>
      <c r="C216" s="43"/>
      <c r="D216" s="43"/>
      <c r="E216" s="44" t="str">
        <f t="shared" si="20"/>
        <v/>
      </c>
      <c r="F216" s="43"/>
      <c r="G216" s="45"/>
      <c r="J216" s="41">
        <f t="shared" si="22"/>
        <v>210</v>
      </c>
      <c r="K216" s="43"/>
      <c r="L216" s="43"/>
      <c r="M216" s="54" t="str">
        <f t="shared" si="23"/>
        <v/>
      </c>
      <c r="N216" s="43"/>
      <c r="O216" s="45"/>
    </row>
    <row r="217" spans="2:15" x14ac:dyDescent="0.25">
      <c r="B217" s="41">
        <f t="shared" si="21"/>
        <v>211</v>
      </c>
      <c r="C217" s="43"/>
      <c r="D217" s="43"/>
      <c r="E217" s="44" t="str">
        <f t="shared" si="20"/>
        <v/>
      </c>
      <c r="F217" s="43"/>
      <c r="G217" s="45"/>
      <c r="J217" s="41">
        <f t="shared" si="22"/>
        <v>211</v>
      </c>
      <c r="K217" s="43"/>
      <c r="L217" s="43"/>
      <c r="M217" s="54" t="str">
        <f t="shared" si="23"/>
        <v/>
      </c>
      <c r="N217" s="43"/>
      <c r="O217" s="45"/>
    </row>
    <row r="218" spans="2:15" x14ac:dyDescent="0.25">
      <c r="B218" s="41">
        <f t="shared" si="21"/>
        <v>212</v>
      </c>
      <c r="C218" s="43"/>
      <c r="D218" s="43"/>
      <c r="E218" s="44" t="str">
        <f t="shared" si="20"/>
        <v/>
      </c>
      <c r="F218" s="43"/>
      <c r="G218" s="45"/>
      <c r="J218" s="41">
        <f t="shared" si="22"/>
        <v>212</v>
      </c>
      <c r="K218" s="43"/>
      <c r="L218" s="43"/>
      <c r="M218" s="54" t="str">
        <f t="shared" si="23"/>
        <v/>
      </c>
      <c r="N218" s="43"/>
      <c r="O218" s="45"/>
    </row>
    <row r="219" spans="2:15" x14ac:dyDescent="0.25">
      <c r="B219" s="41">
        <f t="shared" si="21"/>
        <v>213</v>
      </c>
      <c r="C219" s="43"/>
      <c r="D219" s="43"/>
      <c r="E219" s="44" t="str">
        <f t="shared" si="20"/>
        <v/>
      </c>
      <c r="F219" s="43"/>
      <c r="G219" s="45"/>
      <c r="J219" s="41">
        <f t="shared" si="22"/>
        <v>213</v>
      </c>
      <c r="K219" s="43"/>
      <c r="L219" s="43"/>
      <c r="M219" s="54" t="str">
        <f t="shared" si="23"/>
        <v/>
      </c>
      <c r="N219" s="43"/>
      <c r="O219" s="45"/>
    </row>
    <row r="220" spans="2:15" x14ac:dyDescent="0.25">
      <c r="B220" s="41">
        <f t="shared" si="21"/>
        <v>214</v>
      </c>
      <c r="C220" s="43"/>
      <c r="D220" s="43"/>
      <c r="E220" s="44" t="str">
        <f t="shared" si="20"/>
        <v/>
      </c>
      <c r="F220" s="43"/>
      <c r="G220" s="45"/>
      <c r="J220" s="41">
        <f t="shared" si="22"/>
        <v>214</v>
      </c>
      <c r="K220" s="43"/>
      <c r="L220" s="43"/>
      <c r="M220" s="54" t="str">
        <f t="shared" si="23"/>
        <v/>
      </c>
      <c r="N220" s="43"/>
      <c r="O220" s="45"/>
    </row>
    <row r="221" spans="2:15" x14ac:dyDescent="0.25">
      <c r="B221" s="41">
        <f t="shared" si="21"/>
        <v>215</v>
      </c>
      <c r="C221" s="43"/>
      <c r="D221" s="43"/>
      <c r="E221" s="44" t="str">
        <f t="shared" si="20"/>
        <v/>
      </c>
      <c r="F221" s="43"/>
      <c r="G221" s="45"/>
      <c r="J221" s="41">
        <f t="shared" si="22"/>
        <v>215</v>
      </c>
      <c r="K221" s="43"/>
      <c r="L221" s="43"/>
      <c r="M221" s="54" t="str">
        <f t="shared" si="23"/>
        <v/>
      </c>
      <c r="N221" s="43"/>
      <c r="O221" s="45"/>
    </row>
    <row r="222" spans="2:15" x14ac:dyDescent="0.25">
      <c r="B222" s="41">
        <f t="shared" si="21"/>
        <v>216</v>
      </c>
      <c r="C222" s="43"/>
      <c r="D222" s="43"/>
      <c r="E222" s="44" t="str">
        <f t="shared" si="20"/>
        <v/>
      </c>
      <c r="F222" s="43"/>
      <c r="G222" s="45"/>
      <c r="J222" s="41">
        <f t="shared" si="22"/>
        <v>216</v>
      </c>
      <c r="K222" s="43"/>
      <c r="L222" s="43"/>
      <c r="M222" s="54" t="str">
        <f t="shared" si="23"/>
        <v/>
      </c>
      <c r="N222" s="43"/>
      <c r="O222" s="45"/>
    </row>
    <row r="223" spans="2:15" x14ac:dyDescent="0.25">
      <c r="B223" s="41">
        <f t="shared" si="21"/>
        <v>217</v>
      </c>
      <c r="C223" s="43"/>
      <c r="D223" s="43"/>
      <c r="E223" s="44" t="str">
        <f t="shared" si="20"/>
        <v/>
      </c>
      <c r="F223" s="43"/>
      <c r="G223" s="45"/>
      <c r="J223" s="41">
        <f t="shared" si="22"/>
        <v>217</v>
      </c>
      <c r="K223" s="43"/>
      <c r="L223" s="43"/>
      <c r="M223" s="54" t="str">
        <f t="shared" si="23"/>
        <v/>
      </c>
      <c r="N223" s="43"/>
      <c r="O223" s="45"/>
    </row>
    <row r="224" spans="2:15" x14ac:dyDescent="0.25">
      <c r="B224" s="41">
        <f t="shared" si="21"/>
        <v>218</v>
      </c>
      <c r="C224" s="43"/>
      <c r="D224" s="43"/>
      <c r="E224" s="44" t="str">
        <f t="shared" si="20"/>
        <v/>
      </c>
      <c r="F224" s="43"/>
      <c r="G224" s="45"/>
      <c r="J224" s="41">
        <f t="shared" si="22"/>
        <v>218</v>
      </c>
      <c r="K224" s="43"/>
      <c r="L224" s="43"/>
      <c r="M224" s="54" t="str">
        <f t="shared" si="23"/>
        <v/>
      </c>
      <c r="N224" s="43"/>
      <c r="O224" s="45"/>
    </row>
    <row r="225" spans="2:15" x14ac:dyDescent="0.25">
      <c r="B225" s="41">
        <f t="shared" si="21"/>
        <v>219</v>
      </c>
      <c r="C225" s="43"/>
      <c r="D225" s="43"/>
      <c r="E225" s="44" t="str">
        <f t="shared" si="20"/>
        <v/>
      </c>
      <c r="F225" s="43"/>
      <c r="G225" s="45"/>
      <c r="J225" s="41">
        <f t="shared" si="22"/>
        <v>219</v>
      </c>
      <c r="K225" s="43"/>
      <c r="L225" s="43"/>
      <c r="M225" s="54" t="str">
        <f t="shared" si="23"/>
        <v/>
      </c>
      <c r="N225" s="43"/>
      <c r="O225" s="45"/>
    </row>
    <row r="226" spans="2:15" x14ac:dyDescent="0.25">
      <c r="B226" s="41">
        <f t="shared" si="21"/>
        <v>220</v>
      </c>
      <c r="C226" s="43"/>
      <c r="D226" s="43"/>
      <c r="E226" s="44" t="str">
        <f t="shared" si="20"/>
        <v/>
      </c>
      <c r="F226" s="43"/>
      <c r="G226" s="45"/>
      <c r="J226" s="41">
        <f t="shared" si="22"/>
        <v>220</v>
      </c>
      <c r="K226" s="43"/>
      <c r="L226" s="43"/>
      <c r="M226" s="54" t="str">
        <f t="shared" si="23"/>
        <v/>
      </c>
      <c r="N226" s="43"/>
      <c r="O226" s="45"/>
    </row>
    <row r="227" spans="2:15" x14ac:dyDescent="0.25">
      <c r="B227" s="41">
        <f t="shared" si="21"/>
        <v>221</v>
      </c>
      <c r="C227" s="43"/>
      <c r="D227" s="43"/>
      <c r="E227" s="44" t="str">
        <f t="shared" si="20"/>
        <v/>
      </c>
      <c r="F227" s="43"/>
      <c r="G227" s="45"/>
      <c r="J227" s="41">
        <f t="shared" si="22"/>
        <v>221</v>
      </c>
      <c r="K227" s="43"/>
      <c r="L227" s="43"/>
      <c r="M227" s="54" t="str">
        <f t="shared" si="23"/>
        <v/>
      </c>
      <c r="N227" s="43"/>
      <c r="O227" s="45"/>
    </row>
    <row r="228" spans="2:15" x14ac:dyDescent="0.25">
      <c r="B228" s="41">
        <f t="shared" si="21"/>
        <v>222</v>
      </c>
      <c r="C228" s="43"/>
      <c r="D228" s="43"/>
      <c r="E228" s="44" t="str">
        <f t="shared" si="20"/>
        <v/>
      </c>
      <c r="F228" s="43"/>
      <c r="G228" s="45"/>
      <c r="J228" s="41">
        <f t="shared" si="22"/>
        <v>222</v>
      </c>
      <c r="K228" s="43"/>
      <c r="L228" s="43"/>
      <c r="M228" s="54" t="str">
        <f t="shared" si="23"/>
        <v/>
      </c>
      <c r="N228" s="43"/>
      <c r="O228" s="45"/>
    </row>
    <row r="229" spans="2:15" x14ac:dyDescent="0.25">
      <c r="B229" s="41">
        <f t="shared" si="21"/>
        <v>223</v>
      </c>
      <c r="C229" s="43"/>
      <c r="D229" s="43"/>
      <c r="E229" s="44" t="str">
        <f t="shared" si="20"/>
        <v/>
      </c>
      <c r="F229" s="43"/>
      <c r="G229" s="45"/>
      <c r="J229" s="41">
        <f t="shared" si="22"/>
        <v>223</v>
      </c>
      <c r="K229" s="43"/>
      <c r="L229" s="43"/>
      <c r="M229" s="54" t="str">
        <f t="shared" si="23"/>
        <v/>
      </c>
      <c r="N229" s="43"/>
      <c r="O229" s="45"/>
    </row>
    <row r="230" spans="2:15" x14ac:dyDescent="0.25">
      <c r="B230" s="41">
        <f t="shared" si="21"/>
        <v>224</v>
      </c>
      <c r="C230" s="43"/>
      <c r="D230" s="43"/>
      <c r="E230" s="44" t="str">
        <f t="shared" si="20"/>
        <v/>
      </c>
      <c r="F230" s="43"/>
      <c r="G230" s="45"/>
      <c r="J230" s="41">
        <f t="shared" si="22"/>
        <v>224</v>
      </c>
      <c r="K230" s="43"/>
      <c r="L230" s="43"/>
      <c r="M230" s="54" t="str">
        <f t="shared" si="23"/>
        <v/>
      </c>
      <c r="N230" s="43"/>
      <c r="O230" s="45"/>
    </row>
    <row r="231" spans="2:15" x14ac:dyDescent="0.25">
      <c r="B231" s="41">
        <f t="shared" si="21"/>
        <v>225</v>
      </c>
      <c r="C231" s="43"/>
      <c r="D231" s="43"/>
      <c r="E231" s="44" t="str">
        <f t="shared" si="20"/>
        <v/>
      </c>
      <c r="F231" s="43"/>
      <c r="G231" s="45"/>
      <c r="J231" s="41">
        <f t="shared" si="22"/>
        <v>225</v>
      </c>
      <c r="K231" s="43"/>
      <c r="L231" s="43"/>
      <c r="M231" s="54" t="str">
        <f t="shared" si="23"/>
        <v/>
      </c>
      <c r="N231" s="43"/>
      <c r="O231" s="45"/>
    </row>
    <row r="232" spans="2:15" x14ac:dyDescent="0.25">
      <c r="B232" s="41">
        <f t="shared" si="21"/>
        <v>226</v>
      </c>
      <c r="C232" s="43"/>
      <c r="D232" s="43"/>
      <c r="E232" s="44" t="str">
        <f t="shared" si="20"/>
        <v/>
      </c>
      <c r="F232" s="43"/>
      <c r="G232" s="45"/>
      <c r="J232" s="41">
        <f t="shared" si="22"/>
        <v>226</v>
      </c>
      <c r="K232" s="43"/>
      <c r="L232" s="43"/>
      <c r="M232" s="54" t="str">
        <f t="shared" si="23"/>
        <v/>
      </c>
      <c r="N232" s="43"/>
      <c r="O232" s="45"/>
    </row>
    <row r="233" spans="2:15" x14ac:dyDescent="0.25">
      <c r="B233" s="41">
        <f t="shared" si="21"/>
        <v>227</v>
      </c>
      <c r="C233" s="43"/>
      <c r="D233" s="43"/>
      <c r="E233" s="44" t="str">
        <f t="shared" si="20"/>
        <v/>
      </c>
      <c r="F233" s="43"/>
      <c r="G233" s="45"/>
      <c r="J233" s="41">
        <f t="shared" si="22"/>
        <v>227</v>
      </c>
      <c r="K233" s="43"/>
      <c r="L233" s="43"/>
      <c r="M233" s="54" t="str">
        <f t="shared" si="23"/>
        <v/>
      </c>
      <c r="N233" s="43"/>
      <c r="O233" s="45"/>
    </row>
    <row r="234" spans="2:15" x14ac:dyDescent="0.25">
      <c r="B234" s="41">
        <f t="shared" si="21"/>
        <v>228</v>
      </c>
      <c r="C234" s="43"/>
      <c r="D234" s="43"/>
      <c r="E234" s="44" t="str">
        <f t="shared" si="20"/>
        <v/>
      </c>
      <c r="F234" s="43"/>
      <c r="G234" s="45"/>
      <c r="J234" s="41">
        <f t="shared" si="22"/>
        <v>228</v>
      </c>
      <c r="K234" s="43"/>
      <c r="L234" s="43"/>
      <c r="M234" s="54" t="str">
        <f t="shared" si="23"/>
        <v/>
      </c>
      <c r="N234" s="43"/>
      <c r="O234" s="45"/>
    </row>
    <row r="235" spans="2:15" x14ac:dyDescent="0.25">
      <c r="B235" s="41">
        <f t="shared" si="21"/>
        <v>229</v>
      </c>
      <c r="C235" s="43"/>
      <c r="D235" s="43"/>
      <c r="E235" s="44" t="str">
        <f t="shared" si="20"/>
        <v/>
      </c>
      <c r="F235" s="43"/>
      <c r="G235" s="45"/>
      <c r="J235" s="41">
        <f t="shared" si="22"/>
        <v>229</v>
      </c>
      <c r="K235" s="43"/>
      <c r="L235" s="43"/>
      <c r="M235" s="54" t="str">
        <f t="shared" si="23"/>
        <v/>
      </c>
      <c r="N235" s="43"/>
      <c r="O235" s="45"/>
    </row>
    <row r="236" spans="2:15" x14ac:dyDescent="0.25">
      <c r="B236" s="41">
        <f t="shared" si="21"/>
        <v>230</v>
      </c>
      <c r="C236" s="43"/>
      <c r="D236" s="43"/>
      <c r="E236" s="44" t="str">
        <f t="shared" si="20"/>
        <v/>
      </c>
      <c r="F236" s="43"/>
      <c r="G236" s="45"/>
      <c r="J236" s="41">
        <f t="shared" si="22"/>
        <v>230</v>
      </c>
      <c r="K236" s="43"/>
      <c r="L236" s="43"/>
      <c r="M236" s="54" t="str">
        <f t="shared" si="23"/>
        <v/>
      </c>
      <c r="N236" s="43"/>
      <c r="O236" s="45"/>
    </row>
    <row r="237" spans="2:15" x14ac:dyDescent="0.25">
      <c r="B237" s="41">
        <f t="shared" si="21"/>
        <v>231</v>
      </c>
      <c r="C237" s="43"/>
      <c r="D237" s="43"/>
      <c r="E237" s="44" t="str">
        <f t="shared" si="20"/>
        <v/>
      </c>
      <c r="F237" s="43"/>
      <c r="G237" s="45"/>
      <c r="J237" s="41">
        <f t="shared" si="22"/>
        <v>231</v>
      </c>
      <c r="K237" s="43"/>
      <c r="L237" s="43"/>
      <c r="M237" s="54" t="str">
        <f t="shared" si="23"/>
        <v/>
      </c>
      <c r="N237" s="43"/>
      <c r="O237" s="45"/>
    </row>
    <row r="238" spans="2:15" x14ac:dyDescent="0.25">
      <c r="B238" s="41">
        <f t="shared" si="21"/>
        <v>232</v>
      </c>
      <c r="C238" s="43"/>
      <c r="D238" s="43"/>
      <c r="E238" s="44" t="str">
        <f t="shared" si="20"/>
        <v/>
      </c>
      <c r="F238" s="43"/>
      <c r="G238" s="45"/>
      <c r="J238" s="41">
        <f t="shared" si="22"/>
        <v>232</v>
      </c>
      <c r="K238" s="43"/>
      <c r="L238" s="43"/>
      <c r="M238" s="54" t="str">
        <f t="shared" si="23"/>
        <v/>
      </c>
      <c r="N238" s="43"/>
      <c r="O238" s="45"/>
    </row>
    <row r="239" spans="2:15" x14ac:dyDescent="0.25">
      <c r="B239" s="41">
        <f t="shared" si="21"/>
        <v>233</v>
      </c>
      <c r="C239" s="43"/>
      <c r="D239" s="43"/>
      <c r="E239" s="44" t="str">
        <f t="shared" si="20"/>
        <v/>
      </c>
      <c r="F239" s="43"/>
      <c r="G239" s="45"/>
      <c r="J239" s="41">
        <f t="shared" si="22"/>
        <v>233</v>
      </c>
      <c r="K239" s="43"/>
      <c r="L239" s="43"/>
      <c r="M239" s="54" t="str">
        <f t="shared" si="23"/>
        <v/>
      </c>
      <c r="N239" s="43"/>
      <c r="O239" s="45"/>
    </row>
    <row r="240" spans="2:15" x14ac:dyDescent="0.25">
      <c r="B240" s="41">
        <f t="shared" si="21"/>
        <v>234</v>
      </c>
      <c r="C240" s="43"/>
      <c r="D240" s="43"/>
      <c r="E240" s="44" t="str">
        <f t="shared" si="20"/>
        <v/>
      </c>
      <c r="F240" s="43"/>
      <c r="G240" s="45"/>
      <c r="J240" s="41">
        <f t="shared" si="22"/>
        <v>234</v>
      </c>
      <c r="K240" s="43"/>
      <c r="L240" s="43"/>
      <c r="M240" s="54" t="str">
        <f t="shared" si="23"/>
        <v/>
      </c>
      <c r="N240" s="43"/>
      <c r="O240" s="45"/>
    </row>
    <row r="241" spans="2:15" x14ac:dyDescent="0.25">
      <c r="B241" s="41">
        <f t="shared" si="21"/>
        <v>235</v>
      </c>
      <c r="C241" s="43"/>
      <c r="D241" s="43"/>
      <c r="E241" s="44" t="str">
        <f t="shared" si="20"/>
        <v/>
      </c>
      <c r="F241" s="43"/>
      <c r="G241" s="45"/>
      <c r="J241" s="41">
        <f t="shared" si="22"/>
        <v>235</v>
      </c>
      <c r="K241" s="43"/>
      <c r="L241" s="43"/>
      <c r="M241" s="54" t="str">
        <f t="shared" si="23"/>
        <v/>
      </c>
      <c r="N241" s="43"/>
      <c r="O241" s="45"/>
    </row>
    <row r="242" spans="2:15" x14ac:dyDescent="0.25">
      <c r="B242" s="41">
        <f t="shared" si="21"/>
        <v>236</v>
      </c>
      <c r="C242" s="43"/>
      <c r="D242" s="43"/>
      <c r="E242" s="44" t="str">
        <f t="shared" si="20"/>
        <v/>
      </c>
      <c r="F242" s="43"/>
      <c r="G242" s="45"/>
      <c r="J242" s="41">
        <f t="shared" si="22"/>
        <v>236</v>
      </c>
      <c r="K242" s="43"/>
      <c r="L242" s="43"/>
      <c r="M242" s="54" t="str">
        <f t="shared" si="23"/>
        <v/>
      </c>
      <c r="N242" s="43"/>
      <c r="O242" s="45"/>
    </row>
    <row r="243" spans="2:15" x14ac:dyDescent="0.25">
      <c r="B243" s="41">
        <f t="shared" si="21"/>
        <v>237</v>
      </c>
      <c r="C243" s="43"/>
      <c r="D243" s="43"/>
      <c r="E243" s="44" t="str">
        <f t="shared" si="20"/>
        <v/>
      </c>
      <c r="F243" s="43"/>
      <c r="G243" s="45"/>
      <c r="J243" s="41">
        <f t="shared" si="22"/>
        <v>237</v>
      </c>
      <c r="K243" s="43"/>
      <c r="L243" s="43"/>
      <c r="M243" s="54" t="str">
        <f t="shared" si="23"/>
        <v/>
      </c>
      <c r="N243" s="43"/>
      <c r="O243" s="45"/>
    </row>
    <row r="244" spans="2:15" x14ac:dyDescent="0.25">
      <c r="B244" s="41">
        <f t="shared" si="21"/>
        <v>238</v>
      </c>
      <c r="C244" s="43"/>
      <c r="D244" s="43"/>
      <c r="E244" s="44" t="str">
        <f t="shared" si="20"/>
        <v/>
      </c>
      <c r="F244" s="43"/>
      <c r="G244" s="45"/>
      <c r="J244" s="41">
        <f t="shared" si="22"/>
        <v>238</v>
      </c>
      <c r="K244" s="43"/>
      <c r="L244" s="43"/>
      <c r="M244" s="54" t="str">
        <f t="shared" si="23"/>
        <v/>
      </c>
      <c r="N244" s="43"/>
      <c r="O244" s="45"/>
    </row>
    <row r="245" spans="2:15" x14ac:dyDescent="0.25">
      <c r="B245" s="41">
        <f t="shared" si="21"/>
        <v>239</v>
      </c>
      <c r="C245" s="43"/>
      <c r="D245" s="43"/>
      <c r="E245" s="44" t="str">
        <f t="shared" si="20"/>
        <v/>
      </c>
      <c r="F245" s="43"/>
      <c r="G245" s="45"/>
      <c r="J245" s="41">
        <f t="shared" si="22"/>
        <v>239</v>
      </c>
      <c r="K245" s="43"/>
      <c r="L245" s="43"/>
      <c r="M245" s="54" t="str">
        <f t="shared" si="23"/>
        <v/>
      </c>
      <c r="N245" s="43"/>
      <c r="O245" s="45"/>
    </row>
    <row r="246" spans="2:15" x14ac:dyDescent="0.25">
      <c r="B246" s="41">
        <f t="shared" si="21"/>
        <v>240</v>
      </c>
      <c r="C246" s="43"/>
      <c r="D246" s="43"/>
      <c r="E246" s="44" t="str">
        <f t="shared" si="20"/>
        <v/>
      </c>
      <c r="F246" s="43"/>
      <c r="G246" s="45"/>
      <c r="J246" s="41">
        <f t="shared" si="22"/>
        <v>240</v>
      </c>
      <c r="K246" s="43"/>
      <c r="L246" s="43"/>
      <c r="M246" s="54" t="str">
        <f t="shared" si="23"/>
        <v/>
      </c>
      <c r="N246" s="43"/>
      <c r="O246" s="45"/>
    </row>
    <row r="247" spans="2:15" x14ac:dyDescent="0.25">
      <c r="B247" s="41">
        <f t="shared" si="21"/>
        <v>241</v>
      </c>
      <c r="C247" s="43"/>
      <c r="D247" s="43"/>
      <c r="E247" s="44" t="str">
        <f t="shared" si="20"/>
        <v/>
      </c>
      <c r="F247" s="43"/>
      <c r="G247" s="45"/>
      <c r="J247" s="41">
        <f t="shared" si="22"/>
        <v>241</v>
      </c>
      <c r="K247" s="43"/>
      <c r="L247" s="43"/>
      <c r="M247" s="54" t="str">
        <f t="shared" si="23"/>
        <v/>
      </c>
      <c r="N247" s="43"/>
      <c r="O247" s="45"/>
    </row>
    <row r="248" spans="2:15" x14ac:dyDescent="0.25">
      <c r="B248" s="41">
        <f t="shared" si="21"/>
        <v>242</v>
      </c>
      <c r="C248" s="43"/>
      <c r="D248" s="43"/>
      <c r="E248" s="44" t="str">
        <f t="shared" si="20"/>
        <v/>
      </c>
      <c r="F248" s="43"/>
      <c r="G248" s="45"/>
      <c r="J248" s="41">
        <f t="shared" si="22"/>
        <v>242</v>
      </c>
      <c r="K248" s="43"/>
      <c r="L248" s="43"/>
      <c r="M248" s="54" t="str">
        <f t="shared" si="23"/>
        <v/>
      </c>
      <c r="N248" s="43"/>
      <c r="O248" s="45"/>
    </row>
    <row r="249" spans="2:15" x14ac:dyDescent="0.25">
      <c r="B249" s="41">
        <f t="shared" si="21"/>
        <v>243</v>
      </c>
      <c r="C249" s="43"/>
      <c r="D249" s="43"/>
      <c r="E249" s="44" t="str">
        <f t="shared" si="20"/>
        <v/>
      </c>
      <c r="F249" s="43"/>
      <c r="G249" s="45"/>
      <c r="J249" s="41">
        <f t="shared" si="22"/>
        <v>243</v>
      </c>
      <c r="K249" s="43"/>
      <c r="L249" s="43"/>
      <c r="M249" s="54" t="str">
        <f t="shared" si="23"/>
        <v/>
      </c>
      <c r="N249" s="43"/>
      <c r="O249" s="45"/>
    </row>
    <row r="250" spans="2:15" x14ac:dyDescent="0.25">
      <c r="B250" s="41">
        <f t="shared" si="21"/>
        <v>244</v>
      </c>
      <c r="C250" s="43"/>
      <c r="D250" s="43"/>
      <c r="E250" s="44" t="str">
        <f t="shared" si="20"/>
        <v/>
      </c>
      <c r="F250" s="43"/>
      <c r="G250" s="45"/>
      <c r="J250" s="41">
        <f t="shared" si="22"/>
        <v>244</v>
      </c>
      <c r="K250" s="43"/>
      <c r="L250" s="43"/>
      <c r="M250" s="54" t="str">
        <f t="shared" si="23"/>
        <v/>
      </c>
      <c r="N250" s="43"/>
      <c r="O250" s="45"/>
    </row>
    <row r="251" spans="2:15" x14ac:dyDescent="0.25">
      <c r="B251" s="41">
        <f t="shared" si="21"/>
        <v>245</v>
      </c>
      <c r="C251" s="43"/>
      <c r="D251" s="43"/>
      <c r="E251" s="44" t="str">
        <f t="shared" si="20"/>
        <v/>
      </c>
      <c r="F251" s="43"/>
      <c r="G251" s="45"/>
      <c r="J251" s="41">
        <f t="shared" si="22"/>
        <v>245</v>
      </c>
      <c r="K251" s="43"/>
      <c r="L251" s="43"/>
      <c r="M251" s="54" t="str">
        <f t="shared" si="23"/>
        <v/>
      </c>
      <c r="N251" s="43"/>
      <c r="O251" s="45"/>
    </row>
    <row r="252" spans="2:15" x14ac:dyDescent="0.25">
      <c r="B252" s="41">
        <f t="shared" si="21"/>
        <v>246</v>
      </c>
      <c r="C252" s="43"/>
      <c r="D252" s="43"/>
      <c r="E252" s="44" t="str">
        <f t="shared" si="20"/>
        <v/>
      </c>
      <c r="F252" s="43"/>
      <c r="G252" s="45"/>
      <c r="J252" s="41">
        <f t="shared" si="22"/>
        <v>246</v>
      </c>
      <c r="K252" s="43"/>
      <c r="L252" s="43"/>
      <c r="M252" s="54" t="str">
        <f t="shared" si="23"/>
        <v/>
      </c>
      <c r="N252" s="43"/>
      <c r="O252" s="45"/>
    </row>
    <row r="253" spans="2:15" x14ac:dyDescent="0.25">
      <c r="B253" s="41">
        <f t="shared" si="21"/>
        <v>247</v>
      </c>
      <c r="C253" s="43"/>
      <c r="D253" s="43"/>
      <c r="E253" s="44" t="str">
        <f t="shared" si="20"/>
        <v/>
      </c>
      <c r="F253" s="43"/>
      <c r="G253" s="45"/>
      <c r="J253" s="41">
        <f t="shared" si="22"/>
        <v>247</v>
      </c>
      <c r="K253" s="43"/>
      <c r="L253" s="43"/>
      <c r="M253" s="54" t="str">
        <f t="shared" si="23"/>
        <v/>
      </c>
      <c r="N253" s="43"/>
      <c r="O253" s="45"/>
    </row>
    <row r="254" spans="2:15" x14ac:dyDescent="0.25">
      <c r="B254" s="41">
        <f t="shared" si="21"/>
        <v>248</v>
      </c>
      <c r="C254" s="43"/>
      <c r="D254" s="43"/>
      <c r="E254" s="44" t="str">
        <f t="shared" si="20"/>
        <v/>
      </c>
      <c r="F254" s="43"/>
      <c r="G254" s="45"/>
      <c r="J254" s="41">
        <f t="shared" si="22"/>
        <v>248</v>
      </c>
      <c r="K254" s="43"/>
      <c r="L254" s="43"/>
      <c r="M254" s="54" t="str">
        <f t="shared" si="23"/>
        <v/>
      </c>
      <c r="N254" s="43"/>
      <c r="O254" s="45"/>
    </row>
    <row r="255" spans="2:15" x14ac:dyDescent="0.25">
      <c r="B255" s="41">
        <f t="shared" si="21"/>
        <v>249</v>
      </c>
      <c r="C255" s="43"/>
      <c r="D255" s="43"/>
      <c r="E255" s="44" t="str">
        <f t="shared" si="20"/>
        <v/>
      </c>
      <c r="F255" s="43"/>
      <c r="G255" s="45"/>
      <c r="J255" s="41">
        <f t="shared" si="22"/>
        <v>249</v>
      </c>
      <c r="K255" s="43"/>
      <c r="L255" s="43"/>
      <c r="M255" s="54" t="str">
        <f t="shared" si="23"/>
        <v/>
      </c>
      <c r="N255" s="43"/>
      <c r="O255" s="45"/>
    </row>
    <row r="256" spans="2:15" x14ac:dyDescent="0.25">
      <c r="B256" s="41">
        <f t="shared" si="21"/>
        <v>250</v>
      </c>
      <c r="C256" s="43"/>
      <c r="D256" s="43"/>
      <c r="E256" s="44" t="str">
        <f t="shared" si="20"/>
        <v/>
      </c>
      <c r="F256" s="43"/>
      <c r="G256" s="45"/>
      <c r="J256" s="41">
        <f t="shared" si="22"/>
        <v>250</v>
      </c>
      <c r="K256" s="43"/>
      <c r="L256" s="43"/>
      <c r="M256" s="54" t="str">
        <f t="shared" si="23"/>
        <v/>
      </c>
      <c r="N256" s="43"/>
      <c r="O256" s="45"/>
    </row>
    <row r="257" spans="2:15" ht="16.5" thickBot="1" x14ac:dyDescent="0.3">
      <c r="B257" s="3"/>
      <c r="C257" s="4"/>
      <c r="D257" s="4"/>
      <c r="E257" s="4"/>
      <c r="F257" s="4"/>
      <c r="G257" s="5"/>
      <c r="J257" s="3"/>
      <c r="K257" s="4"/>
      <c r="L257" s="4"/>
      <c r="M257" s="4"/>
      <c r="N257" s="4"/>
      <c r="O257" s="5"/>
    </row>
    <row r="258" spans="2:15" x14ac:dyDescent="0.25">
      <c r="E258" s="8" t="s">
        <v>63</v>
      </c>
      <c r="F258" s="6">
        <f>SUM(F7:F256)</f>
        <v>14440</v>
      </c>
      <c r="M258" s="8" t="s">
        <v>63</v>
      </c>
      <c r="N258" s="6">
        <f>SUM(N7:N256)</f>
        <v>16995</v>
      </c>
    </row>
    <row r="259" spans="2:15" x14ac:dyDescent="0.25">
      <c r="N259" s="7" t="str">
        <f>IF(N258=②【資材】在庫情報!X434,"","NG")</f>
        <v>NG</v>
      </c>
    </row>
  </sheetData>
  <mergeCells count="1">
    <mergeCell ref="T9:U9"/>
  </mergeCells>
  <phoneticPr fontId="3"/>
  <pageMargins left="0.25" right="0.25" top="0.75" bottom="0.75" header="0.3" footer="0.3"/>
  <pageSetup paperSize="9" scale="1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B2:V437"/>
  <sheetViews>
    <sheetView zoomScale="55" zoomScaleNormal="55" workbookViewId="0">
      <pane ySplit="6" topLeftCell="A104" activePane="bottomLeft" state="frozen"/>
      <selection pane="bottomLeft" activeCell="I434" sqref="I434"/>
    </sheetView>
  </sheetViews>
  <sheetFormatPr defaultColWidth="9" defaultRowHeight="15.75" outlineLevelRow="2" x14ac:dyDescent="0.25"/>
  <cols>
    <col min="1" max="1" width="9" style="9"/>
    <col min="2" max="2" width="10" style="9" bestFit="1" customWidth="1"/>
    <col min="3" max="3" width="3.625" style="9" bestFit="1" customWidth="1"/>
    <col min="4" max="18" width="12.625" style="9" customWidth="1"/>
    <col min="19" max="19" width="3.75" style="9" customWidth="1"/>
    <col min="20" max="22" width="12.625" style="9" customWidth="1"/>
    <col min="23" max="16384" width="9" style="9"/>
  </cols>
  <sheetData>
    <row r="2" spans="2:22" x14ac:dyDescent="0.25">
      <c r="B2" s="9" t="s">
        <v>64</v>
      </c>
    </row>
    <row r="3" spans="2:22" ht="16.5" thickBot="1" x14ac:dyDescent="0.3">
      <c r="V3" s="9" t="s">
        <v>65</v>
      </c>
    </row>
    <row r="4" spans="2:22" ht="18.75" customHeight="1" x14ac:dyDescent="0.25">
      <c r="B4" s="142" t="s">
        <v>66</v>
      </c>
      <c r="C4" s="143"/>
      <c r="D4" s="11" t="s">
        <v>67</v>
      </c>
      <c r="E4" s="138" t="s">
        <v>32</v>
      </c>
      <c r="F4" s="139"/>
      <c r="G4" s="11" t="s">
        <v>67</v>
      </c>
      <c r="H4" s="138" t="s">
        <v>44</v>
      </c>
      <c r="I4" s="139"/>
      <c r="J4" s="11" t="s">
        <v>67</v>
      </c>
      <c r="K4" s="138" t="s">
        <v>50</v>
      </c>
      <c r="L4" s="139"/>
      <c r="M4" s="11" t="s">
        <v>67</v>
      </c>
      <c r="N4" s="138" t="s">
        <v>39</v>
      </c>
      <c r="O4" s="139"/>
      <c r="P4" s="11" t="s">
        <v>67</v>
      </c>
      <c r="Q4" s="138" t="s">
        <v>128</v>
      </c>
      <c r="R4" s="139"/>
      <c r="T4" s="62" t="s">
        <v>67</v>
      </c>
      <c r="U4" s="150" t="s">
        <v>63</v>
      </c>
      <c r="V4" s="151"/>
    </row>
    <row r="5" spans="2:22" ht="18.75" customHeight="1" x14ac:dyDescent="0.25">
      <c r="B5" s="144"/>
      <c r="C5" s="145"/>
      <c r="D5" s="12" t="s">
        <v>23</v>
      </c>
      <c r="E5" s="152" t="s">
        <v>104</v>
      </c>
      <c r="F5" s="155"/>
      <c r="G5" s="12" t="s">
        <v>23</v>
      </c>
      <c r="H5" s="152" t="s">
        <v>105</v>
      </c>
      <c r="I5" s="155"/>
      <c r="J5" s="12" t="s">
        <v>23</v>
      </c>
      <c r="K5" s="152" t="s">
        <v>100</v>
      </c>
      <c r="L5" s="155"/>
      <c r="M5" s="12" t="s">
        <v>23</v>
      </c>
      <c r="N5" s="152"/>
      <c r="O5" s="155"/>
      <c r="P5" s="12" t="s">
        <v>23</v>
      </c>
      <c r="Q5" s="152" t="s">
        <v>61</v>
      </c>
      <c r="R5" s="155"/>
      <c r="T5" s="63" t="s">
        <v>23</v>
      </c>
      <c r="U5" s="152"/>
      <c r="V5" s="153"/>
    </row>
    <row r="6" spans="2:22" ht="19.5" customHeight="1" thickBot="1" x14ac:dyDescent="0.3">
      <c r="B6" s="146"/>
      <c r="C6" s="147"/>
      <c r="D6" s="13" t="s">
        <v>106</v>
      </c>
      <c r="E6" s="14" t="s">
        <v>72</v>
      </c>
      <c r="F6" s="15" t="s">
        <v>70</v>
      </c>
      <c r="G6" s="13" t="s">
        <v>106</v>
      </c>
      <c r="H6" s="14" t="s">
        <v>72</v>
      </c>
      <c r="I6" s="15" t="s">
        <v>70</v>
      </c>
      <c r="J6" s="13" t="s">
        <v>106</v>
      </c>
      <c r="K6" s="14" t="s">
        <v>72</v>
      </c>
      <c r="L6" s="15" t="s">
        <v>70</v>
      </c>
      <c r="M6" s="13" t="s">
        <v>106</v>
      </c>
      <c r="N6" s="14" t="s">
        <v>72</v>
      </c>
      <c r="O6" s="15" t="s">
        <v>70</v>
      </c>
      <c r="P6" s="13" t="s">
        <v>106</v>
      </c>
      <c r="Q6" s="14" t="s">
        <v>72</v>
      </c>
      <c r="R6" s="15" t="s">
        <v>70</v>
      </c>
      <c r="T6" s="64" t="s">
        <v>68</v>
      </c>
      <c r="U6" s="14" t="s">
        <v>72</v>
      </c>
      <c r="V6" s="65" t="s">
        <v>70</v>
      </c>
    </row>
    <row r="7" spans="2:22" ht="18.75" customHeight="1" x14ac:dyDescent="0.25">
      <c r="B7" s="118">
        <v>45231</v>
      </c>
      <c r="C7" s="119" t="s">
        <v>73</v>
      </c>
      <c r="D7" s="16" cm="1">
        <f t="array" ref="D7">SUMPRODUCT(('③【組立化粧箱】作業依頼＆実績'!$K$7:$K$256=④【組立化粧箱】在庫情報!$B7)*('③【組立化粧箱】作業依頼＆実績'!$L$7:$L$256=④【組立化粧箱】在庫情報!E$4),('③【組立化粧箱】作業依頼＆実績'!$N$7:$N$256))</f>
        <v>0</v>
      </c>
      <c r="E7" s="17">
        <f>SUMPRODUCT(('⑤【組立化粧箱】出荷依頼＆出荷実績'!$L$7:$L$256=④【組立化粧箱】在庫情報!$B7)*('⑤【組立化粧箱】出荷依頼＆出荷実績'!$M$7:$M$256=④【組立化粧箱】在庫情報!E$4),('⑤【組立化粧箱】出荷依頼＆出荷実績'!$O$7:$O$256))</f>
        <v>0</v>
      </c>
      <c r="F7" s="18">
        <f>+D7-E7</f>
        <v>0</v>
      </c>
      <c r="G7" s="16" cm="1">
        <f t="array" ref="G7">SUMPRODUCT(('③【組立化粧箱】作業依頼＆実績'!$K$7:$K$256=④【組立化粧箱】在庫情報!$B7)*('③【組立化粧箱】作業依頼＆実績'!$L$7:$L$256=④【組立化粧箱】在庫情報!H$4),('③【組立化粧箱】作業依頼＆実績'!$N$7:$N$256))</f>
        <v>0</v>
      </c>
      <c r="H7" s="17">
        <f>SUMPRODUCT(('⑤【組立化粧箱】出荷依頼＆出荷実績'!$L$7:$L$256=④【組立化粧箱】在庫情報!$B7)*('⑤【組立化粧箱】出荷依頼＆出荷実績'!$M$7:$M$256=④【組立化粧箱】在庫情報!H$4),('⑤【組立化粧箱】出荷依頼＆出荷実績'!$O$7:$O$256))</f>
        <v>0</v>
      </c>
      <c r="I7" s="18">
        <f>+G7-H7</f>
        <v>0</v>
      </c>
      <c r="J7" s="16" cm="1">
        <f t="array" ref="J7">SUMPRODUCT(('③【組立化粧箱】作業依頼＆実績'!$K$7:$K$256=④【組立化粧箱】在庫情報!$B7)*('③【組立化粧箱】作業依頼＆実績'!$L$7:$L$256=④【組立化粧箱】在庫情報!K$4),('③【組立化粧箱】作業依頼＆実績'!$N$7:$N$256))</f>
        <v>0</v>
      </c>
      <c r="K7" s="17">
        <f>SUMPRODUCT(('⑤【組立化粧箱】出荷依頼＆出荷実績'!$L$7:$L$256=④【組立化粧箱】在庫情報!$B7)*('⑤【組立化粧箱】出荷依頼＆出荷実績'!$M$7:$M$256=④【組立化粧箱】在庫情報!K$4),('⑤【組立化粧箱】出荷依頼＆出荷実績'!$O$7:$O$256))</f>
        <v>0</v>
      </c>
      <c r="L7" s="18">
        <f>+J7-K7</f>
        <v>0</v>
      </c>
      <c r="M7" s="156" t="s">
        <v>107</v>
      </c>
      <c r="N7" s="157"/>
      <c r="O7" s="158"/>
      <c r="P7" s="21">
        <f>SUMPRODUCT(('③【組立化粧箱】作業依頼＆実績'!$K$7:$K$256=④【組立化粧箱】在庫情報!$B7)*('③【組立化粧箱】作業依頼＆実績'!$L$7:$L$256=④【組立化粧箱】在庫情報!Q$4),('③【組立化粧箱】作業依頼＆実績'!$N$7:$N$256))</f>
        <v>0</v>
      </c>
      <c r="Q7" s="17">
        <f>SUMPRODUCT(('⑤【組立化粧箱】出荷依頼＆出荷実績'!$L$7:$L$256=④【組立化粧箱】在庫情報!$B7)*('⑤【組立化粧箱】出荷依頼＆出荷実績'!$M$7:$M$256=④【組立化粧箱】在庫情報!Q$4),('⑤【組立化粧箱】出荷依頼＆出荷実績'!$O$7:$O$256))</f>
        <v>0</v>
      </c>
      <c r="R7" s="18">
        <f>P7-Q7</f>
        <v>0</v>
      </c>
      <c r="T7" s="66">
        <f>+D7+G7+J7+P7</f>
        <v>0</v>
      </c>
      <c r="U7" s="17">
        <f>+E7+H7+K7+N7+Q7</f>
        <v>0</v>
      </c>
      <c r="V7" s="67">
        <f>+T7-U7</f>
        <v>0</v>
      </c>
    </row>
    <row r="8" spans="2:22" ht="18.75" hidden="1" customHeight="1" outlineLevel="1" x14ac:dyDescent="0.25">
      <c r="B8" s="19">
        <f>+B7+1</f>
        <v>45232</v>
      </c>
      <c r="C8" s="20" t="s">
        <v>74</v>
      </c>
      <c r="D8" s="21" cm="1">
        <f t="array" ref="D8">SUMPRODUCT(('③【組立化粧箱】作業依頼＆実績'!$K$7:$K$256=④【組立化粧箱】在庫情報!$B8)*('③【組立化粧箱】作業依頼＆実績'!$L$7:$L$256=④【組立化粧箱】在庫情報!E$4),('③【組立化粧箱】作業依頼＆実績'!$N$7:$N$256))</f>
        <v>0</v>
      </c>
      <c r="E8" s="22">
        <f>SUMPRODUCT(('⑤【組立化粧箱】出荷依頼＆出荷実績'!$L$7:$L$256=④【組立化粧箱】在庫情報!$B8)*('⑤【組立化粧箱】出荷依頼＆出荷実績'!$M$7:$M$256=④【組立化粧箱】在庫情報!E$4),('⑤【組立化粧箱】出荷依頼＆出荷実績'!$O$7:$O$256))</f>
        <v>0</v>
      </c>
      <c r="F8" s="23">
        <f>+F7+D8-E8</f>
        <v>0</v>
      </c>
      <c r="G8" s="21" cm="1">
        <f t="array" ref="G8">SUMPRODUCT(('③【組立化粧箱】作業依頼＆実績'!$K$7:$K$256=④【組立化粧箱】在庫情報!$B8)*('③【組立化粧箱】作業依頼＆実績'!$L$7:$L$256=④【組立化粧箱】在庫情報!H$4),('③【組立化粧箱】作業依頼＆実績'!$N$7:$N$256))</f>
        <v>0</v>
      </c>
      <c r="H8" s="22">
        <f>SUMPRODUCT(('⑤【組立化粧箱】出荷依頼＆出荷実績'!$L$7:$L$256=④【組立化粧箱】在庫情報!$B8)*('⑤【組立化粧箱】出荷依頼＆出荷実績'!$M$7:$M$256=④【組立化粧箱】在庫情報!H$4),('⑤【組立化粧箱】出荷依頼＆出荷実績'!$O$7:$O$256))</f>
        <v>0</v>
      </c>
      <c r="I8" s="23">
        <f>+I7+G8-H8</f>
        <v>0</v>
      </c>
      <c r="J8" s="21" cm="1">
        <f t="array" ref="J8">SUMPRODUCT(('③【組立化粧箱】作業依頼＆実績'!$K$7:$K$256=④【組立化粧箱】在庫情報!$B8)*('③【組立化粧箱】作業依頼＆実績'!$L$7:$L$256=④【組立化粧箱】在庫情報!K$4),('③【組立化粧箱】作業依頼＆実績'!$N$7:$N$256))</f>
        <v>0</v>
      </c>
      <c r="K8" s="22">
        <f>SUMPRODUCT(('⑤【組立化粧箱】出荷依頼＆出荷実績'!$L$7:$L$256=④【組立化粧箱】在庫情報!$B8)*('⑤【組立化粧箱】出荷依頼＆出荷実績'!$M$7:$M$256=④【組立化粧箱】在庫情報!K$4),('⑤【組立化粧箱】出荷依頼＆出荷実績'!$O$7:$O$256))</f>
        <v>0</v>
      </c>
      <c r="L8" s="23">
        <f>+L7+J8-K8</f>
        <v>0</v>
      </c>
      <c r="M8" s="159"/>
      <c r="N8" s="160"/>
      <c r="O8" s="161"/>
      <c r="P8" s="21" cm="1">
        <f t="array" ref="P8">SUMPRODUCT(('③【組立化粧箱】作業依頼＆実績'!$K$7:$K$256=④【組立化粧箱】在庫情報!$B8)*('③【組立化粧箱】作業依頼＆実績'!$L$7:$L$256=④【組立化粧箱】在庫情報!Q$4),('③【組立化粧箱】作業依頼＆実績'!$N$7:$N$256))</f>
        <v>0</v>
      </c>
      <c r="Q8" s="21" cm="1">
        <f t="array" ref="Q8">SUMPRODUCT(('③【組立化粧箱】作業依頼＆実績'!$K$7:$K$256=④【組立化粧箱】在庫情報!$B8)*('③【組立化粧箱】作業依頼＆実績'!$L$7:$L$256=④【組立化粧箱】在庫情報!R$4),('③【組立化粧箱】作業依頼＆実績'!$N$7:$N$256))</f>
        <v>0</v>
      </c>
      <c r="R8" s="23">
        <f>+R7+P8-Q8</f>
        <v>0</v>
      </c>
      <c r="T8" s="68">
        <f t="shared" ref="T8:T39" si="0">+D8+G8+J8+P8</f>
        <v>0</v>
      </c>
      <c r="U8" s="22">
        <f t="shared" ref="U8:U39" si="1">+E8+H8+K8+N8+Q8</f>
        <v>0</v>
      </c>
      <c r="V8" s="69">
        <f>+V7+T8-U8</f>
        <v>0</v>
      </c>
    </row>
    <row r="9" spans="2:22" ht="18.75" hidden="1" customHeight="1" outlineLevel="1" x14ac:dyDescent="0.25">
      <c r="B9" s="19">
        <f t="shared" ref="B9:B263" si="2">+B8+1</f>
        <v>45233</v>
      </c>
      <c r="C9" s="20" t="s">
        <v>75</v>
      </c>
      <c r="D9" s="21" cm="1">
        <f t="array" ref="D9">SUMPRODUCT(('③【組立化粧箱】作業依頼＆実績'!$K$7:$K$256=④【組立化粧箱】在庫情報!$B9)*('③【組立化粧箱】作業依頼＆実績'!$L$7:$L$256=④【組立化粧箱】在庫情報!E$4),('③【組立化粧箱】作業依頼＆実績'!$N$7:$N$256))</f>
        <v>0</v>
      </c>
      <c r="E9" s="22">
        <f>SUMPRODUCT(('⑤【組立化粧箱】出荷依頼＆出荷実績'!$L$7:$L$256=④【組立化粧箱】在庫情報!$B9)*('⑤【組立化粧箱】出荷依頼＆出荷実績'!$M$7:$M$256=④【組立化粧箱】在庫情報!E$4),('⑤【組立化粧箱】出荷依頼＆出荷実績'!$O$7:$O$256))</f>
        <v>0</v>
      </c>
      <c r="F9" s="23">
        <f t="shared" ref="F9:F39" si="3">+F8+D9-E9</f>
        <v>0</v>
      </c>
      <c r="G9" s="21" cm="1">
        <f t="array" ref="G9">SUMPRODUCT(('③【組立化粧箱】作業依頼＆実績'!$K$7:$K$256=④【組立化粧箱】在庫情報!$B9)*('③【組立化粧箱】作業依頼＆実績'!$L$7:$L$256=④【組立化粧箱】在庫情報!H$4),('③【組立化粧箱】作業依頼＆実績'!$N$7:$N$256))</f>
        <v>0</v>
      </c>
      <c r="H9" s="22">
        <f>SUMPRODUCT(('⑤【組立化粧箱】出荷依頼＆出荷実績'!$L$7:$L$256=④【組立化粧箱】在庫情報!$B9)*('⑤【組立化粧箱】出荷依頼＆出荷実績'!$M$7:$M$256=④【組立化粧箱】在庫情報!H$4),('⑤【組立化粧箱】出荷依頼＆出荷実績'!$O$7:$O$256))</f>
        <v>0</v>
      </c>
      <c r="I9" s="23">
        <f t="shared" ref="I9:I39" si="4">+I8+G9-H9</f>
        <v>0</v>
      </c>
      <c r="J9" s="21" cm="1">
        <f t="array" ref="J9">SUMPRODUCT(('③【組立化粧箱】作業依頼＆実績'!$K$7:$K$256=④【組立化粧箱】在庫情報!$B9)*('③【組立化粧箱】作業依頼＆実績'!$L$7:$L$256=④【組立化粧箱】在庫情報!K$4),('③【組立化粧箱】作業依頼＆実績'!$N$7:$N$256))</f>
        <v>0</v>
      </c>
      <c r="K9" s="22">
        <f>SUMPRODUCT(('⑤【組立化粧箱】出荷依頼＆出荷実績'!$L$7:$L$256=④【組立化粧箱】在庫情報!$B9)*('⑤【組立化粧箱】出荷依頼＆出荷実績'!$M$7:$M$256=④【組立化粧箱】在庫情報!K$4),('⑤【組立化粧箱】出荷依頼＆出荷実績'!$O$7:$O$256))</f>
        <v>0</v>
      </c>
      <c r="L9" s="23">
        <f t="shared" ref="L9:L39" si="5">+L8+J9-K9</f>
        <v>0</v>
      </c>
      <c r="M9" s="159"/>
      <c r="N9" s="160"/>
      <c r="O9" s="161"/>
      <c r="P9" s="21" cm="1">
        <f t="array" ref="P9">SUMPRODUCT(('③【組立化粧箱】作業依頼＆実績'!$K$7:$K$256=④【組立化粧箱】在庫情報!$B9)*('③【組立化粧箱】作業依頼＆実績'!$L$7:$L$256=④【組立化粧箱】在庫情報!Q$4),('③【組立化粧箱】作業依頼＆実績'!$N$7:$N$256))</f>
        <v>0</v>
      </c>
      <c r="Q9" s="21" cm="1">
        <f t="array" ref="Q9">SUMPRODUCT(('③【組立化粧箱】作業依頼＆実績'!$K$7:$K$256=④【組立化粧箱】在庫情報!$B9)*('③【組立化粧箱】作業依頼＆実績'!$L$7:$L$256=④【組立化粧箱】在庫情報!R$4),('③【組立化粧箱】作業依頼＆実績'!$N$7:$N$256))</f>
        <v>0</v>
      </c>
      <c r="R9" s="23">
        <f t="shared" ref="R9:R39" si="6">+R8+P9-Q9</f>
        <v>0</v>
      </c>
      <c r="T9" s="68">
        <f t="shared" si="0"/>
        <v>0</v>
      </c>
      <c r="U9" s="22">
        <f t="shared" si="1"/>
        <v>0</v>
      </c>
      <c r="V9" s="69">
        <f t="shared" ref="V9:V39" si="7">+V8+T9-U9</f>
        <v>0</v>
      </c>
    </row>
    <row r="10" spans="2:22" ht="18.75" hidden="1" customHeight="1" outlineLevel="1" x14ac:dyDescent="0.25">
      <c r="B10" s="19">
        <f t="shared" si="2"/>
        <v>45234</v>
      </c>
      <c r="C10" s="20" t="s">
        <v>76</v>
      </c>
      <c r="D10" s="21" cm="1">
        <f t="array" ref="D10">SUMPRODUCT(('③【組立化粧箱】作業依頼＆実績'!$K$7:$K$256=④【組立化粧箱】在庫情報!$B10)*('③【組立化粧箱】作業依頼＆実績'!$L$7:$L$256=④【組立化粧箱】在庫情報!E$4),('③【組立化粧箱】作業依頼＆実績'!$N$7:$N$256))</f>
        <v>0</v>
      </c>
      <c r="E10" s="22">
        <f>SUMPRODUCT(('⑤【組立化粧箱】出荷依頼＆出荷実績'!$L$7:$L$256=④【組立化粧箱】在庫情報!$B10)*('⑤【組立化粧箱】出荷依頼＆出荷実績'!$M$7:$M$256=④【組立化粧箱】在庫情報!E$4),('⑤【組立化粧箱】出荷依頼＆出荷実績'!$O$7:$O$256))</f>
        <v>0</v>
      </c>
      <c r="F10" s="23">
        <f t="shared" si="3"/>
        <v>0</v>
      </c>
      <c r="G10" s="21" cm="1">
        <f t="array" ref="G10">SUMPRODUCT(('③【組立化粧箱】作業依頼＆実績'!$K$7:$K$256=④【組立化粧箱】在庫情報!$B10)*('③【組立化粧箱】作業依頼＆実績'!$L$7:$L$256=④【組立化粧箱】在庫情報!H$4),('③【組立化粧箱】作業依頼＆実績'!$N$7:$N$256))</f>
        <v>0</v>
      </c>
      <c r="H10" s="22">
        <f>SUMPRODUCT(('⑤【組立化粧箱】出荷依頼＆出荷実績'!$L$7:$L$256=④【組立化粧箱】在庫情報!$B10)*('⑤【組立化粧箱】出荷依頼＆出荷実績'!$M$7:$M$256=④【組立化粧箱】在庫情報!H$4),('⑤【組立化粧箱】出荷依頼＆出荷実績'!$O$7:$O$256))</f>
        <v>0</v>
      </c>
      <c r="I10" s="23">
        <f t="shared" si="4"/>
        <v>0</v>
      </c>
      <c r="J10" s="21" cm="1">
        <f t="array" ref="J10">SUMPRODUCT(('③【組立化粧箱】作業依頼＆実績'!$K$7:$K$256=④【組立化粧箱】在庫情報!$B10)*('③【組立化粧箱】作業依頼＆実績'!$L$7:$L$256=④【組立化粧箱】在庫情報!K$4),('③【組立化粧箱】作業依頼＆実績'!$N$7:$N$256))</f>
        <v>0</v>
      </c>
      <c r="K10" s="22">
        <f>SUMPRODUCT(('⑤【組立化粧箱】出荷依頼＆出荷実績'!$L$7:$L$256=④【組立化粧箱】在庫情報!$B10)*('⑤【組立化粧箱】出荷依頼＆出荷実績'!$M$7:$M$256=④【組立化粧箱】在庫情報!K$4),('⑤【組立化粧箱】出荷依頼＆出荷実績'!$O$7:$O$256))</f>
        <v>0</v>
      </c>
      <c r="L10" s="23">
        <f t="shared" si="5"/>
        <v>0</v>
      </c>
      <c r="M10" s="159"/>
      <c r="N10" s="160"/>
      <c r="O10" s="161"/>
      <c r="P10" s="21" cm="1">
        <f t="array" ref="P10">SUMPRODUCT(('③【組立化粧箱】作業依頼＆実績'!$K$7:$K$256=④【組立化粧箱】在庫情報!$B10)*('③【組立化粧箱】作業依頼＆実績'!$L$7:$L$256=④【組立化粧箱】在庫情報!Q$4),('③【組立化粧箱】作業依頼＆実績'!$N$7:$N$256))</f>
        <v>0</v>
      </c>
      <c r="Q10" s="21" cm="1">
        <f t="array" ref="Q10">SUMPRODUCT(('③【組立化粧箱】作業依頼＆実績'!$K$7:$K$256=④【組立化粧箱】在庫情報!$B10)*('③【組立化粧箱】作業依頼＆実績'!$L$7:$L$256=④【組立化粧箱】在庫情報!R$4),('③【組立化粧箱】作業依頼＆実績'!$N$7:$N$256))</f>
        <v>0</v>
      </c>
      <c r="R10" s="23">
        <f t="shared" si="6"/>
        <v>0</v>
      </c>
      <c r="T10" s="68">
        <f t="shared" si="0"/>
        <v>0</v>
      </c>
      <c r="U10" s="22">
        <f t="shared" si="1"/>
        <v>0</v>
      </c>
      <c r="V10" s="69">
        <f t="shared" si="7"/>
        <v>0</v>
      </c>
    </row>
    <row r="11" spans="2:22" ht="18.75" hidden="1" customHeight="1" outlineLevel="1" x14ac:dyDescent="0.25">
      <c r="B11" s="19">
        <f t="shared" si="2"/>
        <v>45235</v>
      </c>
      <c r="C11" s="20" t="s">
        <v>77</v>
      </c>
      <c r="D11" s="21" cm="1">
        <f t="array" ref="D11">SUMPRODUCT(('③【組立化粧箱】作業依頼＆実績'!$K$7:$K$256=④【組立化粧箱】在庫情報!$B11)*('③【組立化粧箱】作業依頼＆実績'!$L$7:$L$256=④【組立化粧箱】在庫情報!E$4),('③【組立化粧箱】作業依頼＆実績'!$N$7:$N$256))</f>
        <v>0</v>
      </c>
      <c r="E11" s="22">
        <f>SUMPRODUCT(('⑤【組立化粧箱】出荷依頼＆出荷実績'!$L$7:$L$256=④【組立化粧箱】在庫情報!$B11)*('⑤【組立化粧箱】出荷依頼＆出荷実績'!$M$7:$M$256=④【組立化粧箱】在庫情報!E$4),('⑤【組立化粧箱】出荷依頼＆出荷実績'!$O$7:$O$256))</f>
        <v>0</v>
      </c>
      <c r="F11" s="23">
        <f t="shared" si="3"/>
        <v>0</v>
      </c>
      <c r="G11" s="21" cm="1">
        <f t="array" ref="G11">SUMPRODUCT(('③【組立化粧箱】作業依頼＆実績'!$K$7:$K$256=④【組立化粧箱】在庫情報!$B11)*('③【組立化粧箱】作業依頼＆実績'!$L$7:$L$256=④【組立化粧箱】在庫情報!H$4),('③【組立化粧箱】作業依頼＆実績'!$N$7:$N$256))</f>
        <v>0</v>
      </c>
      <c r="H11" s="22">
        <f>SUMPRODUCT(('⑤【組立化粧箱】出荷依頼＆出荷実績'!$L$7:$L$256=④【組立化粧箱】在庫情報!$B11)*('⑤【組立化粧箱】出荷依頼＆出荷実績'!$M$7:$M$256=④【組立化粧箱】在庫情報!H$4),('⑤【組立化粧箱】出荷依頼＆出荷実績'!$O$7:$O$256))</f>
        <v>0</v>
      </c>
      <c r="I11" s="23">
        <f t="shared" si="4"/>
        <v>0</v>
      </c>
      <c r="J11" s="21" cm="1">
        <f t="array" ref="J11">SUMPRODUCT(('③【組立化粧箱】作業依頼＆実績'!$K$7:$K$256=④【組立化粧箱】在庫情報!$B11)*('③【組立化粧箱】作業依頼＆実績'!$L$7:$L$256=④【組立化粧箱】在庫情報!K$4),('③【組立化粧箱】作業依頼＆実績'!$N$7:$N$256))</f>
        <v>0</v>
      </c>
      <c r="K11" s="22">
        <f>SUMPRODUCT(('⑤【組立化粧箱】出荷依頼＆出荷実績'!$L$7:$L$256=④【組立化粧箱】在庫情報!$B11)*('⑤【組立化粧箱】出荷依頼＆出荷実績'!$M$7:$M$256=④【組立化粧箱】在庫情報!K$4),('⑤【組立化粧箱】出荷依頼＆出荷実績'!$O$7:$O$256))</f>
        <v>0</v>
      </c>
      <c r="L11" s="23">
        <f t="shared" si="5"/>
        <v>0</v>
      </c>
      <c r="M11" s="159"/>
      <c r="N11" s="160"/>
      <c r="O11" s="161"/>
      <c r="P11" s="21" cm="1">
        <f t="array" ref="P11">SUMPRODUCT(('③【組立化粧箱】作業依頼＆実績'!$K$7:$K$256=④【組立化粧箱】在庫情報!$B11)*('③【組立化粧箱】作業依頼＆実績'!$L$7:$L$256=④【組立化粧箱】在庫情報!Q$4),('③【組立化粧箱】作業依頼＆実績'!$N$7:$N$256))</f>
        <v>0</v>
      </c>
      <c r="Q11" s="21" cm="1">
        <f t="array" ref="Q11">SUMPRODUCT(('③【組立化粧箱】作業依頼＆実績'!$K$7:$K$256=④【組立化粧箱】在庫情報!$B11)*('③【組立化粧箱】作業依頼＆実績'!$L$7:$L$256=④【組立化粧箱】在庫情報!R$4),('③【組立化粧箱】作業依頼＆実績'!$N$7:$N$256))</f>
        <v>0</v>
      </c>
      <c r="R11" s="23">
        <f t="shared" si="6"/>
        <v>0</v>
      </c>
      <c r="T11" s="68">
        <f t="shared" si="0"/>
        <v>0</v>
      </c>
      <c r="U11" s="22">
        <f t="shared" si="1"/>
        <v>0</v>
      </c>
      <c r="V11" s="69">
        <f t="shared" si="7"/>
        <v>0</v>
      </c>
    </row>
    <row r="12" spans="2:22" ht="18.75" hidden="1" customHeight="1" outlineLevel="1" x14ac:dyDescent="0.25">
      <c r="B12" s="19">
        <f t="shared" si="2"/>
        <v>45236</v>
      </c>
      <c r="C12" s="20" t="s">
        <v>78</v>
      </c>
      <c r="D12" s="21" cm="1">
        <f t="array" ref="D12">SUMPRODUCT(('③【組立化粧箱】作業依頼＆実績'!$K$7:$K$256=④【組立化粧箱】在庫情報!$B12)*('③【組立化粧箱】作業依頼＆実績'!$L$7:$L$256=④【組立化粧箱】在庫情報!E$4),('③【組立化粧箱】作業依頼＆実績'!$N$7:$N$256))</f>
        <v>0</v>
      </c>
      <c r="E12" s="22" cm="1">
        <f t="array" ref="E12">SUMPRODUCT(('⑤【組立化粧箱】出荷依頼＆出荷実績'!$L$7:$L$256=④【組立化粧箱】在庫情報!$B12)*('⑤【組立化粧箱】出荷依頼＆出荷実績'!$M$7:$M$256=④【組立化粧箱】在庫情報!E$4),('⑤【組立化粧箱】出荷依頼＆出荷実績'!$O$7:$O$256))</f>
        <v>0</v>
      </c>
      <c r="F12" s="23">
        <f t="shared" si="3"/>
        <v>0</v>
      </c>
      <c r="G12" s="21" cm="1">
        <f t="array" ref="G12">SUMPRODUCT(('③【組立化粧箱】作業依頼＆実績'!$K$7:$K$256=④【組立化粧箱】在庫情報!$B12)*('③【組立化粧箱】作業依頼＆実績'!$L$7:$L$256=④【組立化粧箱】在庫情報!H$4),('③【組立化粧箱】作業依頼＆実績'!$N$7:$N$256))</f>
        <v>0</v>
      </c>
      <c r="H12" s="22">
        <f>SUMPRODUCT(('⑤【組立化粧箱】出荷依頼＆出荷実績'!$L$7:$L$256=④【組立化粧箱】在庫情報!$B12)*('⑤【組立化粧箱】出荷依頼＆出荷実績'!$M$7:$M$256=④【組立化粧箱】在庫情報!H$4),('⑤【組立化粧箱】出荷依頼＆出荷実績'!$O$7:$O$256))</f>
        <v>0</v>
      </c>
      <c r="I12" s="23">
        <f t="shared" si="4"/>
        <v>0</v>
      </c>
      <c r="J12" s="21" cm="1">
        <f t="array" ref="J12">SUMPRODUCT(('③【組立化粧箱】作業依頼＆実績'!$K$7:$K$256=④【組立化粧箱】在庫情報!$B12)*('③【組立化粧箱】作業依頼＆実績'!$L$7:$L$256=④【組立化粧箱】在庫情報!K$4),('③【組立化粧箱】作業依頼＆実績'!$N$7:$N$256))</f>
        <v>0</v>
      </c>
      <c r="K12" s="22">
        <f>SUMPRODUCT(('⑤【組立化粧箱】出荷依頼＆出荷実績'!$L$7:$L$256=④【組立化粧箱】在庫情報!$B12)*('⑤【組立化粧箱】出荷依頼＆出荷実績'!$M$7:$M$256=④【組立化粧箱】在庫情報!K$4),('⑤【組立化粧箱】出荷依頼＆出荷実績'!$O$7:$O$256))</f>
        <v>0</v>
      </c>
      <c r="L12" s="23">
        <f t="shared" si="5"/>
        <v>0</v>
      </c>
      <c r="M12" s="159"/>
      <c r="N12" s="160"/>
      <c r="O12" s="161"/>
      <c r="P12" s="21" cm="1">
        <f t="array" ref="P12">SUMPRODUCT(('③【組立化粧箱】作業依頼＆実績'!$K$7:$K$256=④【組立化粧箱】在庫情報!$B12)*('③【組立化粧箱】作業依頼＆実績'!$L$7:$L$256=④【組立化粧箱】在庫情報!Q$4),('③【組立化粧箱】作業依頼＆実績'!$N$7:$N$256))</f>
        <v>0</v>
      </c>
      <c r="Q12" s="21" cm="1">
        <f t="array" ref="Q12">SUMPRODUCT(('③【組立化粧箱】作業依頼＆実績'!$K$7:$K$256=④【組立化粧箱】在庫情報!$B12)*('③【組立化粧箱】作業依頼＆実績'!$L$7:$L$256=④【組立化粧箱】在庫情報!R$4),('③【組立化粧箱】作業依頼＆実績'!$N$7:$N$256))</f>
        <v>0</v>
      </c>
      <c r="R12" s="23">
        <f t="shared" si="6"/>
        <v>0</v>
      </c>
      <c r="T12" s="68">
        <f t="shared" si="0"/>
        <v>0</v>
      </c>
      <c r="U12" s="22">
        <f t="shared" si="1"/>
        <v>0</v>
      </c>
      <c r="V12" s="69">
        <f t="shared" si="7"/>
        <v>0</v>
      </c>
    </row>
    <row r="13" spans="2:22" ht="18.75" hidden="1" customHeight="1" outlineLevel="1" x14ac:dyDescent="0.25">
      <c r="B13" s="19">
        <f t="shared" si="2"/>
        <v>45237</v>
      </c>
      <c r="C13" s="20" t="s">
        <v>79</v>
      </c>
      <c r="D13" s="21" cm="1">
        <f t="array" ref="D13">SUMPRODUCT(('③【組立化粧箱】作業依頼＆実績'!$K$7:$K$256=④【組立化粧箱】在庫情報!$B13)*('③【組立化粧箱】作業依頼＆実績'!$L$7:$L$256=④【組立化粧箱】在庫情報!E$4),('③【組立化粧箱】作業依頼＆実績'!$N$7:$N$256))</f>
        <v>0</v>
      </c>
      <c r="E13" s="22">
        <f>SUMPRODUCT(('⑤【組立化粧箱】出荷依頼＆出荷実績'!$L$7:$L$256=④【組立化粧箱】在庫情報!$B13)*('⑤【組立化粧箱】出荷依頼＆出荷実績'!$M$7:$M$256=④【組立化粧箱】在庫情報!E$4),('⑤【組立化粧箱】出荷依頼＆出荷実績'!$O$7:$O$256))</f>
        <v>0</v>
      </c>
      <c r="F13" s="23">
        <f t="shared" si="3"/>
        <v>0</v>
      </c>
      <c r="G13" s="21" cm="1">
        <f t="array" ref="G13">SUMPRODUCT(('③【組立化粧箱】作業依頼＆実績'!$K$7:$K$256=④【組立化粧箱】在庫情報!$B13)*('③【組立化粧箱】作業依頼＆実績'!$L$7:$L$256=④【組立化粧箱】在庫情報!H$4),('③【組立化粧箱】作業依頼＆実績'!$N$7:$N$256))</f>
        <v>0</v>
      </c>
      <c r="H13" s="22">
        <f>SUMPRODUCT(('⑤【組立化粧箱】出荷依頼＆出荷実績'!$L$7:$L$256=④【組立化粧箱】在庫情報!$B13)*('⑤【組立化粧箱】出荷依頼＆出荷実績'!$M$7:$M$256=④【組立化粧箱】在庫情報!H$4),('⑤【組立化粧箱】出荷依頼＆出荷実績'!$O$7:$O$256))</f>
        <v>0</v>
      </c>
      <c r="I13" s="23">
        <f t="shared" si="4"/>
        <v>0</v>
      </c>
      <c r="J13" s="21" cm="1">
        <f t="array" ref="J13">SUMPRODUCT(('③【組立化粧箱】作業依頼＆実績'!$K$7:$K$256=④【組立化粧箱】在庫情報!$B13)*('③【組立化粧箱】作業依頼＆実績'!$L$7:$L$256=④【組立化粧箱】在庫情報!K$4),('③【組立化粧箱】作業依頼＆実績'!$N$7:$N$256))</f>
        <v>0</v>
      </c>
      <c r="K13" s="22">
        <f>SUMPRODUCT(('⑤【組立化粧箱】出荷依頼＆出荷実績'!$L$7:$L$256=④【組立化粧箱】在庫情報!$B13)*('⑤【組立化粧箱】出荷依頼＆出荷実績'!$M$7:$M$256=④【組立化粧箱】在庫情報!K$4),('⑤【組立化粧箱】出荷依頼＆出荷実績'!$O$7:$O$256))</f>
        <v>0</v>
      </c>
      <c r="L13" s="23">
        <f t="shared" si="5"/>
        <v>0</v>
      </c>
      <c r="M13" s="159"/>
      <c r="N13" s="160"/>
      <c r="O13" s="161"/>
      <c r="P13" s="21" cm="1">
        <f t="array" ref="P13">SUMPRODUCT(('③【組立化粧箱】作業依頼＆実績'!$K$7:$K$256=④【組立化粧箱】在庫情報!$B13)*('③【組立化粧箱】作業依頼＆実績'!$L$7:$L$256=④【組立化粧箱】在庫情報!Q$4),('③【組立化粧箱】作業依頼＆実績'!$N$7:$N$256))</f>
        <v>0</v>
      </c>
      <c r="Q13" s="21" cm="1">
        <f t="array" ref="Q13">SUMPRODUCT(('③【組立化粧箱】作業依頼＆実績'!$K$7:$K$256=④【組立化粧箱】在庫情報!$B13)*('③【組立化粧箱】作業依頼＆実績'!$L$7:$L$256=④【組立化粧箱】在庫情報!R$4),('③【組立化粧箱】作業依頼＆実績'!$N$7:$N$256))</f>
        <v>0</v>
      </c>
      <c r="R13" s="23">
        <f t="shared" si="6"/>
        <v>0</v>
      </c>
      <c r="T13" s="68">
        <f t="shared" si="0"/>
        <v>0</v>
      </c>
      <c r="U13" s="22">
        <f t="shared" si="1"/>
        <v>0</v>
      </c>
      <c r="V13" s="69">
        <f t="shared" si="7"/>
        <v>0</v>
      </c>
    </row>
    <row r="14" spans="2:22" ht="18.75" hidden="1" customHeight="1" outlineLevel="1" x14ac:dyDescent="0.25">
      <c r="B14" s="19">
        <f t="shared" si="2"/>
        <v>45238</v>
      </c>
      <c r="C14" s="20" t="s">
        <v>80</v>
      </c>
      <c r="D14" s="21" cm="1">
        <f t="array" ref="D14">SUMPRODUCT(('③【組立化粧箱】作業依頼＆実績'!$K$7:$K$256=④【組立化粧箱】在庫情報!$B14)*('③【組立化粧箱】作業依頼＆実績'!$L$7:$L$256=④【組立化粧箱】在庫情報!E$4),('③【組立化粧箱】作業依頼＆実績'!$N$7:$N$256))</f>
        <v>0</v>
      </c>
      <c r="E14" s="22">
        <f>SUMPRODUCT(('⑤【組立化粧箱】出荷依頼＆出荷実績'!$L$7:$L$256=④【組立化粧箱】在庫情報!$B14)*('⑤【組立化粧箱】出荷依頼＆出荷実績'!$M$7:$M$256=④【組立化粧箱】在庫情報!E$4),('⑤【組立化粧箱】出荷依頼＆出荷実績'!$O$7:$O$256))</f>
        <v>0</v>
      </c>
      <c r="F14" s="23">
        <f t="shared" si="3"/>
        <v>0</v>
      </c>
      <c r="G14" s="21" cm="1">
        <f t="array" ref="G14">SUMPRODUCT(('③【組立化粧箱】作業依頼＆実績'!$K$7:$K$256=④【組立化粧箱】在庫情報!$B14)*('③【組立化粧箱】作業依頼＆実績'!$L$7:$L$256=④【組立化粧箱】在庫情報!H$4),('③【組立化粧箱】作業依頼＆実績'!$N$7:$N$256))</f>
        <v>0</v>
      </c>
      <c r="H14" s="22">
        <f>SUMPRODUCT(('⑤【組立化粧箱】出荷依頼＆出荷実績'!$L$7:$L$256=④【組立化粧箱】在庫情報!$B14)*('⑤【組立化粧箱】出荷依頼＆出荷実績'!$M$7:$M$256=④【組立化粧箱】在庫情報!H$4),('⑤【組立化粧箱】出荷依頼＆出荷実績'!$O$7:$O$256))</f>
        <v>0</v>
      </c>
      <c r="I14" s="23">
        <f t="shared" si="4"/>
        <v>0</v>
      </c>
      <c r="J14" s="21" cm="1">
        <f t="array" ref="J14">SUMPRODUCT(('③【組立化粧箱】作業依頼＆実績'!$K$7:$K$256=④【組立化粧箱】在庫情報!$B14)*('③【組立化粧箱】作業依頼＆実績'!$L$7:$L$256=④【組立化粧箱】在庫情報!K$4),('③【組立化粧箱】作業依頼＆実績'!$N$7:$N$256))</f>
        <v>0</v>
      </c>
      <c r="K14" s="22">
        <f>SUMPRODUCT(('⑤【組立化粧箱】出荷依頼＆出荷実績'!$L$7:$L$256=④【組立化粧箱】在庫情報!$B14)*('⑤【組立化粧箱】出荷依頼＆出荷実績'!$M$7:$M$256=④【組立化粧箱】在庫情報!K$4),('⑤【組立化粧箱】出荷依頼＆出荷実績'!$O$7:$O$256))</f>
        <v>0</v>
      </c>
      <c r="L14" s="23">
        <f t="shared" si="5"/>
        <v>0</v>
      </c>
      <c r="M14" s="159"/>
      <c r="N14" s="160"/>
      <c r="O14" s="161"/>
      <c r="P14" s="21" cm="1">
        <f t="array" ref="P14">SUMPRODUCT(('③【組立化粧箱】作業依頼＆実績'!$K$7:$K$256=④【組立化粧箱】在庫情報!$B14)*('③【組立化粧箱】作業依頼＆実績'!$L$7:$L$256=④【組立化粧箱】在庫情報!Q$4),('③【組立化粧箱】作業依頼＆実績'!$N$7:$N$256))</f>
        <v>0</v>
      </c>
      <c r="Q14" s="21" cm="1">
        <f t="array" ref="Q14">SUMPRODUCT(('③【組立化粧箱】作業依頼＆実績'!$K$7:$K$256=④【組立化粧箱】在庫情報!$B14)*('③【組立化粧箱】作業依頼＆実績'!$L$7:$L$256=④【組立化粧箱】在庫情報!R$4),('③【組立化粧箱】作業依頼＆実績'!$N$7:$N$256))</f>
        <v>0</v>
      </c>
      <c r="R14" s="23">
        <f t="shared" si="6"/>
        <v>0</v>
      </c>
      <c r="T14" s="68">
        <f t="shared" si="0"/>
        <v>0</v>
      </c>
      <c r="U14" s="22">
        <f t="shared" si="1"/>
        <v>0</v>
      </c>
      <c r="V14" s="69">
        <f t="shared" si="7"/>
        <v>0</v>
      </c>
    </row>
    <row r="15" spans="2:22" ht="18.75" hidden="1" customHeight="1" outlineLevel="1" x14ac:dyDescent="0.25">
      <c r="B15" s="19">
        <f t="shared" si="2"/>
        <v>45239</v>
      </c>
      <c r="C15" s="20" t="s">
        <v>81</v>
      </c>
      <c r="D15" s="21" cm="1">
        <f t="array" ref="D15">SUMPRODUCT(('③【組立化粧箱】作業依頼＆実績'!$K$7:$K$256=④【組立化粧箱】在庫情報!$B15)*('③【組立化粧箱】作業依頼＆実績'!$L$7:$L$256=④【組立化粧箱】在庫情報!E$4),('③【組立化粧箱】作業依頼＆実績'!$N$7:$N$256))</f>
        <v>0</v>
      </c>
      <c r="E15" s="22">
        <f>SUMPRODUCT(('⑤【組立化粧箱】出荷依頼＆出荷実績'!$L$7:$L$256=④【組立化粧箱】在庫情報!$B15)*('⑤【組立化粧箱】出荷依頼＆出荷実績'!$M$7:$M$256=④【組立化粧箱】在庫情報!E$4),('⑤【組立化粧箱】出荷依頼＆出荷実績'!$O$7:$O$256))</f>
        <v>0</v>
      </c>
      <c r="F15" s="23">
        <f t="shared" si="3"/>
        <v>0</v>
      </c>
      <c r="G15" s="21" cm="1">
        <f t="array" ref="G15">SUMPRODUCT(('③【組立化粧箱】作業依頼＆実績'!$K$7:$K$256=④【組立化粧箱】在庫情報!$B15)*('③【組立化粧箱】作業依頼＆実績'!$L$7:$L$256=④【組立化粧箱】在庫情報!H$4),('③【組立化粧箱】作業依頼＆実績'!$N$7:$N$256))</f>
        <v>0</v>
      </c>
      <c r="H15" s="22">
        <f>SUMPRODUCT(('⑤【組立化粧箱】出荷依頼＆出荷実績'!$L$7:$L$256=④【組立化粧箱】在庫情報!$B15)*('⑤【組立化粧箱】出荷依頼＆出荷実績'!$M$7:$M$256=④【組立化粧箱】在庫情報!H$4),('⑤【組立化粧箱】出荷依頼＆出荷実績'!$O$7:$O$256))</f>
        <v>0</v>
      </c>
      <c r="I15" s="23">
        <f t="shared" si="4"/>
        <v>0</v>
      </c>
      <c r="J15" s="21" cm="1">
        <f t="array" ref="J15">SUMPRODUCT(('③【組立化粧箱】作業依頼＆実績'!$K$7:$K$256=④【組立化粧箱】在庫情報!$B15)*('③【組立化粧箱】作業依頼＆実績'!$L$7:$L$256=④【組立化粧箱】在庫情報!K$4),('③【組立化粧箱】作業依頼＆実績'!$N$7:$N$256))</f>
        <v>0</v>
      </c>
      <c r="K15" s="22">
        <f>SUMPRODUCT(('⑤【組立化粧箱】出荷依頼＆出荷実績'!$L$7:$L$256=④【組立化粧箱】在庫情報!$B15)*('⑤【組立化粧箱】出荷依頼＆出荷実績'!$M$7:$M$256=④【組立化粧箱】在庫情報!K$4),('⑤【組立化粧箱】出荷依頼＆出荷実績'!$O$7:$O$256))</f>
        <v>0</v>
      </c>
      <c r="L15" s="23">
        <f t="shared" si="5"/>
        <v>0</v>
      </c>
      <c r="M15" s="159"/>
      <c r="N15" s="160"/>
      <c r="O15" s="161"/>
      <c r="P15" s="21" cm="1">
        <f t="array" ref="P15">SUMPRODUCT(('③【組立化粧箱】作業依頼＆実績'!$K$7:$K$256=④【組立化粧箱】在庫情報!$B15)*('③【組立化粧箱】作業依頼＆実績'!$L$7:$L$256=④【組立化粧箱】在庫情報!Q$4),('③【組立化粧箱】作業依頼＆実績'!$N$7:$N$256))</f>
        <v>0</v>
      </c>
      <c r="Q15" s="21" cm="1">
        <f t="array" ref="Q15">SUMPRODUCT(('③【組立化粧箱】作業依頼＆実績'!$K$7:$K$256=④【組立化粧箱】在庫情報!$B15)*('③【組立化粧箱】作業依頼＆実績'!$L$7:$L$256=④【組立化粧箱】在庫情報!R$4),('③【組立化粧箱】作業依頼＆実績'!$N$7:$N$256))</f>
        <v>0</v>
      </c>
      <c r="R15" s="23">
        <f t="shared" si="6"/>
        <v>0</v>
      </c>
      <c r="T15" s="68">
        <f t="shared" si="0"/>
        <v>0</v>
      </c>
      <c r="U15" s="22">
        <f t="shared" si="1"/>
        <v>0</v>
      </c>
      <c r="V15" s="69">
        <f t="shared" si="7"/>
        <v>0</v>
      </c>
    </row>
    <row r="16" spans="2:22" ht="18.75" hidden="1" customHeight="1" outlineLevel="1" x14ac:dyDescent="0.25">
      <c r="B16" s="19">
        <f t="shared" si="2"/>
        <v>45240</v>
      </c>
      <c r="C16" s="20" t="s">
        <v>75</v>
      </c>
      <c r="D16" s="21" cm="1">
        <f t="array" ref="D16">SUMPRODUCT(('③【組立化粧箱】作業依頼＆実績'!$K$7:$K$256=④【組立化粧箱】在庫情報!$B16)*('③【組立化粧箱】作業依頼＆実績'!$L$7:$L$256=④【組立化粧箱】在庫情報!E$4),('③【組立化粧箱】作業依頼＆実績'!$N$7:$N$256))</f>
        <v>0</v>
      </c>
      <c r="E16" s="22">
        <f>SUMPRODUCT(('⑤【組立化粧箱】出荷依頼＆出荷実績'!$L$7:$L$256=④【組立化粧箱】在庫情報!$B16)*('⑤【組立化粧箱】出荷依頼＆出荷実績'!$M$7:$M$256=④【組立化粧箱】在庫情報!E$4),('⑤【組立化粧箱】出荷依頼＆出荷実績'!$O$7:$O$256))</f>
        <v>0</v>
      </c>
      <c r="F16" s="23">
        <f t="shared" si="3"/>
        <v>0</v>
      </c>
      <c r="G16" s="21" cm="1">
        <f t="array" ref="G16">SUMPRODUCT(('③【組立化粧箱】作業依頼＆実績'!$K$7:$K$256=④【組立化粧箱】在庫情報!$B16)*('③【組立化粧箱】作業依頼＆実績'!$L$7:$L$256=④【組立化粧箱】在庫情報!H$4),('③【組立化粧箱】作業依頼＆実績'!$N$7:$N$256))</f>
        <v>0</v>
      </c>
      <c r="H16" s="22">
        <f>SUMPRODUCT(('⑤【組立化粧箱】出荷依頼＆出荷実績'!$L$7:$L$256=④【組立化粧箱】在庫情報!$B16)*('⑤【組立化粧箱】出荷依頼＆出荷実績'!$M$7:$M$256=④【組立化粧箱】在庫情報!H$4),('⑤【組立化粧箱】出荷依頼＆出荷実績'!$O$7:$O$256))</f>
        <v>0</v>
      </c>
      <c r="I16" s="23">
        <f t="shared" si="4"/>
        <v>0</v>
      </c>
      <c r="J16" s="21" cm="1">
        <f t="array" ref="J16">SUMPRODUCT(('③【組立化粧箱】作業依頼＆実績'!$K$7:$K$256=④【組立化粧箱】在庫情報!$B16)*('③【組立化粧箱】作業依頼＆実績'!$L$7:$L$256=④【組立化粧箱】在庫情報!K$4),('③【組立化粧箱】作業依頼＆実績'!$N$7:$N$256))</f>
        <v>0</v>
      </c>
      <c r="K16" s="22">
        <f>SUMPRODUCT(('⑤【組立化粧箱】出荷依頼＆出荷実績'!$L$7:$L$256=④【組立化粧箱】在庫情報!$B16)*('⑤【組立化粧箱】出荷依頼＆出荷実績'!$M$7:$M$256=④【組立化粧箱】在庫情報!K$4),('⑤【組立化粧箱】出荷依頼＆出荷実績'!$O$7:$O$256))</f>
        <v>0</v>
      </c>
      <c r="L16" s="23">
        <f t="shared" si="5"/>
        <v>0</v>
      </c>
      <c r="M16" s="159"/>
      <c r="N16" s="160"/>
      <c r="O16" s="161"/>
      <c r="P16" s="21" cm="1">
        <f t="array" ref="P16">SUMPRODUCT(('③【組立化粧箱】作業依頼＆実績'!$K$7:$K$256=④【組立化粧箱】在庫情報!$B16)*('③【組立化粧箱】作業依頼＆実績'!$L$7:$L$256=④【組立化粧箱】在庫情報!Q$4),('③【組立化粧箱】作業依頼＆実績'!$N$7:$N$256))</f>
        <v>0</v>
      </c>
      <c r="Q16" s="21" cm="1">
        <f t="array" ref="Q16">SUMPRODUCT(('③【組立化粧箱】作業依頼＆実績'!$K$7:$K$256=④【組立化粧箱】在庫情報!$B16)*('③【組立化粧箱】作業依頼＆実績'!$L$7:$L$256=④【組立化粧箱】在庫情報!R$4),('③【組立化粧箱】作業依頼＆実績'!$N$7:$N$256))</f>
        <v>0</v>
      </c>
      <c r="R16" s="23">
        <f t="shared" si="6"/>
        <v>0</v>
      </c>
      <c r="T16" s="68">
        <f t="shared" si="0"/>
        <v>0</v>
      </c>
      <c r="U16" s="22">
        <f t="shared" si="1"/>
        <v>0</v>
      </c>
      <c r="V16" s="69">
        <f t="shared" si="7"/>
        <v>0</v>
      </c>
    </row>
    <row r="17" spans="2:22" ht="18.75" hidden="1" customHeight="1" outlineLevel="1" x14ac:dyDescent="0.25">
      <c r="B17" s="19">
        <f t="shared" si="2"/>
        <v>45241</v>
      </c>
      <c r="C17" s="20" t="s">
        <v>76</v>
      </c>
      <c r="D17" s="21" cm="1">
        <f t="array" ref="D17">SUMPRODUCT(('③【組立化粧箱】作業依頼＆実績'!$K$7:$K$256=④【組立化粧箱】在庫情報!$B17)*('③【組立化粧箱】作業依頼＆実績'!$L$7:$L$256=④【組立化粧箱】在庫情報!E$4),('③【組立化粧箱】作業依頼＆実績'!$N$7:$N$256))</f>
        <v>0</v>
      </c>
      <c r="E17" s="22">
        <f>SUMPRODUCT(('⑤【組立化粧箱】出荷依頼＆出荷実績'!$L$7:$L$256=④【組立化粧箱】在庫情報!$B17)*('⑤【組立化粧箱】出荷依頼＆出荷実績'!$M$7:$M$256=④【組立化粧箱】在庫情報!E$4),('⑤【組立化粧箱】出荷依頼＆出荷実績'!$O$7:$O$256))</f>
        <v>0</v>
      </c>
      <c r="F17" s="23">
        <f t="shared" si="3"/>
        <v>0</v>
      </c>
      <c r="G17" s="21" cm="1">
        <f t="array" ref="G17">SUMPRODUCT(('③【組立化粧箱】作業依頼＆実績'!$K$7:$K$256=④【組立化粧箱】在庫情報!$B17)*('③【組立化粧箱】作業依頼＆実績'!$L$7:$L$256=④【組立化粧箱】在庫情報!H$4),('③【組立化粧箱】作業依頼＆実績'!$N$7:$N$256))</f>
        <v>0</v>
      </c>
      <c r="H17" s="22">
        <f>SUMPRODUCT(('⑤【組立化粧箱】出荷依頼＆出荷実績'!$L$7:$L$256=④【組立化粧箱】在庫情報!$B17)*('⑤【組立化粧箱】出荷依頼＆出荷実績'!$M$7:$M$256=④【組立化粧箱】在庫情報!H$4),('⑤【組立化粧箱】出荷依頼＆出荷実績'!$O$7:$O$256))</f>
        <v>0</v>
      </c>
      <c r="I17" s="23">
        <f t="shared" si="4"/>
        <v>0</v>
      </c>
      <c r="J17" s="21" cm="1">
        <f t="array" ref="J17">SUMPRODUCT(('③【組立化粧箱】作業依頼＆実績'!$K$7:$K$256=④【組立化粧箱】在庫情報!$B17)*('③【組立化粧箱】作業依頼＆実績'!$L$7:$L$256=④【組立化粧箱】在庫情報!K$4),('③【組立化粧箱】作業依頼＆実績'!$N$7:$N$256))</f>
        <v>0</v>
      </c>
      <c r="K17" s="22">
        <f>SUMPRODUCT(('⑤【組立化粧箱】出荷依頼＆出荷実績'!$L$7:$L$256=④【組立化粧箱】在庫情報!$B17)*('⑤【組立化粧箱】出荷依頼＆出荷実績'!$M$7:$M$256=④【組立化粧箱】在庫情報!K$4),('⑤【組立化粧箱】出荷依頼＆出荷実績'!$O$7:$O$256))</f>
        <v>0</v>
      </c>
      <c r="L17" s="23">
        <f t="shared" si="5"/>
        <v>0</v>
      </c>
      <c r="M17" s="159"/>
      <c r="N17" s="160"/>
      <c r="O17" s="161"/>
      <c r="P17" s="21" cm="1">
        <f t="array" ref="P17">SUMPRODUCT(('③【組立化粧箱】作業依頼＆実績'!$K$7:$K$256=④【組立化粧箱】在庫情報!$B17)*('③【組立化粧箱】作業依頼＆実績'!$L$7:$L$256=④【組立化粧箱】在庫情報!Q$4),('③【組立化粧箱】作業依頼＆実績'!$N$7:$N$256))</f>
        <v>0</v>
      </c>
      <c r="Q17" s="21" cm="1">
        <f t="array" ref="Q17">SUMPRODUCT(('③【組立化粧箱】作業依頼＆実績'!$K$7:$K$256=④【組立化粧箱】在庫情報!$B17)*('③【組立化粧箱】作業依頼＆実績'!$L$7:$L$256=④【組立化粧箱】在庫情報!R$4),('③【組立化粧箱】作業依頼＆実績'!$N$7:$N$256))</f>
        <v>0</v>
      </c>
      <c r="R17" s="23">
        <f t="shared" si="6"/>
        <v>0</v>
      </c>
      <c r="T17" s="68">
        <f t="shared" si="0"/>
        <v>0</v>
      </c>
      <c r="U17" s="22">
        <f t="shared" si="1"/>
        <v>0</v>
      </c>
      <c r="V17" s="69">
        <f t="shared" si="7"/>
        <v>0</v>
      </c>
    </row>
    <row r="18" spans="2:22" ht="18.75" hidden="1" customHeight="1" outlineLevel="1" x14ac:dyDescent="0.25">
      <c r="B18" s="19">
        <f t="shared" si="2"/>
        <v>45242</v>
      </c>
      <c r="C18" s="20" t="s">
        <v>77</v>
      </c>
      <c r="D18" s="21" cm="1">
        <f t="array" ref="D18">SUMPRODUCT(('③【組立化粧箱】作業依頼＆実績'!$K$7:$K$256=④【組立化粧箱】在庫情報!$B18)*('③【組立化粧箱】作業依頼＆実績'!$L$7:$L$256=④【組立化粧箱】在庫情報!E$4),('③【組立化粧箱】作業依頼＆実績'!$N$7:$N$256))</f>
        <v>0</v>
      </c>
      <c r="E18" s="22">
        <f>SUMPRODUCT(('⑤【組立化粧箱】出荷依頼＆出荷実績'!$L$7:$L$256=④【組立化粧箱】在庫情報!$B18)*('⑤【組立化粧箱】出荷依頼＆出荷実績'!$M$7:$M$256=④【組立化粧箱】在庫情報!E$4),('⑤【組立化粧箱】出荷依頼＆出荷実績'!$O$7:$O$256))</f>
        <v>0</v>
      </c>
      <c r="F18" s="23">
        <f t="shared" si="3"/>
        <v>0</v>
      </c>
      <c r="G18" s="21" cm="1">
        <f t="array" ref="G18">SUMPRODUCT(('③【組立化粧箱】作業依頼＆実績'!$K$7:$K$256=④【組立化粧箱】在庫情報!$B18)*('③【組立化粧箱】作業依頼＆実績'!$L$7:$L$256=④【組立化粧箱】在庫情報!H$4),('③【組立化粧箱】作業依頼＆実績'!$N$7:$N$256))</f>
        <v>0</v>
      </c>
      <c r="H18" s="22">
        <f>SUMPRODUCT(('⑤【組立化粧箱】出荷依頼＆出荷実績'!$L$7:$L$256=④【組立化粧箱】在庫情報!$B18)*('⑤【組立化粧箱】出荷依頼＆出荷実績'!$M$7:$M$256=④【組立化粧箱】在庫情報!H$4),('⑤【組立化粧箱】出荷依頼＆出荷実績'!$O$7:$O$256))</f>
        <v>0</v>
      </c>
      <c r="I18" s="23">
        <f t="shared" si="4"/>
        <v>0</v>
      </c>
      <c r="J18" s="21" cm="1">
        <f t="array" ref="J18">SUMPRODUCT(('③【組立化粧箱】作業依頼＆実績'!$K$7:$K$256=④【組立化粧箱】在庫情報!$B18)*('③【組立化粧箱】作業依頼＆実績'!$L$7:$L$256=④【組立化粧箱】在庫情報!K$4),('③【組立化粧箱】作業依頼＆実績'!$N$7:$N$256))</f>
        <v>0</v>
      </c>
      <c r="K18" s="22">
        <f>SUMPRODUCT(('⑤【組立化粧箱】出荷依頼＆出荷実績'!$L$7:$L$256=④【組立化粧箱】在庫情報!$B18)*('⑤【組立化粧箱】出荷依頼＆出荷実績'!$M$7:$M$256=④【組立化粧箱】在庫情報!K$4),('⑤【組立化粧箱】出荷依頼＆出荷実績'!$O$7:$O$256))</f>
        <v>0</v>
      </c>
      <c r="L18" s="23">
        <f t="shared" si="5"/>
        <v>0</v>
      </c>
      <c r="M18" s="159"/>
      <c r="N18" s="160"/>
      <c r="O18" s="161"/>
      <c r="P18" s="21" cm="1">
        <f t="array" ref="P18">SUMPRODUCT(('③【組立化粧箱】作業依頼＆実績'!$K$7:$K$256=④【組立化粧箱】在庫情報!$B18)*('③【組立化粧箱】作業依頼＆実績'!$L$7:$L$256=④【組立化粧箱】在庫情報!Q$4),('③【組立化粧箱】作業依頼＆実績'!$N$7:$N$256))</f>
        <v>0</v>
      </c>
      <c r="Q18" s="21" cm="1">
        <f t="array" ref="Q18">SUMPRODUCT(('③【組立化粧箱】作業依頼＆実績'!$K$7:$K$256=④【組立化粧箱】在庫情報!$B18)*('③【組立化粧箱】作業依頼＆実績'!$L$7:$L$256=④【組立化粧箱】在庫情報!R$4),('③【組立化粧箱】作業依頼＆実績'!$N$7:$N$256))</f>
        <v>0</v>
      </c>
      <c r="R18" s="23">
        <f t="shared" si="6"/>
        <v>0</v>
      </c>
      <c r="T18" s="68">
        <f t="shared" si="0"/>
        <v>0</v>
      </c>
      <c r="U18" s="22">
        <f t="shared" si="1"/>
        <v>0</v>
      </c>
      <c r="V18" s="69">
        <f t="shared" si="7"/>
        <v>0</v>
      </c>
    </row>
    <row r="19" spans="2:22" ht="18.75" hidden="1" customHeight="1" outlineLevel="1" x14ac:dyDescent="0.25">
      <c r="B19" s="19">
        <f t="shared" si="2"/>
        <v>45243</v>
      </c>
      <c r="C19" s="20" t="s">
        <v>78</v>
      </c>
      <c r="D19" s="21" cm="1">
        <f t="array" ref="D19">SUMPRODUCT(('③【組立化粧箱】作業依頼＆実績'!$K$7:$K$256=④【組立化粧箱】在庫情報!$B19)*('③【組立化粧箱】作業依頼＆実績'!$L$7:$L$256=④【組立化粧箱】在庫情報!E$4),('③【組立化粧箱】作業依頼＆実績'!$N$7:$N$256))</f>
        <v>0</v>
      </c>
      <c r="E19" s="22">
        <f>SUMPRODUCT(('⑤【組立化粧箱】出荷依頼＆出荷実績'!$L$7:$L$256=④【組立化粧箱】在庫情報!$B19)*('⑤【組立化粧箱】出荷依頼＆出荷実績'!$M$7:$M$256=④【組立化粧箱】在庫情報!E$4),('⑤【組立化粧箱】出荷依頼＆出荷実績'!$O$7:$O$256))</f>
        <v>0</v>
      </c>
      <c r="F19" s="23">
        <f t="shared" si="3"/>
        <v>0</v>
      </c>
      <c r="G19" s="21" cm="1">
        <f t="array" ref="G19">SUMPRODUCT(('③【組立化粧箱】作業依頼＆実績'!$K$7:$K$256=④【組立化粧箱】在庫情報!$B19)*('③【組立化粧箱】作業依頼＆実績'!$L$7:$L$256=④【組立化粧箱】在庫情報!H$4),('③【組立化粧箱】作業依頼＆実績'!$N$7:$N$256))</f>
        <v>0</v>
      </c>
      <c r="H19" s="22">
        <f>SUMPRODUCT(('⑤【組立化粧箱】出荷依頼＆出荷実績'!$L$7:$L$256=④【組立化粧箱】在庫情報!$B19)*('⑤【組立化粧箱】出荷依頼＆出荷実績'!$M$7:$M$256=④【組立化粧箱】在庫情報!H$4),('⑤【組立化粧箱】出荷依頼＆出荷実績'!$O$7:$O$256))</f>
        <v>0</v>
      </c>
      <c r="I19" s="23">
        <f t="shared" si="4"/>
        <v>0</v>
      </c>
      <c r="J19" s="21" cm="1">
        <f t="array" ref="J19">SUMPRODUCT(('③【組立化粧箱】作業依頼＆実績'!$K$7:$K$256=④【組立化粧箱】在庫情報!$B19)*('③【組立化粧箱】作業依頼＆実績'!$L$7:$L$256=④【組立化粧箱】在庫情報!K$4),('③【組立化粧箱】作業依頼＆実績'!$N$7:$N$256))</f>
        <v>0</v>
      </c>
      <c r="K19" s="22">
        <f>SUMPRODUCT(('⑤【組立化粧箱】出荷依頼＆出荷実績'!$L$7:$L$256=④【組立化粧箱】在庫情報!$B19)*('⑤【組立化粧箱】出荷依頼＆出荷実績'!$M$7:$M$256=④【組立化粧箱】在庫情報!K$4),('⑤【組立化粧箱】出荷依頼＆出荷実績'!$O$7:$O$256))</f>
        <v>0</v>
      </c>
      <c r="L19" s="23">
        <f t="shared" si="5"/>
        <v>0</v>
      </c>
      <c r="M19" s="159"/>
      <c r="N19" s="160"/>
      <c r="O19" s="161"/>
      <c r="P19" s="21" cm="1">
        <f t="array" ref="P19">SUMPRODUCT(('③【組立化粧箱】作業依頼＆実績'!$K$7:$K$256=④【組立化粧箱】在庫情報!$B19)*('③【組立化粧箱】作業依頼＆実績'!$L$7:$L$256=④【組立化粧箱】在庫情報!Q$4),('③【組立化粧箱】作業依頼＆実績'!$N$7:$N$256))</f>
        <v>0</v>
      </c>
      <c r="Q19" s="21" cm="1">
        <f t="array" ref="Q19">SUMPRODUCT(('③【組立化粧箱】作業依頼＆実績'!$K$7:$K$256=④【組立化粧箱】在庫情報!$B19)*('③【組立化粧箱】作業依頼＆実績'!$L$7:$L$256=④【組立化粧箱】在庫情報!R$4),('③【組立化粧箱】作業依頼＆実績'!$N$7:$N$256))</f>
        <v>0</v>
      </c>
      <c r="R19" s="23">
        <f t="shared" si="6"/>
        <v>0</v>
      </c>
      <c r="T19" s="68">
        <f t="shared" si="0"/>
        <v>0</v>
      </c>
      <c r="U19" s="22">
        <f t="shared" si="1"/>
        <v>0</v>
      </c>
      <c r="V19" s="69">
        <f t="shared" si="7"/>
        <v>0</v>
      </c>
    </row>
    <row r="20" spans="2:22" ht="18.75" hidden="1" customHeight="1" outlineLevel="1" x14ac:dyDescent="0.25">
      <c r="B20" s="19">
        <f t="shared" si="2"/>
        <v>45244</v>
      </c>
      <c r="C20" s="20" t="s">
        <v>79</v>
      </c>
      <c r="D20" s="21" cm="1">
        <f t="array" ref="D20">SUMPRODUCT(('③【組立化粧箱】作業依頼＆実績'!$K$7:$K$256=④【組立化粧箱】在庫情報!$B20)*('③【組立化粧箱】作業依頼＆実績'!$L$7:$L$256=④【組立化粧箱】在庫情報!E$4),('③【組立化粧箱】作業依頼＆実績'!$N$7:$N$256))</f>
        <v>0</v>
      </c>
      <c r="E20" s="22">
        <f>SUMPRODUCT(('⑤【組立化粧箱】出荷依頼＆出荷実績'!$L$7:$L$256=④【組立化粧箱】在庫情報!$B20)*('⑤【組立化粧箱】出荷依頼＆出荷実績'!$M$7:$M$256=④【組立化粧箱】在庫情報!E$4),('⑤【組立化粧箱】出荷依頼＆出荷実績'!$O$7:$O$256))</f>
        <v>0</v>
      </c>
      <c r="F20" s="23">
        <f t="shared" si="3"/>
        <v>0</v>
      </c>
      <c r="G20" s="21" cm="1">
        <f t="array" ref="G20">SUMPRODUCT(('③【組立化粧箱】作業依頼＆実績'!$K$7:$K$256=④【組立化粧箱】在庫情報!$B20)*('③【組立化粧箱】作業依頼＆実績'!$L$7:$L$256=④【組立化粧箱】在庫情報!H$4),('③【組立化粧箱】作業依頼＆実績'!$N$7:$N$256))</f>
        <v>0</v>
      </c>
      <c r="H20" s="22">
        <f>SUMPRODUCT(('⑤【組立化粧箱】出荷依頼＆出荷実績'!$L$7:$L$256=④【組立化粧箱】在庫情報!$B20)*('⑤【組立化粧箱】出荷依頼＆出荷実績'!$M$7:$M$256=④【組立化粧箱】在庫情報!H$4),('⑤【組立化粧箱】出荷依頼＆出荷実績'!$O$7:$O$256))</f>
        <v>0</v>
      </c>
      <c r="I20" s="23">
        <f t="shared" si="4"/>
        <v>0</v>
      </c>
      <c r="J20" s="21" cm="1">
        <f t="array" ref="J20">SUMPRODUCT(('③【組立化粧箱】作業依頼＆実績'!$K$7:$K$256=④【組立化粧箱】在庫情報!$B20)*('③【組立化粧箱】作業依頼＆実績'!$L$7:$L$256=④【組立化粧箱】在庫情報!K$4),('③【組立化粧箱】作業依頼＆実績'!$N$7:$N$256))</f>
        <v>0</v>
      </c>
      <c r="K20" s="22">
        <f>SUMPRODUCT(('⑤【組立化粧箱】出荷依頼＆出荷実績'!$L$7:$L$256=④【組立化粧箱】在庫情報!$B20)*('⑤【組立化粧箱】出荷依頼＆出荷実績'!$M$7:$M$256=④【組立化粧箱】在庫情報!K$4),('⑤【組立化粧箱】出荷依頼＆出荷実績'!$O$7:$O$256))</f>
        <v>0</v>
      </c>
      <c r="L20" s="23">
        <f t="shared" si="5"/>
        <v>0</v>
      </c>
      <c r="M20" s="159"/>
      <c r="N20" s="160"/>
      <c r="O20" s="161"/>
      <c r="P20" s="21" cm="1">
        <f t="array" ref="P20">SUMPRODUCT(('③【組立化粧箱】作業依頼＆実績'!$K$7:$K$256=④【組立化粧箱】在庫情報!$B20)*('③【組立化粧箱】作業依頼＆実績'!$L$7:$L$256=④【組立化粧箱】在庫情報!Q$4),('③【組立化粧箱】作業依頼＆実績'!$N$7:$N$256))</f>
        <v>0</v>
      </c>
      <c r="Q20" s="21" cm="1">
        <f t="array" ref="Q20">SUMPRODUCT(('③【組立化粧箱】作業依頼＆実績'!$K$7:$K$256=④【組立化粧箱】在庫情報!$B20)*('③【組立化粧箱】作業依頼＆実績'!$L$7:$L$256=④【組立化粧箱】在庫情報!R$4),('③【組立化粧箱】作業依頼＆実績'!$N$7:$N$256))</f>
        <v>0</v>
      </c>
      <c r="R20" s="23">
        <f t="shared" si="6"/>
        <v>0</v>
      </c>
      <c r="T20" s="68">
        <f t="shared" si="0"/>
        <v>0</v>
      </c>
      <c r="U20" s="22">
        <f t="shared" si="1"/>
        <v>0</v>
      </c>
      <c r="V20" s="69">
        <f t="shared" si="7"/>
        <v>0</v>
      </c>
    </row>
    <row r="21" spans="2:22" ht="18.75" hidden="1" customHeight="1" outlineLevel="1" x14ac:dyDescent="0.25">
      <c r="B21" s="19">
        <f t="shared" si="2"/>
        <v>45245</v>
      </c>
      <c r="C21" s="20" t="s">
        <v>80</v>
      </c>
      <c r="D21" s="21" cm="1">
        <f t="array" ref="D21">SUMPRODUCT(('③【組立化粧箱】作業依頼＆実績'!$K$7:$K$256=④【組立化粧箱】在庫情報!$B21)*('③【組立化粧箱】作業依頼＆実績'!$L$7:$L$256=④【組立化粧箱】在庫情報!E$4),('③【組立化粧箱】作業依頼＆実績'!$N$7:$N$256))</f>
        <v>1500</v>
      </c>
      <c r="E21" s="22">
        <f>SUMPRODUCT(('⑤【組立化粧箱】出荷依頼＆出荷実績'!$L$7:$L$256=④【組立化粧箱】在庫情報!$B21)*('⑤【組立化粧箱】出荷依頼＆出荷実績'!$M$7:$M$256=④【組立化粧箱】在庫情報!E$4),('⑤【組立化粧箱】出荷依頼＆出荷実績'!$O$7:$O$256))</f>
        <v>0</v>
      </c>
      <c r="F21" s="23">
        <f t="shared" si="3"/>
        <v>1500</v>
      </c>
      <c r="G21" s="21" cm="1">
        <f t="array" ref="G21">SUMPRODUCT(('③【組立化粧箱】作業依頼＆実績'!$K$7:$K$256=④【組立化粧箱】在庫情報!$B21)*('③【組立化粧箱】作業依頼＆実績'!$L$7:$L$256=④【組立化粧箱】在庫情報!H$4),('③【組立化粧箱】作業依頼＆実績'!$N$7:$N$256))</f>
        <v>0</v>
      </c>
      <c r="H21" s="22">
        <f>SUMPRODUCT(('⑤【組立化粧箱】出荷依頼＆出荷実績'!$L$7:$L$256=④【組立化粧箱】在庫情報!$B21)*('⑤【組立化粧箱】出荷依頼＆出荷実績'!$M$7:$M$256=④【組立化粧箱】在庫情報!H$4),('⑤【組立化粧箱】出荷依頼＆出荷実績'!$O$7:$O$256))</f>
        <v>0</v>
      </c>
      <c r="I21" s="23">
        <f t="shared" si="4"/>
        <v>0</v>
      </c>
      <c r="J21" s="21" cm="1">
        <f t="array" ref="J21">SUMPRODUCT(('③【組立化粧箱】作業依頼＆実績'!$K$7:$K$256=④【組立化粧箱】在庫情報!$B21)*('③【組立化粧箱】作業依頼＆実績'!$L$7:$L$256=④【組立化粧箱】在庫情報!K$4),('③【組立化粧箱】作業依頼＆実績'!$N$7:$N$256))</f>
        <v>0</v>
      </c>
      <c r="K21" s="22">
        <f>SUMPRODUCT(('⑤【組立化粧箱】出荷依頼＆出荷実績'!$L$7:$L$256=④【組立化粧箱】在庫情報!$B21)*('⑤【組立化粧箱】出荷依頼＆出荷実績'!$M$7:$M$256=④【組立化粧箱】在庫情報!K$4),('⑤【組立化粧箱】出荷依頼＆出荷実績'!$O$7:$O$256))</f>
        <v>0</v>
      </c>
      <c r="L21" s="23">
        <f t="shared" si="5"/>
        <v>0</v>
      </c>
      <c r="M21" s="159"/>
      <c r="N21" s="160"/>
      <c r="O21" s="161"/>
      <c r="P21" s="21" cm="1">
        <f t="array" ref="P21">SUMPRODUCT(('③【組立化粧箱】作業依頼＆実績'!$K$7:$K$256=④【組立化粧箱】在庫情報!$B21)*('③【組立化粧箱】作業依頼＆実績'!$L$7:$L$256=④【組立化粧箱】在庫情報!Q$4),('③【組立化粧箱】作業依頼＆実績'!$N$7:$N$256))</f>
        <v>0</v>
      </c>
      <c r="Q21" s="21" cm="1">
        <f t="array" ref="Q21">SUMPRODUCT(('③【組立化粧箱】作業依頼＆実績'!$K$7:$K$256=④【組立化粧箱】在庫情報!$B21)*('③【組立化粧箱】作業依頼＆実績'!$L$7:$L$256=④【組立化粧箱】在庫情報!R$4),('③【組立化粧箱】作業依頼＆実績'!$N$7:$N$256))</f>
        <v>0</v>
      </c>
      <c r="R21" s="23">
        <f t="shared" si="6"/>
        <v>0</v>
      </c>
      <c r="T21" s="68">
        <f t="shared" si="0"/>
        <v>1500</v>
      </c>
      <c r="U21" s="22">
        <f t="shared" si="1"/>
        <v>0</v>
      </c>
      <c r="V21" s="69">
        <f t="shared" si="7"/>
        <v>1500</v>
      </c>
    </row>
    <row r="22" spans="2:22" ht="18.75" hidden="1" customHeight="1" outlineLevel="1" x14ac:dyDescent="0.25">
      <c r="B22" s="19">
        <f t="shared" si="2"/>
        <v>45246</v>
      </c>
      <c r="C22" s="20" t="s">
        <v>81</v>
      </c>
      <c r="D22" s="21" cm="1">
        <f t="array" ref="D22">SUMPRODUCT(('③【組立化粧箱】作業依頼＆実績'!$K$7:$K$256=④【組立化粧箱】在庫情報!$B22)*('③【組立化粧箱】作業依頼＆実績'!$L$7:$L$256=④【組立化粧箱】在庫情報!E$4),('③【組立化粧箱】作業依頼＆実績'!$N$7:$N$256))</f>
        <v>0</v>
      </c>
      <c r="E22" s="22">
        <f>SUMPRODUCT(('⑤【組立化粧箱】出荷依頼＆出荷実績'!$L$7:$L$256=④【組立化粧箱】在庫情報!$B22)*('⑤【組立化粧箱】出荷依頼＆出荷実績'!$M$7:$M$256=④【組立化粧箱】在庫情報!E$4),('⑤【組立化粧箱】出荷依頼＆出荷実績'!$O$7:$O$256))</f>
        <v>0</v>
      </c>
      <c r="F22" s="23">
        <f t="shared" si="3"/>
        <v>1500</v>
      </c>
      <c r="G22" s="21" cm="1">
        <f t="array" ref="G22">SUMPRODUCT(('③【組立化粧箱】作業依頼＆実績'!$K$7:$K$256=④【組立化粧箱】在庫情報!$B22)*('③【組立化粧箱】作業依頼＆実績'!$L$7:$L$256=④【組立化粧箱】在庫情報!H$4),('③【組立化粧箱】作業依頼＆実績'!$N$7:$N$256))</f>
        <v>0</v>
      </c>
      <c r="H22" s="22">
        <f>SUMPRODUCT(('⑤【組立化粧箱】出荷依頼＆出荷実績'!$L$7:$L$256=④【組立化粧箱】在庫情報!$B22)*('⑤【組立化粧箱】出荷依頼＆出荷実績'!$M$7:$M$256=④【組立化粧箱】在庫情報!H$4),('⑤【組立化粧箱】出荷依頼＆出荷実績'!$O$7:$O$256))</f>
        <v>0</v>
      </c>
      <c r="I22" s="23">
        <f t="shared" si="4"/>
        <v>0</v>
      </c>
      <c r="J22" s="21" cm="1">
        <f t="array" ref="J22">SUMPRODUCT(('③【組立化粧箱】作業依頼＆実績'!$K$7:$K$256=④【組立化粧箱】在庫情報!$B22)*('③【組立化粧箱】作業依頼＆実績'!$L$7:$L$256=④【組立化粧箱】在庫情報!K$4),('③【組立化粧箱】作業依頼＆実績'!$N$7:$N$256))</f>
        <v>0</v>
      </c>
      <c r="K22" s="22">
        <f>SUMPRODUCT(('⑤【組立化粧箱】出荷依頼＆出荷実績'!$L$7:$L$256=④【組立化粧箱】在庫情報!$B22)*('⑤【組立化粧箱】出荷依頼＆出荷実績'!$M$7:$M$256=④【組立化粧箱】在庫情報!K$4),('⑤【組立化粧箱】出荷依頼＆出荷実績'!$O$7:$O$256))</f>
        <v>0</v>
      </c>
      <c r="L22" s="23">
        <f t="shared" si="5"/>
        <v>0</v>
      </c>
      <c r="M22" s="159"/>
      <c r="N22" s="160"/>
      <c r="O22" s="161"/>
      <c r="P22" s="21" cm="1">
        <f t="array" ref="P22">SUMPRODUCT(('③【組立化粧箱】作業依頼＆実績'!$K$7:$K$256=④【組立化粧箱】在庫情報!$B22)*('③【組立化粧箱】作業依頼＆実績'!$L$7:$L$256=④【組立化粧箱】在庫情報!Q$4),('③【組立化粧箱】作業依頼＆実績'!$N$7:$N$256))</f>
        <v>0</v>
      </c>
      <c r="Q22" s="21" cm="1">
        <f t="array" ref="Q22">SUMPRODUCT(('③【組立化粧箱】作業依頼＆実績'!$K$7:$K$256=④【組立化粧箱】在庫情報!$B22)*('③【組立化粧箱】作業依頼＆実績'!$L$7:$L$256=④【組立化粧箱】在庫情報!R$4),('③【組立化粧箱】作業依頼＆実績'!$N$7:$N$256))</f>
        <v>0</v>
      </c>
      <c r="R22" s="23">
        <f t="shared" si="6"/>
        <v>0</v>
      </c>
      <c r="T22" s="68">
        <f t="shared" si="0"/>
        <v>0</v>
      </c>
      <c r="U22" s="22">
        <f t="shared" si="1"/>
        <v>0</v>
      </c>
      <c r="V22" s="69">
        <f t="shared" si="7"/>
        <v>1500</v>
      </c>
    </row>
    <row r="23" spans="2:22" ht="18.75" hidden="1" customHeight="1" outlineLevel="1" x14ac:dyDescent="0.25">
      <c r="B23" s="19">
        <f t="shared" si="2"/>
        <v>45247</v>
      </c>
      <c r="C23" s="20" t="s">
        <v>75</v>
      </c>
      <c r="D23" s="21" cm="1">
        <f t="array" ref="D23">SUMPRODUCT(('③【組立化粧箱】作業依頼＆実績'!$K$7:$K$256=④【組立化粧箱】在庫情報!$B23)*('③【組立化粧箱】作業依頼＆実績'!$L$7:$L$256=④【組立化粧箱】在庫情報!E$4),('③【組立化粧箱】作業依頼＆実績'!$N$7:$N$256))</f>
        <v>0</v>
      </c>
      <c r="E23" s="22">
        <f>SUMPRODUCT(('⑤【組立化粧箱】出荷依頼＆出荷実績'!$L$7:$L$256=④【組立化粧箱】在庫情報!$B23)*('⑤【組立化粧箱】出荷依頼＆出荷実績'!$M$7:$M$256=④【組立化粧箱】在庫情報!E$4),('⑤【組立化粧箱】出荷依頼＆出荷実績'!$O$7:$O$256))</f>
        <v>0</v>
      </c>
      <c r="F23" s="23">
        <f t="shared" si="3"/>
        <v>1500</v>
      </c>
      <c r="G23" s="21" cm="1">
        <f t="array" ref="G23">SUMPRODUCT(('③【組立化粧箱】作業依頼＆実績'!$K$7:$K$256=④【組立化粧箱】在庫情報!$B23)*('③【組立化粧箱】作業依頼＆実績'!$L$7:$L$256=④【組立化粧箱】在庫情報!H$4),('③【組立化粧箱】作業依頼＆実績'!$N$7:$N$256))</f>
        <v>500</v>
      </c>
      <c r="H23" s="22">
        <f>SUMPRODUCT(('⑤【組立化粧箱】出荷依頼＆出荷実績'!$L$7:$L$256=④【組立化粧箱】在庫情報!$B23)*('⑤【組立化粧箱】出荷依頼＆出荷実績'!$M$7:$M$256=④【組立化粧箱】在庫情報!H$4),('⑤【組立化粧箱】出荷依頼＆出荷実績'!$O$7:$O$256))</f>
        <v>0</v>
      </c>
      <c r="I23" s="23">
        <f t="shared" si="4"/>
        <v>500</v>
      </c>
      <c r="J23" s="21" cm="1">
        <f t="array" ref="J23">SUMPRODUCT(('③【組立化粧箱】作業依頼＆実績'!$K$7:$K$256=④【組立化粧箱】在庫情報!$B23)*('③【組立化粧箱】作業依頼＆実績'!$L$7:$L$256=④【組立化粧箱】在庫情報!K$4),('③【組立化粧箱】作業依頼＆実績'!$N$7:$N$256))</f>
        <v>500</v>
      </c>
      <c r="K23" s="22">
        <f>SUMPRODUCT(('⑤【組立化粧箱】出荷依頼＆出荷実績'!$L$7:$L$256=④【組立化粧箱】在庫情報!$B23)*('⑤【組立化粧箱】出荷依頼＆出荷実績'!$M$7:$M$256=④【組立化粧箱】在庫情報!K$4),('⑤【組立化粧箱】出荷依頼＆出荷実績'!$O$7:$O$256))</f>
        <v>0</v>
      </c>
      <c r="L23" s="23">
        <f t="shared" si="5"/>
        <v>500</v>
      </c>
      <c r="M23" s="159"/>
      <c r="N23" s="160"/>
      <c r="O23" s="161"/>
      <c r="P23" s="21" cm="1">
        <f t="array" ref="P23">SUMPRODUCT(('③【組立化粧箱】作業依頼＆実績'!$K$7:$K$256=④【組立化粧箱】在庫情報!$B23)*('③【組立化粧箱】作業依頼＆実績'!$L$7:$L$256=④【組立化粧箱】在庫情報!Q$4),('③【組立化粧箱】作業依頼＆実績'!$N$7:$N$256))</f>
        <v>0</v>
      </c>
      <c r="Q23" s="21" cm="1">
        <f t="array" ref="Q23">SUMPRODUCT(('③【組立化粧箱】作業依頼＆実績'!$K$7:$K$256=④【組立化粧箱】在庫情報!$B23)*('③【組立化粧箱】作業依頼＆実績'!$L$7:$L$256=④【組立化粧箱】在庫情報!R$4),('③【組立化粧箱】作業依頼＆実績'!$N$7:$N$256))</f>
        <v>0</v>
      </c>
      <c r="R23" s="23">
        <f t="shared" si="6"/>
        <v>0</v>
      </c>
      <c r="T23" s="68">
        <f t="shared" si="0"/>
        <v>1000</v>
      </c>
      <c r="U23" s="22">
        <f t="shared" si="1"/>
        <v>0</v>
      </c>
      <c r="V23" s="69">
        <f t="shared" si="7"/>
        <v>2500</v>
      </c>
    </row>
    <row r="24" spans="2:22" ht="18.75" hidden="1" customHeight="1" outlineLevel="1" x14ac:dyDescent="0.25">
      <c r="B24" s="19">
        <f t="shared" si="2"/>
        <v>45248</v>
      </c>
      <c r="C24" s="20" t="s">
        <v>76</v>
      </c>
      <c r="D24" s="21" cm="1">
        <f t="array" ref="D24">SUMPRODUCT(('③【組立化粧箱】作業依頼＆実績'!$K$7:$K$256=④【組立化粧箱】在庫情報!$B24)*('③【組立化粧箱】作業依頼＆実績'!$L$7:$L$256=④【組立化粧箱】在庫情報!E$4),('③【組立化粧箱】作業依頼＆実績'!$N$7:$N$256))</f>
        <v>0</v>
      </c>
      <c r="E24" s="22">
        <f>SUMPRODUCT(('⑤【組立化粧箱】出荷依頼＆出荷実績'!$L$7:$L$256=④【組立化粧箱】在庫情報!$B24)*('⑤【組立化粧箱】出荷依頼＆出荷実績'!$M$7:$M$256=④【組立化粧箱】在庫情報!E$4),('⑤【組立化粧箱】出荷依頼＆出荷実績'!$O$7:$O$256))</f>
        <v>0</v>
      </c>
      <c r="F24" s="23">
        <f t="shared" si="3"/>
        <v>1500</v>
      </c>
      <c r="G24" s="21" cm="1">
        <f t="array" ref="G24">SUMPRODUCT(('③【組立化粧箱】作業依頼＆実績'!$K$7:$K$256=④【組立化粧箱】在庫情報!$B24)*('③【組立化粧箱】作業依頼＆実績'!$L$7:$L$256=④【組立化粧箱】在庫情報!H$4),('③【組立化粧箱】作業依頼＆実績'!$N$7:$N$256))</f>
        <v>0</v>
      </c>
      <c r="H24" s="22">
        <f>SUMPRODUCT(('⑤【組立化粧箱】出荷依頼＆出荷実績'!$L$7:$L$256=④【組立化粧箱】在庫情報!$B24)*('⑤【組立化粧箱】出荷依頼＆出荷実績'!$M$7:$M$256=④【組立化粧箱】在庫情報!H$4),('⑤【組立化粧箱】出荷依頼＆出荷実績'!$O$7:$O$256))</f>
        <v>0</v>
      </c>
      <c r="I24" s="23">
        <f t="shared" si="4"/>
        <v>500</v>
      </c>
      <c r="J24" s="21" cm="1">
        <f t="array" ref="J24">SUMPRODUCT(('③【組立化粧箱】作業依頼＆実績'!$K$7:$K$256=④【組立化粧箱】在庫情報!$B24)*('③【組立化粧箱】作業依頼＆実績'!$L$7:$L$256=④【組立化粧箱】在庫情報!K$4),('③【組立化粧箱】作業依頼＆実績'!$N$7:$N$256))</f>
        <v>0</v>
      </c>
      <c r="K24" s="22">
        <f>SUMPRODUCT(('⑤【組立化粧箱】出荷依頼＆出荷実績'!$L$7:$L$256=④【組立化粧箱】在庫情報!$B24)*('⑤【組立化粧箱】出荷依頼＆出荷実績'!$M$7:$M$256=④【組立化粧箱】在庫情報!K$4),('⑤【組立化粧箱】出荷依頼＆出荷実績'!$O$7:$O$256))</f>
        <v>0</v>
      </c>
      <c r="L24" s="23">
        <f t="shared" si="5"/>
        <v>500</v>
      </c>
      <c r="M24" s="159"/>
      <c r="N24" s="160"/>
      <c r="O24" s="161"/>
      <c r="P24" s="21" cm="1">
        <f t="array" ref="P24">SUMPRODUCT(('③【組立化粧箱】作業依頼＆実績'!$K$7:$K$256=④【組立化粧箱】在庫情報!$B24)*('③【組立化粧箱】作業依頼＆実績'!$L$7:$L$256=④【組立化粧箱】在庫情報!Q$4),('③【組立化粧箱】作業依頼＆実績'!$N$7:$N$256))</f>
        <v>0</v>
      </c>
      <c r="Q24" s="21" cm="1">
        <f t="array" ref="Q24">SUMPRODUCT(('③【組立化粧箱】作業依頼＆実績'!$K$7:$K$256=④【組立化粧箱】在庫情報!$B24)*('③【組立化粧箱】作業依頼＆実績'!$L$7:$L$256=④【組立化粧箱】在庫情報!R$4),('③【組立化粧箱】作業依頼＆実績'!$N$7:$N$256))</f>
        <v>0</v>
      </c>
      <c r="R24" s="23">
        <f t="shared" si="6"/>
        <v>0</v>
      </c>
      <c r="T24" s="68">
        <f t="shared" si="0"/>
        <v>0</v>
      </c>
      <c r="U24" s="22">
        <f t="shared" si="1"/>
        <v>0</v>
      </c>
      <c r="V24" s="69">
        <f t="shared" si="7"/>
        <v>2500</v>
      </c>
    </row>
    <row r="25" spans="2:22" ht="18.75" hidden="1" customHeight="1" outlineLevel="1" x14ac:dyDescent="0.25">
      <c r="B25" s="19">
        <f t="shared" si="2"/>
        <v>45249</v>
      </c>
      <c r="C25" s="20" t="s">
        <v>77</v>
      </c>
      <c r="D25" s="21" cm="1">
        <f t="array" ref="D25">SUMPRODUCT(('③【組立化粧箱】作業依頼＆実績'!$K$7:$K$256=④【組立化粧箱】在庫情報!$B25)*('③【組立化粧箱】作業依頼＆実績'!$L$7:$L$256=④【組立化粧箱】在庫情報!E$4),('③【組立化粧箱】作業依頼＆実績'!$N$7:$N$256))</f>
        <v>0</v>
      </c>
      <c r="E25" s="22">
        <f>SUMPRODUCT(('⑤【組立化粧箱】出荷依頼＆出荷実績'!$L$7:$L$256=④【組立化粧箱】在庫情報!$B25)*('⑤【組立化粧箱】出荷依頼＆出荷実績'!$M$7:$M$256=④【組立化粧箱】在庫情報!E$4),('⑤【組立化粧箱】出荷依頼＆出荷実績'!$O$7:$O$256))</f>
        <v>0</v>
      </c>
      <c r="F25" s="23">
        <f t="shared" si="3"/>
        <v>1500</v>
      </c>
      <c r="G25" s="21" cm="1">
        <f t="array" ref="G25">SUMPRODUCT(('③【組立化粧箱】作業依頼＆実績'!$K$7:$K$256=④【組立化粧箱】在庫情報!$B25)*('③【組立化粧箱】作業依頼＆実績'!$L$7:$L$256=④【組立化粧箱】在庫情報!H$4),('③【組立化粧箱】作業依頼＆実績'!$N$7:$N$256))</f>
        <v>0</v>
      </c>
      <c r="H25" s="22">
        <f>SUMPRODUCT(('⑤【組立化粧箱】出荷依頼＆出荷実績'!$L$7:$L$256=④【組立化粧箱】在庫情報!$B25)*('⑤【組立化粧箱】出荷依頼＆出荷実績'!$M$7:$M$256=④【組立化粧箱】在庫情報!H$4),('⑤【組立化粧箱】出荷依頼＆出荷実績'!$O$7:$O$256))</f>
        <v>0</v>
      </c>
      <c r="I25" s="23">
        <f t="shared" si="4"/>
        <v>500</v>
      </c>
      <c r="J25" s="21" cm="1">
        <f t="array" ref="J25">SUMPRODUCT(('③【組立化粧箱】作業依頼＆実績'!$K$7:$K$256=④【組立化粧箱】在庫情報!$B25)*('③【組立化粧箱】作業依頼＆実績'!$L$7:$L$256=④【組立化粧箱】在庫情報!K$4),('③【組立化粧箱】作業依頼＆実績'!$N$7:$N$256))</f>
        <v>0</v>
      </c>
      <c r="K25" s="22">
        <f>SUMPRODUCT(('⑤【組立化粧箱】出荷依頼＆出荷実績'!$L$7:$L$256=④【組立化粧箱】在庫情報!$B25)*('⑤【組立化粧箱】出荷依頼＆出荷実績'!$M$7:$M$256=④【組立化粧箱】在庫情報!K$4),('⑤【組立化粧箱】出荷依頼＆出荷実績'!$O$7:$O$256))</f>
        <v>0</v>
      </c>
      <c r="L25" s="23">
        <f t="shared" si="5"/>
        <v>500</v>
      </c>
      <c r="M25" s="159"/>
      <c r="N25" s="160"/>
      <c r="O25" s="161"/>
      <c r="P25" s="21" cm="1">
        <f t="array" ref="P25">SUMPRODUCT(('③【組立化粧箱】作業依頼＆実績'!$K$7:$K$256=④【組立化粧箱】在庫情報!$B25)*('③【組立化粧箱】作業依頼＆実績'!$L$7:$L$256=④【組立化粧箱】在庫情報!Q$4),('③【組立化粧箱】作業依頼＆実績'!$N$7:$N$256))</f>
        <v>0</v>
      </c>
      <c r="Q25" s="21" cm="1">
        <f t="array" ref="Q25">SUMPRODUCT(('③【組立化粧箱】作業依頼＆実績'!$K$7:$K$256=④【組立化粧箱】在庫情報!$B25)*('③【組立化粧箱】作業依頼＆実績'!$L$7:$L$256=④【組立化粧箱】在庫情報!R$4),('③【組立化粧箱】作業依頼＆実績'!$N$7:$N$256))</f>
        <v>0</v>
      </c>
      <c r="R25" s="23">
        <f t="shared" si="6"/>
        <v>0</v>
      </c>
      <c r="T25" s="68">
        <f t="shared" si="0"/>
        <v>0</v>
      </c>
      <c r="U25" s="22">
        <f t="shared" si="1"/>
        <v>0</v>
      </c>
      <c r="V25" s="69">
        <f t="shared" si="7"/>
        <v>2500</v>
      </c>
    </row>
    <row r="26" spans="2:22" ht="18.75" hidden="1" customHeight="1" outlineLevel="1" x14ac:dyDescent="0.25">
      <c r="B26" s="19">
        <f t="shared" si="2"/>
        <v>45250</v>
      </c>
      <c r="C26" s="20" t="s">
        <v>78</v>
      </c>
      <c r="D26" s="21" cm="1">
        <f t="array" ref="D26">SUMPRODUCT(('③【組立化粧箱】作業依頼＆実績'!$K$7:$K$256=④【組立化粧箱】在庫情報!$B26)*('③【組立化粧箱】作業依頼＆実績'!$L$7:$L$256=④【組立化粧箱】在庫情報!E$4),('③【組立化粧箱】作業依頼＆実績'!$N$7:$N$256))</f>
        <v>0</v>
      </c>
      <c r="E26" s="22">
        <f>SUMPRODUCT(('⑤【組立化粧箱】出荷依頼＆出荷実績'!$L$7:$L$256=④【組立化粧箱】在庫情報!$B26)*('⑤【組立化粧箱】出荷依頼＆出荷実績'!$M$7:$M$256=④【組立化粧箱】在庫情報!E$4),('⑤【組立化粧箱】出荷依頼＆出荷実績'!$O$7:$O$256))</f>
        <v>0</v>
      </c>
      <c r="F26" s="23">
        <f t="shared" si="3"/>
        <v>1500</v>
      </c>
      <c r="G26" s="21" cm="1">
        <f t="array" ref="G26">SUMPRODUCT(('③【組立化粧箱】作業依頼＆実績'!$K$7:$K$256=④【組立化粧箱】在庫情報!$B26)*('③【組立化粧箱】作業依頼＆実績'!$L$7:$L$256=④【組立化粧箱】在庫情報!H$4),('③【組立化粧箱】作業依頼＆実績'!$N$7:$N$256))</f>
        <v>0</v>
      </c>
      <c r="H26" s="22">
        <f>SUMPRODUCT(('⑤【組立化粧箱】出荷依頼＆出荷実績'!$L$7:$L$256=④【組立化粧箱】在庫情報!$B26)*('⑤【組立化粧箱】出荷依頼＆出荷実績'!$M$7:$M$256=④【組立化粧箱】在庫情報!H$4),('⑤【組立化粧箱】出荷依頼＆出荷実績'!$O$7:$O$256))</f>
        <v>0</v>
      </c>
      <c r="I26" s="23">
        <f t="shared" si="4"/>
        <v>500</v>
      </c>
      <c r="J26" s="21" cm="1">
        <f t="array" ref="J26">SUMPRODUCT(('③【組立化粧箱】作業依頼＆実績'!$K$7:$K$256=④【組立化粧箱】在庫情報!$B26)*('③【組立化粧箱】作業依頼＆実績'!$L$7:$L$256=④【組立化粧箱】在庫情報!K$4),('③【組立化粧箱】作業依頼＆実績'!$N$7:$N$256))</f>
        <v>0</v>
      </c>
      <c r="K26" s="22">
        <f>SUMPRODUCT(('⑤【組立化粧箱】出荷依頼＆出荷実績'!$L$7:$L$256=④【組立化粧箱】在庫情報!$B26)*('⑤【組立化粧箱】出荷依頼＆出荷実績'!$M$7:$M$256=④【組立化粧箱】在庫情報!K$4),('⑤【組立化粧箱】出荷依頼＆出荷実績'!$O$7:$O$256))</f>
        <v>0</v>
      </c>
      <c r="L26" s="23">
        <f t="shared" si="5"/>
        <v>500</v>
      </c>
      <c r="M26" s="159"/>
      <c r="N26" s="160"/>
      <c r="O26" s="161"/>
      <c r="P26" s="21" cm="1">
        <f t="array" ref="P26">SUMPRODUCT(('③【組立化粧箱】作業依頼＆実績'!$K$7:$K$256=④【組立化粧箱】在庫情報!$B26)*('③【組立化粧箱】作業依頼＆実績'!$L$7:$L$256=④【組立化粧箱】在庫情報!Q$4),('③【組立化粧箱】作業依頼＆実績'!$N$7:$N$256))</f>
        <v>0</v>
      </c>
      <c r="Q26" s="21" cm="1">
        <f t="array" ref="Q26">SUMPRODUCT(('③【組立化粧箱】作業依頼＆実績'!$K$7:$K$256=④【組立化粧箱】在庫情報!$B26)*('③【組立化粧箱】作業依頼＆実績'!$L$7:$L$256=④【組立化粧箱】在庫情報!R$4),('③【組立化粧箱】作業依頼＆実績'!$N$7:$N$256))</f>
        <v>0</v>
      </c>
      <c r="R26" s="23">
        <f t="shared" si="6"/>
        <v>0</v>
      </c>
      <c r="T26" s="68">
        <f t="shared" si="0"/>
        <v>0</v>
      </c>
      <c r="U26" s="22">
        <f t="shared" si="1"/>
        <v>0</v>
      </c>
      <c r="V26" s="69">
        <f t="shared" si="7"/>
        <v>2500</v>
      </c>
    </row>
    <row r="27" spans="2:22" ht="18.75" hidden="1" customHeight="1" outlineLevel="1" x14ac:dyDescent="0.25">
      <c r="B27" s="19">
        <f t="shared" si="2"/>
        <v>45251</v>
      </c>
      <c r="C27" s="20" t="s">
        <v>79</v>
      </c>
      <c r="D27" s="21" cm="1">
        <f t="array" ref="D27">SUMPRODUCT(('③【組立化粧箱】作業依頼＆実績'!$K$7:$K$256=④【組立化粧箱】在庫情報!$B27)*('③【組立化粧箱】作業依頼＆実績'!$L$7:$L$256=④【組立化粧箱】在庫情報!E$4),('③【組立化粧箱】作業依頼＆実績'!$N$7:$N$256))</f>
        <v>0</v>
      </c>
      <c r="E27" s="22">
        <f>SUMPRODUCT(('⑤【組立化粧箱】出荷依頼＆出荷実績'!$L$7:$L$256=④【組立化粧箱】在庫情報!$B27)*('⑤【組立化粧箱】出荷依頼＆出荷実績'!$M$7:$M$256=④【組立化粧箱】在庫情報!E$4),('⑤【組立化粧箱】出荷依頼＆出荷実績'!$O$7:$O$256))</f>
        <v>0</v>
      </c>
      <c r="F27" s="23">
        <f t="shared" si="3"/>
        <v>1500</v>
      </c>
      <c r="G27" s="21" cm="1">
        <f t="array" ref="G27">SUMPRODUCT(('③【組立化粧箱】作業依頼＆実績'!$K$7:$K$256=④【組立化粧箱】在庫情報!$B27)*('③【組立化粧箱】作業依頼＆実績'!$L$7:$L$256=④【組立化粧箱】在庫情報!H$4),('③【組立化粧箱】作業依頼＆実績'!$N$7:$N$256))</f>
        <v>0</v>
      </c>
      <c r="H27" s="22">
        <f>SUMPRODUCT(('⑤【組立化粧箱】出荷依頼＆出荷実績'!$L$7:$L$256=④【組立化粧箱】在庫情報!$B27)*('⑤【組立化粧箱】出荷依頼＆出荷実績'!$M$7:$M$256=④【組立化粧箱】在庫情報!H$4),('⑤【組立化粧箱】出荷依頼＆出荷実績'!$O$7:$O$256))</f>
        <v>0</v>
      </c>
      <c r="I27" s="23">
        <f t="shared" si="4"/>
        <v>500</v>
      </c>
      <c r="J27" s="21" cm="1">
        <f t="array" ref="J27">SUMPRODUCT(('③【組立化粧箱】作業依頼＆実績'!$K$7:$K$256=④【組立化粧箱】在庫情報!$B27)*('③【組立化粧箱】作業依頼＆実績'!$L$7:$L$256=④【組立化粧箱】在庫情報!K$4),('③【組立化粧箱】作業依頼＆実績'!$N$7:$N$256))</f>
        <v>0</v>
      </c>
      <c r="K27" s="22">
        <f>SUMPRODUCT(('⑤【組立化粧箱】出荷依頼＆出荷実績'!$L$7:$L$256=④【組立化粧箱】在庫情報!$B27)*('⑤【組立化粧箱】出荷依頼＆出荷実績'!$M$7:$M$256=④【組立化粧箱】在庫情報!K$4),('⑤【組立化粧箱】出荷依頼＆出荷実績'!$O$7:$O$256))</f>
        <v>0</v>
      </c>
      <c r="L27" s="23">
        <f t="shared" si="5"/>
        <v>500</v>
      </c>
      <c r="M27" s="159"/>
      <c r="N27" s="160"/>
      <c r="O27" s="161"/>
      <c r="P27" s="21" cm="1">
        <f t="array" ref="P27">SUMPRODUCT(('③【組立化粧箱】作業依頼＆実績'!$K$7:$K$256=④【組立化粧箱】在庫情報!$B27)*('③【組立化粧箱】作業依頼＆実績'!$L$7:$L$256=④【組立化粧箱】在庫情報!Q$4),('③【組立化粧箱】作業依頼＆実績'!$N$7:$N$256))</f>
        <v>0</v>
      </c>
      <c r="Q27" s="21" cm="1">
        <f t="array" ref="Q27">SUMPRODUCT(('③【組立化粧箱】作業依頼＆実績'!$K$7:$K$256=④【組立化粧箱】在庫情報!$B27)*('③【組立化粧箱】作業依頼＆実績'!$L$7:$L$256=④【組立化粧箱】在庫情報!R$4),('③【組立化粧箱】作業依頼＆実績'!$N$7:$N$256))</f>
        <v>0</v>
      </c>
      <c r="R27" s="23">
        <f t="shared" si="6"/>
        <v>0</v>
      </c>
      <c r="T27" s="68">
        <f t="shared" si="0"/>
        <v>0</v>
      </c>
      <c r="U27" s="22">
        <f t="shared" si="1"/>
        <v>0</v>
      </c>
      <c r="V27" s="69">
        <f t="shared" si="7"/>
        <v>2500</v>
      </c>
    </row>
    <row r="28" spans="2:22" ht="18.75" hidden="1" customHeight="1" outlineLevel="1" x14ac:dyDescent="0.25">
      <c r="B28" s="19">
        <f t="shared" si="2"/>
        <v>45252</v>
      </c>
      <c r="C28" s="20" t="s">
        <v>80</v>
      </c>
      <c r="D28" s="21" cm="1">
        <f t="array" ref="D28">SUMPRODUCT(('③【組立化粧箱】作業依頼＆実績'!$K$7:$K$256=④【組立化粧箱】在庫情報!$B28)*('③【組立化粧箱】作業依頼＆実績'!$L$7:$L$256=④【組立化粧箱】在庫情報!E$4),('③【組立化粧箱】作業依頼＆実績'!$N$7:$N$256))</f>
        <v>0</v>
      </c>
      <c r="E28" s="22">
        <f>SUMPRODUCT(('⑤【組立化粧箱】出荷依頼＆出荷実績'!$L$7:$L$256=④【組立化粧箱】在庫情報!$B28)*('⑤【組立化粧箱】出荷依頼＆出荷実績'!$M$7:$M$256=④【組立化粧箱】在庫情報!E$4),('⑤【組立化粧箱】出荷依頼＆出荷実績'!$O$7:$O$256))</f>
        <v>0</v>
      </c>
      <c r="F28" s="23">
        <f t="shared" si="3"/>
        <v>1500</v>
      </c>
      <c r="G28" s="21" cm="1">
        <f t="array" ref="G28">SUMPRODUCT(('③【組立化粧箱】作業依頼＆実績'!$K$7:$K$256=④【組立化粧箱】在庫情報!$B28)*('③【組立化粧箱】作業依頼＆実績'!$L$7:$L$256=④【組立化粧箱】在庫情報!H$4),('③【組立化粧箱】作業依頼＆実績'!$N$7:$N$256))</f>
        <v>822</v>
      </c>
      <c r="H28" s="22">
        <f>SUMPRODUCT(('⑤【組立化粧箱】出荷依頼＆出荷実績'!$L$7:$L$256=④【組立化粧箱】在庫情報!$B28)*('⑤【組立化粧箱】出荷依頼＆出荷実績'!$M$7:$M$256=④【組立化粧箱】在庫情報!H$4),('⑤【組立化粧箱】出荷依頼＆出荷実績'!$O$7:$O$256))</f>
        <v>0</v>
      </c>
      <c r="I28" s="23">
        <f t="shared" si="4"/>
        <v>1322</v>
      </c>
      <c r="J28" s="21" cm="1">
        <f t="array" ref="J28">SUMPRODUCT(('③【組立化粧箱】作業依頼＆実績'!$K$7:$K$256=④【組立化粧箱】在庫情報!$B28)*('③【組立化粧箱】作業依頼＆実績'!$L$7:$L$256=④【組立化粧箱】在庫情報!K$4),('③【組立化粧箱】作業依頼＆実績'!$N$7:$N$256))</f>
        <v>0</v>
      </c>
      <c r="K28" s="22">
        <f>SUMPRODUCT(('⑤【組立化粧箱】出荷依頼＆出荷実績'!$L$7:$L$256=④【組立化粧箱】在庫情報!$B28)*('⑤【組立化粧箱】出荷依頼＆出荷実績'!$M$7:$M$256=④【組立化粧箱】在庫情報!K$4),('⑤【組立化粧箱】出荷依頼＆出荷実績'!$O$7:$O$256))</f>
        <v>0</v>
      </c>
      <c r="L28" s="23">
        <f t="shared" si="5"/>
        <v>500</v>
      </c>
      <c r="M28" s="159"/>
      <c r="N28" s="160"/>
      <c r="O28" s="161"/>
      <c r="P28" s="21" cm="1">
        <f t="array" ref="P28">SUMPRODUCT(('③【組立化粧箱】作業依頼＆実績'!$K$7:$K$256=④【組立化粧箱】在庫情報!$B28)*('③【組立化粧箱】作業依頼＆実績'!$L$7:$L$256=④【組立化粧箱】在庫情報!Q$4),('③【組立化粧箱】作業依頼＆実績'!$N$7:$N$256))</f>
        <v>0</v>
      </c>
      <c r="Q28" s="21" cm="1">
        <f t="array" ref="Q28">SUMPRODUCT(('③【組立化粧箱】作業依頼＆実績'!$K$7:$K$256=④【組立化粧箱】在庫情報!$B28)*('③【組立化粧箱】作業依頼＆実績'!$L$7:$L$256=④【組立化粧箱】在庫情報!R$4),('③【組立化粧箱】作業依頼＆実績'!$N$7:$N$256))</f>
        <v>0</v>
      </c>
      <c r="R28" s="23">
        <f t="shared" si="6"/>
        <v>0</v>
      </c>
      <c r="T28" s="68">
        <f t="shared" si="0"/>
        <v>822</v>
      </c>
      <c r="U28" s="22">
        <f t="shared" si="1"/>
        <v>0</v>
      </c>
      <c r="V28" s="69">
        <f t="shared" si="7"/>
        <v>3322</v>
      </c>
    </row>
    <row r="29" spans="2:22" ht="18.75" hidden="1" customHeight="1" outlineLevel="1" x14ac:dyDescent="0.25">
      <c r="B29" s="19">
        <f t="shared" si="2"/>
        <v>45253</v>
      </c>
      <c r="C29" s="20" t="s">
        <v>81</v>
      </c>
      <c r="D29" s="21" cm="1">
        <f t="array" ref="D29">SUMPRODUCT(('③【組立化粧箱】作業依頼＆実績'!$K$7:$K$256=④【組立化粧箱】在庫情報!$B29)*('③【組立化粧箱】作業依頼＆実績'!$L$7:$L$256=④【組立化粧箱】在庫情報!E$4),('③【組立化粧箱】作業依頼＆実績'!$N$7:$N$256))</f>
        <v>0</v>
      </c>
      <c r="E29" s="22">
        <f>SUMPRODUCT(('⑤【組立化粧箱】出荷依頼＆出荷実績'!$L$7:$L$256=④【組立化粧箱】在庫情報!$B29)*('⑤【組立化粧箱】出荷依頼＆出荷実績'!$M$7:$M$256=④【組立化粧箱】在庫情報!E$4),('⑤【組立化粧箱】出荷依頼＆出荷実績'!$O$7:$O$256))</f>
        <v>0</v>
      </c>
      <c r="F29" s="23">
        <f t="shared" si="3"/>
        <v>1500</v>
      </c>
      <c r="G29" s="21" cm="1">
        <f t="array" ref="G29">SUMPRODUCT(('③【組立化粧箱】作業依頼＆実績'!$K$7:$K$256=④【組立化粧箱】在庫情報!$B29)*('③【組立化粧箱】作業依頼＆実績'!$L$7:$L$256=④【組立化粧箱】在庫情報!H$4),('③【組立化粧箱】作業依頼＆実績'!$N$7:$N$256))</f>
        <v>0</v>
      </c>
      <c r="H29" s="22">
        <f>SUMPRODUCT(('⑤【組立化粧箱】出荷依頼＆出荷実績'!$L$7:$L$256=④【組立化粧箱】在庫情報!$B29)*('⑤【組立化粧箱】出荷依頼＆出荷実績'!$M$7:$M$256=④【組立化粧箱】在庫情報!H$4),('⑤【組立化粧箱】出荷依頼＆出荷実績'!$O$7:$O$256))</f>
        <v>0</v>
      </c>
      <c r="I29" s="23">
        <f t="shared" si="4"/>
        <v>1322</v>
      </c>
      <c r="J29" s="21" cm="1">
        <f t="array" ref="J29">SUMPRODUCT(('③【組立化粧箱】作業依頼＆実績'!$K$7:$K$256=④【組立化粧箱】在庫情報!$B29)*('③【組立化粧箱】作業依頼＆実績'!$L$7:$L$256=④【組立化粧箱】在庫情報!K$4),('③【組立化粧箱】作業依頼＆実績'!$N$7:$N$256))</f>
        <v>0</v>
      </c>
      <c r="K29" s="22">
        <f>SUMPRODUCT(('⑤【組立化粧箱】出荷依頼＆出荷実績'!$L$7:$L$256=④【組立化粧箱】在庫情報!$B29)*('⑤【組立化粧箱】出荷依頼＆出荷実績'!$M$7:$M$256=④【組立化粧箱】在庫情報!K$4),('⑤【組立化粧箱】出荷依頼＆出荷実績'!$O$7:$O$256))</f>
        <v>0</v>
      </c>
      <c r="L29" s="23">
        <f t="shared" si="5"/>
        <v>500</v>
      </c>
      <c r="M29" s="159"/>
      <c r="N29" s="160"/>
      <c r="O29" s="161"/>
      <c r="P29" s="21" cm="1">
        <f t="array" ref="P29">SUMPRODUCT(('③【組立化粧箱】作業依頼＆実績'!$K$7:$K$256=④【組立化粧箱】在庫情報!$B29)*('③【組立化粧箱】作業依頼＆実績'!$L$7:$L$256=④【組立化粧箱】在庫情報!Q$4),('③【組立化粧箱】作業依頼＆実績'!$N$7:$N$256))</f>
        <v>0</v>
      </c>
      <c r="Q29" s="21" cm="1">
        <f t="array" ref="Q29">SUMPRODUCT(('③【組立化粧箱】作業依頼＆実績'!$K$7:$K$256=④【組立化粧箱】在庫情報!$B29)*('③【組立化粧箱】作業依頼＆実績'!$L$7:$L$256=④【組立化粧箱】在庫情報!R$4),('③【組立化粧箱】作業依頼＆実績'!$N$7:$N$256))</f>
        <v>0</v>
      </c>
      <c r="R29" s="23">
        <f t="shared" si="6"/>
        <v>0</v>
      </c>
      <c r="T29" s="68">
        <f t="shared" si="0"/>
        <v>0</v>
      </c>
      <c r="U29" s="22">
        <f t="shared" si="1"/>
        <v>0</v>
      </c>
      <c r="V29" s="69">
        <f t="shared" si="7"/>
        <v>3322</v>
      </c>
    </row>
    <row r="30" spans="2:22" ht="18.75" hidden="1" customHeight="1" outlineLevel="1" x14ac:dyDescent="0.25">
      <c r="B30" s="19">
        <f t="shared" si="2"/>
        <v>45254</v>
      </c>
      <c r="C30" s="20" t="s">
        <v>75</v>
      </c>
      <c r="D30" s="21" cm="1">
        <f t="array" ref="D30">SUMPRODUCT(('③【組立化粧箱】作業依頼＆実績'!$K$7:$K$256=④【組立化粧箱】在庫情報!$B30)*('③【組立化粧箱】作業依頼＆実績'!$L$7:$L$256=④【組立化粧箱】在庫情報!E$4),('③【組立化粧箱】作業依頼＆実績'!$N$7:$N$256))</f>
        <v>0</v>
      </c>
      <c r="E30" s="22">
        <f>SUMPRODUCT(('⑤【組立化粧箱】出荷依頼＆出荷実績'!$L$7:$L$256=④【組立化粧箱】在庫情報!$B30)*('⑤【組立化粧箱】出荷依頼＆出荷実績'!$M$7:$M$256=④【組立化粧箱】在庫情報!E$4),('⑤【組立化粧箱】出荷依頼＆出荷実績'!$O$7:$O$256))</f>
        <v>0</v>
      </c>
      <c r="F30" s="23">
        <f t="shared" si="3"/>
        <v>1500</v>
      </c>
      <c r="G30" s="21" cm="1">
        <f t="array" ref="G30">SUMPRODUCT(('③【組立化粧箱】作業依頼＆実績'!$K$7:$K$256=④【組立化粧箱】在庫情報!$B30)*('③【組立化粧箱】作業依頼＆実績'!$L$7:$L$256=④【組立化粧箱】在庫情報!H$4),('③【組立化粧箱】作業依頼＆実績'!$N$7:$N$256))</f>
        <v>678</v>
      </c>
      <c r="H30" s="22">
        <f>SUMPRODUCT(('⑤【組立化粧箱】出荷依頼＆出荷実績'!$L$7:$L$256=④【組立化粧箱】在庫情報!$B30)*('⑤【組立化粧箱】出荷依頼＆出荷実績'!$M$7:$M$256=④【組立化粧箱】在庫情報!H$4),('⑤【組立化粧箱】出荷依頼＆出荷実績'!$O$7:$O$256))</f>
        <v>0</v>
      </c>
      <c r="I30" s="23">
        <f t="shared" si="4"/>
        <v>2000</v>
      </c>
      <c r="J30" s="21" cm="1">
        <f t="array" ref="J30">SUMPRODUCT(('③【組立化粧箱】作業依頼＆実績'!$K$7:$K$256=④【組立化粧箱】在庫情報!$B30)*('③【組立化粧箱】作業依頼＆実績'!$L$7:$L$256=④【組立化粧箱】在庫情報!K$4),('③【組立化粧箱】作業依頼＆実績'!$N$7:$N$256))</f>
        <v>0</v>
      </c>
      <c r="K30" s="22">
        <f>SUMPRODUCT(('⑤【組立化粧箱】出荷依頼＆出荷実績'!$L$7:$L$256=④【組立化粧箱】在庫情報!$B30)*('⑤【組立化粧箱】出荷依頼＆出荷実績'!$M$7:$M$256=④【組立化粧箱】在庫情報!K$4),('⑤【組立化粧箱】出荷依頼＆出荷実績'!$O$7:$O$256))</f>
        <v>0</v>
      </c>
      <c r="L30" s="23">
        <f t="shared" si="5"/>
        <v>500</v>
      </c>
      <c r="M30" s="159"/>
      <c r="N30" s="160"/>
      <c r="O30" s="161"/>
      <c r="P30" s="21" cm="1">
        <f t="array" ref="P30">SUMPRODUCT(('③【組立化粧箱】作業依頼＆実績'!$K$7:$K$256=④【組立化粧箱】在庫情報!$B30)*('③【組立化粧箱】作業依頼＆実績'!$L$7:$L$256=④【組立化粧箱】在庫情報!Q$4),('③【組立化粧箱】作業依頼＆実績'!$N$7:$N$256))</f>
        <v>0</v>
      </c>
      <c r="Q30" s="21" cm="1">
        <f t="array" ref="Q30">SUMPRODUCT(('③【組立化粧箱】作業依頼＆実績'!$K$7:$K$256=④【組立化粧箱】在庫情報!$B30)*('③【組立化粧箱】作業依頼＆実績'!$L$7:$L$256=④【組立化粧箱】在庫情報!R$4),('③【組立化粧箱】作業依頼＆実績'!$N$7:$N$256))</f>
        <v>0</v>
      </c>
      <c r="R30" s="23">
        <f t="shared" si="6"/>
        <v>0</v>
      </c>
      <c r="T30" s="68">
        <f t="shared" si="0"/>
        <v>678</v>
      </c>
      <c r="U30" s="22">
        <f t="shared" si="1"/>
        <v>0</v>
      </c>
      <c r="V30" s="69">
        <f t="shared" si="7"/>
        <v>4000</v>
      </c>
    </row>
    <row r="31" spans="2:22" ht="18.75" hidden="1" customHeight="1" outlineLevel="1" x14ac:dyDescent="0.25">
      <c r="B31" s="19">
        <f t="shared" si="2"/>
        <v>45255</v>
      </c>
      <c r="C31" s="20" t="s">
        <v>76</v>
      </c>
      <c r="D31" s="21" cm="1">
        <f t="array" ref="D31">SUMPRODUCT(('③【組立化粧箱】作業依頼＆実績'!$K$7:$K$256=④【組立化粧箱】在庫情報!$B31)*('③【組立化粧箱】作業依頼＆実績'!$L$7:$L$256=④【組立化粧箱】在庫情報!E$4),('③【組立化粧箱】作業依頼＆実績'!$N$7:$N$256))</f>
        <v>0</v>
      </c>
      <c r="E31" s="22">
        <f>SUMPRODUCT(('⑤【組立化粧箱】出荷依頼＆出荷実績'!$L$7:$L$256=④【組立化粧箱】在庫情報!$B31)*('⑤【組立化粧箱】出荷依頼＆出荷実績'!$M$7:$M$256=④【組立化粧箱】在庫情報!E$4),('⑤【組立化粧箱】出荷依頼＆出荷実績'!$O$7:$O$256))</f>
        <v>0</v>
      </c>
      <c r="F31" s="23">
        <f t="shared" si="3"/>
        <v>1500</v>
      </c>
      <c r="G31" s="21" cm="1">
        <f t="array" ref="G31">SUMPRODUCT(('③【組立化粧箱】作業依頼＆実績'!$K$7:$K$256=④【組立化粧箱】在庫情報!$B31)*('③【組立化粧箱】作業依頼＆実績'!$L$7:$L$256=④【組立化粧箱】在庫情報!H$4),('③【組立化粧箱】作業依頼＆実績'!$N$7:$N$256))</f>
        <v>0</v>
      </c>
      <c r="H31" s="22">
        <f>SUMPRODUCT(('⑤【組立化粧箱】出荷依頼＆出荷実績'!$L$7:$L$256=④【組立化粧箱】在庫情報!$B31)*('⑤【組立化粧箱】出荷依頼＆出荷実績'!$M$7:$M$256=④【組立化粧箱】在庫情報!H$4),('⑤【組立化粧箱】出荷依頼＆出荷実績'!$O$7:$O$256))</f>
        <v>0</v>
      </c>
      <c r="I31" s="23">
        <f t="shared" si="4"/>
        <v>2000</v>
      </c>
      <c r="J31" s="21" cm="1">
        <f t="array" ref="J31">SUMPRODUCT(('③【組立化粧箱】作業依頼＆実績'!$K$7:$K$256=④【組立化粧箱】在庫情報!$B31)*('③【組立化粧箱】作業依頼＆実績'!$L$7:$L$256=④【組立化粧箱】在庫情報!K$4),('③【組立化粧箱】作業依頼＆実績'!$N$7:$N$256))</f>
        <v>0</v>
      </c>
      <c r="K31" s="22">
        <f>SUMPRODUCT(('⑤【組立化粧箱】出荷依頼＆出荷実績'!$L$7:$L$256=④【組立化粧箱】在庫情報!$B31)*('⑤【組立化粧箱】出荷依頼＆出荷実績'!$M$7:$M$256=④【組立化粧箱】在庫情報!K$4),('⑤【組立化粧箱】出荷依頼＆出荷実績'!$O$7:$O$256))</f>
        <v>0</v>
      </c>
      <c r="L31" s="23">
        <f t="shared" si="5"/>
        <v>500</v>
      </c>
      <c r="M31" s="159"/>
      <c r="N31" s="160"/>
      <c r="O31" s="161"/>
      <c r="P31" s="21" cm="1">
        <f t="array" ref="P31">SUMPRODUCT(('③【組立化粧箱】作業依頼＆実績'!$K$7:$K$256=④【組立化粧箱】在庫情報!$B31)*('③【組立化粧箱】作業依頼＆実績'!$L$7:$L$256=④【組立化粧箱】在庫情報!Q$4),('③【組立化粧箱】作業依頼＆実績'!$N$7:$N$256))</f>
        <v>0</v>
      </c>
      <c r="Q31" s="21" cm="1">
        <f t="array" ref="Q31">SUMPRODUCT(('③【組立化粧箱】作業依頼＆実績'!$K$7:$K$256=④【組立化粧箱】在庫情報!$B31)*('③【組立化粧箱】作業依頼＆実績'!$L$7:$L$256=④【組立化粧箱】在庫情報!R$4),('③【組立化粧箱】作業依頼＆実績'!$N$7:$N$256))</f>
        <v>0</v>
      </c>
      <c r="R31" s="23">
        <f t="shared" si="6"/>
        <v>0</v>
      </c>
      <c r="T31" s="68">
        <f t="shared" si="0"/>
        <v>0</v>
      </c>
      <c r="U31" s="22">
        <f t="shared" si="1"/>
        <v>0</v>
      </c>
      <c r="V31" s="69">
        <f t="shared" si="7"/>
        <v>4000</v>
      </c>
    </row>
    <row r="32" spans="2:22" ht="18.75" hidden="1" customHeight="1" outlineLevel="1" x14ac:dyDescent="0.25">
      <c r="B32" s="19">
        <f t="shared" si="2"/>
        <v>45256</v>
      </c>
      <c r="C32" s="20" t="s">
        <v>77</v>
      </c>
      <c r="D32" s="21" cm="1">
        <f t="array" ref="D32">SUMPRODUCT(('③【組立化粧箱】作業依頼＆実績'!$K$7:$K$256=④【組立化粧箱】在庫情報!$B32)*('③【組立化粧箱】作業依頼＆実績'!$L$7:$L$256=④【組立化粧箱】在庫情報!E$4),('③【組立化粧箱】作業依頼＆実績'!$N$7:$N$256))</f>
        <v>0</v>
      </c>
      <c r="E32" s="22">
        <f>SUMPRODUCT(('⑤【組立化粧箱】出荷依頼＆出荷実績'!$L$7:$L$256=④【組立化粧箱】在庫情報!$B32)*('⑤【組立化粧箱】出荷依頼＆出荷実績'!$M$7:$M$256=④【組立化粧箱】在庫情報!E$4),('⑤【組立化粧箱】出荷依頼＆出荷実績'!$O$7:$O$256))</f>
        <v>0</v>
      </c>
      <c r="F32" s="23">
        <f t="shared" si="3"/>
        <v>1500</v>
      </c>
      <c r="G32" s="21" cm="1">
        <f t="array" ref="G32">SUMPRODUCT(('③【組立化粧箱】作業依頼＆実績'!$K$7:$K$256=④【組立化粧箱】在庫情報!$B32)*('③【組立化粧箱】作業依頼＆実績'!$L$7:$L$256=④【組立化粧箱】在庫情報!H$4),('③【組立化粧箱】作業依頼＆実績'!$N$7:$N$256))</f>
        <v>0</v>
      </c>
      <c r="H32" s="22">
        <f>SUMPRODUCT(('⑤【組立化粧箱】出荷依頼＆出荷実績'!$L$7:$L$256=④【組立化粧箱】在庫情報!$B32)*('⑤【組立化粧箱】出荷依頼＆出荷実績'!$M$7:$M$256=④【組立化粧箱】在庫情報!H$4),('⑤【組立化粧箱】出荷依頼＆出荷実績'!$O$7:$O$256))</f>
        <v>0</v>
      </c>
      <c r="I32" s="23">
        <f t="shared" si="4"/>
        <v>2000</v>
      </c>
      <c r="J32" s="21" cm="1">
        <f t="array" ref="J32">SUMPRODUCT(('③【組立化粧箱】作業依頼＆実績'!$K$7:$K$256=④【組立化粧箱】在庫情報!$B32)*('③【組立化粧箱】作業依頼＆実績'!$L$7:$L$256=④【組立化粧箱】在庫情報!K$4),('③【組立化粧箱】作業依頼＆実績'!$N$7:$N$256))</f>
        <v>0</v>
      </c>
      <c r="K32" s="22">
        <f>SUMPRODUCT(('⑤【組立化粧箱】出荷依頼＆出荷実績'!$L$7:$L$256=④【組立化粧箱】在庫情報!$B32)*('⑤【組立化粧箱】出荷依頼＆出荷実績'!$M$7:$M$256=④【組立化粧箱】在庫情報!K$4),('⑤【組立化粧箱】出荷依頼＆出荷実績'!$O$7:$O$256))</f>
        <v>0</v>
      </c>
      <c r="L32" s="23">
        <f t="shared" si="5"/>
        <v>500</v>
      </c>
      <c r="M32" s="159"/>
      <c r="N32" s="160"/>
      <c r="O32" s="161"/>
      <c r="P32" s="21" cm="1">
        <f t="array" ref="P32">SUMPRODUCT(('③【組立化粧箱】作業依頼＆実績'!$K$7:$K$256=④【組立化粧箱】在庫情報!$B32)*('③【組立化粧箱】作業依頼＆実績'!$L$7:$L$256=④【組立化粧箱】在庫情報!Q$4),('③【組立化粧箱】作業依頼＆実績'!$N$7:$N$256))</f>
        <v>0</v>
      </c>
      <c r="Q32" s="21" cm="1">
        <f t="array" ref="Q32">SUMPRODUCT(('③【組立化粧箱】作業依頼＆実績'!$K$7:$K$256=④【組立化粧箱】在庫情報!$B32)*('③【組立化粧箱】作業依頼＆実績'!$L$7:$L$256=④【組立化粧箱】在庫情報!R$4),('③【組立化粧箱】作業依頼＆実績'!$N$7:$N$256))</f>
        <v>0</v>
      </c>
      <c r="R32" s="23">
        <f t="shared" si="6"/>
        <v>0</v>
      </c>
      <c r="T32" s="68">
        <f t="shared" si="0"/>
        <v>0</v>
      </c>
      <c r="U32" s="22">
        <f t="shared" si="1"/>
        <v>0</v>
      </c>
      <c r="V32" s="69">
        <f t="shared" si="7"/>
        <v>4000</v>
      </c>
    </row>
    <row r="33" spans="2:22" ht="18.75" hidden="1" customHeight="1" outlineLevel="1" x14ac:dyDescent="0.25">
      <c r="B33" s="19">
        <f t="shared" si="2"/>
        <v>45257</v>
      </c>
      <c r="C33" s="20" t="s">
        <v>78</v>
      </c>
      <c r="D33" s="21" cm="1">
        <f t="array" ref="D33">SUMPRODUCT(('③【組立化粧箱】作業依頼＆実績'!$K$7:$K$256=④【組立化粧箱】在庫情報!$B33)*('③【組立化粧箱】作業依頼＆実績'!$L$7:$L$256=④【組立化粧箱】在庫情報!E$4),('③【組立化粧箱】作業依頼＆実績'!$N$7:$N$256))</f>
        <v>0</v>
      </c>
      <c r="E33" s="22">
        <f>SUMPRODUCT(('⑤【組立化粧箱】出荷依頼＆出荷実績'!$L$7:$L$256=④【組立化粧箱】在庫情報!$B33)*('⑤【組立化粧箱】出荷依頼＆出荷実績'!$M$7:$M$256=④【組立化粧箱】在庫情報!E$4),('⑤【組立化粧箱】出荷依頼＆出荷実績'!$O$7:$O$256))</f>
        <v>0</v>
      </c>
      <c r="F33" s="23">
        <f t="shared" si="3"/>
        <v>1500</v>
      </c>
      <c r="G33" s="21" cm="1">
        <f t="array" ref="G33">SUMPRODUCT(('③【組立化粧箱】作業依頼＆実績'!$K$7:$K$256=④【組立化粧箱】在庫情報!$B33)*('③【組立化粧箱】作業依頼＆実績'!$L$7:$L$256=④【組立化粧箱】在庫情報!H$4),('③【組立化粧箱】作業依頼＆実績'!$N$7:$N$256))</f>
        <v>0</v>
      </c>
      <c r="H33" s="22">
        <f>SUMPRODUCT(('⑤【組立化粧箱】出荷依頼＆出荷実績'!$L$7:$L$256=④【組立化粧箱】在庫情報!$B33)*('⑤【組立化粧箱】出荷依頼＆出荷実績'!$M$7:$M$256=④【組立化粧箱】在庫情報!H$4),('⑤【組立化粧箱】出荷依頼＆出荷実績'!$O$7:$O$256))</f>
        <v>0</v>
      </c>
      <c r="I33" s="23">
        <f t="shared" si="4"/>
        <v>2000</v>
      </c>
      <c r="J33" s="21" cm="1">
        <f t="array" ref="J33">SUMPRODUCT(('③【組立化粧箱】作業依頼＆実績'!$K$7:$K$256=④【組立化粧箱】在庫情報!$B33)*('③【組立化粧箱】作業依頼＆実績'!$L$7:$L$256=④【組立化粧箱】在庫情報!K$4),('③【組立化粧箱】作業依頼＆実績'!$N$7:$N$256))</f>
        <v>1000</v>
      </c>
      <c r="K33" s="22">
        <f>SUMPRODUCT(('⑤【組立化粧箱】出荷依頼＆出荷実績'!$L$7:$L$256=④【組立化粧箱】在庫情報!$B33)*('⑤【組立化粧箱】出荷依頼＆出荷実績'!$M$7:$M$256=④【組立化粧箱】在庫情報!K$4),('⑤【組立化粧箱】出荷依頼＆出荷実績'!$O$7:$O$256))</f>
        <v>0</v>
      </c>
      <c r="L33" s="23">
        <f t="shared" si="5"/>
        <v>1500</v>
      </c>
      <c r="M33" s="159"/>
      <c r="N33" s="160"/>
      <c r="O33" s="161"/>
      <c r="P33" s="21" cm="1">
        <f t="array" ref="P33">SUMPRODUCT(('③【組立化粧箱】作業依頼＆実績'!$K$7:$K$256=④【組立化粧箱】在庫情報!$B33)*('③【組立化粧箱】作業依頼＆実績'!$L$7:$L$256=④【組立化粧箱】在庫情報!Q$4),('③【組立化粧箱】作業依頼＆実績'!$N$7:$N$256))</f>
        <v>0</v>
      </c>
      <c r="Q33" s="21" cm="1">
        <f t="array" ref="Q33">SUMPRODUCT(('③【組立化粧箱】作業依頼＆実績'!$K$7:$K$256=④【組立化粧箱】在庫情報!$B33)*('③【組立化粧箱】作業依頼＆実績'!$L$7:$L$256=④【組立化粧箱】在庫情報!R$4),('③【組立化粧箱】作業依頼＆実績'!$N$7:$N$256))</f>
        <v>0</v>
      </c>
      <c r="R33" s="23">
        <f t="shared" si="6"/>
        <v>0</v>
      </c>
      <c r="T33" s="68">
        <f t="shared" si="0"/>
        <v>1000</v>
      </c>
      <c r="U33" s="22">
        <f t="shared" si="1"/>
        <v>0</v>
      </c>
      <c r="V33" s="69">
        <f t="shared" si="7"/>
        <v>5000</v>
      </c>
    </row>
    <row r="34" spans="2:22" ht="18.75" hidden="1" customHeight="1" outlineLevel="1" x14ac:dyDescent="0.25">
      <c r="B34" s="19">
        <f t="shared" si="2"/>
        <v>45258</v>
      </c>
      <c r="C34" s="20" t="s">
        <v>79</v>
      </c>
      <c r="D34" s="21" cm="1">
        <f t="array" ref="D34">SUMPRODUCT(('③【組立化粧箱】作業依頼＆実績'!$K$7:$K$256=④【組立化粧箱】在庫情報!$B34)*('③【組立化粧箱】作業依頼＆実績'!$L$7:$L$256=④【組立化粧箱】在庫情報!E$4),('③【組立化粧箱】作業依頼＆実績'!$N$7:$N$256))</f>
        <v>300</v>
      </c>
      <c r="E34" s="22">
        <f>SUMPRODUCT(('⑤【組立化粧箱】出荷依頼＆出荷実績'!$L$7:$L$256=④【組立化粧箱】在庫情報!$B34)*('⑤【組立化粧箱】出荷依頼＆出荷実績'!$M$7:$M$256=④【組立化粧箱】在庫情報!E$4),('⑤【組立化粧箱】出荷依頼＆出荷実績'!$O$7:$O$256))</f>
        <v>0</v>
      </c>
      <c r="F34" s="23">
        <f t="shared" si="3"/>
        <v>1800</v>
      </c>
      <c r="G34" s="21" cm="1">
        <f t="array" ref="G34">SUMPRODUCT(('③【組立化粧箱】作業依頼＆実績'!$K$7:$K$256=④【組立化粧箱】在庫情報!$B34)*('③【組立化粧箱】作業依頼＆実績'!$L$7:$L$256=④【組立化粧箱】在庫情報!H$4),('③【組立化粧箱】作業依頼＆実績'!$N$7:$N$256))</f>
        <v>0</v>
      </c>
      <c r="H34" s="22">
        <f>SUMPRODUCT(('⑤【組立化粧箱】出荷依頼＆出荷実績'!$L$7:$L$256=④【組立化粧箱】在庫情報!$B34)*('⑤【組立化粧箱】出荷依頼＆出荷実績'!$M$7:$M$256=④【組立化粧箱】在庫情報!H$4),('⑤【組立化粧箱】出荷依頼＆出荷実績'!$O$7:$O$256))</f>
        <v>0</v>
      </c>
      <c r="I34" s="23">
        <f t="shared" si="4"/>
        <v>2000</v>
      </c>
      <c r="J34" s="21" cm="1">
        <f t="array" ref="J34">SUMPRODUCT(('③【組立化粧箱】作業依頼＆実績'!$K$7:$K$256=④【組立化粧箱】在庫情報!$B34)*('③【組立化粧箱】作業依頼＆実績'!$L$7:$L$256=④【組立化粧箱】在庫情報!K$4),('③【組立化粧箱】作業依頼＆実績'!$N$7:$N$256))</f>
        <v>500</v>
      </c>
      <c r="K34" s="22">
        <f>SUMPRODUCT(('⑤【組立化粧箱】出荷依頼＆出荷実績'!$L$7:$L$256=④【組立化粧箱】在庫情報!$B34)*('⑤【組立化粧箱】出荷依頼＆出荷実績'!$M$7:$M$256=④【組立化粧箱】在庫情報!K$4),('⑤【組立化粧箱】出荷依頼＆出荷実績'!$O$7:$O$256))</f>
        <v>0</v>
      </c>
      <c r="L34" s="23">
        <f t="shared" si="5"/>
        <v>2000</v>
      </c>
      <c r="M34" s="159"/>
      <c r="N34" s="160"/>
      <c r="O34" s="161"/>
      <c r="P34" s="21" cm="1">
        <f t="array" ref="P34">SUMPRODUCT(('③【組立化粧箱】作業依頼＆実績'!$K$7:$K$256=④【組立化粧箱】在庫情報!$B34)*('③【組立化粧箱】作業依頼＆実績'!$L$7:$L$256=④【組立化粧箱】在庫情報!Q$4),('③【組立化粧箱】作業依頼＆実績'!$N$7:$N$256))</f>
        <v>0</v>
      </c>
      <c r="Q34" s="21" cm="1">
        <f t="array" ref="Q34">SUMPRODUCT(('③【組立化粧箱】作業依頼＆実績'!$K$7:$K$256=④【組立化粧箱】在庫情報!$B34)*('③【組立化粧箱】作業依頼＆実績'!$L$7:$L$256=④【組立化粧箱】在庫情報!R$4),('③【組立化粧箱】作業依頼＆実績'!$N$7:$N$256))</f>
        <v>0</v>
      </c>
      <c r="R34" s="23">
        <f t="shared" si="6"/>
        <v>0</v>
      </c>
      <c r="T34" s="68">
        <f t="shared" si="0"/>
        <v>800</v>
      </c>
      <c r="U34" s="22">
        <f t="shared" si="1"/>
        <v>0</v>
      </c>
      <c r="V34" s="69">
        <f t="shared" si="7"/>
        <v>5800</v>
      </c>
    </row>
    <row r="35" spans="2:22" ht="18.75" hidden="1" customHeight="1" outlineLevel="1" x14ac:dyDescent="0.25">
      <c r="B35" s="19">
        <f t="shared" si="2"/>
        <v>45259</v>
      </c>
      <c r="C35" s="20" t="s">
        <v>80</v>
      </c>
      <c r="D35" s="21" cm="1">
        <f t="array" ref="D35">SUMPRODUCT(('③【組立化粧箱】作業依頼＆実績'!$K$7:$K$256=④【組立化粧箱】在庫情報!$B35)*('③【組立化粧箱】作業依頼＆実績'!$L$7:$L$256=④【組立化粧箱】在庫情報!E$4),('③【組立化粧箱】作業依頼＆実績'!$N$7:$N$256))</f>
        <v>1100</v>
      </c>
      <c r="E35" s="22">
        <f>SUMPRODUCT(('⑤【組立化粧箱】出荷依頼＆出荷実績'!$L$7:$L$256=④【組立化粧箱】在庫情報!$B35)*('⑤【組立化粧箱】出荷依頼＆出荷実績'!$M$7:$M$256=④【組立化粧箱】在庫情報!E$4),('⑤【組立化粧箱】出荷依頼＆出荷実績'!$O$7:$O$256))</f>
        <v>0</v>
      </c>
      <c r="F35" s="23">
        <f t="shared" si="3"/>
        <v>2900</v>
      </c>
      <c r="G35" s="21" cm="1">
        <f t="array" ref="G35">SUMPRODUCT(('③【組立化粧箱】作業依頼＆実績'!$K$7:$K$256=④【組立化粧箱】在庫情報!$B35)*('③【組立化粧箱】作業依頼＆実績'!$L$7:$L$256=④【組立化粧箱】在庫情報!H$4),('③【組立化粧箱】作業依頼＆実績'!$N$7:$N$256))</f>
        <v>0</v>
      </c>
      <c r="H35" s="22">
        <f>SUMPRODUCT(('⑤【組立化粧箱】出荷依頼＆出荷実績'!$L$7:$L$256=④【組立化粧箱】在庫情報!$B35)*('⑤【組立化粧箱】出荷依頼＆出荷実績'!$M$7:$M$256=④【組立化粧箱】在庫情報!H$4),('⑤【組立化粧箱】出荷依頼＆出荷実績'!$O$7:$O$256))</f>
        <v>0</v>
      </c>
      <c r="I35" s="23">
        <f t="shared" si="4"/>
        <v>2000</v>
      </c>
      <c r="J35" s="21" cm="1">
        <f t="array" ref="J35">SUMPRODUCT(('③【組立化粧箱】作業依頼＆実績'!$K$7:$K$256=④【組立化粧箱】在庫情報!$B35)*('③【組立化粧箱】作業依頼＆実績'!$L$7:$L$256=④【組立化粧箱】在庫情報!K$4),('③【組立化粧箱】作業依頼＆実績'!$N$7:$N$256))</f>
        <v>0</v>
      </c>
      <c r="K35" s="22">
        <f>SUMPRODUCT(('⑤【組立化粧箱】出荷依頼＆出荷実績'!$L$7:$L$256=④【組立化粧箱】在庫情報!$B35)*('⑤【組立化粧箱】出荷依頼＆出荷実績'!$M$7:$M$256=④【組立化粧箱】在庫情報!K$4),('⑤【組立化粧箱】出荷依頼＆出荷実績'!$O$7:$O$256))</f>
        <v>0</v>
      </c>
      <c r="L35" s="23">
        <f t="shared" si="5"/>
        <v>2000</v>
      </c>
      <c r="M35" s="159"/>
      <c r="N35" s="160"/>
      <c r="O35" s="161"/>
      <c r="P35" s="21" cm="1">
        <f t="array" ref="P35">SUMPRODUCT(('③【組立化粧箱】作業依頼＆実績'!$K$7:$K$256=④【組立化粧箱】在庫情報!$B35)*('③【組立化粧箱】作業依頼＆実績'!$L$7:$L$256=④【組立化粧箱】在庫情報!Q$4),('③【組立化粧箱】作業依頼＆実績'!$N$7:$N$256))</f>
        <v>0</v>
      </c>
      <c r="Q35" s="21" cm="1">
        <f t="array" ref="Q35">SUMPRODUCT(('③【組立化粧箱】作業依頼＆実績'!$K$7:$K$256=④【組立化粧箱】在庫情報!$B35)*('③【組立化粧箱】作業依頼＆実績'!$L$7:$L$256=④【組立化粧箱】在庫情報!R$4),('③【組立化粧箱】作業依頼＆実績'!$N$7:$N$256))</f>
        <v>0</v>
      </c>
      <c r="R35" s="23">
        <f t="shared" si="6"/>
        <v>0</v>
      </c>
      <c r="T35" s="68">
        <f t="shared" si="0"/>
        <v>1100</v>
      </c>
      <c r="U35" s="22">
        <f t="shared" si="1"/>
        <v>0</v>
      </c>
      <c r="V35" s="69">
        <f t="shared" si="7"/>
        <v>6900</v>
      </c>
    </row>
    <row r="36" spans="2:22" ht="18.75" hidden="1" customHeight="1" outlineLevel="1" x14ac:dyDescent="0.25">
      <c r="B36" s="19">
        <f t="shared" si="2"/>
        <v>45260</v>
      </c>
      <c r="C36" s="20" t="s">
        <v>81</v>
      </c>
      <c r="D36" s="21" cm="1">
        <f t="array" ref="D36">SUMPRODUCT(('③【組立化粧箱】作業依頼＆実績'!$K$7:$K$256=④【組立化粧箱】在庫情報!$B36)*('③【組立化粧箱】作業依頼＆実績'!$L$7:$L$256=④【組立化粧箱】在庫情報!E$4),('③【組立化粧箱】作業依頼＆実績'!$N$7:$N$256))</f>
        <v>1100</v>
      </c>
      <c r="E36" s="22">
        <f>SUMPRODUCT(('⑤【組立化粧箱】出荷依頼＆出荷実績'!$L$7:$L$256=④【組立化粧箱】在庫情報!$B36)*('⑤【組立化粧箱】出荷依頼＆出荷実績'!$M$7:$M$256=④【組立化粧箱】在庫情報!E$4),('⑤【組立化粧箱】出荷依頼＆出荷実績'!$O$7:$O$256))</f>
        <v>0</v>
      </c>
      <c r="F36" s="23">
        <f t="shared" si="3"/>
        <v>4000</v>
      </c>
      <c r="G36" s="21" cm="1">
        <f t="array" ref="G36">SUMPRODUCT(('③【組立化粧箱】作業依頼＆実績'!$K$7:$K$256=④【組立化粧箱】在庫情報!$B36)*('③【組立化粧箱】作業依頼＆実績'!$L$7:$L$256=④【組立化粧箱】在庫情報!H$4),('③【組立化粧箱】作業依頼＆実績'!$N$7:$N$256))</f>
        <v>0</v>
      </c>
      <c r="H36" s="22">
        <f>SUMPRODUCT(('⑤【組立化粧箱】出荷依頼＆出荷実績'!$L$7:$L$256=④【組立化粧箱】在庫情報!$B36)*('⑤【組立化粧箱】出荷依頼＆出荷実績'!$M$7:$M$256=④【組立化粧箱】在庫情報!H$4),('⑤【組立化粧箱】出荷依頼＆出荷実績'!$O$7:$O$256))</f>
        <v>0</v>
      </c>
      <c r="I36" s="23">
        <f t="shared" si="4"/>
        <v>2000</v>
      </c>
      <c r="J36" s="21" cm="1">
        <f t="array" ref="J36">SUMPRODUCT(('③【組立化粧箱】作業依頼＆実績'!$K$7:$K$256=④【組立化粧箱】在庫情報!$B36)*('③【組立化粧箱】作業依頼＆実績'!$L$7:$L$256=④【組立化粧箱】在庫情報!K$4),('③【組立化粧箱】作業依頼＆実績'!$N$7:$N$256))</f>
        <v>0</v>
      </c>
      <c r="K36" s="22">
        <f>SUMPRODUCT(('⑤【組立化粧箱】出荷依頼＆出荷実績'!$L$7:$L$256=④【組立化粧箱】在庫情報!$B36)*('⑤【組立化粧箱】出荷依頼＆出荷実績'!$M$7:$M$256=④【組立化粧箱】在庫情報!K$4),('⑤【組立化粧箱】出荷依頼＆出荷実績'!$O$7:$O$256))</f>
        <v>0</v>
      </c>
      <c r="L36" s="23">
        <f t="shared" si="5"/>
        <v>2000</v>
      </c>
      <c r="M36" s="159"/>
      <c r="N36" s="160"/>
      <c r="O36" s="161"/>
      <c r="P36" s="21" cm="1">
        <f t="array" ref="P36">SUMPRODUCT(('③【組立化粧箱】作業依頼＆実績'!$K$7:$K$256=④【組立化粧箱】在庫情報!$B36)*('③【組立化粧箱】作業依頼＆実績'!$L$7:$L$256=④【組立化粧箱】在庫情報!Q$4),('③【組立化粧箱】作業依頼＆実績'!$N$7:$N$256))</f>
        <v>0</v>
      </c>
      <c r="Q36" s="21" cm="1">
        <f t="array" ref="Q36">SUMPRODUCT(('③【組立化粧箱】作業依頼＆実績'!$K$7:$K$256=④【組立化粧箱】在庫情報!$B36)*('③【組立化粧箱】作業依頼＆実績'!$L$7:$L$256=④【組立化粧箱】在庫情報!R$4),('③【組立化粧箱】作業依頼＆実績'!$N$7:$N$256))</f>
        <v>0</v>
      </c>
      <c r="R36" s="23">
        <f t="shared" si="6"/>
        <v>0</v>
      </c>
      <c r="T36" s="68">
        <f t="shared" si="0"/>
        <v>1100</v>
      </c>
      <c r="U36" s="22">
        <f t="shared" si="1"/>
        <v>0</v>
      </c>
      <c r="V36" s="69">
        <f t="shared" si="7"/>
        <v>8000</v>
      </c>
    </row>
    <row r="37" spans="2:22" ht="18.75" customHeight="1" collapsed="1" x14ac:dyDescent="0.25">
      <c r="B37" s="120">
        <f t="shared" si="2"/>
        <v>45261</v>
      </c>
      <c r="C37" s="121" t="s">
        <v>75</v>
      </c>
      <c r="D37" s="21" cm="1">
        <f t="array" ref="D37">SUMPRODUCT(('③【組立化粧箱】作業依頼＆実績'!$K$7:$K$256=④【組立化粧箱】在庫情報!$B37)*('③【組立化粧箱】作業依頼＆実績'!$L$7:$L$256=④【組立化粧箱】在庫情報!E$4),('③【組立化粧箱】作業依頼＆実績'!$N$7:$N$256))</f>
        <v>0</v>
      </c>
      <c r="E37" s="22">
        <f>SUMPRODUCT(('⑤【組立化粧箱】出荷依頼＆出荷実績'!$L$7:$L$256=④【組立化粧箱】在庫情報!$B37)*('⑤【組立化粧箱】出荷依頼＆出荷実績'!$M$7:$M$256=④【組立化粧箱】在庫情報!E$4),('⑤【組立化粧箱】出荷依頼＆出荷実績'!$O$7:$O$256))</f>
        <v>0</v>
      </c>
      <c r="F37" s="23">
        <f t="shared" si="3"/>
        <v>4000</v>
      </c>
      <c r="G37" s="21" cm="1">
        <f t="array" ref="G37">SUMPRODUCT(('③【組立化粧箱】作業依頼＆実績'!$K$7:$K$256=④【組立化粧箱】在庫情報!$B37)*('③【組立化粧箱】作業依頼＆実績'!$L$7:$L$256=④【組立化粧箱】在庫情報!H$4),('③【組立化粧箱】作業依頼＆実績'!$N$7:$N$256))</f>
        <v>0</v>
      </c>
      <c r="H37" s="22">
        <f>SUMPRODUCT(('⑤【組立化粧箱】出荷依頼＆出荷実績'!$L$7:$L$256=④【組立化粧箱】在庫情報!$B37)*('⑤【組立化粧箱】出荷依頼＆出荷実績'!$M$7:$M$256=④【組立化粧箱】在庫情報!H$4),('⑤【組立化粧箱】出荷依頼＆出荷実績'!$O$7:$O$256))</f>
        <v>0</v>
      </c>
      <c r="I37" s="23">
        <f t="shared" si="4"/>
        <v>2000</v>
      </c>
      <c r="J37" s="21" cm="1">
        <f t="array" ref="J37">SUMPRODUCT(('③【組立化粧箱】作業依頼＆実績'!$K$7:$K$256=④【組立化粧箱】在庫情報!$B37)*('③【組立化粧箱】作業依頼＆実績'!$L$7:$L$256=④【組立化粧箱】在庫情報!K$4),('③【組立化粧箱】作業依頼＆実績'!$N$7:$N$256))</f>
        <v>0</v>
      </c>
      <c r="K37" s="22">
        <f>SUMPRODUCT(('⑤【組立化粧箱】出荷依頼＆出荷実績'!$L$7:$L$256=④【組立化粧箱】在庫情報!$B37)*('⑤【組立化粧箱】出荷依頼＆出荷実績'!$M$7:$M$256=④【組立化粧箱】在庫情報!K$4),('⑤【組立化粧箱】出荷依頼＆出荷実績'!$O$7:$O$256))</f>
        <v>0</v>
      </c>
      <c r="L37" s="23">
        <f t="shared" si="5"/>
        <v>2000</v>
      </c>
      <c r="M37" s="159"/>
      <c r="N37" s="160"/>
      <c r="O37" s="161"/>
      <c r="P37" s="21" cm="1">
        <f t="array" ref="P37">SUMPRODUCT(('③【組立化粧箱】作業依頼＆実績'!$K$7:$K$256=④【組立化粧箱】在庫情報!$B37)*('③【組立化粧箱】作業依頼＆実績'!$L$7:$L$256=④【組立化粧箱】在庫情報!Q$4),('③【組立化粧箱】作業依頼＆実績'!$N$7:$N$256))</f>
        <v>0</v>
      </c>
      <c r="Q37" s="21" cm="1">
        <f t="array" ref="Q37">SUMPRODUCT(('③【組立化粧箱】作業依頼＆実績'!$K$7:$K$256=④【組立化粧箱】在庫情報!$B37)*('③【組立化粧箱】作業依頼＆実績'!$L$7:$L$256=④【組立化粧箱】在庫情報!R$4),('③【組立化粧箱】作業依頼＆実績'!$N$7:$N$256))</f>
        <v>0</v>
      </c>
      <c r="R37" s="23">
        <f t="shared" si="6"/>
        <v>0</v>
      </c>
      <c r="T37" s="68">
        <f t="shared" si="0"/>
        <v>0</v>
      </c>
      <c r="U37" s="22">
        <f t="shared" si="1"/>
        <v>0</v>
      </c>
      <c r="V37" s="69">
        <f t="shared" si="7"/>
        <v>8000</v>
      </c>
    </row>
    <row r="38" spans="2:22" ht="18.75" hidden="1" customHeight="1" outlineLevel="1" x14ac:dyDescent="0.25">
      <c r="B38" s="19">
        <f t="shared" si="2"/>
        <v>45262</v>
      </c>
      <c r="C38" s="20" t="s">
        <v>76</v>
      </c>
      <c r="D38" s="21" cm="1">
        <f t="array" ref="D38">SUMPRODUCT(('③【組立化粧箱】作業依頼＆実績'!$K$7:$K$256=④【組立化粧箱】在庫情報!$B38)*('③【組立化粧箱】作業依頼＆実績'!$L$7:$L$256=④【組立化粧箱】在庫情報!E$4),('③【組立化粧箱】作業依頼＆実績'!$N$7:$N$256))</f>
        <v>0</v>
      </c>
      <c r="E38" s="22">
        <f>SUMPRODUCT(('⑤【組立化粧箱】出荷依頼＆出荷実績'!$L$7:$L$256=④【組立化粧箱】在庫情報!$B38)*('⑤【組立化粧箱】出荷依頼＆出荷実績'!$M$7:$M$256=④【組立化粧箱】在庫情報!E$4),('⑤【組立化粧箱】出荷依頼＆出荷実績'!$O$7:$O$256))</f>
        <v>0</v>
      </c>
      <c r="F38" s="23">
        <f t="shared" si="3"/>
        <v>4000</v>
      </c>
      <c r="G38" s="21" cm="1">
        <f t="array" ref="G38">SUMPRODUCT(('③【組立化粧箱】作業依頼＆実績'!$K$7:$K$256=④【組立化粧箱】在庫情報!$B38)*('③【組立化粧箱】作業依頼＆実績'!$L$7:$L$256=④【組立化粧箱】在庫情報!H$4),('③【組立化粧箱】作業依頼＆実績'!$N$7:$N$256))</f>
        <v>0</v>
      </c>
      <c r="H38" s="22">
        <f>SUMPRODUCT(('⑤【組立化粧箱】出荷依頼＆出荷実績'!$L$7:$L$256=④【組立化粧箱】在庫情報!$B38)*('⑤【組立化粧箱】出荷依頼＆出荷実績'!$M$7:$M$256=④【組立化粧箱】在庫情報!H$4),('⑤【組立化粧箱】出荷依頼＆出荷実績'!$O$7:$O$256))</f>
        <v>0</v>
      </c>
      <c r="I38" s="23">
        <f t="shared" si="4"/>
        <v>2000</v>
      </c>
      <c r="J38" s="21" cm="1">
        <f t="array" ref="J38">SUMPRODUCT(('③【組立化粧箱】作業依頼＆実績'!$K$7:$K$256=④【組立化粧箱】在庫情報!$B38)*('③【組立化粧箱】作業依頼＆実績'!$L$7:$L$256=④【組立化粧箱】在庫情報!K$4),('③【組立化粧箱】作業依頼＆実績'!$N$7:$N$256))</f>
        <v>0</v>
      </c>
      <c r="K38" s="22">
        <f>SUMPRODUCT(('⑤【組立化粧箱】出荷依頼＆出荷実績'!$L$7:$L$256=④【組立化粧箱】在庫情報!$B38)*('⑤【組立化粧箱】出荷依頼＆出荷実績'!$M$7:$M$256=④【組立化粧箱】在庫情報!K$4),('⑤【組立化粧箱】出荷依頼＆出荷実績'!$O$7:$O$256))</f>
        <v>0</v>
      </c>
      <c r="L38" s="23">
        <f t="shared" si="5"/>
        <v>2000</v>
      </c>
      <c r="M38" s="159"/>
      <c r="N38" s="160"/>
      <c r="O38" s="161"/>
      <c r="P38" s="21" cm="1">
        <f t="array" ref="P38">SUMPRODUCT(('③【組立化粧箱】作業依頼＆実績'!$K$7:$K$256=④【組立化粧箱】在庫情報!$B38)*('③【組立化粧箱】作業依頼＆実績'!$L$7:$L$256=④【組立化粧箱】在庫情報!Q$4),('③【組立化粧箱】作業依頼＆実績'!$N$7:$N$256))</f>
        <v>0</v>
      </c>
      <c r="Q38" s="21" cm="1">
        <f t="array" ref="Q38">SUMPRODUCT(('③【組立化粧箱】作業依頼＆実績'!$K$7:$K$256=④【組立化粧箱】在庫情報!$B38)*('③【組立化粧箱】作業依頼＆実績'!$L$7:$L$256=④【組立化粧箱】在庫情報!R$4),('③【組立化粧箱】作業依頼＆実績'!$N$7:$N$256))</f>
        <v>0</v>
      </c>
      <c r="R38" s="23">
        <f t="shared" si="6"/>
        <v>0</v>
      </c>
      <c r="T38" s="68">
        <f t="shared" si="0"/>
        <v>0</v>
      </c>
      <c r="U38" s="22">
        <f t="shared" si="1"/>
        <v>0</v>
      </c>
      <c r="V38" s="69">
        <f t="shared" si="7"/>
        <v>8000</v>
      </c>
    </row>
    <row r="39" spans="2:22" ht="18.75" hidden="1" customHeight="1" outlineLevel="1" x14ac:dyDescent="0.25">
      <c r="B39" s="19">
        <f t="shared" si="2"/>
        <v>45263</v>
      </c>
      <c r="C39" s="20" t="s">
        <v>77</v>
      </c>
      <c r="D39" s="21" cm="1">
        <f t="array" ref="D39">SUMPRODUCT(('③【組立化粧箱】作業依頼＆実績'!$K$7:$K$256=④【組立化粧箱】在庫情報!$B39)*('③【組立化粧箱】作業依頼＆実績'!$L$7:$L$256=④【組立化粧箱】在庫情報!E$4),('③【組立化粧箱】作業依頼＆実績'!$N$7:$N$256))</f>
        <v>0</v>
      </c>
      <c r="E39" s="22">
        <f>SUMPRODUCT(('⑤【組立化粧箱】出荷依頼＆出荷実績'!$L$7:$L$256=④【組立化粧箱】在庫情報!$B39)*('⑤【組立化粧箱】出荷依頼＆出荷実績'!$M$7:$M$256=④【組立化粧箱】在庫情報!E$4),('⑤【組立化粧箱】出荷依頼＆出荷実績'!$O$7:$O$256))</f>
        <v>0</v>
      </c>
      <c r="F39" s="23">
        <f t="shared" si="3"/>
        <v>4000</v>
      </c>
      <c r="G39" s="21" cm="1">
        <f t="array" ref="G39">SUMPRODUCT(('③【組立化粧箱】作業依頼＆実績'!$K$7:$K$256=④【組立化粧箱】在庫情報!$B39)*('③【組立化粧箱】作業依頼＆実績'!$L$7:$L$256=④【組立化粧箱】在庫情報!H$4),('③【組立化粧箱】作業依頼＆実績'!$N$7:$N$256))</f>
        <v>0</v>
      </c>
      <c r="H39" s="22">
        <f>SUMPRODUCT(('⑤【組立化粧箱】出荷依頼＆出荷実績'!$L$7:$L$256=④【組立化粧箱】在庫情報!$B39)*('⑤【組立化粧箱】出荷依頼＆出荷実績'!$M$7:$M$256=④【組立化粧箱】在庫情報!H$4),('⑤【組立化粧箱】出荷依頼＆出荷実績'!$O$7:$O$256))</f>
        <v>0</v>
      </c>
      <c r="I39" s="23">
        <f t="shared" si="4"/>
        <v>2000</v>
      </c>
      <c r="J39" s="21" cm="1">
        <f t="array" ref="J39">SUMPRODUCT(('③【組立化粧箱】作業依頼＆実績'!$K$7:$K$256=④【組立化粧箱】在庫情報!$B39)*('③【組立化粧箱】作業依頼＆実績'!$L$7:$L$256=④【組立化粧箱】在庫情報!K$4),('③【組立化粧箱】作業依頼＆実績'!$N$7:$N$256))</f>
        <v>0</v>
      </c>
      <c r="K39" s="22">
        <f>SUMPRODUCT(('⑤【組立化粧箱】出荷依頼＆出荷実績'!$L$7:$L$256=④【組立化粧箱】在庫情報!$B39)*('⑤【組立化粧箱】出荷依頼＆出荷実績'!$M$7:$M$256=④【組立化粧箱】在庫情報!K$4),('⑤【組立化粧箱】出荷依頼＆出荷実績'!$O$7:$O$256))</f>
        <v>0</v>
      </c>
      <c r="L39" s="23">
        <f t="shared" si="5"/>
        <v>2000</v>
      </c>
      <c r="M39" s="159"/>
      <c r="N39" s="160"/>
      <c r="O39" s="161"/>
      <c r="P39" s="21" cm="1">
        <f t="array" ref="P39">SUMPRODUCT(('③【組立化粧箱】作業依頼＆実績'!$K$7:$K$256=④【組立化粧箱】在庫情報!$B39)*('③【組立化粧箱】作業依頼＆実績'!$L$7:$L$256=④【組立化粧箱】在庫情報!Q$4),('③【組立化粧箱】作業依頼＆実績'!$N$7:$N$256))</f>
        <v>0</v>
      </c>
      <c r="Q39" s="21" cm="1">
        <f t="array" ref="Q39">SUMPRODUCT(('③【組立化粧箱】作業依頼＆実績'!$K$7:$K$256=④【組立化粧箱】在庫情報!$B39)*('③【組立化粧箱】作業依頼＆実績'!$L$7:$L$256=④【組立化粧箱】在庫情報!R$4),('③【組立化粧箱】作業依頼＆実績'!$N$7:$N$256))</f>
        <v>0</v>
      </c>
      <c r="R39" s="23">
        <f t="shared" si="6"/>
        <v>0</v>
      </c>
      <c r="T39" s="68">
        <f t="shared" si="0"/>
        <v>0</v>
      </c>
      <c r="U39" s="22">
        <f t="shared" si="1"/>
        <v>0</v>
      </c>
      <c r="V39" s="69">
        <f t="shared" si="7"/>
        <v>8000</v>
      </c>
    </row>
    <row r="40" spans="2:22" ht="19.5" hidden="1" customHeight="1" outlineLevel="1" x14ac:dyDescent="0.25">
      <c r="B40" s="19">
        <f t="shared" si="2"/>
        <v>45264</v>
      </c>
      <c r="C40" s="20" t="s">
        <v>78</v>
      </c>
      <c r="D40" s="21" cm="1">
        <f t="array" ref="D40">SUMPRODUCT(('③【組立化粧箱】作業依頼＆実績'!$K$7:$K$256=④【組立化粧箱】在庫情報!$B40)*('③【組立化粧箱】作業依頼＆実績'!$L$7:$L$256=④【組立化粧箱】在庫情報!E$4),('③【組立化粧箱】作業依頼＆実績'!$N$7:$N$256))</f>
        <v>0</v>
      </c>
      <c r="E40" s="22">
        <f>SUMPRODUCT(('⑤【組立化粧箱】出荷依頼＆出荷実績'!$L$7:$L$256=④【組立化粧箱】在庫情報!$B40)*('⑤【組立化粧箱】出荷依頼＆出荷実績'!$M$7:$M$256=④【組立化粧箱】在庫情報!E$4),('⑤【組立化粧箱】出荷依頼＆出荷実績'!$O$7:$O$256))</f>
        <v>0</v>
      </c>
      <c r="F40" s="23">
        <f t="shared" ref="F40:F79" si="8">+F39+D40-E40</f>
        <v>4000</v>
      </c>
      <c r="G40" s="21" cm="1">
        <f t="array" ref="G40">SUMPRODUCT(('③【組立化粧箱】作業依頼＆実績'!$K$7:$K$256=④【組立化粧箱】在庫情報!$B40)*('③【組立化粧箱】作業依頼＆実績'!$L$7:$L$256=④【組立化粧箱】在庫情報!H$4),('③【組立化粧箱】作業依頼＆実績'!$N$7:$N$256))</f>
        <v>0</v>
      </c>
      <c r="H40" s="22">
        <f>SUMPRODUCT(('⑤【組立化粧箱】出荷依頼＆出荷実績'!$L$7:$L$256=④【組立化粧箱】在庫情報!$B40)*('⑤【組立化粧箱】出荷依頼＆出荷実績'!$M$7:$M$256=④【組立化粧箱】在庫情報!H$4),('⑤【組立化粧箱】出荷依頼＆出荷実績'!$O$7:$O$256))</f>
        <v>0</v>
      </c>
      <c r="I40" s="23">
        <f t="shared" ref="I40:I79" si="9">+I39+G40-H40</f>
        <v>2000</v>
      </c>
      <c r="J40" s="21" cm="1">
        <f t="array" ref="J40">SUMPRODUCT(('③【組立化粧箱】作業依頼＆実績'!$K$7:$K$256=④【組立化粧箱】在庫情報!$B40)*('③【組立化粧箱】作業依頼＆実績'!$L$7:$L$256=④【組立化粧箱】在庫情報!K$4),('③【組立化粧箱】作業依頼＆実績'!$N$7:$N$256))</f>
        <v>0</v>
      </c>
      <c r="K40" s="22">
        <f>SUMPRODUCT(('⑤【組立化粧箱】出荷依頼＆出荷実績'!$L$7:$L$256=④【組立化粧箱】在庫情報!$B40)*('⑤【組立化粧箱】出荷依頼＆出荷実績'!$M$7:$M$256=④【組立化粧箱】在庫情報!K$4),('⑤【組立化粧箱】出荷依頼＆出荷実績'!$O$7:$O$256))</f>
        <v>0</v>
      </c>
      <c r="L40" s="23">
        <f t="shared" ref="L40:L79" si="10">+L39+J40-K40</f>
        <v>2000</v>
      </c>
      <c r="M40" s="159"/>
      <c r="N40" s="160"/>
      <c r="O40" s="161"/>
      <c r="P40" s="21">
        <f>SUMPRODUCT(('③【組立化粧箱】作業依頼＆実績'!$K$7:$K$256=④【組立化粧箱】在庫情報!$B40)*('③【組立化粧箱】作業依頼＆実績'!$L$7:$L$256=④【組立化粧箱】在庫情報!Q$4),('③【組立化粧箱】作業依頼＆実績'!$N$7:$N$256))</f>
        <v>0</v>
      </c>
      <c r="Q40" s="21">
        <f>SUMPRODUCT(('③【組立化粧箱】作業依頼＆実績'!$K$7:$K$256=④【組立化粧箱】在庫情報!$B40)*('③【組立化粧箱】作業依頼＆実績'!$L$7:$L$256=④【組立化粧箱】在庫情報!R$4),('③【組立化粧箱】作業依頼＆実績'!$N$7:$N$256))</f>
        <v>0</v>
      </c>
      <c r="R40" s="23">
        <f t="shared" ref="R40:R79" si="11">+R39+P40-Q40</f>
        <v>0</v>
      </c>
      <c r="T40" s="68">
        <f t="shared" ref="T40:T79" si="12">+D40+G40+J40+P40</f>
        <v>0</v>
      </c>
      <c r="U40" s="22">
        <f t="shared" ref="U40:U79" si="13">+E40+H40+K40+N40+Q40</f>
        <v>0</v>
      </c>
      <c r="V40" s="69">
        <f t="shared" ref="V40:V79" si="14">+V39+T40-U40</f>
        <v>8000</v>
      </c>
    </row>
    <row r="41" spans="2:22" ht="19.5" hidden="1" customHeight="1" outlineLevel="1" x14ac:dyDescent="0.25">
      <c r="B41" s="19">
        <f t="shared" si="2"/>
        <v>45265</v>
      </c>
      <c r="C41" s="20" t="s">
        <v>79</v>
      </c>
      <c r="D41" s="21" cm="1">
        <f t="array" ref="D41">SUMPRODUCT(('③【組立化粧箱】作業依頼＆実績'!$K$7:$K$256=④【組立化粧箱】在庫情報!$B41)*('③【組立化粧箱】作業依頼＆実績'!$L$7:$L$256=④【組立化粧箱】在庫情報!E$4),('③【組立化粧箱】作業依頼＆実績'!$N$7:$N$256))</f>
        <v>0</v>
      </c>
      <c r="E41" s="22">
        <f>SUMPRODUCT(('⑤【組立化粧箱】出荷依頼＆出荷実績'!$L$7:$L$256=④【組立化粧箱】在庫情報!$B41)*('⑤【組立化粧箱】出荷依頼＆出荷実績'!$M$7:$M$256=④【組立化粧箱】在庫情報!E$4),('⑤【組立化粧箱】出荷依頼＆出荷実績'!$O$7:$O$256))</f>
        <v>140</v>
      </c>
      <c r="F41" s="23">
        <f t="shared" si="8"/>
        <v>3860</v>
      </c>
      <c r="G41" s="21" cm="1">
        <f t="array" ref="G41">SUMPRODUCT(('③【組立化粧箱】作業依頼＆実績'!$K$7:$K$256=④【組立化粧箱】在庫情報!$B41)*('③【組立化粧箱】作業依頼＆実績'!$L$7:$L$256=④【組立化粧箱】在庫情報!H$4),('③【組立化粧箱】作業依頼＆実績'!$N$7:$N$256))</f>
        <v>0</v>
      </c>
      <c r="H41" s="22">
        <f>SUMPRODUCT(('⑤【組立化粧箱】出荷依頼＆出荷実績'!$L$7:$L$256=④【組立化粧箱】在庫情報!$B41)*('⑤【組立化粧箱】出荷依頼＆出荷実績'!$M$7:$M$256=④【組立化粧箱】在庫情報!H$4),('⑤【組立化粧箱】出荷依頼＆出荷実績'!$O$7:$O$256))</f>
        <v>532</v>
      </c>
      <c r="I41" s="23">
        <f t="shared" si="9"/>
        <v>1468</v>
      </c>
      <c r="J41" s="21" cm="1">
        <f t="array" ref="J41">SUMPRODUCT(('③【組立化粧箱】作業依頼＆実績'!$K$7:$K$256=④【組立化粧箱】在庫情報!$B41)*('③【組立化粧箱】作業依頼＆実績'!$L$7:$L$256=④【組立化粧箱】在庫情報!K$4),('③【組立化粧箱】作業依頼＆実績'!$N$7:$N$256))</f>
        <v>0</v>
      </c>
      <c r="K41" s="22">
        <f>SUMPRODUCT(('⑤【組立化粧箱】出荷依頼＆出荷実績'!$L$7:$L$256=④【組立化粧箱】在庫情報!$B41)*('⑤【組立化粧箱】出荷依頼＆出荷実績'!$M$7:$M$256=④【組立化粧箱】在庫情報!K$4),('⑤【組立化粧箱】出荷依頼＆出荷実績'!$O$7:$O$256))</f>
        <v>532</v>
      </c>
      <c r="L41" s="23">
        <f t="shared" si="10"/>
        <v>1468</v>
      </c>
      <c r="M41" s="159"/>
      <c r="N41" s="160"/>
      <c r="O41" s="161"/>
      <c r="P41" s="21" cm="1">
        <f t="array" ref="P41">SUMPRODUCT(('③【組立化粧箱】作業依頼＆実績'!$K$7:$K$256=④【組立化粧箱】在庫情報!$B41)*('③【組立化粧箱】作業依頼＆実績'!$L$7:$L$256=④【組立化粧箱】在庫情報!Q$4),('③【組立化粧箱】作業依頼＆実績'!$N$7:$N$256))</f>
        <v>0</v>
      </c>
      <c r="Q41" s="21" cm="1">
        <f t="array" ref="Q41">SUMPRODUCT(('③【組立化粧箱】作業依頼＆実績'!$K$7:$K$256=④【組立化粧箱】在庫情報!$B41)*('③【組立化粧箱】作業依頼＆実績'!$L$7:$L$256=④【組立化粧箱】在庫情報!R$4),('③【組立化粧箱】作業依頼＆実績'!$N$7:$N$256))</f>
        <v>0</v>
      </c>
      <c r="R41" s="23">
        <f t="shared" si="11"/>
        <v>0</v>
      </c>
      <c r="T41" s="68">
        <f t="shared" si="12"/>
        <v>0</v>
      </c>
      <c r="U41" s="22">
        <f t="shared" si="13"/>
        <v>1204</v>
      </c>
      <c r="V41" s="69">
        <f t="shared" si="14"/>
        <v>6796</v>
      </c>
    </row>
    <row r="42" spans="2:22" ht="19.5" hidden="1" customHeight="1" outlineLevel="1" x14ac:dyDescent="0.25">
      <c r="B42" s="19">
        <f t="shared" si="2"/>
        <v>45266</v>
      </c>
      <c r="C42" s="20" t="s">
        <v>80</v>
      </c>
      <c r="D42" s="21" cm="1">
        <f t="array" ref="D42">SUMPRODUCT(('③【組立化粧箱】作業依頼＆実績'!$K$7:$K$256=④【組立化粧箱】在庫情報!$B42)*('③【組立化粧箱】作業依頼＆実績'!$L$7:$L$256=④【組立化粧箱】在庫情報!E$4),('③【組立化粧箱】作業依頼＆実績'!$N$7:$N$256))</f>
        <v>0</v>
      </c>
      <c r="E42" s="22">
        <f>SUMPRODUCT(('⑤【組立化粧箱】出荷依頼＆出荷実績'!$L$7:$L$256=④【組立化粧箱】在庫情報!$B42)*('⑤【組立化粧箱】出荷依頼＆出荷実績'!$M$7:$M$256=④【組立化粧箱】在庫情報!E$4),('⑤【組立化粧箱】出荷依頼＆出荷実績'!$O$7:$O$256))</f>
        <v>0</v>
      </c>
      <c r="F42" s="23">
        <f t="shared" si="8"/>
        <v>3860</v>
      </c>
      <c r="G42" s="21" cm="1">
        <f t="array" ref="G42">SUMPRODUCT(('③【組立化粧箱】作業依頼＆実績'!$K$7:$K$256=④【組立化粧箱】在庫情報!$B42)*('③【組立化粧箱】作業依頼＆実績'!$L$7:$L$256=④【組立化粧箱】在庫情報!H$4),('③【組立化粧箱】作業依頼＆実績'!$N$7:$N$256))</f>
        <v>0</v>
      </c>
      <c r="H42" s="22">
        <f>SUMPRODUCT(('⑤【組立化粧箱】出荷依頼＆出荷実績'!$L$7:$L$256=④【組立化粧箱】在庫情報!$B42)*('⑤【組立化粧箱】出荷依頼＆出荷実績'!$M$7:$M$256=④【組立化粧箱】在庫情報!H$4),('⑤【組立化粧箱】出荷依頼＆出荷実績'!$O$7:$O$256))</f>
        <v>0</v>
      </c>
      <c r="I42" s="23">
        <f t="shared" si="9"/>
        <v>1468</v>
      </c>
      <c r="J42" s="21" cm="1">
        <f t="array" ref="J42">SUMPRODUCT(('③【組立化粧箱】作業依頼＆実績'!$K$7:$K$256=④【組立化粧箱】在庫情報!$B42)*('③【組立化粧箱】作業依頼＆実績'!$L$7:$L$256=④【組立化粧箱】在庫情報!K$4),('③【組立化粧箱】作業依頼＆実績'!$N$7:$N$256))</f>
        <v>0</v>
      </c>
      <c r="K42" s="22">
        <f>SUMPRODUCT(('⑤【組立化粧箱】出荷依頼＆出荷実績'!$L$7:$L$256=④【組立化粧箱】在庫情報!$B42)*('⑤【組立化粧箱】出荷依頼＆出荷実績'!$M$7:$M$256=④【組立化粧箱】在庫情報!K$4),('⑤【組立化粧箱】出荷依頼＆出荷実績'!$O$7:$O$256))</f>
        <v>0</v>
      </c>
      <c r="L42" s="23">
        <f t="shared" si="10"/>
        <v>1468</v>
      </c>
      <c r="M42" s="159"/>
      <c r="N42" s="160"/>
      <c r="O42" s="161"/>
      <c r="P42" s="21" cm="1">
        <f t="array" ref="P42">SUMPRODUCT(('③【組立化粧箱】作業依頼＆実績'!$K$7:$K$256=④【組立化粧箱】在庫情報!$B42)*('③【組立化粧箱】作業依頼＆実績'!$L$7:$L$256=④【組立化粧箱】在庫情報!Q$4),('③【組立化粧箱】作業依頼＆実績'!$N$7:$N$256))</f>
        <v>0</v>
      </c>
      <c r="Q42" s="21" cm="1">
        <f t="array" ref="Q42">SUMPRODUCT(('③【組立化粧箱】作業依頼＆実績'!$K$7:$K$256=④【組立化粧箱】在庫情報!$B42)*('③【組立化粧箱】作業依頼＆実績'!$L$7:$L$256=④【組立化粧箱】在庫情報!R$4),('③【組立化粧箱】作業依頼＆実績'!$N$7:$N$256))</f>
        <v>0</v>
      </c>
      <c r="R42" s="23">
        <f t="shared" si="11"/>
        <v>0</v>
      </c>
      <c r="T42" s="68">
        <f t="shared" si="12"/>
        <v>0</v>
      </c>
      <c r="U42" s="22">
        <f t="shared" si="13"/>
        <v>0</v>
      </c>
      <c r="V42" s="69">
        <f t="shared" si="14"/>
        <v>6796</v>
      </c>
    </row>
    <row r="43" spans="2:22" ht="19.5" hidden="1" customHeight="1" outlineLevel="1" x14ac:dyDescent="0.25">
      <c r="B43" s="19">
        <f t="shared" si="2"/>
        <v>45267</v>
      </c>
      <c r="C43" s="20" t="s">
        <v>81</v>
      </c>
      <c r="D43" s="21" cm="1">
        <f t="array" ref="D43">SUMPRODUCT(('③【組立化粧箱】作業依頼＆実績'!$K$7:$K$256=④【組立化粧箱】在庫情報!$B43)*('③【組立化粧箱】作業依頼＆実績'!$L$7:$L$256=④【組立化粧箱】在庫情報!E$4),('③【組立化粧箱】作業依頼＆実績'!$N$7:$N$256))</f>
        <v>0</v>
      </c>
      <c r="E43" s="22">
        <f>SUMPRODUCT(('⑤【組立化粧箱】出荷依頼＆出荷実績'!$L$7:$L$256=④【組立化粧箱】在庫情報!$B43)*('⑤【組立化粧箱】出荷依頼＆出荷実績'!$M$7:$M$256=④【組立化粧箱】在庫情報!E$4),('⑤【組立化粧箱】出荷依頼＆出荷実績'!$O$7:$O$256))</f>
        <v>0</v>
      </c>
      <c r="F43" s="23">
        <f t="shared" si="8"/>
        <v>3860</v>
      </c>
      <c r="G43" s="21" cm="1">
        <f t="array" ref="G43">SUMPRODUCT(('③【組立化粧箱】作業依頼＆実績'!$K$7:$K$256=④【組立化粧箱】在庫情報!$B43)*('③【組立化粧箱】作業依頼＆実績'!$L$7:$L$256=④【組立化粧箱】在庫情報!H$4),('③【組立化粧箱】作業依頼＆実績'!$N$7:$N$256))</f>
        <v>0</v>
      </c>
      <c r="H43" s="22">
        <f>SUMPRODUCT(('⑤【組立化粧箱】出荷依頼＆出荷実績'!$L$7:$L$256=④【組立化粧箱】在庫情報!$B43)*('⑤【組立化粧箱】出荷依頼＆出荷実績'!$M$7:$M$256=④【組立化粧箱】在庫情報!H$4),('⑤【組立化粧箱】出荷依頼＆出荷実績'!$O$7:$O$256))</f>
        <v>0</v>
      </c>
      <c r="I43" s="23">
        <f t="shared" si="9"/>
        <v>1468</v>
      </c>
      <c r="J43" s="21" cm="1">
        <f t="array" ref="J43">SUMPRODUCT(('③【組立化粧箱】作業依頼＆実績'!$K$7:$K$256=④【組立化粧箱】在庫情報!$B43)*('③【組立化粧箱】作業依頼＆実績'!$L$7:$L$256=④【組立化粧箱】在庫情報!K$4),('③【組立化粧箱】作業依頼＆実績'!$N$7:$N$256))</f>
        <v>0</v>
      </c>
      <c r="K43" s="22">
        <f>SUMPRODUCT(('⑤【組立化粧箱】出荷依頼＆出荷実績'!$L$7:$L$256=④【組立化粧箱】在庫情報!$B43)*('⑤【組立化粧箱】出荷依頼＆出荷実績'!$M$7:$M$256=④【組立化粧箱】在庫情報!K$4),('⑤【組立化粧箱】出荷依頼＆出荷実績'!$O$7:$O$256))</f>
        <v>0</v>
      </c>
      <c r="L43" s="23">
        <f t="shared" si="10"/>
        <v>1468</v>
      </c>
      <c r="M43" s="159"/>
      <c r="N43" s="160"/>
      <c r="O43" s="161"/>
      <c r="P43" s="21" cm="1">
        <f t="array" ref="P43">SUMPRODUCT(('③【組立化粧箱】作業依頼＆実績'!$K$7:$K$256=④【組立化粧箱】在庫情報!$B43)*('③【組立化粧箱】作業依頼＆実績'!$L$7:$L$256=④【組立化粧箱】在庫情報!Q$4),('③【組立化粧箱】作業依頼＆実績'!$N$7:$N$256))</f>
        <v>0</v>
      </c>
      <c r="Q43" s="21" cm="1">
        <f t="array" ref="Q43">SUMPRODUCT(('③【組立化粧箱】作業依頼＆実績'!$K$7:$K$256=④【組立化粧箱】在庫情報!$B43)*('③【組立化粧箱】作業依頼＆実績'!$L$7:$L$256=④【組立化粧箱】在庫情報!R$4),('③【組立化粧箱】作業依頼＆実績'!$N$7:$N$256))</f>
        <v>0</v>
      </c>
      <c r="R43" s="23">
        <f t="shared" si="11"/>
        <v>0</v>
      </c>
      <c r="T43" s="68">
        <f t="shared" si="12"/>
        <v>0</v>
      </c>
      <c r="U43" s="22">
        <f t="shared" si="13"/>
        <v>0</v>
      </c>
      <c r="V43" s="69">
        <f t="shared" si="14"/>
        <v>6796</v>
      </c>
    </row>
    <row r="44" spans="2:22" ht="19.5" hidden="1" customHeight="1" outlineLevel="1" x14ac:dyDescent="0.25">
      <c r="B44" s="19">
        <f t="shared" si="2"/>
        <v>45268</v>
      </c>
      <c r="C44" s="20" t="s">
        <v>75</v>
      </c>
      <c r="D44" s="21" cm="1">
        <f t="array" ref="D44">SUMPRODUCT(('③【組立化粧箱】作業依頼＆実績'!$K$7:$K$256=④【組立化粧箱】在庫情報!$B44)*('③【組立化粧箱】作業依頼＆実績'!$L$7:$L$256=④【組立化粧箱】在庫情報!E$4),('③【組立化粧箱】作業依頼＆実績'!$N$7:$N$256))</f>
        <v>0</v>
      </c>
      <c r="E44" s="22">
        <f>SUMPRODUCT(('⑤【組立化粧箱】出荷依頼＆出荷実績'!$L$7:$L$256=④【組立化粧箱】在庫情報!$B44)*('⑤【組立化粧箱】出荷依頼＆出荷実績'!$M$7:$M$256=④【組立化粧箱】在庫情報!E$4),('⑤【組立化粧箱】出荷依頼＆出荷実績'!$O$7:$O$256))</f>
        <v>0</v>
      </c>
      <c r="F44" s="23">
        <f t="shared" si="8"/>
        <v>3860</v>
      </c>
      <c r="G44" s="21" cm="1">
        <f t="array" ref="G44">SUMPRODUCT(('③【組立化粧箱】作業依頼＆実績'!$K$7:$K$256=④【組立化粧箱】在庫情報!$B44)*('③【組立化粧箱】作業依頼＆実績'!$L$7:$L$256=④【組立化粧箱】在庫情報!H$4),('③【組立化粧箱】作業依頼＆実績'!$N$7:$N$256))</f>
        <v>0</v>
      </c>
      <c r="H44" s="22">
        <f>SUMPRODUCT(('⑤【組立化粧箱】出荷依頼＆出荷実績'!$L$7:$L$256=④【組立化粧箱】在庫情報!$B44)*('⑤【組立化粧箱】出荷依頼＆出荷実績'!$M$7:$M$256=④【組立化粧箱】在庫情報!H$4),('⑤【組立化粧箱】出荷依頼＆出荷実績'!$O$7:$O$256))</f>
        <v>0</v>
      </c>
      <c r="I44" s="23">
        <f t="shared" si="9"/>
        <v>1468</v>
      </c>
      <c r="J44" s="21" cm="1">
        <f t="array" ref="J44">SUMPRODUCT(('③【組立化粧箱】作業依頼＆実績'!$K$7:$K$256=④【組立化粧箱】在庫情報!$B44)*('③【組立化粧箱】作業依頼＆実績'!$L$7:$L$256=④【組立化粧箱】在庫情報!K$4),('③【組立化粧箱】作業依頼＆実績'!$N$7:$N$256))</f>
        <v>0</v>
      </c>
      <c r="K44" s="22">
        <f>SUMPRODUCT(('⑤【組立化粧箱】出荷依頼＆出荷実績'!$L$7:$L$256=④【組立化粧箱】在庫情報!$B44)*('⑤【組立化粧箱】出荷依頼＆出荷実績'!$M$7:$M$256=④【組立化粧箱】在庫情報!K$4),('⑤【組立化粧箱】出荷依頼＆出荷実績'!$O$7:$O$256))</f>
        <v>0</v>
      </c>
      <c r="L44" s="23">
        <f t="shared" si="10"/>
        <v>1468</v>
      </c>
      <c r="M44" s="159"/>
      <c r="N44" s="160"/>
      <c r="O44" s="161"/>
      <c r="P44" s="21" cm="1">
        <f t="array" ref="P44">SUMPRODUCT(('③【組立化粧箱】作業依頼＆実績'!$K$7:$K$256=④【組立化粧箱】在庫情報!$B44)*('③【組立化粧箱】作業依頼＆実績'!$L$7:$L$256=④【組立化粧箱】在庫情報!Q$4),('③【組立化粧箱】作業依頼＆実績'!$N$7:$N$256))</f>
        <v>0</v>
      </c>
      <c r="Q44" s="21" cm="1">
        <f t="array" ref="Q44">SUMPRODUCT(('③【組立化粧箱】作業依頼＆実績'!$K$7:$K$256=④【組立化粧箱】在庫情報!$B44)*('③【組立化粧箱】作業依頼＆実績'!$L$7:$L$256=④【組立化粧箱】在庫情報!R$4),('③【組立化粧箱】作業依頼＆実績'!$N$7:$N$256))</f>
        <v>0</v>
      </c>
      <c r="R44" s="23">
        <f t="shared" si="11"/>
        <v>0</v>
      </c>
      <c r="T44" s="68">
        <f t="shared" si="12"/>
        <v>0</v>
      </c>
      <c r="U44" s="22">
        <f t="shared" si="13"/>
        <v>0</v>
      </c>
      <c r="V44" s="69">
        <f t="shared" si="14"/>
        <v>6796</v>
      </c>
    </row>
    <row r="45" spans="2:22" ht="19.5" hidden="1" customHeight="1" outlineLevel="1" x14ac:dyDescent="0.25">
      <c r="B45" s="19">
        <f t="shared" si="2"/>
        <v>45269</v>
      </c>
      <c r="C45" s="20" t="s">
        <v>76</v>
      </c>
      <c r="D45" s="21" cm="1">
        <f t="array" ref="D45">SUMPRODUCT(('③【組立化粧箱】作業依頼＆実績'!$K$7:$K$256=④【組立化粧箱】在庫情報!$B45)*('③【組立化粧箱】作業依頼＆実績'!$L$7:$L$256=④【組立化粧箱】在庫情報!E$4),('③【組立化粧箱】作業依頼＆実績'!$N$7:$N$256))</f>
        <v>0</v>
      </c>
      <c r="E45" s="22">
        <f>SUMPRODUCT(('⑤【組立化粧箱】出荷依頼＆出荷実績'!$L$7:$L$256=④【組立化粧箱】在庫情報!$B45)*('⑤【組立化粧箱】出荷依頼＆出荷実績'!$M$7:$M$256=④【組立化粧箱】在庫情報!E$4),('⑤【組立化粧箱】出荷依頼＆出荷実績'!$O$7:$O$256))</f>
        <v>0</v>
      </c>
      <c r="F45" s="23">
        <f t="shared" si="8"/>
        <v>3860</v>
      </c>
      <c r="G45" s="21" cm="1">
        <f t="array" ref="G45">SUMPRODUCT(('③【組立化粧箱】作業依頼＆実績'!$K$7:$K$256=④【組立化粧箱】在庫情報!$B45)*('③【組立化粧箱】作業依頼＆実績'!$L$7:$L$256=④【組立化粧箱】在庫情報!H$4),('③【組立化粧箱】作業依頼＆実績'!$N$7:$N$256))</f>
        <v>0</v>
      </c>
      <c r="H45" s="22">
        <f>SUMPRODUCT(('⑤【組立化粧箱】出荷依頼＆出荷実績'!$L$7:$L$256=④【組立化粧箱】在庫情報!$B45)*('⑤【組立化粧箱】出荷依頼＆出荷実績'!$M$7:$M$256=④【組立化粧箱】在庫情報!H$4),('⑤【組立化粧箱】出荷依頼＆出荷実績'!$O$7:$O$256))</f>
        <v>0</v>
      </c>
      <c r="I45" s="23">
        <f t="shared" si="9"/>
        <v>1468</v>
      </c>
      <c r="J45" s="21" cm="1">
        <f t="array" ref="J45">SUMPRODUCT(('③【組立化粧箱】作業依頼＆実績'!$K$7:$K$256=④【組立化粧箱】在庫情報!$B45)*('③【組立化粧箱】作業依頼＆実績'!$L$7:$L$256=④【組立化粧箱】在庫情報!K$4),('③【組立化粧箱】作業依頼＆実績'!$N$7:$N$256))</f>
        <v>0</v>
      </c>
      <c r="K45" s="22">
        <f>SUMPRODUCT(('⑤【組立化粧箱】出荷依頼＆出荷実績'!$L$7:$L$256=④【組立化粧箱】在庫情報!$B45)*('⑤【組立化粧箱】出荷依頼＆出荷実績'!$M$7:$M$256=④【組立化粧箱】在庫情報!K$4),('⑤【組立化粧箱】出荷依頼＆出荷実績'!$O$7:$O$256))</f>
        <v>0</v>
      </c>
      <c r="L45" s="23">
        <f t="shared" si="10"/>
        <v>1468</v>
      </c>
      <c r="M45" s="159"/>
      <c r="N45" s="160"/>
      <c r="O45" s="161"/>
      <c r="P45" s="21" cm="1">
        <f t="array" ref="P45">SUMPRODUCT(('③【組立化粧箱】作業依頼＆実績'!$K$7:$K$256=④【組立化粧箱】在庫情報!$B45)*('③【組立化粧箱】作業依頼＆実績'!$L$7:$L$256=④【組立化粧箱】在庫情報!Q$4),('③【組立化粧箱】作業依頼＆実績'!$N$7:$N$256))</f>
        <v>0</v>
      </c>
      <c r="Q45" s="21" cm="1">
        <f t="array" ref="Q45">SUMPRODUCT(('③【組立化粧箱】作業依頼＆実績'!$K$7:$K$256=④【組立化粧箱】在庫情報!$B45)*('③【組立化粧箱】作業依頼＆実績'!$L$7:$L$256=④【組立化粧箱】在庫情報!R$4),('③【組立化粧箱】作業依頼＆実績'!$N$7:$N$256))</f>
        <v>0</v>
      </c>
      <c r="R45" s="23">
        <f t="shared" si="11"/>
        <v>0</v>
      </c>
      <c r="T45" s="68">
        <f t="shared" si="12"/>
        <v>0</v>
      </c>
      <c r="U45" s="22">
        <f t="shared" si="13"/>
        <v>0</v>
      </c>
      <c r="V45" s="69">
        <f t="shared" si="14"/>
        <v>6796</v>
      </c>
    </row>
    <row r="46" spans="2:22" ht="19.5" hidden="1" customHeight="1" outlineLevel="1" x14ac:dyDescent="0.25">
      <c r="B46" s="19">
        <f t="shared" si="2"/>
        <v>45270</v>
      </c>
      <c r="C46" s="20" t="s">
        <v>77</v>
      </c>
      <c r="D46" s="21" cm="1">
        <f t="array" ref="D46">SUMPRODUCT(('③【組立化粧箱】作業依頼＆実績'!$K$7:$K$256=④【組立化粧箱】在庫情報!$B46)*('③【組立化粧箱】作業依頼＆実績'!$L$7:$L$256=④【組立化粧箱】在庫情報!E$4),('③【組立化粧箱】作業依頼＆実績'!$N$7:$N$256))</f>
        <v>0</v>
      </c>
      <c r="E46" s="22">
        <f>SUMPRODUCT(('⑤【組立化粧箱】出荷依頼＆出荷実績'!$L$7:$L$256=④【組立化粧箱】在庫情報!$B46)*('⑤【組立化粧箱】出荷依頼＆出荷実績'!$M$7:$M$256=④【組立化粧箱】在庫情報!E$4),('⑤【組立化粧箱】出荷依頼＆出荷実績'!$O$7:$O$256))</f>
        <v>0</v>
      </c>
      <c r="F46" s="23">
        <f t="shared" si="8"/>
        <v>3860</v>
      </c>
      <c r="G46" s="21" cm="1">
        <f t="array" ref="G46">SUMPRODUCT(('③【組立化粧箱】作業依頼＆実績'!$K$7:$K$256=④【組立化粧箱】在庫情報!$B46)*('③【組立化粧箱】作業依頼＆実績'!$L$7:$L$256=④【組立化粧箱】在庫情報!H$4),('③【組立化粧箱】作業依頼＆実績'!$N$7:$N$256))</f>
        <v>0</v>
      </c>
      <c r="H46" s="22">
        <f>SUMPRODUCT(('⑤【組立化粧箱】出荷依頼＆出荷実績'!$L$7:$L$256=④【組立化粧箱】在庫情報!$B46)*('⑤【組立化粧箱】出荷依頼＆出荷実績'!$M$7:$M$256=④【組立化粧箱】在庫情報!H$4),('⑤【組立化粧箱】出荷依頼＆出荷実績'!$O$7:$O$256))</f>
        <v>0</v>
      </c>
      <c r="I46" s="23">
        <f t="shared" si="9"/>
        <v>1468</v>
      </c>
      <c r="J46" s="21" cm="1">
        <f t="array" ref="J46">SUMPRODUCT(('③【組立化粧箱】作業依頼＆実績'!$K$7:$K$256=④【組立化粧箱】在庫情報!$B46)*('③【組立化粧箱】作業依頼＆実績'!$L$7:$L$256=④【組立化粧箱】在庫情報!K$4),('③【組立化粧箱】作業依頼＆実績'!$N$7:$N$256))</f>
        <v>0</v>
      </c>
      <c r="K46" s="22">
        <f>SUMPRODUCT(('⑤【組立化粧箱】出荷依頼＆出荷実績'!$L$7:$L$256=④【組立化粧箱】在庫情報!$B46)*('⑤【組立化粧箱】出荷依頼＆出荷実績'!$M$7:$M$256=④【組立化粧箱】在庫情報!K$4),('⑤【組立化粧箱】出荷依頼＆出荷実績'!$O$7:$O$256))</f>
        <v>0</v>
      </c>
      <c r="L46" s="23">
        <f t="shared" si="10"/>
        <v>1468</v>
      </c>
      <c r="M46" s="159"/>
      <c r="N46" s="160"/>
      <c r="O46" s="161"/>
      <c r="P46" s="21" cm="1">
        <f t="array" ref="P46">SUMPRODUCT(('③【組立化粧箱】作業依頼＆実績'!$K$7:$K$256=④【組立化粧箱】在庫情報!$B46)*('③【組立化粧箱】作業依頼＆実績'!$L$7:$L$256=④【組立化粧箱】在庫情報!Q$4),('③【組立化粧箱】作業依頼＆実績'!$N$7:$N$256))</f>
        <v>0</v>
      </c>
      <c r="Q46" s="21" cm="1">
        <f t="array" ref="Q46">SUMPRODUCT(('③【組立化粧箱】作業依頼＆実績'!$K$7:$K$256=④【組立化粧箱】在庫情報!$B46)*('③【組立化粧箱】作業依頼＆実績'!$L$7:$L$256=④【組立化粧箱】在庫情報!R$4),('③【組立化粧箱】作業依頼＆実績'!$N$7:$N$256))</f>
        <v>0</v>
      </c>
      <c r="R46" s="23">
        <f t="shared" si="11"/>
        <v>0</v>
      </c>
      <c r="T46" s="68">
        <f t="shared" si="12"/>
        <v>0</v>
      </c>
      <c r="U46" s="22">
        <f t="shared" si="13"/>
        <v>0</v>
      </c>
      <c r="V46" s="69">
        <f t="shared" si="14"/>
        <v>6796</v>
      </c>
    </row>
    <row r="47" spans="2:22" ht="19.5" hidden="1" customHeight="1" outlineLevel="1" x14ac:dyDescent="0.25">
      <c r="B47" s="19">
        <f t="shared" si="2"/>
        <v>45271</v>
      </c>
      <c r="C47" s="20" t="s">
        <v>78</v>
      </c>
      <c r="D47" s="21" cm="1">
        <f t="array" ref="D47">SUMPRODUCT(('③【組立化粧箱】作業依頼＆実績'!$K$7:$K$256=④【組立化粧箱】在庫情報!$B47)*('③【組立化粧箱】作業依頼＆実績'!$L$7:$L$256=④【組立化粧箱】在庫情報!E$4),('③【組立化粧箱】作業依頼＆実績'!$N$7:$N$256))</f>
        <v>0</v>
      </c>
      <c r="E47" s="22">
        <f>SUMPRODUCT(('⑤【組立化粧箱】出荷依頼＆出荷実績'!$L$7:$L$256=④【組立化粧箱】在庫情報!$B47)*('⑤【組立化粧箱】出荷依頼＆出荷実績'!$M$7:$M$256=④【組立化粧箱】在庫情報!E$4),('⑤【組立化粧箱】出荷依頼＆出荷実績'!$O$7:$O$256))</f>
        <v>0</v>
      </c>
      <c r="F47" s="23">
        <f t="shared" si="8"/>
        <v>3860</v>
      </c>
      <c r="G47" s="21" cm="1">
        <f t="array" ref="G47">SUMPRODUCT(('③【組立化粧箱】作業依頼＆実績'!$K$7:$K$256=④【組立化粧箱】在庫情報!$B47)*('③【組立化粧箱】作業依頼＆実績'!$L$7:$L$256=④【組立化粧箱】在庫情報!H$4),('③【組立化粧箱】作業依頼＆実績'!$N$7:$N$256))</f>
        <v>0</v>
      </c>
      <c r="H47" s="22">
        <f>SUMPRODUCT(('⑤【組立化粧箱】出荷依頼＆出荷実績'!$L$7:$L$256=④【組立化粧箱】在庫情報!$B47)*('⑤【組立化粧箱】出荷依頼＆出荷実績'!$M$7:$M$256=④【組立化粧箱】在庫情報!H$4),('⑤【組立化粧箱】出荷依頼＆出荷実績'!$O$7:$O$256))</f>
        <v>0</v>
      </c>
      <c r="I47" s="23">
        <f t="shared" si="9"/>
        <v>1468</v>
      </c>
      <c r="J47" s="21" cm="1">
        <f t="array" ref="J47">SUMPRODUCT(('③【組立化粧箱】作業依頼＆実績'!$K$7:$K$256=④【組立化粧箱】在庫情報!$B47)*('③【組立化粧箱】作業依頼＆実績'!$L$7:$L$256=④【組立化粧箱】在庫情報!K$4),('③【組立化粧箱】作業依頼＆実績'!$N$7:$N$256))</f>
        <v>0</v>
      </c>
      <c r="K47" s="22">
        <f>SUMPRODUCT(('⑤【組立化粧箱】出荷依頼＆出荷実績'!$L$7:$L$256=④【組立化粧箱】在庫情報!$B47)*('⑤【組立化粧箱】出荷依頼＆出荷実績'!$M$7:$M$256=④【組立化粧箱】在庫情報!K$4),('⑤【組立化粧箱】出荷依頼＆出荷実績'!$O$7:$O$256))</f>
        <v>0</v>
      </c>
      <c r="L47" s="23">
        <f t="shared" si="10"/>
        <v>1468</v>
      </c>
      <c r="M47" s="159"/>
      <c r="N47" s="160"/>
      <c r="O47" s="161"/>
      <c r="P47" s="21" cm="1">
        <f t="array" ref="P47">SUMPRODUCT(('③【組立化粧箱】作業依頼＆実績'!$K$7:$K$256=④【組立化粧箱】在庫情報!$B47)*('③【組立化粧箱】作業依頼＆実績'!$L$7:$L$256=④【組立化粧箱】在庫情報!Q$4),('③【組立化粧箱】作業依頼＆実績'!$N$7:$N$256))</f>
        <v>0</v>
      </c>
      <c r="Q47" s="21" cm="1">
        <f t="array" ref="Q47">SUMPRODUCT(('③【組立化粧箱】作業依頼＆実績'!$K$7:$K$256=④【組立化粧箱】在庫情報!$B47)*('③【組立化粧箱】作業依頼＆実績'!$L$7:$L$256=④【組立化粧箱】在庫情報!R$4),('③【組立化粧箱】作業依頼＆実績'!$N$7:$N$256))</f>
        <v>0</v>
      </c>
      <c r="R47" s="23">
        <f t="shared" si="11"/>
        <v>0</v>
      </c>
      <c r="T47" s="68">
        <f t="shared" si="12"/>
        <v>0</v>
      </c>
      <c r="U47" s="22">
        <f t="shared" si="13"/>
        <v>0</v>
      </c>
      <c r="V47" s="69">
        <f t="shared" si="14"/>
        <v>6796</v>
      </c>
    </row>
    <row r="48" spans="2:22" ht="19.5" hidden="1" customHeight="1" outlineLevel="1" x14ac:dyDescent="0.25">
      <c r="B48" s="19">
        <f t="shared" si="2"/>
        <v>45272</v>
      </c>
      <c r="C48" s="20" t="s">
        <v>79</v>
      </c>
      <c r="D48" s="21" cm="1">
        <f t="array" ref="D48">SUMPRODUCT(('③【組立化粧箱】作業依頼＆実績'!$K$7:$K$256=④【組立化粧箱】在庫情報!$B48)*('③【組立化粧箱】作業依頼＆実績'!$L$7:$L$256=④【組立化粧箱】在庫情報!E$4),('③【組立化粧箱】作業依頼＆実績'!$N$7:$N$256))</f>
        <v>0</v>
      </c>
      <c r="E48" s="22">
        <f>SUMPRODUCT(('⑤【組立化粧箱】出荷依頼＆出荷実績'!$L$7:$L$256=④【組立化粧箱】在庫情報!$B48)*('⑤【組立化粧箱】出荷依頼＆出荷実績'!$M$7:$M$256=④【組立化粧箱】在庫情報!E$4),('⑤【組立化粧箱】出荷依頼＆出荷実績'!$O$7:$O$256))</f>
        <v>0</v>
      </c>
      <c r="F48" s="23">
        <f t="shared" si="8"/>
        <v>3860</v>
      </c>
      <c r="G48" s="21" cm="1">
        <f t="array" ref="G48">SUMPRODUCT(('③【組立化粧箱】作業依頼＆実績'!$K$7:$K$256=④【組立化粧箱】在庫情報!$B48)*('③【組立化粧箱】作業依頼＆実績'!$L$7:$L$256=④【組立化粧箱】在庫情報!H$4),('③【組立化粧箱】作業依頼＆実績'!$N$7:$N$256))</f>
        <v>0</v>
      </c>
      <c r="H48" s="22">
        <f>SUMPRODUCT(('⑤【組立化粧箱】出荷依頼＆出荷実績'!$L$7:$L$256=④【組立化粧箱】在庫情報!$B48)*('⑤【組立化粧箱】出荷依頼＆出荷実績'!$M$7:$M$256=④【組立化粧箱】在庫情報!H$4),('⑤【組立化粧箱】出荷依頼＆出荷実績'!$O$7:$O$256))</f>
        <v>0</v>
      </c>
      <c r="I48" s="23">
        <f t="shared" si="9"/>
        <v>1468</v>
      </c>
      <c r="J48" s="21" cm="1">
        <f t="array" ref="J48">SUMPRODUCT(('③【組立化粧箱】作業依頼＆実績'!$K$7:$K$256=④【組立化粧箱】在庫情報!$B48)*('③【組立化粧箱】作業依頼＆実績'!$L$7:$L$256=④【組立化粧箱】在庫情報!K$4),('③【組立化粧箱】作業依頼＆実績'!$N$7:$N$256))</f>
        <v>0</v>
      </c>
      <c r="K48" s="22">
        <f>SUMPRODUCT(('⑤【組立化粧箱】出荷依頼＆出荷実績'!$L$7:$L$256=④【組立化粧箱】在庫情報!$B48)*('⑤【組立化粧箱】出荷依頼＆出荷実績'!$M$7:$M$256=④【組立化粧箱】在庫情報!K$4),('⑤【組立化粧箱】出荷依頼＆出荷実績'!$O$7:$O$256))</f>
        <v>0</v>
      </c>
      <c r="L48" s="23">
        <f t="shared" si="10"/>
        <v>1468</v>
      </c>
      <c r="M48" s="159"/>
      <c r="N48" s="160"/>
      <c r="O48" s="161"/>
      <c r="P48" s="21" cm="1">
        <f t="array" ref="P48">SUMPRODUCT(('③【組立化粧箱】作業依頼＆実績'!$K$7:$K$256=④【組立化粧箱】在庫情報!$B48)*('③【組立化粧箱】作業依頼＆実績'!$L$7:$L$256=④【組立化粧箱】在庫情報!Q$4),('③【組立化粧箱】作業依頼＆実績'!$N$7:$N$256))</f>
        <v>0</v>
      </c>
      <c r="Q48" s="21" cm="1">
        <f t="array" ref="Q48">SUMPRODUCT(('③【組立化粧箱】作業依頼＆実績'!$K$7:$K$256=④【組立化粧箱】在庫情報!$B48)*('③【組立化粧箱】作業依頼＆実績'!$L$7:$L$256=④【組立化粧箱】在庫情報!R$4),('③【組立化粧箱】作業依頼＆実績'!$N$7:$N$256))</f>
        <v>0</v>
      </c>
      <c r="R48" s="23">
        <f t="shared" si="11"/>
        <v>0</v>
      </c>
      <c r="T48" s="68">
        <f t="shared" si="12"/>
        <v>0</v>
      </c>
      <c r="U48" s="22">
        <f t="shared" si="13"/>
        <v>0</v>
      </c>
      <c r="V48" s="69">
        <f t="shared" si="14"/>
        <v>6796</v>
      </c>
    </row>
    <row r="49" spans="2:22" ht="19.5" hidden="1" customHeight="1" outlineLevel="1" x14ac:dyDescent="0.25">
      <c r="B49" s="19">
        <f t="shared" si="2"/>
        <v>45273</v>
      </c>
      <c r="C49" s="20" t="s">
        <v>80</v>
      </c>
      <c r="D49" s="21" cm="1">
        <f t="array" ref="D49">SUMPRODUCT(('③【組立化粧箱】作業依頼＆実績'!$K$7:$K$256=④【組立化粧箱】在庫情報!$B49)*('③【組立化粧箱】作業依頼＆実績'!$L$7:$L$256=④【組立化粧箱】在庫情報!E$4),('③【組立化粧箱】作業依頼＆実績'!$N$7:$N$256))</f>
        <v>0</v>
      </c>
      <c r="E49" s="22">
        <f>SUMPRODUCT(('⑤【組立化粧箱】出荷依頼＆出荷実績'!$L$7:$L$256=④【組立化粧箱】在庫情報!$B49)*('⑤【組立化粧箱】出荷依頼＆出荷実績'!$M$7:$M$256=④【組立化粧箱】在庫情報!E$4),('⑤【組立化粧箱】出荷依頼＆出荷実績'!$O$7:$O$256))</f>
        <v>0</v>
      </c>
      <c r="F49" s="23">
        <f t="shared" si="8"/>
        <v>3860</v>
      </c>
      <c r="G49" s="21" cm="1">
        <f t="array" ref="G49">SUMPRODUCT(('③【組立化粧箱】作業依頼＆実績'!$K$7:$K$256=④【組立化粧箱】在庫情報!$B49)*('③【組立化粧箱】作業依頼＆実績'!$L$7:$L$256=④【組立化粧箱】在庫情報!H$4),('③【組立化粧箱】作業依頼＆実績'!$N$7:$N$256))</f>
        <v>0</v>
      </c>
      <c r="H49" s="22">
        <f>SUMPRODUCT(('⑤【組立化粧箱】出荷依頼＆出荷実績'!$L$7:$L$256=④【組立化粧箱】在庫情報!$B49)*('⑤【組立化粧箱】出荷依頼＆出荷実績'!$M$7:$M$256=④【組立化粧箱】在庫情報!H$4),('⑤【組立化粧箱】出荷依頼＆出荷実績'!$O$7:$O$256))</f>
        <v>0</v>
      </c>
      <c r="I49" s="23">
        <f t="shared" si="9"/>
        <v>1468</v>
      </c>
      <c r="J49" s="21" cm="1">
        <f t="array" ref="J49">SUMPRODUCT(('③【組立化粧箱】作業依頼＆実績'!$K$7:$K$256=④【組立化粧箱】在庫情報!$B49)*('③【組立化粧箱】作業依頼＆実績'!$L$7:$L$256=④【組立化粧箱】在庫情報!K$4),('③【組立化粧箱】作業依頼＆実績'!$N$7:$N$256))</f>
        <v>0</v>
      </c>
      <c r="K49" s="22">
        <f>SUMPRODUCT(('⑤【組立化粧箱】出荷依頼＆出荷実績'!$L$7:$L$256=④【組立化粧箱】在庫情報!$B49)*('⑤【組立化粧箱】出荷依頼＆出荷実績'!$M$7:$M$256=④【組立化粧箱】在庫情報!K$4),('⑤【組立化粧箱】出荷依頼＆出荷実績'!$O$7:$O$256))</f>
        <v>0</v>
      </c>
      <c r="L49" s="23">
        <f t="shared" si="10"/>
        <v>1468</v>
      </c>
      <c r="M49" s="159"/>
      <c r="N49" s="160"/>
      <c r="O49" s="161"/>
      <c r="P49" s="21" cm="1">
        <f t="array" ref="P49">SUMPRODUCT(('③【組立化粧箱】作業依頼＆実績'!$K$7:$K$256=④【組立化粧箱】在庫情報!$B49)*('③【組立化粧箱】作業依頼＆実績'!$L$7:$L$256=④【組立化粧箱】在庫情報!Q$4),('③【組立化粧箱】作業依頼＆実績'!$N$7:$N$256))</f>
        <v>0</v>
      </c>
      <c r="Q49" s="21" cm="1">
        <f t="array" ref="Q49">SUMPRODUCT(('③【組立化粧箱】作業依頼＆実績'!$K$7:$K$256=④【組立化粧箱】在庫情報!$B49)*('③【組立化粧箱】作業依頼＆実績'!$L$7:$L$256=④【組立化粧箱】在庫情報!R$4),('③【組立化粧箱】作業依頼＆実績'!$N$7:$N$256))</f>
        <v>0</v>
      </c>
      <c r="R49" s="23">
        <f t="shared" si="11"/>
        <v>0</v>
      </c>
      <c r="T49" s="68">
        <f t="shared" si="12"/>
        <v>0</v>
      </c>
      <c r="U49" s="22">
        <f t="shared" si="13"/>
        <v>0</v>
      </c>
      <c r="V49" s="69">
        <f t="shared" si="14"/>
        <v>6796</v>
      </c>
    </row>
    <row r="50" spans="2:22" ht="19.5" hidden="1" customHeight="1" outlineLevel="1" x14ac:dyDescent="0.25">
      <c r="B50" s="19">
        <f t="shared" si="2"/>
        <v>45274</v>
      </c>
      <c r="C50" s="20" t="s">
        <v>81</v>
      </c>
      <c r="D50" s="21" cm="1">
        <f t="array" ref="D50">SUMPRODUCT(('③【組立化粧箱】作業依頼＆実績'!$K$7:$K$256=④【組立化粧箱】在庫情報!$B50)*('③【組立化粧箱】作業依頼＆実績'!$L$7:$L$256=④【組立化粧箱】在庫情報!E$4),('③【組立化粧箱】作業依頼＆実績'!$N$7:$N$256))</f>
        <v>0</v>
      </c>
      <c r="E50" s="22">
        <f>SUMPRODUCT(('⑤【組立化粧箱】出荷依頼＆出荷実績'!$L$7:$L$256=④【組立化粧箱】在庫情報!$B50)*('⑤【組立化粧箱】出荷依頼＆出荷実績'!$M$7:$M$256=④【組立化粧箱】在庫情報!E$4),('⑤【組立化粧箱】出荷依頼＆出荷実績'!$O$7:$O$256))</f>
        <v>0</v>
      </c>
      <c r="F50" s="23">
        <f t="shared" si="8"/>
        <v>3860</v>
      </c>
      <c r="G50" s="21" cm="1">
        <f t="array" ref="G50">SUMPRODUCT(('③【組立化粧箱】作業依頼＆実績'!$K$7:$K$256=④【組立化粧箱】在庫情報!$B50)*('③【組立化粧箱】作業依頼＆実績'!$L$7:$L$256=④【組立化粧箱】在庫情報!H$4),('③【組立化粧箱】作業依頼＆実績'!$N$7:$N$256))</f>
        <v>0</v>
      </c>
      <c r="H50" s="22">
        <f>SUMPRODUCT(('⑤【組立化粧箱】出荷依頼＆出荷実績'!$L$7:$L$256=④【組立化粧箱】在庫情報!$B50)*('⑤【組立化粧箱】出荷依頼＆出荷実績'!$M$7:$M$256=④【組立化粧箱】在庫情報!H$4),('⑤【組立化粧箱】出荷依頼＆出荷実績'!$O$7:$O$256))</f>
        <v>0</v>
      </c>
      <c r="I50" s="23">
        <f t="shared" si="9"/>
        <v>1468</v>
      </c>
      <c r="J50" s="21" cm="1">
        <f t="array" ref="J50">SUMPRODUCT(('③【組立化粧箱】作業依頼＆実績'!$K$7:$K$256=④【組立化粧箱】在庫情報!$B50)*('③【組立化粧箱】作業依頼＆実績'!$L$7:$L$256=④【組立化粧箱】在庫情報!K$4),('③【組立化粧箱】作業依頼＆実績'!$N$7:$N$256))</f>
        <v>0</v>
      </c>
      <c r="K50" s="22">
        <f>SUMPRODUCT(('⑤【組立化粧箱】出荷依頼＆出荷実績'!$L$7:$L$256=④【組立化粧箱】在庫情報!$B50)*('⑤【組立化粧箱】出荷依頼＆出荷実績'!$M$7:$M$256=④【組立化粧箱】在庫情報!K$4),('⑤【組立化粧箱】出荷依頼＆出荷実績'!$O$7:$O$256))</f>
        <v>0</v>
      </c>
      <c r="L50" s="23">
        <f t="shared" si="10"/>
        <v>1468</v>
      </c>
      <c r="M50" s="159"/>
      <c r="N50" s="160"/>
      <c r="O50" s="161"/>
      <c r="P50" s="21" cm="1">
        <f t="array" ref="P50">SUMPRODUCT(('③【組立化粧箱】作業依頼＆実績'!$K$7:$K$256=④【組立化粧箱】在庫情報!$B50)*('③【組立化粧箱】作業依頼＆実績'!$L$7:$L$256=④【組立化粧箱】在庫情報!Q$4),('③【組立化粧箱】作業依頼＆実績'!$N$7:$N$256))</f>
        <v>0</v>
      </c>
      <c r="Q50" s="21" cm="1">
        <f t="array" ref="Q50">SUMPRODUCT(('③【組立化粧箱】作業依頼＆実績'!$K$7:$K$256=④【組立化粧箱】在庫情報!$B50)*('③【組立化粧箱】作業依頼＆実績'!$L$7:$L$256=④【組立化粧箱】在庫情報!R$4),('③【組立化粧箱】作業依頼＆実績'!$N$7:$N$256))</f>
        <v>0</v>
      </c>
      <c r="R50" s="23">
        <f t="shared" si="11"/>
        <v>0</v>
      </c>
      <c r="T50" s="68">
        <f t="shared" si="12"/>
        <v>0</v>
      </c>
      <c r="U50" s="22">
        <f t="shared" si="13"/>
        <v>0</v>
      </c>
      <c r="V50" s="69">
        <f t="shared" si="14"/>
        <v>6796</v>
      </c>
    </row>
    <row r="51" spans="2:22" ht="19.5" hidden="1" customHeight="1" outlineLevel="1" x14ac:dyDescent="0.25">
      <c r="B51" s="19">
        <f t="shared" si="2"/>
        <v>45275</v>
      </c>
      <c r="C51" s="20" t="s">
        <v>75</v>
      </c>
      <c r="D51" s="21" cm="1">
        <f t="array" ref="D51">SUMPRODUCT(('③【組立化粧箱】作業依頼＆実績'!$K$7:$K$256=④【組立化粧箱】在庫情報!$B51)*('③【組立化粧箱】作業依頼＆実績'!$L$7:$L$256=④【組立化粧箱】在庫情報!E$4),('③【組立化粧箱】作業依頼＆実績'!$N$7:$N$256))</f>
        <v>55</v>
      </c>
      <c r="E51" s="22">
        <f>SUMPRODUCT(('⑤【組立化粧箱】出荷依頼＆出荷実績'!$L$7:$L$256=④【組立化粧箱】在庫情報!$B51)*('⑤【組立化粧箱】出荷依頼＆出荷実績'!$M$7:$M$256=④【組立化粧箱】在庫情報!E$4),('⑤【組立化粧箱】出荷依頼＆出荷実績'!$O$7:$O$256))</f>
        <v>0</v>
      </c>
      <c r="F51" s="23">
        <f t="shared" si="8"/>
        <v>3915</v>
      </c>
      <c r="G51" s="21" cm="1">
        <f t="array" ref="G51">SUMPRODUCT(('③【組立化粧箱】作業依頼＆実績'!$K$7:$K$256=④【組立化粧箱】在庫情報!$B51)*('③【組立化粧箱】作業依頼＆実績'!$L$7:$L$256=④【組立化粧箱】在庫情報!H$4),('③【組立化粧箱】作業依頼＆実績'!$N$7:$N$256))</f>
        <v>0</v>
      </c>
      <c r="H51" s="22">
        <f>SUMPRODUCT(('⑤【組立化粧箱】出荷依頼＆出荷実績'!$L$7:$L$256=④【組立化粧箱】在庫情報!$B51)*('⑤【組立化粧箱】出荷依頼＆出荷実績'!$M$7:$M$256=④【組立化粧箱】在庫情報!H$4),('⑤【組立化粧箱】出荷依頼＆出荷実績'!$O$7:$O$256))</f>
        <v>0</v>
      </c>
      <c r="I51" s="23">
        <f t="shared" si="9"/>
        <v>1468</v>
      </c>
      <c r="J51" s="21" cm="1">
        <f t="array" ref="J51">SUMPRODUCT(('③【組立化粧箱】作業依頼＆実績'!$K$7:$K$256=④【組立化粧箱】在庫情報!$B51)*('③【組立化粧箱】作業依頼＆実績'!$L$7:$L$256=④【組立化粧箱】在庫情報!K$4),('③【組立化粧箱】作業依頼＆実績'!$N$7:$N$256))</f>
        <v>0</v>
      </c>
      <c r="K51" s="22">
        <f>SUMPRODUCT(('⑤【組立化粧箱】出荷依頼＆出荷実績'!$L$7:$L$256=④【組立化粧箱】在庫情報!$B51)*('⑤【組立化粧箱】出荷依頼＆出荷実績'!$M$7:$M$256=④【組立化粧箱】在庫情報!K$4),('⑤【組立化粧箱】出荷依頼＆出荷実績'!$O$7:$O$256))</f>
        <v>0</v>
      </c>
      <c r="L51" s="23">
        <f t="shared" si="10"/>
        <v>1468</v>
      </c>
      <c r="M51" s="159"/>
      <c r="N51" s="160"/>
      <c r="O51" s="161"/>
      <c r="P51" s="21" cm="1">
        <f t="array" ref="P51">SUMPRODUCT(('③【組立化粧箱】作業依頼＆実績'!$K$7:$K$256=④【組立化粧箱】在庫情報!$B51)*('③【組立化粧箱】作業依頼＆実績'!$L$7:$L$256=④【組立化粧箱】在庫情報!Q$4),('③【組立化粧箱】作業依頼＆実績'!$N$7:$N$256))</f>
        <v>0</v>
      </c>
      <c r="Q51" s="21" cm="1">
        <f t="array" ref="Q51">SUMPRODUCT(('③【組立化粧箱】作業依頼＆実績'!$K$7:$K$256=④【組立化粧箱】在庫情報!$B51)*('③【組立化粧箱】作業依頼＆実績'!$L$7:$L$256=④【組立化粧箱】在庫情報!R$4),('③【組立化粧箱】作業依頼＆実績'!$N$7:$N$256))</f>
        <v>0</v>
      </c>
      <c r="R51" s="23">
        <f t="shared" si="11"/>
        <v>0</v>
      </c>
      <c r="T51" s="68">
        <f t="shared" si="12"/>
        <v>55</v>
      </c>
      <c r="U51" s="22">
        <f t="shared" si="13"/>
        <v>0</v>
      </c>
      <c r="V51" s="69">
        <f t="shared" si="14"/>
        <v>6851</v>
      </c>
    </row>
    <row r="52" spans="2:22" ht="19.5" hidden="1" customHeight="1" outlineLevel="1" x14ac:dyDescent="0.25">
      <c r="B52" s="19">
        <f t="shared" si="2"/>
        <v>45276</v>
      </c>
      <c r="C52" s="20" t="s">
        <v>76</v>
      </c>
      <c r="D52" s="21" cm="1">
        <f t="array" ref="D52">SUMPRODUCT(('③【組立化粧箱】作業依頼＆実績'!$K$7:$K$256=④【組立化粧箱】在庫情報!$B52)*('③【組立化粧箱】作業依頼＆実績'!$L$7:$L$256=④【組立化粧箱】在庫情報!E$4),('③【組立化粧箱】作業依頼＆実績'!$N$7:$N$256))</f>
        <v>0</v>
      </c>
      <c r="E52" s="22">
        <f>SUMPRODUCT(('⑤【組立化粧箱】出荷依頼＆出荷実績'!$L$7:$L$256=④【組立化粧箱】在庫情報!$B52)*('⑤【組立化粧箱】出荷依頼＆出荷実績'!$M$7:$M$256=④【組立化粧箱】在庫情報!E$4),('⑤【組立化粧箱】出荷依頼＆出荷実績'!$O$7:$O$256))</f>
        <v>0</v>
      </c>
      <c r="F52" s="23">
        <f t="shared" si="8"/>
        <v>3915</v>
      </c>
      <c r="G52" s="21" cm="1">
        <f t="array" ref="G52">SUMPRODUCT(('③【組立化粧箱】作業依頼＆実績'!$K$7:$K$256=④【組立化粧箱】在庫情報!$B52)*('③【組立化粧箱】作業依頼＆実績'!$L$7:$L$256=④【組立化粧箱】在庫情報!H$4),('③【組立化粧箱】作業依頼＆実績'!$N$7:$N$256))</f>
        <v>0</v>
      </c>
      <c r="H52" s="22">
        <f>SUMPRODUCT(('⑤【組立化粧箱】出荷依頼＆出荷実績'!$L$7:$L$256=④【組立化粧箱】在庫情報!$B52)*('⑤【組立化粧箱】出荷依頼＆出荷実績'!$M$7:$M$256=④【組立化粧箱】在庫情報!H$4),('⑤【組立化粧箱】出荷依頼＆出荷実績'!$O$7:$O$256))</f>
        <v>0</v>
      </c>
      <c r="I52" s="23">
        <f t="shared" si="9"/>
        <v>1468</v>
      </c>
      <c r="J52" s="21" cm="1">
        <f t="array" ref="J52">SUMPRODUCT(('③【組立化粧箱】作業依頼＆実績'!$K$7:$K$256=④【組立化粧箱】在庫情報!$B52)*('③【組立化粧箱】作業依頼＆実績'!$L$7:$L$256=④【組立化粧箱】在庫情報!K$4),('③【組立化粧箱】作業依頼＆実績'!$N$7:$N$256))</f>
        <v>0</v>
      </c>
      <c r="K52" s="22">
        <f>SUMPRODUCT(('⑤【組立化粧箱】出荷依頼＆出荷実績'!$L$7:$L$256=④【組立化粧箱】在庫情報!$B52)*('⑤【組立化粧箱】出荷依頼＆出荷実績'!$M$7:$M$256=④【組立化粧箱】在庫情報!K$4),('⑤【組立化粧箱】出荷依頼＆出荷実績'!$O$7:$O$256))</f>
        <v>0</v>
      </c>
      <c r="L52" s="23">
        <f t="shared" si="10"/>
        <v>1468</v>
      </c>
      <c r="M52" s="159"/>
      <c r="N52" s="160"/>
      <c r="O52" s="161"/>
      <c r="P52" s="21" cm="1">
        <f t="array" ref="P52">SUMPRODUCT(('③【組立化粧箱】作業依頼＆実績'!$K$7:$K$256=④【組立化粧箱】在庫情報!$B52)*('③【組立化粧箱】作業依頼＆実績'!$L$7:$L$256=④【組立化粧箱】在庫情報!Q$4),('③【組立化粧箱】作業依頼＆実績'!$N$7:$N$256))</f>
        <v>0</v>
      </c>
      <c r="Q52" s="21" cm="1">
        <f t="array" ref="Q52">SUMPRODUCT(('③【組立化粧箱】作業依頼＆実績'!$K$7:$K$256=④【組立化粧箱】在庫情報!$B52)*('③【組立化粧箱】作業依頼＆実績'!$L$7:$L$256=④【組立化粧箱】在庫情報!R$4),('③【組立化粧箱】作業依頼＆実績'!$N$7:$N$256))</f>
        <v>0</v>
      </c>
      <c r="R52" s="23">
        <f t="shared" si="11"/>
        <v>0</v>
      </c>
      <c r="T52" s="68">
        <f t="shared" si="12"/>
        <v>0</v>
      </c>
      <c r="U52" s="22">
        <f t="shared" si="13"/>
        <v>0</v>
      </c>
      <c r="V52" s="69">
        <f t="shared" si="14"/>
        <v>6851</v>
      </c>
    </row>
    <row r="53" spans="2:22" ht="19.5" hidden="1" customHeight="1" outlineLevel="1" x14ac:dyDescent="0.25">
      <c r="B53" s="19">
        <f t="shared" si="2"/>
        <v>45277</v>
      </c>
      <c r="C53" s="20" t="s">
        <v>77</v>
      </c>
      <c r="D53" s="21" cm="1">
        <f t="array" ref="D53">SUMPRODUCT(('③【組立化粧箱】作業依頼＆実績'!$K$7:$K$256=④【組立化粧箱】在庫情報!$B53)*('③【組立化粧箱】作業依頼＆実績'!$L$7:$L$256=④【組立化粧箱】在庫情報!E$4),('③【組立化粧箱】作業依頼＆実績'!$N$7:$N$256))</f>
        <v>0</v>
      </c>
      <c r="E53" s="22">
        <f>SUMPRODUCT(('⑤【組立化粧箱】出荷依頼＆出荷実績'!$L$7:$L$256=④【組立化粧箱】在庫情報!$B53)*('⑤【組立化粧箱】出荷依頼＆出荷実績'!$M$7:$M$256=④【組立化粧箱】在庫情報!E$4),('⑤【組立化粧箱】出荷依頼＆出荷実績'!$O$7:$O$256))</f>
        <v>0</v>
      </c>
      <c r="F53" s="23">
        <f t="shared" si="8"/>
        <v>3915</v>
      </c>
      <c r="G53" s="21" cm="1">
        <f t="array" ref="G53">SUMPRODUCT(('③【組立化粧箱】作業依頼＆実績'!$K$7:$K$256=④【組立化粧箱】在庫情報!$B53)*('③【組立化粧箱】作業依頼＆実績'!$L$7:$L$256=④【組立化粧箱】在庫情報!H$4),('③【組立化粧箱】作業依頼＆実績'!$N$7:$N$256))</f>
        <v>0</v>
      </c>
      <c r="H53" s="22">
        <f>SUMPRODUCT(('⑤【組立化粧箱】出荷依頼＆出荷実績'!$L$7:$L$256=④【組立化粧箱】在庫情報!$B53)*('⑤【組立化粧箱】出荷依頼＆出荷実績'!$M$7:$M$256=④【組立化粧箱】在庫情報!H$4),('⑤【組立化粧箱】出荷依頼＆出荷実績'!$O$7:$O$256))</f>
        <v>0</v>
      </c>
      <c r="I53" s="23">
        <f t="shared" si="9"/>
        <v>1468</v>
      </c>
      <c r="J53" s="21" cm="1">
        <f t="array" ref="J53">SUMPRODUCT(('③【組立化粧箱】作業依頼＆実績'!$K$7:$K$256=④【組立化粧箱】在庫情報!$B53)*('③【組立化粧箱】作業依頼＆実績'!$L$7:$L$256=④【組立化粧箱】在庫情報!K$4),('③【組立化粧箱】作業依頼＆実績'!$N$7:$N$256))</f>
        <v>0</v>
      </c>
      <c r="K53" s="22">
        <f>SUMPRODUCT(('⑤【組立化粧箱】出荷依頼＆出荷実績'!$L$7:$L$256=④【組立化粧箱】在庫情報!$B53)*('⑤【組立化粧箱】出荷依頼＆出荷実績'!$M$7:$M$256=④【組立化粧箱】在庫情報!K$4),('⑤【組立化粧箱】出荷依頼＆出荷実績'!$O$7:$O$256))</f>
        <v>0</v>
      </c>
      <c r="L53" s="23">
        <f t="shared" si="10"/>
        <v>1468</v>
      </c>
      <c r="M53" s="159"/>
      <c r="N53" s="160"/>
      <c r="O53" s="161"/>
      <c r="P53" s="21" cm="1">
        <f t="array" ref="P53">SUMPRODUCT(('③【組立化粧箱】作業依頼＆実績'!$K$7:$K$256=④【組立化粧箱】在庫情報!$B53)*('③【組立化粧箱】作業依頼＆実績'!$L$7:$L$256=④【組立化粧箱】在庫情報!Q$4),('③【組立化粧箱】作業依頼＆実績'!$N$7:$N$256))</f>
        <v>0</v>
      </c>
      <c r="Q53" s="21" cm="1">
        <f t="array" ref="Q53">SUMPRODUCT(('③【組立化粧箱】作業依頼＆実績'!$K$7:$K$256=④【組立化粧箱】在庫情報!$B53)*('③【組立化粧箱】作業依頼＆実績'!$L$7:$L$256=④【組立化粧箱】在庫情報!R$4),('③【組立化粧箱】作業依頼＆実績'!$N$7:$N$256))</f>
        <v>0</v>
      </c>
      <c r="R53" s="23">
        <f t="shared" si="11"/>
        <v>0</v>
      </c>
      <c r="T53" s="68">
        <f t="shared" si="12"/>
        <v>0</v>
      </c>
      <c r="U53" s="22">
        <f t="shared" si="13"/>
        <v>0</v>
      </c>
      <c r="V53" s="69">
        <f t="shared" si="14"/>
        <v>6851</v>
      </c>
    </row>
    <row r="54" spans="2:22" ht="19.5" hidden="1" customHeight="1" outlineLevel="1" x14ac:dyDescent="0.25">
      <c r="B54" s="19">
        <f t="shared" si="2"/>
        <v>45278</v>
      </c>
      <c r="C54" s="20" t="s">
        <v>78</v>
      </c>
      <c r="D54" s="21" cm="1">
        <f t="array" ref="D54">SUMPRODUCT(('③【組立化粧箱】作業依頼＆実績'!$K$7:$K$256=④【組立化粧箱】在庫情報!$B54)*('③【組立化粧箱】作業依頼＆実績'!$L$7:$L$256=④【組立化粧箱】在庫情報!E$4),('③【組立化粧箱】作業依頼＆実績'!$N$7:$N$256))</f>
        <v>0</v>
      </c>
      <c r="E54" s="22">
        <f>SUMPRODUCT(('⑤【組立化粧箱】出荷依頼＆出荷実績'!$L$7:$L$256=④【組立化粧箱】在庫情報!$B54)*('⑤【組立化粧箱】出荷依頼＆出荷実績'!$M$7:$M$256=④【組立化粧箱】在庫情報!E$4),('⑤【組立化粧箱】出荷依頼＆出荷実績'!$O$7:$O$256))</f>
        <v>0</v>
      </c>
      <c r="F54" s="23">
        <f t="shared" si="8"/>
        <v>3915</v>
      </c>
      <c r="G54" s="21" cm="1">
        <f t="array" ref="G54">SUMPRODUCT(('③【組立化粧箱】作業依頼＆実績'!$K$7:$K$256=④【組立化粧箱】在庫情報!$B54)*('③【組立化粧箱】作業依頼＆実績'!$L$7:$L$256=④【組立化粧箱】在庫情報!H$4),('③【組立化粧箱】作業依頼＆実績'!$N$7:$N$256))</f>
        <v>0</v>
      </c>
      <c r="H54" s="22">
        <f>SUMPRODUCT(('⑤【組立化粧箱】出荷依頼＆出荷実績'!$L$7:$L$256=④【組立化粧箱】在庫情報!$B54)*('⑤【組立化粧箱】出荷依頼＆出荷実績'!$M$7:$M$256=④【組立化粧箱】在庫情報!H$4),('⑤【組立化粧箱】出荷依頼＆出荷実績'!$O$7:$O$256))</f>
        <v>0</v>
      </c>
      <c r="I54" s="23">
        <f t="shared" si="9"/>
        <v>1468</v>
      </c>
      <c r="J54" s="21" cm="1">
        <f t="array" ref="J54">SUMPRODUCT(('③【組立化粧箱】作業依頼＆実績'!$K$7:$K$256=④【組立化粧箱】在庫情報!$B54)*('③【組立化粧箱】作業依頼＆実績'!$L$7:$L$256=④【組立化粧箱】在庫情報!K$4),('③【組立化粧箱】作業依頼＆実績'!$N$7:$N$256))</f>
        <v>0</v>
      </c>
      <c r="K54" s="22">
        <f>SUMPRODUCT(('⑤【組立化粧箱】出荷依頼＆出荷実績'!$L$7:$L$256=④【組立化粧箱】在庫情報!$B54)*('⑤【組立化粧箱】出荷依頼＆出荷実績'!$M$7:$M$256=④【組立化粧箱】在庫情報!K$4),('⑤【組立化粧箱】出荷依頼＆出荷実績'!$O$7:$O$256))</f>
        <v>0</v>
      </c>
      <c r="L54" s="23">
        <f t="shared" si="10"/>
        <v>1468</v>
      </c>
      <c r="M54" s="159"/>
      <c r="N54" s="160"/>
      <c r="O54" s="161"/>
      <c r="P54" s="21" cm="1">
        <f t="array" ref="P54">SUMPRODUCT(('③【組立化粧箱】作業依頼＆実績'!$K$7:$K$256=④【組立化粧箱】在庫情報!$B54)*('③【組立化粧箱】作業依頼＆実績'!$L$7:$L$256=④【組立化粧箱】在庫情報!Q$4),('③【組立化粧箱】作業依頼＆実績'!$N$7:$N$256))</f>
        <v>0</v>
      </c>
      <c r="Q54" s="21" cm="1">
        <f t="array" ref="Q54">SUMPRODUCT(('③【組立化粧箱】作業依頼＆実績'!$K$7:$K$256=④【組立化粧箱】在庫情報!$B54)*('③【組立化粧箱】作業依頼＆実績'!$L$7:$L$256=④【組立化粧箱】在庫情報!R$4),('③【組立化粧箱】作業依頼＆実績'!$N$7:$N$256))</f>
        <v>0</v>
      </c>
      <c r="R54" s="23">
        <f t="shared" si="11"/>
        <v>0</v>
      </c>
      <c r="T54" s="68">
        <f t="shared" si="12"/>
        <v>0</v>
      </c>
      <c r="U54" s="22">
        <f t="shared" si="13"/>
        <v>0</v>
      </c>
      <c r="V54" s="69">
        <f t="shared" si="14"/>
        <v>6851</v>
      </c>
    </row>
    <row r="55" spans="2:22" ht="19.5" hidden="1" customHeight="1" outlineLevel="1" x14ac:dyDescent="0.25">
      <c r="B55" s="19">
        <f t="shared" si="2"/>
        <v>45279</v>
      </c>
      <c r="C55" s="20" t="s">
        <v>79</v>
      </c>
      <c r="D55" s="21" cm="1">
        <f t="array" ref="D55">SUMPRODUCT(('③【組立化粧箱】作業依頼＆実績'!$K$7:$K$256=④【組立化粧箱】在庫情報!$B55)*('③【組立化粧箱】作業依頼＆実績'!$L$7:$L$256=④【組立化粧箱】在庫情報!E$4),('③【組立化粧箱】作業依頼＆実績'!$N$7:$N$256))</f>
        <v>0</v>
      </c>
      <c r="E55" s="22">
        <f>SUMPRODUCT(('⑤【組立化粧箱】出荷依頼＆出荷実績'!$L$7:$L$256=④【組立化粧箱】在庫情報!$B55)*('⑤【組立化粧箱】出荷依頼＆出荷実績'!$M$7:$M$256=④【組立化粧箱】在庫情報!E$4),('⑤【組立化粧箱】出荷依頼＆出荷実績'!$O$7:$O$256))</f>
        <v>0</v>
      </c>
      <c r="F55" s="23">
        <f t="shared" si="8"/>
        <v>3915</v>
      </c>
      <c r="G55" s="21" cm="1">
        <f t="array" ref="G55">SUMPRODUCT(('③【組立化粧箱】作業依頼＆実績'!$K$7:$K$256=④【組立化粧箱】在庫情報!$B55)*('③【組立化粧箱】作業依頼＆実績'!$L$7:$L$256=④【組立化粧箱】在庫情報!H$4),('③【組立化粧箱】作業依頼＆実績'!$N$7:$N$256))</f>
        <v>0</v>
      </c>
      <c r="H55" s="22">
        <f>SUMPRODUCT(('⑤【組立化粧箱】出荷依頼＆出荷実績'!$L$7:$L$256=④【組立化粧箱】在庫情報!$B55)*('⑤【組立化粧箱】出荷依頼＆出荷実績'!$M$7:$M$256=④【組立化粧箱】在庫情報!H$4),('⑤【組立化粧箱】出荷依頼＆出荷実績'!$O$7:$O$256))</f>
        <v>0</v>
      </c>
      <c r="I55" s="23">
        <f t="shared" si="9"/>
        <v>1468</v>
      </c>
      <c r="J55" s="21" cm="1">
        <f t="array" ref="J55">SUMPRODUCT(('③【組立化粧箱】作業依頼＆実績'!$K$7:$K$256=④【組立化粧箱】在庫情報!$B55)*('③【組立化粧箱】作業依頼＆実績'!$L$7:$L$256=④【組立化粧箱】在庫情報!K$4),('③【組立化粧箱】作業依頼＆実績'!$N$7:$N$256))</f>
        <v>0</v>
      </c>
      <c r="K55" s="22">
        <f>SUMPRODUCT(('⑤【組立化粧箱】出荷依頼＆出荷実績'!$L$7:$L$256=④【組立化粧箱】在庫情報!$B55)*('⑤【組立化粧箱】出荷依頼＆出荷実績'!$M$7:$M$256=④【組立化粧箱】在庫情報!K$4),('⑤【組立化粧箱】出荷依頼＆出荷実績'!$O$7:$O$256))</f>
        <v>0</v>
      </c>
      <c r="L55" s="23">
        <f t="shared" si="10"/>
        <v>1468</v>
      </c>
      <c r="M55" s="159"/>
      <c r="N55" s="160"/>
      <c r="O55" s="161"/>
      <c r="P55" s="21" cm="1">
        <f t="array" ref="P55">SUMPRODUCT(('③【組立化粧箱】作業依頼＆実績'!$K$7:$K$256=④【組立化粧箱】在庫情報!$B55)*('③【組立化粧箱】作業依頼＆実績'!$L$7:$L$256=④【組立化粧箱】在庫情報!Q$4),('③【組立化粧箱】作業依頼＆実績'!$N$7:$N$256))</f>
        <v>0</v>
      </c>
      <c r="Q55" s="21" cm="1">
        <f t="array" ref="Q55">SUMPRODUCT(('③【組立化粧箱】作業依頼＆実績'!$K$7:$K$256=④【組立化粧箱】在庫情報!$B55)*('③【組立化粧箱】作業依頼＆実績'!$L$7:$L$256=④【組立化粧箱】在庫情報!R$4),('③【組立化粧箱】作業依頼＆実績'!$N$7:$N$256))</f>
        <v>0</v>
      </c>
      <c r="R55" s="23">
        <f t="shared" si="11"/>
        <v>0</v>
      </c>
      <c r="T55" s="68">
        <f t="shared" si="12"/>
        <v>0</v>
      </c>
      <c r="U55" s="22">
        <f t="shared" si="13"/>
        <v>0</v>
      </c>
      <c r="V55" s="69">
        <f t="shared" si="14"/>
        <v>6851</v>
      </c>
    </row>
    <row r="56" spans="2:22" ht="19.5" hidden="1" customHeight="1" outlineLevel="1" x14ac:dyDescent="0.25">
      <c r="B56" s="19">
        <f t="shared" si="2"/>
        <v>45280</v>
      </c>
      <c r="C56" s="20" t="s">
        <v>80</v>
      </c>
      <c r="D56" s="21" cm="1">
        <f t="array" ref="D56">SUMPRODUCT(('③【組立化粧箱】作業依頼＆実績'!$K$7:$K$256=④【組立化粧箱】在庫情報!$B56)*('③【組立化粧箱】作業依頼＆実績'!$L$7:$L$256=④【組立化粧箱】在庫情報!E$4),('③【組立化粧箱】作業依頼＆実績'!$N$7:$N$256))</f>
        <v>0</v>
      </c>
      <c r="E56" s="22">
        <f>SUMPRODUCT(('⑤【組立化粧箱】出荷依頼＆出荷実績'!$L$7:$L$256=④【組立化粧箱】在庫情報!$B56)*('⑤【組立化粧箱】出荷依頼＆出荷実績'!$M$7:$M$256=④【組立化粧箱】在庫情報!E$4),('⑤【組立化粧箱】出荷依頼＆出荷実績'!$O$7:$O$256))</f>
        <v>140</v>
      </c>
      <c r="F56" s="23">
        <f t="shared" si="8"/>
        <v>3775</v>
      </c>
      <c r="G56" s="21" cm="1">
        <f t="array" ref="G56">SUMPRODUCT(('③【組立化粧箱】作業依頼＆実績'!$K$7:$K$256=④【組立化粧箱】在庫情報!$B56)*('③【組立化粧箱】作業依頼＆実績'!$L$7:$L$256=④【組立化粧箱】在庫情報!H$4),('③【組立化粧箱】作業依頼＆実績'!$N$7:$N$256))</f>
        <v>0</v>
      </c>
      <c r="H56" s="22">
        <f>SUMPRODUCT(('⑤【組立化粧箱】出荷依頼＆出荷実績'!$L$7:$L$256=④【組立化粧箱】在庫情報!$B56)*('⑤【組立化粧箱】出荷依頼＆出荷実績'!$M$7:$M$256=④【組立化粧箱】在庫情報!H$4),('⑤【組立化粧箱】出荷依頼＆出荷実績'!$O$7:$O$256))</f>
        <v>380</v>
      </c>
      <c r="I56" s="23">
        <f t="shared" si="9"/>
        <v>1088</v>
      </c>
      <c r="J56" s="21" cm="1">
        <f t="array" ref="J56">SUMPRODUCT(('③【組立化粧箱】作業依頼＆実績'!$K$7:$K$256=④【組立化粧箱】在庫情報!$B56)*('③【組立化粧箱】作業依頼＆実績'!$L$7:$L$256=④【組立化粧箱】在庫情報!K$4),('③【組立化粧箱】作業依頼＆実績'!$N$7:$N$256))</f>
        <v>0</v>
      </c>
      <c r="K56" s="22">
        <f>SUMPRODUCT(('⑤【組立化粧箱】出荷依頼＆出荷実績'!$L$7:$L$256=④【組立化粧箱】在庫情報!$B56)*('⑤【組立化粧箱】出荷依頼＆出荷実績'!$M$7:$M$256=④【組立化粧箱】在庫情報!K$4),('⑤【組立化粧箱】出荷依頼＆出荷実績'!$O$7:$O$256))</f>
        <v>304</v>
      </c>
      <c r="L56" s="23">
        <f>+L55+J56-K56</f>
        <v>1164</v>
      </c>
      <c r="M56" s="159"/>
      <c r="N56" s="160"/>
      <c r="O56" s="161"/>
      <c r="P56" s="21" cm="1">
        <f t="array" ref="P56">SUMPRODUCT(('③【組立化粧箱】作業依頼＆実績'!$K$7:$K$256=④【組立化粧箱】在庫情報!$B56)*('③【組立化粧箱】作業依頼＆実績'!$L$7:$L$256=④【組立化粧箱】在庫情報!Q$4),('③【組立化粧箱】作業依頼＆実績'!$N$7:$N$256))</f>
        <v>0</v>
      </c>
      <c r="Q56" s="21" cm="1">
        <f t="array" ref="Q56">SUMPRODUCT(('③【組立化粧箱】作業依頼＆実績'!$K$7:$K$256=④【組立化粧箱】在庫情報!$B56)*('③【組立化粧箱】作業依頼＆実績'!$L$7:$L$256=④【組立化粧箱】在庫情報!R$4),('③【組立化粧箱】作業依頼＆実績'!$N$7:$N$256))</f>
        <v>0</v>
      </c>
      <c r="R56" s="23">
        <f t="shared" si="11"/>
        <v>0</v>
      </c>
      <c r="T56" s="68">
        <f t="shared" si="12"/>
        <v>0</v>
      </c>
      <c r="U56" s="22">
        <f t="shared" si="13"/>
        <v>824</v>
      </c>
      <c r="V56" s="69">
        <f t="shared" si="14"/>
        <v>6027</v>
      </c>
    </row>
    <row r="57" spans="2:22" ht="19.5" hidden="1" customHeight="1" outlineLevel="1" x14ac:dyDescent="0.25">
      <c r="B57" s="19">
        <f t="shared" si="2"/>
        <v>45281</v>
      </c>
      <c r="C57" s="20" t="s">
        <v>81</v>
      </c>
      <c r="D57" s="21" cm="1">
        <f t="array" ref="D57">SUMPRODUCT(('③【組立化粧箱】作業依頼＆実績'!$K$7:$K$256=④【組立化粧箱】在庫情報!$B57)*('③【組立化粧箱】作業依頼＆実績'!$L$7:$L$256=④【組立化粧箱】在庫情報!E$4),('③【組立化粧箱】作業依頼＆実績'!$N$7:$N$256))</f>
        <v>0</v>
      </c>
      <c r="E57" s="22">
        <f>SUMPRODUCT(('⑤【組立化粧箱】出荷依頼＆出荷実績'!$L$7:$L$256=④【組立化粧箱】在庫情報!$B57)*('⑤【組立化粧箱】出荷依頼＆出荷実績'!$M$7:$M$256=④【組立化粧箱】在庫情報!E$4),('⑤【組立化粧箱】出荷依頼＆出荷実績'!$O$7:$O$256))</f>
        <v>0</v>
      </c>
      <c r="F57" s="23">
        <f t="shared" si="8"/>
        <v>3775</v>
      </c>
      <c r="G57" s="21" cm="1">
        <f t="array" ref="G57">SUMPRODUCT(('③【組立化粧箱】作業依頼＆実績'!$K$7:$K$256=④【組立化粧箱】在庫情報!$B57)*('③【組立化粧箱】作業依頼＆実績'!$L$7:$L$256=④【組立化粧箱】在庫情報!H$4),('③【組立化粧箱】作業依頼＆実績'!$N$7:$N$256))</f>
        <v>0</v>
      </c>
      <c r="H57" s="22">
        <f>SUMPRODUCT(('⑤【組立化粧箱】出荷依頼＆出荷実績'!$L$7:$L$256=④【組立化粧箱】在庫情報!$B57)*('⑤【組立化粧箱】出荷依頼＆出荷実績'!$M$7:$M$256=④【組立化粧箱】在庫情報!H$4),('⑤【組立化粧箱】出荷依頼＆出荷実績'!$O$7:$O$256))</f>
        <v>0</v>
      </c>
      <c r="I57" s="23">
        <f t="shared" si="9"/>
        <v>1088</v>
      </c>
      <c r="J57" s="21" cm="1">
        <f t="array" ref="J57">SUMPRODUCT(('③【組立化粧箱】作業依頼＆実績'!$K$7:$K$256=④【組立化粧箱】在庫情報!$B57)*('③【組立化粧箱】作業依頼＆実績'!$L$7:$L$256=④【組立化粧箱】在庫情報!K$4),('③【組立化粧箱】作業依頼＆実績'!$N$7:$N$256))</f>
        <v>0</v>
      </c>
      <c r="K57" s="22">
        <f>SUMPRODUCT(('⑤【組立化粧箱】出荷依頼＆出荷実績'!$L$7:$L$256=④【組立化粧箱】在庫情報!$B57)*('⑤【組立化粧箱】出荷依頼＆出荷実績'!$M$7:$M$256=④【組立化粧箱】在庫情報!K$4),('⑤【組立化粧箱】出荷依頼＆出荷実績'!$O$7:$O$256))</f>
        <v>0</v>
      </c>
      <c r="L57" s="23">
        <f t="shared" si="10"/>
        <v>1164</v>
      </c>
      <c r="M57" s="159"/>
      <c r="N57" s="160"/>
      <c r="O57" s="161"/>
      <c r="P57" s="21" cm="1">
        <f t="array" ref="P57">SUMPRODUCT(('③【組立化粧箱】作業依頼＆実績'!$K$7:$K$256=④【組立化粧箱】在庫情報!$B57)*('③【組立化粧箱】作業依頼＆実績'!$L$7:$L$256=④【組立化粧箱】在庫情報!Q$4),('③【組立化粧箱】作業依頼＆実績'!$N$7:$N$256))</f>
        <v>0</v>
      </c>
      <c r="Q57" s="21" cm="1">
        <f t="array" ref="Q57">SUMPRODUCT(('③【組立化粧箱】作業依頼＆実績'!$K$7:$K$256=④【組立化粧箱】在庫情報!$B57)*('③【組立化粧箱】作業依頼＆実績'!$L$7:$L$256=④【組立化粧箱】在庫情報!R$4),('③【組立化粧箱】作業依頼＆実績'!$N$7:$N$256))</f>
        <v>0</v>
      </c>
      <c r="R57" s="23">
        <f t="shared" si="11"/>
        <v>0</v>
      </c>
      <c r="T57" s="68">
        <f t="shared" si="12"/>
        <v>0</v>
      </c>
      <c r="U57" s="22">
        <f t="shared" si="13"/>
        <v>0</v>
      </c>
      <c r="V57" s="69">
        <f t="shared" si="14"/>
        <v>6027</v>
      </c>
    </row>
    <row r="58" spans="2:22" ht="19.5" hidden="1" customHeight="1" outlineLevel="1" x14ac:dyDescent="0.25">
      <c r="B58" s="19">
        <f t="shared" si="2"/>
        <v>45282</v>
      </c>
      <c r="C58" s="20" t="s">
        <v>75</v>
      </c>
      <c r="D58" s="21" cm="1">
        <f t="array" ref="D58">SUMPRODUCT(('③【組立化粧箱】作業依頼＆実績'!$K$7:$K$256=④【組立化粧箱】在庫情報!$B58)*('③【組立化粧箱】作業依頼＆実績'!$L$7:$L$256=④【組立化粧箱】在庫情報!E$4),('③【組立化粧箱】作業依頼＆実績'!$N$7:$N$256))</f>
        <v>0</v>
      </c>
      <c r="E58" s="22">
        <f>SUMPRODUCT(('⑤【組立化粧箱】出荷依頼＆出荷実績'!$L$7:$L$256=④【組立化粧箱】在庫情報!$B58)*('⑤【組立化粧箱】出荷依頼＆出荷実績'!$M$7:$M$256=④【組立化粧箱】在庫情報!E$4),('⑤【組立化粧箱】出荷依頼＆出荷実績'!$O$7:$O$256))</f>
        <v>0</v>
      </c>
      <c r="F58" s="23">
        <f t="shared" si="8"/>
        <v>3775</v>
      </c>
      <c r="G58" s="21" cm="1">
        <f t="array" ref="G58">SUMPRODUCT(('③【組立化粧箱】作業依頼＆実績'!$K$7:$K$256=④【組立化粧箱】在庫情報!$B58)*('③【組立化粧箱】作業依頼＆実績'!$L$7:$L$256=④【組立化粧箱】在庫情報!H$4),('③【組立化粧箱】作業依頼＆実績'!$N$7:$N$256))</f>
        <v>0</v>
      </c>
      <c r="H58" s="22">
        <f>SUMPRODUCT(('⑤【組立化粧箱】出荷依頼＆出荷実績'!$L$7:$L$256=④【組立化粧箱】在庫情報!$B58)*('⑤【組立化粧箱】出荷依頼＆出荷実績'!$M$7:$M$256=④【組立化粧箱】在庫情報!H$4),('⑤【組立化粧箱】出荷依頼＆出荷実績'!$O$7:$O$256))</f>
        <v>0</v>
      </c>
      <c r="I58" s="23">
        <f t="shared" si="9"/>
        <v>1088</v>
      </c>
      <c r="J58" s="21" cm="1">
        <f t="array" ref="J58">SUMPRODUCT(('③【組立化粧箱】作業依頼＆実績'!$K$7:$K$256=④【組立化粧箱】在庫情報!$B58)*('③【組立化粧箱】作業依頼＆実績'!$L$7:$L$256=④【組立化粧箱】在庫情報!K$4),('③【組立化粧箱】作業依頼＆実績'!$N$7:$N$256))</f>
        <v>0</v>
      </c>
      <c r="K58" s="22">
        <f>SUMPRODUCT(('⑤【組立化粧箱】出荷依頼＆出荷実績'!$L$7:$L$256=④【組立化粧箱】在庫情報!$B58)*('⑤【組立化粧箱】出荷依頼＆出荷実績'!$M$7:$M$256=④【組立化粧箱】在庫情報!K$4),('⑤【組立化粧箱】出荷依頼＆出荷実績'!$O$7:$O$256))</f>
        <v>0</v>
      </c>
      <c r="L58" s="23">
        <f t="shared" si="10"/>
        <v>1164</v>
      </c>
      <c r="M58" s="159"/>
      <c r="N58" s="160"/>
      <c r="O58" s="161"/>
      <c r="P58" s="21" cm="1">
        <f t="array" ref="P58">SUMPRODUCT(('③【組立化粧箱】作業依頼＆実績'!$K$7:$K$256=④【組立化粧箱】在庫情報!$B58)*('③【組立化粧箱】作業依頼＆実績'!$L$7:$L$256=④【組立化粧箱】在庫情報!Q$4),('③【組立化粧箱】作業依頼＆実績'!$N$7:$N$256))</f>
        <v>0</v>
      </c>
      <c r="Q58" s="21" cm="1">
        <f t="array" ref="Q58">SUMPRODUCT(('③【組立化粧箱】作業依頼＆実績'!$K$7:$K$256=④【組立化粧箱】在庫情報!$B58)*('③【組立化粧箱】作業依頼＆実績'!$L$7:$L$256=④【組立化粧箱】在庫情報!R$4),('③【組立化粧箱】作業依頼＆実績'!$N$7:$N$256))</f>
        <v>0</v>
      </c>
      <c r="R58" s="23">
        <f t="shared" si="11"/>
        <v>0</v>
      </c>
      <c r="T58" s="68">
        <f t="shared" si="12"/>
        <v>0</v>
      </c>
      <c r="U58" s="22">
        <f t="shared" si="13"/>
        <v>0</v>
      </c>
      <c r="V58" s="69">
        <f t="shared" si="14"/>
        <v>6027</v>
      </c>
    </row>
    <row r="59" spans="2:22" ht="19.5" hidden="1" customHeight="1" outlineLevel="1" x14ac:dyDescent="0.25">
      <c r="B59" s="19">
        <f t="shared" si="2"/>
        <v>45283</v>
      </c>
      <c r="C59" s="20" t="s">
        <v>76</v>
      </c>
      <c r="D59" s="21" cm="1">
        <f t="array" ref="D59">SUMPRODUCT(('③【組立化粧箱】作業依頼＆実績'!$K$7:$K$256=④【組立化粧箱】在庫情報!$B59)*('③【組立化粧箱】作業依頼＆実績'!$L$7:$L$256=④【組立化粧箱】在庫情報!E$4),('③【組立化粧箱】作業依頼＆実績'!$N$7:$N$256))</f>
        <v>0</v>
      </c>
      <c r="E59" s="22">
        <f>SUMPRODUCT(('⑤【組立化粧箱】出荷依頼＆出荷実績'!$L$7:$L$256=④【組立化粧箱】在庫情報!$B59)*('⑤【組立化粧箱】出荷依頼＆出荷実績'!$M$7:$M$256=④【組立化粧箱】在庫情報!E$4),('⑤【組立化粧箱】出荷依頼＆出荷実績'!$O$7:$O$256))</f>
        <v>0</v>
      </c>
      <c r="F59" s="23">
        <f t="shared" si="8"/>
        <v>3775</v>
      </c>
      <c r="G59" s="21" cm="1">
        <f t="array" ref="G59">SUMPRODUCT(('③【組立化粧箱】作業依頼＆実績'!$K$7:$K$256=④【組立化粧箱】在庫情報!$B59)*('③【組立化粧箱】作業依頼＆実績'!$L$7:$L$256=④【組立化粧箱】在庫情報!H$4),('③【組立化粧箱】作業依頼＆実績'!$N$7:$N$256))</f>
        <v>0</v>
      </c>
      <c r="H59" s="22">
        <f>SUMPRODUCT(('⑤【組立化粧箱】出荷依頼＆出荷実績'!$L$7:$L$256=④【組立化粧箱】在庫情報!$B59)*('⑤【組立化粧箱】出荷依頼＆出荷実績'!$M$7:$M$256=④【組立化粧箱】在庫情報!H$4),('⑤【組立化粧箱】出荷依頼＆出荷実績'!$O$7:$O$256))</f>
        <v>0</v>
      </c>
      <c r="I59" s="23">
        <f t="shared" si="9"/>
        <v>1088</v>
      </c>
      <c r="J59" s="21" cm="1">
        <f t="array" ref="J59">SUMPRODUCT(('③【組立化粧箱】作業依頼＆実績'!$K$7:$K$256=④【組立化粧箱】在庫情報!$B59)*('③【組立化粧箱】作業依頼＆実績'!$L$7:$L$256=④【組立化粧箱】在庫情報!K$4),('③【組立化粧箱】作業依頼＆実績'!$N$7:$N$256))</f>
        <v>0</v>
      </c>
      <c r="K59" s="22">
        <f>SUMPRODUCT(('⑤【組立化粧箱】出荷依頼＆出荷実績'!$L$7:$L$256=④【組立化粧箱】在庫情報!$B59)*('⑤【組立化粧箱】出荷依頼＆出荷実績'!$M$7:$M$256=④【組立化粧箱】在庫情報!K$4),('⑤【組立化粧箱】出荷依頼＆出荷実績'!$O$7:$O$256))</f>
        <v>0</v>
      </c>
      <c r="L59" s="23">
        <f t="shared" si="10"/>
        <v>1164</v>
      </c>
      <c r="M59" s="159"/>
      <c r="N59" s="160"/>
      <c r="O59" s="161"/>
      <c r="P59" s="21" cm="1">
        <f t="array" ref="P59">SUMPRODUCT(('③【組立化粧箱】作業依頼＆実績'!$K$7:$K$256=④【組立化粧箱】在庫情報!$B59)*('③【組立化粧箱】作業依頼＆実績'!$L$7:$L$256=④【組立化粧箱】在庫情報!Q$4),('③【組立化粧箱】作業依頼＆実績'!$N$7:$N$256))</f>
        <v>0</v>
      </c>
      <c r="Q59" s="21" cm="1">
        <f t="array" ref="Q59">SUMPRODUCT(('③【組立化粧箱】作業依頼＆実績'!$K$7:$K$256=④【組立化粧箱】在庫情報!$B59)*('③【組立化粧箱】作業依頼＆実績'!$L$7:$L$256=④【組立化粧箱】在庫情報!R$4),('③【組立化粧箱】作業依頼＆実績'!$N$7:$N$256))</f>
        <v>0</v>
      </c>
      <c r="R59" s="23">
        <f t="shared" si="11"/>
        <v>0</v>
      </c>
      <c r="T59" s="68">
        <f t="shared" si="12"/>
        <v>0</v>
      </c>
      <c r="U59" s="22">
        <f t="shared" si="13"/>
        <v>0</v>
      </c>
      <c r="V59" s="69">
        <f t="shared" si="14"/>
        <v>6027</v>
      </c>
    </row>
    <row r="60" spans="2:22" ht="19.5" hidden="1" customHeight="1" outlineLevel="1" x14ac:dyDescent="0.25">
      <c r="B60" s="19">
        <f t="shared" si="2"/>
        <v>45284</v>
      </c>
      <c r="C60" s="20" t="s">
        <v>77</v>
      </c>
      <c r="D60" s="21" cm="1">
        <f t="array" ref="D60">SUMPRODUCT(('③【組立化粧箱】作業依頼＆実績'!$K$7:$K$256=④【組立化粧箱】在庫情報!$B60)*('③【組立化粧箱】作業依頼＆実績'!$L$7:$L$256=④【組立化粧箱】在庫情報!E$4),('③【組立化粧箱】作業依頼＆実績'!$N$7:$N$256))</f>
        <v>0</v>
      </c>
      <c r="E60" s="22">
        <f>SUMPRODUCT(('⑤【組立化粧箱】出荷依頼＆出荷実績'!$L$7:$L$256=④【組立化粧箱】在庫情報!$B60)*('⑤【組立化粧箱】出荷依頼＆出荷実績'!$M$7:$M$256=④【組立化粧箱】在庫情報!E$4),('⑤【組立化粧箱】出荷依頼＆出荷実績'!$O$7:$O$256))</f>
        <v>0</v>
      </c>
      <c r="F60" s="23">
        <f t="shared" si="8"/>
        <v>3775</v>
      </c>
      <c r="G60" s="21" cm="1">
        <f t="array" ref="G60">SUMPRODUCT(('③【組立化粧箱】作業依頼＆実績'!$K$7:$K$256=④【組立化粧箱】在庫情報!$B60)*('③【組立化粧箱】作業依頼＆実績'!$L$7:$L$256=④【組立化粧箱】在庫情報!H$4),('③【組立化粧箱】作業依頼＆実績'!$N$7:$N$256))</f>
        <v>0</v>
      </c>
      <c r="H60" s="22">
        <f>SUMPRODUCT(('⑤【組立化粧箱】出荷依頼＆出荷実績'!$L$7:$L$256=④【組立化粧箱】在庫情報!$B60)*('⑤【組立化粧箱】出荷依頼＆出荷実績'!$M$7:$M$256=④【組立化粧箱】在庫情報!H$4),('⑤【組立化粧箱】出荷依頼＆出荷実績'!$O$7:$O$256))</f>
        <v>0</v>
      </c>
      <c r="I60" s="23">
        <f t="shared" si="9"/>
        <v>1088</v>
      </c>
      <c r="J60" s="21" cm="1">
        <f t="array" ref="J60">SUMPRODUCT(('③【組立化粧箱】作業依頼＆実績'!$K$7:$K$256=④【組立化粧箱】在庫情報!$B60)*('③【組立化粧箱】作業依頼＆実績'!$L$7:$L$256=④【組立化粧箱】在庫情報!K$4),('③【組立化粧箱】作業依頼＆実績'!$N$7:$N$256))</f>
        <v>0</v>
      </c>
      <c r="K60" s="22">
        <f>SUMPRODUCT(('⑤【組立化粧箱】出荷依頼＆出荷実績'!$L$7:$L$256=④【組立化粧箱】在庫情報!$B60)*('⑤【組立化粧箱】出荷依頼＆出荷実績'!$M$7:$M$256=④【組立化粧箱】在庫情報!K$4),('⑤【組立化粧箱】出荷依頼＆出荷実績'!$O$7:$O$256))</f>
        <v>0</v>
      </c>
      <c r="L60" s="23">
        <f t="shared" si="10"/>
        <v>1164</v>
      </c>
      <c r="M60" s="159"/>
      <c r="N60" s="160"/>
      <c r="O60" s="161"/>
      <c r="P60" s="21" cm="1">
        <f t="array" ref="P60">SUMPRODUCT(('③【組立化粧箱】作業依頼＆実績'!$K$7:$K$256=④【組立化粧箱】在庫情報!$B60)*('③【組立化粧箱】作業依頼＆実績'!$L$7:$L$256=④【組立化粧箱】在庫情報!Q$4),('③【組立化粧箱】作業依頼＆実績'!$N$7:$N$256))</f>
        <v>0</v>
      </c>
      <c r="Q60" s="21" cm="1">
        <f t="array" ref="Q60">SUMPRODUCT(('③【組立化粧箱】作業依頼＆実績'!$K$7:$K$256=④【組立化粧箱】在庫情報!$B60)*('③【組立化粧箱】作業依頼＆実績'!$L$7:$L$256=④【組立化粧箱】在庫情報!R$4),('③【組立化粧箱】作業依頼＆実績'!$N$7:$N$256))</f>
        <v>0</v>
      </c>
      <c r="R60" s="23">
        <f t="shared" si="11"/>
        <v>0</v>
      </c>
      <c r="T60" s="68">
        <f t="shared" si="12"/>
        <v>0</v>
      </c>
      <c r="U60" s="22">
        <f t="shared" si="13"/>
        <v>0</v>
      </c>
      <c r="V60" s="69">
        <f t="shared" si="14"/>
        <v>6027</v>
      </c>
    </row>
    <row r="61" spans="2:22" ht="19.5" hidden="1" customHeight="1" outlineLevel="1" x14ac:dyDescent="0.25">
      <c r="B61" s="19">
        <f t="shared" si="2"/>
        <v>45285</v>
      </c>
      <c r="C61" s="20" t="s">
        <v>78</v>
      </c>
      <c r="D61" s="21" cm="1">
        <f t="array" ref="D61">SUMPRODUCT(('③【組立化粧箱】作業依頼＆実績'!$K$7:$K$256=④【組立化粧箱】在庫情報!$B61)*('③【組立化粧箱】作業依頼＆実績'!$L$7:$L$256=④【組立化粧箱】在庫情報!E$4),('③【組立化粧箱】作業依頼＆実績'!$N$7:$N$256))</f>
        <v>45</v>
      </c>
      <c r="E61" s="22">
        <f>SUMPRODUCT(('⑤【組立化粧箱】出荷依頼＆出荷実績'!$L$7:$L$256=④【組立化粧箱】在庫情報!$B61)*('⑤【組立化粧箱】出荷依頼＆出荷実績'!$M$7:$M$256=④【組立化粧箱】在庫情報!E$4),('⑤【組立化粧箱】出荷依頼＆出荷実績'!$O$7:$O$256))</f>
        <v>0</v>
      </c>
      <c r="F61" s="23">
        <f t="shared" si="8"/>
        <v>3820</v>
      </c>
      <c r="G61" s="21" cm="1">
        <f t="array" ref="G61">SUMPRODUCT(('③【組立化粧箱】作業依頼＆実績'!$K$7:$K$256=④【組立化粧箱】在庫情報!$B61)*('③【組立化粧箱】作業依頼＆実績'!$L$7:$L$256=④【組立化粧箱】在庫情報!H$4),('③【組立化粧箱】作業依頼＆実績'!$N$7:$N$256))</f>
        <v>0</v>
      </c>
      <c r="H61" s="22">
        <f>SUMPRODUCT(('⑤【組立化粧箱】出荷依頼＆出荷実績'!$L$7:$L$256=④【組立化粧箱】在庫情報!$B61)*('⑤【組立化粧箱】出荷依頼＆出荷実績'!$M$7:$M$256=④【組立化粧箱】在庫情報!H$4),('⑤【組立化粧箱】出荷依頼＆出荷実績'!$O$7:$O$256))</f>
        <v>0</v>
      </c>
      <c r="I61" s="23">
        <f t="shared" si="9"/>
        <v>1088</v>
      </c>
      <c r="J61" s="21" cm="1">
        <f t="array" ref="J61">SUMPRODUCT(('③【組立化粧箱】作業依頼＆実績'!$K$7:$K$256=④【組立化粧箱】在庫情報!$B61)*('③【組立化粧箱】作業依頼＆実績'!$L$7:$L$256=④【組立化粧箱】在庫情報!K$4),('③【組立化粧箱】作業依頼＆実績'!$N$7:$N$256))</f>
        <v>0</v>
      </c>
      <c r="K61" s="22">
        <f>SUMPRODUCT(('⑤【組立化粧箱】出荷依頼＆出荷実績'!$L$7:$L$256=④【組立化粧箱】在庫情報!$B61)*('⑤【組立化粧箱】出荷依頼＆出荷実績'!$M$7:$M$256=④【組立化粧箱】在庫情報!K$4),('⑤【組立化粧箱】出荷依頼＆出荷実績'!$O$7:$O$256))</f>
        <v>0</v>
      </c>
      <c r="L61" s="23">
        <f t="shared" si="10"/>
        <v>1164</v>
      </c>
      <c r="M61" s="159"/>
      <c r="N61" s="160"/>
      <c r="O61" s="161"/>
      <c r="P61" s="21" cm="1">
        <f t="array" ref="P61">SUMPRODUCT(('③【組立化粧箱】作業依頼＆実績'!$K$7:$K$256=④【組立化粧箱】在庫情報!$B61)*('③【組立化粧箱】作業依頼＆実績'!$L$7:$L$256=④【組立化粧箱】在庫情報!Q$4),('③【組立化粧箱】作業依頼＆実績'!$N$7:$N$256))</f>
        <v>0</v>
      </c>
      <c r="Q61" s="21" cm="1">
        <f t="array" ref="Q61">SUMPRODUCT(('③【組立化粧箱】作業依頼＆実績'!$K$7:$K$256=④【組立化粧箱】在庫情報!$B61)*('③【組立化粧箱】作業依頼＆実績'!$L$7:$L$256=④【組立化粧箱】在庫情報!R$4),('③【組立化粧箱】作業依頼＆実績'!$N$7:$N$256))</f>
        <v>0</v>
      </c>
      <c r="R61" s="23">
        <f t="shared" si="11"/>
        <v>0</v>
      </c>
      <c r="T61" s="68">
        <f t="shared" si="12"/>
        <v>45</v>
      </c>
      <c r="U61" s="22">
        <f t="shared" si="13"/>
        <v>0</v>
      </c>
      <c r="V61" s="69">
        <f t="shared" si="14"/>
        <v>6072</v>
      </c>
    </row>
    <row r="62" spans="2:22" ht="19.5" hidden="1" customHeight="1" outlineLevel="1" x14ac:dyDescent="0.25">
      <c r="B62" s="19">
        <f t="shared" si="2"/>
        <v>45286</v>
      </c>
      <c r="C62" s="20" t="s">
        <v>79</v>
      </c>
      <c r="D62" s="21" cm="1">
        <f t="array" ref="D62">SUMPRODUCT(('③【組立化粧箱】作業依頼＆実績'!$K$7:$K$256=④【組立化粧箱】在庫情報!$B62)*('③【組立化粧箱】作業依頼＆実績'!$L$7:$L$256=④【組立化粧箱】在庫情報!E$4),('③【組立化粧箱】作業依頼＆実績'!$N$7:$N$256))</f>
        <v>0</v>
      </c>
      <c r="E62" s="22">
        <f>SUMPRODUCT(('⑤【組立化粧箱】出荷依頼＆出荷実績'!$L$7:$L$256=④【組立化粧箱】在庫情報!$B62)*('⑤【組立化粧箱】出荷依頼＆出荷実績'!$M$7:$M$256=④【組立化粧箱】在庫情報!E$4),('⑤【組立化粧箱】出荷依頼＆出荷実績'!$O$7:$O$256))</f>
        <v>0</v>
      </c>
      <c r="F62" s="23">
        <f t="shared" si="8"/>
        <v>3820</v>
      </c>
      <c r="G62" s="21" cm="1">
        <f t="array" ref="G62">SUMPRODUCT(('③【組立化粧箱】作業依頼＆実績'!$K$7:$K$256=④【組立化粧箱】在庫情報!$B62)*('③【組立化粧箱】作業依頼＆実績'!$L$7:$L$256=④【組立化粧箱】在庫情報!H$4),('③【組立化粧箱】作業依頼＆実績'!$N$7:$N$256))</f>
        <v>0</v>
      </c>
      <c r="H62" s="22">
        <f>SUMPRODUCT(('⑤【組立化粧箱】出荷依頼＆出荷実績'!$L$7:$L$256=④【組立化粧箱】在庫情報!$B62)*('⑤【組立化粧箱】出荷依頼＆出荷実績'!$M$7:$M$256=④【組立化粧箱】在庫情報!H$4),('⑤【組立化粧箱】出荷依頼＆出荷実績'!$O$7:$O$256))</f>
        <v>0</v>
      </c>
      <c r="I62" s="23">
        <f t="shared" si="9"/>
        <v>1088</v>
      </c>
      <c r="J62" s="21" cm="1">
        <f t="array" ref="J62">SUMPRODUCT(('③【組立化粧箱】作業依頼＆実績'!$K$7:$K$256=④【組立化粧箱】在庫情報!$B62)*('③【組立化粧箱】作業依頼＆実績'!$L$7:$L$256=④【組立化粧箱】在庫情報!K$4),('③【組立化粧箱】作業依頼＆実績'!$N$7:$N$256))</f>
        <v>0</v>
      </c>
      <c r="K62" s="22">
        <f>SUMPRODUCT(('⑤【組立化粧箱】出荷依頼＆出荷実績'!$L$7:$L$256=④【組立化粧箱】在庫情報!$B62)*('⑤【組立化粧箱】出荷依頼＆出荷実績'!$M$7:$M$256=④【組立化粧箱】在庫情報!K$4),('⑤【組立化粧箱】出荷依頼＆出荷実績'!$O$7:$O$256))</f>
        <v>0</v>
      </c>
      <c r="L62" s="23">
        <f t="shared" si="10"/>
        <v>1164</v>
      </c>
      <c r="M62" s="159"/>
      <c r="N62" s="160"/>
      <c r="O62" s="161"/>
      <c r="P62" s="21" cm="1">
        <f t="array" ref="P62">SUMPRODUCT(('③【組立化粧箱】作業依頼＆実績'!$K$7:$K$256=④【組立化粧箱】在庫情報!$B62)*('③【組立化粧箱】作業依頼＆実績'!$L$7:$L$256=④【組立化粧箱】在庫情報!Q$4),('③【組立化粧箱】作業依頼＆実績'!$N$7:$N$256))</f>
        <v>0</v>
      </c>
      <c r="Q62" s="21" cm="1">
        <f t="array" ref="Q62">SUMPRODUCT(('③【組立化粧箱】作業依頼＆実績'!$K$7:$K$256=④【組立化粧箱】在庫情報!$B62)*('③【組立化粧箱】作業依頼＆実績'!$L$7:$L$256=④【組立化粧箱】在庫情報!R$4),('③【組立化粧箱】作業依頼＆実績'!$N$7:$N$256))</f>
        <v>0</v>
      </c>
      <c r="R62" s="23">
        <f t="shared" si="11"/>
        <v>0</v>
      </c>
      <c r="T62" s="68">
        <f t="shared" si="12"/>
        <v>0</v>
      </c>
      <c r="U62" s="22">
        <f t="shared" si="13"/>
        <v>0</v>
      </c>
      <c r="V62" s="69">
        <f t="shared" si="14"/>
        <v>6072</v>
      </c>
    </row>
    <row r="63" spans="2:22" ht="19.5" hidden="1" customHeight="1" outlineLevel="1" x14ac:dyDescent="0.25">
      <c r="B63" s="19">
        <f t="shared" si="2"/>
        <v>45287</v>
      </c>
      <c r="C63" s="20" t="s">
        <v>80</v>
      </c>
      <c r="D63" s="21" cm="1">
        <f t="array" ref="D63">SUMPRODUCT(('③【組立化粧箱】作業依頼＆実績'!$K$7:$K$256=④【組立化粧箱】在庫情報!$B63)*('③【組立化粧箱】作業依頼＆実績'!$L$7:$L$256=④【組立化粧箱】在庫情報!E$4),('③【組立化粧箱】作業依頼＆実績'!$N$7:$N$256))</f>
        <v>0</v>
      </c>
      <c r="E63" s="22">
        <f>SUMPRODUCT(('⑤【組立化粧箱】出荷依頼＆出荷実績'!$L$7:$L$256=④【組立化粧箱】在庫情報!$B63)*('⑤【組立化粧箱】出荷依頼＆出荷実績'!$M$7:$M$256=④【組立化粧箱】在庫情報!E$4),('⑤【組立化粧箱】出荷依頼＆出荷実績'!$O$7:$O$256))</f>
        <v>0</v>
      </c>
      <c r="F63" s="23">
        <f t="shared" si="8"/>
        <v>3820</v>
      </c>
      <c r="G63" s="21" cm="1">
        <f t="array" ref="G63">SUMPRODUCT(('③【組立化粧箱】作業依頼＆実績'!$K$7:$K$256=④【組立化粧箱】在庫情報!$B63)*('③【組立化粧箱】作業依頼＆実績'!$L$7:$L$256=④【組立化粧箱】在庫情報!H$4),('③【組立化粧箱】作業依頼＆実績'!$N$7:$N$256))</f>
        <v>0</v>
      </c>
      <c r="H63" s="22">
        <f>SUMPRODUCT(('⑤【組立化粧箱】出荷依頼＆出荷実績'!$L$7:$L$256=④【組立化粧箱】在庫情報!$B63)*('⑤【組立化粧箱】出荷依頼＆出荷実績'!$M$7:$M$256=④【組立化粧箱】在庫情報!H$4),('⑤【組立化粧箱】出荷依頼＆出荷実績'!$O$7:$O$256))</f>
        <v>0</v>
      </c>
      <c r="I63" s="23">
        <f t="shared" si="9"/>
        <v>1088</v>
      </c>
      <c r="J63" s="21" cm="1">
        <f t="array" ref="J63">SUMPRODUCT(('③【組立化粧箱】作業依頼＆実績'!$K$7:$K$256=④【組立化粧箱】在庫情報!$B63)*('③【組立化粧箱】作業依頼＆実績'!$L$7:$L$256=④【組立化粧箱】在庫情報!K$4),('③【組立化粧箱】作業依頼＆実績'!$N$7:$N$256))</f>
        <v>0</v>
      </c>
      <c r="K63" s="22">
        <f>SUMPRODUCT(('⑤【組立化粧箱】出荷依頼＆出荷実績'!$L$7:$L$256=④【組立化粧箱】在庫情報!$B63)*('⑤【組立化粧箱】出荷依頼＆出荷実績'!$M$7:$M$256=④【組立化粧箱】在庫情報!K$4),('⑤【組立化粧箱】出荷依頼＆出荷実績'!$O$7:$O$256))</f>
        <v>0</v>
      </c>
      <c r="L63" s="23">
        <f t="shared" si="10"/>
        <v>1164</v>
      </c>
      <c r="M63" s="159"/>
      <c r="N63" s="160"/>
      <c r="O63" s="161"/>
      <c r="P63" s="21" cm="1">
        <f t="array" ref="P63">SUMPRODUCT(('③【組立化粧箱】作業依頼＆実績'!$K$7:$K$256=④【組立化粧箱】在庫情報!$B63)*('③【組立化粧箱】作業依頼＆実績'!$L$7:$L$256=④【組立化粧箱】在庫情報!Q$4),('③【組立化粧箱】作業依頼＆実績'!$N$7:$N$256))</f>
        <v>0</v>
      </c>
      <c r="Q63" s="21" cm="1">
        <f t="array" ref="Q63">SUMPRODUCT(('③【組立化粧箱】作業依頼＆実績'!$K$7:$K$256=④【組立化粧箱】在庫情報!$B63)*('③【組立化粧箱】作業依頼＆実績'!$L$7:$L$256=④【組立化粧箱】在庫情報!R$4),('③【組立化粧箱】作業依頼＆実績'!$N$7:$N$256))</f>
        <v>0</v>
      </c>
      <c r="R63" s="23">
        <f t="shared" si="11"/>
        <v>0</v>
      </c>
      <c r="T63" s="68">
        <f t="shared" si="12"/>
        <v>0</v>
      </c>
      <c r="U63" s="22">
        <f t="shared" si="13"/>
        <v>0</v>
      </c>
      <c r="V63" s="69">
        <f t="shared" si="14"/>
        <v>6072</v>
      </c>
    </row>
    <row r="64" spans="2:22" ht="19.5" hidden="1" customHeight="1" outlineLevel="1" x14ac:dyDescent="0.25">
      <c r="B64" s="19">
        <f t="shared" si="2"/>
        <v>45288</v>
      </c>
      <c r="C64" s="20" t="s">
        <v>81</v>
      </c>
      <c r="D64" s="21" cm="1">
        <f t="array" ref="D64">SUMPRODUCT(('③【組立化粧箱】作業依頼＆実績'!$K$7:$K$256=④【組立化粧箱】在庫情報!$B64)*('③【組立化粧箱】作業依頼＆実績'!$L$7:$L$256=④【組立化粧箱】在庫情報!E$4),('③【組立化粧箱】作業依頼＆実績'!$N$7:$N$256))</f>
        <v>0</v>
      </c>
      <c r="E64" s="22">
        <f>SUMPRODUCT(('⑤【組立化粧箱】出荷依頼＆出荷実績'!$L$7:$L$256=④【組立化粧箱】在庫情報!$B64)*('⑤【組立化粧箱】出荷依頼＆出荷実績'!$M$7:$M$256=④【組立化粧箱】在庫情報!E$4),('⑤【組立化粧箱】出荷依頼＆出荷実績'!$O$7:$O$256))</f>
        <v>0</v>
      </c>
      <c r="F64" s="23">
        <f t="shared" si="8"/>
        <v>3820</v>
      </c>
      <c r="G64" s="21" cm="1">
        <f t="array" ref="G64">SUMPRODUCT(('③【組立化粧箱】作業依頼＆実績'!$K$7:$K$256=④【組立化粧箱】在庫情報!$B64)*('③【組立化粧箱】作業依頼＆実績'!$L$7:$L$256=④【組立化粧箱】在庫情報!H$4),('③【組立化粧箱】作業依頼＆実績'!$N$7:$N$256))</f>
        <v>0</v>
      </c>
      <c r="H64" s="22">
        <f>SUMPRODUCT(('⑤【組立化粧箱】出荷依頼＆出荷実績'!$L$7:$L$256=④【組立化粧箱】在庫情報!$B64)*('⑤【組立化粧箱】出荷依頼＆出荷実績'!$M$7:$M$256=④【組立化粧箱】在庫情報!H$4),('⑤【組立化粧箱】出荷依頼＆出荷実績'!$O$7:$O$256))</f>
        <v>0</v>
      </c>
      <c r="I64" s="23">
        <f t="shared" si="9"/>
        <v>1088</v>
      </c>
      <c r="J64" s="21" cm="1">
        <f t="array" ref="J64">SUMPRODUCT(('③【組立化粧箱】作業依頼＆実績'!$K$7:$K$256=④【組立化粧箱】在庫情報!$B64)*('③【組立化粧箱】作業依頼＆実績'!$L$7:$L$256=④【組立化粧箱】在庫情報!K$4),('③【組立化粧箱】作業依頼＆実績'!$N$7:$N$256))</f>
        <v>0</v>
      </c>
      <c r="K64" s="22">
        <f>SUMPRODUCT(('⑤【組立化粧箱】出荷依頼＆出荷実績'!$L$7:$L$256=④【組立化粧箱】在庫情報!$B64)*('⑤【組立化粧箱】出荷依頼＆出荷実績'!$M$7:$M$256=④【組立化粧箱】在庫情報!K$4),('⑤【組立化粧箱】出荷依頼＆出荷実績'!$O$7:$O$256))</f>
        <v>0</v>
      </c>
      <c r="L64" s="23">
        <f t="shared" si="10"/>
        <v>1164</v>
      </c>
      <c r="M64" s="159"/>
      <c r="N64" s="160"/>
      <c r="O64" s="161"/>
      <c r="P64" s="21" cm="1">
        <f t="array" ref="P64">SUMPRODUCT(('③【組立化粧箱】作業依頼＆実績'!$K$7:$K$256=④【組立化粧箱】在庫情報!$B64)*('③【組立化粧箱】作業依頼＆実績'!$L$7:$L$256=④【組立化粧箱】在庫情報!Q$4),('③【組立化粧箱】作業依頼＆実績'!$N$7:$N$256))</f>
        <v>0</v>
      </c>
      <c r="Q64" s="21" cm="1">
        <f t="array" ref="Q64">SUMPRODUCT(('③【組立化粧箱】作業依頼＆実績'!$K$7:$K$256=④【組立化粧箱】在庫情報!$B64)*('③【組立化粧箱】作業依頼＆実績'!$L$7:$L$256=④【組立化粧箱】在庫情報!R$4),('③【組立化粧箱】作業依頼＆実績'!$N$7:$N$256))</f>
        <v>0</v>
      </c>
      <c r="R64" s="23">
        <f t="shared" si="11"/>
        <v>0</v>
      </c>
      <c r="T64" s="68">
        <f t="shared" si="12"/>
        <v>0</v>
      </c>
      <c r="U64" s="22">
        <f t="shared" si="13"/>
        <v>0</v>
      </c>
      <c r="V64" s="69">
        <f t="shared" si="14"/>
        <v>6072</v>
      </c>
    </row>
    <row r="65" spans="2:22" ht="19.5" hidden="1" customHeight="1" outlineLevel="1" x14ac:dyDescent="0.25">
      <c r="B65" s="19">
        <f t="shared" si="2"/>
        <v>45289</v>
      </c>
      <c r="C65" s="20" t="s">
        <v>75</v>
      </c>
      <c r="D65" s="21" cm="1">
        <f t="array" ref="D65">SUMPRODUCT(('③【組立化粧箱】作業依頼＆実績'!$K$7:$K$256=④【組立化粧箱】在庫情報!$B65)*('③【組立化粧箱】作業依頼＆実績'!$L$7:$L$256=④【組立化粧箱】在庫情報!E$4),('③【組立化粧箱】作業依頼＆実績'!$N$7:$N$256))</f>
        <v>140</v>
      </c>
      <c r="E65" s="22">
        <f>SUMPRODUCT(('⑤【組立化粧箱】出荷依頼＆出荷実績'!$L$7:$L$256=④【組立化粧箱】在庫情報!$B65)*('⑤【組立化粧箱】出荷依頼＆出荷実績'!$M$7:$M$256=④【組立化粧箱】在庫情報!E$4),('⑤【組立化粧箱】出荷依頼＆出荷実績'!$O$7:$O$256))</f>
        <v>0</v>
      </c>
      <c r="F65" s="23">
        <f t="shared" si="8"/>
        <v>3960</v>
      </c>
      <c r="G65" s="21" cm="1">
        <f t="array" ref="G65">SUMPRODUCT(('③【組立化粧箱】作業依頼＆実績'!$K$7:$K$256=④【組立化粧箱】在庫情報!$B65)*('③【組立化粧箱】作業依頼＆実績'!$L$7:$L$256=④【組立化粧箱】在庫情報!H$4),('③【組立化粧箱】作業依頼＆実績'!$N$7:$N$256))</f>
        <v>0</v>
      </c>
      <c r="H65" s="22">
        <f>SUMPRODUCT(('⑤【組立化粧箱】出荷依頼＆出荷実績'!$L$7:$L$256=④【組立化粧箱】在庫情報!$B65)*('⑤【組立化粧箱】出荷依頼＆出荷実績'!$M$7:$M$256=④【組立化粧箱】在庫情報!H$4),('⑤【組立化粧箱】出荷依頼＆出荷実績'!$O$7:$O$256))</f>
        <v>0</v>
      </c>
      <c r="I65" s="23">
        <f t="shared" si="9"/>
        <v>1088</v>
      </c>
      <c r="J65" s="21" cm="1">
        <f t="array" ref="J65">SUMPRODUCT(('③【組立化粧箱】作業依頼＆実績'!$K$7:$K$256=④【組立化粧箱】在庫情報!$B65)*('③【組立化粧箱】作業依頼＆実績'!$L$7:$L$256=④【組立化粧箱】在庫情報!K$4),('③【組立化粧箱】作業依頼＆実績'!$N$7:$N$256))</f>
        <v>0</v>
      </c>
      <c r="K65" s="22">
        <f>SUMPRODUCT(('⑤【組立化粧箱】出荷依頼＆出荷実績'!$L$7:$L$256=④【組立化粧箱】在庫情報!$B65)*('⑤【組立化粧箱】出荷依頼＆出荷実績'!$M$7:$M$256=④【組立化粧箱】在庫情報!K$4),('⑤【組立化粧箱】出荷依頼＆出荷実績'!$O$7:$O$256))</f>
        <v>0</v>
      </c>
      <c r="L65" s="23">
        <f t="shared" si="10"/>
        <v>1164</v>
      </c>
      <c r="M65" s="159"/>
      <c r="N65" s="160"/>
      <c r="O65" s="161"/>
      <c r="P65" s="21" cm="1">
        <f t="array" ref="P65">SUMPRODUCT(('③【組立化粧箱】作業依頼＆実績'!$K$7:$K$256=④【組立化粧箱】在庫情報!$B65)*('③【組立化粧箱】作業依頼＆実績'!$L$7:$L$256=④【組立化粧箱】在庫情報!Q$4),('③【組立化粧箱】作業依頼＆実績'!$N$7:$N$256))</f>
        <v>0</v>
      </c>
      <c r="Q65" s="21" cm="1">
        <f t="array" ref="Q65">SUMPRODUCT(('③【組立化粧箱】作業依頼＆実績'!$K$7:$K$256=④【組立化粧箱】在庫情報!$B65)*('③【組立化粧箱】作業依頼＆実績'!$L$7:$L$256=④【組立化粧箱】在庫情報!R$4),('③【組立化粧箱】作業依頼＆実績'!$N$7:$N$256))</f>
        <v>0</v>
      </c>
      <c r="R65" s="23">
        <f t="shared" si="11"/>
        <v>0</v>
      </c>
      <c r="T65" s="68">
        <f t="shared" si="12"/>
        <v>140</v>
      </c>
      <c r="U65" s="22">
        <f t="shared" si="13"/>
        <v>0</v>
      </c>
      <c r="V65" s="69">
        <f t="shared" si="14"/>
        <v>6212</v>
      </c>
    </row>
    <row r="66" spans="2:22" ht="19.5" hidden="1" customHeight="1" outlineLevel="1" x14ac:dyDescent="0.25">
      <c r="B66" s="19">
        <f t="shared" si="2"/>
        <v>45290</v>
      </c>
      <c r="C66" s="20" t="s">
        <v>76</v>
      </c>
      <c r="D66" s="21" cm="1">
        <f t="array" ref="D66">SUMPRODUCT(('③【組立化粧箱】作業依頼＆実績'!$K$7:$K$256=④【組立化粧箱】在庫情報!$B66)*('③【組立化粧箱】作業依頼＆実績'!$L$7:$L$256=④【組立化粧箱】在庫情報!E$4),('③【組立化粧箱】作業依頼＆実績'!$N$7:$N$256))</f>
        <v>0</v>
      </c>
      <c r="E66" s="22">
        <f>SUMPRODUCT(('⑤【組立化粧箱】出荷依頼＆出荷実績'!$L$7:$L$256=④【組立化粧箱】在庫情報!$B66)*('⑤【組立化粧箱】出荷依頼＆出荷実績'!$M$7:$M$256=④【組立化粧箱】在庫情報!E$4),('⑤【組立化粧箱】出荷依頼＆出荷実績'!$O$7:$O$256))</f>
        <v>0</v>
      </c>
      <c r="F66" s="23">
        <f t="shared" si="8"/>
        <v>3960</v>
      </c>
      <c r="G66" s="21" cm="1">
        <f t="array" ref="G66">SUMPRODUCT(('③【組立化粧箱】作業依頼＆実績'!$K$7:$K$256=④【組立化粧箱】在庫情報!$B66)*('③【組立化粧箱】作業依頼＆実績'!$L$7:$L$256=④【組立化粧箱】在庫情報!H$4),('③【組立化粧箱】作業依頼＆実績'!$N$7:$N$256))</f>
        <v>0</v>
      </c>
      <c r="H66" s="22">
        <f>SUMPRODUCT(('⑤【組立化粧箱】出荷依頼＆出荷実績'!$L$7:$L$256=④【組立化粧箱】在庫情報!$B66)*('⑤【組立化粧箱】出荷依頼＆出荷実績'!$M$7:$M$256=④【組立化粧箱】在庫情報!H$4),('⑤【組立化粧箱】出荷依頼＆出荷実績'!$O$7:$O$256))</f>
        <v>0</v>
      </c>
      <c r="I66" s="23">
        <f t="shared" si="9"/>
        <v>1088</v>
      </c>
      <c r="J66" s="21" cm="1">
        <f t="array" ref="J66">SUMPRODUCT(('③【組立化粧箱】作業依頼＆実績'!$K$7:$K$256=④【組立化粧箱】在庫情報!$B66)*('③【組立化粧箱】作業依頼＆実績'!$L$7:$L$256=④【組立化粧箱】在庫情報!K$4),('③【組立化粧箱】作業依頼＆実績'!$N$7:$N$256))</f>
        <v>0</v>
      </c>
      <c r="K66" s="22">
        <f>SUMPRODUCT(('⑤【組立化粧箱】出荷依頼＆出荷実績'!$L$7:$L$256=④【組立化粧箱】在庫情報!$B66)*('⑤【組立化粧箱】出荷依頼＆出荷実績'!$M$7:$M$256=④【組立化粧箱】在庫情報!K$4),('⑤【組立化粧箱】出荷依頼＆出荷実績'!$O$7:$O$256))</f>
        <v>0</v>
      </c>
      <c r="L66" s="23">
        <f t="shared" si="10"/>
        <v>1164</v>
      </c>
      <c r="M66" s="159"/>
      <c r="N66" s="160"/>
      <c r="O66" s="161"/>
      <c r="P66" s="21" cm="1">
        <f t="array" ref="P66">SUMPRODUCT(('③【組立化粧箱】作業依頼＆実績'!$K$7:$K$256=④【組立化粧箱】在庫情報!$B66)*('③【組立化粧箱】作業依頼＆実績'!$L$7:$L$256=④【組立化粧箱】在庫情報!Q$4),('③【組立化粧箱】作業依頼＆実績'!$N$7:$N$256))</f>
        <v>0</v>
      </c>
      <c r="Q66" s="21" cm="1">
        <f t="array" ref="Q66">SUMPRODUCT(('③【組立化粧箱】作業依頼＆実績'!$K$7:$K$256=④【組立化粧箱】在庫情報!$B66)*('③【組立化粧箱】作業依頼＆実績'!$L$7:$L$256=④【組立化粧箱】在庫情報!R$4),('③【組立化粧箱】作業依頼＆実績'!$N$7:$N$256))</f>
        <v>0</v>
      </c>
      <c r="R66" s="23">
        <f t="shared" si="11"/>
        <v>0</v>
      </c>
      <c r="T66" s="68">
        <f t="shared" si="12"/>
        <v>0</v>
      </c>
      <c r="U66" s="22">
        <f t="shared" si="13"/>
        <v>0</v>
      </c>
      <c r="V66" s="69">
        <f t="shared" si="14"/>
        <v>6212</v>
      </c>
    </row>
    <row r="67" spans="2:22" ht="19.5" hidden="1" customHeight="1" outlineLevel="1" x14ac:dyDescent="0.25">
      <c r="B67" s="19">
        <f t="shared" si="2"/>
        <v>45291</v>
      </c>
      <c r="C67" s="20" t="s">
        <v>77</v>
      </c>
      <c r="D67" s="21" cm="1">
        <f t="array" ref="D67">SUMPRODUCT(('③【組立化粧箱】作業依頼＆実績'!$K$7:$K$256=④【組立化粧箱】在庫情報!$B67)*('③【組立化粧箱】作業依頼＆実績'!$L$7:$L$256=④【組立化粧箱】在庫情報!E$4),('③【組立化粧箱】作業依頼＆実績'!$N$7:$N$256))</f>
        <v>0</v>
      </c>
      <c r="E67" s="22">
        <f>SUMPRODUCT(('⑤【組立化粧箱】出荷依頼＆出荷実績'!$L$7:$L$256=④【組立化粧箱】在庫情報!$B67)*('⑤【組立化粧箱】出荷依頼＆出荷実績'!$M$7:$M$256=④【組立化粧箱】在庫情報!E$4),('⑤【組立化粧箱】出荷依頼＆出荷実績'!$O$7:$O$256))</f>
        <v>0</v>
      </c>
      <c r="F67" s="23">
        <f t="shared" si="8"/>
        <v>3960</v>
      </c>
      <c r="G67" s="21" cm="1">
        <f t="array" ref="G67">SUMPRODUCT(('③【組立化粧箱】作業依頼＆実績'!$K$7:$K$256=④【組立化粧箱】在庫情報!$B67)*('③【組立化粧箱】作業依頼＆実績'!$L$7:$L$256=④【組立化粧箱】在庫情報!H$4),('③【組立化粧箱】作業依頼＆実績'!$N$7:$N$256))</f>
        <v>0</v>
      </c>
      <c r="H67" s="22">
        <f>SUMPRODUCT(('⑤【組立化粧箱】出荷依頼＆出荷実績'!$L$7:$L$256=④【組立化粧箱】在庫情報!$B67)*('⑤【組立化粧箱】出荷依頼＆出荷実績'!$M$7:$M$256=④【組立化粧箱】在庫情報!H$4),('⑤【組立化粧箱】出荷依頼＆出荷実績'!$O$7:$O$256))</f>
        <v>0</v>
      </c>
      <c r="I67" s="23">
        <f t="shared" si="9"/>
        <v>1088</v>
      </c>
      <c r="J67" s="21" cm="1">
        <f t="array" ref="J67">SUMPRODUCT(('③【組立化粧箱】作業依頼＆実績'!$K$7:$K$256=④【組立化粧箱】在庫情報!$B67)*('③【組立化粧箱】作業依頼＆実績'!$L$7:$L$256=④【組立化粧箱】在庫情報!K$4),('③【組立化粧箱】作業依頼＆実績'!$N$7:$N$256))</f>
        <v>0</v>
      </c>
      <c r="K67" s="22">
        <f>SUMPRODUCT(('⑤【組立化粧箱】出荷依頼＆出荷実績'!$L$7:$L$256=④【組立化粧箱】在庫情報!$B67)*('⑤【組立化粧箱】出荷依頼＆出荷実績'!$M$7:$M$256=④【組立化粧箱】在庫情報!K$4),('⑤【組立化粧箱】出荷依頼＆出荷実績'!$O$7:$O$256))</f>
        <v>0</v>
      </c>
      <c r="L67" s="23">
        <f t="shared" si="10"/>
        <v>1164</v>
      </c>
      <c r="M67" s="159"/>
      <c r="N67" s="160"/>
      <c r="O67" s="161"/>
      <c r="P67" s="21" cm="1">
        <f t="array" ref="P67">SUMPRODUCT(('③【組立化粧箱】作業依頼＆実績'!$K$7:$K$256=④【組立化粧箱】在庫情報!$B67)*('③【組立化粧箱】作業依頼＆実績'!$L$7:$L$256=④【組立化粧箱】在庫情報!Q$4),('③【組立化粧箱】作業依頼＆実績'!$N$7:$N$256))</f>
        <v>0</v>
      </c>
      <c r="Q67" s="21" cm="1">
        <f t="array" ref="Q67">SUMPRODUCT(('③【組立化粧箱】作業依頼＆実績'!$K$7:$K$256=④【組立化粧箱】在庫情報!$B67)*('③【組立化粧箱】作業依頼＆実績'!$L$7:$L$256=④【組立化粧箱】在庫情報!R$4),('③【組立化粧箱】作業依頼＆実績'!$N$7:$N$256))</f>
        <v>0</v>
      </c>
      <c r="R67" s="23">
        <f t="shared" si="11"/>
        <v>0</v>
      </c>
      <c r="T67" s="68">
        <f t="shared" si="12"/>
        <v>0</v>
      </c>
      <c r="U67" s="22">
        <f t="shared" si="13"/>
        <v>0</v>
      </c>
      <c r="V67" s="69">
        <f t="shared" si="14"/>
        <v>6212</v>
      </c>
    </row>
    <row r="68" spans="2:22" ht="19.5" customHeight="1" collapsed="1" x14ac:dyDescent="0.25">
      <c r="B68" s="122">
        <f t="shared" si="2"/>
        <v>45292</v>
      </c>
      <c r="C68" s="123" t="s">
        <v>78</v>
      </c>
      <c r="D68" s="21" cm="1">
        <f t="array" ref="D68">SUMPRODUCT(('③【組立化粧箱】作業依頼＆実績'!$K$7:$K$256=④【組立化粧箱】在庫情報!$B68)*('③【組立化粧箱】作業依頼＆実績'!$L$7:$L$256=④【組立化粧箱】在庫情報!E$4),('③【組立化粧箱】作業依頼＆実績'!$N$7:$N$256))</f>
        <v>0</v>
      </c>
      <c r="E68" s="22">
        <f>SUMPRODUCT(('⑤【組立化粧箱】出荷依頼＆出荷実績'!$L$7:$L$256=④【組立化粧箱】在庫情報!$B68)*('⑤【組立化粧箱】出荷依頼＆出荷実績'!$M$7:$M$256=④【組立化粧箱】在庫情報!E$4),('⑤【組立化粧箱】出荷依頼＆出荷実績'!$O$7:$O$256))</f>
        <v>0</v>
      </c>
      <c r="F68" s="23">
        <f t="shared" si="8"/>
        <v>3960</v>
      </c>
      <c r="G68" s="21" cm="1">
        <f t="array" ref="G68">SUMPRODUCT(('③【組立化粧箱】作業依頼＆実績'!$K$7:$K$256=④【組立化粧箱】在庫情報!$B68)*('③【組立化粧箱】作業依頼＆実績'!$L$7:$L$256=④【組立化粧箱】在庫情報!H$4),('③【組立化粧箱】作業依頼＆実績'!$N$7:$N$256))</f>
        <v>0</v>
      </c>
      <c r="H68" s="22">
        <f>SUMPRODUCT(('⑤【組立化粧箱】出荷依頼＆出荷実績'!$L$7:$L$256=④【組立化粧箱】在庫情報!$B68)*('⑤【組立化粧箱】出荷依頼＆出荷実績'!$M$7:$M$256=④【組立化粧箱】在庫情報!H$4),('⑤【組立化粧箱】出荷依頼＆出荷実績'!$O$7:$O$256))</f>
        <v>0</v>
      </c>
      <c r="I68" s="23">
        <f t="shared" si="9"/>
        <v>1088</v>
      </c>
      <c r="J68" s="21" cm="1">
        <f t="array" ref="J68">SUMPRODUCT(('③【組立化粧箱】作業依頼＆実績'!$K$7:$K$256=④【組立化粧箱】在庫情報!$B68)*('③【組立化粧箱】作業依頼＆実績'!$L$7:$L$256=④【組立化粧箱】在庫情報!K$4),('③【組立化粧箱】作業依頼＆実績'!$N$7:$N$256))</f>
        <v>0</v>
      </c>
      <c r="K68" s="22">
        <f>SUMPRODUCT(('⑤【組立化粧箱】出荷依頼＆出荷実績'!$L$7:$L$256=④【組立化粧箱】在庫情報!$B68)*('⑤【組立化粧箱】出荷依頼＆出荷実績'!$M$7:$M$256=④【組立化粧箱】在庫情報!K$4),('⑤【組立化粧箱】出荷依頼＆出荷実績'!$O$7:$O$256))</f>
        <v>0</v>
      </c>
      <c r="L68" s="23">
        <f t="shared" si="10"/>
        <v>1164</v>
      </c>
      <c r="M68" s="159"/>
      <c r="N68" s="160"/>
      <c r="O68" s="161"/>
      <c r="P68" s="21" cm="1">
        <f t="array" ref="P68">SUMPRODUCT(('③【組立化粧箱】作業依頼＆実績'!$K$7:$K$256=④【組立化粧箱】在庫情報!$B68)*('③【組立化粧箱】作業依頼＆実績'!$L$7:$L$256=④【組立化粧箱】在庫情報!Q$4),('③【組立化粧箱】作業依頼＆実績'!$N$7:$N$256))</f>
        <v>0</v>
      </c>
      <c r="Q68" s="21" cm="1">
        <f t="array" ref="Q68">SUMPRODUCT(('③【組立化粧箱】作業依頼＆実績'!$K$7:$K$256=④【組立化粧箱】在庫情報!$B68)*('③【組立化粧箱】作業依頼＆実績'!$L$7:$L$256=④【組立化粧箱】在庫情報!R$4),('③【組立化粧箱】作業依頼＆実績'!$N$7:$N$256))</f>
        <v>0</v>
      </c>
      <c r="R68" s="23">
        <f t="shared" si="11"/>
        <v>0</v>
      </c>
      <c r="T68" s="68">
        <f t="shared" si="12"/>
        <v>0</v>
      </c>
      <c r="U68" s="22">
        <f t="shared" si="13"/>
        <v>0</v>
      </c>
      <c r="V68" s="69">
        <f t="shared" si="14"/>
        <v>6212</v>
      </c>
    </row>
    <row r="69" spans="2:22" ht="19.5" hidden="1" customHeight="1" outlineLevel="1" x14ac:dyDescent="0.25">
      <c r="B69" s="19">
        <f t="shared" si="2"/>
        <v>45293</v>
      </c>
      <c r="C69" s="20" t="s">
        <v>79</v>
      </c>
      <c r="D69" s="21" cm="1">
        <f t="array" ref="D69">SUMPRODUCT(('③【組立化粧箱】作業依頼＆実績'!$K$7:$K$256=④【組立化粧箱】在庫情報!$B69)*('③【組立化粧箱】作業依頼＆実績'!$L$7:$L$256=④【組立化粧箱】在庫情報!E$4),('③【組立化粧箱】作業依頼＆実績'!$N$7:$N$256))</f>
        <v>0</v>
      </c>
      <c r="E69" s="22">
        <f>SUMPRODUCT(('⑤【組立化粧箱】出荷依頼＆出荷実績'!$L$7:$L$256=④【組立化粧箱】在庫情報!$B69)*('⑤【組立化粧箱】出荷依頼＆出荷実績'!$M$7:$M$256=④【組立化粧箱】在庫情報!E$4),('⑤【組立化粧箱】出荷依頼＆出荷実績'!$O$7:$O$256))</f>
        <v>0</v>
      </c>
      <c r="F69" s="23">
        <f t="shared" si="8"/>
        <v>3960</v>
      </c>
      <c r="G69" s="21" cm="1">
        <f t="array" ref="G69">SUMPRODUCT(('③【組立化粧箱】作業依頼＆実績'!$K$7:$K$256=④【組立化粧箱】在庫情報!$B69)*('③【組立化粧箱】作業依頼＆実績'!$L$7:$L$256=④【組立化粧箱】在庫情報!H$4),('③【組立化粧箱】作業依頼＆実績'!$N$7:$N$256))</f>
        <v>0</v>
      </c>
      <c r="H69" s="22">
        <f>SUMPRODUCT(('⑤【組立化粧箱】出荷依頼＆出荷実績'!$L$7:$L$256=④【組立化粧箱】在庫情報!$B69)*('⑤【組立化粧箱】出荷依頼＆出荷実績'!$M$7:$M$256=④【組立化粧箱】在庫情報!H$4),('⑤【組立化粧箱】出荷依頼＆出荷実績'!$O$7:$O$256))</f>
        <v>0</v>
      </c>
      <c r="I69" s="23">
        <f t="shared" si="9"/>
        <v>1088</v>
      </c>
      <c r="J69" s="21" cm="1">
        <f t="array" ref="J69">SUMPRODUCT(('③【組立化粧箱】作業依頼＆実績'!$K$7:$K$256=④【組立化粧箱】在庫情報!$B69)*('③【組立化粧箱】作業依頼＆実績'!$L$7:$L$256=④【組立化粧箱】在庫情報!K$4),('③【組立化粧箱】作業依頼＆実績'!$N$7:$N$256))</f>
        <v>0</v>
      </c>
      <c r="K69" s="22">
        <f>SUMPRODUCT(('⑤【組立化粧箱】出荷依頼＆出荷実績'!$L$7:$L$256=④【組立化粧箱】在庫情報!$B69)*('⑤【組立化粧箱】出荷依頼＆出荷実績'!$M$7:$M$256=④【組立化粧箱】在庫情報!K$4),('⑤【組立化粧箱】出荷依頼＆出荷実績'!$O$7:$O$256))</f>
        <v>0</v>
      </c>
      <c r="L69" s="23">
        <f t="shared" si="10"/>
        <v>1164</v>
      </c>
      <c r="M69" s="159"/>
      <c r="N69" s="160"/>
      <c r="O69" s="161"/>
      <c r="P69" s="21" cm="1">
        <f t="array" ref="P69">SUMPRODUCT(('③【組立化粧箱】作業依頼＆実績'!$K$7:$K$256=④【組立化粧箱】在庫情報!$B69)*('③【組立化粧箱】作業依頼＆実績'!$L$7:$L$256=④【組立化粧箱】在庫情報!Q$4),('③【組立化粧箱】作業依頼＆実績'!$N$7:$N$256))</f>
        <v>0</v>
      </c>
      <c r="Q69" s="21" cm="1">
        <f t="array" ref="Q69">SUMPRODUCT(('③【組立化粧箱】作業依頼＆実績'!$K$7:$K$256=④【組立化粧箱】在庫情報!$B69)*('③【組立化粧箱】作業依頼＆実績'!$L$7:$L$256=④【組立化粧箱】在庫情報!R$4),('③【組立化粧箱】作業依頼＆実績'!$N$7:$N$256))</f>
        <v>0</v>
      </c>
      <c r="R69" s="23">
        <f t="shared" si="11"/>
        <v>0</v>
      </c>
      <c r="T69" s="68">
        <f t="shared" si="12"/>
        <v>0</v>
      </c>
      <c r="U69" s="22">
        <f t="shared" si="13"/>
        <v>0</v>
      </c>
      <c r="V69" s="69">
        <f t="shared" si="14"/>
        <v>6212</v>
      </c>
    </row>
    <row r="70" spans="2:22" ht="19.5" hidden="1" customHeight="1" outlineLevel="1" x14ac:dyDescent="0.25">
      <c r="B70" s="19">
        <f t="shared" si="2"/>
        <v>45294</v>
      </c>
      <c r="C70" s="20" t="s">
        <v>80</v>
      </c>
      <c r="D70" s="21" cm="1">
        <f t="array" ref="D70">SUMPRODUCT(('③【組立化粧箱】作業依頼＆実績'!$K$7:$K$256=④【組立化粧箱】在庫情報!$B70)*('③【組立化粧箱】作業依頼＆実績'!$L$7:$L$256=④【組立化粧箱】在庫情報!E$4),('③【組立化粧箱】作業依頼＆実績'!$N$7:$N$256))</f>
        <v>0</v>
      </c>
      <c r="E70" s="22">
        <f>SUMPRODUCT(('⑤【組立化粧箱】出荷依頼＆出荷実績'!$L$7:$L$256=④【組立化粧箱】在庫情報!$B70)*('⑤【組立化粧箱】出荷依頼＆出荷実績'!$M$7:$M$256=④【組立化粧箱】在庫情報!E$4),('⑤【組立化粧箱】出荷依頼＆出荷実績'!$O$7:$O$256))</f>
        <v>0</v>
      </c>
      <c r="F70" s="23">
        <f t="shared" si="8"/>
        <v>3960</v>
      </c>
      <c r="G70" s="21" cm="1">
        <f t="array" ref="G70">SUMPRODUCT(('③【組立化粧箱】作業依頼＆実績'!$K$7:$K$256=④【組立化粧箱】在庫情報!$B70)*('③【組立化粧箱】作業依頼＆実績'!$L$7:$L$256=④【組立化粧箱】在庫情報!H$4),('③【組立化粧箱】作業依頼＆実績'!$N$7:$N$256))</f>
        <v>0</v>
      </c>
      <c r="H70" s="22">
        <f>SUMPRODUCT(('⑤【組立化粧箱】出荷依頼＆出荷実績'!$L$7:$L$256=④【組立化粧箱】在庫情報!$B70)*('⑤【組立化粧箱】出荷依頼＆出荷実績'!$M$7:$M$256=④【組立化粧箱】在庫情報!H$4),('⑤【組立化粧箱】出荷依頼＆出荷実績'!$O$7:$O$256))</f>
        <v>0</v>
      </c>
      <c r="I70" s="23">
        <f t="shared" si="9"/>
        <v>1088</v>
      </c>
      <c r="J70" s="21" cm="1">
        <f t="array" ref="J70">SUMPRODUCT(('③【組立化粧箱】作業依頼＆実績'!$K$7:$K$256=④【組立化粧箱】在庫情報!$B70)*('③【組立化粧箱】作業依頼＆実績'!$L$7:$L$256=④【組立化粧箱】在庫情報!K$4),('③【組立化粧箱】作業依頼＆実績'!$N$7:$N$256))</f>
        <v>0</v>
      </c>
      <c r="K70" s="22">
        <f>SUMPRODUCT(('⑤【組立化粧箱】出荷依頼＆出荷実績'!$L$7:$L$256=④【組立化粧箱】在庫情報!$B70)*('⑤【組立化粧箱】出荷依頼＆出荷実績'!$M$7:$M$256=④【組立化粧箱】在庫情報!K$4),('⑤【組立化粧箱】出荷依頼＆出荷実績'!$O$7:$O$256))</f>
        <v>0</v>
      </c>
      <c r="L70" s="23">
        <f t="shared" si="10"/>
        <v>1164</v>
      </c>
      <c r="M70" s="159"/>
      <c r="N70" s="160"/>
      <c r="O70" s="161"/>
      <c r="P70" s="21" cm="1">
        <f t="array" ref="P70">SUMPRODUCT(('③【組立化粧箱】作業依頼＆実績'!$K$7:$K$256=④【組立化粧箱】在庫情報!$B70)*('③【組立化粧箱】作業依頼＆実績'!$L$7:$L$256=④【組立化粧箱】在庫情報!Q$4),('③【組立化粧箱】作業依頼＆実績'!$N$7:$N$256))</f>
        <v>0</v>
      </c>
      <c r="Q70" s="21" cm="1">
        <f t="array" ref="Q70">SUMPRODUCT(('③【組立化粧箱】作業依頼＆実績'!$K$7:$K$256=④【組立化粧箱】在庫情報!$B70)*('③【組立化粧箱】作業依頼＆実績'!$L$7:$L$256=④【組立化粧箱】在庫情報!R$4),('③【組立化粧箱】作業依頼＆実績'!$N$7:$N$256))</f>
        <v>0</v>
      </c>
      <c r="R70" s="23">
        <f t="shared" si="11"/>
        <v>0</v>
      </c>
      <c r="T70" s="68">
        <f t="shared" si="12"/>
        <v>0</v>
      </c>
      <c r="U70" s="22">
        <f t="shared" si="13"/>
        <v>0</v>
      </c>
      <c r="V70" s="69">
        <f t="shared" si="14"/>
        <v>6212</v>
      </c>
    </row>
    <row r="71" spans="2:22" ht="19.5" hidden="1" customHeight="1" outlineLevel="1" x14ac:dyDescent="0.25">
      <c r="B71" s="19">
        <f t="shared" si="2"/>
        <v>45295</v>
      </c>
      <c r="C71" s="20" t="s">
        <v>81</v>
      </c>
      <c r="D71" s="21" cm="1">
        <f t="array" ref="D71">SUMPRODUCT(('③【組立化粧箱】作業依頼＆実績'!$K$7:$K$256=④【組立化粧箱】在庫情報!$B71)*('③【組立化粧箱】作業依頼＆実績'!$L$7:$L$256=④【組立化粧箱】在庫情報!E$4),('③【組立化粧箱】作業依頼＆実績'!$N$7:$N$256))</f>
        <v>0</v>
      </c>
      <c r="E71" s="22">
        <f>SUMPRODUCT(('⑤【組立化粧箱】出荷依頼＆出荷実績'!$L$7:$L$256=④【組立化粧箱】在庫情報!$B71)*('⑤【組立化粧箱】出荷依頼＆出荷実績'!$M$7:$M$256=④【組立化粧箱】在庫情報!E$4),('⑤【組立化粧箱】出荷依頼＆出荷実績'!$O$7:$O$256))</f>
        <v>0</v>
      </c>
      <c r="F71" s="23">
        <f t="shared" si="8"/>
        <v>3960</v>
      </c>
      <c r="G71" s="21" cm="1">
        <f t="array" ref="G71">SUMPRODUCT(('③【組立化粧箱】作業依頼＆実績'!$K$7:$K$256=④【組立化粧箱】在庫情報!$B71)*('③【組立化粧箱】作業依頼＆実績'!$L$7:$L$256=④【組立化粧箱】在庫情報!H$4),('③【組立化粧箱】作業依頼＆実績'!$N$7:$N$256))</f>
        <v>0</v>
      </c>
      <c r="H71" s="22">
        <f>SUMPRODUCT(('⑤【組立化粧箱】出荷依頼＆出荷実績'!$L$7:$L$256=④【組立化粧箱】在庫情報!$B71)*('⑤【組立化粧箱】出荷依頼＆出荷実績'!$M$7:$M$256=④【組立化粧箱】在庫情報!H$4),('⑤【組立化粧箱】出荷依頼＆出荷実績'!$O$7:$O$256))</f>
        <v>0</v>
      </c>
      <c r="I71" s="23">
        <f t="shared" si="9"/>
        <v>1088</v>
      </c>
      <c r="J71" s="21" cm="1">
        <f t="array" ref="J71">SUMPRODUCT(('③【組立化粧箱】作業依頼＆実績'!$K$7:$K$256=④【組立化粧箱】在庫情報!$B71)*('③【組立化粧箱】作業依頼＆実績'!$L$7:$L$256=④【組立化粧箱】在庫情報!K$4),('③【組立化粧箱】作業依頼＆実績'!$N$7:$N$256))</f>
        <v>0</v>
      </c>
      <c r="K71" s="22">
        <f>SUMPRODUCT(('⑤【組立化粧箱】出荷依頼＆出荷実績'!$L$7:$L$256=④【組立化粧箱】在庫情報!$B71)*('⑤【組立化粧箱】出荷依頼＆出荷実績'!$M$7:$M$256=④【組立化粧箱】在庫情報!K$4),('⑤【組立化粧箱】出荷依頼＆出荷実績'!$O$7:$O$256))</f>
        <v>0</v>
      </c>
      <c r="L71" s="23">
        <f t="shared" si="10"/>
        <v>1164</v>
      </c>
      <c r="M71" s="159"/>
      <c r="N71" s="160"/>
      <c r="O71" s="161"/>
      <c r="P71" s="21" cm="1">
        <f t="array" ref="P71">SUMPRODUCT(('③【組立化粧箱】作業依頼＆実績'!$K$7:$K$256=④【組立化粧箱】在庫情報!$B71)*('③【組立化粧箱】作業依頼＆実績'!$L$7:$L$256=④【組立化粧箱】在庫情報!Q$4),('③【組立化粧箱】作業依頼＆実績'!$N$7:$N$256))</f>
        <v>0</v>
      </c>
      <c r="Q71" s="21" cm="1">
        <f t="array" ref="Q71">SUMPRODUCT(('③【組立化粧箱】作業依頼＆実績'!$K$7:$K$256=④【組立化粧箱】在庫情報!$B71)*('③【組立化粧箱】作業依頼＆実績'!$L$7:$L$256=④【組立化粧箱】在庫情報!R$4),('③【組立化粧箱】作業依頼＆実績'!$N$7:$N$256))</f>
        <v>0</v>
      </c>
      <c r="R71" s="23">
        <f t="shared" si="11"/>
        <v>0</v>
      </c>
      <c r="T71" s="68">
        <f t="shared" si="12"/>
        <v>0</v>
      </c>
      <c r="U71" s="22">
        <f t="shared" si="13"/>
        <v>0</v>
      </c>
      <c r="V71" s="69">
        <f t="shared" si="14"/>
        <v>6212</v>
      </c>
    </row>
    <row r="72" spans="2:22" ht="19.5" hidden="1" customHeight="1" outlineLevel="1" x14ac:dyDescent="0.25">
      <c r="B72" s="19">
        <f t="shared" si="2"/>
        <v>45296</v>
      </c>
      <c r="C72" s="20" t="s">
        <v>75</v>
      </c>
      <c r="D72" s="21" cm="1">
        <f t="array" ref="D72">SUMPRODUCT(('③【組立化粧箱】作業依頼＆実績'!$K$7:$K$256=④【組立化粧箱】在庫情報!$B72)*('③【組立化粧箱】作業依頼＆実績'!$L$7:$L$256=④【組立化粧箱】在庫情報!E$4),('③【組立化粧箱】作業依頼＆実績'!$N$7:$N$256))</f>
        <v>0</v>
      </c>
      <c r="E72" s="22">
        <f>SUMPRODUCT(('⑤【組立化粧箱】出荷依頼＆出荷実績'!$L$7:$L$256=④【組立化粧箱】在庫情報!$B72)*('⑤【組立化粧箱】出荷依頼＆出荷実績'!$M$7:$M$256=④【組立化粧箱】在庫情報!E$4),('⑤【組立化粧箱】出荷依頼＆出荷実績'!$O$7:$O$256))</f>
        <v>0</v>
      </c>
      <c r="F72" s="23">
        <f t="shared" si="8"/>
        <v>3960</v>
      </c>
      <c r="G72" s="21" cm="1">
        <f t="array" ref="G72">SUMPRODUCT(('③【組立化粧箱】作業依頼＆実績'!$K$7:$K$256=④【組立化粧箱】在庫情報!$B72)*('③【組立化粧箱】作業依頼＆実績'!$L$7:$L$256=④【組立化粧箱】在庫情報!H$4),('③【組立化粧箱】作業依頼＆実績'!$N$7:$N$256))</f>
        <v>0</v>
      </c>
      <c r="H72" s="22">
        <f>SUMPRODUCT(('⑤【組立化粧箱】出荷依頼＆出荷実績'!$L$7:$L$256=④【組立化粧箱】在庫情報!$B72)*('⑤【組立化粧箱】出荷依頼＆出荷実績'!$M$7:$M$256=④【組立化粧箱】在庫情報!H$4),('⑤【組立化粧箱】出荷依頼＆出荷実績'!$O$7:$O$256))</f>
        <v>524</v>
      </c>
      <c r="I72" s="23">
        <f t="shared" si="9"/>
        <v>564</v>
      </c>
      <c r="J72" s="21" cm="1">
        <f t="array" ref="J72">SUMPRODUCT(('③【組立化粧箱】作業依頼＆実績'!$K$7:$K$256=④【組立化粧箱】在庫情報!$B72)*('③【組立化粧箱】作業依頼＆実績'!$L$7:$L$256=④【組立化粧箱】在庫情報!K$4),('③【組立化粧箱】作業依頼＆実績'!$N$7:$N$256))</f>
        <v>0</v>
      </c>
      <c r="K72" s="22">
        <v>608</v>
      </c>
      <c r="L72" s="23">
        <f>+L71+J72-K72</f>
        <v>556</v>
      </c>
      <c r="M72" s="159"/>
      <c r="N72" s="160"/>
      <c r="O72" s="161"/>
      <c r="P72" s="21" cm="1">
        <f t="array" ref="P72">SUMPRODUCT(('③【組立化粧箱】作業依頼＆実績'!$K$7:$K$256=④【組立化粧箱】在庫情報!$B72)*('③【組立化粧箱】作業依頼＆実績'!$L$7:$L$256=④【組立化粧箱】在庫情報!Q$4),('③【組立化粧箱】作業依頼＆実績'!$N$7:$N$256))</f>
        <v>0</v>
      </c>
      <c r="Q72" s="21" cm="1">
        <f t="array" ref="Q72">SUMPRODUCT(('③【組立化粧箱】作業依頼＆実績'!$K$7:$K$256=④【組立化粧箱】在庫情報!$B72)*('③【組立化粧箱】作業依頼＆実績'!$L$7:$L$256=④【組立化粧箱】在庫情報!R$4),('③【組立化粧箱】作業依頼＆実績'!$N$7:$N$256))</f>
        <v>0</v>
      </c>
      <c r="R72" s="23">
        <f t="shared" si="11"/>
        <v>0</v>
      </c>
      <c r="T72" s="68">
        <f t="shared" si="12"/>
        <v>0</v>
      </c>
      <c r="U72" s="22">
        <f t="shared" si="13"/>
        <v>1132</v>
      </c>
      <c r="V72" s="69">
        <f t="shared" si="14"/>
        <v>5080</v>
      </c>
    </row>
    <row r="73" spans="2:22" ht="19.5" hidden="1" customHeight="1" outlineLevel="1" x14ac:dyDescent="0.25">
      <c r="B73" s="19">
        <f t="shared" si="2"/>
        <v>45297</v>
      </c>
      <c r="C73" s="20" t="s">
        <v>76</v>
      </c>
      <c r="D73" s="21" cm="1">
        <f t="array" ref="D73">SUMPRODUCT(('③【組立化粧箱】作業依頼＆実績'!$K$7:$K$256=④【組立化粧箱】在庫情報!$B73)*('③【組立化粧箱】作業依頼＆実績'!$L$7:$L$256=④【組立化粧箱】在庫情報!E$4),('③【組立化粧箱】作業依頼＆実績'!$N$7:$N$256))</f>
        <v>0</v>
      </c>
      <c r="E73" s="22">
        <f>SUMPRODUCT(('⑤【組立化粧箱】出荷依頼＆出荷実績'!$L$7:$L$256=④【組立化粧箱】在庫情報!$B73)*('⑤【組立化粧箱】出荷依頼＆出荷実績'!$M$7:$M$256=④【組立化粧箱】在庫情報!E$4),('⑤【組立化粧箱】出荷依頼＆出荷実績'!$O$7:$O$256))</f>
        <v>0</v>
      </c>
      <c r="F73" s="23">
        <f t="shared" si="8"/>
        <v>3960</v>
      </c>
      <c r="G73" s="21" cm="1">
        <f t="array" ref="G73">SUMPRODUCT(('③【組立化粧箱】作業依頼＆実績'!$K$7:$K$256=④【組立化粧箱】在庫情報!$B73)*('③【組立化粧箱】作業依頼＆実績'!$L$7:$L$256=④【組立化粧箱】在庫情報!H$4),('③【組立化粧箱】作業依頼＆実績'!$N$7:$N$256))</f>
        <v>0</v>
      </c>
      <c r="H73" s="22">
        <f>SUMPRODUCT(('⑤【組立化粧箱】出荷依頼＆出荷実績'!$L$7:$L$256=④【組立化粧箱】在庫情報!$B73)*('⑤【組立化粧箱】出荷依頼＆出荷実績'!$M$7:$M$256=④【組立化粧箱】在庫情報!H$4),('⑤【組立化粧箱】出荷依頼＆出荷実績'!$O$7:$O$256))</f>
        <v>0</v>
      </c>
      <c r="I73" s="23">
        <f t="shared" si="9"/>
        <v>564</v>
      </c>
      <c r="J73" s="21" cm="1">
        <f t="array" ref="J73">SUMPRODUCT(('③【組立化粧箱】作業依頼＆実績'!$K$7:$K$256=④【組立化粧箱】在庫情報!$B73)*('③【組立化粧箱】作業依頼＆実績'!$L$7:$L$256=④【組立化粧箱】在庫情報!K$4),('③【組立化粧箱】作業依頼＆実績'!$N$7:$N$256))</f>
        <v>0</v>
      </c>
      <c r="K73" s="22">
        <f>SUMPRODUCT(('⑤【組立化粧箱】出荷依頼＆出荷実績'!$L$7:$L$256=④【組立化粧箱】在庫情報!$B73)*('⑤【組立化粧箱】出荷依頼＆出荷実績'!$M$7:$M$256=④【組立化粧箱】在庫情報!K$4),('⑤【組立化粧箱】出荷依頼＆出荷実績'!$O$7:$O$256))</f>
        <v>0</v>
      </c>
      <c r="L73" s="23">
        <f t="shared" si="10"/>
        <v>556</v>
      </c>
      <c r="M73" s="159"/>
      <c r="N73" s="160"/>
      <c r="O73" s="161"/>
      <c r="P73" s="21" cm="1">
        <f t="array" ref="P73">SUMPRODUCT(('③【組立化粧箱】作業依頼＆実績'!$K$7:$K$256=④【組立化粧箱】在庫情報!$B73)*('③【組立化粧箱】作業依頼＆実績'!$L$7:$L$256=④【組立化粧箱】在庫情報!Q$4),('③【組立化粧箱】作業依頼＆実績'!$N$7:$N$256))</f>
        <v>0</v>
      </c>
      <c r="Q73" s="21" cm="1">
        <f t="array" ref="Q73">SUMPRODUCT(('③【組立化粧箱】作業依頼＆実績'!$K$7:$K$256=④【組立化粧箱】在庫情報!$B73)*('③【組立化粧箱】作業依頼＆実績'!$L$7:$L$256=④【組立化粧箱】在庫情報!R$4),('③【組立化粧箱】作業依頼＆実績'!$N$7:$N$256))</f>
        <v>0</v>
      </c>
      <c r="R73" s="23">
        <f t="shared" si="11"/>
        <v>0</v>
      </c>
      <c r="T73" s="68">
        <f t="shared" si="12"/>
        <v>0</v>
      </c>
      <c r="U73" s="22">
        <f t="shared" si="13"/>
        <v>0</v>
      </c>
      <c r="V73" s="69">
        <f t="shared" si="14"/>
        <v>5080</v>
      </c>
    </row>
    <row r="74" spans="2:22" ht="19.5" hidden="1" customHeight="1" outlineLevel="1" x14ac:dyDescent="0.25">
      <c r="B74" s="19">
        <f t="shared" si="2"/>
        <v>45298</v>
      </c>
      <c r="C74" s="20" t="s">
        <v>77</v>
      </c>
      <c r="D74" s="21" cm="1">
        <f t="array" ref="D74">SUMPRODUCT(('③【組立化粧箱】作業依頼＆実績'!$K$7:$K$256=④【組立化粧箱】在庫情報!$B74)*('③【組立化粧箱】作業依頼＆実績'!$L$7:$L$256=④【組立化粧箱】在庫情報!E$4),('③【組立化粧箱】作業依頼＆実績'!$N$7:$N$256))</f>
        <v>0</v>
      </c>
      <c r="E74" s="22">
        <f>SUMPRODUCT(('⑤【組立化粧箱】出荷依頼＆出荷実績'!$L$7:$L$256=④【組立化粧箱】在庫情報!$B74)*('⑤【組立化粧箱】出荷依頼＆出荷実績'!$M$7:$M$256=④【組立化粧箱】在庫情報!E$4),('⑤【組立化粧箱】出荷依頼＆出荷実績'!$O$7:$O$256))</f>
        <v>0</v>
      </c>
      <c r="F74" s="23">
        <f t="shared" si="8"/>
        <v>3960</v>
      </c>
      <c r="G74" s="21" cm="1">
        <f t="array" ref="G74">SUMPRODUCT(('③【組立化粧箱】作業依頼＆実績'!$K$7:$K$256=④【組立化粧箱】在庫情報!$B74)*('③【組立化粧箱】作業依頼＆実績'!$L$7:$L$256=④【組立化粧箱】在庫情報!H$4),('③【組立化粧箱】作業依頼＆実績'!$N$7:$N$256))</f>
        <v>0</v>
      </c>
      <c r="H74" s="22">
        <f>SUMPRODUCT(('⑤【組立化粧箱】出荷依頼＆出荷実績'!$L$7:$L$256=④【組立化粧箱】在庫情報!$B74)*('⑤【組立化粧箱】出荷依頼＆出荷実績'!$M$7:$M$256=④【組立化粧箱】在庫情報!H$4),('⑤【組立化粧箱】出荷依頼＆出荷実績'!$O$7:$O$256))</f>
        <v>0</v>
      </c>
      <c r="I74" s="23">
        <f t="shared" si="9"/>
        <v>564</v>
      </c>
      <c r="J74" s="21" cm="1">
        <f t="array" ref="J74">SUMPRODUCT(('③【組立化粧箱】作業依頼＆実績'!$K$7:$K$256=④【組立化粧箱】在庫情報!$B74)*('③【組立化粧箱】作業依頼＆実績'!$L$7:$L$256=④【組立化粧箱】在庫情報!K$4),('③【組立化粧箱】作業依頼＆実績'!$N$7:$N$256))</f>
        <v>0</v>
      </c>
      <c r="K74" s="22">
        <f>SUMPRODUCT(('⑤【組立化粧箱】出荷依頼＆出荷実績'!$L$7:$L$256=④【組立化粧箱】在庫情報!$B74)*('⑤【組立化粧箱】出荷依頼＆出荷実績'!$M$7:$M$256=④【組立化粧箱】在庫情報!K$4),('⑤【組立化粧箱】出荷依頼＆出荷実績'!$O$7:$O$256))</f>
        <v>0</v>
      </c>
      <c r="L74" s="23">
        <f t="shared" si="10"/>
        <v>556</v>
      </c>
      <c r="M74" s="159"/>
      <c r="N74" s="160"/>
      <c r="O74" s="161"/>
      <c r="P74" s="21" cm="1">
        <f t="array" ref="P74">SUMPRODUCT(('③【組立化粧箱】作業依頼＆実績'!$K$7:$K$256=④【組立化粧箱】在庫情報!$B74)*('③【組立化粧箱】作業依頼＆実績'!$L$7:$L$256=④【組立化粧箱】在庫情報!Q$4),('③【組立化粧箱】作業依頼＆実績'!$N$7:$N$256))</f>
        <v>0</v>
      </c>
      <c r="Q74" s="21" cm="1">
        <f t="array" ref="Q74">SUMPRODUCT(('③【組立化粧箱】作業依頼＆実績'!$K$7:$K$256=④【組立化粧箱】在庫情報!$B74)*('③【組立化粧箱】作業依頼＆実績'!$L$7:$L$256=④【組立化粧箱】在庫情報!R$4),('③【組立化粧箱】作業依頼＆実績'!$N$7:$N$256))</f>
        <v>0</v>
      </c>
      <c r="R74" s="23">
        <f t="shared" si="11"/>
        <v>0</v>
      </c>
      <c r="T74" s="68">
        <f t="shared" si="12"/>
        <v>0</v>
      </c>
      <c r="U74" s="22">
        <f t="shared" si="13"/>
        <v>0</v>
      </c>
      <c r="V74" s="69">
        <f t="shared" si="14"/>
        <v>5080</v>
      </c>
    </row>
    <row r="75" spans="2:22" ht="19.5" hidden="1" customHeight="1" outlineLevel="1" x14ac:dyDescent="0.25">
      <c r="B75" s="19">
        <f t="shared" si="2"/>
        <v>45299</v>
      </c>
      <c r="C75" s="20" t="s">
        <v>78</v>
      </c>
      <c r="D75" s="21" cm="1">
        <f t="array" ref="D75">SUMPRODUCT(('③【組立化粧箱】作業依頼＆実績'!$K$7:$K$256=④【組立化粧箱】在庫情報!$B75)*('③【組立化粧箱】作業依頼＆実績'!$L$7:$L$256=④【組立化粧箱】在庫情報!E$4),('③【組立化粧箱】作業依頼＆実績'!$N$7:$N$256))</f>
        <v>0</v>
      </c>
      <c r="E75" s="22">
        <f>SUMPRODUCT(('⑤【組立化粧箱】出荷依頼＆出荷実績'!$L$7:$L$256=④【組立化粧箱】在庫情報!$B75)*('⑤【組立化粧箱】出荷依頼＆出荷実績'!$M$7:$M$256=④【組立化粧箱】在庫情報!E$4),('⑤【組立化粧箱】出荷依頼＆出荷実績'!$O$7:$O$256))</f>
        <v>0</v>
      </c>
      <c r="F75" s="23">
        <f t="shared" si="8"/>
        <v>3960</v>
      </c>
      <c r="G75" s="21" cm="1">
        <f t="array" ref="G75">SUMPRODUCT(('③【組立化粧箱】作業依頼＆実績'!$K$7:$K$256=④【組立化粧箱】在庫情報!$B75)*('③【組立化粧箱】作業依頼＆実績'!$L$7:$L$256=④【組立化粧箱】在庫情報!H$4),('③【組立化粧箱】作業依頼＆実績'!$N$7:$N$256))</f>
        <v>0</v>
      </c>
      <c r="H75" s="22">
        <f>SUMPRODUCT(('⑤【組立化粧箱】出荷依頼＆出荷実績'!$L$7:$L$256=④【組立化粧箱】在庫情報!$B75)*('⑤【組立化粧箱】出荷依頼＆出荷実績'!$M$7:$M$256=④【組立化粧箱】在庫情報!H$4),('⑤【組立化粧箱】出荷依頼＆出荷実績'!$O$7:$O$256))</f>
        <v>0</v>
      </c>
      <c r="I75" s="23">
        <f t="shared" si="9"/>
        <v>564</v>
      </c>
      <c r="J75" s="21" cm="1">
        <f t="array" ref="J75">SUMPRODUCT(('③【組立化粧箱】作業依頼＆実績'!$K$7:$K$256=④【組立化粧箱】在庫情報!$B75)*('③【組立化粧箱】作業依頼＆実績'!$L$7:$L$256=④【組立化粧箱】在庫情報!K$4),('③【組立化粧箱】作業依頼＆実績'!$N$7:$N$256))</f>
        <v>0</v>
      </c>
      <c r="K75" s="22">
        <f>SUMPRODUCT(('⑤【組立化粧箱】出荷依頼＆出荷実績'!$L$7:$L$256=④【組立化粧箱】在庫情報!$B75)*('⑤【組立化粧箱】出荷依頼＆出荷実績'!$M$7:$M$256=④【組立化粧箱】在庫情報!K$4),('⑤【組立化粧箱】出荷依頼＆出荷実績'!$O$7:$O$256))</f>
        <v>0</v>
      </c>
      <c r="L75" s="23">
        <f t="shared" si="10"/>
        <v>556</v>
      </c>
      <c r="M75" s="159"/>
      <c r="N75" s="160"/>
      <c r="O75" s="161"/>
      <c r="P75" s="21" cm="1">
        <f t="array" ref="P75">SUMPRODUCT(('③【組立化粧箱】作業依頼＆実績'!$K$7:$K$256=④【組立化粧箱】在庫情報!$B75)*('③【組立化粧箱】作業依頼＆実績'!$L$7:$L$256=④【組立化粧箱】在庫情報!Q$4),('③【組立化粧箱】作業依頼＆実績'!$N$7:$N$256))</f>
        <v>0</v>
      </c>
      <c r="Q75" s="21" cm="1">
        <f t="array" ref="Q75">SUMPRODUCT(('③【組立化粧箱】作業依頼＆実績'!$K$7:$K$256=④【組立化粧箱】在庫情報!$B75)*('③【組立化粧箱】作業依頼＆実績'!$L$7:$L$256=④【組立化粧箱】在庫情報!R$4),('③【組立化粧箱】作業依頼＆実績'!$N$7:$N$256))</f>
        <v>0</v>
      </c>
      <c r="R75" s="23">
        <f t="shared" si="11"/>
        <v>0</v>
      </c>
      <c r="T75" s="68">
        <f t="shared" si="12"/>
        <v>0</v>
      </c>
      <c r="U75" s="22">
        <f t="shared" si="13"/>
        <v>0</v>
      </c>
      <c r="V75" s="69">
        <f t="shared" si="14"/>
        <v>5080</v>
      </c>
    </row>
    <row r="76" spans="2:22" ht="19.5" hidden="1" customHeight="1" outlineLevel="1" x14ac:dyDescent="0.25">
      <c r="B76" s="19">
        <f t="shared" si="2"/>
        <v>45300</v>
      </c>
      <c r="C76" s="20" t="s">
        <v>79</v>
      </c>
      <c r="D76" s="21" cm="1">
        <f t="array" ref="D76">SUMPRODUCT(('③【組立化粧箱】作業依頼＆実績'!$K$7:$K$256=④【組立化粧箱】在庫情報!$B76)*('③【組立化粧箱】作業依頼＆実績'!$L$7:$L$256=④【組立化粧箱】在庫情報!E$4),('③【組立化粧箱】作業依頼＆実績'!$N$7:$N$256))</f>
        <v>0</v>
      </c>
      <c r="E76" s="22">
        <f>SUMPRODUCT(('⑤【組立化粧箱】出荷依頼＆出荷実績'!$L$7:$L$256=④【組立化粧箱】在庫情報!$B76)*('⑤【組立化粧箱】出荷依頼＆出荷実績'!$M$7:$M$256=④【組立化粧箱】在庫情報!E$4),('⑤【組立化粧箱】出荷依頼＆出荷実績'!$O$7:$O$256))</f>
        <v>0</v>
      </c>
      <c r="F76" s="23">
        <f t="shared" si="8"/>
        <v>3960</v>
      </c>
      <c r="G76" s="21" cm="1">
        <f t="array" ref="G76">SUMPRODUCT(('③【組立化粧箱】作業依頼＆実績'!$K$7:$K$256=④【組立化粧箱】在庫情報!$B76)*('③【組立化粧箱】作業依頼＆実績'!$L$7:$L$256=④【組立化粧箱】在庫情報!H$4),('③【組立化粧箱】作業依頼＆実績'!$N$7:$N$256))</f>
        <v>0</v>
      </c>
      <c r="H76" s="22">
        <f>SUMPRODUCT(('⑤【組立化粧箱】出荷依頼＆出荷実績'!$L$7:$L$256=④【組立化粧箱】在庫情報!$B76)*('⑤【組立化粧箱】出荷依頼＆出荷実績'!$M$7:$M$256=④【組立化粧箱】在庫情報!H$4),('⑤【組立化粧箱】出荷依頼＆出荷実績'!$O$7:$O$256))</f>
        <v>0</v>
      </c>
      <c r="I76" s="23">
        <f t="shared" si="9"/>
        <v>564</v>
      </c>
      <c r="J76" s="21" cm="1">
        <f t="array" ref="J76">SUMPRODUCT(('③【組立化粧箱】作業依頼＆実績'!$K$7:$K$256=④【組立化粧箱】在庫情報!$B76)*('③【組立化粧箱】作業依頼＆実績'!$L$7:$L$256=④【組立化粧箱】在庫情報!K$4),('③【組立化粧箱】作業依頼＆実績'!$N$7:$N$256))</f>
        <v>0</v>
      </c>
      <c r="K76" s="22">
        <f>SUMPRODUCT(('⑤【組立化粧箱】出荷依頼＆出荷実績'!$L$7:$L$256=④【組立化粧箱】在庫情報!$B76)*('⑤【組立化粧箱】出荷依頼＆出荷実績'!$M$7:$M$256=④【組立化粧箱】在庫情報!K$4),('⑤【組立化粧箱】出荷依頼＆出荷実績'!$O$7:$O$256))</f>
        <v>0</v>
      </c>
      <c r="L76" s="23">
        <f t="shared" si="10"/>
        <v>556</v>
      </c>
      <c r="M76" s="159"/>
      <c r="N76" s="160"/>
      <c r="O76" s="161"/>
      <c r="P76" s="21" cm="1">
        <f t="array" ref="P76">SUMPRODUCT(('③【組立化粧箱】作業依頼＆実績'!$K$7:$K$256=④【組立化粧箱】在庫情報!$B76)*('③【組立化粧箱】作業依頼＆実績'!$L$7:$L$256=④【組立化粧箱】在庫情報!Q$4),('③【組立化粧箱】作業依頼＆実績'!$N$7:$N$256))</f>
        <v>0</v>
      </c>
      <c r="Q76" s="21" cm="1">
        <f t="array" ref="Q76">SUMPRODUCT(('③【組立化粧箱】作業依頼＆実績'!$K$7:$K$256=④【組立化粧箱】在庫情報!$B76)*('③【組立化粧箱】作業依頼＆実績'!$L$7:$L$256=④【組立化粧箱】在庫情報!R$4),('③【組立化粧箱】作業依頼＆実績'!$N$7:$N$256))</f>
        <v>0</v>
      </c>
      <c r="R76" s="23">
        <f t="shared" si="11"/>
        <v>0</v>
      </c>
      <c r="T76" s="68">
        <f t="shared" si="12"/>
        <v>0</v>
      </c>
      <c r="U76" s="22">
        <f t="shared" si="13"/>
        <v>0</v>
      </c>
      <c r="V76" s="69">
        <f t="shared" si="14"/>
        <v>5080</v>
      </c>
    </row>
    <row r="77" spans="2:22" ht="19.5" hidden="1" customHeight="1" outlineLevel="1" x14ac:dyDescent="0.25">
      <c r="B77" s="19">
        <f t="shared" si="2"/>
        <v>45301</v>
      </c>
      <c r="C77" s="20" t="s">
        <v>80</v>
      </c>
      <c r="D77" s="21" cm="1">
        <f t="array" ref="D77">SUMPRODUCT(('③【組立化粧箱】作業依頼＆実績'!$K$7:$K$256=④【組立化粧箱】在庫情報!$B77)*('③【組立化粧箱】作業依頼＆実績'!$L$7:$L$256=④【組立化粧箱】在庫情報!E$4),('③【組立化粧箱】作業依頼＆実績'!$N$7:$N$256))</f>
        <v>0</v>
      </c>
      <c r="E77" s="22">
        <f>SUMPRODUCT(('⑤【組立化粧箱】出荷依頼＆出荷実績'!$L$7:$L$256=④【組立化粧箱】在庫情報!$B77)*('⑤【組立化粧箱】出荷依頼＆出荷実績'!$M$7:$M$256=④【組立化粧箱】在庫情報!E$4),('⑤【組立化粧箱】出荷依頼＆出荷実績'!$O$7:$O$256))</f>
        <v>0</v>
      </c>
      <c r="F77" s="23">
        <f t="shared" si="8"/>
        <v>3960</v>
      </c>
      <c r="G77" s="21" cm="1">
        <f t="array" ref="G77">SUMPRODUCT(('③【組立化粧箱】作業依頼＆実績'!$K$7:$K$256=④【組立化粧箱】在庫情報!$B77)*('③【組立化粧箱】作業依頼＆実績'!$L$7:$L$256=④【組立化粧箱】在庫情報!H$4),('③【組立化粧箱】作業依頼＆実績'!$N$7:$N$256))</f>
        <v>0</v>
      </c>
      <c r="H77" s="22">
        <f>SUMPRODUCT(('⑤【組立化粧箱】出荷依頼＆出荷実績'!$L$7:$L$256=④【組立化粧箱】在庫情報!$B77)*('⑤【組立化粧箱】出荷依頼＆出荷実績'!$M$7:$M$256=④【組立化粧箱】在庫情報!H$4),('⑤【組立化粧箱】出荷依頼＆出荷実績'!$O$7:$O$256))</f>
        <v>0</v>
      </c>
      <c r="I77" s="23">
        <f t="shared" si="9"/>
        <v>564</v>
      </c>
      <c r="J77" s="21" cm="1">
        <f t="array" ref="J77">SUMPRODUCT(('③【組立化粧箱】作業依頼＆実績'!$K$7:$K$256=④【組立化粧箱】在庫情報!$B77)*('③【組立化粧箱】作業依頼＆実績'!$L$7:$L$256=④【組立化粧箱】在庫情報!K$4),('③【組立化粧箱】作業依頼＆実績'!$N$7:$N$256))</f>
        <v>0</v>
      </c>
      <c r="K77" s="22">
        <f>SUMPRODUCT(('⑤【組立化粧箱】出荷依頼＆出荷実績'!$L$7:$L$256=④【組立化粧箱】在庫情報!$B77)*('⑤【組立化粧箱】出荷依頼＆出荷実績'!$M$7:$M$256=④【組立化粧箱】在庫情報!K$4),('⑤【組立化粧箱】出荷依頼＆出荷実績'!$O$7:$O$256))</f>
        <v>0</v>
      </c>
      <c r="L77" s="23">
        <f t="shared" si="10"/>
        <v>556</v>
      </c>
      <c r="M77" s="159"/>
      <c r="N77" s="160"/>
      <c r="O77" s="161"/>
      <c r="P77" s="21" cm="1">
        <f t="array" ref="P77">SUMPRODUCT(('③【組立化粧箱】作業依頼＆実績'!$K$7:$K$256=④【組立化粧箱】在庫情報!$B77)*('③【組立化粧箱】作業依頼＆実績'!$L$7:$L$256=④【組立化粧箱】在庫情報!Q$4),('③【組立化粧箱】作業依頼＆実績'!$N$7:$N$256))</f>
        <v>0</v>
      </c>
      <c r="Q77" s="21" cm="1">
        <f t="array" ref="Q77">SUMPRODUCT(('③【組立化粧箱】作業依頼＆実績'!$K$7:$K$256=④【組立化粧箱】在庫情報!$B77)*('③【組立化粧箱】作業依頼＆実績'!$L$7:$L$256=④【組立化粧箱】在庫情報!R$4),('③【組立化粧箱】作業依頼＆実績'!$N$7:$N$256))</f>
        <v>0</v>
      </c>
      <c r="R77" s="23">
        <f t="shared" si="11"/>
        <v>0</v>
      </c>
      <c r="T77" s="68">
        <f t="shared" si="12"/>
        <v>0</v>
      </c>
      <c r="U77" s="22">
        <f t="shared" si="13"/>
        <v>0</v>
      </c>
      <c r="V77" s="69">
        <f t="shared" si="14"/>
        <v>5080</v>
      </c>
    </row>
    <row r="78" spans="2:22" ht="19.5" hidden="1" customHeight="1" outlineLevel="1" x14ac:dyDescent="0.25">
      <c r="B78" s="19">
        <f t="shared" si="2"/>
        <v>45302</v>
      </c>
      <c r="C78" s="20" t="s">
        <v>81</v>
      </c>
      <c r="D78" s="21" cm="1">
        <f t="array" ref="D78">SUMPRODUCT(('③【組立化粧箱】作業依頼＆実績'!$K$7:$K$256=④【組立化粧箱】在庫情報!$B78)*('③【組立化粧箱】作業依頼＆実績'!$L$7:$L$256=④【組立化粧箱】在庫情報!E$4),('③【組立化粧箱】作業依頼＆実績'!$N$7:$N$256))</f>
        <v>0</v>
      </c>
      <c r="E78" s="22">
        <f>SUMPRODUCT(('⑤【組立化粧箱】出荷依頼＆出荷実績'!$L$7:$L$256=④【組立化粧箱】在庫情報!$B78)*('⑤【組立化粧箱】出荷依頼＆出荷実績'!$M$7:$M$256=④【組立化粧箱】在庫情報!E$4),('⑤【組立化粧箱】出荷依頼＆出荷実績'!$O$7:$O$256))</f>
        <v>0</v>
      </c>
      <c r="F78" s="23">
        <f t="shared" si="8"/>
        <v>3960</v>
      </c>
      <c r="G78" s="21" cm="1">
        <f t="array" ref="G78">SUMPRODUCT(('③【組立化粧箱】作業依頼＆実績'!$K$7:$K$256=④【組立化粧箱】在庫情報!$B78)*('③【組立化粧箱】作業依頼＆実績'!$L$7:$L$256=④【組立化粧箱】在庫情報!H$4),('③【組立化粧箱】作業依頼＆実績'!$N$7:$N$256))</f>
        <v>0</v>
      </c>
      <c r="H78" s="22">
        <f>SUMPRODUCT(('⑤【組立化粧箱】出荷依頼＆出荷実績'!$L$7:$L$256=④【組立化粧箱】在庫情報!$B78)*('⑤【組立化粧箱】出荷依頼＆出荷実績'!$M$7:$M$256=④【組立化粧箱】在庫情報!H$4),('⑤【組立化粧箱】出荷依頼＆出荷実績'!$O$7:$O$256))</f>
        <v>0</v>
      </c>
      <c r="I78" s="23">
        <f t="shared" si="9"/>
        <v>564</v>
      </c>
      <c r="J78" s="21" cm="1">
        <f t="array" ref="J78">SUMPRODUCT(('③【組立化粧箱】作業依頼＆実績'!$K$7:$K$256=④【組立化粧箱】在庫情報!$B78)*('③【組立化粧箱】作業依頼＆実績'!$L$7:$L$256=④【組立化粧箱】在庫情報!K$4),('③【組立化粧箱】作業依頼＆実績'!$N$7:$N$256))</f>
        <v>0</v>
      </c>
      <c r="K78" s="22">
        <f>SUMPRODUCT(('⑤【組立化粧箱】出荷依頼＆出荷実績'!$L$7:$L$256=④【組立化粧箱】在庫情報!$B78)*('⑤【組立化粧箱】出荷依頼＆出荷実績'!$M$7:$M$256=④【組立化粧箱】在庫情報!K$4),('⑤【組立化粧箱】出荷依頼＆出荷実績'!$O$7:$O$256))</f>
        <v>0</v>
      </c>
      <c r="L78" s="23">
        <f t="shared" si="10"/>
        <v>556</v>
      </c>
      <c r="M78" s="159"/>
      <c r="N78" s="160"/>
      <c r="O78" s="161"/>
      <c r="P78" s="21" cm="1">
        <f t="array" ref="P78">SUMPRODUCT(('③【組立化粧箱】作業依頼＆実績'!$K$7:$K$256=④【組立化粧箱】在庫情報!$B78)*('③【組立化粧箱】作業依頼＆実績'!$L$7:$L$256=④【組立化粧箱】在庫情報!Q$4),('③【組立化粧箱】作業依頼＆実績'!$N$7:$N$256))</f>
        <v>0</v>
      </c>
      <c r="Q78" s="21" cm="1">
        <f t="array" ref="Q78">SUMPRODUCT(('③【組立化粧箱】作業依頼＆実績'!$K$7:$K$256=④【組立化粧箱】在庫情報!$B78)*('③【組立化粧箱】作業依頼＆実績'!$L$7:$L$256=④【組立化粧箱】在庫情報!R$4),('③【組立化粧箱】作業依頼＆実績'!$N$7:$N$256))</f>
        <v>0</v>
      </c>
      <c r="R78" s="23">
        <f t="shared" si="11"/>
        <v>0</v>
      </c>
      <c r="T78" s="68">
        <f t="shared" si="12"/>
        <v>0</v>
      </c>
      <c r="U78" s="22">
        <f t="shared" si="13"/>
        <v>0</v>
      </c>
      <c r="V78" s="69">
        <f t="shared" si="14"/>
        <v>5080</v>
      </c>
    </row>
    <row r="79" spans="2:22" ht="19.5" hidden="1" customHeight="1" outlineLevel="1" x14ac:dyDescent="0.25">
      <c r="B79" s="19">
        <f t="shared" si="2"/>
        <v>45303</v>
      </c>
      <c r="C79" s="20" t="s">
        <v>75</v>
      </c>
      <c r="D79" s="21" cm="1">
        <f t="array" ref="D79">SUMPRODUCT(('③【組立化粧箱】作業依頼＆実績'!$K$7:$K$256=④【組立化粧箱】在庫情報!$B79)*('③【組立化粧箱】作業依頼＆実績'!$L$7:$L$256=④【組立化粧箱】在庫情報!E$4),('③【組立化粧箱】作業依頼＆実績'!$N$7:$N$256))</f>
        <v>0</v>
      </c>
      <c r="E79" s="22">
        <f>SUMPRODUCT(('⑤【組立化粧箱】出荷依頼＆出荷実績'!$L$7:$L$256=④【組立化粧箱】在庫情報!$B79)*('⑤【組立化粧箱】出荷依頼＆出荷実績'!$M$7:$M$256=④【組立化粧箱】在庫情報!E$4),('⑤【組立化粧箱】出荷依頼＆出荷実績'!$O$7:$O$256))</f>
        <v>0</v>
      </c>
      <c r="F79" s="23">
        <f t="shared" si="8"/>
        <v>3960</v>
      </c>
      <c r="G79" s="21" cm="1">
        <f t="array" ref="G79">SUMPRODUCT(('③【組立化粧箱】作業依頼＆実績'!$K$7:$K$256=④【組立化粧箱】在庫情報!$B79)*('③【組立化粧箱】作業依頼＆実績'!$L$7:$L$256=④【組立化粧箱】在庫情報!H$4),('③【組立化粧箱】作業依頼＆実績'!$N$7:$N$256))</f>
        <v>0</v>
      </c>
      <c r="H79" s="22">
        <f>SUMPRODUCT(('⑤【組立化粧箱】出荷依頼＆出荷実績'!$L$7:$L$256=④【組立化粧箱】在庫情報!$B79)*('⑤【組立化粧箱】出荷依頼＆出荷実績'!$M$7:$M$256=④【組立化粧箱】在庫情報!H$4),('⑤【組立化粧箱】出荷依頼＆出荷実績'!$O$7:$O$256))</f>
        <v>0</v>
      </c>
      <c r="I79" s="23">
        <f t="shared" si="9"/>
        <v>564</v>
      </c>
      <c r="J79" s="21" cm="1">
        <f t="array" ref="J79">SUMPRODUCT(('③【組立化粧箱】作業依頼＆実績'!$K$7:$K$256=④【組立化粧箱】在庫情報!$B79)*('③【組立化粧箱】作業依頼＆実績'!$L$7:$L$256=④【組立化粧箱】在庫情報!K$4),('③【組立化粧箱】作業依頼＆実績'!$N$7:$N$256))</f>
        <v>0</v>
      </c>
      <c r="K79" s="22">
        <f>SUMPRODUCT(('⑤【組立化粧箱】出荷依頼＆出荷実績'!$L$7:$L$256=④【組立化粧箱】在庫情報!$B79)*('⑤【組立化粧箱】出荷依頼＆出荷実績'!$M$7:$M$256=④【組立化粧箱】在庫情報!K$4),('⑤【組立化粧箱】出荷依頼＆出荷実績'!$O$7:$O$256))</f>
        <v>0</v>
      </c>
      <c r="L79" s="23">
        <f t="shared" si="10"/>
        <v>556</v>
      </c>
      <c r="M79" s="159"/>
      <c r="N79" s="160"/>
      <c r="O79" s="161"/>
      <c r="P79" s="21" cm="1">
        <f t="array" ref="P79">SUMPRODUCT(('③【組立化粧箱】作業依頼＆実績'!$K$7:$K$256=④【組立化粧箱】在庫情報!$B79)*('③【組立化粧箱】作業依頼＆実績'!$L$7:$L$256=④【組立化粧箱】在庫情報!Q$4),('③【組立化粧箱】作業依頼＆実績'!$N$7:$N$256))</f>
        <v>0</v>
      </c>
      <c r="Q79" s="21" cm="1">
        <f t="array" ref="Q79">SUMPRODUCT(('③【組立化粧箱】作業依頼＆実績'!$K$7:$K$256=④【組立化粧箱】在庫情報!$B79)*('③【組立化粧箱】作業依頼＆実績'!$L$7:$L$256=④【組立化粧箱】在庫情報!R$4),('③【組立化粧箱】作業依頼＆実績'!$N$7:$N$256))</f>
        <v>0</v>
      </c>
      <c r="R79" s="23">
        <f t="shared" si="11"/>
        <v>0</v>
      </c>
      <c r="T79" s="68">
        <f t="shared" si="12"/>
        <v>0</v>
      </c>
      <c r="U79" s="22">
        <f t="shared" si="13"/>
        <v>0</v>
      </c>
      <c r="V79" s="69">
        <f t="shared" si="14"/>
        <v>5080</v>
      </c>
    </row>
    <row r="80" spans="2:22" ht="19.5" hidden="1" customHeight="1" outlineLevel="1" x14ac:dyDescent="0.25">
      <c r="B80" s="19">
        <f t="shared" si="2"/>
        <v>45304</v>
      </c>
      <c r="C80" s="20" t="s">
        <v>76</v>
      </c>
      <c r="D80" s="21" cm="1">
        <f t="array" ref="D80">SUMPRODUCT(('③【組立化粧箱】作業依頼＆実績'!$K$7:$K$256=④【組立化粧箱】在庫情報!$B80)*('③【組立化粧箱】作業依頼＆実績'!$L$7:$L$256=④【組立化粧箱】在庫情報!E$4),('③【組立化粧箱】作業依頼＆実績'!$N$7:$N$256))</f>
        <v>0</v>
      </c>
      <c r="E80" s="22">
        <f>SUMPRODUCT(('⑤【組立化粧箱】出荷依頼＆出荷実績'!$L$7:$L$256=④【組立化粧箱】在庫情報!$B80)*('⑤【組立化粧箱】出荷依頼＆出荷実績'!$M$7:$M$256=④【組立化粧箱】在庫情報!E$4),('⑤【組立化粧箱】出荷依頼＆出荷実績'!$O$7:$O$256))</f>
        <v>0</v>
      </c>
      <c r="F80" s="23">
        <f t="shared" ref="F80:F110" si="15">+F79+D80-E80</f>
        <v>3960</v>
      </c>
      <c r="G80" s="21" cm="1">
        <f t="array" ref="G80">SUMPRODUCT(('③【組立化粧箱】作業依頼＆実績'!$K$7:$K$256=④【組立化粧箱】在庫情報!$B80)*('③【組立化粧箱】作業依頼＆実績'!$L$7:$L$256=④【組立化粧箱】在庫情報!H$4),('③【組立化粧箱】作業依頼＆実績'!$N$7:$N$256))</f>
        <v>0</v>
      </c>
      <c r="H80" s="22">
        <f>SUMPRODUCT(('⑤【組立化粧箱】出荷依頼＆出荷実績'!$L$7:$L$256=④【組立化粧箱】在庫情報!$B80)*('⑤【組立化粧箱】出荷依頼＆出荷実績'!$M$7:$M$256=④【組立化粧箱】在庫情報!H$4),('⑤【組立化粧箱】出荷依頼＆出荷実績'!$O$7:$O$256))</f>
        <v>0</v>
      </c>
      <c r="I80" s="23">
        <f t="shared" ref="I80:I110" si="16">+I79+G80-H80</f>
        <v>564</v>
      </c>
      <c r="J80" s="21" cm="1">
        <f t="array" ref="J80">SUMPRODUCT(('③【組立化粧箱】作業依頼＆実績'!$K$7:$K$256=④【組立化粧箱】在庫情報!$B80)*('③【組立化粧箱】作業依頼＆実績'!$L$7:$L$256=④【組立化粧箱】在庫情報!K$4),('③【組立化粧箱】作業依頼＆実績'!$N$7:$N$256))</f>
        <v>0</v>
      </c>
      <c r="K80" s="22">
        <f>SUMPRODUCT(('⑤【組立化粧箱】出荷依頼＆出荷実績'!$L$7:$L$256=④【組立化粧箱】在庫情報!$B80)*('⑤【組立化粧箱】出荷依頼＆出荷実績'!$M$7:$M$256=④【組立化粧箱】在庫情報!K$4),('⑤【組立化粧箱】出荷依頼＆出荷実績'!$O$7:$O$256))</f>
        <v>0</v>
      </c>
      <c r="L80" s="23">
        <f t="shared" ref="L80:L110" si="17">+L79+J80-K80</f>
        <v>556</v>
      </c>
      <c r="M80" s="159"/>
      <c r="N80" s="160"/>
      <c r="O80" s="161"/>
      <c r="P80" s="21" cm="1">
        <f t="array" ref="P80">SUMPRODUCT(('③【組立化粧箱】作業依頼＆実績'!$K$7:$K$256=④【組立化粧箱】在庫情報!$B80)*('③【組立化粧箱】作業依頼＆実績'!$L$7:$L$256=④【組立化粧箱】在庫情報!Q$4),('③【組立化粧箱】作業依頼＆実績'!$N$7:$N$256))</f>
        <v>0</v>
      </c>
      <c r="Q80" s="21" cm="1">
        <f t="array" ref="Q80">SUMPRODUCT(('③【組立化粧箱】作業依頼＆実績'!$K$7:$K$256=④【組立化粧箱】在庫情報!$B80)*('③【組立化粧箱】作業依頼＆実績'!$L$7:$L$256=④【組立化粧箱】在庫情報!R$4),('③【組立化粧箱】作業依頼＆実績'!$N$7:$N$256))</f>
        <v>0</v>
      </c>
      <c r="R80" s="23">
        <f t="shared" ref="R80:R110" si="18">+R79+P80-Q80</f>
        <v>0</v>
      </c>
      <c r="T80" s="68">
        <f t="shared" ref="T80:T128" si="19">+D80+G80+J80+P80</f>
        <v>0</v>
      </c>
      <c r="U80" s="22">
        <f t="shared" ref="U80:U128" si="20">+E80+H80+K80+N80+Q80</f>
        <v>0</v>
      </c>
      <c r="V80" s="69">
        <f t="shared" ref="V80:V128" si="21">+V79+T80-U80</f>
        <v>5080</v>
      </c>
    </row>
    <row r="81" spans="2:22" ht="19.5" hidden="1" customHeight="1" outlineLevel="1" x14ac:dyDescent="0.25">
      <c r="B81" s="19">
        <f t="shared" si="2"/>
        <v>45305</v>
      </c>
      <c r="C81" s="20" t="s">
        <v>77</v>
      </c>
      <c r="D81" s="21" cm="1">
        <f t="array" ref="D81">SUMPRODUCT(('③【組立化粧箱】作業依頼＆実績'!$K$7:$K$256=④【組立化粧箱】在庫情報!$B81)*('③【組立化粧箱】作業依頼＆実績'!$L$7:$L$256=④【組立化粧箱】在庫情報!E$4),('③【組立化粧箱】作業依頼＆実績'!$N$7:$N$256))</f>
        <v>0</v>
      </c>
      <c r="E81" s="22">
        <f>SUMPRODUCT(('⑤【組立化粧箱】出荷依頼＆出荷実績'!$L$7:$L$256=④【組立化粧箱】在庫情報!$B81)*('⑤【組立化粧箱】出荷依頼＆出荷実績'!$M$7:$M$256=④【組立化粧箱】在庫情報!E$4),('⑤【組立化粧箱】出荷依頼＆出荷実績'!$O$7:$O$256))</f>
        <v>0</v>
      </c>
      <c r="F81" s="23">
        <f t="shared" si="15"/>
        <v>3960</v>
      </c>
      <c r="G81" s="21" cm="1">
        <f t="array" ref="G81">SUMPRODUCT(('③【組立化粧箱】作業依頼＆実績'!$K$7:$K$256=④【組立化粧箱】在庫情報!$B81)*('③【組立化粧箱】作業依頼＆実績'!$L$7:$L$256=④【組立化粧箱】在庫情報!H$4),('③【組立化粧箱】作業依頼＆実績'!$N$7:$N$256))</f>
        <v>0</v>
      </c>
      <c r="H81" s="22">
        <f>SUMPRODUCT(('⑤【組立化粧箱】出荷依頼＆出荷実績'!$L$7:$L$256=④【組立化粧箱】在庫情報!$B81)*('⑤【組立化粧箱】出荷依頼＆出荷実績'!$M$7:$M$256=④【組立化粧箱】在庫情報!H$4),('⑤【組立化粧箱】出荷依頼＆出荷実績'!$O$7:$O$256))</f>
        <v>0</v>
      </c>
      <c r="I81" s="23">
        <f t="shared" si="16"/>
        <v>564</v>
      </c>
      <c r="J81" s="21" cm="1">
        <f t="array" ref="J81">SUMPRODUCT(('③【組立化粧箱】作業依頼＆実績'!$K$7:$K$256=④【組立化粧箱】在庫情報!$B81)*('③【組立化粧箱】作業依頼＆実績'!$L$7:$L$256=④【組立化粧箱】在庫情報!K$4),('③【組立化粧箱】作業依頼＆実績'!$N$7:$N$256))</f>
        <v>0</v>
      </c>
      <c r="K81" s="22">
        <f>SUMPRODUCT(('⑤【組立化粧箱】出荷依頼＆出荷実績'!$L$7:$L$256=④【組立化粧箱】在庫情報!$B81)*('⑤【組立化粧箱】出荷依頼＆出荷実績'!$M$7:$M$256=④【組立化粧箱】在庫情報!K$4),('⑤【組立化粧箱】出荷依頼＆出荷実績'!$O$7:$O$256))</f>
        <v>0</v>
      </c>
      <c r="L81" s="23">
        <f t="shared" si="17"/>
        <v>556</v>
      </c>
      <c r="M81" s="159"/>
      <c r="N81" s="160"/>
      <c r="O81" s="161"/>
      <c r="P81" s="21" cm="1">
        <f t="array" ref="P81">SUMPRODUCT(('③【組立化粧箱】作業依頼＆実績'!$K$7:$K$256=④【組立化粧箱】在庫情報!$B81)*('③【組立化粧箱】作業依頼＆実績'!$L$7:$L$256=④【組立化粧箱】在庫情報!Q$4),('③【組立化粧箱】作業依頼＆実績'!$N$7:$N$256))</f>
        <v>0</v>
      </c>
      <c r="Q81" s="21" cm="1">
        <f t="array" ref="Q81">SUMPRODUCT(('③【組立化粧箱】作業依頼＆実績'!$K$7:$K$256=④【組立化粧箱】在庫情報!$B81)*('③【組立化粧箱】作業依頼＆実績'!$L$7:$L$256=④【組立化粧箱】在庫情報!R$4),('③【組立化粧箱】作業依頼＆実績'!$N$7:$N$256))</f>
        <v>0</v>
      </c>
      <c r="R81" s="23">
        <f t="shared" si="18"/>
        <v>0</v>
      </c>
      <c r="T81" s="68">
        <f t="shared" si="19"/>
        <v>0</v>
      </c>
      <c r="U81" s="22">
        <f t="shared" si="20"/>
        <v>0</v>
      </c>
      <c r="V81" s="69">
        <f t="shared" si="21"/>
        <v>5080</v>
      </c>
    </row>
    <row r="82" spans="2:22" ht="19.5" hidden="1" customHeight="1" outlineLevel="1" x14ac:dyDescent="0.25">
      <c r="B82" s="19">
        <f t="shared" si="2"/>
        <v>45306</v>
      </c>
      <c r="C82" s="20" t="s">
        <v>78</v>
      </c>
      <c r="D82" s="21" cm="1">
        <f t="array" ref="D82">SUMPRODUCT(('③【組立化粧箱】作業依頼＆実績'!$K$7:$K$256=④【組立化粧箱】在庫情報!$B82)*('③【組立化粧箱】作業依頼＆実績'!$L$7:$L$256=④【組立化粧箱】在庫情報!E$4),('③【組立化粧箱】作業依頼＆実績'!$N$7:$N$256))</f>
        <v>0</v>
      </c>
      <c r="E82" s="22">
        <f>SUMPRODUCT(('⑤【組立化粧箱】出荷依頼＆出荷実績'!$L$7:$L$256=④【組立化粧箱】在庫情報!$B82)*('⑤【組立化粧箱】出荷依頼＆出荷実績'!$M$7:$M$256=④【組立化粧箱】在庫情報!E$4),('⑤【組立化粧箱】出荷依頼＆出荷実績'!$O$7:$O$256))</f>
        <v>0</v>
      </c>
      <c r="F82" s="23">
        <f t="shared" si="15"/>
        <v>3960</v>
      </c>
      <c r="G82" s="21" cm="1">
        <f t="array" ref="G82">SUMPRODUCT(('③【組立化粧箱】作業依頼＆実績'!$K$7:$K$256=④【組立化粧箱】在庫情報!$B82)*('③【組立化粧箱】作業依頼＆実績'!$L$7:$L$256=④【組立化粧箱】在庫情報!H$4),('③【組立化粧箱】作業依頼＆実績'!$N$7:$N$256))</f>
        <v>0</v>
      </c>
      <c r="H82" s="22">
        <f>SUMPRODUCT(('⑤【組立化粧箱】出荷依頼＆出荷実績'!$L$7:$L$256=④【組立化粧箱】在庫情報!$B82)*('⑤【組立化粧箱】出荷依頼＆出荷実績'!$M$7:$M$256=④【組立化粧箱】在庫情報!H$4),('⑤【組立化粧箱】出荷依頼＆出荷実績'!$O$7:$O$256))</f>
        <v>0</v>
      </c>
      <c r="I82" s="23">
        <f t="shared" si="16"/>
        <v>564</v>
      </c>
      <c r="J82" s="21" cm="1">
        <f t="array" ref="J82">SUMPRODUCT(('③【組立化粧箱】作業依頼＆実績'!$K$7:$K$256=④【組立化粧箱】在庫情報!$B82)*('③【組立化粧箱】作業依頼＆実績'!$L$7:$L$256=④【組立化粧箱】在庫情報!K$4),('③【組立化粧箱】作業依頼＆実績'!$N$7:$N$256))</f>
        <v>0</v>
      </c>
      <c r="K82" s="22">
        <f>SUMPRODUCT(('⑤【組立化粧箱】出荷依頼＆出荷実績'!$L$7:$L$256=④【組立化粧箱】在庫情報!$B82)*('⑤【組立化粧箱】出荷依頼＆出荷実績'!$M$7:$M$256=④【組立化粧箱】在庫情報!K$4),('⑤【組立化粧箱】出荷依頼＆出荷実績'!$O$7:$O$256))</f>
        <v>0</v>
      </c>
      <c r="L82" s="23">
        <f t="shared" si="17"/>
        <v>556</v>
      </c>
      <c r="M82" s="159"/>
      <c r="N82" s="160"/>
      <c r="O82" s="161"/>
      <c r="P82" s="21" cm="1">
        <f t="array" ref="P82">SUMPRODUCT(('③【組立化粧箱】作業依頼＆実績'!$K$7:$K$256=④【組立化粧箱】在庫情報!$B82)*('③【組立化粧箱】作業依頼＆実績'!$L$7:$L$256=④【組立化粧箱】在庫情報!Q$4),('③【組立化粧箱】作業依頼＆実績'!$N$7:$N$256))</f>
        <v>0</v>
      </c>
      <c r="Q82" s="21" cm="1">
        <f t="array" ref="Q82">SUMPRODUCT(('③【組立化粧箱】作業依頼＆実績'!$K$7:$K$256=④【組立化粧箱】在庫情報!$B82)*('③【組立化粧箱】作業依頼＆実績'!$L$7:$L$256=④【組立化粧箱】在庫情報!R$4),('③【組立化粧箱】作業依頼＆実績'!$N$7:$N$256))</f>
        <v>0</v>
      </c>
      <c r="R82" s="23">
        <f t="shared" si="18"/>
        <v>0</v>
      </c>
      <c r="T82" s="68">
        <f t="shared" si="19"/>
        <v>0</v>
      </c>
      <c r="U82" s="22">
        <f t="shared" si="20"/>
        <v>0</v>
      </c>
      <c r="V82" s="69">
        <f t="shared" si="21"/>
        <v>5080</v>
      </c>
    </row>
    <row r="83" spans="2:22" ht="19.5" hidden="1" customHeight="1" outlineLevel="1" x14ac:dyDescent="0.25">
      <c r="B83" s="19">
        <f t="shared" si="2"/>
        <v>45307</v>
      </c>
      <c r="C83" s="20" t="s">
        <v>79</v>
      </c>
      <c r="D83" s="21" cm="1">
        <f t="array" ref="D83">SUMPRODUCT(('③【組立化粧箱】作業依頼＆実績'!$K$7:$K$256=④【組立化粧箱】在庫情報!$B83)*('③【組立化粧箱】作業依頼＆実績'!$L$7:$L$256=④【組立化粧箱】在庫情報!E$4),('③【組立化粧箱】作業依頼＆実績'!$N$7:$N$256))</f>
        <v>0</v>
      </c>
      <c r="E83" s="22">
        <f>SUMPRODUCT(('⑤【組立化粧箱】出荷依頼＆出荷実績'!$L$7:$L$256=④【組立化粧箱】在庫情報!$B83)*('⑤【組立化粧箱】出荷依頼＆出荷実績'!$M$7:$M$256=④【組立化粧箱】在庫情報!E$4),('⑤【組立化粧箱】出荷依頼＆出荷実績'!$O$7:$O$256))</f>
        <v>0</v>
      </c>
      <c r="F83" s="23">
        <f t="shared" si="15"/>
        <v>3960</v>
      </c>
      <c r="G83" s="21" cm="1">
        <f t="array" ref="G83">SUMPRODUCT(('③【組立化粧箱】作業依頼＆実績'!$K$7:$K$256=④【組立化粧箱】在庫情報!$B83)*('③【組立化粧箱】作業依頼＆実績'!$L$7:$L$256=④【組立化粧箱】在庫情報!H$4),('③【組立化粧箱】作業依頼＆実績'!$N$7:$N$256))</f>
        <v>0</v>
      </c>
      <c r="H83" s="22">
        <f>SUMPRODUCT(('⑤【組立化粧箱】出荷依頼＆出荷実績'!$L$7:$L$256=④【組立化粧箱】在庫情報!$B83)*('⑤【組立化粧箱】出荷依頼＆出荷実績'!$M$7:$M$256=④【組立化粧箱】在庫情報!H$4),('⑤【組立化粧箱】出荷依頼＆出荷実績'!$O$7:$O$256))</f>
        <v>0</v>
      </c>
      <c r="I83" s="23">
        <f t="shared" si="16"/>
        <v>564</v>
      </c>
      <c r="J83" s="21" cm="1">
        <f t="array" ref="J83">SUMPRODUCT(('③【組立化粧箱】作業依頼＆実績'!$K$7:$K$256=④【組立化粧箱】在庫情報!$B83)*('③【組立化粧箱】作業依頼＆実績'!$L$7:$L$256=④【組立化粧箱】在庫情報!K$4),('③【組立化粧箱】作業依頼＆実績'!$N$7:$N$256))</f>
        <v>0</v>
      </c>
      <c r="K83" s="22">
        <f>SUMPRODUCT(('⑤【組立化粧箱】出荷依頼＆出荷実績'!$L$7:$L$256=④【組立化粧箱】在庫情報!$B83)*('⑤【組立化粧箱】出荷依頼＆出荷実績'!$M$7:$M$256=④【組立化粧箱】在庫情報!K$4),('⑤【組立化粧箱】出荷依頼＆出荷実績'!$O$7:$O$256))</f>
        <v>0</v>
      </c>
      <c r="L83" s="23">
        <f t="shared" si="17"/>
        <v>556</v>
      </c>
      <c r="M83" s="159"/>
      <c r="N83" s="160"/>
      <c r="O83" s="161"/>
      <c r="P83" s="21" cm="1">
        <f t="array" ref="P83">SUMPRODUCT(('③【組立化粧箱】作業依頼＆実績'!$K$7:$K$256=④【組立化粧箱】在庫情報!$B83)*('③【組立化粧箱】作業依頼＆実績'!$L$7:$L$256=④【組立化粧箱】在庫情報!Q$4),('③【組立化粧箱】作業依頼＆実績'!$N$7:$N$256))</f>
        <v>0</v>
      </c>
      <c r="Q83" s="21" cm="1">
        <f t="array" ref="Q83">SUMPRODUCT(('③【組立化粧箱】作業依頼＆実績'!$K$7:$K$256=④【組立化粧箱】在庫情報!$B83)*('③【組立化粧箱】作業依頼＆実績'!$L$7:$L$256=④【組立化粧箱】在庫情報!R$4),('③【組立化粧箱】作業依頼＆実績'!$N$7:$N$256))</f>
        <v>0</v>
      </c>
      <c r="R83" s="23">
        <f t="shared" si="18"/>
        <v>0</v>
      </c>
      <c r="T83" s="68">
        <f t="shared" si="19"/>
        <v>0</v>
      </c>
      <c r="U83" s="22">
        <f t="shared" si="20"/>
        <v>0</v>
      </c>
      <c r="V83" s="69">
        <f t="shared" si="21"/>
        <v>5080</v>
      </c>
    </row>
    <row r="84" spans="2:22" ht="19.5" hidden="1" customHeight="1" outlineLevel="1" x14ac:dyDescent="0.25">
      <c r="B84" s="19">
        <f t="shared" si="2"/>
        <v>45308</v>
      </c>
      <c r="C84" s="20" t="s">
        <v>80</v>
      </c>
      <c r="D84" s="21" cm="1">
        <f t="array" ref="D84">SUMPRODUCT(('③【組立化粧箱】作業依頼＆実績'!$K$7:$K$256=④【組立化粧箱】在庫情報!$B84)*('③【組立化粧箱】作業依頼＆実績'!$L$7:$L$256=④【組立化粧箱】在庫情報!E$4),('③【組立化粧箱】作業依頼＆実績'!$N$7:$N$256))</f>
        <v>0</v>
      </c>
      <c r="E84" s="22">
        <f>SUMPRODUCT(('⑤【組立化粧箱】出荷依頼＆出荷実績'!$L$7:$L$256=④【組立化粧箱】在庫情報!$B84)*('⑤【組立化粧箱】出荷依頼＆出荷実績'!$M$7:$M$256=④【組立化粧箱】在庫情報!E$4),('⑤【組立化粧箱】出荷依頼＆出荷実績'!$O$7:$O$256))</f>
        <v>0</v>
      </c>
      <c r="F84" s="23">
        <f t="shared" si="15"/>
        <v>3960</v>
      </c>
      <c r="G84" s="21" cm="1">
        <f t="array" ref="G84">SUMPRODUCT(('③【組立化粧箱】作業依頼＆実績'!$K$7:$K$256=④【組立化粧箱】在庫情報!$B84)*('③【組立化粧箱】作業依頼＆実績'!$L$7:$L$256=④【組立化粧箱】在庫情報!H$4),('③【組立化粧箱】作業依頼＆実績'!$N$7:$N$256))</f>
        <v>0</v>
      </c>
      <c r="H84" s="22">
        <f>SUMPRODUCT(('⑤【組立化粧箱】出荷依頼＆出荷実績'!$L$7:$L$256=④【組立化粧箱】在庫情報!$B84)*('⑤【組立化粧箱】出荷依頼＆出荷実績'!$M$7:$M$256=④【組立化粧箱】在庫情報!H$4),('⑤【組立化粧箱】出荷依頼＆出荷実績'!$O$7:$O$256))</f>
        <v>0</v>
      </c>
      <c r="I84" s="23">
        <f t="shared" si="16"/>
        <v>564</v>
      </c>
      <c r="J84" s="21" cm="1">
        <f t="array" ref="J84">SUMPRODUCT(('③【組立化粧箱】作業依頼＆実績'!$K$7:$K$256=④【組立化粧箱】在庫情報!$B84)*('③【組立化粧箱】作業依頼＆実績'!$L$7:$L$256=④【組立化粧箱】在庫情報!K$4),('③【組立化粧箱】作業依頼＆実績'!$N$7:$N$256))</f>
        <v>0</v>
      </c>
      <c r="K84" s="22">
        <f>SUMPRODUCT(('⑤【組立化粧箱】出荷依頼＆出荷実績'!$L$7:$L$256=④【組立化粧箱】在庫情報!$B84)*('⑤【組立化粧箱】出荷依頼＆出荷実績'!$M$7:$M$256=④【組立化粧箱】在庫情報!K$4),('⑤【組立化粧箱】出荷依頼＆出荷実績'!$O$7:$O$256))</f>
        <v>0</v>
      </c>
      <c r="L84" s="23">
        <f t="shared" si="17"/>
        <v>556</v>
      </c>
      <c r="M84" s="159"/>
      <c r="N84" s="160"/>
      <c r="O84" s="161"/>
      <c r="P84" s="21" cm="1">
        <f t="array" ref="P84">SUMPRODUCT(('③【組立化粧箱】作業依頼＆実績'!$K$7:$K$256=④【組立化粧箱】在庫情報!$B84)*('③【組立化粧箱】作業依頼＆実績'!$L$7:$L$256=④【組立化粧箱】在庫情報!Q$4),('③【組立化粧箱】作業依頼＆実績'!$N$7:$N$256))</f>
        <v>0</v>
      </c>
      <c r="Q84" s="21" cm="1">
        <f t="array" ref="Q84">SUMPRODUCT(('③【組立化粧箱】作業依頼＆実績'!$K$7:$K$256=④【組立化粧箱】在庫情報!$B84)*('③【組立化粧箱】作業依頼＆実績'!$L$7:$L$256=④【組立化粧箱】在庫情報!R$4),('③【組立化粧箱】作業依頼＆実績'!$N$7:$N$256))</f>
        <v>0</v>
      </c>
      <c r="R84" s="23">
        <f t="shared" si="18"/>
        <v>0</v>
      </c>
      <c r="T84" s="68">
        <f t="shared" si="19"/>
        <v>0</v>
      </c>
      <c r="U84" s="22">
        <f t="shared" si="20"/>
        <v>0</v>
      </c>
      <c r="V84" s="69">
        <f t="shared" si="21"/>
        <v>5080</v>
      </c>
    </row>
    <row r="85" spans="2:22" ht="19.5" hidden="1" customHeight="1" outlineLevel="1" x14ac:dyDescent="0.25">
      <c r="B85" s="19">
        <f t="shared" si="2"/>
        <v>45309</v>
      </c>
      <c r="C85" s="20" t="s">
        <v>81</v>
      </c>
      <c r="D85" s="21" cm="1">
        <f t="array" ref="D85">SUMPRODUCT(('③【組立化粧箱】作業依頼＆実績'!$K$7:$K$256=④【組立化粧箱】在庫情報!$B85)*('③【組立化粧箱】作業依頼＆実績'!$L$7:$L$256=④【組立化粧箱】在庫情報!E$4),('③【組立化粧箱】作業依頼＆実績'!$N$7:$N$256))</f>
        <v>0</v>
      </c>
      <c r="E85" s="22">
        <f>SUMPRODUCT(('⑤【組立化粧箱】出荷依頼＆出荷実績'!$L$7:$L$256=④【組立化粧箱】在庫情報!$B85)*('⑤【組立化粧箱】出荷依頼＆出荷実績'!$M$7:$M$256=④【組立化粧箱】在庫情報!E$4),('⑤【組立化粧箱】出荷依頼＆出荷実績'!$O$7:$O$256))</f>
        <v>0</v>
      </c>
      <c r="F85" s="23">
        <f t="shared" si="15"/>
        <v>3960</v>
      </c>
      <c r="G85" s="21" cm="1">
        <f t="array" ref="G85">SUMPRODUCT(('③【組立化粧箱】作業依頼＆実績'!$K$7:$K$256=④【組立化粧箱】在庫情報!$B85)*('③【組立化粧箱】作業依頼＆実績'!$L$7:$L$256=④【組立化粧箱】在庫情報!H$4),('③【組立化粧箱】作業依頼＆実績'!$N$7:$N$256))</f>
        <v>0</v>
      </c>
      <c r="H85" s="22">
        <f>SUMPRODUCT(('⑤【組立化粧箱】出荷依頼＆出荷実績'!$L$7:$L$256=④【組立化粧箱】在庫情報!$B85)*('⑤【組立化粧箱】出荷依頼＆出荷実績'!$M$7:$M$256=④【組立化粧箱】在庫情報!H$4),('⑤【組立化粧箱】出荷依頼＆出荷実績'!$O$7:$O$256))</f>
        <v>0</v>
      </c>
      <c r="I85" s="23">
        <f t="shared" si="16"/>
        <v>564</v>
      </c>
      <c r="J85" s="21" cm="1">
        <f t="array" ref="J85">SUMPRODUCT(('③【組立化粧箱】作業依頼＆実績'!$K$7:$K$256=④【組立化粧箱】在庫情報!$B85)*('③【組立化粧箱】作業依頼＆実績'!$L$7:$L$256=④【組立化粧箱】在庫情報!K$4),('③【組立化粧箱】作業依頼＆実績'!$N$7:$N$256))</f>
        <v>0</v>
      </c>
      <c r="K85" s="22">
        <f>SUMPRODUCT(('⑤【組立化粧箱】出荷依頼＆出荷実績'!$L$7:$L$256=④【組立化粧箱】在庫情報!$B85)*('⑤【組立化粧箱】出荷依頼＆出荷実績'!$M$7:$M$256=④【組立化粧箱】在庫情報!K$4),('⑤【組立化粧箱】出荷依頼＆出荷実績'!$O$7:$O$256))</f>
        <v>0</v>
      </c>
      <c r="L85" s="23">
        <f t="shared" si="17"/>
        <v>556</v>
      </c>
      <c r="M85" s="159"/>
      <c r="N85" s="160"/>
      <c r="O85" s="161"/>
      <c r="P85" s="21" cm="1">
        <f t="array" ref="P85">SUMPRODUCT(('③【組立化粧箱】作業依頼＆実績'!$K$7:$K$256=④【組立化粧箱】在庫情報!$B85)*('③【組立化粧箱】作業依頼＆実績'!$L$7:$L$256=④【組立化粧箱】在庫情報!Q$4),('③【組立化粧箱】作業依頼＆実績'!$N$7:$N$256))</f>
        <v>0</v>
      </c>
      <c r="Q85" s="21" cm="1">
        <f t="array" ref="Q85">SUMPRODUCT(('③【組立化粧箱】作業依頼＆実績'!$K$7:$K$256=④【組立化粧箱】在庫情報!$B85)*('③【組立化粧箱】作業依頼＆実績'!$L$7:$L$256=④【組立化粧箱】在庫情報!R$4),('③【組立化粧箱】作業依頼＆実績'!$N$7:$N$256))</f>
        <v>0</v>
      </c>
      <c r="R85" s="23">
        <f t="shared" si="18"/>
        <v>0</v>
      </c>
      <c r="T85" s="68">
        <f t="shared" si="19"/>
        <v>0</v>
      </c>
      <c r="U85" s="22">
        <f t="shared" si="20"/>
        <v>0</v>
      </c>
      <c r="V85" s="69">
        <f t="shared" si="21"/>
        <v>5080</v>
      </c>
    </row>
    <row r="86" spans="2:22" ht="19.5" hidden="1" customHeight="1" outlineLevel="1" x14ac:dyDescent="0.25">
      <c r="B86" s="19">
        <f t="shared" si="2"/>
        <v>45310</v>
      </c>
      <c r="C86" s="20" t="s">
        <v>75</v>
      </c>
      <c r="D86" s="21" cm="1">
        <f t="array" ref="D86">SUMPRODUCT(('③【組立化粧箱】作業依頼＆実績'!$K$7:$K$256=④【組立化粧箱】在庫情報!$B86)*('③【組立化粧箱】作業依頼＆実績'!$L$7:$L$256=④【組立化粧箱】在庫情報!E$4),('③【組立化粧箱】作業依頼＆実績'!$N$7:$N$256))</f>
        <v>0</v>
      </c>
      <c r="E86" s="22">
        <f>SUMPRODUCT(('⑤【組立化粧箱】出荷依頼＆出荷実績'!$L$7:$L$256=④【組立化粧箱】在庫情報!$B86)*('⑤【組立化粧箱】出荷依頼＆出荷実績'!$M$7:$M$256=④【組立化粧箱】在庫情報!E$4),('⑤【組立化粧箱】出荷依頼＆出荷実績'!$O$7:$O$256))</f>
        <v>0</v>
      </c>
      <c r="F86" s="23">
        <f t="shared" si="15"/>
        <v>3960</v>
      </c>
      <c r="G86" s="21" cm="1">
        <f t="array" ref="G86">SUMPRODUCT(('③【組立化粧箱】作業依頼＆実績'!$K$7:$K$256=④【組立化粧箱】在庫情報!$B86)*('③【組立化粧箱】作業依頼＆実績'!$L$7:$L$256=④【組立化粧箱】在庫情報!H$4),('③【組立化粧箱】作業依頼＆実績'!$N$7:$N$256))</f>
        <v>0</v>
      </c>
      <c r="H86" s="22">
        <f>SUMPRODUCT(('⑤【組立化粧箱】出荷依頼＆出荷実績'!$L$7:$L$256=④【組立化粧箱】在庫情報!$B86)*('⑤【組立化粧箱】出荷依頼＆出荷実績'!$M$7:$M$256=④【組立化粧箱】在庫情報!H$4),('⑤【組立化粧箱】出荷依頼＆出荷実績'!$O$7:$O$256))</f>
        <v>0</v>
      </c>
      <c r="I86" s="23">
        <f t="shared" si="16"/>
        <v>564</v>
      </c>
      <c r="J86" s="21" cm="1">
        <f t="array" ref="J86">SUMPRODUCT(('③【組立化粧箱】作業依頼＆実績'!$K$7:$K$256=④【組立化粧箱】在庫情報!$B86)*('③【組立化粧箱】作業依頼＆実績'!$L$7:$L$256=④【組立化粧箱】在庫情報!K$4),('③【組立化粧箱】作業依頼＆実績'!$N$7:$N$256))</f>
        <v>0</v>
      </c>
      <c r="K86" s="22">
        <f>SUMPRODUCT(('⑤【組立化粧箱】出荷依頼＆出荷実績'!$L$7:$L$256=④【組立化粧箱】在庫情報!$B86)*('⑤【組立化粧箱】出荷依頼＆出荷実績'!$M$7:$M$256=④【組立化粧箱】在庫情報!K$4),('⑤【組立化粧箱】出荷依頼＆出荷実績'!$O$7:$O$256))</f>
        <v>0</v>
      </c>
      <c r="L86" s="23">
        <f t="shared" si="17"/>
        <v>556</v>
      </c>
      <c r="M86" s="159"/>
      <c r="N86" s="160"/>
      <c r="O86" s="161"/>
      <c r="P86" s="21" cm="1">
        <f t="array" ref="P86">SUMPRODUCT(('③【組立化粧箱】作業依頼＆実績'!$K$7:$K$256=④【組立化粧箱】在庫情報!$B86)*('③【組立化粧箱】作業依頼＆実績'!$L$7:$L$256=④【組立化粧箱】在庫情報!Q$4),('③【組立化粧箱】作業依頼＆実績'!$N$7:$N$256))</f>
        <v>0</v>
      </c>
      <c r="Q86" s="21" cm="1">
        <f t="array" ref="Q86">SUMPRODUCT(('③【組立化粧箱】作業依頼＆実績'!$K$7:$K$256=④【組立化粧箱】在庫情報!$B86)*('③【組立化粧箱】作業依頼＆実績'!$L$7:$L$256=④【組立化粧箱】在庫情報!R$4),('③【組立化粧箱】作業依頼＆実績'!$N$7:$N$256))</f>
        <v>0</v>
      </c>
      <c r="R86" s="23">
        <f t="shared" si="18"/>
        <v>0</v>
      </c>
      <c r="T86" s="68">
        <f t="shared" si="19"/>
        <v>0</v>
      </c>
      <c r="U86" s="22">
        <f t="shared" si="20"/>
        <v>0</v>
      </c>
      <c r="V86" s="69">
        <f t="shared" si="21"/>
        <v>5080</v>
      </c>
    </row>
    <row r="87" spans="2:22" ht="19.5" hidden="1" customHeight="1" outlineLevel="1" x14ac:dyDescent="0.25">
      <c r="B87" s="19">
        <f t="shared" si="2"/>
        <v>45311</v>
      </c>
      <c r="C87" s="20" t="s">
        <v>76</v>
      </c>
      <c r="D87" s="21" cm="1">
        <f t="array" ref="D87">SUMPRODUCT(('③【組立化粧箱】作業依頼＆実績'!$K$7:$K$256=④【組立化粧箱】在庫情報!$B87)*('③【組立化粧箱】作業依頼＆実績'!$L$7:$L$256=④【組立化粧箱】在庫情報!E$4),('③【組立化粧箱】作業依頼＆実績'!$N$7:$N$256))</f>
        <v>0</v>
      </c>
      <c r="E87" s="22">
        <f>SUMPRODUCT(('⑤【組立化粧箱】出荷依頼＆出荷実績'!$L$7:$L$256=④【組立化粧箱】在庫情報!$B87)*('⑤【組立化粧箱】出荷依頼＆出荷実績'!$M$7:$M$256=④【組立化粧箱】在庫情報!E$4),('⑤【組立化粧箱】出荷依頼＆出荷実績'!$O$7:$O$256))</f>
        <v>0</v>
      </c>
      <c r="F87" s="23">
        <f t="shared" si="15"/>
        <v>3960</v>
      </c>
      <c r="G87" s="21" cm="1">
        <f t="array" ref="G87">SUMPRODUCT(('③【組立化粧箱】作業依頼＆実績'!$K$7:$K$256=④【組立化粧箱】在庫情報!$B87)*('③【組立化粧箱】作業依頼＆実績'!$L$7:$L$256=④【組立化粧箱】在庫情報!H$4),('③【組立化粧箱】作業依頼＆実績'!$N$7:$N$256))</f>
        <v>0</v>
      </c>
      <c r="H87" s="22">
        <f>SUMPRODUCT(('⑤【組立化粧箱】出荷依頼＆出荷実績'!$L$7:$L$256=④【組立化粧箱】在庫情報!$B87)*('⑤【組立化粧箱】出荷依頼＆出荷実績'!$M$7:$M$256=④【組立化粧箱】在庫情報!H$4),('⑤【組立化粧箱】出荷依頼＆出荷実績'!$O$7:$O$256))</f>
        <v>0</v>
      </c>
      <c r="I87" s="23">
        <f t="shared" si="16"/>
        <v>564</v>
      </c>
      <c r="J87" s="21" cm="1">
        <f t="array" ref="J87">SUMPRODUCT(('③【組立化粧箱】作業依頼＆実績'!$K$7:$K$256=④【組立化粧箱】在庫情報!$B87)*('③【組立化粧箱】作業依頼＆実績'!$L$7:$L$256=④【組立化粧箱】在庫情報!K$4),('③【組立化粧箱】作業依頼＆実績'!$N$7:$N$256))</f>
        <v>0</v>
      </c>
      <c r="K87" s="22">
        <f>SUMPRODUCT(('⑤【組立化粧箱】出荷依頼＆出荷実績'!$L$7:$L$256=④【組立化粧箱】在庫情報!$B87)*('⑤【組立化粧箱】出荷依頼＆出荷実績'!$M$7:$M$256=④【組立化粧箱】在庫情報!K$4),('⑤【組立化粧箱】出荷依頼＆出荷実績'!$O$7:$O$256))</f>
        <v>0</v>
      </c>
      <c r="L87" s="23">
        <f t="shared" si="17"/>
        <v>556</v>
      </c>
      <c r="M87" s="159"/>
      <c r="N87" s="160"/>
      <c r="O87" s="161"/>
      <c r="P87" s="21" cm="1">
        <f t="array" ref="P87">SUMPRODUCT(('③【組立化粧箱】作業依頼＆実績'!$K$7:$K$256=④【組立化粧箱】在庫情報!$B87)*('③【組立化粧箱】作業依頼＆実績'!$L$7:$L$256=④【組立化粧箱】在庫情報!Q$4),('③【組立化粧箱】作業依頼＆実績'!$N$7:$N$256))</f>
        <v>0</v>
      </c>
      <c r="Q87" s="21" cm="1">
        <f t="array" ref="Q87">SUMPRODUCT(('③【組立化粧箱】作業依頼＆実績'!$K$7:$K$256=④【組立化粧箱】在庫情報!$B87)*('③【組立化粧箱】作業依頼＆実績'!$L$7:$L$256=④【組立化粧箱】在庫情報!R$4),('③【組立化粧箱】作業依頼＆実績'!$N$7:$N$256))</f>
        <v>0</v>
      </c>
      <c r="R87" s="23">
        <f t="shared" si="18"/>
        <v>0</v>
      </c>
      <c r="T87" s="68">
        <f t="shared" si="19"/>
        <v>0</v>
      </c>
      <c r="U87" s="22">
        <f t="shared" si="20"/>
        <v>0</v>
      </c>
      <c r="V87" s="69">
        <f t="shared" si="21"/>
        <v>5080</v>
      </c>
    </row>
    <row r="88" spans="2:22" ht="19.5" hidden="1" customHeight="1" outlineLevel="1" x14ac:dyDescent="0.25">
      <c r="B88" s="19">
        <f t="shared" si="2"/>
        <v>45312</v>
      </c>
      <c r="C88" s="20" t="s">
        <v>77</v>
      </c>
      <c r="D88" s="21" cm="1">
        <f t="array" ref="D88">SUMPRODUCT(('③【組立化粧箱】作業依頼＆実績'!$K$7:$K$256=④【組立化粧箱】在庫情報!$B88)*('③【組立化粧箱】作業依頼＆実績'!$L$7:$L$256=④【組立化粧箱】在庫情報!E$4),('③【組立化粧箱】作業依頼＆実績'!$N$7:$N$256))</f>
        <v>0</v>
      </c>
      <c r="E88" s="22">
        <f>SUMPRODUCT(('⑤【組立化粧箱】出荷依頼＆出荷実績'!$L$7:$L$256=④【組立化粧箱】在庫情報!$B88)*('⑤【組立化粧箱】出荷依頼＆出荷実績'!$M$7:$M$256=④【組立化粧箱】在庫情報!E$4),('⑤【組立化粧箱】出荷依頼＆出荷実績'!$O$7:$O$256))</f>
        <v>0</v>
      </c>
      <c r="F88" s="23">
        <f t="shared" si="15"/>
        <v>3960</v>
      </c>
      <c r="G88" s="21" cm="1">
        <f t="array" ref="G88">SUMPRODUCT(('③【組立化粧箱】作業依頼＆実績'!$K$7:$K$256=④【組立化粧箱】在庫情報!$B88)*('③【組立化粧箱】作業依頼＆実績'!$L$7:$L$256=④【組立化粧箱】在庫情報!H$4),('③【組立化粧箱】作業依頼＆実績'!$N$7:$N$256))</f>
        <v>0</v>
      </c>
      <c r="H88" s="22">
        <f>SUMPRODUCT(('⑤【組立化粧箱】出荷依頼＆出荷実績'!$L$7:$L$256=④【組立化粧箱】在庫情報!$B88)*('⑤【組立化粧箱】出荷依頼＆出荷実績'!$M$7:$M$256=④【組立化粧箱】在庫情報!H$4),('⑤【組立化粧箱】出荷依頼＆出荷実績'!$O$7:$O$256))</f>
        <v>0</v>
      </c>
      <c r="I88" s="23">
        <f t="shared" si="16"/>
        <v>564</v>
      </c>
      <c r="J88" s="21" cm="1">
        <f t="array" ref="J88">SUMPRODUCT(('③【組立化粧箱】作業依頼＆実績'!$K$7:$K$256=④【組立化粧箱】在庫情報!$B88)*('③【組立化粧箱】作業依頼＆実績'!$L$7:$L$256=④【組立化粧箱】在庫情報!K$4),('③【組立化粧箱】作業依頼＆実績'!$N$7:$N$256))</f>
        <v>0</v>
      </c>
      <c r="K88" s="22">
        <f>SUMPRODUCT(('⑤【組立化粧箱】出荷依頼＆出荷実績'!$L$7:$L$256=④【組立化粧箱】在庫情報!$B88)*('⑤【組立化粧箱】出荷依頼＆出荷実績'!$M$7:$M$256=④【組立化粧箱】在庫情報!K$4),('⑤【組立化粧箱】出荷依頼＆出荷実績'!$O$7:$O$256))</f>
        <v>0</v>
      </c>
      <c r="L88" s="23">
        <f t="shared" si="17"/>
        <v>556</v>
      </c>
      <c r="M88" s="159"/>
      <c r="N88" s="160"/>
      <c r="O88" s="161"/>
      <c r="P88" s="21" cm="1">
        <f t="array" ref="P88">SUMPRODUCT(('③【組立化粧箱】作業依頼＆実績'!$K$7:$K$256=④【組立化粧箱】在庫情報!$B88)*('③【組立化粧箱】作業依頼＆実績'!$L$7:$L$256=④【組立化粧箱】在庫情報!Q$4),('③【組立化粧箱】作業依頼＆実績'!$N$7:$N$256))</f>
        <v>0</v>
      </c>
      <c r="Q88" s="21" cm="1">
        <f t="array" ref="Q88">SUMPRODUCT(('③【組立化粧箱】作業依頼＆実績'!$K$7:$K$256=④【組立化粧箱】在庫情報!$B88)*('③【組立化粧箱】作業依頼＆実績'!$L$7:$L$256=④【組立化粧箱】在庫情報!R$4),('③【組立化粧箱】作業依頼＆実績'!$N$7:$N$256))</f>
        <v>0</v>
      </c>
      <c r="R88" s="23">
        <f t="shared" si="18"/>
        <v>0</v>
      </c>
      <c r="T88" s="68">
        <f t="shared" si="19"/>
        <v>0</v>
      </c>
      <c r="U88" s="22">
        <f t="shared" si="20"/>
        <v>0</v>
      </c>
      <c r="V88" s="69">
        <f t="shared" si="21"/>
        <v>5080</v>
      </c>
    </row>
    <row r="89" spans="2:22" ht="19.5" hidden="1" customHeight="1" outlineLevel="1" x14ac:dyDescent="0.25">
      <c r="B89" s="19">
        <f t="shared" si="2"/>
        <v>45313</v>
      </c>
      <c r="C89" s="20" t="s">
        <v>78</v>
      </c>
      <c r="D89" s="21" cm="1">
        <f t="array" ref="D89">SUMPRODUCT(('③【組立化粧箱】作業依頼＆実績'!$K$7:$K$256=④【組立化粧箱】在庫情報!$B89)*('③【組立化粧箱】作業依頼＆実績'!$L$7:$L$256=④【組立化粧箱】在庫情報!E$4),('③【組立化粧箱】作業依頼＆実績'!$N$7:$N$256))</f>
        <v>0</v>
      </c>
      <c r="E89" s="22">
        <f>SUMPRODUCT(('⑤【組立化粧箱】出荷依頼＆出荷実績'!$L$7:$L$256=④【組立化粧箱】在庫情報!$B89)*('⑤【組立化粧箱】出荷依頼＆出荷実績'!$M$7:$M$256=④【組立化粧箱】在庫情報!E$4),('⑤【組立化粧箱】出荷依頼＆出荷実績'!$O$7:$O$256))</f>
        <v>0</v>
      </c>
      <c r="F89" s="23">
        <f t="shared" si="15"/>
        <v>3960</v>
      </c>
      <c r="G89" s="21" cm="1">
        <f t="array" ref="G89">SUMPRODUCT(('③【組立化粧箱】作業依頼＆実績'!$K$7:$K$256=④【組立化粧箱】在庫情報!$B89)*('③【組立化粧箱】作業依頼＆実績'!$L$7:$L$256=④【組立化粧箱】在庫情報!H$4),('③【組立化粧箱】作業依頼＆実績'!$N$7:$N$256))</f>
        <v>0</v>
      </c>
      <c r="H89" s="22">
        <f>SUMPRODUCT(('⑤【組立化粧箱】出荷依頼＆出荷実績'!$L$7:$L$256=④【組立化粧箱】在庫情報!$B89)*('⑤【組立化粧箱】出荷依頼＆出荷実績'!$M$7:$M$256=④【組立化粧箱】在庫情報!H$4),('⑤【組立化粧箱】出荷依頼＆出荷実績'!$O$7:$O$256))</f>
        <v>0</v>
      </c>
      <c r="I89" s="23">
        <f t="shared" si="16"/>
        <v>564</v>
      </c>
      <c r="J89" s="21" cm="1">
        <f t="array" ref="J89">SUMPRODUCT(('③【組立化粧箱】作業依頼＆実績'!$K$7:$K$256=④【組立化粧箱】在庫情報!$B89)*('③【組立化粧箱】作業依頼＆実績'!$L$7:$L$256=④【組立化粧箱】在庫情報!K$4),('③【組立化粧箱】作業依頼＆実績'!$N$7:$N$256))</f>
        <v>121</v>
      </c>
      <c r="K89" s="22">
        <f>SUMPRODUCT(('⑤【組立化粧箱】出荷依頼＆出荷実績'!$L$7:$L$256=④【組立化粧箱】在庫情報!$B89)*('⑤【組立化粧箱】出荷依頼＆出荷実績'!$M$7:$M$256=④【組立化粧箱】在庫情報!K$4),('⑤【組立化粧箱】出荷依頼＆出荷実績'!$O$7:$O$256))</f>
        <v>0</v>
      </c>
      <c r="L89" s="23">
        <f t="shared" si="17"/>
        <v>677</v>
      </c>
      <c r="M89" s="159"/>
      <c r="N89" s="160"/>
      <c r="O89" s="161"/>
      <c r="P89" s="21" cm="1">
        <f t="array" ref="P89">SUMPRODUCT(('③【組立化粧箱】作業依頼＆実績'!$K$7:$K$256=④【組立化粧箱】在庫情報!$B89)*('③【組立化粧箱】作業依頼＆実績'!$L$7:$L$256=④【組立化粧箱】在庫情報!Q$4),('③【組立化粧箱】作業依頼＆実績'!$N$7:$N$256))</f>
        <v>0</v>
      </c>
      <c r="Q89" s="21" cm="1">
        <f t="array" ref="Q89">SUMPRODUCT(('③【組立化粧箱】作業依頼＆実績'!$K$7:$K$256=④【組立化粧箱】在庫情報!$B89)*('③【組立化粧箱】作業依頼＆実績'!$L$7:$L$256=④【組立化粧箱】在庫情報!R$4),('③【組立化粧箱】作業依頼＆実績'!$N$7:$N$256))</f>
        <v>0</v>
      </c>
      <c r="R89" s="23">
        <f t="shared" si="18"/>
        <v>0</v>
      </c>
      <c r="T89" s="68">
        <f t="shared" si="19"/>
        <v>121</v>
      </c>
      <c r="U89" s="22">
        <f t="shared" si="20"/>
        <v>0</v>
      </c>
      <c r="V89" s="69">
        <f t="shared" si="21"/>
        <v>5201</v>
      </c>
    </row>
    <row r="90" spans="2:22" ht="19.5" hidden="1" customHeight="1" outlineLevel="1" x14ac:dyDescent="0.25">
      <c r="B90" s="19">
        <f t="shared" si="2"/>
        <v>45314</v>
      </c>
      <c r="C90" s="20" t="s">
        <v>79</v>
      </c>
      <c r="D90" s="21" cm="1">
        <f t="array" ref="D90">SUMPRODUCT(('③【組立化粧箱】作業依頼＆実績'!$K$7:$K$256=④【組立化粧箱】在庫情報!$B90)*('③【組立化粧箱】作業依頼＆実績'!$L$7:$L$256=④【組立化粧箱】在庫情報!E$4),('③【組立化粧箱】作業依頼＆実績'!$N$7:$N$256))</f>
        <v>0</v>
      </c>
      <c r="E90" s="22">
        <f>SUMPRODUCT(('⑤【組立化粧箱】出荷依頼＆出荷実績'!$L$7:$L$256=④【組立化粧箱】在庫情報!$B90)*('⑤【組立化粧箱】出荷依頼＆出荷実績'!$M$7:$M$256=④【組立化粧箱】在庫情報!E$4),('⑤【組立化粧箱】出荷依頼＆出荷実績'!$O$7:$O$256))</f>
        <v>0</v>
      </c>
      <c r="F90" s="23">
        <f t="shared" si="15"/>
        <v>3960</v>
      </c>
      <c r="G90" s="21" cm="1">
        <f t="array" ref="G90">SUMPRODUCT(('③【組立化粧箱】作業依頼＆実績'!$K$7:$K$256=④【組立化粧箱】在庫情報!$B90)*('③【組立化粧箱】作業依頼＆実績'!$L$7:$L$256=④【組立化粧箱】在庫情報!H$4),('③【組立化粧箱】作業依頼＆実績'!$N$7:$N$256))</f>
        <v>0</v>
      </c>
      <c r="H90" s="22">
        <f>SUMPRODUCT(('⑤【組立化粧箱】出荷依頼＆出荷実績'!$L$7:$L$256=④【組立化粧箱】在庫情報!$B90)*('⑤【組立化粧箱】出荷依頼＆出荷実績'!$M$7:$M$256=④【組立化粧箱】在庫情報!H$4),('⑤【組立化粧箱】出荷依頼＆出荷実績'!$O$7:$O$256))</f>
        <v>532</v>
      </c>
      <c r="I90" s="23">
        <f t="shared" si="16"/>
        <v>32</v>
      </c>
      <c r="J90" s="21" cm="1">
        <f t="array" ref="J90">SUMPRODUCT(('③【組立化粧箱】作業依頼＆実績'!$K$7:$K$256=④【組立化粧箱】在庫情報!$B90)*('③【組立化粧箱】作業依頼＆実績'!$L$7:$L$256=④【組立化粧箱】在庫情報!K$4),('③【組立化粧箱】作業依頼＆実績'!$N$7:$N$256))</f>
        <v>343</v>
      </c>
      <c r="K90" s="22">
        <v>532</v>
      </c>
      <c r="L90" s="23">
        <f t="shared" si="17"/>
        <v>488</v>
      </c>
      <c r="M90" s="159"/>
      <c r="N90" s="160"/>
      <c r="O90" s="161"/>
      <c r="P90" s="21" cm="1">
        <f t="array" ref="P90">SUMPRODUCT(('③【組立化粧箱】作業依頼＆実績'!$K$7:$K$256=④【組立化粧箱】在庫情報!$B90)*('③【組立化粧箱】作業依頼＆実績'!$L$7:$L$256=④【組立化粧箱】在庫情報!Q$4),('③【組立化粧箱】作業依頼＆実績'!$N$7:$N$256))</f>
        <v>0</v>
      </c>
      <c r="Q90" s="21" cm="1">
        <f t="array" ref="Q90">SUMPRODUCT(('③【組立化粧箱】作業依頼＆実績'!$K$7:$K$256=④【組立化粧箱】在庫情報!$B90)*('③【組立化粧箱】作業依頼＆実績'!$L$7:$L$256=④【組立化粧箱】在庫情報!R$4),('③【組立化粧箱】作業依頼＆実績'!$N$7:$N$256))</f>
        <v>0</v>
      </c>
      <c r="R90" s="23">
        <f t="shared" si="18"/>
        <v>0</v>
      </c>
      <c r="T90" s="68">
        <f t="shared" si="19"/>
        <v>343</v>
      </c>
      <c r="U90" s="22">
        <f t="shared" si="20"/>
        <v>1064</v>
      </c>
      <c r="V90" s="69">
        <f t="shared" si="21"/>
        <v>4480</v>
      </c>
    </row>
    <row r="91" spans="2:22" ht="19.5" hidden="1" customHeight="1" outlineLevel="1" x14ac:dyDescent="0.25">
      <c r="B91" s="19">
        <f t="shared" si="2"/>
        <v>45315</v>
      </c>
      <c r="C91" s="20" t="s">
        <v>80</v>
      </c>
      <c r="D91" s="21" cm="1">
        <f t="array" ref="D91">SUMPRODUCT(('③【組立化粧箱】作業依頼＆実績'!$K$7:$K$256=④【組立化粧箱】在庫情報!$B91)*('③【組立化粧箱】作業依頼＆実績'!$L$7:$L$256=④【組立化粧箱】在庫情報!E$4),('③【組立化粧箱】作業依頼＆実績'!$N$7:$N$256))</f>
        <v>0</v>
      </c>
      <c r="E91" s="22">
        <f>SUMPRODUCT(('⑤【組立化粧箱】出荷依頼＆出荷実績'!$L$7:$L$256=④【組立化粧箱】在庫情報!$B91)*('⑤【組立化粧箱】出荷依頼＆出荷実績'!$M$7:$M$256=④【組立化粧箱】在庫情報!E$4),('⑤【組立化粧箱】出荷依頼＆出荷実績'!$O$7:$O$256))</f>
        <v>0</v>
      </c>
      <c r="F91" s="23">
        <f t="shared" si="15"/>
        <v>3960</v>
      </c>
      <c r="G91" s="21" cm="1">
        <f t="array" ref="G91">SUMPRODUCT(('③【組立化粧箱】作業依頼＆実績'!$K$7:$K$256=④【組立化粧箱】在庫情報!$B91)*('③【組立化粧箱】作業依頼＆実績'!$L$7:$L$256=④【組立化粧箱】在庫情報!H$4),('③【組立化粧箱】作業依頼＆実績'!$N$7:$N$256))</f>
        <v>380</v>
      </c>
      <c r="H91" s="22">
        <f>SUMPRODUCT(('⑤【組立化粧箱】出荷依頼＆出荷実績'!$L$7:$L$256=④【組立化粧箱】在庫情報!$B91)*('⑤【組立化粧箱】出荷依頼＆出荷実績'!$M$7:$M$256=④【組立化粧箱】在庫情報!H$4),('⑤【組立化粧箱】出荷依頼＆出荷実績'!$O$7:$O$256))</f>
        <v>0</v>
      </c>
      <c r="I91" s="23">
        <f t="shared" si="16"/>
        <v>412</v>
      </c>
      <c r="J91" s="21" cm="1">
        <f t="array" ref="J91">SUMPRODUCT(('③【組立化粧箱】作業依頼＆実績'!$K$7:$K$256=④【組立化粧箱】在庫情報!$B91)*('③【組立化粧箱】作業依頼＆実績'!$L$7:$L$256=④【組立化粧箱】在庫情報!K$4),('③【組立化粧箱】作業依頼＆実績'!$N$7:$N$256))</f>
        <v>229</v>
      </c>
      <c r="K91" s="22">
        <f>SUMPRODUCT(('⑤【組立化粧箱】出荷依頼＆出荷実績'!$L$7:$L$256=④【組立化粧箱】在庫情報!$B91)*('⑤【組立化粧箱】出荷依頼＆出荷実績'!$M$7:$M$256=④【組立化粧箱】在庫情報!K$4),('⑤【組立化粧箱】出荷依頼＆出荷実績'!$O$7:$O$256))</f>
        <v>0</v>
      </c>
      <c r="L91" s="23">
        <f t="shared" si="17"/>
        <v>717</v>
      </c>
      <c r="M91" s="159"/>
      <c r="N91" s="160"/>
      <c r="O91" s="161"/>
      <c r="P91" s="21" cm="1">
        <f t="array" ref="P91">SUMPRODUCT(('③【組立化粧箱】作業依頼＆実績'!$K$7:$K$256=④【組立化粧箱】在庫情報!$B91)*('③【組立化粧箱】作業依頼＆実績'!$L$7:$L$256=④【組立化粧箱】在庫情報!Q$4),('③【組立化粧箱】作業依頼＆実績'!$N$7:$N$256))</f>
        <v>0</v>
      </c>
      <c r="Q91" s="21" cm="1">
        <f t="array" ref="Q91">SUMPRODUCT(('③【組立化粧箱】作業依頼＆実績'!$K$7:$K$256=④【組立化粧箱】在庫情報!$B91)*('③【組立化粧箱】作業依頼＆実績'!$L$7:$L$256=④【組立化粧箱】在庫情報!R$4),('③【組立化粧箱】作業依頼＆実績'!$N$7:$N$256))</f>
        <v>0</v>
      </c>
      <c r="R91" s="23">
        <f t="shared" si="18"/>
        <v>0</v>
      </c>
      <c r="T91" s="68">
        <f t="shared" si="19"/>
        <v>609</v>
      </c>
      <c r="U91" s="22">
        <f t="shared" si="20"/>
        <v>0</v>
      </c>
      <c r="V91" s="69">
        <f t="shared" si="21"/>
        <v>5089</v>
      </c>
    </row>
    <row r="92" spans="2:22" ht="19.5" hidden="1" customHeight="1" outlineLevel="1" x14ac:dyDescent="0.25">
      <c r="B92" s="19">
        <f t="shared" si="2"/>
        <v>45316</v>
      </c>
      <c r="C92" s="20" t="s">
        <v>81</v>
      </c>
      <c r="D92" s="21" cm="1">
        <f t="array" ref="D92">SUMPRODUCT(('③【組立化粧箱】作業依頼＆実績'!$K$7:$K$256=④【組立化粧箱】在庫情報!$B92)*('③【組立化粧箱】作業依頼＆実績'!$L$7:$L$256=④【組立化粧箱】在庫情報!E$4),('③【組立化粧箱】作業依頼＆実績'!$N$7:$N$256))</f>
        <v>0</v>
      </c>
      <c r="E92" s="22">
        <f>SUMPRODUCT(('⑤【組立化粧箱】出荷依頼＆出荷実績'!$L$7:$L$256=④【組立化粧箱】在庫情報!$B92)*('⑤【組立化粧箱】出荷依頼＆出荷実績'!$M$7:$M$256=④【組立化粧箱】在庫情報!E$4),('⑤【組立化粧箱】出荷依頼＆出荷実績'!$O$7:$O$256))</f>
        <v>0</v>
      </c>
      <c r="F92" s="23">
        <f t="shared" si="15"/>
        <v>3960</v>
      </c>
      <c r="G92" s="21" cm="1">
        <f t="array" ref="G92">SUMPRODUCT(('③【組立化粧箱】作業依頼＆実績'!$K$7:$K$256=④【組立化粧箱】在庫情報!$B92)*('③【組立化粧箱】作業依頼＆実績'!$L$7:$L$256=④【組立化粧箱】在庫情報!H$4),('③【組立化粧箱】作業依頼＆実績'!$N$7:$N$256))</f>
        <v>380</v>
      </c>
      <c r="H92" s="22">
        <f>SUMPRODUCT(('⑤【組立化粧箱】出荷依頼＆出荷実績'!$L$7:$L$256=④【組立化粧箱】在庫情報!$B92)*('⑤【組立化粧箱】出荷依頼＆出荷実績'!$M$7:$M$256=④【組立化粧箱】在庫情報!H$4),('⑤【組立化粧箱】出荷依頼＆出荷実績'!$O$7:$O$256))</f>
        <v>0</v>
      </c>
      <c r="I92" s="23">
        <f t="shared" si="16"/>
        <v>792</v>
      </c>
      <c r="J92" s="21" cm="1">
        <f t="array" ref="J92">SUMPRODUCT(('③【組立化粧箱】作業依頼＆実績'!$K$7:$K$256=④【組立化粧箱】在庫情報!$B92)*('③【組立化粧箱】作業依頼＆実績'!$L$7:$L$256=④【組立化粧箱】在庫情報!K$4),('③【組立化粧箱】作業依頼＆実績'!$N$7:$N$256))</f>
        <v>0</v>
      </c>
      <c r="K92" s="22">
        <f>SUMPRODUCT(('⑤【組立化粧箱】出荷依頼＆出荷実績'!$L$7:$L$256=④【組立化粧箱】在庫情報!$B92)*('⑤【組立化粧箱】出荷依頼＆出荷実績'!$M$7:$M$256=④【組立化粧箱】在庫情報!K$4),('⑤【組立化粧箱】出荷依頼＆出荷実績'!$O$7:$O$256))</f>
        <v>0</v>
      </c>
      <c r="L92" s="23">
        <f t="shared" si="17"/>
        <v>717</v>
      </c>
      <c r="M92" s="159"/>
      <c r="N92" s="160"/>
      <c r="O92" s="161"/>
      <c r="P92" s="21" cm="1">
        <f t="array" ref="P92">SUMPRODUCT(('③【組立化粧箱】作業依頼＆実績'!$K$7:$K$256=④【組立化粧箱】在庫情報!$B92)*('③【組立化粧箱】作業依頼＆実績'!$L$7:$L$256=④【組立化粧箱】在庫情報!Q$4),('③【組立化粧箱】作業依頼＆実績'!$N$7:$N$256))</f>
        <v>0</v>
      </c>
      <c r="Q92" s="21" cm="1">
        <f t="array" ref="Q92">SUMPRODUCT(('③【組立化粧箱】作業依頼＆実績'!$K$7:$K$256=④【組立化粧箱】在庫情報!$B92)*('③【組立化粧箱】作業依頼＆実績'!$L$7:$L$256=④【組立化粧箱】在庫情報!R$4),('③【組立化粧箱】作業依頼＆実績'!$N$7:$N$256))</f>
        <v>0</v>
      </c>
      <c r="R92" s="23">
        <f t="shared" si="18"/>
        <v>0</v>
      </c>
      <c r="T92" s="68">
        <f t="shared" si="19"/>
        <v>380</v>
      </c>
      <c r="U92" s="22">
        <f t="shared" si="20"/>
        <v>0</v>
      </c>
      <c r="V92" s="69">
        <f t="shared" si="21"/>
        <v>5469</v>
      </c>
    </row>
    <row r="93" spans="2:22" ht="19.5" hidden="1" customHeight="1" outlineLevel="1" x14ac:dyDescent="0.25">
      <c r="B93" s="19">
        <f t="shared" si="2"/>
        <v>45317</v>
      </c>
      <c r="C93" s="20" t="s">
        <v>75</v>
      </c>
      <c r="D93" s="21" cm="1">
        <f t="array" ref="D93">SUMPRODUCT(('③【組立化粧箱】作業依頼＆実績'!$K$7:$K$256=④【組立化粧箱】在庫情報!$B93)*('③【組立化粧箱】作業依頼＆実績'!$L$7:$L$256=④【組立化粧箱】在庫情報!E$4),('③【組立化粧箱】作業依頼＆実績'!$N$7:$N$256))</f>
        <v>0</v>
      </c>
      <c r="E93" s="22">
        <f>SUMPRODUCT(('⑤【組立化粧箱】出荷依頼＆出荷実績'!$L$7:$L$256=④【組立化粧箱】在庫情報!$B93)*('⑤【組立化粧箱】出荷依頼＆出荷実績'!$M$7:$M$256=④【組立化粧箱】在庫情報!E$4),('⑤【組立化粧箱】出荷依頼＆出荷実績'!$O$7:$O$256))</f>
        <v>0</v>
      </c>
      <c r="F93" s="23">
        <f t="shared" si="15"/>
        <v>3960</v>
      </c>
      <c r="G93" s="21" cm="1">
        <f t="array" ref="G93">SUMPRODUCT(('③【組立化粧箱】作業依頼＆実績'!$K$7:$K$256=④【組立化粧箱】在庫情報!$B93)*('③【組立化粧箱】作業依頼＆実績'!$L$7:$L$256=④【組立化粧箱】在庫情報!H$4),('③【組立化粧箱】作業依頼＆実績'!$N$7:$N$256))</f>
        <v>0</v>
      </c>
      <c r="H93" s="22">
        <f>SUMPRODUCT(('⑤【組立化粧箱】出荷依頼＆出荷実績'!$L$7:$L$256=④【組立化粧箱】在庫情報!$B93)*('⑤【組立化粧箱】出荷依頼＆出荷実績'!$M$7:$M$256=④【組立化粧箱】在庫情報!H$4),('⑤【組立化粧箱】出荷依頼＆出荷実績'!$O$7:$O$256))</f>
        <v>0</v>
      </c>
      <c r="I93" s="23">
        <f t="shared" si="16"/>
        <v>792</v>
      </c>
      <c r="J93" s="21" cm="1">
        <f t="array" ref="J93">SUMPRODUCT(('③【組立化粧箱】作業依頼＆実績'!$K$7:$K$256=④【組立化粧箱】在庫情報!$B93)*('③【組立化粧箱】作業依頼＆実績'!$L$7:$L$256=④【組立化粧箱】在庫情報!K$4),('③【組立化粧箱】作業依頼＆実績'!$N$7:$N$256))</f>
        <v>316</v>
      </c>
      <c r="K93" s="22">
        <f>SUMPRODUCT(('⑤【組立化粧箱】出荷依頼＆出荷実績'!$L$7:$L$256=④【組立化粧箱】在庫情報!$B93)*('⑤【組立化粧箱】出荷依頼＆出荷実績'!$M$7:$M$256=④【組立化粧箱】在庫情報!K$4),('⑤【組立化粧箱】出荷依頼＆出荷実績'!$O$7:$O$256))</f>
        <v>0</v>
      </c>
      <c r="L93" s="23">
        <f t="shared" si="17"/>
        <v>1033</v>
      </c>
      <c r="M93" s="159"/>
      <c r="N93" s="160"/>
      <c r="O93" s="161"/>
      <c r="P93" s="21">
        <v>140</v>
      </c>
      <c r="Q93" s="21">
        <f>SUMPRODUCT(('③【組立化粧箱】作業依頼＆実績'!$K$7:$K$256=④【組立化粧箱】在庫情報!$B93)*('③【組立化粧箱】作業依頼＆実績'!$L$7:$L$256=④【組立化粧箱】在庫情報!Q$4),('③【組立化粧箱】作業依頼＆実績'!$N$7:$N$256))</f>
        <v>72</v>
      </c>
      <c r="R93" s="23">
        <f t="shared" si="18"/>
        <v>68</v>
      </c>
      <c r="T93" s="68">
        <f t="shared" si="19"/>
        <v>456</v>
      </c>
      <c r="U93" s="22">
        <f t="shared" si="20"/>
        <v>72</v>
      </c>
      <c r="V93" s="69">
        <f t="shared" si="21"/>
        <v>5853</v>
      </c>
    </row>
    <row r="94" spans="2:22" ht="19.5" hidden="1" customHeight="1" outlineLevel="1" x14ac:dyDescent="0.25">
      <c r="B94" s="19">
        <f t="shared" si="2"/>
        <v>45318</v>
      </c>
      <c r="C94" s="20" t="s">
        <v>76</v>
      </c>
      <c r="D94" s="21" cm="1">
        <f t="array" ref="D94">SUMPRODUCT(('③【組立化粧箱】作業依頼＆実績'!$K$7:$K$256=④【組立化粧箱】在庫情報!$B94)*('③【組立化粧箱】作業依頼＆実績'!$L$7:$L$256=④【組立化粧箱】在庫情報!E$4),('③【組立化粧箱】作業依頼＆実績'!$N$7:$N$256))</f>
        <v>0</v>
      </c>
      <c r="E94" s="22">
        <f>SUMPRODUCT(('⑤【組立化粧箱】出荷依頼＆出荷実績'!$L$7:$L$256=④【組立化粧箱】在庫情報!$B94)*('⑤【組立化粧箱】出荷依頼＆出荷実績'!$M$7:$M$256=④【組立化粧箱】在庫情報!E$4),('⑤【組立化粧箱】出荷依頼＆出荷実績'!$O$7:$O$256))</f>
        <v>0</v>
      </c>
      <c r="F94" s="23">
        <f t="shared" si="15"/>
        <v>3960</v>
      </c>
      <c r="G94" s="21" cm="1">
        <f t="array" ref="G94">SUMPRODUCT(('③【組立化粧箱】作業依頼＆実績'!$K$7:$K$256=④【組立化粧箱】在庫情報!$B94)*('③【組立化粧箱】作業依頼＆実績'!$L$7:$L$256=④【組立化粧箱】在庫情報!H$4),('③【組立化粧箱】作業依頼＆実績'!$N$7:$N$256))</f>
        <v>0</v>
      </c>
      <c r="H94" s="22">
        <f>SUMPRODUCT(('⑤【組立化粧箱】出荷依頼＆出荷実績'!$L$7:$L$256=④【組立化粧箱】在庫情報!$B94)*('⑤【組立化粧箱】出荷依頼＆出荷実績'!$M$7:$M$256=④【組立化粧箱】在庫情報!H$4),('⑤【組立化粧箱】出荷依頼＆出荷実績'!$O$7:$O$256))</f>
        <v>0</v>
      </c>
      <c r="I94" s="23">
        <f t="shared" si="16"/>
        <v>792</v>
      </c>
      <c r="J94" s="21" cm="1">
        <f t="array" ref="J94">SUMPRODUCT(('③【組立化粧箱】作業依頼＆実績'!$K$7:$K$256=④【組立化粧箱】在庫情報!$B94)*('③【組立化粧箱】作業依頼＆実績'!$L$7:$L$256=④【組立化粧箱】在庫情報!K$4),('③【組立化粧箱】作業依頼＆実績'!$N$7:$N$256))</f>
        <v>0</v>
      </c>
      <c r="K94" s="22">
        <f>SUMPRODUCT(('⑤【組立化粧箱】出荷依頼＆出荷実績'!$L$7:$L$256=④【組立化粧箱】在庫情報!$B94)*('⑤【組立化粧箱】出荷依頼＆出荷実績'!$M$7:$M$256=④【組立化粧箱】在庫情報!K$4),('⑤【組立化粧箱】出荷依頼＆出荷実績'!$O$7:$O$256))</f>
        <v>0</v>
      </c>
      <c r="L94" s="23">
        <f t="shared" si="17"/>
        <v>1033</v>
      </c>
      <c r="M94" s="159"/>
      <c r="N94" s="160"/>
      <c r="O94" s="161"/>
      <c r="P94" s="21" cm="1">
        <f t="array" ref="P94">SUMPRODUCT(('③【組立化粧箱】作業依頼＆実績'!$K$7:$K$256=④【組立化粧箱】在庫情報!$B94)*('③【組立化粧箱】作業依頼＆実績'!$L$7:$L$256=④【組立化粧箱】在庫情報!Q$4),('③【組立化粧箱】作業依頼＆実績'!$N$7:$N$256))</f>
        <v>0</v>
      </c>
      <c r="Q94" s="21" cm="1">
        <f t="array" ref="Q94">SUMPRODUCT(('③【組立化粧箱】作業依頼＆実績'!$K$7:$K$256=④【組立化粧箱】在庫情報!$B94)*('③【組立化粧箱】作業依頼＆実績'!$L$7:$L$256=④【組立化粧箱】在庫情報!R$4),('③【組立化粧箱】作業依頼＆実績'!$N$7:$N$256))</f>
        <v>0</v>
      </c>
      <c r="R94" s="23">
        <f t="shared" si="18"/>
        <v>68</v>
      </c>
      <c r="T94" s="68">
        <f t="shared" si="19"/>
        <v>0</v>
      </c>
      <c r="U94" s="22">
        <f t="shared" si="20"/>
        <v>0</v>
      </c>
      <c r="V94" s="69">
        <f t="shared" si="21"/>
        <v>5853</v>
      </c>
    </row>
    <row r="95" spans="2:22" ht="19.5" hidden="1" customHeight="1" outlineLevel="1" x14ac:dyDescent="0.25">
      <c r="B95" s="19">
        <f t="shared" si="2"/>
        <v>45319</v>
      </c>
      <c r="C95" s="20" t="s">
        <v>77</v>
      </c>
      <c r="D95" s="21" cm="1">
        <f t="array" ref="D95">SUMPRODUCT(('③【組立化粧箱】作業依頼＆実績'!$K$7:$K$256=④【組立化粧箱】在庫情報!$B95)*('③【組立化粧箱】作業依頼＆実績'!$L$7:$L$256=④【組立化粧箱】在庫情報!E$4),('③【組立化粧箱】作業依頼＆実績'!$N$7:$N$256))</f>
        <v>0</v>
      </c>
      <c r="E95" s="22">
        <f>SUMPRODUCT(('⑤【組立化粧箱】出荷依頼＆出荷実績'!$L$7:$L$256=④【組立化粧箱】在庫情報!$B95)*('⑤【組立化粧箱】出荷依頼＆出荷実績'!$M$7:$M$256=④【組立化粧箱】在庫情報!E$4),('⑤【組立化粧箱】出荷依頼＆出荷実績'!$O$7:$O$256))</f>
        <v>0</v>
      </c>
      <c r="F95" s="23">
        <f t="shared" si="15"/>
        <v>3960</v>
      </c>
      <c r="G95" s="21" cm="1">
        <f t="array" ref="G95">SUMPRODUCT(('③【組立化粧箱】作業依頼＆実績'!$K$7:$K$256=④【組立化粧箱】在庫情報!$B95)*('③【組立化粧箱】作業依頼＆実績'!$L$7:$L$256=④【組立化粧箱】在庫情報!H$4),('③【組立化粧箱】作業依頼＆実績'!$N$7:$N$256))</f>
        <v>0</v>
      </c>
      <c r="H95" s="22">
        <f>SUMPRODUCT(('⑤【組立化粧箱】出荷依頼＆出荷実績'!$L$7:$L$256=④【組立化粧箱】在庫情報!$B95)*('⑤【組立化粧箱】出荷依頼＆出荷実績'!$M$7:$M$256=④【組立化粧箱】在庫情報!H$4),('⑤【組立化粧箱】出荷依頼＆出荷実績'!$O$7:$O$256))</f>
        <v>0</v>
      </c>
      <c r="I95" s="23">
        <f t="shared" si="16"/>
        <v>792</v>
      </c>
      <c r="J95" s="21" cm="1">
        <f t="array" ref="J95">SUMPRODUCT(('③【組立化粧箱】作業依頼＆実績'!$K$7:$K$256=④【組立化粧箱】在庫情報!$B95)*('③【組立化粧箱】作業依頼＆実績'!$L$7:$L$256=④【組立化粧箱】在庫情報!K$4),('③【組立化粧箱】作業依頼＆実績'!$N$7:$N$256))</f>
        <v>0</v>
      </c>
      <c r="K95" s="22">
        <f>SUMPRODUCT(('⑤【組立化粧箱】出荷依頼＆出荷実績'!$L$7:$L$256=④【組立化粧箱】在庫情報!$B95)*('⑤【組立化粧箱】出荷依頼＆出荷実績'!$M$7:$M$256=④【組立化粧箱】在庫情報!K$4),('⑤【組立化粧箱】出荷依頼＆出荷実績'!$O$7:$O$256))</f>
        <v>0</v>
      </c>
      <c r="L95" s="23">
        <f t="shared" si="17"/>
        <v>1033</v>
      </c>
      <c r="M95" s="159"/>
      <c r="N95" s="160"/>
      <c r="O95" s="161"/>
      <c r="P95" s="21" cm="1">
        <f t="array" ref="P95">SUMPRODUCT(('③【組立化粧箱】作業依頼＆実績'!$K$7:$K$256=④【組立化粧箱】在庫情報!$B95)*('③【組立化粧箱】作業依頼＆実績'!$L$7:$L$256=④【組立化粧箱】在庫情報!Q$4),('③【組立化粧箱】作業依頼＆実績'!$N$7:$N$256))</f>
        <v>0</v>
      </c>
      <c r="Q95" s="21" cm="1">
        <f t="array" ref="Q95">SUMPRODUCT(('③【組立化粧箱】作業依頼＆実績'!$K$7:$K$256=④【組立化粧箱】在庫情報!$B95)*('③【組立化粧箱】作業依頼＆実績'!$L$7:$L$256=④【組立化粧箱】在庫情報!R$4),('③【組立化粧箱】作業依頼＆実績'!$N$7:$N$256))</f>
        <v>0</v>
      </c>
      <c r="R95" s="23">
        <f t="shared" si="18"/>
        <v>68</v>
      </c>
      <c r="T95" s="68">
        <f t="shared" si="19"/>
        <v>0</v>
      </c>
      <c r="U95" s="22">
        <f t="shared" si="20"/>
        <v>0</v>
      </c>
      <c r="V95" s="69">
        <f t="shared" si="21"/>
        <v>5853</v>
      </c>
    </row>
    <row r="96" spans="2:22" ht="19.5" hidden="1" customHeight="1" outlineLevel="1" x14ac:dyDescent="0.25">
      <c r="B96" s="19">
        <f t="shared" si="2"/>
        <v>45320</v>
      </c>
      <c r="C96" s="20" t="s">
        <v>78</v>
      </c>
      <c r="D96" s="21" cm="1">
        <f t="array" ref="D96">SUMPRODUCT(('③【組立化粧箱】作業依頼＆実績'!$K$7:$K$256=④【組立化粧箱】在庫情報!$B96)*('③【組立化粧箱】作業依頼＆実績'!$L$7:$L$256=④【組立化粧箱】在庫情報!E$4),('③【組立化粧箱】作業依頼＆実績'!$N$7:$N$256))</f>
        <v>0</v>
      </c>
      <c r="E96" s="22">
        <f>SUMPRODUCT(('⑤【組立化粧箱】出荷依頼＆出荷実績'!$L$7:$L$256=④【組立化粧箱】在庫情報!$B96)*('⑤【組立化粧箱】出荷依頼＆出荷実績'!$M$7:$M$256=④【組立化粧箱】在庫情報!E$4),('⑤【組立化粧箱】出荷依頼＆出荷実績'!$O$7:$O$256))</f>
        <v>0</v>
      </c>
      <c r="F96" s="23">
        <f t="shared" si="15"/>
        <v>3960</v>
      </c>
      <c r="G96" s="21" cm="1">
        <f t="array" ref="G96">SUMPRODUCT(('③【組立化粧箱】作業依頼＆実績'!$K$7:$K$256=④【組立化粧箱】在庫情報!$B96)*('③【組立化粧箱】作業依頼＆実績'!$L$7:$L$256=④【組立化粧箱】在庫情報!H$4),('③【組立化粧箱】作業依頼＆実績'!$N$7:$N$256))</f>
        <v>0</v>
      </c>
      <c r="H96" s="22">
        <f>SUMPRODUCT(('⑤【組立化粧箱】出荷依頼＆出荷実績'!$L$7:$L$256=④【組立化粧箱】在庫情報!$B96)*('⑤【組立化粧箱】出荷依頼＆出荷実績'!$M$7:$M$256=④【組立化粧箱】在庫情報!H$4),('⑤【組立化粧箱】出荷依頼＆出荷実績'!$O$7:$O$256))</f>
        <v>0</v>
      </c>
      <c r="I96" s="23">
        <f t="shared" si="16"/>
        <v>792</v>
      </c>
      <c r="J96" s="21" cm="1">
        <f t="array" ref="J96">SUMPRODUCT(('③【組立化粧箱】作業依頼＆実績'!$K$7:$K$256=④【組立化粧箱】在庫情報!$B96)*('③【組立化粧箱】作業依頼＆実績'!$L$7:$L$256=④【組立化粧箱】在庫情報!K$4),('③【組立化粧箱】作業依頼＆実績'!$N$7:$N$256))</f>
        <v>456</v>
      </c>
      <c r="K96" s="22">
        <f>SUMPRODUCT(('⑤【組立化粧箱】出荷依頼＆出荷実績'!$L$7:$L$256=④【組立化粧箱】在庫情報!$B96)*('⑤【組立化粧箱】出荷依頼＆出荷実績'!$M$7:$M$256=④【組立化粧箱】在庫情報!K$4),('⑤【組立化粧箱】出荷依頼＆出荷実績'!$O$7:$O$256))</f>
        <v>0</v>
      </c>
      <c r="L96" s="23">
        <f t="shared" si="17"/>
        <v>1489</v>
      </c>
      <c r="M96" s="159"/>
      <c r="N96" s="160"/>
      <c r="O96" s="161"/>
      <c r="P96" s="21" cm="1">
        <f t="array" ref="P96">SUMPRODUCT(('③【組立化粧箱】作業依頼＆実績'!$K$7:$K$256=④【組立化粧箱】在庫情報!$B96)*('③【組立化粧箱】作業依頼＆実績'!$L$7:$L$256=④【組立化粧箱】在庫情報!Q$4),('③【組立化粧箱】作業依頼＆実績'!$N$7:$N$256))</f>
        <v>7</v>
      </c>
      <c r="Q96" s="21" cm="1">
        <f t="array" ref="Q96">SUMPRODUCT(('③【組立化粧箱】作業依頼＆実績'!$K$7:$K$256=④【組立化粧箱】在庫情報!$B96)*('③【組立化粧箱】作業依頼＆実績'!$L$7:$L$256=④【組立化粧箱】在庫情報!R$4),('③【組立化粧箱】作業依頼＆実績'!$N$7:$N$256))</f>
        <v>0</v>
      </c>
      <c r="R96" s="23">
        <f t="shared" si="18"/>
        <v>75</v>
      </c>
      <c r="T96" s="68">
        <f t="shared" si="19"/>
        <v>463</v>
      </c>
      <c r="U96" s="22">
        <f t="shared" si="20"/>
        <v>0</v>
      </c>
      <c r="V96" s="69">
        <f t="shared" si="21"/>
        <v>6316</v>
      </c>
    </row>
    <row r="97" spans="2:22" ht="19.5" hidden="1" customHeight="1" outlineLevel="1" x14ac:dyDescent="0.25">
      <c r="B97" s="19">
        <f t="shared" si="2"/>
        <v>45321</v>
      </c>
      <c r="C97" s="20" t="s">
        <v>79</v>
      </c>
      <c r="D97" s="21" cm="1">
        <f t="array" ref="D97">SUMPRODUCT(('③【組立化粧箱】作業依頼＆実績'!$K$7:$K$256=④【組立化粧箱】在庫情報!$B97)*('③【組立化粧箱】作業依頼＆実績'!$L$7:$L$256=④【組立化粧箱】在庫情報!E$4),('③【組立化粧箱】作業依頼＆実績'!$N$7:$N$256))</f>
        <v>0</v>
      </c>
      <c r="E97" s="22">
        <f>SUMPRODUCT(('⑤【組立化粧箱】出荷依頼＆出荷実績'!$L$7:$L$256=④【組立化粧箱】在庫情報!$B97)*('⑤【組立化粧箱】出荷依頼＆出荷実績'!$M$7:$M$256=④【組立化粧箱】在庫情報!E$4),('⑤【組立化粧箱】出荷依頼＆出荷実績'!$O$7:$O$256))</f>
        <v>0</v>
      </c>
      <c r="F97" s="23">
        <f t="shared" si="15"/>
        <v>3960</v>
      </c>
      <c r="G97" s="21" cm="1">
        <f t="array" ref="G97">SUMPRODUCT(('③【組立化粧箱】作業依頼＆実績'!$K$7:$K$256=④【組立化粧箱】在庫情報!$B97)*('③【組立化粧箱】作業依頼＆実績'!$L$7:$L$256=④【組立化粧箱】在庫情報!H$4),('③【組立化粧箱】作業依頼＆実績'!$N$7:$N$256))</f>
        <v>228</v>
      </c>
      <c r="H97" s="22">
        <f>SUMPRODUCT(('⑤【組立化粧箱】出荷依頼＆出荷実績'!$L$7:$L$256=④【組立化粧箱】在庫情報!$B97)*('⑤【組立化粧箱】出荷依頼＆出荷実績'!$M$7:$M$256=④【組立化粧箱】在庫情報!H$4),('⑤【組立化粧箱】出荷依頼＆出荷実績'!$O$7:$O$256))</f>
        <v>0</v>
      </c>
      <c r="I97" s="23">
        <f t="shared" si="16"/>
        <v>1020</v>
      </c>
      <c r="J97" s="21" cm="1">
        <f t="array" ref="J97">SUMPRODUCT(('③【組立化粧箱】作業依頼＆実績'!$K$7:$K$256=④【組立化粧箱】在庫情報!$B97)*('③【組立化粧箱】作業依頼＆実績'!$L$7:$L$256=④【組立化粧箱】在庫情報!K$4),('③【組立化粧箱】作業依頼＆実績'!$N$7:$N$256))</f>
        <v>76</v>
      </c>
      <c r="K97" s="22">
        <f>SUMPRODUCT(('⑤【組立化粧箱】出荷依頼＆出荷実績'!$L$7:$L$256=④【組立化粧箱】在庫情報!$B97)*('⑤【組立化粧箱】出荷依頼＆出荷実績'!$M$7:$M$256=④【組立化粧箱】在庫情報!K$4),('⑤【組立化粧箱】出荷依頼＆出荷実績'!$O$7:$O$256))</f>
        <v>0</v>
      </c>
      <c r="L97" s="23">
        <f t="shared" si="17"/>
        <v>1565</v>
      </c>
      <c r="M97" s="159"/>
      <c r="N97" s="160"/>
      <c r="O97" s="161"/>
      <c r="P97" s="21" cm="1">
        <f t="array" ref="P97">SUMPRODUCT(('③【組立化粧箱】作業依頼＆実績'!$K$7:$K$256=④【組立化粧箱】在庫情報!$B97)*('③【組立化粧箱】作業依頼＆実績'!$L$7:$L$256=④【組立化粧箱】在庫情報!Q$4),('③【組立化粧箱】作業依頼＆実績'!$N$7:$N$256))</f>
        <v>4</v>
      </c>
      <c r="Q97" s="21" cm="1">
        <f t="array" ref="Q97">SUMPRODUCT(('③【組立化粧箱】作業依頼＆実績'!$K$7:$K$256=④【組立化粧箱】在庫情報!$B97)*('③【組立化粧箱】作業依頼＆実績'!$L$7:$L$256=④【組立化粧箱】在庫情報!R$4),('③【組立化粧箱】作業依頼＆実績'!$N$7:$N$256))</f>
        <v>0</v>
      </c>
      <c r="R97" s="23">
        <f t="shared" si="18"/>
        <v>79</v>
      </c>
      <c r="T97" s="68">
        <f t="shared" si="19"/>
        <v>308</v>
      </c>
      <c r="U97" s="22">
        <f t="shared" si="20"/>
        <v>0</v>
      </c>
      <c r="V97" s="69">
        <f t="shared" si="21"/>
        <v>6624</v>
      </c>
    </row>
    <row r="98" spans="2:22" ht="19.5" hidden="1" customHeight="1" outlineLevel="1" x14ac:dyDescent="0.25">
      <c r="B98" s="19">
        <f t="shared" si="2"/>
        <v>45322</v>
      </c>
      <c r="C98" s="20" t="s">
        <v>80</v>
      </c>
      <c r="D98" s="21" cm="1">
        <f t="array" ref="D98">SUMPRODUCT(('③【組立化粧箱】作業依頼＆実績'!$K$7:$K$256=④【組立化粧箱】在庫情報!$B98)*('③【組立化粧箱】作業依頼＆実績'!$L$7:$L$256=④【組立化粧箱】在庫情報!E$4),('③【組立化粧箱】作業依頼＆実績'!$N$7:$N$256))</f>
        <v>100</v>
      </c>
      <c r="E98" s="22">
        <f>SUMPRODUCT(('⑤【組立化粧箱】出荷依頼＆出荷実績'!$L$7:$L$256=④【組立化粧箱】在庫情報!$B98)*('⑤【組立化粧箱】出荷依頼＆出荷実績'!$M$7:$M$256=④【組立化粧箱】在庫情報!E$4),('⑤【組立化粧箱】出荷依頼＆出荷実績'!$O$7:$O$256))</f>
        <v>0</v>
      </c>
      <c r="F98" s="23">
        <f t="shared" si="15"/>
        <v>4060</v>
      </c>
      <c r="G98" s="21" cm="1">
        <f t="array" ref="G98">SUMPRODUCT(('③【組立化粧箱】作業依頼＆実績'!$K$7:$K$256=④【組立化粧箱】在庫情報!$B98)*('③【組立化粧箱】作業依頼＆実績'!$L$7:$L$256=④【組立化粧箱】在庫情報!H$4),('③【組立化粧箱】作業依頼＆実績'!$N$7:$N$256))</f>
        <v>0</v>
      </c>
      <c r="H98" s="22">
        <f>SUMPRODUCT(('⑤【組立化粧箱】出荷依頼＆出荷実績'!$L$7:$L$256=④【組立化粧箱】在庫情報!$B98)*('⑤【組立化粧箱】出荷依頼＆出荷実績'!$M$7:$M$256=④【組立化粧箱】在庫情報!H$4),('⑤【組立化粧箱】出荷依頼＆出荷実績'!$O$7:$O$256))</f>
        <v>0</v>
      </c>
      <c r="I98" s="23">
        <f t="shared" si="16"/>
        <v>1020</v>
      </c>
      <c r="J98" s="21" cm="1">
        <f t="array" ref="J98">SUMPRODUCT(('③【組立化粧箱】作業依頼＆実績'!$K$7:$K$256=④【組立化粧箱】在庫情報!$B98)*('③【組立化粧箱】作業依頼＆実績'!$L$7:$L$256=④【組立化粧箱】在庫情報!K$4),('③【組立化粧箱】作業依頼＆実績'!$N$7:$N$256))</f>
        <v>0</v>
      </c>
      <c r="K98" s="22">
        <f>SUMPRODUCT(('⑤【組立化粧箱】出荷依頼＆出荷実績'!$L$7:$L$256=④【組立化粧箱】在庫情報!$B98)*('⑤【組立化粧箱】出荷依頼＆出荷実績'!$M$7:$M$256=④【組立化粧箱】在庫情報!K$4),('⑤【組立化粧箱】出荷依頼＆出荷実績'!$O$7:$O$256))</f>
        <v>0</v>
      </c>
      <c r="L98" s="23">
        <f t="shared" si="17"/>
        <v>1565</v>
      </c>
      <c r="M98" s="159"/>
      <c r="N98" s="160"/>
      <c r="O98" s="161"/>
      <c r="P98" s="21" cm="1">
        <f t="array" ref="P98">SUMPRODUCT(('③【組立化粧箱】作業依頼＆実績'!$K$7:$K$256=④【組立化粧箱】在庫情報!$B98)*('③【組立化粧箱】作業依頼＆実績'!$L$7:$L$256=④【組立化粧箱】在庫情報!Q$4),('③【組立化粧箱】作業依頼＆実績'!$N$7:$N$256))</f>
        <v>0</v>
      </c>
      <c r="Q98" s="21" cm="1">
        <f t="array" ref="Q98">SUMPRODUCT(('③【組立化粧箱】作業依頼＆実績'!$K$7:$K$256=④【組立化粧箱】在庫情報!$B98)*('③【組立化粧箱】作業依頼＆実績'!$L$7:$L$256=④【組立化粧箱】在庫情報!R$4),('③【組立化粧箱】作業依頼＆実績'!$N$7:$N$256))</f>
        <v>0</v>
      </c>
      <c r="R98" s="23">
        <f t="shared" si="18"/>
        <v>79</v>
      </c>
      <c r="T98" s="68">
        <f t="shared" si="19"/>
        <v>100</v>
      </c>
      <c r="U98" s="22">
        <f t="shared" si="20"/>
        <v>0</v>
      </c>
      <c r="V98" s="69">
        <f t="shared" si="21"/>
        <v>6724</v>
      </c>
    </row>
    <row r="99" spans="2:22" ht="19.5" customHeight="1" collapsed="1" x14ac:dyDescent="0.25">
      <c r="B99" s="124">
        <f t="shared" si="2"/>
        <v>45323</v>
      </c>
      <c r="C99" s="125" t="s">
        <v>81</v>
      </c>
      <c r="D99" s="21" cm="1">
        <f t="array" ref="D99">SUMPRODUCT(('③【組立化粧箱】作業依頼＆実績'!$K$7:$K$256=④【組立化粧箱】在庫情報!$B99)*('③【組立化粧箱】作業依頼＆実績'!$L$7:$L$256=④【組立化粧箱】在庫情報!E$4),('③【組立化粧箱】作業依頼＆実績'!$N$7:$N$256))</f>
        <v>0</v>
      </c>
      <c r="E99" s="22">
        <f>SUMPRODUCT(('⑤【組立化粧箱】出荷依頼＆出荷実績'!$L$7:$L$256=④【組立化粧箱】在庫情報!$B99)*('⑤【組立化粧箱】出荷依頼＆出荷実績'!$M$7:$M$256=④【組立化粧箱】在庫情報!E$4),('⑤【組立化粧箱】出荷依頼＆出荷実績'!$O$7:$O$256))</f>
        <v>0</v>
      </c>
      <c r="F99" s="23">
        <f t="shared" si="15"/>
        <v>4060</v>
      </c>
      <c r="G99" s="21" cm="1">
        <f t="array" ref="G99">SUMPRODUCT(('③【組立化粧箱】作業依頼＆実績'!$K$7:$K$256=④【組立化粧箱】在庫情報!$B99)*('③【組立化粧箱】作業依頼＆実績'!$L$7:$L$256=④【組立化粧箱】在庫情報!H$4),('③【組立化粧箱】作業依頼＆実績'!$N$7:$N$256))</f>
        <v>76</v>
      </c>
      <c r="H99" s="22">
        <f>SUMPRODUCT(('⑤【組立化粧箱】出荷依頼＆出荷実績'!$L$7:$L$256=④【組立化粧箱】在庫情報!$B99)*('⑤【組立化粧箱】出荷依頼＆出荷実績'!$M$7:$M$256=④【組立化粧箱】在庫情報!H$4),('⑤【組立化粧箱】出荷依頼＆出荷実績'!$O$7:$O$256))</f>
        <v>0</v>
      </c>
      <c r="I99" s="23">
        <f t="shared" si="16"/>
        <v>1096</v>
      </c>
      <c r="J99" s="21" cm="1">
        <f t="array" ref="J99">SUMPRODUCT(('③【組立化粧箱】作業依頼＆実績'!$K$7:$K$256=④【組立化粧箱】在庫情報!$B99)*('③【組立化粧箱】作業依頼＆実績'!$L$7:$L$256=④【組立化粧箱】在庫情報!K$4),('③【組立化粧箱】作業依頼＆実績'!$N$7:$N$256))</f>
        <v>152</v>
      </c>
      <c r="K99" s="22">
        <f>SUMPRODUCT(('⑤【組立化粧箱】出荷依頼＆出荷実績'!$L$7:$L$256=④【組立化粧箱】在庫情報!$B99)*('⑤【組立化粧箱】出荷依頼＆出荷実績'!$M$7:$M$256=④【組立化粧箱】在庫情報!K$4),('⑤【組立化粧箱】出荷依頼＆出荷実績'!$O$7:$O$256))</f>
        <v>0</v>
      </c>
      <c r="L99" s="23">
        <f t="shared" si="17"/>
        <v>1717</v>
      </c>
      <c r="M99" s="159"/>
      <c r="N99" s="160"/>
      <c r="O99" s="161"/>
      <c r="P99" s="21" cm="1">
        <f t="array" ref="P99">SUMPRODUCT(('③【組立化粧箱】作業依頼＆実績'!$K$7:$K$256=④【組立化粧箱】在庫情報!$B99)*('③【組立化粧箱】作業依頼＆実績'!$L$7:$L$256=④【組立化粧箱】在庫情報!Q$4),('③【組立化粧箱】作業依頼＆実績'!$N$7:$N$256))</f>
        <v>3</v>
      </c>
      <c r="Q99" s="21" cm="1">
        <f t="array" ref="Q99">SUMPRODUCT(('③【組立化粧箱】作業依頼＆実績'!$K$7:$K$256=④【組立化粧箱】在庫情報!$B99)*('③【組立化粧箱】作業依頼＆実績'!$L$7:$L$256=④【組立化粧箱】在庫情報!R$4),('③【組立化粧箱】作業依頼＆実績'!$N$7:$N$256))</f>
        <v>0</v>
      </c>
      <c r="R99" s="23">
        <f t="shared" si="18"/>
        <v>82</v>
      </c>
      <c r="T99" s="68">
        <f t="shared" si="19"/>
        <v>231</v>
      </c>
      <c r="U99" s="22">
        <f t="shared" si="20"/>
        <v>0</v>
      </c>
      <c r="V99" s="69">
        <f t="shared" si="21"/>
        <v>6955</v>
      </c>
    </row>
    <row r="100" spans="2:22" ht="19.5" customHeight="1" outlineLevel="1" x14ac:dyDescent="0.25">
      <c r="B100" s="19">
        <f t="shared" si="2"/>
        <v>45324</v>
      </c>
      <c r="C100" s="20" t="s">
        <v>75</v>
      </c>
      <c r="D100" s="21" cm="1">
        <f t="array" ref="D100">SUMPRODUCT(('③【組立化粧箱】作業依頼＆実績'!$K$7:$K$256=④【組立化粧箱】在庫情報!$B100)*('③【組立化粧箱】作業依頼＆実績'!$L$7:$L$256=④【組立化粧箱】在庫情報!E$4),('③【組立化粧箱】作業依頼＆実績'!$N$7:$N$256))</f>
        <v>0</v>
      </c>
      <c r="E100" s="22">
        <f>SUMPRODUCT(('⑤【組立化粧箱】出荷依頼＆出荷実績'!$L$7:$L$256=④【組立化粧箱】在庫情報!$B100)*('⑤【組立化粧箱】出荷依頼＆出荷実績'!$M$7:$M$256=④【組立化粧箱】在庫情報!E$4),('⑤【組立化粧箱】出荷依頼＆出荷実績'!$O$7:$O$256))</f>
        <v>0</v>
      </c>
      <c r="F100" s="23">
        <f t="shared" si="15"/>
        <v>4060</v>
      </c>
      <c r="G100" s="21" cm="1">
        <f t="array" ref="G100">SUMPRODUCT(('③【組立化粧箱】作業依頼＆実績'!$K$7:$K$256=④【組立化粧箱】在庫情報!$B100)*('③【組立化粧箱】作業依頼＆実績'!$L$7:$L$256=④【組立化粧箱】在庫情報!H$4),('③【組立化粧箱】作業依頼＆実績'!$N$7:$N$256))</f>
        <v>0</v>
      </c>
      <c r="H100" s="22">
        <f>SUMPRODUCT(('⑤【組立化粧箱】出荷依頼＆出荷実績'!$L$7:$L$256=④【組立化粧箱】在庫情報!$B100)*('⑤【組立化粧箱】出荷依頼＆出荷実績'!$M$7:$M$256=④【組立化粧箱】在庫情報!H$4),('⑤【組立化粧箱】出荷依頼＆出荷実績'!$O$7:$O$256))</f>
        <v>0</v>
      </c>
      <c r="I100" s="23">
        <f t="shared" si="16"/>
        <v>1096</v>
      </c>
      <c r="J100" s="21" cm="1">
        <f t="array" ref="J100">SUMPRODUCT(('③【組立化粧箱】作業依頼＆実績'!$K$7:$K$256=④【組立化粧箱】在庫情報!$B100)*('③【組立化粧箱】作業依頼＆実績'!$L$7:$L$256=④【組立化粧箱】在庫情報!K$4),('③【組立化粧箱】作業依頼＆実績'!$N$7:$N$256))</f>
        <v>0</v>
      </c>
      <c r="K100" s="22">
        <f>SUMPRODUCT(('⑤【組立化粧箱】出荷依頼＆出荷実績'!$L$7:$L$256=④【組立化粧箱】在庫情報!$B100)*('⑤【組立化粧箱】出荷依頼＆出荷実績'!$M$7:$M$256=④【組立化粧箱】在庫情報!K$4),('⑤【組立化粧箱】出荷依頼＆出荷実績'!$O$7:$O$256))</f>
        <v>0</v>
      </c>
      <c r="L100" s="23">
        <f t="shared" si="17"/>
        <v>1717</v>
      </c>
      <c r="M100" s="159"/>
      <c r="N100" s="160"/>
      <c r="O100" s="161"/>
      <c r="P100" s="21" cm="1">
        <f t="array" ref="P100">SUMPRODUCT(('③【組立化粧箱】作業依頼＆実績'!$K$7:$K$256=④【組立化粧箱】在庫情報!$B100)*('③【組立化粧箱】作業依頼＆実績'!$L$7:$L$256=④【組立化粧箱】在庫情報!Q$4),('③【組立化粧箱】作業依頼＆実績'!$N$7:$N$256))</f>
        <v>0</v>
      </c>
      <c r="Q100" s="21" cm="1">
        <f t="array" ref="Q100">SUMPRODUCT(('③【組立化粧箱】作業依頼＆実績'!$K$7:$K$256=④【組立化粧箱】在庫情報!$B100)*('③【組立化粧箱】作業依頼＆実績'!$L$7:$L$256=④【組立化粧箱】在庫情報!R$4),('③【組立化粧箱】作業依頼＆実績'!$N$7:$N$256))</f>
        <v>0</v>
      </c>
      <c r="R100" s="23">
        <f t="shared" si="18"/>
        <v>82</v>
      </c>
      <c r="T100" s="68">
        <f t="shared" si="19"/>
        <v>0</v>
      </c>
      <c r="U100" s="22">
        <f t="shared" si="20"/>
        <v>0</v>
      </c>
      <c r="V100" s="69">
        <f t="shared" si="21"/>
        <v>6955</v>
      </c>
    </row>
    <row r="101" spans="2:22" ht="19.5" customHeight="1" outlineLevel="1" x14ac:dyDescent="0.25">
      <c r="B101" s="19">
        <f t="shared" si="2"/>
        <v>45325</v>
      </c>
      <c r="C101" s="20" t="s">
        <v>76</v>
      </c>
      <c r="D101" s="21" cm="1">
        <f t="array" ref="D101">SUMPRODUCT(('③【組立化粧箱】作業依頼＆実績'!$K$7:$K$256=④【組立化粧箱】在庫情報!$B101)*('③【組立化粧箱】作業依頼＆実績'!$L$7:$L$256=④【組立化粧箱】在庫情報!E$4),('③【組立化粧箱】作業依頼＆実績'!$N$7:$N$256))</f>
        <v>0</v>
      </c>
      <c r="E101" s="22">
        <f>SUMPRODUCT(('⑤【組立化粧箱】出荷依頼＆出荷実績'!$L$7:$L$256=④【組立化粧箱】在庫情報!$B101)*('⑤【組立化粧箱】出荷依頼＆出荷実績'!$M$7:$M$256=④【組立化粧箱】在庫情報!E$4),('⑤【組立化粧箱】出荷依頼＆出荷実績'!$O$7:$O$256))</f>
        <v>0</v>
      </c>
      <c r="F101" s="23">
        <f t="shared" si="15"/>
        <v>4060</v>
      </c>
      <c r="G101" s="21" cm="1">
        <f t="array" ref="G101">SUMPRODUCT(('③【組立化粧箱】作業依頼＆実績'!$K$7:$K$256=④【組立化粧箱】在庫情報!$B101)*('③【組立化粧箱】作業依頼＆実績'!$L$7:$L$256=④【組立化粧箱】在庫情報!H$4),('③【組立化粧箱】作業依頼＆実績'!$N$7:$N$256))</f>
        <v>0</v>
      </c>
      <c r="H101" s="22">
        <f>SUMPRODUCT(('⑤【組立化粧箱】出荷依頼＆出荷実績'!$L$7:$L$256=④【組立化粧箱】在庫情報!$B101)*('⑤【組立化粧箱】出荷依頼＆出荷実績'!$M$7:$M$256=④【組立化粧箱】在庫情報!H$4),('⑤【組立化粧箱】出荷依頼＆出荷実績'!$O$7:$O$256))</f>
        <v>0</v>
      </c>
      <c r="I101" s="23">
        <f t="shared" si="16"/>
        <v>1096</v>
      </c>
      <c r="J101" s="21" cm="1">
        <f t="array" ref="J101">SUMPRODUCT(('③【組立化粧箱】作業依頼＆実績'!$K$7:$K$256=④【組立化粧箱】在庫情報!$B101)*('③【組立化粧箱】作業依頼＆実績'!$L$7:$L$256=④【組立化粧箱】在庫情報!K$4),('③【組立化粧箱】作業依頼＆実績'!$N$7:$N$256))</f>
        <v>0</v>
      </c>
      <c r="K101" s="22">
        <f>SUMPRODUCT(('⑤【組立化粧箱】出荷依頼＆出荷実績'!$L$7:$L$256=④【組立化粧箱】在庫情報!$B101)*('⑤【組立化粧箱】出荷依頼＆出荷実績'!$M$7:$M$256=④【組立化粧箱】在庫情報!K$4),('⑤【組立化粧箱】出荷依頼＆出荷実績'!$O$7:$O$256))</f>
        <v>0</v>
      </c>
      <c r="L101" s="23">
        <f t="shared" si="17"/>
        <v>1717</v>
      </c>
      <c r="M101" s="159"/>
      <c r="N101" s="160"/>
      <c r="O101" s="161"/>
      <c r="P101" s="21" cm="1">
        <f t="array" ref="P101">SUMPRODUCT(('③【組立化粧箱】作業依頼＆実績'!$K$7:$K$256=④【組立化粧箱】在庫情報!$B101)*('③【組立化粧箱】作業依頼＆実績'!$L$7:$L$256=④【組立化粧箱】在庫情報!Q$4),('③【組立化粧箱】作業依頼＆実績'!$N$7:$N$256))</f>
        <v>0</v>
      </c>
      <c r="Q101" s="21" cm="1">
        <f t="array" ref="Q101">SUMPRODUCT(('③【組立化粧箱】作業依頼＆実績'!$K$7:$K$256=④【組立化粧箱】在庫情報!$B101)*('③【組立化粧箱】作業依頼＆実績'!$L$7:$L$256=④【組立化粧箱】在庫情報!R$4),('③【組立化粧箱】作業依頼＆実績'!$N$7:$N$256))</f>
        <v>0</v>
      </c>
      <c r="R101" s="23">
        <f t="shared" si="18"/>
        <v>82</v>
      </c>
      <c r="T101" s="68">
        <f t="shared" si="19"/>
        <v>0</v>
      </c>
      <c r="U101" s="22">
        <f t="shared" si="20"/>
        <v>0</v>
      </c>
      <c r="V101" s="69">
        <f t="shared" si="21"/>
        <v>6955</v>
      </c>
    </row>
    <row r="102" spans="2:22" ht="19.5" customHeight="1" outlineLevel="1" x14ac:dyDescent="0.25">
      <c r="B102" s="19">
        <f t="shared" si="2"/>
        <v>45326</v>
      </c>
      <c r="C102" s="20" t="s">
        <v>77</v>
      </c>
      <c r="D102" s="21" cm="1">
        <f t="array" ref="D102">SUMPRODUCT(('③【組立化粧箱】作業依頼＆実績'!$K$7:$K$256=④【組立化粧箱】在庫情報!$B102)*('③【組立化粧箱】作業依頼＆実績'!$L$7:$L$256=④【組立化粧箱】在庫情報!E$4),('③【組立化粧箱】作業依頼＆実績'!$N$7:$N$256))</f>
        <v>0</v>
      </c>
      <c r="E102" s="22">
        <f>SUMPRODUCT(('⑤【組立化粧箱】出荷依頼＆出荷実績'!$L$7:$L$256=④【組立化粧箱】在庫情報!$B102)*('⑤【組立化粧箱】出荷依頼＆出荷実績'!$M$7:$M$256=④【組立化粧箱】在庫情報!E$4),('⑤【組立化粧箱】出荷依頼＆出荷実績'!$O$7:$O$256))</f>
        <v>0</v>
      </c>
      <c r="F102" s="23">
        <f t="shared" si="15"/>
        <v>4060</v>
      </c>
      <c r="G102" s="21" cm="1">
        <f t="array" ref="G102">SUMPRODUCT(('③【組立化粧箱】作業依頼＆実績'!$K$7:$K$256=④【組立化粧箱】在庫情報!$B102)*('③【組立化粧箱】作業依頼＆実績'!$L$7:$L$256=④【組立化粧箱】在庫情報!H$4),('③【組立化粧箱】作業依頼＆実績'!$N$7:$N$256))</f>
        <v>0</v>
      </c>
      <c r="H102" s="22">
        <f>SUMPRODUCT(('⑤【組立化粧箱】出荷依頼＆出荷実績'!$L$7:$L$256=④【組立化粧箱】在庫情報!$B102)*('⑤【組立化粧箱】出荷依頼＆出荷実績'!$M$7:$M$256=④【組立化粧箱】在庫情報!H$4),('⑤【組立化粧箱】出荷依頼＆出荷実績'!$O$7:$O$256))</f>
        <v>0</v>
      </c>
      <c r="I102" s="23">
        <f t="shared" si="16"/>
        <v>1096</v>
      </c>
      <c r="J102" s="21" cm="1">
        <f t="array" ref="J102">SUMPRODUCT(('③【組立化粧箱】作業依頼＆実績'!$K$7:$K$256=④【組立化粧箱】在庫情報!$B102)*('③【組立化粧箱】作業依頼＆実績'!$L$7:$L$256=④【組立化粧箱】在庫情報!K$4),('③【組立化粧箱】作業依頼＆実績'!$N$7:$N$256))</f>
        <v>0</v>
      </c>
      <c r="K102" s="22">
        <f>SUMPRODUCT(('⑤【組立化粧箱】出荷依頼＆出荷実績'!$L$7:$L$256=④【組立化粧箱】在庫情報!$B102)*('⑤【組立化粧箱】出荷依頼＆出荷実績'!$M$7:$M$256=④【組立化粧箱】在庫情報!K$4),('⑤【組立化粧箱】出荷依頼＆出荷実績'!$O$7:$O$256))</f>
        <v>0</v>
      </c>
      <c r="L102" s="23">
        <f t="shared" si="17"/>
        <v>1717</v>
      </c>
      <c r="M102" s="159"/>
      <c r="N102" s="160"/>
      <c r="O102" s="161"/>
      <c r="P102" s="21" cm="1">
        <f t="array" ref="P102">SUMPRODUCT(('③【組立化粧箱】作業依頼＆実績'!$K$7:$K$256=④【組立化粧箱】在庫情報!$B102)*('③【組立化粧箱】作業依頼＆実績'!$L$7:$L$256=④【組立化粧箱】在庫情報!Q$4),('③【組立化粧箱】作業依頼＆実績'!$N$7:$N$256))</f>
        <v>0</v>
      </c>
      <c r="Q102" s="21" cm="1">
        <f t="array" ref="Q102">SUMPRODUCT(('③【組立化粧箱】作業依頼＆実績'!$K$7:$K$256=④【組立化粧箱】在庫情報!$B102)*('③【組立化粧箱】作業依頼＆実績'!$L$7:$L$256=④【組立化粧箱】在庫情報!R$4),('③【組立化粧箱】作業依頼＆実績'!$N$7:$N$256))</f>
        <v>0</v>
      </c>
      <c r="R102" s="23">
        <f t="shared" si="18"/>
        <v>82</v>
      </c>
      <c r="T102" s="68">
        <f t="shared" si="19"/>
        <v>0</v>
      </c>
      <c r="U102" s="22">
        <f t="shared" si="20"/>
        <v>0</v>
      </c>
      <c r="V102" s="69">
        <f t="shared" si="21"/>
        <v>6955</v>
      </c>
    </row>
    <row r="103" spans="2:22" ht="19.5" customHeight="1" outlineLevel="1" x14ac:dyDescent="0.25">
      <c r="B103" s="19">
        <f t="shared" si="2"/>
        <v>45327</v>
      </c>
      <c r="C103" s="20" t="s">
        <v>78</v>
      </c>
      <c r="D103" s="21" cm="1">
        <f t="array" ref="D103">SUMPRODUCT(('③【組立化粧箱】作業依頼＆実績'!$K$7:$K$256=④【組立化粧箱】在庫情報!$B103)*('③【組立化粧箱】作業依頼＆実績'!$L$7:$L$256=④【組立化粧箱】在庫情報!E$4),('③【組立化粧箱】作業依頼＆実績'!$N$7:$N$256))</f>
        <v>0</v>
      </c>
      <c r="E103" s="22">
        <f>SUMPRODUCT(('⑤【組立化粧箱】出荷依頼＆出荷実績'!$L$7:$L$256=④【組立化粧箱】在庫情報!$B103)*('⑤【組立化粧箱】出荷依頼＆出荷実績'!$M$7:$M$256=④【組立化粧箱】在庫情報!E$4),('⑤【組立化粧箱】出荷依頼＆出荷実績'!$O$7:$O$256))</f>
        <v>0</v>
      </c>
      <c r="F103" s="23">
        <f t="shared" si="15"/>
        <v>4060</v>
      </c>
      <c r="G103" s="21" cm="1">
        <f t="array" ref="G103">SUMPRODUCT(('③【組立化粧箱】作業依頼＆実績'!$K$7:$K$256=④【組立化粧箱】在庫情報!$B103)*('③【組立化粧箱】作業依頼＆実績'!$L$7:$L$256=④【組立化粧箱】在庫情報!H$4),('③【組立化粧箱】作業依頼＆実績'!$N$7:$N$256))</f>
        <v>0</v>
      </c>
      <c r="H103" s="22">
        <f>SUMPRODUCT(('⑤【組立化粧箱】出荷依頼＆出荷実績'!$L$7:$L$256=④【組立化粧箱】在庫情報!$B103)*('⑤【組立化粧箱】出荷依頼＆出荷実績'!$M$7:$M$256=④【組立化粧箱】在庫情報!H$4),('⑤【組立化粧箱】出荷依頼＆出荷実績'!$O$7:$O$256))</f>
        <v>0</v>
      </c>
      <c r="I103" s="23">
        <f t="shared" si="16"/>
        <v>1096</v>
      </c>
      <c r="J103" s="21" cm="1">
        <f t="array" ref="J103">SUMPRODUCT(('③【組立化粧箱】作業依頼＆実績'!$K$7:$K$256=④【組立化粧箱】在庫情報!$B103)*('③【組立化粧箱】作業依頼＆実績'!$L$7:$L$256=④【組立化粧箱】在庫情報!K$4),('③【組立化粧箱】作業依頼＆実績'!$N$7:$N$256))</f>
        <v>0</v>
      </c>
      <c r="K103" s="22">
        <f>SUMPRODUCT(('⑤【組立化粧箱】出荷依頼＆出荷実績'!$L$7:$L$256=④【組立化粧箱】在庫情報!$B103)*('⑤【組立化粧箱】出荷依頼＆出荷実績'!$M$7:$M$256=④【組立化粧箱】在庫情報!K$4),('⑤【組立化粧箱】出荷依頼＆出荷実績'!$O$7:$O$256))</f>
        <v>0</v>
      </c>
      <c r="L103" s="23">
        <f t="shared" si="17"/>
        <v>1717</v>
      </c>
      <c r="M103" s="159"/>
      <c r="N103" s="160"/>
      <c r="O103" s="161"/>
      <c r="P103" s="21" cm="1">
        <f t="array" ref="P103">SUMPRODUCT(('③【組立化粧箱】作業依頼＆実績'!$K$7:$K$256=④【組立化粧箱】在庫情報!$B103)*('③【組立化粧箱】作業依頼＆実績'!$L$7:$L$256=④【組立化粧箱】在庫情報!Q$4),('③【組立化粧箱】作業依頼＆実績'!$N$7:$N$256))</f>
        <v>0</v>
      </c>
      <c r="Q103" s="21" cm="1">
        <f t="array" ref="Q103">SUMPRODUCT(('③【組立化粧箱】作業依頼＆実績'!$K$7:$K$256=④【組立化粧箱】在庫情報!$B103)*('③【組立化粧箱】作業依頼＆実績'!$L$7:$L$256=④【組立化粧箱】在庫情報!R$4),('③【組立化粧箱】作業依頼＆実績'!$N$7:$N$256))</f>
        <v>0</v>
      </c>
      <c r="R103" s="23">
        <f>+R102+P103-Q103</f>
        <v>82</v>
      </c>
      <c r="T103" s="68">
        <f t="shared" si="19"/>
        <v>0</v>
      </c>
      <c r="U103" s="22">
        <f t="shared" si="20"/>
        <v>0</v>
      </c>
      <c r="V103" s="69">
        <f t="shared" si="21"/>
        <v>6955</v>
      </c>
    </row>
    <row r="104" spans="2:22" ht="19.5" customHeight="1" outlineLevel="1" x14ac:dyDescent="0.25">
      <c r="B104" s="19">
        <f t="shared" si="2"/>
        <v>45328</v>
      </c>
      <c r="C104" s="20" t="s">
        <v>79</v>
      </c>
      <c r="D104" s="21" cm="1">
        <f t="array" ref="D104">SUMPRODUCT(('③【組立化粧箱】作業依頼＆実績'!$K$7:$K$256=④【組立化粧箱】在庫情報!$B104)*('③【組立化粧箱】作業依頼＆実績'!$L$7:$L$256=④【組立化粧箱】在庫情報!E$4),('③【組立化粧箱】作業依頼＆実績'!$N$7:$N$256))</f>
        <v>0</v>
      </c>
      <c r="E104" s="22">
        <f>SUMPRODUCT(('⑤【組立化粧箱】出荷依頼＆出荷実績'!$L$7:$L$256=④【組立化粧箱】在庫情報!$B104)*('⑤【組立化粧箱】出荷依頼＆出荷実績'!$M$7:$M$256=④【組立化粧箱】在庫情報!E$4),('⑤【組立化粧箱】出荷依頼＆出荷実績'!$O$7:$O$256))</f>
        <v>0</v>
      </c>
      <c r="F104" s="23">
        <f t="shared" si="15"/>
        <v>4060</v>
      </c>
      <c r="G104" s="21" cm="1">
        <f t="array" ref="G104">SUMPRODUCT(('③【組立化粧箱】作業依頼＆実績'!$K$7:$K$256=④【組立化粧箱】在庫情報!$B104)*('③【組立化粧箱】作業依頼＆実績'!$L$7:$L$256=④【組立化粧箱】在庫情報!H$4),('③【組立化粧箱】作業依頼＆実績'!$N$7:$N$256))</f>
        <v>0</v>
      </c>
      <c r="H104" s="22">
        <f>SUMPRODUCT(('⑤【組立化粧箱】出荷依頼＆出荷実績'!$L$7:$L$256=④【組立化粧箱】在庫情報!$B104)*('⑤【組立化粧箱】出荷依頼＆出荷実績'!$M$7:$M$256=④【組立化粧箱】在庫情報!H$4),('⑤【組立化粧箱】出荷依頼＆出荷実績'!$O$7:$O$256))</f>
        <v>760</v>
      </c>
      <c r="I104" s="23">
        <f t="shared" si="16"/>
        <v>336</v>
      </c>
      <c r="J104" s="21" cm="1">
        <f t="array" ref="J104">SUMPRODUCT(('③【組立化粧箱】作業依頼＆実績'!$K$7:$K$256=④【組立化粧箱】在庫情報!$B104)*('③【組立化粧箱】作業依頼＆実績'!$L$7:$L$256=④【組立化粧箱】在庫情報!K$4),('③【組立化粧箱】作業依頼＆実績'!$N$7:$N$256))</f>
        <v>0</v>
      </c>
      <c r="K104" s="22">
        <f>SUMPRODUCT(('⑤【組立化粧箱】出荷依頼＆出荷実績'!$L$7:$L$256=④【組立化粧箱】在庫情報!$B104)*('⑤【組立化粧箱】出荷依頼＆出荷実績'!$M$7:$M$256=④【組立化粧箱】在庫情報!K$4),('⑤【組立化粧箱】出荷依頼＆出荷実績'!$O$7:$O$256))</f>
        <v>760</v>
      </c>
      <c r="L104" s="23">
        <f t="shared" si="17"/>
        <v>957</v>
      </c>
      <c r="M104" s="159"/>
      <c r="N104" s="160"/>
      <c r="O104" s="161"/>
      <c r="P104" s="21" cm="1">
        <f t="array" ref="P104">SUMPRODUCT(('③【組立化粧箱】作業依頼＆実績'!$K$7:$K$256=④【組立化粧箱】在庫情報!$B104)*('③【組立化粧箱】作業依頼＆実績'!$L$7:$L$256=④【組立化粧箱】在庫情報!Q$4),('③【組立化粧箱】作業依頼＆実績'!$N$7:$N$256))</f>
        <v>0</v>
      </c>
      <c r="Q104" s="21" cm="1">
        <f t="array" ref="Q104">SUMPRODUCT(('③【組立化粧箱】作業依頼＆実績'!$K$7:$K$256=④【組立化粧箱】在庫情報!$B104)*('③【組立化粧箱】作業依頼＆実績'!$L$7:$L$256=④【組立化粧箱】在庫情報!R$4),('③【組立化粧箱】作業依頼＆実績'!$N$7:$N$256))</f>
        <v>0</v>
      </c>
      <c r="R104" s="23">
        <f t="shared" si="18"/>
        <v>82</v>
      </c>
      <c r="T104" s="68">
        <f t="shared" si="19"/>
        <v>0</v>
      </c>
      <c r="U104" s="22">
        <f t="shared" si="20"/>
        <v>1520</v>
      </c>
      <c r="V104" s="69">
        <f t="shared" si="21"/>
        <v>5435</v>
      </c>
    </row>
    <row r="105" spans="2:22" ht="19.5" customHeight="1" outlineLevel="1" x14ac:dyDescent="0.25">
      <c r="B105" s="19">
        <f t="shared" si="2"/>
        <v>45329</v>
      </c>
      <c r="C105" s="20" t="s">
        <v>80</v>
      </c>
      <c r="D105" s="21" cm="1">
        <f t="array" ref="D105">SUMPRODUCT(('③【組立化粧箱】作業依頼＆実績'!$K$7:$K$256=④【組立化粧箱】在庫情報!$B105)*('③【組立化粧箱】作業依頼＆実績'!$L$7:$L$256=④【組立化粧箱】在庫情報!E$4),('③【組立化粧箱】作業依頼＆実績'!$N$7:$N$256))</f>
        <v>0</v>
      </c>
      <c r="E105" s="22">
        <f>SUMPRODUCT(('⑤【組立化粧箱】出荷依頼＆出荷実績'!$L$7:$L$256=④【組立化粧箱】在庫情報!$B105)*('⑤【組立化粧箱】出荷依頼＆出荷実績'!$M$7:$M$256=④【組立化粧箱】在庫情報!E$4),('⑤【組立化粧箱】出荷依頼＆出荷実績'!$O$7:$O$256))</f>
        <v>0</v>
      </c>
      <c r="F105" s="23">
        <f t="shared" si="15"/>
        <v>4060</v>
      </c>
      <c r="G105" s="21" cm="1">
        <f t="array" ref="G105">SUMPRODUCT(('③【組立化粧箱】作業依頼＆実績'!$K$7:$K$256=④【組立化粧箱】在庫情報!$B105)*('③【組立化粧箱】作業依頼＆実績'!$L$7:$L$256=④【組立化粧箱】在庫情報!H$4),('③【組立化粧箱】作業依頼＆実績'!$N$7:$N$256))</f>
        <v>0</v>
      </c>
      <c r="H105" s="22">
        <f>SUMPRODUCT(('⑤【組立化粧箱】出荷依頼＆出荷実績'!$L$7:$L$256=④【組立化粧箱】在庫情報!$B105)*('⑤【組立化粧箱】出荷依頼＆出荷実績'!$M$7:$M$256=④【組立化粧箱】在庫情報!H$4),('⑤【組立化粧箱】出荷依頼＆出荷実績'!$O$7:$O$256))</f>
        <v>0</v>
      </c>
      <c r="I105" s="23">
        <f t="shared" si="16"/>
        <v>336</v>
      </c>
      <c r="J105" s="21" cm="1">
        <f t="array" ref="J105">SUMPRODUCT(('③【組立化粧箱】作業依頼＆実績'!$K$7:$K$256=④【組立化粧箱】在庫情報!$B105)*('③【組立化粧箱】作業依頼＆実績'!$L$7:$L$256=④【組立化粧箱】在庫情報!K$4),('③【組立化粧箱】作業依頼＆実績'!$N$7:$N$256))</f>
        <v>0</v>
      </c>
      <c r="K105" s="22">
        <f>SUMPRODUCT(('⑤【組立化粧箱】出荷依頼＆出荷実績'!$L$7:$L$256=④【組立化粧箱】在庫情報!$B105)*('⑤【組立化粧箱】出荷依頼＆出荷実績'!$M$7:$M$256=④【組立化粧箱】在庫情報!K$4),('⑤【組立化粧箱】出荷依頼＆出荷実績'!$O$7:$O$256))</f>
        <v>0</v>
      </c>
      <c r="L105" s="23">
        <f t="shared" si="17"/>
        <v>957</v>
      </c>
      <c r="M105" s="159"/>
      <c r="N105" s="160"/>
      <c r="O105" s="161"/>
      <c r="P105" s="21" cm="1">
        <f t="array" ref="P105">SUMPRODUCT(('③【組立化粧箱】作業依頼＆実績'!$K$7:$K$256=④【組立化粧箱】在庫情報!$B105)*('③【組立化粧箱】作業依頼＆実績'!$L$7:$L$256=④【組立化粧箱】在庫情報!Q$4),('③【組立化粧箱】作業依頼＆実績'!$N$7:$N$256))</f>
        <v>0</v>
      </c>
      <c r="Q105" s="21" cm="1">
        <f t="array" ref="Q105">SUMPRODUCT(('③【組立化粧箱】作業依頼＆実績'!$K$7:$K$256=④【組立化粧箱】在庫情報!$B105)*('③【組立化粧箱】作業依頼＆実績'!$L$7:$L$256=④【組立化粧箱】在庫情報!R$4),('③【組立化粧箱】作業依頼＆実績'!$N$7:$N$256))</f>
        <v>0</v>
      </c>
      <c r="R105" s="23">
        <f t="shared" si="18"/>
        <v>82</v>
      </c>
      <c r="T105" s="68">
        <f t="shared" si="19"/>
        <v>0</v>
      </c>
      <c r="U105" s="22">
        <f t="shared" si="20"/>
        <v>0</v>
      </c>
      <c r="V105" s="69">
        <f t="shared" si="21"/>
        <v>5435</v>
      </c>
    </row>
    <row r="106" spans="2:22" ht="19.5" customHeight="1" outlineLevel="1" x14ac:dyDescent="0.25">
      <c r="B106" s="19">
        <f t="shared" si="2"/>
        <v>45330</v>
      </c>
      <c r="C106" s="20" t="s">
        <v>81</v>
      </c>
      <c r="D106" s="21" cm="1">
        <f t="array" ref="D106">SUMPRODUCT(('③【組立化粧箱】作業依頼＆実績'!$K$7:$K$256=④【組立化粧箱】在庫情報!$B106)*('③【組立化粧箱】作業依頼＆実績'!$L$7:$L$256=④【組立化粧箱】在庫情報!E$4),('③【組立化粧箱】作業依頼＆実績'!$N$7:$N$256))</f>
        <v>0</v>
      </c>
      <c r="E106" s="22">
        <f>SUMPRODUCT(('⑤【組立化粧箱】出荷依頼＆出荷実績'!$L$7:$L$256=④【組立化粧箱】在庫情報!$B106)*('⑤【組立化粧箱】出荷依頼＆出荷実績'!$M$7:$M$256=④【組立化粧箱】在庫情報!E$4),('⑤【組立化粧箱】出荷依頼＆出荷実績'!$O$7:$O$256))</f>
        <v>0</v>
      </c>
      <c r="F106" s="23">
        <f t="shared" si="15"/>
        <v>4060</v>
      </c>
      <c r="G106" s="21" cm="1">
        <f t="array" ref="G106">SUMPRODUCT(('③【組立化粧箱】作業依頼＆実績'!$K$7:$K$256=④【組立化粧箱】在庫情報!$B106)*('③【組立化粧箱】作業依頼＆実績'!$L$7:$L$256=④【組立化粧箱】在庫情報!H$4),('③【組立化粧箱】作業依頼＆実績'!$N$7:$N$256))</f>
        <v>0</v>
      </c>
      <c r="H106" s="22">
        <f>SUMPRODUCT(('⑤【組立化粧箱】出荷依頼＆出荷実績'!$L$7:$L$256=④【組立化粧箱】在庫情報!$B106)*('⑤【組立化粧箱】出荷依頼＆出荷実績'!$M$7:$M$256=④【組立化粧箱】在庫情報!H$4),('⑤【組立化粧箱】出荷依頼＆出荷実績'!$O$7:$O$256))</f>
        <v>0</v>
      </c>
      <c r="I106" s="23">
        <f t="shared" si="16"/>
        <v>336</v>
      </c>
      <c r="J106" s="21" cm="1">
        <f t="array" ref="J106">SUMPRODUCT(('③【組立化粧箱】作業依頼＆実績'!$K$7:$K$256=④【組立化粧箱】在庫情報!$B106)*('③【組立化粧箱】作業依頼＆実績'!$L$7:$L$256=④【組立化粧箱】在庫情報!K$4),('③【組立化粧箱】作業依頼＆実績'!$N$7:$N$256))</f>
        <v>0</v>
      </c>
      <c r="K106" s="22">
        <f>SUMPRODUCT(('⑤【組立化粧箱】出荷依頼＆出荷実績'!$L$7:$L$256=④【組立化粧箱】在庫情報!$B106)*('⑤【組立化粧箱】出荷依頼＆出荷実績'!$M$7:$M$256=④【組立化粧箱】在庫情報!K$4),('⑤【組立化粧箱】出荷依頼＆出荷実績'!$O$7:$O$256))</f>
        <v>0</v>
      </c>
      <c r="L106" s="23">
        <f t="shared" si="17"/>
        <v>957</v>
      </c>
      <c r="M106" s="159"/>
      <c r="N106" s="160"/>
      <c r="O106" s="161"/>
      <c r="P106" s="21" cm="1">
        <f t="array" ref="P106">SUMPRODUCT(('③【組立化粧箱】作業依頼＆実績'!$K$7:$K$256=④【組立化粧箱】在庫情報!$B106)*('③【組立化粧箱】作業依頼＆実績'!$L$7:$L$256=④【組立化粧箱】在庫情報!Q$4),('③【組立化粧箱】作業依頼＆実績'!$N$7:$N$256))</f>
        <v>0</v>
      </c>
      <c r="Q106" s="21" cm="1">
        <f t="array" ref="Q106">SUMPRODUCT(('③【組立化粧箱】作業依頼＆実績'!$K$7:$K$256=④【組立化粧箱】在庫情報!$B106)*('③【組立化粧箱】作業依頼＆実績'!$L$7:$L$256=④【組立化粧箱】在庫情報!R$4),('③【組立化粧箱】作業依頼＆実績'!$N$7:$N$256))</f>
        <v>0</v>
      </c>
      <c r="R106" s="23">
        <f t="shared" si="18"/>
        <v>82</v>
      </c>
      <c r="T106" s="68">
        <f t="shared" si="19"/>
        <v>0</v>
      </c>
      <c r="U106" s="22">
        <f t="shared" si="20"/>
        <v>0</v>
      </c>
      <c r="V106" s="69">
        <f t="shared" si="21"/>
        <v>5435</v>
      </c>
    </row>
    <row r="107" spans="2:22" ht="19.5" customHeight="1" outlineLevel="1" x14ac:dyDescent="0.25">
      <c r="B107" s="19">
        <f t="shared" si="2"/>
        <v>45331</v>
      </c>
      <c r="C107" s="20" t="s">
        <v>75</v>
      </c>
      <c r="D107" s="21" cm="1">
        <f t="array" ref="D107">SUMPRODUCT(('③【組立化粧箱】作業依頼＆実績'!$K$7:$K$256=④【組立化粧箱】在庫情報!$B107)*('③【組立化粧箱】作業依頼＆実績'!$L$7:$L$256=④【組立化粧箱】在庫情報!E$4),('③【組立化粧箱】作業依頼＆実績'!$N$7:$N$256))</f>
        <v>0</v>
      </c>
      <c r="E107" s="22">
        <f>SUMPRODUCT(('⑤【組立化粧箱】出荷依頼＆出荷実績'!$L$7:$L$256=④【組立化粧箱】在庫情報!$B107)*('⑤【組立化粧箱】出荷依頼＆出荷実績'!$M$7:$M$256=④【組立化粧箱】在庫情報!E$4),('⑤【組立化粧箱】出荷依頼＆出荷実績'!$O$7:$O$256))</f>
        <v>0</v>
      </c>
      <c r="F107" s="23">
        <f t="shared" si="15"/>
        <v>4060</v>
      </c>
      <c r="G107" s="21" cm="1">
        <f t="array" ref="G107">SUMPRODUCT(('③【組立化粧箱】作業依頼＆実績'!$K$7:$K$256=④【組立化粧箱】在庫情報!$B107)*('③【組立化粧箱】作業依頼＆実績'!$L$7:$L$256=④【組立化粧箱】在庫情報!H$4),('③【組立化粧箱】作業依頼＆実績'!$N$7:$N$256))</f>
        <v>0</v>
      </c>
      <c r="H107" s="22">
        <f>SUMPRODUCT(('⑤【組立化粧箱】出荷依頼＆出荷実績'!$L$7:$L$256=④【組立化粧箱】在庫情報!$B107)*('⑤【組立化粧箱】出荷依頼＆出荷実績'!$M$7:$M$256=④【組立化粧箱】在庫情報!H$4),('⑤【組立化粧箱】出荷依頼＆出荷実績'!$O$7:$O$256))</f>
        <v>0</v>
      </c>
      <c r="I107" s="23">
        <f t="shared" si="16"/>
        <v>336</v>
      </c>
      <c r="J107" s="21" cm="1">
        <f t="array" ref="J107">SUMPRODUCT(('③【組立化粧箱】作業依頼＆実績'!$K$7:$K$256=④【組立化粧箱】在庫情報!$B107)*('③【組立化粧箱】作業依頼＆実績'!$L$7:$L$256=④【組立化粧箱】在庫情報!K$4),('③【組立化粧箱】作業依頼＆実績'!$N$7:$N$256))</f>
        <v>0</v>
      </c>
      <c r="K107" s="22">
        <f>SUMPRODUCT(('⑤【組立化粧箱】出荷依頼＆出荷実績'!$L$7:$L$256=④【組立化粧箱】在庫情報!$B107)*('⑤【組立化粧箱】出荷依頼＆出荷実績'!$M$7:$M$256=④【組立化粧箱】在庫情報!K$4),('⑤【組立化粧箱】出荷依頼＆出荷実績'!$O$7:$O$256))</f>
        <v>0</v>
      </c>
      <c r="L107" s="23">
        <f t="shared" si="17"/>
        <v>957</v>
      </c>
      <c r="M107" s="159"/>
      <c r="N107" s="160"/>
      <c r="O107" s="161"/>
      <c r="P107" s="21" cm="1">
        <f t="array" ref="P107">SUMPRODUCT(('③【組立化粧箱】作業依頼＆実績'!$K$7:$K$256=④【組立化粧箱】在庫情報!$B107)*('③【組立化粧箱】作業依頼＆実績'!$L$7:$L$256=④【組立化粧箱】在庫情報!Q$4),('③【組立化粧箱】作業依頼＆実績'!$N$7:$N$256))</f>
        <v>0</v>
      </c>
      <c r="Q107" s="21" cm="1">
        <f t="array" ref="Q107">SUMPRODUCT(('③【組立化粧箱】作業依頼＆実績'!$K$7:$K$256=④【組立化粧箱】在庫情報!$B107)*('③【組立化粧箱】作業依頼＆実績'!$L$7:$L$256=④【組立化粧箱】在庫情報!R$4),('③【組立化粧箱】作業依頼＆実績'!$N$7:$N$256))</f>
        <v>0</v>
      </c>
      <c r="R107" s="23">
        <f t="shared" si="18"/>
        <v>82</v>
      </c>
      <c r="T107" s="68">
        <f t="shared" si="19"/>
        <v>0</v>
      </c>
      <c r="U107" s="22">
        <f t="shared" si="20"/>
        <v>0</v>
      </c>
      <c r="V107" s="69">
        <f t="shared" si="21"/>
        <v>5435</v>
      </c>
    </row>
    <row r="108" spans="2:22" ht="19.5" customHeight="1" outlineLevel="1" x14ac:dyDescent="0.25">
      <c r="B108" s="19">
        <f t="shared" si="2"/>
        <v>45332</v>
      </c>
      <c r="C108" s="20" t="s">
        <v>76</v>
      </c>
      <c r="D108" s="21" cm="1">
        <f t="array" ref="D108">SUMPRODUCT(('③【組立化粧箱】作業依頼＆実績'!$K$7:$K$256=④【組立化粧箱】在庫情報!$B108)*('③【組立化粧箱】作業依頼＆実績'!$L$7:$L$256=④【組立化粧箱】在庫情報!E$4),('③【組立化粧箱】作業依頼＆実績'!$N$7:$N$256))</f>
        <v>0</v>
      </c>
      <c r="E108" s="22">
        <f>SUMPRODUCT(('⑤【組立化粧箱】出荷依頼＆出荷実績'!$L$7:$L$256=④【組立化粧箱】在庫情報!$B108)*('⑤【組立化粧箱】出荷依頼＆出荷実績'!$M$7:$M$256=④【組立化粧箱】在庫情報!E$4),('⑤【組立化粧箱】出荷依頼＆出荷実績'!$O$7:$O$256))</f>
        <v>0</v>
      </c>
      <c r="F108" s="23">
        <f t="shared" si="15"/>
        <v>4060</v>
      </c>
      <c r="G108" s="21" cm="1">
        <f t="array" ref="G108">SUMPRODUCT(('③【組立化粧箱】作業依頼＆実績'!$K$7:$K$256=④【組立化粧箱】在庫情報!$B108)*('③【組立化粧箱】作業依頼＆実績'!$L$7:$L$256=④【組立化粧箱】在庫情報!H$4),('③【組立化粧箱】作業依頼＆実績'!$N$7:$N$256))</f>
        <v>0</v>
      </c>
      <c r="H108" s="22">
        <f>SUMPRODUCT(('⑤【組立化粧箱】出荷依頼＆出荷実績'!$L$7:$L$256=④【組立化粧箱】在庫情報!$B108)*('⑤【組立化粧箱】出荷依頼＆出荷実績'!$M$7:$M$256=④【組立化粧箱】在庫情報!H$4),('⑤【組立化粧箱】出荷依頼＆出荷実績'!$O$7:$O$256))</f>
        <v>0</v>
      </c>
      <c r="I108" s="23">
        <f t="shared" si="16"/>
        <v>336</v>
      </c>
      <c r="J108" s="21" cm="1">
        <f t="array" ref="J108">SUMPRODUCT(('③【組立化粧箱】作業依頼＆実績'!$K$7:$K$256=④【組立化粧箱】在庫情報!$B108)*('③【組立化粧箱】作業依頼＆実績'!$L$7:$L$256=④【組立化粧箱】在庫情報!K$4),('③【組立化粧箱】作業依頼＆実績'!$N$7:$N$256))</f>
        <v>0</v>
      </c>
      <c r="K108" s="22">
        <f>SUMPRODUCT(('⑤【組立化粧箱】出荷依頼＆出荷実績'!$L$7:$L$256=④【組立化粧箱】在庫情報!$B108)*('⑤【組立化粧箱】出荷依頼＆出荷実績'!$M$7:$M$256=④【組立化粧箱】在庫情報!K$4),('⑤【組立化粧箱】出荷依頼＆出荷実績'!$O$7:$O$256))</f>
        <v>0</v>
      </c>
      <c r="L108" s="23">
        <f t="shared" si="17"/>
        <v>957</v>
      </c>
      <c r="M108" s="159"/>
      <c r="N108" s="160"/>
      <c r="O108" s="161"/>
      <c r="P108" s="21" cm="1">
        <f t="array" ref="P108">SUMPRODUCT(('③【組立化粧箱】作業依頼＆実績'!$K$7:$K$256=④【組立化粧箱】在庫情報!$B108)*('③【組立化粧箱】作業依頼＆実績'!$L$7:$L$256=④【組立化粧箱】在庫情報!Q$4),('③【組立化粧箱】作業依頼＆実績'!$N$7:$N$256))</f>
        <v>0</v>
      </c>
      <c r="Q108" s="21" cm="1">
        <f t="array" ref="Q108">SUMPRODUCT(('③【組立化粧箱】作業依頼＆実績'!$K$7:$K$256=④【組立化粧箱】在庫情報!$B108)*('③【組立化粧箱】作業依頼＆実績'!$L$7:$L$256=④【組立化粧箱】在庫情報!R$4),('③【組立化粧箱】作業依頼＆実績'!$N$7:$N$256))</f>
        <v>0</v>
      </c>
      <c r="R108" s="23">
        <f t="shared" si="18"/>
        <v>82</v>
      </c>
      <c r="T108" s="68">
        <f t="shared" si="19"/>
        <v>0</v>
      </c>
      <c r="U108" s="22">
        <f t="shared" si="20"/>
        <v>0</v>
      </c>
      <c r="V108" s="69">
        <f t="shared" si="21"/>
        <v>5435</v>
      </c>
    </row>
    <row r="109" spans="2:22" ht="19.5" customHeight="1" outlineLevel="1" x14ac:dyDescent="0.25">
      <c r="B109" s="19">
        <f t="shared" si="2"/>
        <v>45333</v>
      </c>
      <c r="C109" s="20" t="s">
        <v>77</v>
      </c>
      <c r="D109" s="21" cm="1">
        <f t="array" ref="D109">SUMPRODUCT(('③【組立化粧箱】作業依頼＆実績'!$K$7:$K$256=④【組立化粧箱】在庫情報!$B109)*('③【組立化粧箱】作業依頼＆実績'!$L$7:$L$256=④【組立化粧箱】在庫情報!E$4),('③【組立化粧箱】作業依頼＆実績'!$N$7:$N$256))</f>
        <v>0</v>
      </c>
      <c r="E109" s="22">
        <f>SUMPRODUCT(('⑤【組立化粧箱】出荷依頼＆出荷実績'!$L$7:$L$256=④【組立化粧箱】在庫情報!$B109)*('⑤【組立化粧箱】出荷依頼＆出荷実績'!$M$7:$M$256=④【組立化粧箱】在庫情報!E$4),('⑤【組立化粧箱】出荷依頼＆出荷実績'!$O$7:$O$256))</f>
        <v>0</v>
      </c>
      <c r="F109" s="23">
        <f t="shared" si="15"/>
        <v>4060</v>
      </c>
      <c r="G109" s="21" cm="1">
        <f t="array" ref="G109">SUMPRODUCT(('③【組立化粧箱】作業依頼＆実績'!$K$7:$K$256=④【組立化粧箱】在庫情報!$B109)*('③【組立化粧箱】作業依頼＆実績'!$L$7:$L$256=④【組立化粧箱】在庫情報!H$4),('③【組立化粧箱】作業依頼＆実績'!$N$7:$N$256))</f>
        <v>0</v>
      </c>
      <c r="H109" s="22">
        <f>SUMPRODUCT(('⑤【組立化粧箱】出荷依頼＆出荷実績'!$L$7:$L$256=④【組立化粧箱】在庫情報!$B109)*('⑤【組立化粧箱】出荷依頼＆出荷実績'!$M$7:$M$256=④【組立化粧箱】在庫情報!H$4),('⑤【組立化粧箱】出荷依頼＆出荷実績'!$O$7:$O$256))</f>
        <v>0</v>
      </c>
      <c r="I109" s="23">
        <f t="shared" si="16"/>
        <v>336</v>
      </c>
      <c r="J109" s="21" cm="1">
        <f t="array" ref="J109">SUMPRODUCT(('③【組立化粧箱】作業依頼＆実績'!$K$7:$K$256=④【組立化粧箱】在庫情報!$B109)*('③【組立化粧箱】作業依頼＆実績'!$L$7:$L$256=④【組立化粧箱】在庫情報!K$4),('③【組立化粧箱】作業依頼＆実績'!$N$7:$N$256))</f>
        <v>0</v>
      </c>
      <c r="K109" s="22">
        <f>SUMPRODUCT(('⑤【組立化粧箱】出荷依頼＆出荷実績'!$L$7:$L$256=④【組立化粧箱】在庫情報!$B109)*('⑤【組立化粧箱】出荷依頼＆出荷実績'!$M$7:$M$256=④【組立化粧箱】在庫情報!K$4),('⑤【組立化粧箱】出荷依頼＆出荷実績'!$O$7:$O$256))</f>
        <v>0</v>
      </c>
      <c r="L109" s="23">
        <f t="shared" si="17"/>
        <v>957</v>
      </c>
      <c r="M109" s="159"/>
      <c r="N109" s="160"/>
      <c r="O109" s="161"/>
      <c r="P109" s="21" cm="1">
        <f t="array" ref="P109">SUMPRODUCT(('③【組立化粧箱】作業依頼＆実績'!$K$7:$K$256=④【組立化粧箱】在庫情報!$B109)*('③【組立化粧箱】作業依頼＆実績'!$L$7:$L$256=④【組立化粧箱】在庫情報!Q$4),('③【組立化粧箱】作業依頼＆実績'!$N$7:$N$256))</f>
        <v>0</v>
      </c>
      <c r="Q109" s="21" cm="1">
        <f t="array" ref="Q109">SUMPRODUCT(('③【組立化粧箱】作業依頼＆実績'!$K$7:$K$256=④【組立化粧箱】在庫情報!$B109)*('③【組立化粧箱】作業依頼＆実績'!$L$7:$L$256=④【組立化粧箱】在庫情報!R$4),('③【組立化粧箱】作業依頼＆実績'!$N$7:$N$256))</f>
        <v>0</v>
      </c>
      <c r="R109" s="23">
        <f t="shared" si="18"/>
        <v>82</v>
      </c>
      <c r="T109" s="68">
        <f t="shared" si="19"/>
        <v>0</v>
      </c>
      <c r="U109" s="22">
        <f t="shared" si="20"/>
        <v>0</v>
      </c>
      <c r="V109" s="69">
        <f t="shared" si="21"/>
        <v>5435</v>
      </c>
    </row>
    <row r="110" spans="2:22" ht="19.5" customHeight="1" outlineLevel="1" x14ac:dyDescent="0.25">
      <c r="B110" s="19">
        <f t="shared" si="2"/>
        <v>45334</v>
      </c>
      <c r="C110" s="20" t="s">
        <v>78</v>
      </c>
      <c r="D110" s="21" cm="1">
        <f t="array" ref="D110">SUMPRODUCT(('③【組立化粧箱】作業依頼＆実績'!$K$7:$K$256=④【組立化粧箱】在庫情報!$B110)*('③【組立化粧箱】作業依頼＆実績'!$L$7:$L$256=④【組立化粧箱】在庫情報!E$4),('③【組立化粧箱】作業依頼＆実績'!$N$7:$N$256))</f>
        <v>0</v>
      </c>
      <c r="E110" s="22">
        <f>SUMPRODUCT(('⑤【組立化粧箱】出荷依頼＆出荷実績'!$L$7:$L$256=④【組立化粧箱】在庫情報!$B110)*('⑤【組立化粧箱】出荷依頼＆出荷実績'!$M$7:$M$256=④【組立化粧箱】在庫情報!E$4),('⑤【組立化粧箱】出荷依頼＆出荷実績'!$O$7:$O$256))</f>
        <v>0</v>
      </c>
      <c r="F110" s="23">
        <f t="shared" si="15"/>
        <v>4060</v>
      </c>
      <c r="G110" s="21" cm="1">
        <f t="array" ref="G110">SUMPRODUCT(('③【組立化粧箱】作業依頼＆実績'!$K$7:$K$256=④【組立化粧箱】在庫情報!$B110)*('③【組立化粧箱】作業依頼＆実績'!$L$7:$L$256=④【組立化粧箱】在庫情報!H$4),('③【組立化粧箱】作業依頼＆実績'!$N$7:$N$256))</f>
        <v>0</v>
      </c>
      <c r="H110" s="22">
        <f>SUMPRODUCT(('⑤【組立化粧箱】出荷依頼＆出荷実績'!$L$7:$L$256=④【組立化粧箱】在庫情報!$B110)*('⑤【組立化粧箱】出荷依頼＆出荷実績'!$M$7:$M$256=④【組立化粧箱】在庫情報!H$4),('⑤【組立化粧箱】出荷依頼＆出荷実績'!$O$7:$O$256))</f>
        <v>0</v>
      </c>
      <c r="I110" s="23">
        <f t="shared" si="16"/>
        <v>336</v>
      </c>
      <c r="J110" s="21" cm="1">
        <f t="array" ref="J110">SUMPRODUCT(('③【組立化粧箱】作業依頼＆実績'!$K$7:$K$256=④【組立化粧箱】在庫情報!$B110)*('③【組立化粧箱】作業依頼＆実績'!$L$7:$L$256=④【組立化粧箱】在庫情報!K$4),('③【組立化粧箱】作業依頼＆実績'!$N$7:$N$256))</f>
        <v>0</v>
      </c>
      <c r="K110" s="22">
        <f>SUMPRODUCT(('⑤【組立化粧箱】出荷依頼＆出荷実績'!$L$7:$L$256=④【組立化粧箱】在庫情報!$B110)*('⑤【組立化粧箱】出荷依頼＆出荷実績'!$M$7:$M$256=④【組立化粧箱】在庫情報!K$4),('⑤【組立化粧箱】出荷依頼＆出荷実績'!$O$7:$O$256))</f>
        <v>0</v>
      </c>
      <c r="L110" s="23">
        <f t="shared" si="17"/>
        <v>957</v>
      </c>
      <c r="M110" s="159"/>
      <c r="N110" s="160"/>
      <c r="O110" s="161"/>
      <c r="P110" s="21" cm="1">
        <f t="array" ref="P110">SUMPRODUCT(('③【組立化粧箱】作業依頼＆実績'!$K$7:$K$256=④【組立化粧箱】在庫情報!$B110)*('③【組立化粧箱】作業依頼＆実績'!$L$7:$L$256=④【組立化粧箱】在庫情報!Q$4),('③【組立化粧箱】作業依頼＆実績'!$N$7:$N$256))</f>
        <v>0</v>
      </c>
      <c r="Q110" s="21" cm="1">
        <f t="array" ref="Q110">SUMPRODUCT(('③【組立化粧箱】作業依頼＆実績'!$K$7:$K$256=④【組立化粧箱】在庫情報!$B110)*('③【組立化粧箱】作業依頼＆実績'!$L$7:$L$256=④【組立化粧箱】在庫情報!R$4),('③【組立化粧箱】作業依頼＆実績'!$N$7:$N$256))</f>
        <v>0</v>
      </c>
      <c r="R110" s="23">
        <f t="shared" si="18"/>
        <v>82</v>
      </c>
      <c r="T110" s="68">
        <f t="shared" si="19"/>
        <v>0</v>
      </c>
      <c r="U110" s="22">
        <f t="shared" si="20"/>
        <v>0</v>
      </c>
      <c r="V110" s="69">
        <f t="shared" si="21"/>
        <v>5435</v>
      </c>
    </row>
    <row r="111" spans="2:22" ht="19.5" customHeight="1" outlineLevel="1" x14ac:dyDescent="0.25">
      <c r="B111" s="19">
        <f t="shared" si="2"/>
        <v>45335</v>
      </c>
      <c r="C111" s="20" t="s">
        <v>79</v>
      </c>
      <c r="D111" s="21" cm="1">
        <f t="array" ref="D111">SUMPRODUCT(('③【組立化粧箱】作業依頼＆実績'!$K$7:$K$256=④【組立化粧箱】在庫情報!$B111)*('③【組立化粧箱】作業依頼＆実績'!$L$7:$L$256=④【組立化粧箱】在庫情報!E$4),('③【組立化粧箱】作業依頼＆実績'!$N$7:$N$256))</f>
        <v>0</v>
      </c>
      <c r="E111" s="22">
        <f>SUMPRODUCT(('⑤【組立化粧箱】出荷依頼＆出荷実績'!$L$7:$L$256=④【組立化粧箱】在庫情報!$B111)*('⑤【組立化粧箱】出荷依頼＆出荷実績'!$M$7:$M$256=④【組立化粧箱】在庫情報!E$4),('⑤【組立化粧箱】出荷依頼＆出荷実績'!$O$7:$O$256))</f>
        <v>0</v>
      </c>
      <c r="F111" s="23">
        <f t="shared" ref="F111:F154" si="22">+F110+D111-E111</f>
        <v>4060</v>
      </c>
      <c r="G111" s="21" cm="1">
        <f t="array" ref="G111">SUMPRODUCT(('③【組立化粧箱】作業依頼＆実績'!$K$7:$K$256=④【組立化粧箱】在庫情報!$B111)*('③【組立化粧箱】作業依頼＆実績'!$L$7:$L$256=④【組立化粧箱】在庫情報!H$4),('③【組立化粧箱】作業依頼＆実績'!$N$7:$N$256))</f>
        <v>0</v>
      </c>
      <c r="H111" s="22">
        <f>SUMPRODUCT(('⑤【組立化粧箱】出荷依頼＆出荷実績'!$L$7:$L$256=④【組立化粧箱】在庫情報!$B111)*('⑤【組立化粧箱】出荷依頼＆出荷実績'!$M$7:$M$256=④【組立化粧箱】在庫情報!H$4),('⑤【組立化粧箱】出荷依頼＆出荷実績'!$O$7:$O$256))</f>
        <v>0</v>
      </c>
      <c r="I111" s="23">
        <f t="shared" ref="I111:I154" si="23">+I110+G111-H111</f>
        <v>336</v>
      </c>
      <c r="J111" s="21" cm="1">
        <f t="array" ref="J111">SUMPRODUCT(('③【組立化粧箱】作業依頼＆実績'!$K$7:$K$256=④【組立化粧箱】在庫情報!$B111)*('③【組立化粧箱】作業依頼＆実績'!$L$7:$L$256=④【組立化粧箱】在庫情報!K$4),('③【組立化粧箱】作業依頼＆実績'!$N$7:$N$256))</f>
        <v>0</v>
      </c>
      <c r="K111" s="22">
        <f>SUMPRODUCT(('⑤【組立化粧箱】出荷依頼＆出荷実績'!$L$7:$L$256=④【組立化粧箱】在庫情報!$B111)*('⑤【組立化粧箱】出荷依頼＆出荷実績'!$M$7:$M$256=④【組立化粧箱】在庫情報!K$4),('⑤【組立化粧箱】出荷依頼＆出荷実績'!$O$7:$O$256))</f>
        <v>0</v>
      </c>
      <c r="L111" s="23">
        <f t="shared" ref="L111:L154" si="24">+L110+J111-K111</f>
        <v>957</v>
      </c>
      <c r="M111" s="159"/>
      <c r="N111" s="160"/>
      <c r="O111" s="161"/>
      <c r="P111" s="21" cm="1">
        <f t="array" ref="P111">SUMPRODUCT(('③【組立化粧箱】作業依頼＆実績'!$K$7:$K$256=④【組立化粧箱】在庫情報!$B111)*('③【組立化粧箱】作業依頼＆実績'!$L$7:$L$256=④【組立化粧箱】在庫情報!Q$4),('③【組立化粧箱】作業依頼＆実績'!$N$7:$N$256))</f>
        <v>0</v>
      </c>
      <c r="Q111" s="21" cm="1">
        <f t="array" ref="Q111">SUMPRODUCT(('③【組立化粧箱】作業依頼＆実績'!$K$7:$K$256=④【組立化粧箱】在庫情報!$B111)*('③【組立化粧箱】作業依頼＆実績'!$L$7:$L$256=④【組立化粧箱】在庫情報!R$4),('③【組立化粧箱】作業依頼＆実績'!$N$7:$N$256))</f>
        <v>0</v>
      </c>
      <c r="R111" s="23">
        <f t="shared" ref="R111:R128" si="25">+R110+P111-Q111</f>
        <v>82</v>
      </c>
      <c r="T111" s="68">
        <f t="shared" si="19"/>
        <v>0</v>
      </c>
      <c r="U111" s="22">
        <f t="shared" si="20"/>
        <v>0</v>
      </c>
      <c r="V111" s="69">
        <f t="shared" si="21"/>
        <v>5435</v>
      </c>
    </row>
    <row r="112" spans="2:22" ht="19.5" customHeight="1" outlineLevel="1" x14ac:dyDescent="0.25">
      <c r="B112" s="19">
        <f t="shared" si="2"/>
        <v>45336</v>
      </c>
      <c r="C112" s="20" t="s">
        <v>80</v>
      </c>
      <c r="D112" s="21" cm="1">
        <f t="array" ref="D112">SUMPRODUCT(('③【組立化粧箱】作業依頼＆実績'!$K$7:$K$256=④【組立化粧箱】在庫情報!$B112)*('③【組立化粧箱】作業依頼＆実績'!$L$7:$L$256=④【組立化粧箱】在庫情報!E$4),('③【組立化粧箱】作業依頼＆実績'!$N$7:$N$256))</f>
        <v>0</v>
      </c>
      <c r="E112" s="22">
        <f>SUMPRODUCT(('⑤【組立化粧箱】出荷依頼＆出荷実績'!$L$7:$L$256=④【組立化粧箱】在庫情報!$B112)*('⑤【組立化粧箱】出荷依頼＆出荷実績'!$M$7:$M$256=④【組立化粧箱】在庫情報!E$4),('⑤【組立化粧箱】出荷依頼＆出荷実績'!$O$7:$O$256))</f>
        <v>0</v>
      </c>
      <c r="F112" s="23">
        <f t="shared" si="22"/>
        <v>4060</v>
      </c>
      <c r="G112" s="21" cm="1">
        <f t="array" ref="G112">SUMPRODUCT(('③【組立化粧箱】作業依頼＆実績'!$K$7:$K$256=④【組立化粧箱】在庫情報!$B112)*('③【組立化粧箱】作業依頼＆実績'!$L$7:$L$256=④【組立化粧箱】在庫情報!H$4),('③【組立化粧箱】作業依頼＆実績'!$N$7:$N$256))</f>
        <v>0</v>
      </c>
      <c r="H112" s="22">
        <f>SUMPRODUCT(('⑤【組立化粧箱】出荷依頼＆出荷実績'!$L$7:$L$256=④【組立化粧箱】在庫情報!$B112)*('⑤【組立化粧箱】出荷依頼＆出荷実績'!$M$7:$M$256=④【組立化粧箱】在庫情報!H$4),('⑤【組立化粧箱】出荷依頼＆出荷実績'!$O$7:$O$256))</f>
        <v>0</v>
      </c>
      <c r="I112" s="23">
        <f t="shared" si="23"/>
        <v>336</v>
      </c>
      <c r="J112" s="21" cm="1">
        <f t="array" ref="J112">SUMPRODUCT(('③【組立化粧箱】作業依頼＆実績'!$K$7:$K$256=④【組立化粧箱】在庫情報!$B112)*('③【組立化粧箱】作業依頼＆実績'!$L$7:$L$256=④【組立化粧箱】在庫情報!K$4),('③【組立化粧箱】作業依頼＆実績'!$N$7:$N$256))</f>
        <v>0</v>
      </c>
      <c r="K112" s="22">
        <f>SUMPRODUCT(('⑤【組立化粧箱】出荷依頼＆出荷実績'!$L$7:$L$256=④【組立化粧箱】在庫情報!$B112)*('⑤【組立化粧箱】出荷依頼＆出荷実績'!$M$7:$M$256=④【組立化粧箱】在庫情報!K$4),('⑤【組立化粧箱】出荷依頼＆出荷実績'!$O$7:$O$256))</f>
        <v>0</v>
      </c>
      <c r="L112" s="23">
        <f t="shared" si="24"/>
        <v>957</v>
      </c>
      <c r="M112" s="159"/>
      <c r="N112" s="160"/>
      <c r="O112" s="161"/>
      <c r="P112" s="21" cm="1">
        <f t="array" ref="P112">SUMPRODUCT(('③【組立化粧箱】作業依頼＆実績'!$K$7:$K$256=④【組立化粧箱】在庫情報!$B112)*('③【組立化粧箱】作業依頼＆実績'!$L$7:$L$256=④【組立化粧箱】在庫情報!Q$4),('③【組立化粧箱】作業依頼＆実績'!$N$7:$N$256))</f>
        <v>0</v>
      </c>
      <c r="Q112" s="21" cm="1">
        <f t="array" ref="Q112">SUMPRODUCT(('③【組立化粧箱】作業依頼＆実績'!$K$7:$K$256=④【組立化粧箱】在庫情報!$B112)*('③【組立化粧箱】作業依頼＆実績'!$L$7:$L$256=④【組立化粧箱】在庫情報!R$4),('③【組立化粧箱】作業依頼＆実績'!$N$7:$N$256))</f>
        <v>0</v>
      </c>
      <c r="R112" s="23">
        <f t="shared" si="25"/>
        <v>82</v>
      </c>
      <c r="T112" s="68">
        <f t="shared" si="19"/>
        <v>0</v>
      </c>
      <c r="U112" s="22">
        <f t="shared" si="20"/>
        <v>0</v>
      </c>
      <c r="V112" s="69">
        <f t="shared" si="21"/>
        <v>5435</v>
      </c>
    </row>
    <row r="113" spans="2:22" ht="19.5" customHeight="1" outlineLevel="1" x14ac:dyDescent="0.25">
      <c r="B113" s="19">
        <f t="shared" si="2"/>
        <v>45337</v>
      </c>
      <c r="C113" s="20" t="s">
        <v>81</v>
      </c>
      <c r="D113" s="21" cm="1">
        <f t="array" ref="D113">SUMPRODUCT(('③【組立化粧箱】作業依頼＆実績'!$K$7:$K$256=④【組立化粧箱】在庫情報!$B113)*('③【組立化粧箱】作業依頼＆実績'!$L$7:$L$256=④【組立化粧箱】在庫情報!E$4),('③【組立化粧箱】作業依頼＆実績'!$N$7:$N$256))</f>
        <v>0</v>
      </c>
      <c r="E113" s="22">
        <f>SUMPRODUCT(('⑤【組立化粧箱】出荷依頼＆出荷実績'!$L$7:$L$256=④【組立化粧箱】在庫情報!$B113)*('⑤【組立化粧箱】出荷依頼＆出荷実績'!$M$7:$M$256=④【組立化粧箱】在庫情報!E$4),('⑤【組立化粧箱】出荷依頼＆出荷実績'!$O$7:$O$256))</f>
        <v>0</v>
      </c>
      <c r="F113" s="23">
        <f t="shared" si="22"/>
        <v>4060</v>
      </c>
      <c r="G113" s="21" cm="1">
        <f t="array" ref="G113">SUMPRODUCT(('③【組立化粧箱】作業依頼＆実績'!$K$7:$K$256=④【組立化粧箱】在庫情報!$B113)*('③【組立化粧箱】作業依頼＆実績'!$L$7:$L$256=④【組立化粧箱】在庫情報!H$4),('③【組立化粧箱】作業依頼＆実績'!$N$7:$N$256))</f>
        <v>0</v>
      </c>
      <c r="H113" s="22">
        <f>SUMPRODUCT(('⑤【組立化粧箱】出荷依頼＆出荷実績'!$L$7:$L$256=④【組立化粧箱】在庫情報!$B113)*('⑤【組立化粧箱】出荷依頼＆出荷実績'!$M$7:$M$256=④【組立化粧箱】在庫情報!H$4),('⑤【組立化粧箱】出荷依頼＆出荷実績'!$O$7:$O$256))</f>
        <v>0</v>
      </c>
      <c r="I113" s="23">
        <f t="shared" si="23"/>
        <v>336</v>
      </c>
      <c r="J113" s="21" cm="1">
        <f t="array" ref="J113">SUMPRODUCT(('③【組立化粧箱】作業依頼＆実績'!$K$7:$K$256=④【組立化粧箱】在庫情報!$B113)*('③【組立化粧箱】作業依頼＆実績'!$L$7:$L$256=④【組立化粧箱】在庫情報!K$4),('③【組立化粧箱】作業依頼＆実績'!$N$7:$N$256))</f>
        <v>0</v>
      </c>
      <c r="K113" s="22">
        <f>SUMPRODUCT(('⑤【組立化粧箱】出荷依頼＆出荷実績'!$L$7:$L$256=④【組立化粧箱】在庫情報!$B113)*('⑤【組立化粧箱】出荷依頼＆出荷実績'!$M$7:$M$256=④【組立化粧箱】在庫情報!K$4),('⑤【組立化粧箱】出荷依頼＆出荷実績'!$O$7:$O$256))</f>
        <v>0</v>
      </c>
      <c r="L113" s="23">
        <f t="shared" si="24"/>
        <v>957</v>
      </c>
      <c r="M113" s="159"/>
      <c r="N113" s="160"/>
      <c r="O113" s="161"/>
      <c r="P113" s="21" cm="1">
        <f t="array" ref="P113">SUMPRODUCT(('③【組立化粧箱】作業依頼＆実績'!$K$7:$K$256=④【組立化粧箱】在庫情報!$B113)*('③【組立化粧箱】作業依頼＆実績'!$L$7:$L$256=④【組立化粧箱】在庫情報!Q$4),('③【組立化粧箱】作業依頼＆実績'!$N$7:$N$256))</f>
        <v>0</v>
      </c>
      <c r="Q113" s="21" cm="1">
        <f t="array" ref="Q113">SUMPRODUCT(('③【組立化粧箱】作業依頼＆実績'!$K$7:$K$256=④【組立化粧箱】在庫情報!$B113)*('③【組立化粧箱】作業依頼＆実績'!$L$7:$L$256=④【組立化粧箱】在庫情報!R$4),('③【組立化粧箱】作業依頼＆実績'!$N$7:$N$256))</f>
        <v>0</v>
      </c>
      <c r="R113" s="23">
        <f t="shared" si="25"/>
        <v>82</v>
      </c>
      <c r="T113" s="68">
        <f t="shared" si="19"/>
        <v>0</v>
      </c>
      <c r="U113" s="22">
        <f t="shared" si="20"/>
        <v>0</v>
      </c>
      <c r="V113" s="69">
        <f t="shared" si="21"/>
        <v>5435</v>
      </c>
    </row>
    <row r="114" spans="2:22" ht="19.5" customHeight="1" outlineLevel="1" x14ac:dyDescent="0.25">
      <c r="B114" s="19">
        <f t="shared" si="2"/>
        <v>45338</v>
      </c>
      <c r="C114" s="20" t="s">
        <v>75</v>
      </c>
      <c r="D114" s="21" cm="1">
        <f t="array" ref="D114">SUMPRODUCT(('③【組立化粧箱】作業依頼＆実績'!$K$7:$K$256=④【組立化粧箱】在庫情報!$B114)*('③【組立化粧箱】作業依頼＆実績'!$L$7:$L$256=④【組立化粧箱】在庫情報!E$4),('③【組立化粧箱】作業依頼＆実績'!$N$7:$N$256))</f>
        <v>0</v>
      </c>
      <c r="E114" s="22">
        <f>SUMPRODUCT(('⑤【組立化粧箱】出荷依頼＆出荷実績'!$L$7:$L$256=④【組立化粧箱】在庫情報!$B114)*('⑤【組立化粧箱】出荷依頼＆出荷実績'!$M$7:$M$256=④【組立化粧箱】在庫情報!E$4),('⑤【組立化粧箱】出荷依頼＆出荷実績'!$O$7:$O$256))</f>
        <v>0</v>
      </c>
      <c r="F114" s="23">
        <f t="shared" si="22"/>
        <v>4060</v>
      </c>
      <c r="G114" s="21" cm="1">
        <f t="array" ref="G114">SUMPRODUCT(('③【組立化粧箱】作業依頼＆実績'!$K$7:$K$256=④【組立化粧箱】在庫情報!$B114)*('③【組立化粧箱】作業依頼＆実績'!$L$7:$L$256=④【組立化粧箱】在庫情報!H$4),('③【組立化粧箱】作業依頼＆実績'!$N$7:$N$256))</f>
        <v>0</v>
      </c>
      <c r="H114" s="22">
        <f>SUMPRODUCT(('⑤【組立化粧箱】出荷依頼＆出荷実績'!$L$7:$L$256=④【組立化粧箱】在庫情報!$B114)*('⑤【組立化粧箱】出荷依頼＆出荷実績'!$M$7:$M$256=④【組立化粧箱】在庫情報!H$4),('⑤【組立化粧箱】出荷依頼＆出荷実績'!$O$7:$O$256))</f>
        <v>0</v>
      </c>
      <c r="I114" s="23">
        <f t="shared" si="23"/>
        <v>336</v>
      </c>
      <c r="J114" s="21" cm="1">
        <f t="array" ref="J114">SUMPRODUCT(('③【組立化粧箱】作業依頼＆実績'!$K$7:$K$256=④【組立化粧箱】在庫情報!$B114)*('③【組立化粧箱】作業依頼＆実績'!$L$7:$L$256=④【組立化粧箱】在庫情報!K$4),('③【組立化粧箱】作業依頼＆実績'!$N$7:$N$256))</f>
        <v>0</v>
      </c>
      <c r="K114" s="22">
        <f>SUMPRODUCT(('⑤【組立化粧箱】出荷依頼＆出荷実績'!$L$7:$L$256=④【組立化粧箱】在庫情報!$B114)*('⑤【組立化粧箱】出荷依頼＆出荷実績'!$M$7:$M$256=④【組立化粧箱】在庫情報!K$4),('⑤【組立化粧箱】出荷依頼＆出荷実績'!$O$7:$O$256))</f>
        <v>0</v>
      </c>
      <c r="L114" s="23">
        <f t="shared" si="24"/>
        <v>957</v>
      </c>
      <c r="M114" s="159"/>
      <c r="N114" s="160"/>
      <c r="O114" s="161"/>
      <c r="P114" s="21" cm="1">
        <f t="array" ref="P114">SUMPRODUCT(('③【組立化粧箱】作業依頼＆実績'!$K$7:$K$256=④【組立化粧箱】在庫情報!$B114)*('③【組立化粧箱】作業依頼＆実績'!$L$7:$L$256=④【組立化粧箱】在庫情報!Q$4),('③【組立化粧箱】作業依頼＆実績'!$N$7:$N$256))</f>
        <v>0</v>
      </c>
      <c r="Q114" s="21" cm="1">
        <f t="array" ref="Q114">SUMPRODUCT(('③【組立化粧箱】作業依頼＆実績'!$K$7:$K$256=④【組立化粧箱】在庫情報!$B114)*('③【組立化粧箱】作業依頼＆実績'!$L$7:$L$256=④【組立化粧箱】在庫情報!R$4),('③【組立化粧箱】作業依頼＆実績'!$N$7:$N$256))</f>
        <v>0</v>
      </c>
      <c r="R114" s="23">
        <f t="shared" si="25"/>
        <v>82</v>
      </c>
      <c r="T114" s="68">
        <f t="shared" si="19"/>
        <v>0</v>
      </c>
      <c r="U114" s="22">
        <f t="shared" si="20"/>
        <v>0</v>
      </c>
      <c r="V114" s="69">
        <f t="shared" si="21"/>
        <v>5435</v>
      </c>
    </row>
    <row r="115" spans="2:22" ht="19.5" customHeight="1" outlineLevel="1" x14ac:dyDescent="0.25">
      <c r="B115" s="19">
        <f t="shared" si="2"/>
        <v>45339</v>
      </c>
      <c r="C115" s="20" t="s">
        <v>76</v>
      </c>
      <c r="D115" s="21" cm="1">
        <f t="array" ref="D115">SUMPRODUCT(('③【組立化粧箱】作業依頼＆実績'!$K$7:$K$256=④【組立化粧箱】在庫情報!$B115)*('③【組立化粧箱】作業依頼＆実績'!$L$7:$L$256=④【組立化粧箱】在庫情報!E$4),('③【組立化粧箱】作業依頼＆実績'!$N$7:$N$256))</f>
        <v>0</v>
      </c>
      <c r="E115" s="22">
        <f>SUMPRODUCT(('⑤【組立化粧箱】出荷依頼＆出荷実績'!$L$7:$L$256=④【組立化粧箱】在庫情報!$B115)*('⑤【組立化粧箱】出荷依頼＆出荷実績'!$M$7:$M$256=④【組立化粧箱】在庫情報!E$4),('⑤【組立化粧箱】出荷依頼＆出荷実績'!$O$7:$O$256))</f>
        <v>0</v>
      </c>
      <c r="F115" s="23">
        <f t="shared" si="22"/>
        <v>4060</v>
      </c>
      <c r="G115" s="21" cm="1">
        <f t="array" ref="G115">SUMPRODUCT(('③【組立化粧箱】作業依頼＆実績'!$K$7:$K$256=④【組立化粧箱】在庫情報!$B115)*('③【組立化粧箱】作業依頼＆実績'!$L$7:$L$256=④【組立化粧箱】在庫情報!H$4),('③【組立化粧箱】作業依頼＆実績'!$N$7:$N$256))</f>
        <v>0</v>
      </c>
      <c r="H115" s="22">
        <f>SUMPRODUCT(('⑤【組立化粧箱】出荷依頼＆出荷実績'!$L$7:$L$256=④【組立化粧箱】在庫情報!$B115)*('⑤【組立化粧箱】出荷依頼＆出荷実績'!$M$7:$M$256=④【組立化粧箱】在庫情報!H$4),('⑤【組立化粧箱】出荷依頼＆出荷実績'!$O$7:$O$256))</f>
        <v>0</v>
      </c>
      <c r="I115" s="23">
        <f t="shared" si="23"/>
        <v>336</v>
      </c>
      <c r="J115" s="21" cm="1">
        <f t="array" ref="J115">SUMPRODUCT(('③【組立化粧箱】作業依頼＆実績'!$K$7:$K$256=④【組立化粧箱】在庫情報!$B115)*('③【組立化粧箱】作業依頼＆実績'!$L$7:$L$256=④【組立化粧箱】在庫情報!K$4),('③【組立化粧箱】作業依頼＆実績'!$N$7:$N$256))</f>
        <v>0</v>
      </c>
      <c r="K115" s="22">
        <f>SUMPRODUCT(('⑤【組立化粧箱】出荷依頼＆出荷実績'!$L$7:$L$256=④【組立化粧箱】在庫情報!$B115)*('⑤【組立化粧箱】出荷依頼＆出荷実績'!$M$7:$M$256=④【組立化粧箱】在庫情報!K$4),('⑤【組立化粧箱】出荷依頼＆出荷実績'!$O$7:$O$256))</f>
        <v>0</v>
      </c>
      <c r="L115" s="23">
        <f t="shared" si="24"/>
        <v>957</v>
      </c>
      <c r="M115" s="159"/>
      <c r="N115" s="160"/>
      <c r="O115" s="161"/>
      <c r="P115" s="21" cm="1">
        <f t="array" ref="P115">SUMPRODUCT(('③【組立化粧箱】作業依頼＆実績'!$K$7:$K$256=④【組立化粧箱】在庫情報!$B115)*('③【組立化粧箱】作業依頼＆実績'!$L$7:$L$256=④【組立化粧箱】在庫情報!Q$4),('③【組立化粧箱】作業依頼＆実績'!$N$7:$N$256))</f>
        <v>0</v>
      </c>
      <c r="Q115" s="21" cm="1">
        <f t="array" ref="Q115">SUMPRODUCT(('③【組立化粧箱】作業依頼＆実績'!$K$7:$K$256=④【組立化粧箱】在庫情報!$B115)*('③【組立化粧箱】作業依頼＆実績'!$L$7:$L$256=④【組立化粧箱】在庫情報!R$4),('③【組立化粧箱】作業依頼＆実績'!$N$7:$N$256))</f>
        <v>0</v>
      </c>
      <c r="R115" s="23">
        <f t="shared" si="25"/>
        <v>82</v>
      </c>
      <c r="T115" s="68">
        <f t="shared" si="19"/>
        <v>0</v>
      </c>
      <c r="U115" s="22">
        <f t="shared" si="20"/>
        <v>0</v>
      </c>
      <c r="V115" s="69">
        <f t="shared" si="21"/>
        <v>5435</v>
      </c>
    </row>
    <row r="116" spans="2:22" ht="19.5" customHeight="1" outlineLevel="1" x14ac:dyDescent="0.25">
      <c r="B116" s="19">
        <f t="shared" si="2"/>
        <v>45340</v>
      </c>
      <c r="C116" s="20" t="s">
        <v>77</v>
      </c>
      <c r="D116" s="21" cm="1">
        <f t="array" ref="D116">SUMPRODUCT(('③【組立化粧箱】作業依頼＆実績'!$K$7:$K$256=④【組立化粧箱】在庫情報!$B116)*('③【組立化粧箱】作業依頼＆実績'!$L$7:$L$256=④【組立化粧箱】在庫情報!E$4),('③【組立化粧箱】作業依頼＆実績'!$N$7:$N$256))</f>
        <v>0</v>
      </c>
      <c r="E116" s="22">
        <f>SUMPRODUCT(('⑤【組立化粧箱】出荷依頼＆出荷実績'!$L$7:$L$256=④【組立化粧箱】在庫情報!$B116)*('⑤【組立化粧箱】出荷依頼＆出荷実績'!$M$7:$M$256=④【組立化粧箱】在庫情報!E$4),('⑤【組立化粧箱】出荷依頼＆出荷実績'!$O$7:$O$256))</f>
        <v>0</v>
      </c>
      <c r="F116" s="23">
        <f t="shared" si="22"/>
        <v>4060</v>
      </c>
      <c r="G116" s="21" cm="1">
        <f t="array" ref="G116">SUMPRODUCT(('③【組立化粧箱】作業依頼＆実績'!$K$7:$K$256=④【組立化粧箱】在庫情報!$B116)*('③【組立化粧箱】作業依頼＆実績'!$L$7:$L$256=④【組立化粧箱】在庫情報!H$4),('③【組立化粧箱】作業依頼＆実績'!$N$7:$N$256))</f>
        <v>0</v>
      </c>
      <c r="H116" s="22">
        <f>SUMPRODUCT(('⑤【組立化粧箱】出荷依頼＆出荷実績'!$L$7:$L$256=④【組立化粧箱】在庫情報!$B116)*('⑤【組立化粧箱】出荷依頼＆出荷実績'!$M$7:$M$256=④【組立化粧箱】在庫情報!H$4),('⑤【組立化粧箱】出荷依頼＆出荷実績'!$O$7:$O$256))</f>
        <v>0</v>
      </c>
      <c r="I116" s="23">
        <f t="shared" si="23"/>
        <v>336</v>
      </c>
      <c r="J116" s="21" cm="1">
        <f t="array" ref="J116">SUMPRODUCT(('③【組立化粧箱】作業依頼＆実績'!$K$7:$K$256=④【組立化粧箱】在庫情報!$B116)*('③【組立化粧箱】作業依頼＆実績'!$L$7:$L$256=④【組立化粧箱】在庫情報!K$4),('③【組立化粧箱】作業依頼＆実績'!$N$7:$N$256))</f>
        <v>0</v>
      </c>
      <c r="K116" s="22">
        <f>SUMPRODUCT(('⑤【組立化粧箱】出荷依頼＆出荷実績'!$L$7:$L$256=④【組立化粧箱】在庫情報!$B116)*('⑤【組立化粧箱】出荷依頼＆出荷実績'!$M$7:$M$256=④【組立化粧箱】在庫情報!K$4),('⑤【組立化粧箱】出荷依頼＆出荷実績'!$O$7:$O$256))</f>
        <v>0</v>
      </c>
      <c r="L116" s="23">
        <f t="shared" si="24"/>
        <v>957</v>
      </c>
      <c r="M116" s="159"/>
      <c r="N116" s="160"/>
      <c r="O116" s="161"/>
      <c r="P116" s="21" cm="1">
        <f t="array" ref="P116">SUMPRODUCT(('③【組立化粧箱】作業依頼＆実績'!$K$7:$K$256=④【組立化粧箱】在庫情報!$B116)*('③【組立化粧箱】作業依頼＆実績'!$L$7:$L$256=④【組立化粧箱】在庫情報!Q$4),('③【組立化粧箱】作業依頼＆実績'!$N$7:$N$256))</f>
        <v>0</v>
      </c>
      <c r="Q116" s="21" cm="1">
        <f t="array" ref="Q116">SUMPRODUCT(('③【組立化粧箱】作業依頼＆実績'!$K$7:$K$256=④【組立化粧箱】在庫情報!$B116)*('③【組立化粧箱】作業依頼＆実績'!$L$7:$L$256=④【組立化粧箱】在庫情報!R$4),('③【組立化粧箱】作業依頼＆実績'!$N$7:$N$256))</f>
        <v>0</v>
      </c>
      <c r="R116" s="23">
        <f t="shared" si="25"/>
        <v>82</v>
      </c>
      <c r="T116" s="68">
        <f t="shared" si="19"/>
        <v>0</v>
      </c>
      <c r="U116" s="22">
        <f t="shared" si="20"/>
        <v>0</v>
      </c>
      <c r="V116" s="69">
        <f t="shared" si="21"/>
        <v>5435</v>
      </c>
    </row>
    <row r="117" spans="2:22" ht="19.5" customHeight="1" outlineLevel="1" x14ac:dyDescent="0.25">
      <c r="B117" s="19">
        <f t="shared" si="2"/>
        <v>45341</v>
      </c>
      <c r="C117" s="20" t="s">
        <v>78</v>
      </c>
      <c r="D117" s="21" cm="1">
        <f t="array" ref="D117">SUMPRODUCT(('③【組立化粧箱】作業依頼＆実績'!$K$7:$K$256=④【組立化粧箱】在庫情報!$B117)*('③【組立化粧箱】作業依頼＆実績'!$L$7:$L$256=④【組立化粧箱】在庫情報!E$4),('③【組立化粧箱】作業依頼＆実績'!$N$7:$N$256))</f>
        <v>0</v>
      </c>
      <c r="E117" s="22">
        <f>SUMPRODUCT(('⑤【組立化粧箱】出荷依頼＆出荷実績'!$L$7:$L$256=④【組立化粧箱】在庫情報!$B117)*('⑤【組立化粧箱】出荷依頼＆出荷実績'!$M$7:$M$256=④【組立化粧箱】在庫情報!E$4),('⑤【組立化粧箱】出荷依頼＆出荷実績'!$O$7:$O$256))</f>
        <v>0</v>
      </c>
      <c r="F117" s="23">
        <f t="shared" si="22"/>
        <v>4060</v>
      </c>
      <c r="G117" s="21" cm="1">
        <f t="array" ref="G117">SUMPRODUCT(('③【組立化粧箱】作業依頼＆実績'!$K$7:$K$256=④【組立化粧箱】在庫情報!$B117)*('③【組立化粧箱】作業依頼＆実績'!$L$7:$L$256=④【組立化粧箱】在庫情報!H$4),('③【組立化粧箱】作業依頼＆実績'!$N$7:$N$256))</f>
        <v>0</v>
      </c>
      <c r="H117" s="22">
        <f>SUMPRODUCT(('⑤【組立化粧箱】出荷依頼＆出荷実績'!$L$7:$L$256=④【組立化粧箱】在庫情報!$B117)*('⑤【組立化粧箱】出荷依頼＆出荷実績'!$M$7:$M$256=④【組立化粧箱】在庫情報!H$4),('⑤【組立化粧箱】出荷依頼＆出荷実績'!$O$7:$O$256))</f>
        <v>0</v>
      </c>
      <c r="I117" s="23">
        <f t="shared" si="23"/>
        <v>336</v>
      </c>
      <c r="J117" s="21" cm="1">
        <f t="array" ref="J117">SUMPRODUCT(('③【組立化粧箱】作業依頼＆実績'!$K$7:$K$256=④【組立化粧箱】在庫情報!$B117)*('③【組立化粧箱】作業依頼＆実績'!$L$7:$L$256=④【組立化粧箱】在庫情報!K$4),('③【組立化粧箱】作業依頼＆実績'!$N$7:$N$256))</f>
        <v>0</v>
      </c>
      <c r="K117" s="22">
        <f>SUMPRODUCT(('⑤【組立化粧箱】出荷依頼＆出荷実績'!$L$7:$L$256=④【組立化粧箱】在庫情報!$B117)*('⑤【組立化粧箱】出荷依頼＆出荷実績'!$M$7:$M$256=④【組立化粧箱】在庫情報!K$4),('⑤【組立化粧箱】出荷依頼＆出荷実績'!$O$7:$O$256))</f>
        <v>0</v>
      </c>
      <c r="L117" s="23">
        <f t="shared" si="24"/>
        <v>957</v>
      </c>
      <c r="M117" s="159"/>
      <c r="N117" s="160"/>
      <c r="O117" s="161"/>
      <c r="P117" s="21" cm="1">
        <f t="array" ref="P117">SUMPRODUCT(('③【組立化粧箱】作業依頼＆実績'!$K$7:$K$256=④【組立化粧箱】在庫情報!$B117)*('③【組立化粧箱】作業依頼＆実績'!$L$7:$L$256=④【組立化粧箱】在庫情報!Q$4),('③【組立化粧箱】作業依頼＆実績'!$N$7:$N$256))</f>
        <v>0</v>
      </c>
      <c r="Q117" s="21" cm="1">
        <f t="array" ref="Q117">SUMPRODUCT(('③【組立化粧箱】作業依頼＆実績'!$K$7:$K$256=④【組立化粧箱】在庫情報!$B117)*('③【組立化粧箱】作業依頼＆実績'!$L$7:$L$256=④【組立化粧箱】在庫情報!R$4),('③【組立化粧箱】作業依頼＆実績'!$N$7:$N$256))</f>
        <v>0</v>
      </c>
      <c r="R117" s="23">
        <f t="shared" si="25"/>
        <v>82</v>
      </c>
      <c r="T117" s="68">
        <f t="shared" si="19"/>
        <v>0</v>
      </c>
      <c r="U117" s="22">
        <f t="shared" si="20"/>
        <v>0</v>
      </c>
      <c r="V117" s="69">
        <f t="shared" si="21"/>
        <v>5435</v>
      </c>
    </row>
    <row r="118" spans="2:22" ht="19.5" customHeight="1" outlineLevel="1" x14ac:dyDescent="0.25">
      <c r="B118" s="19">
        <f t="shared" si="2"/>
        <v>45342</v>
      </c>
      <c r="C118" s="20" t="s">
        <v>79</v>
      </c>
      <c r="D118" s="21" cm="1">
        <f t="array" ref="D118">SUMPRODUCT(('③【組立化粧箱】作業依頼＆実績'!$K$7:$K$256=④【組立化粧箱】在庫情報!$B118)*('③【組立化粧箱】作業依頼＆実績'!$L$7:$L$256=④【組立化粧箱】在庫情報!E$4),('③【組立化粧箱】作業依頼＆実績'!$N$7:$N$256))</f>
        <v>0</v>
      </c>
      <c r="E118" s="22">
        <f>SUMPRODUCT(('⑤【組立化粧箱】出荷依頼＆出荷実績'!$L$7:$L$256=④【組立化粧箱】在庫情報!$B118)*('⑤【組立化粧箱】出荷依頼＆出荷実績'!$M$7:$M$256=④【組立化粧箱】在庫情報!E$4),('⑤【組立化粧箱】出荷依頼＆出荷実績'!$O$7:$O$256))</f>
        <v>0</v>
      </c>
      <c r="F118" s="23">
        <f t="shared" si="22"/>
        <v>4060</v>
      </c>
      <c r="G118" s="21" cm="1">
        <f t="array" ref="G118">SUMPRODUCT(('③【組立化粧箱】作業依頼＆実績'!$K$7:$K$256=④【組立化粧箱】在庫情報!$B118)*('③【組立化粧箱】作業依頼＆実績'!$L$7:$L$256=④【組立化粧箱】在庫情報!H$4),('③【組立化粧箱】作業依頼＆実績'!$N$7:$N$256))</f>
        <v>0</v>
      </c>
      <c r="H118" s="22">
        <f>SUMPRODUCT(('⑤【組立化粧箱】出荷依頼＆出荷実績'!$L$7:$L$256=④【組立化粧箱】在庫情報!$B118)*('⑤【組立化粧箱】出荷依頼＆出荷実績'!$M$7:$M$256=④【組立化粧箱】在庫情報!H$4),('⑤【組立化粧箱】出荷依頼＆出荷実績'!$O$7:$O$256))</f>
        <v>0</v>
      </c>
      <c r="I118" s="23">
        <f t="shared" si="23"/>
        <v>336</v>
      </c>
      <c r="J118" s="21" cm="1">
        <f t="array" ref="J118">SUMPRODUCT(('③【組立化粧箱】作業依頼＆実績'!$K$7:$K$256=④【組立化粧箱】在庫情報!$B118)*('③【組立化粧箱】作業依頼＆実績'!$L$7:$L$256=④【組立化粧箱】在庫情報!K$4),('③【組立化粧箱】作業依頼＆実績'!$N$7:$N$256))</f>
        <v>0</v>
      </c>
      <c r="K118" s="22">
        <f>SUMPRODUCT(('⑤【組立化粧箱】出荷依頼＆出荷実績'!$L$7:$L$256=④【組立化粧箱】在庫情報!$B118)*('⑤【組立化粧箱】出荷依頼＆出荷実績'!$M$7:$M$256=④【組立化粧箱】在庫情報!K$4),('⑤【組立化粧箱】出荷依頼＆出荷実績'!$O$7:$O$256))</f>
        <v>0</v>
      </c>
      <c r="L118" s="23">
        <f t="shared" si="24"/>
        <v>957</v>
      </c>
      <c r="M118" s="159"/>
      <c r="N118" s="160"/>
      <c r="O118" s="161"/>
      <c r="P118" s="21" cm="1">
        <f t="array" ref="P118">SUMPRODUCT(('③【組立化粧箱】作業依頼＆実績'!$K$7:$K$256=④【組立化粧箱】在庫情報!$B118)*('③【組立化粧箱】作業依頼＆実績'!$L$7:$L$256=④【組立化粧箱】在庫情報!Q$4),('③【組立化粧箱】作業依頼＆実績'!$N$7:$N$256))</f>
        <v>0</v>
      </c>
      <c r="Q118" s="21" cm="1">
        <f t="array" ref="Q118">SUMPRODUCT(('③【組立化粧箱】作業依頼＆実績'!$K$7:$K$256=④【組立化粧箱】在庫情報!$B118)*('③【組立化粧箱】作業依頼＆実績'!$L$7:$L$256=④【組立化粧箱】在庫情報!R$4),('③【組立化粧箱】作業依頼＆実績'!$N$7:$N$256))</f>
        <v>0</v>
      </c>
      <c r="R118" s="23">
        <f t="shared" si="25"/>
        <v>82</v>
      </c>
      <c r="T118" s="68">
        <f t="shared" si="19"/>
        <v>0</v>
      </c>
      <c r="U118" s="22">
        <f t="shared" si="20"/>
        <v>0</v>
      </c>
      <c r="V118" s="69">
        <f t="shared" si="21"/>
        <v>5435</v>
      </c>
    </row>
    <row r="119" spans="2:22" ht="19.5" customHeight="1" outlineLevel="1" x14ac:dyDescent="0.25">
      <c r="B119" s="19">
        <f t="shared" si="2"/>
        <v>45343</v>
      </c>
      <c r="C119" s="20" t="s">
        <v>80</v>
      </c>
      <c r="D119" s="21" cm="1">
        <f t="array" ref="D119">SUMPRODUCT(('③【組立化粧箱】作業依頼＆実績'!$K$7:$K$256=④【組立化粧箱】在庫情報!$B119)*('③【組立化粧箱】作業依頼＆実績'!$L$7:$L$256=④【組立化粧箱】在庫情報!E$4),('③【組立化粧箱】作業依頼＆実績'!$N$7:$N$256))</f>
        <v>0</v>
      </c>
      <c r="E119" s="22">
        <f>SUMPRODUCT(('⑤【組立化粧箱】出荷依頼＆出荷実績'!$L$7:$L$256=④【組立化粧箱】在庫情報!$B119)*('⑤【組立化粧箱】出荷依頼＆出荷実績'!$M$7:$M$256=④【組立化粧箱】在庫情報!E$4),('⑤【組立化粧箱】出荷依頼＆出荷実績'!$O$7:$O$256))</f>
        <v>0</v>
      </c>
      <c r="F119" s="23">
        <f t="shared" si="22"/>
        <v>4060</v>
      </c>
      <c r="G119" s="21" cm="1">
        <f t="array" ref="G119">SUMPRODUCT(('③【組立化粧箱】作業依頼＆実績'!$K$7:$K$256=④【組立化粧箱】在庫情報!$B119)*('③【組立化粧箱】作業依頼＆実績'!$L$7:$L$256=④【組立化粧箱】在庫情報!H$4),('③【組立化粧箱】作業依頼＆実績'!$N$7:$N$256))</f>
        <v>0</v>
      </c>
      <c r="H119" s="22">
        <f>SUMPRODUCT(('⑤【組立化粧箱】出荷依頼＆出荷実績'!$L$7:$L$256=④【組立化粧箱】在庫情報!$B119)*('⑤【組立化粧箱】出荷依頼＆出荷実績'!$M$7:$M$256=④【組立化粧箱】在庫情報!H$4),('⑤【組立化粧箱】出荷依頼＆出荷実績'!$O$7:$O$256))</f>
        <v>0</v>
      </c>
      <c r="I119" s="23">
        <f t="shared" si="23"/>
        <v>336</v>
      </c>
      <c r="J119" s="21" cm="1">
        <f t="array" ref="J119">SUMPRODUCT(('③【組立化粧箱】作業依頼＆実績'!$K$7:$K$256=④【組立化粧箱】在庫情報!$B119)*('③【組立化粧箱】作業依頼＆実績'!$L$7:$L$256=④【組立化粧箱】在庫情報!K$4),('③【組立化粧箱】作業依頼＆実績'!$N$7:$N$256))</f>
        <v>0</v>
      </c>
      <c r="K119" s="22">
        <f>SUMPRODUCT(('⑤【組立化粧箱】出荷依頼＆出荷実績'!$L$7:$L$256=④【組立化粧箱】在庫情報!$B119)*('⑤【組立化粧箱】出荷依頼＆出荷実績'!$M$7:$M$256=④【組立化粧箱】在庫情報!K$4),('⑤【組立化粧箱】出荷依頼＆出荷実績'!$O$7:$O$256))</f>
        <v>0</v>
      </c>
      <c r="L119" s="23">
        <f t="shared" si="24"/>
        <v>957</v>
      </c>
      <c r="M119" s="159"/>
      <c r="N119" s="160"/>
      <c r="O119" s="161"/>
      <c r="P119" s="21" cm="1">
        <f t="array" ref="P119">SUMPRODUCT(('③【組立化粧箱】作業依頼＆実績'!$K$7:$K$256=④【組立化粧箱】在庫情報!$B119)*('③【組立化粧箱】作業依頼＆実績'!$L$7:$L$256=④【組立化粧箱】在庫情報!Q$4),('③【組立化粧箱】作業依頼＆実績'!$N$7:$N$256))</f>
        <v>0</v>
      </c>
      <c r="Q119" s="21" cm="1">
        <f t="array" ref="Q119">SUMPRODUCT(('③【組立化粧箱】作業依頼＆実績'!$K$7:$K$256=④【組立化粧箱】在庫情報!$B119)*('③【組立化粧箱】作業依頼＆実績'!$L$7:$L$256=④【組立化粧箱】在庫情報!R$4),('③【組立化粧箱】作業依頼＆実績'!$N$7:$N$256))</f>
        <v>0</v>
      </c>
      <c r="R119" s="23">
        <f t="shared" si="25"/>
        <v>82</v>
      </c>
      <c r="T119" s="68">
        <f t="shared" si="19"/>
        <v>0</v>
      </c>
      <c r="U119" s="22">
        <f t="shared" si="20"/>
        <v>0</v>
      </c>
      <c r="V119" s="69">
        <f t="shared" si="21"/>
        <v>5435</v>
      </c>
    </row>
    <row r="120" spans="2:22" ht="19.5" customHeight="1" outlineLevel="1" x14ac:dyDescent="0.25">
      <c r="B120" s="19">
        <f t="shared" si="2"/>
        <v>45344</v>
      </c>
      <c r="C120" s="20" t="s">
        <v>81</v>
      </c>
      <c r="D120" s="21" cm="1">
        <f t="array" ref="D120">SUMPRODUCT(('③【組立化粧箱】作業依頼＆実績'!$K$7:$K$256=④【組立化粧箱】在庫情報!$B120)*('③【組立化粧箱】作業依頼＆実績'!$L$7:$L$256=④【組立化粧箱】在庫情報!E$4),('③【組立化粧箱】作業依頼＆実績'!$N$7:$N$256))</f>
        <v>0</v>
      </c>
      <c r="E120" s="22">
        <f>SUMPRODUCT(('⑤【組立化粧箱】出荷依頼＆出荷実績'!$L$7:$L$256=④【組立化粧箱】在庫情報!$B120)*('⑤【組立化粧箱】出荷依頼＆出荷実績'!$M$7:$M$256=④【組立化粧箱】在庫情報!E$4),('⑤【組立化粧箱】出荷依頼＆出荷実績'!$O$7:$O$256))</f>
        <v>0</v>
      </c>
      <c r="F120" s="23">
        <f t="shared" si="22"/>
        <v>4060</v>
      </c>
      <c r="G120" s="21" cm="1">
        <f t="array" ref="G120">SUMPRODUCT(('③【組立化粧箱】作業依頼＆実績'!$K$7:$K$256=④【組立化粧箱】在庫情報!$B120)*('③【組立化粧箱】作業依頼＆実績'!$L$7:$L$256=④【組立化粧箱】在庫情報!H$4),('③【組立化粧箱】作業依頼＆実績'!$N$7:$N$256))</f>
        <v>0</v>
      </c>
      <c r="H120" s="22">
        <f>SUMPRODUCT(('⑤【組立化粧箱】出荷依頼＆出荷実績'!$L$7:$L$256=④【組立化粧箱】在庫情報!$B120)*('⑤【組立化粧箱】出荷依頼＆出荷実績'!$M$7:$M$256=④【組立化粧箱】在庫情報!H$4),('⑤【組立化粧箱】出荷依頼＆出荷実績'!$O$7:$O$256))</f>
        <v>0</v>
      </c>
      <c r="I120" s="23">
        <f t="shared" si="23"/>
        <v>336</v>
      </c>
      <c r="J120" s="21" cm="1">
        <f t="array" ref="J120">SUMPRODUCT(('③【組立化粧箱】作業依頼＆実績'!$K$7:$K$256=④【組立化粧箱】在庫情報!$B120)*('③【組立化粧箱】作業依頼＆実績'!$L$7:$L$256=④【組立化粧箱】在庫情報!K$4),('③【組立化粧箱】作業依頼＆実績'!$N$7:$N$256))</f>
        <v>0</v>
      </c>
      <c r="K120" s="22">
        <f>SUMPRODUCT(('⑤【組立化粧箱】出荷依頼＆出荷実績'!$L$7:$L$256=④【組立化粧箱】在庫情報!$B120)*('⑤【組立化粧箱】出荷依頼＆出荷実績'!$M$7:$M$256=④【組立化粧箱】在庫情報!K$4),('⑤【組立化粧箱】出荷依頼＆出荷実績'!$O$7:$O$256))</f>
        <v>0</v>
      </c>
      <c r="L120" s="23">
        <f t="shared" si="24"/>
        <v>957</v>
      </c>
      <c r="M120" s="159"/>
      <c r="N120" s="160"/>
      <c r="O120" s="161"/>
      <c r="P120" s="21" cm="1">
        <f t="array" ref="P120">SUMPRODUCT(('③【組立化粧箱】作業依頼＆実績'!$K$7:$K$256=④【組立化粧箱】在庫情報!$B120)*('③【組立化粧箱】作業依頼＆実績'!$L$7:$L$256=④【組立化粧箱】在庫情報!Q$4),('③【組立化粧箱】作業依頼＆実績'!$N$7:$N$256))</f>
        <v>0</v>
      </c>
      <c r="Q120" s="21" cm="1">
        <f t="array" ref="Q120">SUMPRODUCT(('③【組立化粧箱】作業依頼＆実績'!$K$7:$K$256=④【組立化粧箱】在庫情報!$B120)*('③【組立化粧箱】作業依頼＆実績'!$L$7:$L$256=④【組立化粧箱】在庫情報!R$4),('③【組立化粧箱】作業依頼＆実績'!$N$7:$N$256))</f>
        <v>0</v>
      </c>
      <c r="R120" s="23">
        <f t="shared" si="25"/>
        <v>82</v>
      </c>
      <c r="T120" s="68">
        <f t="shared" si="19"/>
        <v>0</v>
      </c>
      <c r="U120" s="22">
        <f t="shared" si="20"/>
        <v>0</v>
      </c>
      <c r="V120" s="69">
        <f t="shared" si="21"/>
        <v>5435</v>
      </c>
    </row>
    <row r="121" spans="2:22" ht="19.5" customHeight="1" outlineLevel="1" x14ac:dyDescent="0.25">
      <c r="B121" s="19">
        <f t="shared" si="2"/>
        <v>45345</v>
      </c>
      <c r="C121" s="20" t="s">
        <v>75</v>
      </c>
      <c r="D121" s="21" cm="1">
        <f t="array" ref="D121">SUMPRODUCT(('③【組立化粧箱】作業依頼＆実績'!$K$7:$K$256=④【組立化粧箱】在庫情報!$B121)*('③【組立化粧箱】作業依頼＆実績'!$L$7:$L$256=④【組立化粧箱】在庫情報!E$4),('③【組立化粧箱】作業依頼＆実績'!$N$7:$N$256))</f>
        <v>0</v>
      </c>
      <c r="E121" s="22">
        <f>SUMPRODUCT(('⑤【組立化粧箱】出荷依頼＆出荷実績'!$L$7:$L$256=④【組立化粧箱】在庫情報!$B121)*('⑤【組立化粧箱】出荷依頼＆出荷実績'!$M$7:$M$256=④【組立化粧箱】在庫情報!E$4),('⑤【組立化粧箱】出荷依頼＆出荷実績'!$O$7:$O$256))</f>
        <v>0</v>
      </c>
      <c r="F121" s="23">
        <f t="shared" si="22"/>
        <v>4060</v>
      </c>
      <c r="G121" s="21" cm="1">
        <f t="array" ref="G121">SUMPRODUCT(('③【組立化粧箱】作業依頼＆実績'!$K$7:$K$256=④【組立化粧箱】在庫情報!$B121)*('③【組立化粧箱】作業依頼＆実績'!$L$7:$L$256=④【組立化粧箱】在庫情報!H$4),('③【組立化粧箱】作業依頼＆実績'!$N$7:$N$256))</f>
        <v>0</v>
      </c>
      <c r="H121" s="22">
        <f>SUMPRODUCT(('⑤【組立化粧箱】出荷依頼＆出荷実績'!$L$7:$L$256=④【組立化粧箱】在庫情報!$B121)*('⑤【組立化粧箱】出荷依頼＆出荷実績'!$M$7:$M$256=④【組立化粧箱】在庫情報!H$4),('⑤【組立化粧箱】出荷依頼＆出荷実績'!$O$7:$O$256))</f>
        <v>0</v>
      </c>
      <c r="I121" s="23">
        <f t="shared" si="23"/>
        <v>336</v>
      </c>
      <c r="J121" s="21" cm="1">
        <f t="array" ref="J121">SUMPRODUCT(('③【組立化粧箱】作業依頼＆実績'!$K$7:$K$256=④【組立化粧箱】在庫情報!$B121)*('③【組立化粧箱】作業依頼＆実績'!$L$7:$L$256=④【組立化粧箱】在庫情報!K$4),('③【組立化粧箱】作業依頼＆実績'!$N$7:$N$256))</f>
        <v>0</v>
      </c>
      <c r="K121" s="22">
        <f>SUMPRODUCT(('⑤【組立化粧箱】出荷依頼＆出荷実績'!$L$7:$L$256=④【組立化粧箱】在庫情報!$B121)*('⑤【組立化粧箱】出荷依頼＆出荷実績'!$M$7:$M$256=④【組立化粧箱】在庫情報!K$4),('⑤【組立化粧箱】出荷依頼＆出荷実績'!$O$7:$O$256))</f>
        <v>0</v>
      </c>
      <c r="L121" s="23">
        <f t="shared" si="24"/>
        <v>957</v>
      </c>
      <c r="M121" s="159"/>
      <c r="N121" s="160"/>
      <c r="O121" s="161"/>
      <c r="P121" s="21" cm="1">
        <f t="array" ref="P121">SUMPRODUCT(('③【組立化粧箱】作業依頼＆実績'!$K$7:$K$256=④【組立化粧箱】在庫情報!$B121)*('③【組立化粧箱】作業依頼＆実績'!$L$7:$L$256=④【組立化粧箱】在庫情報!Q$4),('③【組立化粧箱】作業依頼＆実績'!$N$7:$N$256))</f>
        <v>0</v>
      </c>
      <c r="Q121" s="21" cm="1">
        <f t="array" ref="Q121">SUMPRODUCT(('③【組立化粧箱】作業依頼＆実績'!$K$7:$K$256=④【組立化粧箱】在庫情報!$B121)*('③【組立化粧箱】作業依頼＆実績'!$L$7:$L$256=④【組立化粧箱】在庫情報!R$4),('③【組立化粧箱】作業依頼＆実績'!$N$7:$N$256))</f>
        <v>0</v>
      </c>
      <c r="R121" s="23">
        <f t="shared" si="25"/>
        <v>82</v>
      </c>
      <c r="T121" s="68">
        <f t="shared" si="19"/>
        <v>0</v>
      </c>
      <c r="U121" s="22">
        <f t="shared" si="20"/>
        <v>0</v>
      </c>
      <c r="V121" s="69">
        <f t="shared" si="21"/>
        <v>5435</v>
      </c>
    </row>
    <row r="122" spans="2:22" ht="19.5" customHeight="1" outlineLevel="1" x14ac:dyDescent="0.25">
      <c r="B122" s="19">
        <f t="shared" si="2"/>
        <v>45346</v>
      </c>
      <c r="C122" s="20" t="s">
        <v>76</v>
      </c>
      <c r="D122" s="21" cm="1">
        <f t="array" ref="D122">SUMPRODUCT(('③【組立化粧箱】作業依頼＆実績'!$K$7:$K$256=④【組立化粧箱】在庫情報!$B122)*('③【組立化粧箱】作業依頼＆実績'!$L$7:$L$256=④【組立化粧箱】在庫情報!E$4),('③【組立化粧箱】作業依頼＆実績'!$N$7:$N$256))</f>
        <v>0</v>
      </c>
      <c r="E122" s="22">
        <f>SUMPRODUCT(('⑤【組立化粧箱】出荷依頼＆出荷実績'!$L$7:$L$256=④【組立化粧箱】在庫情報!$B122)*('⑤【組立化粧箱】出荷依頼＆出荷実績'!$M$7:$M$256=④【組立化粧箱】在庫情報!E$4),('⑤【組立化粧箱】出荷依頼＆出荷実績'!$O$7:$O$256))</f>
        <v>0</v>
      </c>
      <c r="F122" s="23">
        <f t="shared" si="22"/>
        <v>4060</v>
      </c>
      <c r="G122" s="21" cm="1">
        <f t="array" ref="G122">SUMPRODUCT(('③【組立化粧箱】作業依頼＆実績'!$K$7:$K$256=④【組立化粧箱】在庫情報!$B122)*('③【組立化粧箱】作業依頼＆実績'!$L$7:$L$256=④【組立化粧箱】在庫情報!H$4),('③【組立化粧箱】作業依頼＆実績'!$N$7:$N$256))</f>
        <v>0</v>
      </c>
      <c r="H122" s="22">
        <f>SUMPRODUCT(('⑤【組立化粧箱】出荷依頼＆出荷実績'!$L$7:$L$256=④【組立化粧箱】在庫情報!$B122)*('⑤【組立化粧箱】出荷依頼＆出荷実績'!$M$7:$M$256=④【組立化粧箱】在庫情報!H$4),('⑤【組立化粧箱】出荷依頼＆出荷実績'!$O$7:$O$256))</f>
        <v>0</v>
      </c>
      <c r="I122" s="23">
        <f t="shared" si="23"/>
        <v>336</v>
      </c>
      <c r="J122" s="21" cm="1">
        <f t="array" ref="J122">SUMPRODUCT(('③【組立化粧箱】作業依頼＆実績'!$K$7:$K$256=④【組立化粧箱】在庫情報!$B122)*('③【組立化粧箱】作業依頼＆実績'!$L$7:$L$256=④【組立化粧箱】在庫情報!K$4),('③【組立化粧箱】作業依頼＆実績'!$N$7:$N$256))</f>
        <v>0</v>
      </c>
      <c r="K122" s="22">
        <f>SUMPRODUCT(('⑤【組立化粧箱】出荷依頼＆出荷実績'!$L$7:$L$256=④【組立化粧箱】在庫情報!$B122)*('⑤【組立化粧箱】出荷依頼＆出荷実績'!$M$7:$M$256=④【組立化粧箱】在庫情報!K$4),('⑤【組立化粧箱】出荷依頼＆出荷実績'!$O$7:$O$256))</f>
        <v>0</v>
      </c>
      <c r="L122" s="23">
        <f t="shared" si="24"/>
        <v>957</v>
      </c>
      <c r="M122" s="159"/>
      <c r="N122" s="160"/>
      <c r="O122" s="161"/>
      <c r="P122" s="21" cm="1">
        <f t="array" ref="P122">SUMPRODUCT(('③【組立化粧箱】作業依頼＆実績'!$K$7:$K$256=④【組立化粧箱】在庫情報!$B122)*('③【組立化粧箱】作業依頼＆実績'!$L$7:$L$256=④【組立化粧箱】在庫情報!Q$4),('③【組立化粧箱】作業依頼＆実績'!$N$7:$N$256))</f>
        <v>0</v>
      </c>
      <c r="Q122" s="21" cm="1">
        <f t="array" ref="Q122">SUMPRODUCT(('③【組立化粧箱】作業依頼＆実績'!$K$7:$K$256=④【組立化粧箱】在庫情報!$B122)*('③【組立化粧箱】作業依頼＆実績'!$L$7:$L$256=④【組立化粧箱】在庫情報!R$4),('③【組立化粧箱】作業依頼＆実績'!$N$7:$N$256))</f>
        <v>0</v>
      </c>
      <c r="R122" s="23">
        <f t="shared" si="25"/>
        <v>82</v>
      </c>
      <c r="T122" s="68">
        <f t="shared" si="19"/>
        <v>0</v>
      </c>
      <c r="U122" s="22">
        <f t="shared" si="20"/>
        <v>0</v>
      </c>
      <c r="V122" s="69">
        <f t="shared" si="21"/>
        <v>5435</v>
      </c>
    </row>
    <row r="123" spans="2:22" ht="19.5" customHeight="1" outlineLevel="1" x14ac:dyDescent="0.25">
      <c r="B123" s="19">
        <f t="shared" si="2"/>
        <v>45347</v>
      </c>
      <c r="C123" s="20" t="s">
        <v>77</v>
      </c>
      <c r="D123" s="21" cm="1">
        <f t="array" ref="D123">SUMPRODUCT(('③【組立化粧箱】作業依頼＆実績'!$K$7:$K$256=④【組立化粧箱】在庫情報!$B123)*('③【組立化粧箱】作業依頼＆実績'!$L$7:$L$256=④【組立化粧箱】在庫情報!E$4),('③【組立化粧箱】作業依頼＆実績'!$N$7:$N$256))</f>
        <v>0</v>
      </c>
      <c r="E123" s="22">
        <f>SUMPRODUCT(('⑤【組立化粧箱】出荷依頼＆出荷実績'!$L$7:$L$256=④【組立化粧箱】在庫情報!$B123)*('⑤【組立化粧箱】出荷依頼＆出荷実績'!$M$7:$M$256=④【組立化粧箱】在庫情報!E$4),('⑤【組立化粧箱】出荷依頼＆出荷実績'!$O$7:$O$256))</f>
        <v>0</v>
      </c>
      <c r="F123" s="23">
        <f t="shared" si="22"/>
        <v>4060</v>
      </c>
      <c r="G123" s="21" cm="1">
        <f t="array" ref="G123">SUMPRODUCT(('③【組立化粧箱】作業依頼＆実績'!$K$7:$K$256=④【組立化粧箱】在庫情報!$B123)*('③【組立化粧箱】作業依頼＆実績'!$L$7:$L$256=④【組立化粧箱】在庫情報!H$4),('③【組立化粧箱】作業依頼＆実績'!$N$7:$N$256))</f>
        <v>0</v>
      </c>
      <c r="H123" s="22">
        <f>SUMPRODUCT(('⑤【組立化粧箱】出荷依頼＆出荷実績'!$L$7:$L$256=④【組立化粧箱】在庫情報!$B123)*('⑤【組立化粧箱】出荷依頼＆出荷実績'!$M$7:$M$256=④【組立化粧箱】在庫情報!H$4),('⑤【組立化粧箱】出荷依頼＆出荷実績'!$O$7:$O$256))</f>
        <v>0</v>
      </c>
      <c r="I123" s="23">
        <f t="shared" si="23"/>
        <v>336</v>
      </c>
      <c r="J123" s="21" cm="1">
        <f t="array" ref="J123">SUMPRODUCT(('③【組立化粧箱】作業依頼＆実績'!$K$7:$K$256=④【組立化粧箱】在庫情報!$B123)*('③【組立化粧箱】作業依頼＆実績'!$L$7:$L$256=④【組立化粧箱】在庫情報!K$4),('③【組立化粧箱】作業依頼＆実績'!$N$7:$N$256))</f>
        <v>0</v>
      </c>
      <c r="K123" s="22">
        <f>SUMPRODUCT(('⑤【組立化粧箱】出荷依頼＆出荷実績'!$L$7:$L$256=④【組立化粧箱】在庫情報!$B123)*('⑤【組立化粧箱】出荷依頼＆出荷実績'!$M$7:$M$256=④【組立化粧箱】在庫情報!K$4),('⑤【組立化粧箱】出荷依頼＆出荷実績'!$O$7:$O$256))</f>
        <v>0</v>
      </c>
      <c r="L123" s="23">
        <f t="shared" si="24"/>
        <v>957</v>
      </c>
      <c r="M123" s="159"/>
      <c r="N123" s="160"/>
      <c r="O123" s="161"/>
      <c r="P123" s="21" cm="1">
        <f t="array" ref="P123">SUMPRODUCT(('③【組立化粧箱】作業依頼＆実績'!$K$7:$K$256=④【組立化粧箱】在庫情報!$B123)*('③【組立化粧箱】作業依頼＆実績'!$L$7:$L$256=④【組立化粧箱】在庫情報!Q$4),('③【組立化粧箱】作業依頼＆実績'!$N$7:$N$256))</f>
        <v>0</v>
      </c>
      <c r="Q123" s="21" cm="1">
        <f t="array" ref="Q123">SUMPRODUCT(('③【組立化粧箱】作業依頼＆実績'!$K$7:$K$256=④【組立化粧箱】在庫情報!$B123)*('③【組立化粧箱】作業依頼＆実績'!$L$7:$L$256=④【組立化粧箱】在庫情報!R$4),('③【組立化粧箱】作業依頼＆実績'!$N$7:$N$256))</f>
        <v>0</v>
      </c>
      <c r="R123" s="23">
        <f t="shared" si="25"/>
        <v>82</v>
      </c>
      <c r="T123" s="68">
        <f t="shared" si="19"/>
        <v>0</v>
      </c>
      <c r="U123" s="22">
        <f t="shared" si="20"/>
        <v>0</v>
      </c>
      <c r="V123" s="69">
        <f t="shared" si="21"/>
        <v>5435</v>
      </c>
    </row>
    <row r="124" spans="2:22" ht="19.5" customHeight="1" outlineLevel="1" x14ac:dyDescent="0.25">
      <c r="B124" s="19">
        <f t="shared" si="2"/>
        <v>45348</v>
      </c>
      <c r="C124" s="20" t="s">
        <v>78</v>
      </c>
      <c r="D124" s="21" cm="1">
        <f t="array" ref="D124">SUMPRODUCT(('③【組立化粧箱】作業依頼＆実績'!$K$7:$K$256=④【組立化粧箱】在庫情報!$B124)*('③【組立化粧箱】作業依頼＆実績'!$L$7:$L$256=④【組立化粧箱】在庫情報!E$4),('③【組立化粧箱】作業依頼＆実績'!$N$7:$N$256))</f>
        <v>0</v>
      </c>
      <c r="E124" s="22">
        <f>SUMPRODUCT(('⑤【組立化粧箱】出荷依頼＆出荷実績'!$L$7:$L$256=④【組立化粧箱】在庫情報!$B124)*('⑤【組立化粧箱】出荷依頼＆出荷実績'!$M$7:$M$256=④【組立化粧箱】在庫情報!E$4),('⑤【組立化粧箱】出荷依頼＆出荷実績'!$O$7:$O$256))</f>
        <v>0</v>
      </c>
      <c r="F124" s="23">
        <f t="shared" si="22"/>
        <v>4060</v>
      </c>
      <c r="G124" s="21" cm="1">
        <f t="array" ref="G124">SUMPRODUCT(('③【組立化粧箱】作業依頼＆実績'!$K$7:$K$256=④【組立化粧箱】在庫情報!$B124)*('③【組立化粧箱】作業依頼＆実績'!$L$7:$L$256=④【組立化粧箱】在庫情報!H$4),('③【組立化粧箱】作業依頼＆実績'!$N$7:$N$256))</f>
        <v>0</v>
      </c>
      <c r="H124" s="22">
        <f>SUMPRODUCT(('⑤【組立化粧箱】出荷依頼＆出荷実績'!$L$7:$L$256=④【組立化粧箱】在庫情報!$B124)*('⑤【組立化粧箱】出荷依頼＆出荷実績'!$M$7:$M$256=④【組立化粧箱】在庫情報!H$4),('⑤【組立化粧箱】出荷依頼＆出荷実績'!$O$7:$O$256))</f>
        <v>0</v>
      </c>
      <c r="I124" s="23">
        <f t="shared" si="23"/>
        <v>336</v>
      </c>
      <c r="J124" s="21" cm="1">
        <f t="array" ref="J124">SUMPRODUCT(('③【組立化粧箱】作業依頼＆実績'!$K$7:$K$256=④【組立化粧箱】在庫情報!$B124)*('③【組立化粧箱】作業依頼＆実績'!$L$7:$L$256=④【組立化粧箱】在庫情報!K$4),('③【組立化粧箱】作業依頼＆実績'!$N$7:$N$256))</f>
        <v>0</v>
      </c>
      <c r="K124" s="22">
        <f>SUMPRODUCT(('⑤【組立化粧箱】出荷依頼＆出荷実績'!$L$7:$L$256=④【組立化粧箱】在庫情報!$B124)*('⑤【組立化粧箱】出荷依頼＆出荷実績'!$M$7:$M$256=④【組立化粧箱】在庫情報!K$4),('⑤【組立化粧箱】出荷依頼＆出荷実績'!$O$7:$O$256))</f>
        <v>0</v>
      </c>
      <c r="L124" s="23">
        <f t="shared" si="24"/>
        <v>957</v>
      </c>
      <c r="M124" s="159"/>
      <c r="N124" s="160"/>
      <c r="O124" s="161"/>
      <c r="P124" s="21" cm="1">
        <f t="array" ref="P124">SUMPRODUCT(('③【組立化粧箱】作業依頼＆実績'!$K$7:$K$256=④【組立化粧箱】在庫情報!$B124)*('③【組立化粧箱】作業依頼＆実績'!$L$7:$L$256=④【組立化粧箱】在庫情報!Q$4),('③【組立化粧箱】作業依頼＆実績'!$N$7:$N$256))</f>
        <v>0</v>
      </c>
      <c r="Q124" s="21" cm="1">
        <f t="array" ref="Q124">SUMPRODUCT(('③【組立化粧箱】作業依頼＆実績'!$K$7:$K$256=④【組立化粧箱】在庫情報!$B124)*('③【組立化粧箱】作業依頼＆実績'!$L$7:$L$256=④【組立化粧箱】在庫情報!R$4),('③【組立化粧箱】作業依頼＆実績'!$N$7:$N$256))</f>
        <v>0</v>
      </c>
      <c r="R124" s="23">
        <f t="shared" si="25"/>
        <v>82</v>
      </c>
      <c r="T124" s="68">
        <f t="shared" si="19"/>
        <v>0</v>
      </c>
      <c r="U124" s="22">
        <f t="shared" si="20"/>
        <v>0</v>
      </c>
      <c r="V124" s="69">
        <f t="shared" si="21"/>
        <v>5435</v>
      </c>
    </row>
    <row r="125" spans="2:22" ht="19.5" customHeight="1" outlineLevel="1" x14ac:dyDescent="0.25">
      <c r="B125" s="19">
        <f t="shared" si="2"/>
        <v>45349</v>
      </c>
      <c r="C125" s="20" t="s">
        <v>79</v>
      </c>
      <c r="D125" s="21" cm="1">
        <f t="array" ref="D125">SUMPRODUCT(('③【組立化粧箱】作業依頼＆実績'!$K$7:$K$256=④【組立化粧箱】在庫情報!$B125)*('③【組立化粧箱】作業依頼＆実績'!$L$7:$L$256=④【組立化粧箱】在庫情報!E$4),('③【組立化粧箱】作業依頼＆実績'!$N$7:$N$256))</f>
        <v>0</v>
      </c>
      <c r="E125" s="22">
        <f>SUMPRODUCT(('⑤【組立化粧箱】出荷依頼＆出荷実績'!$L$7:$L$256=④【組立化粧箱】在庫情報!$B125)*('⑤【組立化粧箱】出荷依頼＆出荷実績'!$M$7:$M$256=④【組立化粧箱】在庫情報!E$4),('⑤【組立化粧箱】出荷依頼＆出荷実績'!$O$7:$O$256))</f>
        <v>0</v>
      </c>
      <c r="F125" s="23">
        <f t="shared" si="22"/>
        <v>4060</v>
      </c>
      <c r="G125" s="21" cm="1">
        <f t="array" ref="G125">SUMPRODUCT(('③【組立化粧箱】作業依頼＆実績'!$K$7:$K$256=④【組立化粧箱】在庫情報!$B125)*('③【組立化粧箱】作業依頼＆実績'!$L$7:$L$256=④【組立化粧箱】在庫情報!H$4),('③【組立化粧箱】作業依頼＆実績'!$N$7:$N$256))</f>
        <v>0</v>
      </c>
      <c r="H125" s="22">
        <f>SUMPRODUCT(('⑤【組立化粧箱】出荷依頼＆出荷実績'!$L$7:$L$256=④【組立化粧箱】在庫情報!$B125)*('⑤【組立化粧箱】出荷依頼＆出荷実績'!$M$7:$M$256=④【組立化粧箱】在庫情報!H$4),('⑤【組立化粧箱】出荷依頼＆出荷実績'!$O$7:$O$256))</f>
        <v>0</v>
      </c>
      <c r="I125" s="23">
        <f t="shared" si="23"/>
        <v>336</v>
      </c>
      <c r="J125" s="21" cm="1">
        <f t="array" ref="J125">SUMPRODUCT(('③【組立化粧箱】作業依頼＆実績'!$K$7:$K$256=④【組立化粧箱】在庫情報!$B125)*('③【組立化粧箱】作業依頼＆実績'!$L$7:$L$256=④【組立化粧箱】在庫情報!K$4),('③【組立化粧箱】作業依頼＆実績'!$N$7:$N$256))</f>
        <v>0</v>
      </c>
      <c r="K125" s="22">
        <f>SUMPRODUCT(('⑤【組立化粧箱】出荷依頼＆出荷実績'!$L$7:$L$256=④【組立化粧箱】在庫情報!$B125)*('⑤【組立化粧箱】出荷依頼＆出荷実績'!$M$7:$M$256=④【組立化粧箱】在庫情報!K$4),('⑤【組立化粧箱】出荷依頼＆出荷実績'!$O$7:$O$256))</f>
        <v>0</v>
      </c>
      <c r="L125" s="23">
        <f t="shared" si="24"/>
        <v>957</v>
      </c>
      <c r="M125" s="159"/>
      <c r="N125" s="160"/>
      <c r="O125" s="161"/>
      <c r="P125" s="21" cm="1">
        <f t="array" ref="P125">SUMPRODUCT(('③【組立化粧箱】作業依頼＆実績'!$K$7:$K$256=④【組立化粧箱】在庫情報!$B125)*('③【組立化粧箱】作業依頼＆実績'!$L$7:$L$256=④【組立化粧箱】在庫情報!Q$4),('③【組立化粧箱】作業依頼＆実績'!$N$7:$N$256))</f>
        <v>0</v>
      </c>
      <c r="Q125" s="21" cm="1">
        <f t="array" ref="Q125">SUMPRODUCT(('③【組立化粧箱】作業依頼＆実績'!$K$7:$K$256=④【組立化粧箱】在庫情報!$B125)*('③【組立化粧箱】作業依頼＆実績'!$L$7:$L$256=④【組立化粧箱】在庫情報!R$4),('③【組立化粧箱】作業依頼＆実績'!$N$7:$N$256))</f>
        <v>0</v>
      </c>
      <c r="R125" s="23">
        <f t="shared" si="25"/>
        <v>82</v>
      </c>
      <c r="T125" s="68">
        <f t="shared" si="19"/>
        <v>0</v>
      </c>
      <c r="U125" s="22">
        <f t="shared" si="20"/>
        <v>0</v>
      </c>
      <c r="V125" s="69">
        <f t="shared" si="21"/>
        <v>5435</v>
      </c>
    </row>
    <row r="126" spans="2:22" ht="19.5" customHeight="1" outlineLevel="1" x14ac:dyDescent="0.25">
      <c r="B126" s="19">
        <f t="shared" si="2"/>
        <v>45350</v>
      </c>
      <c r="C126" s="20" t="s">
        <v>80</v>
      </c>
      <c r="D126" s="21" cm="1">
        <f t="array" ref="D126">SUMPRODUCT(('③【組立化粧箱】作業依頼＆実績'!$K$7:$K$256=④【組立化粧箱】在庫情報!$B126)*('③【組立化粧箱】作業依頼＆実績'!$L$7:$L$256=④【組立化粧箱】在庫情報!E$4),('③【組立化粧箱】作業依頼＆実績'!$N$7:$N$256))</f>
        <v>0</v>
      </c>
      <c r="E126" s="22">
        <f>SUMPRODUCT(('⑤【組立化粧箱】出荷依頼＆出荷実績'!$L$7:$L$256=④【組立化粧箱】在庫情報!$B126)*('⑤【組立化粧箱】出荷依頼＆出荷実績'!$M$7:$M$256=④【組立化粧箱】在庫情報!E$4),('⑤【組立化粧箱】出荷依頼＆出荷実績'!$O$7:$O$256))</f>
        <v>0</v>
      </c>
      <c r="F126" s="23">
        <f t="shared" si="22"/>
        <v>4060</v>
      </c>
      <c r="G126" s="21" cm="1">
        <f t="array" ref="G126">SUMPRODUCT(('③【組立化粧箱】作業依頼＆実績'!$K$7:$K$256=④【組立化粧箱】在庫情報!$B126)*('③【組立化粧箱】作業依頼＆実績'!$L$7:$L$256=④【組立化粧箱】在庫情報!H$4),('③【組立化粧箱】作業依頼＆実績'!$N$7:$N$256))</f>
        <v>0</v>
      </c>
      <c r="H126" s="22">
        <f>SUMPRODUCT(('⑤【組立化粧箱】出荷依頼＆出荷実績'!$L$7:$L$256=④【組立化粧箱】在庫情報!$B126)*('⑤【組立化粧箱】出荷依頼＆出荷実績'!$M$7:$M$256=④【組立化粧箱】在庫情報!H$4),('⑤【組立化粧箱】出荷依頼＆出荷実績'!$O$7:$O$256))</f>
        <v>0</v>
      </c>
      <c r="I126" s="23">
        <f t="shared" si="23"/>
        <v>336</v>
      </c>
      <c r="J126" s="21" cm="1">
        <f t="array" ref="J126">SUMPRODUCT(('③【組立化粧箱】作業依頼＆実績'!$K$7:$K$256=④【組立化粧箱】在庫情報!$B126)*('③【組立化粧箱】作業依頼＆実績'!$L$7:$L$256=④【組立化粧箱】在庫情報!K$4),('③【組立化粧箱】作業依頼＆実績'!$N$7:$N$256))</f>
        <v>0</v>
      </c>
      <c r="K126" s="22">
        <f>SUMPRODUCT(('⑤【組立化粧箱】出荷依頼＆出荷実績'!$L$7:$L$256=④【組立化粧箱】在庫情報!$B126)*('⑤【組立化粧箱】出荷依頼＆出荷実績'!$M$7:$M$256=④【組立化粧箱】在庫情報!K$4),('⑤【組立化粧箱】出荷依頼＆出荷実績'!$O$7:$O$256))</f>
        <v>0</v>
      </c>
      <c r="L126" s="23">
        <f t="shared" si="24"/>
        <v>957</v>
      </c>
      <c r="M126" s="159"/>
      <c r="N126" s="160"/>
      <c r="O126" s="161"/>
      <c r="P126" s="21" cm="1">
        <f t="array" ref="P126">SUMPRODUCT(('③【組立化粧箱】作業依頼＆実績'!$K$7:$K$256=④【組立化粧箱】在庫情報!$B126)*('③【組立化粧箱】作業依頼＆実績'!$L$7:$L$256=④【組立化粧箱】在庫情報!Q$4),('③【組立化粧箱】作業依頼＆実績'!$N$7:$N$256))</f>
        <v>0</v>
      </c>
      <c r="Q126" s="21" cm="1">
        <f t="array" ref="Q126">SUMPRODUCT(('③【組立化粧箱】作業依頼＆実績'!$K$7:$K$256=④【組立化粧箱】在庫情報!$B126)*('③【組立化粧箱】作業依頼＆実績'!$L$7:$L$256=④【組立化粧箱】在庫情報!R$4),('③【組立化粧箱】作業依頼＆実績'!$N$7:$N$256))</f>
        <v>0</v>
      </c>
      <c r="R126" s="23">
        <f t="shared" si="25"/>
        <v>82</v>
      </c>
      <c r="T126" s="68">
        <f t="shared" si="19"/>
        <v>0</v>
      </c>
      <c r="U126" s="22">
        <f t="shared" si="20"/>
        <v>0</v>
      </c>
      <c r="V126" s="69">
        <f t="shared" si="21"/>
        <v>5435</v>
      </c>
    </row>
    <row r="127" spans="2:22" ht="19.5" customHeight="1" outlineLevel="1" x14ac:dyDescent="0.25">
      <c r="B127" s="19">
        <f t="shared" si="2"/>
        <v>45351</v>
      </c>
      <c r="C127" s="20" t="s">
        <v>81</v>
      </c>
      <c r="D127" s="21" cm="1">
        <f t="array" ref="D127">SUMPRODUCT(('③【組立化粧箱】作業依頼＆実績'!$K$7:$K$256=④【組立化粧箱】在庫情報!$B127)*('③【組立化粧箱】作業依頼＆実績'!$L$7:$L$256=④【組立化粧箱】在庫情報!E$4),('③【組立化粧箱】作業依頼＆実績'!$N$7:$N$256))</f>
        <v>0</v>
      </c>
      <c r="E127" s="22">
        <f>SUMPRODUCT(('⑤【組立化粧箱】出荷依頼＆出荷実績'!$L$7:$L$256=④【組立化粧箱】在庫情報!$B127)*('⑤【組立化粧箱】出荷依頼＆出荷実績'!$M$7:$M$256=④【組立化粧箱】在庫情報!E$4),('⑤【組立化粧箱】出荷依頼＆出荷実績'!$O$7:$O$256))</f>
        <v>0</v>
      </c>
      <c r="F127" s="23">
        <f t="shared" si="22"/>
        <v>4060</v>
      </c>
      <c r="G127" s="21" cm="1">
        <f t="array" ref="G127">SUMPRODUCT(('③【組立化粧箱】作業依頼＆実績'!$K$7:$K$256=④【組立化粧箱】在庫情報!$B127)*('③【組立化粧箱】作業依頼＆実績'!$L$7:$L$256=④【組立化粧箱】在庫情報!H$4),('③【組立化粧箱】作業依頼＆実績'!$N$7:$N$256))</f>
        <v>0</v>
      </c>
      <c r="H127" s="22">
        <f>SUMPRODUCT(('⑤【組立化粧箱】出荷依頼＆出荷実績'!$L$7:$L$256=④【組立化粧箱】在庫情報!$B127)*('⑤【組立化粧箱】出荷依頼＆出荷実績'!$M$7:$M$256=④【組立化粧箱】在庫情報!H$4),('⑤【組立化粧箱】出荷依頼＆出荷実績'!$O$7:$O$256))</f>
        <v>0</v>
      </c>
      <c r="I127" s="23">
        <f t="shared" si="23"/>
        <v>336</v>
      </c>
      <c r="J127" s="21" cm="1">
        <f t="array" ref="J127">SUMPRODUCT(('③【組立化粧箱】作業依頼＆実績'!$K$7:$K$256=④【組立化粧箱】在庫情報!$B127)*('③【組立化粧箱】作業依頼＆実績'!$L$7:$L$256=④【組立化粧箱】在庫情報!K$4),('③【組立化粧箱】作業依頼＆実績'!$N$7:$N$256))</f>
        <v>0</v>
      </c>
      <c r="K127" s="22">
        <f>SUMPRODUCT(('⑤【組立化粧箱】出荷依頼＆出荷実績'!$L$7:$L$256=④【組立化粧箱】在庫情報!$B127)*('⑤【組立化粧箱】出荷依頼＆出荷実績'!$M$7:$M$256=④【組立化粧箱】在庫情報!K$4),('⑤【組立化粧箱】出荷依頼＆出荷実績'!$O$7:$O$256))</f>
        <v>0</v>
      </c>
      <c r="L127" s="23">
        <f t="shared" si="24"/>
        <v>957</v>
      </c>
      <c r="M127" s="159"/>
      <c r="N127" s="160"/>
      <c r="O127" s="161"/>
      <c r="P127" s="21" cm="1">
        <f t="array" ref="P127">SUMPRODUCT(('③【組立化粧箱】作業依頼＆実績'!$K$7:$K$256=④【組立化粧箱】在庫情報!$B127)*('③【組立化粧箱】作業依頼＆実績'!$L$7:$L$256=④【組立化粧箱】在庫情報!Q$4),('③【組立化粧箱】作業依頼＆実績'!$N$7:$N$256))</f>
        <v>0</v>
      </c>
      <c r="Q127" s="21" cm="1">
        <f t="array" ref="Q127">SUMPRODUCT(('③【組立化粧箱】作業依頼＆実績'!$K$7:$K$256=④【組立化粧箱】在庫情報!$B127)*('③【組立化粧箱】作業依頼＆実績'!$L$7:$L$256=④【組立化粧箱】在庫情報!R$4),('③【組立化粧箱】作業依頼＆実績'!$N$7:$N$256))</f>
        <v>0</v>
      </c>
      <c r="R127" s="23">
        <f t="shared" si="25"/>
        <v>82</v>
      </c>
      <c r="T127" s="68">
        <f t="shared" si="19"/>
        <v>0</v>
      </c>
      <c r="U127" s="22">
        <f t="shared" si="20"/>
        <v>0</v>
      </c>
      <c r="V127" s="69">
        <f t="shared" si="21"/>
        <v>5435</v>
      </c>
    </row>
    <row r="128" spans="2:22" ht="19.5" customHeight="1" x14ac:dyDescent="0.25">
      <c r="B128" s="126">
        <f t="shared" si="2"/>
        <v>45352</v>
      </c>
      <c r="C128" s="127" t="s">
        <v>75</v>
      </c>
      <c r="D128" s="21" cm="1">
        <f t="array" ref="D128">SUMPRODUCT(('③【組立化粧箱】作業依頼＆実績'!$K$7:$K$256=④【組立化粧箱】在庫情報!$B128)*('③【組立化粧箱】作業依頼＆実績'!$L$7:$L$256=④【組立化粧箱】在庫情報!E$4),('③【組立化粧箱】作業依頼＆実績'!$N$7:$N$256))</f>
        <v>0</v>
      </c>
      <c r="E128" s="22">
        <f>SUMPRODUCT(('⑤【組立化粧箱】出荷依頼＆出荷実績'!$L$7:$L$256=④【組立化粧箱】在庫情報!$B128)*('⑤【組立化粧箱】出荷依頼＆出荷実績'!$M$7:$M$256=④【組立化粧箱】在庫情報!E$4),('⑤【組立化粧箱】出荷依頼＆出荷実績'!$O$7:$O$256))</f>
        <v>0</v>
      </c>
      <c r="F128" s="23">
        <f t="shared" si="22"/>
        <v>4060</v>
      </c>
      <c r="G128" s="21" cm="1">
        <f t="array" ref="G128">SUMPRODUCT(('③【組立化粧箱】作業依頼＆実績'!$K$7:$K$256=④【組立化粧箱】在庫情報!$B128)*('③【組立化粧箱】作業依頼＆実績'!$L$7:$L$256=④【組立化粧箱】在庫情報!H$4),('③【組立化粧箱】作業依頼＆実績'!$N$7:$N$256))</f>
        <v>0</v>
      </c>
      <c r="H128" s="22">
        <f>SUMPRODUCT(('⑤【組立化粧箱】出荷依頼＆出荷実績'!$L$7:$L$256=④【組立化粧箱】在庫情報!$B128)*('⑤【組立化粧箱】出荷依頼＆出荷実績'!$M$7:$M$256=④【組立化粧箱】在庫情報!H$4),('⑤【組立化粧箱】出荷依頼＆出荷実績'!$O$7:$O$256))</f>
        <v>0</v>
      </c>
      <c r="I128" s="23">
        <f t="shared" si="23"/>
        <v>336</v>
      </c>
      <c r="J128" s="21" cm="1">
        <f t="array" ref="J128">SUMPRODUCT(('③【組立化粧箱】作業依頼＆実績'!$K$7:$K$256=④【組立化粧箱】在庫情報!$B128)*('③【組立化粧箱】作業依頼＆実績'!$L$7:$L$256=④【組立化粧箱】在庫情報!K$4),('③【組立化粧箱】作業依頼＆実績'!$N$7:$N$256))</f>
        <v>0</v>
      </c>
      <c r="K128" s="22">
        <f>SUMPRODUCT(('⑤【組立化粧箱】出荷依頼＆出荷実績'!$L$7:$L$256=④【組立化粧箱】在庫情報!$B128)*('⑤【組立化粧箱】出荷依頼＆出荷実績'!$M$7:$M$256=④【組立化粧箱】在庫情報!K$4),('⑤【組立化粧箱】出荷依頼＆出荷実績'!$O$7:$O$256))</f>
        <v>0</v>
      </c>
      <c r="L128" s="23">
        <f t="shared" si="24"/>
        <v>957</v>
      </c>
      <c r="M128" s="159"/>
      <c r="N128" s="160"/>
      <c r="O128" s="161"/>
      <c r="P128" s="21" cm="1">
        <f t="array" ref="P128">SUMPRODUCT(('③【組立化粧箱】作業依頼＆実績'!$K$7:$K$256=④【組立化粧箱】在庫情報!$B128)*('③【組立化粧箱】作業依頼＆実績'!$L$7:$L$256=④【組立化粧箱】在庫情報!Q$4),('③【組立化粧箱】作業依頼＆実績'!$N$7:$N$256))</f>
        <v>0</v>
      </c>
      <c r="Q128" s="21" cm="1">
        <f t="array" ref="Q128">SUMPRODUCT(('③【組立化粧箱】作業依頼＆実績'!$K$7:$K$256=④【組立化粧箱】在庫情報!$B128)*('③【組立化粧箱】作業依頼＆実績'!$L$7:$L$256=④【組立化粧箱】在庫情報!R$4),('③【組立化粧箱】作業依頼＆実績'!$N$7:$N$256))</f>
        <v>0</v>
      </c>
      <c r="R128" s="23">
        <f t="shared" si="25"/>
        <v>82</v>
      </c>
      <c r="T128" s="68">
        <f t="shared" si="19"/>
        <v>0</v>
      </c>
      <c r="U128" s="22">
        <f t="shared" si="20"/>
        <v>0</v>
      </c>
      <c r="V128" s="69">
        <f t="shared" si="21"/>
        <v>5435</v>
      </c>
    </row>
    <row r="129" spans="2:22" ht="19.5" hidden="1" customHeight="1" outlineLevel="1" x14ac:dyDescent="0.25">
      <c r="B129" s="19">
        <f t="shared" si="2"/>
        <v>45353</v>
      </c>
      <c r="C129" s="20" t="s">
        <v>76</v>
      </c>
      <c r="D129" s="21" cm="1">
        <f t="array" ref="D129">SUMPRODUCT(('③【組立化粧箱】作業依頼＆実績'!$K$7:$K$256=④【組立化粧箱】在庫情報!$B129)*('③【組立化粧箱】作業依頼＆実績'!$L$7:$L$256=④【組立化粧箱】在庫情報!E$4),('③【組立化粧箱】作業依頼＆実績'!$N$7:$N$256))</f>
        <v>0</v>
      </c>
      <c r="E129" s="22">
        <f>SUMPRODUCT(('⑤【組立化粧箱】出荷依頼＆出荷実績'!$L$7:$L$256=④【組立化粧箱】在庫情報!$B129)*('⑤【組立化粧箱】出荷依頼＆出荷実績'!$M$7:$M$256=④【組立化粧箱】在庫情報!E$4),('⑤【組立化粧箱】出荷依頼＆出荷実績'!$O$7:$O$256))</f>
        <v>0</v>
      </c>
      <c r="F129" s="23">
        <f t="shared" si="22"/>
        <v>4060</v>
      </c>
      <c r="G129" s="21" cm="1">
        <f t="array" ref="G129">SUMPRODUCT(('③【組立化粧箱】作業依頼＆実績'!$K$7:$K$256=④【組立化粧箱】在庫情報!$B129)*('③【組立化粧箱】作業依頼＆実績'!$L$7:$L$256=④【組立化粧箱】在庫情報!H$4),('③【組立化粧箱】作業依頼＆実績'!$N$7:$N$256))</f>
        <v>0</v>
      </c>
      <c r="H129" s="22">
        <f>SUMPRODUCT(('⑤【組立化粧箱】出荷依頼＆出荷実績'!$L$7:$L$256=④【組立化粧箱】在庫情報!$B129)*('⑤【組立化粧箱】出荷依頼＆出荷実績'!$M$7:$M$256=④【組立化粧箱】在庫情報!H$4),('⑤【組立化粧箱】出荷依頼＆出荷実績'!$O$7:$O$256))</f>
        <v>0</v>
      </c>
      <c r="I129" s="23">
        <f t="shared" si="23"/>
        <v>336</v>
      </c>
      <c r="J129" s="21" cm="1">
        <f t="array" ref="J129">SUMPRODUCT(('③【組立化粧箱】作業依頼＆実績'!$K$7:$K$256=④【組立化粧箱】在庫情報!$B129)*('③【組立化粧箱】作業依頼＆実績'!$L$7:$L$256=④【組立化粧箱】在庫情報!K$4),('③【組立化粧箱】作業依頼＆実績'!$N$7:$N$256))</f>
        <v>0</v>
      </c>
      <c r="K129" s="22">
        <f>SUMPRODUCT(('⑤【組立化粧箱】出荷依頼＆出荷実績'!$L$7:$L$256=④【組立化粧箱】在庫情報!$B129)*('⑤【組立化粧箱】出荷依頼＆出荷実績'!$M$7:$M$256=④【組立化粧箱】在庫情報!K$4),('⑤【組立化粧箱】出荷依頼＆出荷実績'!$O$7:$O$256))</f>
        <v>0</v>
      </c>
      <c r="L129" s="23">
        <f t="shared" si="24"/>
        <v>957</v>
      </c>
      <c r="M129" s="159"/>
      <c r="N129" s="160"/>
      <c r="O129" s="161"/>
      <c r="P129" s="21" cm="1">
        <f t="array" ref="P129">SUMPRODUCT(('③【組立化粧箱】作業依頼＆実績'!$K$7:$K$256=④【組立化粧箱】在庫情報!$B129)*('③【組立化粧箱】作業依頼＆実績'!$L$7:$L$256=④【組立化粧箱】在庫情報!Q$4),('③【組立化粧箱】作業依頼＆実績'!$N$7:$N$256))</f>
        <v>0</v>
      </c>
      <c r="Q129" s="21" cm="1">
        <f t="array" ref="Q129">SUMPRODUCT(('③【組立化粧箱】作業依頼＆実績'!$K$7:$K$256=④【組立化粧箱】在庫情報!$B129)*('③【組立化粧箱】作業依頼＆実績'!$L$7:$L$256=④【組立化粧箱】在庫情報!R$4),('③【組立化粧箱】作業依頼＆実績'!$N$7:$N$256))</f>
        <v>0</v>
      </c>
      <c r="R129" s="23">
        <f t="shared" ref="R129:R192" si="26">+R128+P129-Q129</f>
        <v>82</v>
      </c>
      <c r="T129" s="68">
        <f t="shared" ref="T129:T192" si="27">+D129+G129+J129+P129</f>
        <v>0</v>
      </c>
      <c r="U129" s="22">
        <f t="shared" ref="U129:U192" si="28">+E129+H129+K129+N129+Q129</f>
        <v>0</v>
      </c>
      <c r="V129" s="69">
        <f t="shared" ref="V129:V192" si="29">+V128+T129-U129</f>
        <v>5435</v>
      </c>
    </row>
    <row r="130" spans="2:22" ht="19.5" hidden="1" customHeight="1" outlineLevel="1" x14ac:dyDescent="0.25">
      <c r="B130" s="19">
        <f t="shared" si="2"/>
        <v>45354</v>
      </c>
      <c r="C130" s="20" t="s">
        <v>77</v>
      </c>
      <c r="D130" s="21" cm="1">
        <f t="array" ref="D130">SUMPRODUCT(('③【組立化粧箱】作業依頼＆実績'!$K$7:$K$256=④【組立化粧箱】在庫情報!$B130)*('③【組立化粧箱】作業依頼＆実績'!$L$7:$L$256=④【組立化粧箱】在庫情報!E$4),('③【組立化粧箱】作業依頼＆実績'!$N$7:$N$256))</f>
        <v>0</v>
      </c>
      <c r="E130" s="22">
        <f>SUMPRODUCT(('⑤【組立化粧箱】出荷依頼＆出荷実績'!$L$7:$L$256=④【組立化粧箱】在庫情報!$B130)*('⑤【組立化粧箱】出荷依頼＆出荷実績'!$M$7:$M$256=④【組立化粧箱】在庫情報!E$4),('⑤【組立化粧箱】出荷依頼＆出荷実績'!$O$7:$O$256))</f>
        <v>0</v>
      </c>
      <c r="F130" s="23">
        <f t="shared" si="22"/>
        <v>4060</v>
      </c>
      <c r="G130" s="21" cm="1">
        <f t="array" ref="G130">SUMPRODUCT(('③【組立化粧箱】作業依頼＆実績'!$K$7:$K$256=④【組立化粧箱】在庫情報!$B130)*('③【組立化粧箱】作業依頼＆実績'!$L$7:$L$256=④【組立化粧箱】在庫情報!H$4),('③【組立化粧箱】作業依頼＆実績'!$N$7:$N$256))</f>
        <v>0</v>
      </c>
      <c r="H130" s="22">
        <f>SUMPRODUCT(('⑤【組立化粧箱】出荷依頼＆出荷実績'!$L$7:$L$256=④【組立化粧箱】在庫情報!$B130)*('⑤【組立化粧箱】出荷依頼＆出荷実績'!$M$7:$M$256=④【組立化粧箱】在庫情報!H$4),('⑤【組立化粧箱】出荷依頼＆出荷実績'!$O$7:$O$256))</f>
        <v>0</v>
      </c>
      <c r="I130" s="23">
        <f t="shared" si="23"/>
        <v>336</v>
      </c>
      <c r="J130" s="21" cm="1">
        <f t="array" ref="J130">SUMPRODUCT(('③【組立化粧箱】作業依頼＆実績'!$K$7:$K$256=④【組立化粧箱】在庫情報!$B130)*('③【組立化粧箱】作業依頼＆実績'!$L$7:$L$256=④【組立化粧箱】在庫情報!K$4),('③【組立化粧箱】作業依頼＆実績'!$N$7:$N$256))</f>
        <v>0</v>
      </c>
      <c r="K130" s="22">
        <f>SUMPRODUCT(('⑤【組立化粧箱】出荷依頼＆出荷実績'!$L$7:$L$256=④【組立化粧箱】在庫情報!$B130)*('⑤【組立化粧箱】出荷依頼＆出荷実績'!$M$7:$M$256=④【組立化粧箱】在庫情報!K$4),('⑤【組立化粧箱】出荷依頼＆出荷実績'!$O$7:$O$256))</f>
        <v>0</v>
      </c>
      <c r="L130" s="23">
        <f t="shared" si="24"/>
        <v>957</v>
      </c>
      <c r="M130" s="159"/>
      <c r="N130" s="160"/>
      <c r="O130" s="161"/>
      <c r="P130" s="21" cm="1">
        <f t="array" ref="P130">SUMPRODUCT(('③【組立化粧箱】作業依頼＆実績'!$K$7:$K$256=④【組立化粧箱】在庫情報!$B130)*('③【組立化粧箱】作業依頼＆実績'!$L$7:$L$256=④【組立化粧箱】在庫情報!Q$4),('③【組立化粧箱】作業依頼＆実績'!$N$7:$N$256))</f>
        <v>0</v>
      </c>
      <c r="Q130" s="21" cm="1">
        <f t="array" ref="Q130">SUMPRODUCT(('③【組立化粧箱】作業依頼＆実績'!$K$7:$K$256=④【組立化粧箱】在庫情報!$B130)*('③【組立化粧箱】作業依頼＆実績'!$L$7:$L$256=④【組立化粧箱】在庫情報!R$4),('③【組立化粧箱】作業依頼＆実績'!$N$7:$N$256))</f>
        <v>0</v>
      </c>
      <c r="R130" s="23">
        <f t="shared" si="26"/>
        <v>82</v>
      </c>
      <c r="T130" s="68">
        <f t="shared" si="27"/>
        <v>0</v>
      </c>
      <c r="U130" s="22">
        <f t="shared" si="28"/>
        <v>0</v>
      </c>
      <c r="V130" s="69">
        <f t="shared" si="29"/>
        <v>5435</v>
      </c>
    </row>
    <row r="131" spans="2:22" ht="19.5" hidden="1" customHeight="1" outlineLevel="1" x14ac:dyDescent="0.25">
      <c r="B131" s="19">
        <f t="shared" si="2"/>
        <v>45355</v>
      </c>
      <c r="C131" s="20" t="s">
        <v>78</v>
      </c>
      <c r="D131" s="21" cm="1">
        <f t="array" ref="D131">SUMPRODUCT(('③【組立化粧箱】作業依頼＆実績'!$K$7:$K$256=④【組立化粧箱】在庫情報!$B131)*('③【組立化粧箱】作業依頼＆実績'!$L$7:$L$256=④【組立化粧箱】在庫情報!E$4),('③【組立化粧箱】作業依頼＆実績'!$N$7:$N$256))</f>
        <v>0</v>
      </c>
      <c r="E131" s="22">
        <f>SUMPRODUCT(('⑤【組立化粧箱】出荷依頼＆出荷実績'!$L$7:$L$256=④【組立化粧箱】在庫情報!$B131)*('⑤【組立化粧箱】出荷依頼＆出荷実績'!$M$7:$M$256=④【組立化粧箱】在庫情報!E$4),('⑤【組立化粧箱】出荷依頼＆出荷実績'!$O$7:$O$256))</f>
        <v>0</v>
      </c>
      <c r="F131" s="23">
        <f t="shared" si="22"/>
        <v>4060</v>
      </c>
      <c r="G131" s="21" cm="1">
        <f t="array" ref="G131">SUMPRODUCT(('③【組立化粧箱】作業依頼＆実績'!$K$7:$K$256=④【組立化粧箱】在庫情報!$B131)*('③【組立化粧箱】作業依頼＆実績'!$L$7:$L$256=④【組立化粧箱】在庫情報!H$4),('③【組立化粧箱】作業依頼＆実績'!$N$7:$N$256))</f>
        <v>0</v>
      </c>
      <c r="H131" s="22">
        <f>SUMPRODUCT(('⑤【組立化粧箱】出荷依頼＆出荷実績'!$L$7:$L$256=④【組立化粧箱】在庫情報!$B131)*('⑤【組立化粧箱】出荷依頼＆出荷実績'!$M$7:$M$256=④【組立化粧箱】在庫情報!H$4),('⑤【組立化粧箱】出荷依頼＆出荷実績'!$O$7:$O$256))</f>
        <v>0</v>
      </c>
      <c r="I131" s="23">
        <f t="shared" si="23"/>
        <v>336</v>
      </c>
      <c r="J131" s="21" cm="1">
        <f t="array" ref="J131">SUMPRODUCT(('③【組立化粧箱】作業依頼＆実績'!$K$7:$K$256=④【組立化粧箱】在庫情報!$B131)*('③【組立化粧箱】作業依頼＆実績'!$L$7:$L$256=④【組立化粧箱】在庫情報!K$4),('③【組立化粧箱】作業依頼＆実績'!$N$7:$N$256))</f>
        <v>0</v>
      </c>
      <c r="K131" s="22">
        <f>SUMPRODUCT(('⑤【組立化粧箱】出荷依頼＆出荷実績'!$L$7:$L$256=④【組立化粧箱】在庫情報!$B131)*('⑤【組立化粧箱】出荷依頼＆出荷実績'!$M$7:$M$256=④【組立化粧箱】在庫情報!K$4),('⑤【組立化粧箱】出荷依頼＆出荷実績'!$O$7:$O$256))</f>
        <v>0</v>
      </c>
      <c r="L131" s="23">
        <f t="shared" si="24"/>
        <v>957</v>
      </c>
      <c r="M131" s="159"/>
      <c r="N131" s="160"/>
      <c r="O131" s="161"/>
      <c r="P131" s="21" cm="1">
        <f t="array" ref="P131">SUMPRODUCT(('③【組立化粧箱】作業依頼＆実績'!$K$7:$K$256=④【組立化粧箱】在庫情報!$B131)*('③【組立化粧箱】作業依頼＆実績'!$L$7:$L$256=④【組立化粧箱】在庫情報!Q$4),('③【組立化粧箱】作業依頼＆実績'!$N$7:$N$256))</f>
        <v>0</v>
      </c>
      <c r="Q131" s="21" cm="1">
        <f t="array" ref="Q131">SUMPRODUCT(('③【組立化粧箱】作業依頼＆実績'!$K$7:$K$256=④【組立化粧箱】在庫情報!$B131)*('③【組立化粧箱】作業依頼＆実績'!$L$7:$L$256=④【組立化粧箱】在庫情報!R$4),('③【組立化粧箱】作業依頼＆実績'!$N$7:$N$256))</f>
        <v>0</v>
      </c>
      <c r="R131" s="23">
        <f t="shared" si="26"/>
        <v>82</v>
      </c>
      <c r="T131" s="68">
        <f t="shared" si="27"/>
        <v>0</v>
      </c>
      <c r="U131" s="22">
        <f t="shared" si="28"/>
        <v>0</v>
      </c>
      <c r="V131" s="69">
        <f t="shared" si="29"/>
        <v>5435</v>
      </c>
    </row>
    <row r="132" spans="2:22" ht="19.5" hidden="1" customHeight="1" outlineLevel="1" x14ac:dyDescent="0.25">
      <c r="B132" s="19">
        <f t="shared" si="2"/>
        <v>45356</v>
      </c>
      <c r="C132" s="20" t="s">
        <v>79</v>
      </c>
      <c r="D132" s="21" cm="1">
        <f t="array" ref="D132">SUMPRODUCT(('③【組立化粧箱】作業依頼＆実績'!$K$7:$K$256=④【組立化粧箱】在庫情報!$B132)*('③【組立化粧箱】作業依頼＆実績'!$L$7:$L$256=④【組立化粧箱】在庫情報!E$4),('③【組立化粧箱】作業依頼＆実績'!$N$7:$N$256))</f>
        <v>0</v>
      </c>
      <c r="E132" s="22">
        <f>SUMPRODUCT(('⑤【組立化粧箱】出荷依頼＆出荷実績'!$L$7:$L$256=④【組立化粧箱】在庫情報!$B132)*('⑤【組立化粧箱】出荷依頼＆出荷実績'!$M$7:$M$256=④【組立化粧箱】在庫情報!E$4),('⑤【組立化粧箱】出荷依頼＆出荷実績'!$O$7:$O$256))</f>
        <v>0</v>
      </c>
      <c r="F132" s="23">
        <f t="shared" si="22"/>
        <v>4060</v>
      </c>
      <c r="G132" s="21" cm="1">
        <f t="array" ref="G132">SUMPRODUCT(('③【組立化粧箱】作業依頼＆実績'!$K$7:$K$256=④【組立化粧箱】在庫情報!$B132)*('③【組立化粧箱】作業依頼＆実績'!$L$7:$L$256=④【組立化粧箱】在庫情報!H$4),('③【組立化粧箱】作業依頼＆実績'!$N$7:$N$256))</f>
        <v>0</v>
      </c>
      <c r="H132" s="22">
        <f>SUMPRODUCT(('⑤【組立化粧箱】出荷依頼＆出荷実績'!$L$7:$L$256=④【組立化粧箱】在庫情報!$B132)*('⑤【組立化粧箱】出荷依頼＆出荷実績'!$M$7:$M$256=④【組立化粧箱】在庫情報!H$4),('⑤【組立化粧箱】出荷依頼＆出荷実績'!$O$7:$O$256))</f>
        <v>0</v>
      </c>
      <c r="I132" s="23">
        <f t="shared" si="23"/>
        <v>336</v>
      </c>
      <c r="J132" s="21" cm="1">
        <f t="array" ref="J132">SUMPRODUCT(('③【組立化粧箱】作業依頼＆実績'!$K$7:$K$256=④【組立化粧箱】在庫情報!$B132)*('③【組立化粧箱】作業依頼＆実績'!$L$7:$L$256=④【組立化粧箱】在庫情報!K$4),('③【組立化粧箱】作業依頼＆実績'!$N$7:$N$256))</f>
        <v>0</v>
      </c>
      <c r="K132" s="22">
        <f>SUMPRODUCT(('⑤【組立化粧箱】出荷依頼＆出荷実績'!$L$7:$L$256=④【組立化粧箱】在庫情報!$B132)*('⑤【組立化粧箱】出荷依頼＆出荷実績'!$M$7:$M$256=④【組立化粧箱】在庫情報!K$4),('⑤【組立化粧箱】出荷依頼＆出荷実績'!$O$7:$O$256))</f>
        <v>0</v>
      </c>
      <c r="L132" s="23">
        <f t="shared" si="24"/>
        <v>957</v>
      </c>
      <c r="M132" s="159"/>
      <c r="N132" s="160"/>
      <c r="O132" s="161"/>
      <c r="P132" s="21" cm="1">
        <f t="array" ref="P132">SUMPRODUCT(('③【組立化粧箱】作業依頼＆実績'!$K$7:$K$256=④【組立化粧箱】在庫情報!$B132)*('③【組立化粧箱】作業依頼＆実績'!$L$7:$L$256=④【組立化粧箱】在庫情報!Q$4),('③【組立化粧箱】作業依頼＆実績'!$N$7:$N$256))</f>
        <v>0</v>
      </c>
      <c r="Q132" s="21" cm="1">
        <f t="array" ref="Q132">SUMPRODUCT(('③【組立化粧箱】作業依頼＆実績'!$K$7:$K$256=④【組立化粧箱】在庫情報!$B132)*('③【組立化粧箱】作業依頼＆実績'!$L$7:$L$256=④【組立化粧箱】在庫情報!R$4),('③【組立化粧箱】作業依頼＆実績'!$N$7:$N$256))</f>
        <v>0</v>
      </c>
      <c r="R132" s="23">
        <f t="shared" si="26"/>
        <v>82</v>
      </c>
      <c r="T132" s="68">
        <f t="shared" si="27"/>
        <v>0</v>
      </c>
      <c r="U132" s="22">
        <f t="shared" si="28"/>
        <v>0</v>
      </c>
      <c r="V132" s="69">
        <f t="shared" si="29"/>
        <v>5435</v>
      </c>
    </row>
    <row r="133" spans="2:22" ht="19.5" hidden="1" customHeight="1" outlineLevel="1" x14ac:dyDescent="0.25">
      <c r="B133" s="19">
        <f t="shared" si="2"/>
        <v>45357</v>
      </c>
      <c r="C133" s="20" t="s">
        <v>80</v>
      </c>
      <c r="D133" s="21" cm="1">
        <f t="array" ref="D133">SUMPRODUCT(('③【組立化粧箱】作業依頼＆実績'!$K$7:$K$256=④【組立化粧箱】在庫情報!$B133)*('③【組立化粧箱】作業依頼＆実績'!$L$7:$L$256=④【組立化粧箱】在庫情報!E$4),('③【組立化粧箱】作業依頼＆実績'!$N$7:$N$256))</f>
        <v>0</v>
      </c>
      <c r="E133" s="22">
        <f>SUMPRODUCT(('⑤【組立化粧箱】出荷依頼＆出荷実績'!$L$7:$L$256=④【組立化粧箱】在庫情報!$B133)*('⑤【組立化粧箱】出荷依頼＆出荷実績'!$M$7:$M$256=④【組立化粧箱】在庫情報!E$4),('⑤【組立化粧箱】出荷依頼＆出荷実績'!$O$7:$O$256))</f>
        <v>0</v>
      </c>
      <c r="F133" s="23">
        <f t="shared" si="22"/>
        <v>4060</v>
      </c>
      <c r="G133" s="21" cm="1">
        <f t="array" ref="G133">SUMPRODUCT(('③【組立化粧箱】作業依頼＆実績'!$K$7:$K$256=④【組立化粧箱】在庫情報!$B133)*('③【組立化粧箱】作業依頼＆実績'!$L$7:$L$256=④【組立化粧箱】在庫情報!H$4),('③【組立化粧箱】作業依頼＆実績'!$N$7:$N$256))</f>
        <v>0</v>
      </c>
      <c r="H133" s="22">
        <f>SUMPRODUCT(('⑤【組立化粧箱】出荷依頼＆出荷実績'!$L$7:$L$256=④【組立化粧箱】在庫情報!$B133)*('⑤【組立化粧箱】出荷依頼＆出荷実績'!$M$7:$M$256=④【組立化粧箱】在庫情報!H$4),('⑤【組立化粧箱】出荷依頼＆出荷実績'!$O$7:$O$256))</f>
        <v>0</v>
      </c>
      <c r="I133" s="23">
        <f t="shared" si="23"/>
        <v>336</v>
      </c>
      <c r="J133" s="21" cm="1">
        <f t="array" ref="J133">SUMPRODUCT(('③【組立化粧箱】作業依頼＆実績'!$K$7:$K$256=④【組立化粧箱】在庫情報!$B133)*('③【組立化粧箱】作業依頼＆実績'!$L$7:$L$256=④【組立化粧箱】在庫情報!K$4),('③【組立化粧箱】作業依頼＆実績'!$N$7:$N$256))</f>
        <v>0</v>
      </c>
      <c r="K133" s="22">
        <f>SUMPRODUCT(('⑤【組立化粧箱】出荷依頼＆出荷実績'!$L$7:$L$256=④【組立化粧箱】在庫情報!$B133)*('⑤【組立化粧箱】出荷依頼＆出荷実績'!$M$7:$M$256=④【組立化粧箱】在庫情報!K$4),('⑤【組立化粧箱】出荷依頼＆出荷実績'!$O$7:$O$256))</f>
        <v>0</v>
      </c>
      <c r="L133" s="23">
        <f t="shared" si="24"/>
        <v>957</v>
      </c>
      <c r="M133" s="159"/>
      <c r="N133" s="160"/>
      <c r="O133" s="161"/>
      <c r="P133" s="21" cm="1">
        <f t="array" ref="P133">SUMPRODUCT(('③【組立化粧箱】作業依頼＆実績'!$K$7:$K$256=④【組立化粧箱】在庫情報!$B133)*('③【組立化粧箱】作業依頼＆実績'!$L$7:$L$256=④【組立化粧箱】在庫情報!Q$4),('③【組立化粧箱】作業依頼＆実績'!$N$7:$N$256))</f>
        <v>0</v>
      </c>
      <c r="Q133" s="21" cm="1">
        <f t="array" ref="Q133">SUMPRODUCT(('③【組立化粧箱】作業依頼＆実績'!$K$7:$K$256=④【組立化粧箱】在庫情報!$B133)*('③【組立化粧箱】作業依頼＆実績'!$L$7:$L$256=④【組立化粧箱】在庫情報!R$4),('③【組立化粧箱】作業依頼＆実績'!$N$7:$N$256))</f>
        <v>0</v>
      </c>
      <c r="R133" s="23">
        <f t="shared" si="26"/>
        <v>82</v>
      </c>
      <c r="T133" s="68">
        <f t="shared" si="27"/>
        <v>0</v>
      </c>
      <c r="U133" s="22">
        <f t="shared" si="28"/>
        <v>0</v>
      </c>
      <c r="V133" s="69">
        <f t="shared" si="29"/>
        <v>5435</v>
      </c>
    </row>
    <row r="134" spans="2:22" ht="19.5" hidden="1" customHeight="1" outlineLevel="1" x14ac:dyDescent="0.25">
      <c r="B134" s="19">
        <f t="shared" si="2"/>
        <v>45358</v>
      </c>
      <c r="C134" s="20" t="s">
        <v>81</v>
      </c>
      <c r="D134" s="21" cm="1">
        <f t="array" ref="D134">SUMPRODUCT(('③【組立化粧箱】作業依頼＆実績'!$K$7:$K$256=④【組立化粧箱】在庫情報!$B134)*('③【組立化粧箱】作業依頼＆実績'!$L$7:$L$256=④【組立化粧箱】在庫情報!E$4),('③【組立化粧箱】作業依頼＆実績'!$N$7:$N$256))</f>
        <v>0</v>
      </c>
      <c r="E134" s="22">
        <f>SUMPRODUCT(('⑤【組立化粧箱】出荷依頼＆出荷実績'!$L$7:$L$256=④【組立化粧箱】在庫情報!$B134)*('⑤【組立化粧箱】出荷依頼＆出荷実績'!$M$7:$M$256=④【組立化粧箱】在庫情報!E$4),('⑤【組立化粧箱】出荷依頼＆出荷実績'!$O$7:$O$256))</f>
        <v>0</v>
      </c>
      <c r="F134" s="23">
        <f t="shared" si="22"/>
        <v>4060</v>
      </c>
      <c r="G134" s="21" cm="1">
        <f t="array" ref="G134">SUMPRODUCT(('③【組立化粧箱】作業依頼＆実績'!$K$7:$K$256=④【組立化粧箱】在庫情報!$B134)*('③【組立化粧箱】作業依頼＆実績'!$L$7:$L$256=④【組立化粧箱】在庫情報!H$4),('③【組立化粧箱】作業依頼＆実績'!$N$7:$N$256))</f>
        <v>0</v>
      </c>
      <c r="H134" s="22">
        <f>SUMPRODUCT(('⑤【組立化粧箱】出荷依頼＆出荷実績'!$L$7:$L$256=④【組立化粧箱】在庫情報!$B134)*('⑤【組立化粧箱】出荷依頼＆出荷実績'!$M$7:$M$256=④【組立化粧箱】在庫情報!H$4),('⑤【組立化粧箱】出荷依頼＆出荷実績'!$O$7:$O$256))</f>
        <v>0</v>
      </c>
      <c r="I134" s="23">
        <f t="shared" si="23"/>
        <v>336</v>
      </c>
      <c r="J134" s="21" cm="1">
        <f t="array" ref="J134">SUMPRODUCT(('③【組立化粧箱】作業依頼＆実績'!$K$7:$K$256=④【組立化粧箱】在庫情報!$B134)*('③【組立化粧箱】作業依頼＆実績'!$L$7:$L$256=④【組立化粧箱】在庫情報!K$4),('③【組立化粧箱】作業依頼＆実績'!$N$7:$N$256))</f>
        <v>0</v>
      </c>
      <c r="K134" s="22">
        <f>SUMPRODUCT(('⑤【組立化粧箱】出荷依頼＆出荷実績'!$L$7:$L$256=④【組立化粧箱】在庫情報!$B134)*('⑤【組立化粧箱】出荷依頼＆出荷実績'!$M$7:$M$256=④【組立化粧箱】在庫情報!K$4),('⑤【組立化粧箱】出荷依頼＆出荷実績'!$O$7:$O$256))</f>
        <v>0</v>
      </c>
      <c r="L134" s="23">
        <f t="shared" si="24"/>
        <v>957</v>
      </c>
      <c r="M134" s="159"/>
      <c r="N134" s="160"/>
      <c r="O134" s="161"/>
      <c r="P134" s="21" cm="1">
        <f t="array" ref="P134">SUMPRODUCT(('③【組立化粧箱】作業依頼＆実績'!$K$7:$K$256=④【組立化粧箱】在庫情報!$B134)*('③【組立化粧箱】作業依頼＆実績'!$L$7:$L$256=④【組立化粧箱】在庫情報!Q$4),('③【組立化粧箱】作業依頼＆実績'!$N$7:$N$256))</f>
        <v>0</v>
      </c>
      <c r="Q134" s="21" cm="1">
        <f t="array" ref="Q134">SUMPRODUCT(('③【組立化粧箱】作業依頼＆実績'!$K$7:$K$256=④【組立化粧箱】在庫情報!$B134)*('③【組立化粧箱】作業依頼＆実績'!$L$7:$L$256=④【組立化粧箱】在庫情報!R$4),('③【組立化粧箱】作業依頼＆実績'!$N$7:$N$256))</f>
        <v>0</v>
      </c>
      <c r="R134" s="23">
        <f t="shared" si="26"/>
        <v>82</v>
      </c>
      <c r="T134" s="68">
        <f t="shared" si="27"/>
        <v>0</v>
      </c>
      <c r="U134" s="22">
        <f t="shared" si="28"/>
        <v>0</v>
      </c>
      <c r="V134" s="69">
        <f t="shared" si="29"/>
        <v>5435</v>
      </c>
    </row>
    <row r="135" spans="2:22" ht="19.5" hidden="1" customHeight="1" outlineLevel="1" x14ac:dyDescent="0.25">
      <c r="B135" s="19">
        <f t="shared" si="2"/>
        <v>45359</v>
      </c>
      <c r="C135" s="20" t="s">
        <v>75</v>
      </c>
      <c r="D135" s="21" cm="1">
        <f t="array" ref="D135">SUMPRODUCT(('③【組立化粧箱】作業依頼＆実績'!$K$7:$K$256=④【組立化粧箱】在庫情報!$B135)*('③【組立化粧箱】作業依頼＆実績'!$L$7:$L$256=④【組立化粧箱】在庫情報!E$4),('③【組立化粧箱】作業依頼＆実績'!$N$7:$N$256))</f>
        <v>0</v>
      </c>
      <c r="E135" s="22">
        <f>SUMPRODUCT(('⑤【組立化粧箱】出荷依頼＆出荷実績'!$L$7:$L$256=④【組立化粧箱】在庫情報!$B135)*('⑤【組立化粧箱】出荷依頼＆出荷実績'!$M$7:$M$256=④【組立化粧箱】在庫情報!E$4),('⑤【組立化粧箱】出荷依頼＆出荷実績'!$O$7:$O$256))</f>
        <v>0</v>
      </c>
      <c r="F135" s="23">
        <f t="shared" si="22"/>
        <v>4060</v>
      </c>
      <c r="G135" s="21" cm="1">
        <f t="array" ref="G135">SUMPRODUCT(('③【組立化粧箱】作業依頼＆実績'!$K$7:$K$256=④【組立化粧箱】在庫情報!$B135)*('③【組立化粧箱】作業依頼＆実績'!$L$7:$L$256=④【組立化粧箱】在庫情報!H$4),('③【組立化粧箱】作業依頼＆実績'!$N$7:$N$256))</f>
        <v>0</v>
      </c>
      <c r="H135" s="22">
        <f>SUMPRODUCT(('⑤【組立化粧箱】出荷依頼＆出荷実績'!$L$7:$L$256=④【組立化粧箱】在庫情報!$B135)*('⑤【組立化粧箱】出荷依頼＆出荷実績'!$M$7:$M$256=④【組立化粧箱】在庫情報!H$4),('⑤【組立化粧箱】出荷依頼＆出荷実績'!$O$7:$O$256))</f>
        <v>0</v>
      </c>
      <c r="I135" s="23">
        <f t="shared" si="23"/>
        <v>336</v>
      </c>
      <c r="J135" s="21" cm="1">
        <f t="array" ref="J135">SUMPRODUCT(('③【組立化粧箱】作業依頼＆実績'!$K$7:$K$256=④【組立化粧箱】在庫情報!$B135)*('③【組立化粧箱】作業依頼＆実績'!$L$7:$L$256=④【組立化粧箱】在庫情報!K$4),('③【組立化粧箱】作業依頼＆実績'!$N$7:$N$256))</f>
        <v>0</v>
      </c>
      <c r="K135" s="22">
        <f>SUMPRODUCT(('⑤【組立化粧箱】出荷依頼＆出荷実績'!$L$7:$L$256=④【組立化粧箱】在庫情報!$B135)*('⑤【組立化粧箱】出荷依頼＆出荷実績'!$M$7:$M$256=④【組立化粧箱】在庫情報!K$4),('⑤【組立化粧箱】出荷依頼＆出荷実績'!$O$7:$O$256))</f>
        <v>0</v>
      </c>
      <c r="L135" s="23">
        <f t="shared" si="24"/>
        <v>957</v>
      </c>
      <c r="M135" s="159"/>
      <c r="N135" s="160"/>
      <c r="O135" s="161"/>
      <c r="P135" s="21" cm="1">
        <f t="array" ref="P135">SUMPRODUCT(('③【組立化粧箱】作業依頼＆実績'!$K$7:$K$256=④【組立化粧箱】在庫情報!$B135)*('③【組立化粧箱】作業依頼＆実績'!$L$7:$L$256=④【組立化粧箱】在庫情報!Q$4),('③【組立化粧箱】作業依頼＆実績'!$N$7:$N$256))</f>
        <v>0</v>
      </c>
      <c r="Q135" s="21" cm="1">
        <f t="array" ref="Q135">SUMPRODUCT(('③【組立化粧箱】作業依頼＆実績'!$K$7:$K$256=④【組立化粧箱】在庫情報!$B135)*('③【組立化粧箱】作業依頼＆実績'!$L$7:$L$256=④【組立化粧箱】在庫情報!R$4),('③【組立化粧箱】作業依頼＆実績'!$N$7:$N$256))</f>
        <v>0</v>
      </c>
      <c r="R135" s="23">
        <f t="shared" si="26"/>
        <v>82</v>
      </c>
      <c r="T135" s="68">
        <f t="shared" si="27"/>
        <v>0</v>
      </c>
      <c r="U135" s="22">
        <f t="shared" si="28"/>
        <v>0</v>
      </c>
      <c r="V135" s="69">
        <f t="shared" si="29"/>
        <v>5435</v>
      </c>
    </row>
    <row r="136" spans="2:22" ht="19.5" hidden="1" customHeight="1" outlineLevel="1" x14ac:dyDescent="0.25">
      <c r="B136" s="19">
        <f t="shared" si="2"/>
        <v>45360</v>
      </c>
      <c r="C136" s="20" t="s">
        <v>76</v>
      </c>
      <c r="D136" s="21" cm="1">
        <f t="array" ref="D136">SUMPRODUCT(('③【組立化粧箱】作業依頼＆実績'!$K$7:$K$256=④【組立化粧箱】在庫情報!$B136)*('③【組立化粧箱】作業依頼＆実績'!$L$7:$L$256=④【組立化粧箱】在庫情報!E$4),('③【組立化粧箱】作業依頼＆実績'!$N$7:$N$256))</f>
        <v>0</v>
      </c>
      <c r="E136" s="22">
        <f>SUMPRODUCT(('⑤【組立化粧箱】出荷依頼＆出荷実績'!$L$7:$L$256=④【組立化粧箱】在庫情報!$B136)*('⑤【組立化粧箱】出荷依頼＆出荷実績'!$M$7:$M$256=④【組立化粧箱】在庫情報!E$4),('⑤【組立化粧箱】出荷依頼＆出荷実績'!$O$7:$O$256))</f>
        <v>0</v>
      </c>
      <c r="F136" s="23">
        <f t="shared" si="22"/>
        <v>4060</v>
      </c>
      <c r="G136" s="21" cm="1">
        <f t="array" ref="G136">SUMPRODUCT(('③【組立化粧箱】作業依頼＆実績'!$K$7:$K$256=④【組立化粧箱】在庫情報!$B136)*('③【組立化粧箱】作業依頼＆実績'!$L$7:$L$256=④【組立化粧箱】在庫情報!H$4),('③【組立化粧箱】作業依頼＆実績'!$N$7:$N$256))</f>
        <v>0</v>
      </c>
      <c r="H136" s="22">
        <f>SUMPRODUCT(('⑤【組立化粧箱】出荷依頼＆出荷実績'!$L$7:$L$256=④【組立化粧箱】在庫情報!$B136)*('⑤【組立化粧箱】出荷依頼＆出荷実績'!$M$7:$M$256=④【組立化粧箱】在庫情報!H$4),('⑤【組立化粧箱】出荷依頼＆出荷実績'!$O$7:$O$256))</f>
        <v>0</v>
      </c>
      <c r="I136" s="23">
        <f t="shared" si="23"/>
        <v>336</v>
      </c>
      <c r="J136" s="21" cm="1">
        <f t="array" ref="J136">SUMPRODUCT(('③【組立化粧箱】作業依頼＆実績'!$K$7:$K$256=④【組立化粧箱】在庫情報!$B136)*('③【組立化粧箱】作業依頼＆実績'!$L$7:$L$256=④【組立化粧箱】在庫情報!K$4),('③【組立化粧箱】作業依頼＆実績'!$N$7:$N$256))</f>
        <v>0</v>
      </c>
      <c r="K136" s="22">
        <f>SUMPRODUCT(('⑤【組立化粧箱】出荷依頼＆出荷実績'!$L$7:$L$256=④【組立化粧箱】在庫情報!$B136)*('⑤【組立化粧箱】出荷依頼＆出荷実績'!$M$7:$M$256=④【組立化粧箱】在庫情報!K$4),('⑤【組立化粧箱】出荷依頼＆出荷実績'!$O$7:$O$256))</f>
        <v>0</v>
      </c>
      <c r="L136" s="23">
        <f t="shared" si="24"/>
        <v>957</v>
      </c>
      <c r="M136" s="159"/>
      <c r="N136" s="160"/>
      <c r="O136" s="161"/>
      <c r="P136" s="21" cm="1">
        <f t="array" ref="P136">SUMPRODUCT(('③【組立化粧箱】作業依頼＆実績'!$K$7:$K$256=④【組立化粧箱】在庫情報!$B136)*('③【組立化粧箱】作業依頼＆実績'!$L$7:$L$256=④【組立化粧箱】在庫情報!Q$4),('③【組立化粧箱】作業依頼＆実績'!$N$7:$N$256))</f>
        <v>0</v>
      </c>
      <c r="Q136" s="21" cm="1">
        <f t="array" ref="Q136">SUMPRODUCT(('③【組立化粧箱】作業依頼＆実績'!$K$7:$K$256=④【組立化粧箱】在庫情報!$B136)*('③【組立化粧箱】作業依頼＆実績'!$L$7:$L$256=④【組立化粧箱】在庫情報!R$4),('③【組立化粧箱】作業依頼＆実績'!$N$7:$N$256))</f>
        <v>0</v>
      </c>
      <c r="R136" s="23">
        <f t="shared" si="26"/>
        <v>82</v>
      </c>
      <c r="T136" s="68">
        <f t="shared" si="27"/>
        <v>0</v>
      </c>
      <c r="U136" s="22">
        <f t="shared" si="28"/>
        <v>0</v>
      </c>
      <c r="V136" s="69">
        <f t="shared" si="29"/>
        <v>5435</v>
      </c>
    </row>
    <row r="137" spans="2:22" ht="19.5" hidden="1" customHeight="1" outlineLevel="1" x14ac:dyDescent="0.25">
      <c r="B137" s="19">
        <f t="shared" si="2"/>
        <v>45361</v>
      </c>
      <c r="C137" s="20" t="s">
        <v>77</v>
      </c>
      <c r="D137" s="21" cm="1">
        <f t="array" ref="D137">SUMPRODUCT(('③【組立化粧箱】作業依頼＆実績'!$K$7:$K$256=④【組立化粧箱】在庫情報!$B137)*('③【組立化粧箱】作業依頼＆実績'!$L$7:$L$256=④【組立化粧箱】在庫情報!E$4),('③【組立化粧箱】作業依頼＆実績'!$N$7:$N$256))</f>
        <v>0</v>
      </c>
      <c r="E137" s="22">
        <f>SUMPRODUCT(('⑤【組立化粧箱】出荷依頼＆出荷実績'!$L$7:$L$256=④【組立化粧箱】在庫情報!$B137)*('⑤【組立化粧箱】出荷依頼＆出荷実績'!$M$7:$M$256=④【組立化粧箱】在庫情報!E$4),('⑤【組立化粧箱】出荷依頼＆出荷実績'!$O$7:$O$256))</f>
        <v>0</v>
      </c>
      <c r="F137" s="23">
        <f t="shared" si="22"/>
        <v>4060</v>
      </c>
      <c r="G137" s="21" cm="1">
        <f t="array" ref="G137">SUMPRODUCT(('③【組立化粧箱】作業依頼＆実績'!$K$7:$K$256=④【組立化粧箱】在庫情報!$B137)*('③【組立化粧箱】作業依頼＆実績'!$L$7:$L$256=④【組立化粧箱】在庫情報!H$4),('③【組立化粧箱】作業依頼＆実績'!$N$7:$N$256))</f>
        <v>0</v>
      </c>
      <c r="H137" s="22">
        <f>SUMPRODUCT(('⑤【組立化粧箱】出荷依頼＆出荷実績'!$L$7:$L$256=④【組立化粧箱】在庫情報!$B137)*('⑤【組立化粧箱】出荷依頼＆出荷実績'!$M$7:$M$256=④【組立化粧箱】在庫情報!H$4),('⑤【組立化粧箱】出荷依頼＆出荷実績'!$O$7:$O$256))</f>
        <v>0</v>
      </c>
      <c r="I137" s="23">
        <f t="shared" si="23"/>
        <v>336</v>
      </c>
      <c r="J137" s="21" cm="1">
        <f t="array" ref="J137">SUMPRODUCT(('③【組立化粧箱】作業依頼＆実績'!$K$7:$K$256=④【組立化粧箱】在庫情報!$B137)*('③【組立化粧箱】作業依頼＆実績'!$L$7:$L$256=④【組立化粧箱】在庫情報!K$4),('③【組立化粧箱】作業依頼＆実績'!$N$7:$N$256))</f>
        <v>0</v>
      </c>
      <c r="K137" s="22">
        <f>SUMPRODUCT(('⑤【組立化粧箱】出荷依頼＆出荷実績'!$L$7:$L$256=④【組立化粧箱】在庫情報!$B137)*('⑤【組立化粧箱】出荷依頼＆出荷実績'!$M$7:$M$256=④【組立化粧箱】在庫情報!K$4),('⑤【組立化粧箱】出荷依頼＆出荷実績'!$O$7:$O$256))</f>
        <v>0</v>
      </c>
      <c r="L137" s="23">
        <f t="shared" si="24"/>
        <v>957</v>
      </c>
      <c r="M137" s="159"/>
      <c r="N137" s="160"/>
      <c r="O137" s="161"/>
      <c r="P137" s="21" cm="1">
        <f t="array" ref="P137">SUMPRODUCT(('③【組立化粧箱】作業依頼＆実績'!$K$7:$K$256=④【組立化粧箱】在庫情報!$B137)*('③【組立化粧箱】作業依頼＆実績'!$L$7:$L$256=④【組立化粧箱】在庫情報!Q$4),('③【組立化粧箱】作業依頼＆実績'!$N$7:$N$256))</f>
        <v>0</v>
      </c>
      <c r="Q137" s="21" cm="1">
        <f t="array" ref="Q137">SUMPRODUCT(('③【組立化粧箱】作業依頼＆実績'!$K$7:$K$256=④【組立化粧箱】在庫情報!$B137)*('③【組立化粧箱】作業依頼＆実績'!$L$7:$L$256=④【組立化粧箱】在庫情報!R$4),('③【組立化粧箱】作業依頼＆実績'!$N$7:$N$256))</f>
        <v>0</v>
      </c>
      <c r="R137" s="23">
        <f t="shared" si="26"/>
        <v>82</v>
      </c>
      <c r="T137" s="68">
        <f t="shared" si="27"/>
        <v>0</v>
      </c>
      <c r="U137" s="22">
        <f t="shared" si="28"/>
        <v>0</v>
      </c>
      <c r="V137" s="69">
        <f t="shared" si="29"/>
        <v>5435</v>
      </c>
    </row>
    <row r="138" spans="2:22" ht="19.5" hidden="1" customHeight="1" outlineLevel="1" x14ac:dyDescent="0.25">
      <c r="B138" s="19">
        <f t="shared" si="2"/>
        <v>45362</v>
      </c>
      <c r="C138" s="20" t="s">
        <v>78</v>
      </c>
      <c r="D138" s="21" cm="1">
        <f t="array" ref="D138">SUMPRODUCT(('③【組立化粧箱】作業依頼＆実績'!$K$7:$K$256=④【組立化粧箱】在庫情報!$B138)*('③【組立化粧箱】作業依頼＆実績'!$L$7:$L$256=④【組立化粧箱】在庫情報!E$4),('③【組立化粧箱】作業依頼＆実績'!$N$7:$N$256))</f>
        <v>0</v>
      </c>
      <c r="E138" s="22">
        <f>SUMPRODUCT(('⑤【組立化粧箱】出荷依頼＆出荷実績'!$L$7:$L$256=④【組立化粧箱】在庫情報!$B138)*('⑤【組立化粧箱】出荷依頼＆出荷実績'!$M$7:$M$256=④【組立化粧箱】在庫情報!E$4),('⑤【組立化粧箱】出荷依頼＆出荷実績'!$O$7:$O$256))</f>
        <v>0</v>
      </c>
      <c r="F138" s="23">
        <f t="shared" si="22"/>
        <v>4060</v>
      </c>
      <c r="G138" s="21" cm="1">
        <f t="array" ref="G138">SUMPRODUCT(('③【組立化粧箱】作業依頼＆実績'!$K$7:$K$256=④【組立化粧箱】在庫情報!$B138)*('③【組立化粧箱】作業依頼＆実績'!$L$7:$L$256=④【組立化粧箱】在庫情報!H$4),('③【組立化粧箱】作業依頼＆実績'!$N$7:$N$256))</f>
        <v>0</v>
      </c>
      <c r="H138" s="22">
        <f>SUMPRODUCT(('⑤【組立化粧箱】出荷依頼＆出荷実績'!$L$7:$L$256=④【組立化粧箱】在庫情報!$B138)*('⑤【組立化粧箱】出荷依頼＆出荷実績'!$M$7:$M$256=④【組立化粧箱】在庫情報!H$4),('⑤【組立化粧箱】出荷依頼＆出荷実績'!$O$7:$O$256))</f>
        <v>0</v>
      </c>
      <c r="I138" s="23">
        <f t="shared" si="23"/>
        <v>336</v>
      </c>
      <c r="J138" s="21" cm="1">
        <f t="array" ref="J138">SUMPRODUCT(('③【組立化粧箱】作業依頼＆実績'!$K$7:$K$256=④【組立化粧箱】在庫情報!$B138)*('③【組立化粧箱】作業依頼＆実績'!$L$7:$L$256=④【組立化粧箱】在庫情報!K$4),('③【組立化粧箱】作業依頼＆実績'!$N$7:$N$256))</f>
        <v>0</v>
      </c>
      <c r="K138" s="22">
        <f>SUMPRODUCT(('⑤【組立化粧箱】出荷依頼＆出荷実績'!$L$7:$L$256=④【組立化粧箱】在庫情報!$B138)*('⑤【組立化粧箱】出荷依頼＆出荷実績'!$M$7:$M$256=④【組立化粧箱】在庫情報!K$4),('⑤【組立化粧箱】出荷依頼＆出荷実績'!$O$7:$O$256))</f>
        <v>0</v>
      </c>
      <c r="L138" s="23">
        <f t="shared" si="24"/>
        <v>957</v>
      </c>
      <c r="M138" s="159"/>
      <c r="N138" s="160"/>
      <c r="O138" s="161"/>
      <c r="P138" s="21" cm="1">
        <f t="array" ref="P138">SUMPRODUCT(('③【組立化粧箱】作業依頼＆実績'!$K$7:$K$256=④【組立化粧箱】在庫情報!$B138)*('③【組立化粧箱】作業依頼＆実績'!$L$7:$L$256=④【組立化粧箱】在庫情報!Q$4),('③【組立化粧箱】作業依頼＆実績'!$N$7:$N$256))</f>
        <v>0</v>
      </c>
      <c r="Q138" s="21" cm="1">
        <f t="array" ref="Q138">SUMPRODUCT(('③【組立化粧箱】作業依頼＆実績'!$K$7:$K$256=④【組立化粧箱】在庫情報!$B138)*('③【組立化粧箱】作業依頼＆実績'!$L$7:$L$256=④【組立化粧箱】在庫情報!R$4),('③【組立化粧箱】作業依頼＆実績'!$N$7:$N$256))</f>
        <v>0</v>
      </c>
      <c r="R138" s="23">
        <f t="shared" si="26"/>
        <v>82</v>
      </c>
      <c r="T138" s="68">
        <f t="shared" si="27"/>
        <v>0</v>
      </c>
      <c r="U138" s="22">
        <f t="shared" si="28"/>
        <v>0</v>
      </c>
      <c r="V138" s="69">
        <f t="shared" si="29"/>
        <v>5435</v>
      </c>
    </row>
    <row r="139" spans="2:22" ht="19.5" hidden="1" customHeight="1" outlineLevel="1" x14ac:dyDescent="0.25">
      <c r="B139" s="19">
        <f t="shared" si="2"/>
        <v>45363</v>
      </c>
      <c r="C139" s="20" t="s">
        <v>79</v>
      </c>
      <c r="D139" s="21" cm="1">
        <f t="array" ref="D139">SUMPRODUCT(('③【組立化粧箱】作業依頼＆実績'!$K$7:$K$256=④【組立化粧箱】在庫情報!$B139)*('③【組立化粧箱】作業依頼＆実績'!$L$7:$L$256=④【組立化粧箱】在庫情報!E$4),('③【組立化粧箱】作業依頼＆実績'!$N$7:$N$256))</f>
        <v>0</v>
      </c>
      <c r="E139" s="22">
        <f>SUMPRODUCT(('⑤【組立化粧箱】出荷依頼＆出荷実績'!$L$7:$L$256=④【組立化粧箱】在庫情報!$B139)*('⑤【組立化粧箱】出荷依頼＆出荷実績'!$M$7:$M$256=④【組立化粧箱】在庫情報!E$4),('⑤【組立化粧箱】出荷依頼＆出荷実績'!$O$7:$O$256))</f>
        <v>0</v>
      </c>
      <c r="F139" s="23">
        <f t="shared" si="22"/>
        <v>4060</v>
      </c>
      <c r="G139" s="21" cm="1">
        <f t="array" ref="G139">SUMPRODUCT(('③【組立化粧箱】作業依頼＆実績'!$K$7:$K$256=④【組立化粧箱】在庫情報!$B139)*('③【組立化粧箱】作業依頼＆実績'!$L$7:$L$256=④【組立化粧箱】在庫情報!H$4),('③【組立化粧箱】作業依頼＆実績'!$N$7:$N$256))</f>
        <v>0</v>
      </c>
      <c r="H139" s="22">
        <f>SUMPRODUCT(('⑤【組立化粧箱】出荷依頼＆出荷実績'!$L$7:$L$256=④【組立化粧箱】在庫情報!$B139)*('⑤【組立化粧箱】出荷依頼＆出荷実績'!$M$7:$M$256=④【組立化粧箱】在庫情報!H$4),('⑤【組立化粧箱】出荷依頼＆出荷実績'!$O$7:$O$256))</f>
        <v>0</v>
      </c>
      <c r="I139" s="23">
        <f t="shared" si="23"/>
        <v>336</v>
      </c>
      <c r="J139" s="21" cm="1">
        <f t="array" ref="J139">SUMPRODUCT(('③【組立化粧箱】作業依頼＆実績'!$K$7:$K$256=④【組立化粧箱】在庫情報!$B139)*('③【組立化粧箱】作業依頼＆実績'!$L$7:$L$256=④【組立化粧箱】在庫情報!K$4),('③【組立化粧箱】作業依頼＆実績'!$N$7:$N$256))</f>
        <v>0</v>
      </c>
      <c r="K139" s="22">
        <f>SUMPRODUCT(('⑤【組立化粧箱】出荷依頼＆出荷実績'!$L$7:$L$256=④【組立化粧箱】在庫情報!$B139)*('⑤【組立化粧箱】出荷依頼＆出荷実績'!$M$7:$M$256=④【組立化粧箱】在庫情報!K$4),('⑤【組立化粧箱】出荷依頼＆出荷実績'!$O$7:$O$256))</f>
        <v>0</v>
      </c>
      <c r="L139" s="23">
        <f t="shared" si="24"/>
        <v>957</v>
      </c>
      <c r="M139" s="159"/>
      <c r="N139" s="160"/>
      <c r="O139" s="161"/>
      <c r="P139" s="21" cm="1">
        <f t="array" ref="P139">SUMPRODUCT(('③【組立化粧箱】作業依頼＆実績'!$K$7:$K$256=④【組立化粧箱】在庫情報!$B139)*('③【組立化粧箱】作業依頼＆実績'!$L$7:$L$256=④【組立化粧箱】在庫情報!Q$4),('③【組立化粧箱】作業依頼＆実績'!$N$7:$N$256))</f>
        <v>0</v>
      </c>
      <c r="Q139" s="21" cm="1">
        <f t="array" ref="Q139">SUMPRODUCT(('③【組立化粧箱】作業依頼＆実績'!$K$7:$K$256=④【組立化粧箱】在庫情報!$B139)*('③【組立化粧箱】作業依頼＆実績'!$L$7:$L$256=④【組立化粧箱】在庫情報!R$4),('③【組立化粧箱】作業依頼＆実績'!$N$7:$N$256))</f>
        <v>0</v>
      </c>
      <c r="R139" s="23">
        <f t="shared" si="26"/>
        <v>82</v>
      </c>
      <c r="T139" s="68">
        <f t="shared" si="27"/>
        <v>0</v>
      </c>
      <c r="U139" s="22">
        <f t="shared" si="28"/>
        <v>0</v>
      </c>
      <c r="V139" s="69">
        <f t="shared" si="29"/>
        <v>5435</v>
      </c>
    </row>
    <row r="140" spans="2:22" ht="19.5" hidden="1" customHeight="1" outlineLevel="1" x14ac:dyDescent="0.25">
      <c r="B140" s="19">
        <f t="shared" si="2"/>
        <v>45364</v>
      </c>
      <c r="C140" s="20" t="s">
        <v>80</v>
      </c>
      <c r="D140" s="21" cm="1">
        <f t="array" ref="D140">SUMPRODUCT(('③【組立化粧箱】作業依頼＆実績'!$K$7:$K$256=④【組立化粧箱】在庫情報!$B140)*('③【組立化粧箱】作業依頼＆実績'!$L$7:$L$256=④【組立化粧箱】在庫情報!E$4),('③【組立化粧箱】作業依頼＆実績'!$N$7:$N$256))</f>
        <v>0</v>
      </c>
      <c r="E140" s="22">
        <f>SUMPRODUCT(('⑤【組立化粧箱】出荷依頼＆出荷実績'!$L$7:$L$256=④【組立化粧箱】在庫情報!$B140)*('⑤【組立化粧箱】出荷依頼＆出荷実績'!$M$7:$M$256=④【組立化粧箱】在庫情報!E$4),('⑤【組立化粧箱】出荷依頼＆出荷実績'!$O$7:$O$256))</f>
        <v>0</v>
      </c>
      <c r="F140" s="23">
        <f t="shared" si="22"/>
        <v>4060</v>
      </c>
      <c r="G140" s="21" cm="1">
        <f t="array" ref="G140">SUMPRODUCT(('③【組立化粧箱】作業依頼＆実績'!$K$7:$K$256=④【組立化粧箱】在庫情報!$B140)*('③【組立化粧箱】作業依頼＆実績'!$L$7:$L$256=④【組立化粧箱】在庫情報!H$4),('③【組立化粧箱】作業依頼＆実績'!$N$7:$N$256))</f>
        <v>0</v>
      </c>
      <c r="H140" s="22">
        <f>SUMPRODUCT(('⑤【組立化粧箱】出荷依頼＆出荷実績'!$L$7:$L$256=④【組立化粧箱】在庫情報!$B140)*('⑤【組立化粧箱】出荷依頼＆出荷実績'!$M$7:$M$256=④【組立化粧箱】在庫情報!H$4),('⑤【組立化粧箱】出荷依頼＆出荷実績'!$O$7:$O$256))</f>
        <v>0</v>
      </c>
      <c r="I140" s="23">
        <f t="shared" si="23"/>
        <v>336</v>
      </c>
      <c r="J140" s="21" cm="1">
        <f t="array" ref="J140">SUMPRODUCT(('③【組立化粧箱】作業依頼＆実績'!$K$7:$K$256=④【組立化粧箱】在庫情報!$B140)*('③【組立化粧箱】作業依頼＆実績'!$L$7:$L$256=④【組立化粧箱】在庫情報!K$4),('③【組立化粧箱】作業依頼＆実績'!$N$7:$N$256))</f>
        <v>0</v>
      </c>
      <c r="K140" s="22">
        <f>SUMPRODUCT(('⑤【組立化粧箱】出荷依頼＆出荷実績'!$L$7:$L$256=④【組立化粧箱】在庫情報!$B140)*('⑤【組立化粧箱】出荷依頼＆出荷実績'!$M$7:$M$256=④【組立化粧箱】在庫情報!K$4),('⑤【組立化粧箱】出荷依頼＆出荷実績'!$O$7:$O$256))</f>
        <v>0</v>
      </c>
      <c r="L140" s="23">
        <f t="shared" si="24"/>
        <v>957</v>
      </c>
      <c r="M140" s="159"/>
      <c r="N140" s="160"/>
      <c r="O140" s="161"/>
      <c r="P140" s="21" cm="1">
        <f t="array" ref="P140">SUMPRODUCT(('③【組立化粧箱】作業依頼＆実績'!$K$7:$K$256=④【組立化粧箱】在庫情報!$B140)*('③【組立化粧箱】作業依頼＆実績'!$L$7:$L$256=④【組立化粧箱】在庫情報!Q$4),('③【組立化粧箱】作業依頼＆実績'!$N$7:$N$256))</f>
        <v>0</v>
      </c>
      <c r="Q140" s="21" cm="1">
        <f t="array" ref="Q140">SUMPRODUCT(('③【組立化粧箱】作業依頼＆実績'!$K$7:$K$256=④【組立化粧箱】在庫情報!$B140)*('③【組立化粧箱】作業依頼＆実績'!$L$7:$L$256=④【組立化粧箱】在庫情報!R$4),('③【組立化粧箱】作業依頼＆実績'!$N$7:$N$256))</f>
        <v>0</v>
      </c>
      <c r="R140" s="23">
        <f t="shared" si="26"/>
        <v>82</v>
      </c>
      <c r="T140" s="68">
        <f t="shared" si="27"/>
        <v>0</v>
      </c>
      <c r="U140" s="22">
        <f t="shared" si="28"/>
        <v>0</v>
      </c>
      <c r="V140" s="69">
        <f t="shared" si="29"/>
        <v>5435</v>
      </c>
    </row>
    <row r="141" spans="2:22" ht="19.5" hidden="1" customHeight="1" outlineLevel="1" x14ac:dyDescent="0.25">
      <c r="B141" s="19">
        <f t="shared" si="2"/>
        <v>45365</v>
      </c>
      <c r="C141" s="20" t="s">
        <v>81</v>
      </c>
      <c r="D141" s="21" cm="1">
        <f t="array" ref="D141">SUMPRODUCT(('③【組立化粧箱】作業依頼＆実績'!$K$7:$K$256=④【組立化粧箱】在庫情報!$B141)*('③【組立化粧箱】作業依頼＆実績'!$L$7:$L$256=④【組立化粧箱】在庫情報!E$4),('③【組立化粧箱】作業依頼＆実績'!$N$7:$N$256))</f>
        <v>0</v>
      </c>
      <c r="E141" s="22">
        <f>SUMPRODUCT(('⑤【組立化粧箱】出荷依頼＆出荷実績'!$L$7:$L$256=④【組立化粧箱】在庫情報!$B141)*('⑤【組立化粧箱】出荷依頼＆出荷実績'!$M$7:$M$256=④【組立化粧箱】在庫情報!E$4),('⑤【組立化粧箱】出荷依頼＆出荷実績'!$O$7:$O$256))</f>
        <v>0</v>
      </c>
      <c r="F141" s="23">
        <f t="shared" si="22"/>
        <v>4060</v>
      </c>
      <c r="G141" s="21" cm="1">
        <f t="array" ref="G141">SUMPRODUCT(('③【組立化粧箱】作業依頼＆実績'!$K$7:$K$256=④【組立化粧箱】在庫情報!$B141)*('③【組立化粧箱】作業依頼＆実績'!$L$7:$L$256=④【組立化粧箱】在庫情報!H$4),('③【組立化粧箱】作業依頼＆実績'!$N$7:$N$256))</f>
        <v>0</v>
      </c>
      <c r="H141" s="22">
        <f>SUMPRODUCT(('⑤【組立化粧箱】出荷依頼＆出荷実績'!$L$7:$L$256=④【組立化粧箱】在庫情報!$B141)*('⑤【組立化粧箱】出荷依頼＆出荷実績'!$M$7:$M$256=④【組立化粧箱】在庫情報!H$4),('⑤【組立化粧箱】出荷依頼＆出荷実績'!$O$7:$O$256))</f>
        <v>0</v>
      </c>
      <c r="I141" s="23">
        <f t="shared" si="23"/>
        <v>336</v>
      </c>
      <c r="J141" s="21" cm="1">
        <f t="array" ref="J141">SUMPRODUCT(('③【組立化粧箱】作業依頼＆実績'!$K$7:$K$256=④【組立化粧箱】在庫情報!$B141)*('③【組立化粧箱】作業依頼＆実績'!$L$7:$L$256=④【組立化粧箱】在庫情報!K$4),('③【組立化粧箱】作業依頼＆実績'!$N$7:$N$256))</f>
        <v>0</v>
      </c>
      <c r="K141" s="22">
        <f>SUMPRODUCT(('⑤【組立化粧箱】出荷依頼＆出荷実績'!$L$7:$L$256=④【組立化粧箱】在庫情報!$B141)*('⑤【組立化粧箱】出荷依頼＆出荷実績'!$M$7:$M$256=④【組立化粧箱】在庫情報!K$4),('⑤【組立化粧箱】出荷依頼＆出荷実績'!$O$7:$O$256))</f>
        <v>0</v>
      </c>
      <c r="L141" s="23">
        <f t="shared" si="24"/>
        <v>957</v>
      </c>
      <c r="M141" s="159"/>
      <c r="N141" s="160"/>
      <c r="O141" s="161"/>
      <c r="P141" s="21" cm="1">
        <f t="array" ref="P141">SUMPRODUCT(('③【組立化粧箱】作業依頼＆実績'!$K$7:$K$256=④【組立化粧箱】在庫情報!$B141)*('③【組立化粧箱】作業依頼＆実績'!$L$7:$L$256=④【組立化粧箱】在庫情報!Q$4),('③【組立化粧箱】作業依頼＆実績'!$N$7:$N$256))</f>
        <v>0</v>
      </c>
      <c r="Q141" s="21" cm="1">
        <f t="array" ref="Q141">SUMPRODUCT(('③【組立化粧箱】作業依頼＆実績'!$K$7:$K$256=④【組立化粧箱】在庫情報!$B141)*('③【組立化粧箱】作業依頼＆実績'!$L$7:$L$256=④【組立化粧箱】在庫情報!R$4),('③【組立化粧箱】作業依頼＆実績'!$N$7:$N$256))</f>
        <v>0</v>
      </c>
      <c r="R141" s="23">
        <f t="shared" si="26"/>
        <v>82</v>
      </c>
      <c r="T141" s="68">
        <f t="shared" si="27"/>
        <v>0</v>
      </c>
      <c r="U141" s="22">
        <f t="shared" si="28"/>
        <v>0</v>
      </c>
      <c r="V141" s="69">
        <f t="shared" si="29"/>
        <v>5435</v>
      </c>
    </row>
    <row r="142" spans="2:22" ht="19.5" hidden="1" customHeight="1" outlineLevel="1" x14ac:dyDescent="0.25">
      <c r="B142" s="19">
        <f t="shared" si="2"/>
        <v>45366</v>
      </c>
      <c r="C142" s="20" t="s">
        <v>75</v>
      </c>
      <c r="D142" s="21" cm="1">
        <f t="array" ref="D142">SUMPRODUCT(('③【組立化粧箱】作業依頼＆実績'!$K$7:$K$256=④【組立化粧箱】在庫情報!$B142)*('③【組立化粧箱】作業依頼＆実績'!$L$7:$L$256=④【組立化粧箱】在庫情報!E$4),('③【組立化粧箱】作業依頼＆実績'!$N$7:$N$256))</f>
        <v>0</v>
      </c>
      <c r="E142" s="22">
        <f>SUMPRODUCT(('⑤【組立化粧箱】出荷依頼＆出荷実績'!$L$7:$L$256=④【組立化粧箱】在庫情報!$B142)*('⑤【組立化粧箱】出荷依頼＆出荷実績'!$M$7:$M$256=④【組立化粧箱】在庫情報!E$4),('⑤【組立化粧箱】出荷依頼＆出荷実績'!$O$7:$O$256))</f>
        <v>0</v>
      </c>
      <c r="F142" s="23">
        <f t="shared" si="22"/>
        <v>4060</v>
      </c>
      <c r="G142" s="21" cm="1">
        <f t="array" ref="G142">SUMPRODUCT(('③【組立化粧箱】作業依頼＆実績'!$K$7:$K$256=④【組立化粧箱】在庫情報!$B142)*('③【組立化粧箱】作業依頼＆実績'!$L$7:$L$256=④【組立化粧箱】在庫情報!H$4),('③【組立化粧箱】作業依頼＆実績'!$N$7:$N$256))</f>
        <v>0</v>
      </c>
      <c r="H142" s="22">
        <f>SUMPRODUCT(('⑤【組立化粧箱】出荷依頼＆出荷実績'!$L$7:$L$256=④【組立化粧箱】在庫情報!$B142)*('⑤【組立化粧箱】出荷依頼＆出荷実績'!$M$7:$M$256=④【組立化粧箱】在庫情報!H$4),('⑤【組立化粧箱】出荷依頼＆出荷実績'!$O$7:$O$256))</f>
        <v>0</v>
      </c>
      <c r="I142" s="23">
        <f t="shared" si="23"/>
        <v>336</v>
      </c>
      <c r="J142" s="21" cm="1">
        <f t="array" ref="J142">SUMPRODUCT(('③【組立化粧箱】作業依頼＆実績'!$K$7:$K$256=④【組立化粧箱】在庫情報!$B142)*('③【組立化粧箱】作業依頼＆実績'!$L$7:$L$256=④【組立化粧箱】在庫情報!K$4),('③【組立化粧箱】作業依頼＆実績'!$N$7:$N$256))</f>
        <v>0</v>
      </c>
      <c r="K142" s="22">
        <f>SUMPRODUCT(('⑤【組立化粧箱】出荷依頼＆出荷実績'!$L$7:$L$256=④【組立化粧箱】在庫情報!$B142)*('⑤【組立化粧箱】出荷依頼＆出荷実績'!$M$7:$M$256=④【組立化粧箱】在庫情報!K$4),('⑤【組立化粧箱】出荷依頼＆出荷実績'!$O$7:$O$256))</f>
        <v>0</v>
      </c>
      <c r="L142" s="23">
        <f t="shared" si="24"/>
        <v>957</v>
      </c>
      <c r="M142" s="159"/>
      <c r="N142" s="160"/>
      <c r="O142" s="161"/>
      <c r="P142" s="21" cm="1">
        <f t="array" ref="P142">SUMPRODUCT(('③【組立化粧箱】作業依頼＆実績'!$K$7:$K$256=④【組立化粧箱】在庫情報!$B142)*('③【組立化粧箱】作業依頼＆実績'!$L$7:$L$256=④【組立化粧箱】在庫情報!Q$4),('③【組立化粧箱】作業依頼＆実績'!$N$7:$N$256))</f>
        <v>0</v>
      </c>
      <c r="Q142" s="21" cm="1">
        <f t="array" ref="Q142">SUMPRODUCT(('③【組立化粧箱】作業依頼＆実績'!$K$7:$K$256=④【組立化粧箱】在庫情報!$B142)*('③【組立化粧箱】作業依頼＆実績'!$L$7:$L$256=④【組立化粧箱】在庫情報!R$4),('③【組立化粧箱】作業依頼＆実績'!$N$7:$N$256))</f>
        <v>0</v>
      </c>
      <c r="R142" s="23">
        <f t="shared" si="26"/>
        <v>82</v>
      </c>
      <c r="T142" s="68">
        <f t="shared" si="27"/>
        <v>0</v>
      </c>
      <c r="U142" s="22">
        <f t="shared" si="28"/>
        <v>0</v>
      </c>
      <c r="V142" s="69">
        <f t="shared" si="29"/>
        <v>5435</v>
      </c>
    </row>
    <row r="143" spans="2:22" ht="19.5" hidden="1" customHeight="1" outlineLevel="1" x14ac:dyDescent="0.25">
      <c r="B143" s="19">
        <f t="shared" si="2"/>
        <v>45367</v>
      </c>
      <c r="C143" s="20" t="s">
        <v>76</v>
      </c>
      <c r="D143" s="21" cm="1">
        <f t="array" ref="D143">SUMPRODUCT(('③【組立化粧箱】作業依頼＆実績'!$K$7:$K$256=④【組立化粧箱】在庫情報!$B143)*('③【組立化粧箱】作業依頼＆実績'!$L$7:$L$256=④【組立化粧箱】在庫情報!E$4),('③【組立化粧箱】作業依頼＆実績'!$N$7:$N$256))</f>
        <v>0</v>
      </c>
      <c r="E143" s="22">
        <f>SUMPRODUCT(('⑤【組立化粧箱】出荷依頼＆出荷実績'!$L$7:$L$256=④【組立化粧箱】在庫情報!$B143)*('⑤【組立化粧箱】出荷依頼＆出荷実績'!$M$7:$M$256=④【組立化粧箱】在庫情報!E$4),('⑤【組立化粧箱】出荷依頼＆出荷実績'!$O$7:$O$256))</f>
        <v>0</v>
      </c>
      <c r="F143" s="23">
        <f t="shared" si="22"/>
        <v>4060</v>
      </c>
      <c r="G143" s="21" cm="1">
        <f t="array" ref="G143">SUMPRODUCT(('③【組立化粧箱】作業依頼＆実績'!$K$7:$K$256=④【組立化粧箱】在庫情報!$B143)*('③【組立化粧箱】作業依頼＆実績'!$L$7:$L$256=④【組立化粧箱】在庫情報!H$4),('③【組立化粧箱】作業依頼＆実績'!$N$7:$N$256))</f>
        <v>0</v>
      </c>
      <c r="H143" s="22">
        <f>SUMPRODUCT(('⑤【組立化粧箱】出荷依頼＆出荷実績'!$L$7:$L$256=④【組立化粧箱】在庫情報!$B143)*('⑤【組立化粧箱】出荷依頼＆出荷実績'!$M$7:$M$256=④【組立化粧箱】在庫情報!H$4),('⑤【組立化粧箱】出荷依頼＆出荷実績'!$O$7:$O$256))</f>
        <v>0</v>
      </c>
      <c r="I143" s="23">
        <f t="shared" si="23"/>
        <v>336</v>
      </c>
      <c r="J143" s="21" cm="1">
        <f t="array" ref="J143">SUMPRODUCT(('③【組立化粧箱】作業依頼＆実績'!$K$7:$K$256=④【組立化粧箱】在庫情報!$B143)*('③【組立化粧箱】作業依頼＆実績'!$L$7:$L$256=④【組立化粧箱】在庫情報!K$4),('③【組立化粧箱】作業依頼＆実績'!$N$7:$N$256))</f>
        <v>0</v>
      </c>
      <c r="K143" s="22">
        <f>SUMPRODUCT(('⑤【組立化粧箱】出荷依頼＆出荷実績'!$L$7:$L$256=④【組立化粧箱】在庫情報!$B143)*('⑤【組立化粧箱】出荷依頼＆出荷実績'!$M$7:$M$256=④【組立化粧箱】在庫情報!K$4),('⑤【組立化粧箱】出荷依頼＆出荷実績'!$O$7:$O$256))</f>
        <v>0</v>
      </c>
      <c r="L143" s="23">
        <f t="shared" si="24"/>
        <v>957</v>
      </c>
      <c r="M143" s="159"/>
      <c r="N143" s="160"/>
      <c r="O143" s="161"/>
      <c r="P143" s="21" cm="1">
        <f t="array" ref="P143">SUMPRODUCT(('③【組立化粧箱】作業依頼＆実績'!$K$7:$K$256=④【組立化粧箱】在庫情報!$B143)*('③【組立化粧箱】作業依頼＆実績'!$L$7:$L$256=④【組立化粧箱】在庫情報!Q$4),('③【組立化粧箱】作業依頼＆実績'!$N$7:$N$256))</f>
        <v>0</v>
      </c>
      <c r="Q143" s="21" cm="1">
        <f t="array" ref="Q143">SUMPRODUCT(('③【組立化粧箱】作業依頼＆実績'!$K$7:$K$256=④【組立化粧箱】在庫情報!$B143)*('③【組立化粧箱】作業依頼＆実績'!$L$7:$L$256=④【組立化粧箱】在庫情報!R$4),('③【組立化粧箱】作業依頼＆実績'!$N$7:$N$256))</f>
        <v>0</v>
      </c>
      <c r="R143" s="23">
        <f t="shared" si="26"/>
        <v>82</v>
      </c>
      <c r="T143" s="68">
        <f t="shared" si="27"/>
        <v>0</v>
      </c>
      <c r="U143" s="22">
        <f t="shared" si="28"/>
        <v>0</v>
      </c>
      <c r="V143" s="69">
        <f t="shared" si="29"/>
        <v>5435</v>
      </c>
    </row>
    <row r="144" spans="2:22" ht="19.5" hidden="1" customHeight="1" outlineLevel="1" x14ac:dyDescent="0.25">
      <c r="B144" s="19">
        <f t="shared" si="2"/>
        <v>45368</v>
      </c>
      <c r="C144" s="20" t="s">
        <v>77</v>
      </c>
      <c r="D144" s="21" cm="1">
        <f t="array" ref="D144">SUMPRODUCT(('③【組立化粧箱】作業依頼＆実績'!$K$7:$K$256=④【組立化粧箱】在庫情報!$B144)*('③【組立化粧箱】作業依頼＆実績'!$L$7:$L$256=④【組立化粧箱】在庫情報!E$4),('③【組立化粧箱】作業依頼＆実績'!$N$7:$N$256))</f>
        <v>0</v>
      </c>
      <c r="E144" s="22">
        <f>SUMPRODUCT(('⑤【組立化粧箱】出荷依頼＆出荷実績'!$L$7:$L$256=④【組立化粧箱】在庫情報!$B144)*('⑤【組立化粧箱】出荷依頼＆出荷実績'!$M$7:$M$256=④【組立化粧箱】在庫情報!E$4),('⑤【組立化粧箱】出荷依頼＆出荷実績'!$O$7:$O$256))</f>
        <v>0</v>
      </c>
      <c r="F144" s="23">
        <f t="shared" si="22"/>
        <v>4060</v>
      </c>
      <c r="G144" s="21" cm="1">
        <f t="array" ref="G144">SUMPRODUCT(('③【組立化粧箱】作業依頼＆実績'!$K$7:$K$256=④【組立化粧箱】在庫情報!$B144)*('③【組立化粧箱】作業依頼＆実績'!$L$7:$L$256=④【組立化粧箱】在庫情報!H$4),('③【組立化粧箱】作業依頼＆実績'!$N$7:$N$256))</f>
        <v>0</v>
      </c>
      <c r="H144" s="22">
        <f>SUMPRODUCT(('⑤【組立化粧箱】出荷依頼＆出荷実績'!$L$7:$L$256=④【組立化粧箱】在庫情報!$B144)*('⑤【組立化粧箱】出荷依頼＆出荷実績'!$M$7:$M$256=④【組立化粧箱】在庫情報!H$4),('⑤【組立化粧箱】出荷依頼＆出荷実績'!$O$7:$O$256))</f>
        <v>0</v>
      </c>
      <c r="I144" s="23">
        <f t="shared" si="23"/>
        <v>336</v>
      </c>
      <c r="J144" s="21" cm="1">
        <f t="array" ref="J144">SUMPRODUCT(('③【組立化粧箱】作業依頼＆実績'!$K$7:$K$256=④【組立化粧箱】在庫情報!$B144)*('③【組立化粧箱】作業依頼＆実績'!$L$7:$L$256=④【組立化粧箱】在庫情報!K$4),('③【組立化粧箱】作業依頼＆実績'!$N$7:$N$256))</f>
        <v>0</v>
      </c>
      <c r="K144" s="22">
        <f>SUMPRODUCT(('⑤【組立化粧箱】出荷依頼＆出荷実績'!$L$7:$L$256=④【組立化粧箱】在庫情報!$B144)*('⑤【組立化粧箱】出荷依頼＆出荷実績'!$M$7:$M$256=④【組立化粧箱】在庫情報!K$4),('⑤【組立化粧箱】出荷依頼＆出荷実績'!$O$7:$O$256))</f>
        <v>0</v>
      </c>
      <c r="L144" s="23">
        <f t="shared" si="24"/>
        <v>957</v>
      </c>
      <c r="M144" s="159"/>
      <c r="N144" s="160"/>
      <c r="O144" s="161"/>
      <c r="P144" s="21" cm="1">
        <f t="array" ref="P144">SUMPRODUCT(('③【組立化粧箱】作業依頼＆実績'!$K$7:$K$256=④【組立化粧箱】在庫情報!$B144)*('③【組立化粧箱】作業依頼＆実績'!$L$7:$L$256=④【組立化粧箱】在庫情報!Q$4),('③【組立化粧箱】作業依頼＆実績'!$N$7:$N$256))</f>
        <v>0</v>
      </c>
      <c r="Q144" s="21" cm="1">
        <f t="array" ref="Q144">SUMPRODUCT(('③【組立化粧箱】作業依頼＆実績'!$K$7:$K$256=④【組立化粧箱】在庫情報!$B144)*('③【組立化粧箱】作業依頼＆実績'!$L$7:$L$256=④【組立化粧箱】在庫情報!R$4),('③【組立化粧箱】作業依頼＆実績'!$N$7:$N$256))</f>
        <v>0</v>
      </c>
      <c r="R144" s="23">
        <f t="shared" si="26"/>
        <v>82</v>
      </c>
      <c r="T144" s="68">
        <f t="shared" si="27"/>
        <v>0</v>
      </c>
      <c r="U144" s="22">
        <f t="shared" si="28"/>
        <v>0</v>
      </c>
      <c r="V144" s="69">
        <f t="shared" si="29"/>
        <v>5435</v>
      </c>
    </row>
    <row r="145" spans="2:22" ht="19.5" hidden="1" customHeight="1" outlineLevel="1" x14ac:dyDescent="0.25">
      <c r="B145" s="19">
        <f t="shared" si="2"/>
        <v>45369</v>
      </c>
      <c r="C145" s="20" t="s">
        <v>78</v>
      </c>
      <c r="D145" s="21" cm="1">
        <f t="array" ref="D145">SUMPRODUCT(('③【組立化粧箱】作業依頼＆実績'!$K$7:$K$256=④【組立化粧箱】在庫情報!$B145)*('③【組立化粧箱】作業依頼＆実績'!$L$7:$L$256=④【組立化粧箱】在庫情報!E$4),('③【組立化粧箱】作業依頼＆実績'!$N$7:$N$256))</f>
        <v>0</v>
      </c>
      <c r="E145" s="22">
        <f>SUMPRODUCT(('⑤【組立化粧箱】出荷依頼＆出荷実績'!$L$7:$L$256=④【組立化粧箱】在庫情報!$B145)*('⑤【組立化粧箱】出荷依頼＆出荷実績'!$M$7:$M$256=④【組立化粧箱】在庫情報!E$4),('⑤【組立化粧箱】出荷依頼＆出荷実績'!$O$7:$O$256))</f>
        <v>0</v>
      </c>
      <c r="F145" s="23">
        <f t="shared" si="22"/>
        <v>4060</v>
      </c>
      <c r="G145" s="21" cm="1">
        <f t="array" ref="G145">SUMPRODUCT(('③【組立化粧箱】作業依頼＆実績'!$K$7:$K$256=④【組立化粧箱】在庫情報!$B145)*('③【組立化粧箱】作業依頼＆実績'!$L$7:$L$256=④【組立化粧箱】在庫情報!H$4),('③【組立化粧箱】作業依頼＆実績'!$N$7:$N$256))</f>
        <v>0</v>
      </c>
      <c r="H145" s="22">
        <f>SUMPRODUCT(('⑤【組立化粧箱】出荷依頼＆出荷実績'!$L$7:$L$256=④【組立化粧箱】在庫情報!$B145)*('⑤【組立化粧箱】出荷依頼＆出荷実績'!$M$7:$M$256=④【組立化粧箱】在庫情報!H$4),('⑤【組立化粧箱】出荷依頼＆出荷実績'!$O$7:$O$256))</f>
        <v>0</v>
      </c>
      <c r="I145" s="23">
        <f t="shared" si="23"/>
        <v>336</v>
      </c>
      <c r="J145" s="21" cm="1">
        <f t="array" ref="J145">SUMPRODUCT(('③【組立化粧箱】作業依頼＆実績'!$K$7:$K$256=④【組立化粧箱】在庫情報!$B145)*('③【組立化粧箱】作業依頼＆実績'!$L$7:$L$256=④【組立化粧箱】在庫情報!K$4),('③【組立化粧箱】作業依頼＆実績'!$N$7:$N$256))</f>
        <v>0</v>
      </c>
      <c r="K145" s="22">
        <f>SUMPRODUCT(('⑤【組立化粧箱】出荷依頼＆出荷実績'!$L$7:$L$256=④【組立化粧箱】在庫情報!$B145)*('⑤【組立化粧箱】出荷依頼＆出荷実績'!$M$7:$M$256=④【組立化粧箱】在庫情報!K$4),('⑤【組立化粧箱】出荷依頼＆出荷実績'!$O$7:$O$256))</f>
        <v>0</v>
      </c>
      <c r="L145" s="23">
        <f t="shared" si="24"/>
        <v>957</v>
      </c>
      <c r="M145" s="159"/>
      <c r="N145" s="160"/>
      <c r="O145" s="161"/>
      <c r="P145" s="21" cm="1">
        <f t="array" ref="P145">SUMPRODUCT(('③【組立化粧箱】作業依頼＆実績'!$K$7:$K$256=④【組立化粧箱】在庫情報!$B145)*('③【組立化粧箱】作業依頼＆実績'!$L$7:$L$256=④【組立化粧箱】在庫情報!Q$4),('③【組立化粧箱】作業依頼＆実績'!$N$7:$N$256))</f>
        <v>0</v>
      </c>
      <c r="Q145" s="21" cm="1">
        <f t="array" ref="Q145">SUMPRODUCT(('③【組立化粧箱】作業依頼＆実績'!$K$7:$K$256=④【組立化粧箱】在庫情報!$B145)*('③【組立化粧箱】作業依頼＆実績'!$L$7:$L$256=④【組立化粧箱】在庫情報!R$4),('③【組立化粧箱】作業依頼＆実績'!$N$7:$N$256))</f>
        <v>0</v>
      </c>
      <c r="R145" s="23">
        <f t="shared" si="26"/>
        <v>82</v>
      </c>
      <c r="T145" s="68">
        <f t="shared" si="27"/>
        <v>0</v>
      </c>
      <c r="U145" s="22">
        <f t="shared" si="28"/>
        <v>0</v>
      </c>
      <c r="V145" s="69">
        <f t="shared" si="29"/>
        <v>5435</v>
      </c>
    </row>
    <row r="146" spans="2:22" ht="19.5" hidden="1" customHeight="1" outlineLevel="1" x14ac:dyDescent="0.25">
      <c r="B146" s="19">
        <f t="shared" si="2"/>
        <v>45370</v>
      </c>
      <c r="C146" s="20" t="s">
        <v>79</v>
      </c>
      <c r="D146" s="21" cm="1">
        <f t="array" ref="D146">SUMPRODUCT(('③【組立化粧箱】作業依頼＆実績'!$K$7:$K$256=④【組立化粧箱】在庫情報!$B146)*('③【組立化粧箱】作業依頼＆実績'!$L$7:$L$256=④【組立化粧箱】在庫情報!E$4),('③【組立化粧箱】作業依頼＆実績'!$N$7:$N$256))</f>
        <v>0</v>
      </c>
      <c r="E146" s="22">
        <f>SUMPRODUCT(('⑤【組立化粧箱】出荷依頼＆出荷実績'!$L$7:$L$256=④【組立化粧箱】在庫情報!$B146)*('⑤【組立化粧箱】出荷依頼＆出荷実績'!$M$7:$M$256=④【組立化粧箱】在庫情報!E$4),('⑤【組立化粧箱】出荷依頼＆出荷実績'!$O$7:$O$256))</f>
        <v>0</v>
      </c>
      <c r="F146" s="23">
        <f t="shared" si="22"/>
        <v>4060</v>
      </c>
      <c r="G146" s="21" cm="1">
        <f t="array" ref="G146">SUMPRODUCT(('③【組立化粧箱】作業依頼＆実績'!$K$7:$K$256=④【組立化粧箱】在庫情報!$B146)*('③【組立化粧箱】作業依頼＆実績'!$L$7:$L$256=④【組立化粧箱】在庫情報!H$4),('③【組立化粧箱】作業依頼＆実績'!$N$7:$N$256))</f>
        <v>0</v>
      </c>
      <c r="H146" s="22">
        <f>SUMPRODUCT(('⑤【組立化粧箱】出荷依頼＆出荷実績'!$L$7:$L$256=④【組立化粧箱】在庫情報!$B146)*('⑤【組立化粧箱】出荷依頼＆出荷実績'!$M$7:$M$256=④【組立化粧箱】在庫情報!H$4),('⑤【組立化粧箱】出荷依頼＆出荷実績'!$O$7:$O$256))</f>
        <v>0</v>
      </c>
      <c r="I146" s="23">
        <f t="shared" si="23"/>
        <v>336</v>
      </c>
      <c r="J146" s="21" cm="1">
        <f t="array" ref="J146">SUMPRODUCT(('③【組立化粧箱】作業依頼＆実績'!$K$7:$K$256=④【組立化粧箱】在庫情報!$B146)*('③【組立化粧箱】作業依頼＆実績'!$L$7:$L$256=④【組立化粧箱】在庫情報!K$4),('③【組立化粧箱】作業依頼＆実績'!$N$7:$N$256))</f>
        <v>0</v>
      </c>
      <c r="K146" s="22">
        <f>SUMPRODUCT(('⑤【組立化粧箱】出荷依頼＆出荷実績'!$L$7:$L$256=④【組立化粧箱】在庫情報!$B146)*('⑤【組立化粧箱】出荷依頼＆出荷実績'!$M$7:$M$256=④【組立化粧箱】在庫情報!K$4),('⑤【組立化粧箱】出荷依頼＆出荷実績'!$O$7:$O$256))</f>
        <v>0</v>
      </c>
      <c r="L146" s="23">
        <f t="shared" si="24"/>
        <v>957</v>
      </c>
      <c r="M146" s="159"/>
      <c r="N146" s="160"/>
      <c r="O146" s="161"/>
      <c r="P146" s="21" cm="1">
        <f t="array" ref="P146">SUMPRODUCT(('③【組立化粧箱】作業依頼＆実績'!$K$7:$K$256=④【組立化粧箱】在庫情報!$B146)*('③【組立化粧箱】作業依頼＆実績'!$L$7:$L$256=④【組立化粧箱】在庫情報!Q$4),('③【組立化粧箱】作業依頼＆実績'!$N$7:$N$256))</f>
        <v>0</v>
      </c>
      <c r="Q146" s="21" cm="1">
        <f t="array" ref="Q146">SUMPRODUCT(('③【組立化粧箱】作業依頼＆実績'!$K$7:$K$256=④【組立化粧箱】在庫情報!$B146)*('③【組立化粧箱】作業依頼＆実績'!$L$7:$L$256=④【組立化粧箱】在庫情報!R$4),('③【組立化粧箱】作業依頼＆実績'!$N$7:$N$256))</f>
        <v>0</v>
      </c>
      <c r="R146" s="23">
        <f t="shared" si="26"/>
        <v>82</v>
      </c>
      <c r="T146" s="68">
        <f t="shared" si="27"/>
        <v>0</v>
      </c>
      <c r="U146" s="22">
        <f t="shared" si="28"/>
        <v>0</v>
      </c>
      <c r="V146" s="69">
        <f t="shared" si="29"/>
        <v>5435</v>
      </c>
    </row>
    <row r="147" spans="2:22" ht="19.5" hidden="1" customHeight="1" outlineLevel="1" x14ac:dyDescent="0.25">
      <c r="B147" s="19">
        <f t="shared" si="2"/>
        <v>45371</v>
      </c>
      <c r="C147" s="20" t="s">
        <v>80</v>
      </c>
      <c r="D147" s="21" cm="1">
        <f t="array" ref="D147">SUMPRODUCT(('③【組立化粧箱】作業依頼＆実績'!$K$7:$K$256=④【組立化粧箱】在庫情報!$B147)*('③【組立化粧箱】作業依頼＆実績'!$L$7:$L$256=④【組立化粧箱】在庫情報!E$4),('③【組立化粧箱】作業依頼＆実績'!$N$7:$N$256))</f>
        <v>0</v>
      </c>
      <c r="E147" s="22">
        <f>SUMPRODUCT(('⑤【組立化粧箱】出荷依頼＆出荷実績'!$L$7:$L$256=④【組立化粧箱】在庫情報!$B147)*('⑤【組立化粧箱】出荷依頼＆出荷実績'!$M$7:$M$256=④【組立化粧箱】在庫情報!E$4),('⑤【組立化粧箱】出荷依頼＆出荷実績'!$O$7:$O$256))</f>
        <v>0</v>
      </c>
      <c r="F147" s="23">
        <f t="shared" si="22"/>
        <v>4060</v>
      </c>
      <c r="G147" s="21" cm="1">
        <f t="array" ref="G147">SUMPRODUCT(('③【組立化粧箱】作業依頼＆実績'!$K$7:$K$256=④【組立化粧箱】在庫情報!$B147)*('③【組立化粧箱】作業依頼＆実績'!$L$7:$L$256=④【組立化粧箱】在庫情報!H$4),('③【組立化粧箱】作業依頼＆実績'!$N$7:$N$256))</f>
        <v>0</v>
      </c>
      <c r="H147" s="22">
        <f>SUMPRODUCT(('⑤【組立化粧箱】出荷依頼＆出荷実績'!$L$7:$L$256=④【組立化粧箱】在庫情報!$B147)*('⑤【組立化粧箱】出荷依頼＆出荷実績'!$M$7:$M$256=④【組立化粧箱】在庫情報!H$4),('⑤【組立化粧箱】出荷依頼＆出荷実績'!$O$7:$O$256))</f>
        <v>0</v>
      </c>
      <c r="I147" s="23">
        <f t="shared" si="23"/>
        <v>336</v>
      </c>
      <c r="J147" s="21" cm="1">
        <f t="array" ref="J147">SUMPRODUCT(('③【組立化粧箱】作業依頼＆実績'!$K$7:$K$256=④【組立化粧箱】在庫情報!$B147)*('③【組立化粧箱】作業依頼＆実績'!$L$7:$L$256=④【組立化粧箱】在庫情報!K$4),('③【組立化粧箱】作業依頼＆実績'!$N$7:$N$256))</f>
        <v>0</v>
      </c>
      <c r="K147" s="22">
        <f>SUMPRODUCT(('⑤【組立化粧箱】出荷依頼＆出荷実績'!$L$7:$L$256=④【組立化粧箱】在庫情報!$B147)*('⑤【組立化粧箱】出荷依頼＆出荷実績'!$M$7:$M$256=④【組立化粧箱】在庫情報!K$4),('⑤【組立化粧箱】出荷依頼＆出荷実績'!$O$7:$O$256))</f>
        <v>0</v>
      </c>
      <c r="L147" s="23">
        <f t="shared" si="24"/>
        <v>957</v>
      </c>
      <c r="M147" s="159"/>
      <c r="N147" s="160"/>
      <c r="O147" s="161"/>
      <c r="P147" s="21" cm="1">
        <f t="array" ref="P147">SUMPRODUCT(('③【組立化粧箱】作業依頼＆実績'!$K$7:$K$256=④【組立化粧箱】在庫情報!$B147)*('③【組立化粧箱】作業依頼＆実績'!$L$7:$L$256=④【組立化粧箱】在庫情報!Q$4),('③【組立化粧箱】作業依頼＆実績'!$N$7:$N$256))</f>
        <v>0</v>
      </c>
      <c r="Q147" s="21" cm="1">
        <f t="array" ref="Q147">SUMPRODUCT(('③【組立化粧箱】作業依頼＆実績'!$K$7:$K$256=④【組立化粧箱】在庫情報!$B147)*('③【組立化粧箱】作業依頼＆実績'!$L$7:$L$256=④【組立化粧箱】在庫情報!R$4),('③【組立化粧箱】作業依頼＆実績'!$N$7:$N$256))</f>
        <v>0</v>
      </c>
      <c r="R147" s="23">
        <f t="shared" si="26"/>
        <v>82</v>
      </c>
      <c r="T147" s="68">
        <f t="shared" si="27"/>
        <v>0</v>
      </c>
      <c r="U147" s="22">
        <f t="shared" si="28"/>
        <v>0</v>
      </c>
      <c r="V147" s="69">
        <f t="shared" si="29"/>
        <v>5435</v>
      </c>
    </row>
    <row r="148" spans="2:22" ht="19.5" hidden="1" customHeight="1" outlineLevel="1" x14ac:dyDescent="0.25">
      <c r="B148" s="19">
        <f t="shared" si="2"/>
        <v>45372</v>
      </c>
      <c r="C148" s="20" t="s">
        <v>81</v>
      </c>
      <c r="D148" s="21" cm="1">
        <f t="array" ref="D148">SUMPRODUCT(('③【組立化粧箱】作業依頼＆実績'!$K$7:$K$256=④【組立化粧箱】在庫情報!$B148)*('③【組立化粧箱】作業依頼＆実績'!$L$7:$L$256=④【組立化粧箱】在庫情報!E$4),('③【組立化粧箱】作業依頼＆実績'!$N$7:$N$256))</f>
        <v>0</v>
      </c>
      <c r="E148" s="22">
        <f>SUMPRODUCT(('⑤【組立化粧箱】出荷依頼＆出荷実績'!$L$7:$L$256=④【組立化粧箱】在庫情報!$B148)*('⑤【組立化粧箱】出荷依頼＆出荷実績'!$M$7:$M$256=④【組立化粧箱】在庫情報!E$4),('⑤【組立化粧箱】出荷依頼＆出荷実績'!$O$7:$O$256))</f>
        <v>0</v>
      </c>
      <c r="F148" s="23">
        <f t="shared" si="22"/>
        <v>4060</v>
      </c>
      <c r="G148" s="21" cm="1">
        <f t="array" ref="G148">SUMPRODUCT(('③【組立化粧箱】作業依頼＆実績'!$K$7:$K$256=④【組立化粧箱】在庫情報!$B148)*('③【組立化粧箱】作業依頼＆実績'!$L$7:$L$256=④【組立化粧箱】在庫情報!H$4),('③【組立化粧箱】作業依頼＆実績'!$N$7:$N$256))</f>
        <v>0</v>
      </c>
      <c r="H148" s="22">
        <f>SUMPRODUCT(('⑤【組立化粧箱】出荷依頼＆出荷実績'!$L$7:$L$256=④【組立化粧箱】在庫情報!$B148)*('⑤【組立化粧箱】出荷依頼＆出荷実績'!$M$7:$M$256=④【組立化粧箱】在庫情報!H$4),('⑤【組立化粧箱】出荷依頼＆出荷実績'!$O$7:$O$256))</f>
        <v>0</v>
      </c>
      <c r="I148" s="23">
        <f t="shared" si="23"/>
        <v>336</v>
      </c>
      <c r="J148" s="21" cm="1">
        <f t="array" ref="J148">SUMPRODUCT(('③【組立化粧箱】作業依頼＆実績'!$K$7:$K$256=④【組立化粧箱】在庫情報!$B148)*('③【組立化粧箱】作業依頼＆実績'!$L$7:$L$256=④【組立化粧箱】在庫情報!K$4),('③【組立化粧箱】作業依頼＆実績'!$N$7:$N$256))</f>
        <v>0</v>
      </c>
      <c r="K148" s="22">
        <f>SUMPRODUCT(('⑤【組立化粧箱】出荷依頼＆出荷実績'!$L$7:$L$256=④【組立化粧箱】在庫情報!$B148)*('⑤【組立化粧箱】出荷依頼＆出荷実績'!$M$7:$M$256=④【組立化粧箱】在庫情報!K$4),('⑤【組立化粧箱】出荷依頼＆出荷実績'!$O$7:$O$256))</f>
        <v>0</v>
      </c>
      <c r="L148" s="23">
        <f t="shared" si="24"/>
        <v>957</v>
      </c>
      <c r="M148" s="159"/>
      <c r="N148" s="160"/>
      <c r="O148" s="161"/>
      <c r="P148" s="21" cm="1">
        <f t="array" ref="P148">SUMPRODUCT(('③【組立化粧箱】作業依頼＆実績'!$K$7:$K$256=④【組立化粧箱】在庫情報!$B148)*('③【組立化粧箱】作業依頼＆実績'!$L$7:$L$256=④【組立化粧箱】在庫情報!Q$4),('③【組立化粧箱】作業依頼＆実績'!$N$7:$N$256))</f>
        <v>0</v>
      </c>
      <c r="Q148" s="21" cm="1">
        <f t="array" ref="Q148">SUMPRODUCT(('③【組立化粧箱】作業依頼＆実績'!$K$7:$K$256=④【組立化粧箱】在庫情報!$B148)*('③【組立化粧箱】作業依頼＆実績'!$L$7:$L$256=④【組立化粧箱】在庫情報!R$4),('③【組立化粧箱】作業依頼＆実績'!$N$7:$N$256))</f>
        <v>0</v>
      </c>
      <c r="R148" s="23">
        <f t="shared" si="26"/>
        <v>82</v>
      </c>
      <c r="T148" s="68">
        <f t="shared" si="27"/>
        <v>0</v>
      </c>
      <c r="U148" s="22">
        <f t="shared" si="28"/>
        <v>0</v>
      </c>
      <c r="V148" s="69">
        <f t="shared" si="29"/>
        <v>5435</v>
      </c>
    </row>
    <row r="149" spans="2:22" ht="19.5" hidden="1" customHeight="1" outlineLevel="1" x14ac:dyDescent="0.25">
      <c r="B149" s="19">
        <f t="shared" si="2"/>
        <v>45373</v>
      </c>
      <c r="C149" s="20" t="s">
        <v>75</v>
      </c>
      <c r="D149" s="21" cm="1">
        <f t="array" ref="D149">SUMPRODUCT(('③【組立化粧箱】作業依頼＆実績'!$K$7:$K$256=④【組立化粧箱】在庫情報!$B149)*('③【組立化粧箱】作業依頼＆実績'!$L$7:$L$256=④【組立化粧箱】在庫情報!E$4),('③【組立化粧箱】作業依頼＆実績'!$N$7:$N$256))</f>
        <v>0</v>
      </c>
      <c r="E149" s="22">
        <f>SUMPRODUCT(('⑤【組立化粧箱】出荷依頼＆出荷実績'!$L$7:$L$256=④【組立化粧箱】在庫情報!$B149)*('⑤【組立化粧箱】出荷依頼＆出荷実績'!$M$7:$M$256=④【組立化粧箱】在庫情報!E$4),('⑤【組立化粧箱】出荷依頼＆出荷実績'!$O$7:$O$256))</f>
        <v>0</v>
      </c>
      <c r="F149" s="23">
        <f t="shared" si="22"/>
        <v>4060</v>
      </c>
      <c r="G149" s="21" cm="1">
        <f t="array" ref="G149">SUMPRODUCT(('③【組立化粧箱】作業依頼＆実績'!$K$7:$K$256=④【組立化粧箱】在庫情報!$B149)*('③【組立化粧箱】作業依頼＆実績'!$L$7:$L$256=④【組立化粧箱】在庫情報!H$4),('③【組立化粧箱】作業依頼＆実績'!$N$7:$N$256))</f>
        <v>0</v>
      </c>
      <c r="H149" s="22">
        <f>SUMPRODUCT(('⑤【組立化粧箱】出荷依頼＆出荷実績'!$L$7:$L$256=④【組立化粧箱】在庫情報!$B149)*('⑤【組立化粧箱】出荷依頼＆出荷実績'!$M$7:$M$256=④【組立化粧箱】在庫情報!H$4),('⑤【組立化粧箱】出荷依頼＆出荷実績'!$O$7:$O$256))</f>
        <v>0</v>
      </c>
      <c r="I149" s="23">
        <f t="shared" si="23"/>
        <v>336</v>
      </c>
      <c r="J149" s="21" cm="1">
        <f t="array" ref="J149">SUMPRODUCT(('③【組立化粧箱】作業依頼＆実績'!$K$7:$K$256=④【組立化粧箱】在庫情報!$B149)*('③【組立化粧箱】作業依頼＆実績'!$L$7:$L$256=④【組立化粧箱】在庫情報!K$4),('③【組立化粧箱】作業依頼＆実績'!$N$7:$N$256))</f>
        <v>0</v>
      </c>
      <c r="K149" s="22">
        <f>SUMPRODUCT(('⑤【組立化粧箱】出荷依頼＆出荷実績'!$L$7:$L$256=④【組立化粧箱】在庫情報!$B149)*('⑤【組立化粧箱】出荷依頼＆出荷実績'!$M$7:$M$256=④【組立化粧箱】在庫情報!K$4),('⑤【組立化粧箱】出荷依頼＆出荷実績'!$O$7:$O$256))</f>
        <v>0</v>
      </c>
      <c r="L149" s="23">
        <f t="shared" si="24"/>
        <v>957</v>
      </c>
      <c r="M149" s="159"/>
      <c r="N149" s="160"/>
      <c r="O149" s="161"/>
      <c r="P149" s="21" cm="1">
        <f t="array" ref="P149">SUMPRODUCT(('③【組立化粧箱】作業依頼＆実績'!$K$7:$K$256=④【組立化粧箱】在庫情報!$B149)*('③【組立化粧箱】作業依頼＆実績'!$L$7:$L$256=④【組立化粧箱】在庫情報!Q$4),('③【組立化粧箱】作業依頼＆実績'!$N$7:$N$256))</f>
        <v>0</v>
      </c>
      <c r="Q149" s="21" cm="1">
        <f t="array" ref="Q149">SUMPRODUCT(('③【組立化粧箱】作業依頼＆実績'!$K$7:$K$256=④【組立化粧箱】在庫情報!$B149)*('③【組立化粧箱】作業依頼＆実績'!$L$7:$L$256=④【組立化粧箱】在庫情報!R$4),('③【組立化粧箱】作業依頼＆実績'!$N$7:$N$256))</f>
        <v>0</v>
      </c>
      <c r="R149" s="23">
        <f t="shared" si="26"/>
        <v>82</v>
      </c>
      <c r="T149" s="68">
        <f t="shared" si="27"/>
        <v>0</v>
      </c>
      <c r="U149" s="22">
        <f t="shared" si="28"/>
        <v>0</v>
      </c>
      <c r="V149" s="69">
        <f t="shared" si="29"/>
        <v>5435</v>
      </c>
    </row>
    <row r="150" spans="2:22" ht="19.5" hidden="1" customHeight="1" outlineLevel="1" x14ac:dyDescent="0.25">
      <c r="B150" s="19">
        <f t="shared" si="2"/>
        <v>45374</v>
      </c>
      <c r="C150" s="20" t="s">
        <v>76</v>
      </c>
      <c r="D150" s="21" cm="1">
        <f t="array" ref="D150">SUMPRODUCT(('③【組立化粧箱】作業依頼＆実績'!$K$7:$K$256=④【組立化粧箱】在庫情報!$B150)*('③【組立化粧箱】作業依頼＆実績'!$L$7:$L$256=④【組立化粧箱】在庫情報!E$4),('③【組立化粧箱】作業依頼＆実績'!$N$7:$N$256))</f>
        <v>0</v>
      </c>
      <c r="E150" s="22">
        <f>SUMPRODUCT(('⑤【組立化粧箱】出荷依頼＆出荷実績'!$L$7:$L$256=④【組立化粧箱】在庫情報!$B150)*('⑤【組立化粧箱】出荷依頼＆出荷実績'!$M$7:$M$256=④【組立化粧箱】在庫情報!E$4),('⑤【組立化粧箱】出荷依頼＆出荷実績'!$O$7:$O$256))</f>
        <v>0</v>
      </c>
      <c r="F150" s="23">
        <f t="shared" si="22"/>
        <v>4060</v>
      </c>
      <c r="G150" s="21" cm="1">
        <f t="array" ref="G150">SUMPRODUCT(('③【組立化粧箱】作業依頼＆実績'!$K$7:$K$256=④【組立化粧箱】在庫情報!$B150)*('③【組立化粧箱】作業依頼＆実績'!$L$7:$L$256=④【組立化粧箱】在庫情報!H$4),('③【組立化粧箱】作業依頼＆実績'!$N$7:$N$256))</f>
        <v>0</v>
      </c>
      <c r="H150" s="22">
        <f>SUMPRODUCT(('⑤【組立化粧箱】出荷依頼＆出荷実績'!$L$7:$L$256=④【組立化粧箱】在庫情報!$B150)*('⑤【組立化粧箱】出荷依頼＆出荷実績'!$M$7:$M$256=④【組立化粧箱】在庫情報!H$4),('⑤【組立化粧箱】出荷依頼＆出荷実績'!$O$7:$O$256))</f>
        <v>0</v>
      </c>
      <c r="I150" s="23">
        <f t="shared" si="23"/>
        <v>336</v>
      </c>
      <c r="J150" s="21" cm="1">
        <f t="array" ref="J150">SUMPRODUCT(('③【組立化粧箱】作業依頼＆実績'!$K$7:$K$256=④【組立化粧箱】在庫情報!$B150)*('③【組立化粧箱】作業依頼＆実績'!$L$7:$L$256=④【組立化粧箱】在庫情報!K$4),('③【組立化粧箱】作業依頼＆実績'!$N$7:$N$256))</f>
        <v>0</v>
      </c>
      <c r="K150" s="22">
        <f>SUMPRODUCT(('⑤【組立化粧箱】出荷依頼＆出荷実績'!$L$7:$L$256=④【組立化粧箱】在庫情報!$B150)*('⑤【組立化粧箱】出荷依頼＆出荷実績'!$M$7:$M$256=④【組立化粧箱】在庫情報!K$4),('⑤【組立化粧箱】出荷依頼＆出荷実績'!$O$7:$O$256))</f>
        <v>0</v>
      </c>
      <c r="L150" s="23">
        <f t="shared" si="24"/>
        <v>957</v>
      </c>
      <c r="M150" s="159"/>
      <c r="N150" s="160"/>
      <c r="O150" s="161"/>
      <c r="P150" s="21" cm="1">
        <f t="array" ref="P150">SUMPRODUCT(('③【組立化粧箱】作業依頼＆実績'!$K$7:$K$256=④【組立化粧箱】在庫情報!$B150)*('③【組立化粧箱】作業依頼＆実績'!$L$7:$L$256=④【組立化粧箱】在庫情報!Q$4),('③【組立化粧箱】作業依頼＆実績'!$N$7:$N$256))</f>
        <v>0</v>
      </c>
      <c r="Q150" s="21" cm="1">
        <f t="array" ref="Q150">SUMPRODUCT(('③【組立化粧箱】作業依頼＆実績'!$K$7:$K$256=④【組立化粧箱】在庫情報!$B150)*('③【組立化粧箱】作業依頼＆実績'!$L$7:$L$256=④【組立化粧箱】在庫情報!R$4),('③【組立化粧箱】作業依頼＆実績'!$N$7:$N$256))</f>
        <v>0</v>
      </c>
      <c r="R150" s="23">
        <f t="shared" si="26"/>
        <v>82</v>
      </c>
      <c r="T150" s="68">
        <f t="shared" si="27"/>
        <v>0</v>
      </c>
      <c r="U150" s="22">
        <f t="shared" si="28"/>
        <v>0</v>
      </c>
      <c r="V150" s="69">
        <f t="shared" si="29"/>
        <v>5435</v>
      </c>
    </row>
    <row r="151" spans="2:22" ht="19.5" hidden="1" customHeight="1" outlineLevel="1" x14ac:dyDescent="0.25">
      <c r="B151" s="19">
        <f t="shared" si="2"/>
        <v>45375</v>
      </c>
      <c r="C151" s="20" t="s">
        <v>77</v>
      </c>
      <c r="D151" s="21" cm="1">
        <f t="array" ref="D151">SUMPRODUCT(('③【組立化粧箱】作業依頼＆実績'!$K$7:$K$256=④【組立化粧箱】在庫情報!$B151)*('③【組立化粧箱】作業依頼＆実績'!$L$7:$L$256=④【組立化粧箱】在庫情報!E$4),('③【組立化粧箱】作業依頼＆実績'!$N$7:$N$256))</f>
        <v>0</v>
      </c>
      <c r="E151" s="22">
        <f>SUMPRODUCT(('⑤【組立化粧箱】出荷依頼＆出荷実績'!$L$7:$L$256=④【組立化粧箱】在庫情報!$B151)*('⑤【組立化粧箱】出荷依頼＆出荷実績'!$M$7:$M$256=④【組立化粧箱】在庫情報!E$4),('⑤【組立化粧箱】出荷依頼＆出荷実績'!$O$7:$O$256))</f>
        <v>0</v>
      </c>
      <c r="F151" s="23">
        <f t="shared" si="22"/>
        <v>4060</v>
      </c>
      <c r="G151" s="21" cm="1">
        <f t="array" ref="G151">SUMPRODUCT(('③【組立化粧箱】作業依頼＆実績'!$K$7:$K$256=④【組立化粧箱】在庫情報!$B151)*('③【組立化粧箱】作業依頼＆実績'!$L$7:$L$256=④【組立化粧箱】在庫情報!H$4),('③【組立化粧箱】作業依頼＆実績'!$N$7:$N$256))</f>
        <v>0</v>
      </c>
      <c r="H151" s="22">
        <f>SUMPRODUCT(('⑤【組立化粧箱】出荷依頼＆出荷実績'!$L$7:$L$256=④【組立化粧箱】在庫情報!$B151)*('⑤【組立化粧箱】出荷依頼＆出荷実績'!$M$7:$M$256=④【組立化粧箱】在庫情報!H$4),('⑤【組立化粧箱】出荷依頼＆出荷実績'!$O$7:$O$256))</f>
        <v>0</v>
      </c>
      <c r="I151" s="23">
        <f t="shared" si="23"/>
        <v>336</v>
      </c>
      <c r="J151" s="21" cm="1">
        <f t="array" ref="J151">SUMPRODUCT(('③【組立化粧箱】作業依頼＆実績'!$K$7:$K$256=④【組立化粧箱】在庫情報!$B151)*('③【組立化粧箱】作業依頼＆実績'!$L$7:$L$256=④【組立化粧箱】在庫情報!K$4),('③【組立化粧箱】作業依頼＆実績'!$N$7:$N$256))</f>
        <v>0</v>
      </c>
      <c r="K151" s="22">
        <f>SUMPRODUCT(('⑤【組立化粧箱】出荷依頼＆出荷実績'!$L$7:$L$256=④【組立化粧箱】在庫情報!$B151)*('⑤【組立化粧箱】出荷依頼＆出荷実績'!$M$7:$M$256=④【組立化粧箱】在庫情報!K$4),('⑤【組立化粧箱】出荷依頼＆出荷実績'!$O$7:$O$256))</f>
        <v>0</v>
      </c>
      <c r="L151" s="23">
        <f t="shared" si="24"/>
        <v>957</v>
      </c>
      <c r="M151" s="159"/>
      <c r="N151" s="160"/>
      <c r="O151" s="161"/>
      <c r="P151" s="21" cm="1">
        <f t="array" ref="P151">SUMPRODUCT(('③【組立化粧箱】作業依頼＆実績'!$K$7:$K$256=④【組立化粧箱】在庫情報!$B151)*('③【組立化粧箱】作業依頼＆実績'!$L$7:$L$256=④【組立化粧箱】在庫情報!Q$4),('③【組立化粧箱】作業依頼＆実績'!$N$7:$N$256))</f>
        <v>0</v>
      </c>
      <c r="Q151" s="21" cm="1">
        <f t="array" ref="Q151">SUMPRODUCT(('③【組立化粧箱】作業依頼＆実績'!$K$7:$K$256=④【組立化粧箱】在庫情報!$B151)*('③【組立化粧箱】作業依頼＆実績'!$L$7:$L$256=④【組立化粧箱】在庫情報!R$4),('③【組立化粧箱】作業依頼＆実績'!$N$7:$N$256))</f>
        <v>0</v>
      </c>
      <c r="R151" s="23">
        <f t="shared" si="26"/>
        <v>82</v>
      </c>
      <c r="T151" s="68">
        <f t="shared" si="27"/>
        <v>0</v>
      </c>
      <c r="U151" s="22">
        <f t="shared" si="28"/>
        <v>0</v>
      </c>
      <c r="V151" s="69">
        <f t="shared" si="29"/>
        <v>5435</v>
      </c>
    </row>
    <row r="152" spans="2:22" ht="19.5" hidden="1" customHeight="1" outlineLevel="1" x14ac:dyDescent="0.25">
      <c r="B152" s="19">
        <f t="shared" si="2"/>
        <v>45376</v>
      </c>
      <c r="C152" s="20" t="s">
        <v>78</v>
      </c>
      <c r="D152" s="21" cm="1">
        <f t="array" ref="D152">SUMPRODUCT(('③【組立化粧箱】作業依頼＆実績'!$K$7:$K$256=④【組立化粧箱】在庫情報!$B152)*('③【組立化粧箱】作業依頼＆実績'!$L$7:$L$256=④【組立化粧箱】在庫情報!E$4),('③【組立化粧箱】作業依頼＆実績'!$N$7:$N$256))</f>
        <v>0</v>
      </c>
      <c r="E152" s="22">
        <f>SUMPRODUCT(('⑤【組立化粧箱】出荷依頼＆出荷実績'!$L$7:$L$256=④【組立化粧箱】在庫情報!$B152)*('⑤【組立化粧箱】出荷依頼＆出荷実績'!$M$7:$M$256=④【組立化粧箱】在庫情報!E$4),('⑤【組立化粧箱】出荷依頼＆出荷実績'!$O$7:$O$256))</f>
        <v>0</v>
      </c>
      <c r="F152" s="23">
        <f t="shared" si="22"/>
        <v>4060</v>
      </c>
      <c r="G152" s="21" cm="1">
        <f t="array" ref="G152">SUMPRODUCT(('③【組立化粧箱】作業依頼＆実績'!$K$7:$K$256=④【組立化粧箱】在庫情報!$B152)*('③【組立化粧箱】作業依頼＆実績'!$L$7:$L$256=④【組立化粧箱】在庫情報!H$4),('③【組立化粧箱】作業依頼＆実績'!$N$7:$N$256))</f>
        <v>0</v>
      </c>
      <c r="H152" s="22">
        <f>SUMPRODUCT(('⑤【組立化粧箱】出荷依頼＆出荷実績'!$L$7:$L$256=④【組立化粧箱】在庫情報!$B152)*('⑤【組立化粧箱】出荷依頼＆出荷実績'!$M$7:$M$256=④【組立化粧箱】在庫情報!H$4),('⑤【組立化粧箱】出荷依頼＆出荷実績'!$O$7:$O$256))</f>
        <v>0</v>
      </c>
      <c r="I152" s="23">
        <f t="shared" si="23"/>
        <v>336</v>
      </c>
      <c r="J152" s="21" cm="1">
        <f t="array" ref="J152">SUMPRODUCT(('③【組立化粧箱】作業依頼＆実績'!$K$7:$K$256=④【組立化粧箱】在庫情報!$B152)*('③【組立化粧箱】作業依頼＆実績'!$L$7:$L$256=④【組立化粧箱】在庫情報!K$4),('③【組立化粧箱】作業依頼＆実績'!$N$7:$N$256))</f>
        <v>0</v>
      </c>
      <c r="K152" s="22">
        <f>SUMPRODUCT(('⑤【組立化粧箱】出荷依頼＆出荷実績'!$L$7:$L$256=④【組立化粧箱】在庫情報!$B152)*('⑤【組立化粧箱】出荷依頼＆出荷実績'!$M$7:$M$256=④【組立化粧箱】在庫情報!K$4),('⑤【組立化粧箱】出荷依頼＆出荷実績'!$O$7:$O$256))</f>
        <v>0</v>
      </c>
      <c r="L152" s="23">
        <f t="shared" si="24"/>
        <v>957</v>
      </c>
      <c r="M152" s="159"/>
      <c r="N152" s="160"/>
      <c r="O152" s="161"/>
      <c r="P152" s="21" cm="1">
        <f t="array" ref="P152">SUMPRODUCT(('③【組立化粧箱】作業依頼＆実績'!$K$7:$K$256=④【組立化粧箱】在庫情報!$B152)*('③【組立化粧箱】作業依頼＆実績'!$L$7:$L$256=④【組立化粧箱】在庫情報!Q$4),('③【組立化粧箱】作業依頼＆実績'!$N$7:$N$256))</f>
        <v>0</v>
      </c>
      <c r="Q152" s="21" cm="1">
        <f t="array" ref="Q152">SUMPRODUCT(('③【組立化粧箱】作業依頼＆実績'!$K$7:$K$256=④【組立化粧箱】在庫情報!$B152)*('③【組立化粧箱】作業依頼＆実績'!$L$7:$L$256=④【組立化粧箱】在庫情報!R$4),('③【組立化粧箱】作業依頼＆実績'!$N$7:$N$256))</f>
        <v>0</v>
      </c>
      <c r="R152" s="23">
        <f t="shared" si="26"/>
        <v>82</v>
      </c>
      <c r="T152" s="68">
        <f t="shared" si="27"/>
        <v>0</v>
      </c>
      <c r="U152" s="22">
        <f t="shared" si="28"/>
        <v>0</v>
      </c>
      <c r="V152" s="69">
        <f t="shared" si="29"/>
        <v>5435</v>
      </c>
    </row>
    <row r="153" spans="2:22" ht="19.5" hidden="1" customHeight="1" outlineLevel="1" x14ac:dyDescent="0.25">
      <c r="B153" s="19">
        <f t="shared" si="2"/>
        <v>45377</v>
      </c>
      <c r="C153" s="20" t="s">
        <v>79</v>
      </c>
      <c r="D153" s="21" cm="1">
        <f t="array" ref="D153">SUMPRODUCT(('③【組立化粧箱】作業依頼＆実績'!$K$7:$K$256=④【組立化粧箱】在庫情報!$B153)*('③【組立化粧箱】作業依頼＆実績'!$L$7:$L$256=④【組立化粧箱】在庫情報!E$4),('③【組立化粧箱】作業依頼＆実績'!$N$7:$N$256))</f>
        <v>0</v>
      </c>
      <c r="E153" s="22">
        <f>SUMPRODUCT(('⑤【組立化粧箱】出荷依頼＆出荷実績'!$L$7:$L$256=④【組立化粧箱】在庫情報!$B153)*('⑤【組立化粧箱】出荷依頼＆出荷実績'!$M$7:$M$256=④【組立化粧箱】在庫情報!E$4),('⑤【組立化粧箱】出荷依頼＆出荷実績'!$O$7:$O$256))</f>
        <v>0</v>
      </c>
      <c r="F153" s="23">
        <f t="shared" si="22"/>
        <v>4060</v>
      </c>
      <c r="G153" s="21" cm="1">
        <f t="array" ref="G153">SUMPRODUCT(('③【組立化粧箱】作業依頼＆実績'!$K$7:$K$256=④【組立化粧箱】在庫情報!$B153)*('③【組立化粧箱】作業依頼＆実績'!$L$7:$L$256=④【組立化粧箱】在庫情報!H$4),('③【組立化粧箱】作業依頼＆実績'!$N$7:$N$256))</f>
        <v>0</v>
      </c>
      <c r="H153" s="22">
        <f>SUMPRODUCT(('⑤【組立化粧箱】出荷依頼＆出荷実績'!$L$7:$L$256=④【組立化粧箱】在庫情報!$B153)*('⑤【組立化粧箱】出荷依頼＆出荷実績'!$M$7:$M$256=④【組立化粧箱】在庫情報!H$4),('⑤【組立化粧箱】出荷依頼＆出荷実績'!$O$7:$O$256))</f>
        <v>0</v>
      </c>
      <c r="I153" s="23">
        <f t="shared" si="23"/>
        <v>336</v>
      </c>
      <c r="J153" s="21" cm="1">
        <f t="array" ref="J153">SUMPRODUCT(('③【組立化粧箱】作業依頼＆実績'!$K$7:$K$256=④【組立化粧箱】在庫情報!$B153)*('③【組立化粧箱】作業依頼＆実績'!$L$7:$L$256=④【組立化粧箱】在庫情報!K$4),('③【組立化粧箱】作業依頼＆実績'!$N$7:$N$256))</f>
        <v>0</v>
      </c>
      <c r="K153" s="22">
        <f>SUMPRODUCT(('⑤【組立化粧箱】出荷依頼＆出荷実績'!$L$7:$L$256=④【組立化粧箱】在庫情報!$B153)*('⑤【組立化粧箱】出荷依頼＆出荷実績'!$M$7:$M$256=④【組立化粧箱】在庫情報!K$4),('⑤【組立化粧箱】出荷依頼＆出荷実績'!$O$7:$O$256))</f>
        <v>0</v>
      </c>
      <c r="L153" s="23">
        <f t="shared" si="24"/>
        <v>957</v>
      </c>
      <c r="M153" s="159"/>
      <c r="N153" s="160"/>
      <c r="O153" s="161"/>
      <c r="P153" s="21" cm="1">
        <f t="array" ref="P153">SUMPRODUCT(('③【組立化粧箱】作業依頼＆実績'!$K$7:$K$256=④【組立化粧箱】在庫情報!$B153)*('③【組立化粧箱】作業依頼＆実績'!$L$7:$L$256=④【組立化粧箱】在庫情報!Q$4),('③【組立化粧箱】作業依頼＆実績'!$N$7:$N$256))</f>
        <v>0</v>
      </c>
      <c r="Q153" s="21" cm="1">
        <f t="array" ref="Q153">SUMPRODUCT(('③【組立化粧箱】作業依頼＆実績'!$K$7:$K$256=④【組立化粧箱】在庫情報!$B153)*('③【組立化粧箱】作業依頼＆実績'!$L$7:$L$256=④【組立化粧箱】在庫情報!R$4),('③【組立化粧箱】作業依頼＆実績'!$N$7:$N$256))</f>
        <v>0</v>
      </c>
      <c r="R153" s="23">
        <f t="shared" si="26"/>
        <v>82</v>
      </c>
      <c r="T153" s="68">
        <f t="shared" si="27"/>
        <v>0</v>
      </c>
      <c r="U153" s="22">
        <f t="shared" si="28"/>
        <v>0</v>
      </c>
      <c r="V153" s="69">
        <f t="shared" si="29"/>
        <v>5435</v>
      </c>
    </row>
    <row r="154" spans="2:22" ht="19.5" hidden="1" customHeight="1" outlineLevel="1" x14ac:dyDescent="0.25">
      <c r="B154" s="19">
        <f t="shared" si="2"/>
        <v>45378</v>
      </c>
      <c r="C154" s="20" t="s">
        <v>80</v>
      </c>
      <c r="D154" s="21" cm="1">
        <f t="array" ref="D154">SUMPRODUCT(('③【組立化粧箱】作業依頼＆実績'!$K$7:$K$256=④【組立化粧箱】在庫情報!$B154)*('③【組立化粧箱】作業依頼＆実績'!$L$7:$L$256=④【組立化粧箱】在庫情報!E$4),('③【組立化粧箱】作業依頼＆実績'!$N$7:$N$256))</f>
        <v>0</v>
      </c>
      <c r="E154" s="22">
        <f>SUMPRODUCT(('⑤【組立化粧箱】出荷依頼＆出荷実績'!$L$7:$L$256=④【組立化粧箱】在庫情報!$B154)*('⑤【組立化粧箱】出荷依頼＆出荷実績'!$M$7:$M$256=④【組立化粧箱】在庫情報!E$4),('⑤【組立化粧箱】出荷依頼＆出荷実績'!$O$7:$O$256))</f>
        <v>0</v>
      </c>
      <c r="F154" s="23">
        <f t="shared" si="22"/>
        <v>4060</v>
      </c>
      <c r="G154" s="21" cm="1">
        <f t="array" ref="G154">SUMPRODUCT(('③【組立化粧箱】作業依頼＆実績'!$K$7:$K$256=④【組立化粧箱】在庫情報!$B154)*('③【組立化粧箱】作業依頼＆実績'!$L$7:$L$256=④【組立化粧箱】在庫情報!H$4),('③【組立化粧箱】作業依頼＆実績'!$N$7:$N$256))</f>
        <v>0</v>
      </c>
      <c r="H154" s="22">
        <f>SUMPRODUCT(('⑤【組立化粧箱】出荷依頼＆出荷実績'!$L$7:$L$256=④【組立化粧箱】在庫情報!$B154)*('⑤【組立化粧箱】出荷依頼＆出荷実績'!$M$7:$M$256=④【組立化粧箱】在庫情報!H$4),('⑤【組立化粧箱】出荷依頼＆出荷実績'!$O$7:$O$256))</f>
        <v>0</v>
      </c>
      <c r="I154" s="23">
        <f t="shared" si="23"/>
        <v>336</v>
      </c>
      <c r="J154" s="21" cm="1">
        <f t="array" ref="J154">SUMPRODUCT(('③【組立化粧箱】作業依頼＆実績'!$K$7:$K$256=④【組立化粧箱】在庫情報!$B154)*('③【組立化粧箱】作業依頼＆実績'!$L$7:$L$256=④【組立化粧箱】在庫情報!K$4),('③【組立化粧箱】作業依頼＆実績'!$N$7:$N$256))</f>
        <v>0</v>
      </c>
      <c r="K154" s="22">
        <f>SUMPRODUCT(('⑤【組立化粧箱】出荷依頼＆出荷実績'!$L$7:$L$256=④【組立化粧箱】在庫情報!$B154)*('⑤【組立化粧箱】出荷依頼＆出荷実績'!$M$7:$M$256=④【組立化粧箱】在庫情報!K$4),('⑤【組立化粧箱】出荷依頼＆出荷実績'!$O$7:$O$256))</f>
        <v>0</v>
      </c>
      <c r="L154" s="23">
        <f t="shared" si="24"/>
        <v>957</v>
      </c>
      <c r="M154" s="159"/>
      <c r="N154" s="160"/>
      <c r="O154" s="161"/>
      <c r="P154" s="21" cm="1">
        <f t="array" ref="P154">SUMPRODUCT(('③【組立化粧箱】作業依頼＆実績'!$K$7:$K$256=④【組立化粧箱】在庫情報!$B154)*('③【組立化粧箱】作業依頼＆実績'!$L$7:$L$256=④【組立化粧箱】在庫情報!Q$4),('③【組立化粧箱】作業依頼＆実績'!$N$7:$N$256))</f>
        <v>0</v>
      </c>
      <c r="Q154" s="21" cm="1">
        <f t="array" ref="Q154">SUMPRODUCT(('③【組立化粧箱】作業依頼＆実績'!$K$7:$K$256=④【組立化粧箱】在庫情報!$B154)*('③【組立化粧箱】作業依頼＆実績'!$L$7:$L$256=④【組立化粧箱】在庫情報!R$4),('③【組立化粧箱】作業依頼＆実績'!$N$7:$N$256))</f>
        <v>0</v>
      </c>
      <c r="R154" s="23">
        <f t="shared" si="26"/>
        <v>82</v>
      </c>
      <c r="T154" s="68">
        <f t="shared" si="27"/>
        <v>0</v>
      </c>
      <c r="U154" s="22">
        <f t="shared" si="28"/>
        <v>0</v>
      </c>
      <c r="V154" s="69">
        <f t="shared" si="29"/>
        <v>5435</v>
      </c>
    </row>
    <row r="155" spans="2:22" ht="19.5" hidden="1" customHeight="1" outlineLevel="1" x14ac:dyDescent="0.25">
      <c r="B155" s="19">
        <f t="shared" si="2"/>
        <v>45379</v>
      </c>
      <c r="C155" s="20" t="s">
        <v>81</v>
      </c>
      <c r="D155" s="21" cm="1">
        <f t="array" ref="D155">SUMPRODUCT(('③【組立化粧箱】作業依頼＆実績'!$K$7:$K$256=④【組立化粧箱】在庫情報!$B155)*('③【組立化粧箱】作業依頼＆実績'!$L$7:$L$256=④【組立化粧箱】在庫情報!E$4),('③【組立化粧箱】作業依頼＆実績'!$N$7:$N$256))</f>
        <v>0</v>
      </c>
      <c r="E155" s="22">
        <f>SUMPRODUCT(('⑤【組立化粧箱】出荷依頼＆出荷実績'!$L$7:$L$256=④【組立化粧箱】在庫情報!$B155)*('⑤【組立化粧箱】出荷依頼＆出荷実績'!$M$7:$M$256=④【組立化粧箱】在庫情報!E$4),('⑤【組立化粧箱】出荷依頼＆出荷実績'!$O$7:$O$256))</f>
        <v>0</v>
      </c>
      <c r="F155" s="23">
        <f t="shared" ref="F155:F157" si="30">+F154+D155-E155</f>
        <v>4060</v>
      </c>
      <c r="G155" s="21" cm="1">
        <f t="array" ref="G155">SUMPRODUCT(('③【組立化粧箱】作業依頼＆実績'!$K$7:$K$256=④【組立化粧箱】在庫情報!$B155)*('③【組立化粧箱】作業依頼＆実績'!$L$7:$L$256=④【組立化粧箱】在庫情報!H$4),('③【組立化粧箱】作業依頼＆実績'!$N$7:$N$256))</f>
        <v>0</v>
      </c>
      <c r="H155" s="22">
        <f>SUMPRODUCT(('⑤【組立化粧箱】出荷依頼＆出荷実績'!$L$7:$L$256=④【組立化粧箱】在庫情報!$B155)*('⑤【組立化粧箱】出荷依頼＆出荷実績'!$M$7:$M$256=④【組立化粧箱】在庫情報!H$4),('⑤【組立化粧箱】出荷依頼＆出荷実績'!$O$7:$O$256))</f>
        <v>0</v>
      </c>
      <c r="I155" s="23">
        <f t="shared" ref="I155:I157" si="31">+I154+G155-H155</f>
        <v>336</v>
      </c>
      <c r="J155" s="21" cm="1">
        <f t="array" ref="J155">SUMPRODUCT(('③【組立化粧箱】作業依頼＆実績'!$K$7:$K$256=④【組立化粧箱】在庫情報!$B155)*('③【組立化粧箱】作業依頼＆実績'!$L$7:$L$256=④【組立化粧箱】在庫情報!K$4),('③【組立化粧箱】作業依頼＆実績'!$N$7:$N$256))</f>
        <v>0</v>
      </c>
      <c r="K155" s="22">
        <f>SUMPRODUCT(('⑤【組立化粧箱】出荷依頼＆出荷実績'!$L$7:$L$256=④【組立化粧箱】在庫情報!$B155)*('⑤【組立化粧箱】出荷依頼＆出荷実績'!$M$7:$M$256=④【組立化粧箱】在庫情報!K$4),('⑤【組立化粧箱】出荷依頼＆出荷実績'!$O$7:$O$256))</f>
        <v>0</v>
      </c>
      <c r="L155" s="23">
        <f t="shared" ref="L155:L157" si="32">+L154+J155-K155</f>
        <v>957</v>
      </c>
      <c r="M155" s="159"/>
      <c r="N155" s="160"/>
      <c r="O155" s="161"/>
      <c r="P155" s="21" cm="1">
        <f t="array" ref="P155">SUMPRODUCT(('③【組立化粧箱】作業依頼＆実績'!$K$7:$K$256=④【組立化粧箱】在庫情報!$B155)*('③【組立化粧箱】作業依頼＆実績'!$L$7:$L$256=④【組立化粧箱】在庫情報!Q$4),('③【組立化粧箱】作業依頼＆実績'!$N$7:$N$256))</f>
        <v>0</v>
      </c>
      <c r="Q155" s="21" cm="1">
        <f t="array" ref="Q155">SUMPRODUCT(('③【組立化粧箱】作業依頼＆実績'!$K$7:$K$256=④【組立化粧箱】在庫情報!$B155)*('③【組立化粧箱】作業依頼＆実績'!$L$7:$L$256=④【組立化粧箱】在庫情報!R$4),('③【組立化粧箱】作業依頼＆実績'!$N$7:$N$256))</f>
        <v>0</v>
      </c>
      <c r="R155" s="23">
        <f t="shared" si="26"/>
        <v>82</v>
      </c>
      <c r="T155" s="68">
        <f t="shared" si="27"/>
        <v>0</v>
      </c>
      <c r="U155" s="22">
        <f t="shared" si="28"/>
        <v>0</v>
      </c>
      <c r="V155" s="69">
        <f t="shared" si="29"/>
        <v>5435</v>
      </c>
    </row>
    <row r="156" spans="2:22" ht="19.5" hidden="1" customHeight="1" outlineLevel="1" x14ac:dyDescent="0.25">
      <c r="B156" s="19">
        <f t="shared" si="2"/>
        <v>45380</v>
      </c>
      <c r="C156" s="20" t="s">
        <v>75</v>
      </c>
      <c r="D156" s="21" cm="1">
        <f t="array" ref="D156">SUMPRODUCT(('③【組立化粧箱】作業依頼＆実績'!$K$7:$K$256=④【組立化粧箱】在庫情報!$B156)*('③【組立化粧箱】作業依頼＆実績'!$L$7:$L$256=④【組立化粧箱】在庫情報!E$4),('③【組立化粧箱】作業依頼＆実績'!$N$7:$N$256))</f>
        <v>0</v>
      </c>
      <c r="E156" s="22">
        <f>SUMPRODUCT(('⑤【組立化粧箱】出荷依頼＆出荷実績'!$L$7:$L$256=④【組立化粧箱】在庫情報!$B156)*('⑤【組立化粧箱】出荷依頼＆出荷実績'!$M$7:$M$256=④【組立化粧箱】在庫情報!E$4),('⑤【組立化粧箱】出荷依頼＆出荷実績'!$O$7:$O$256))</f>
        <v>0</v>
      </c>
      <c r="F156" s="23">
        <f t="shared" si="30"/>
        <v>4060</v>
      </c>
      <c r="G156" s="21" cm="1">
        <f t="array" ref="G156">SUMPRODUCT(('③【組立化粧箱】作業依頼＆実績'!$K$7:$K$256=④【組立化粧箱】在庫情報!$B156)*('③【組立化粧箱】作業依頼＆実績'!$L$7:$L$256=④【組立化粧箱】在庫情報!H$4),('③【組立化粧箱】作業依頼＆実績'!$N$7:$N$256))</f>
        <v>0</v>
      </c>
      <c r="H156" s="22">
        <f>SUMPRODUCT(('⑤【組立化粧箱】出荷依頼＆出荷実績'!$L$7:$L$256=④【組立化粧箱】在庫情報!$B156)*('⑤【組立化粧箱】出荷依頼＆出荷実績'!$M$7:$M$256=④【組立化粧箱】在庫情報!H$4),('⑤【組立化粧箱】出荷依頼＆出荷実績'!$O$7:$O$256))</f>
        <v>0</v>
      </c>
      <c r="I156" s="23">
        <f t="shared" si="31"/>
        <v>336</v>
      </c>
      <c r="J156" s="21" cm="1">
        <f t="array" ref="J156">SUMPRODUCT(('③【組立化粧箱】作業依頼＆実績'!$K$7:$K$256=④【組立化粧箱】在庫情報!$B156)*('③【組立化粧箱】作業依頼＆実績'!$L$7:$L$256=④【組立化粧箱】在庫情報!K$4),('③【組立化粧箱】作業依頼＆実績'!$N$7:$N$256))</f>
        <v>0</v>
      </c>
      <c r="K156" s="22">
        <f>SUMPRODUCT(('⑤【組立化粧箱】出荷依頼＆出荷実績'!$L$7:$L$256=④【組立化粧箱】在庫情報!$B156)*('⑤【組立化粧箱】出荷依頼＆出荷実績'!$M$7:$M$256=④【組立化粧箱】在庫情報!K$4),('⑤【組立化粧箱】出荷依頼＆出荷実績'!$O$7:$O$256))</f>
        <v>0</v>
      </c>
      <c r="L156" s="23">
        <f t="shared" si="32"/>
        <v>957</v>
      </c>
      <c r="M156" s="159"/>
      <c r="N156" s="160"/>
      <c r="O156" s="161"/>
      <c r="P156" s="21" cm="1">
        <f t="array" ref="P156">SUMPRODUCT(('③【組立化粧箱】作業依頼＆実績'!$K$7:$K$256=④【組立化粧箱】在庫情報!$B156)*('③【組立化粧箱】作業依頼＆実績'!$L$7:$L$256=④【組立化粧箱】在庫情報!Q$4),('③【組立化粧箱】作業依頼＆実績'!$N$7:$N$256))</f>
        <v>0</v>
      </c>
      <c r="Q156" s="21" cm="1">
        <f t="array" ref="Q156">SUMPRODUCT(('③【組立化粧箱】作業依頼＆実績'!$K$7:$K$256=④【組立化粧箱】在庫情報!$B156)*('③【組立化粧箱】作業依頼＆実績'!$L$7:$L$256=④【組立化粧箱】在庫情報!R$4),('③【組立化粧箱】作業依頼＆実績'!$N$7:$N$256))</f>
        <v>0</v>
      </c>
      <c r="R156" s="23">
        <f t="shared" si="26"/>
        <v>82</v>
      </c>
      <c r="T156" s="68">
        <f t="shared" si="27"/>
        <v>0</v>
      </c>
      <c r="U156" s="22">
        <f t="shared" si="28"/>
        <v>0</v>
      </c>
      <c r="V156" s="69">
        <f t="shared" si="29"/>
        <v>5435</v>
      </c>
    </row>
    <row r="157" spans="2:22" ht="19.5" hidden="1" customHeight="1" outlineLevel="1" x14ac:dyDescent="0.25">
      <c r="B157" s="19">
        <f t="shared" si="2"/>
        <v>45381</v>
      </c>
      <c r="C157" s="20" t="s">
        <v>76</v>
      </c>
      <c r="D157" s="21" cm="1">
        <f t="array" ref="D157">SUMPRODUCT(('③【組立化粧箱】作業依頼＆実績'!$K$7:$K$256=④【組立化粧箱】在庫情報!$B157)*('③【組立化粧箱】作業依頼＆実績'!$L$7:$L$256=④【組立化粧箱】在庫情報!E$4),('③【組立化粧箱】作業依頼＆実績'!$N$7:$N$256))</f>
        <v>0</v>
      </c>
      <c r="E157" s="22">
        <f>SUMPRODUCT(('⑤【組立化粧箱】出荷依頼＆出荷実績'!$L$7:$L$256=④【組立化粧箱】在庫情報!$B157)*('⑤【組立化粧箱】出荷依頼＆出荷実績'!$M$7:$M$256=④【組立化粧箱】在庫情報!E$4),('⑤【組立化粧箱】出荷依頼＆出荷実績'!$O$7:$O$256))</f>
        <v>0</v>
      </c>
      <c r="F157" s="23">
        <f t="shared" si="30"/>
        <v>4060</v>
      </c>
      <c r="G157" s="21" cm="1">
        <f t="array" ref="G157">SUMPRODUCT(('③【組立化粧箱】作業依頼＆実績'!$K$7:$K$256=④【組立化粧箱】在庫情報!$B157)*('③【組立化粧箱】作業依頼＆実績'!$L$7:$L$256=④【組立化粧箱】在庫情報!H$4),('③【組立化粧箱】作業依頼＆実績'!$N$7:$N$256))</f>
        <v>0</v>
      </c>
      <c r="H157" s="22">
        <f>SUMPRODUCT(('⑤【組立化粧箱】出荷依頼＆出荷実績'!$L$7:$L$256=④【組立化粧箱】在庫情報!$B157)*('⑤【組立化粧箱】出荷依頼＆出荷実績'!$M$7:$M$256=④【組立化粧箱】在庫情報!H$4),('⑤【組立化粧箱】出荷依頼＆出荷実績'!$O$7:$O$256))</f>
        <v>0</v>
      </c>
      <c r="I157" s="23">
        <f t="shared" si="31"/>
        <v>336</v>
      </c>
      <c r="J157" s="21" cm="1">
        <f t="array" ref="J157">SUMPRODUCT(('③【組立化粧箱】作業依頼＆実績'!$K$7:$K$256=④【組立化粧箱】在庫情報!$B157)*('③【組立化粧箱】作業依頼＆実績'!$L$7:$L$256=④【組立化粧箱】在庫情報!K$4),('③【組立化粧箱】作業依頼＆実績'!$N$7:$N$256))</f>
        <v>0</v>
      </c>
      <c r="K157" s="22">
        <f>SUMPRODUCT(('⑤【組立化粧箱】出荷依頼＆出荷実績'!$L$7:$L$256=④【組立化粧箱】在庫情報!$B157)*('⑤【組立化粧箱】出荷依頼＆出荷実績'!$M$7:$M$256=④【組立化粧箱】在庫情報!K$4),('⑤【組立化粧箱】出荷依頼＆出荷実績'!$O$7:$O$256))</f>
        <v>0</v>
      </c>
      <c r="L157" s="23">
        <f t="shared" si="32"/>
        <v>957</v>
      </c>
      <c r="M157" s="159"/>
      <c r="N157" s="160"/>
      <c r="O157" s="161"/>
      <c r="P157" s="21" cm="1">
        <f t="array" ref="P157">SUMPRODUCT(('③【組立化粧箱】作業依頼＆実績'!$K$7:$K$256=④【組立化粧箱】在庫情報!$B157)*('③【組立化粧箱】作業依頼＆実績'!$L$7:$L$256=④【組立化粧箱】在庫情報!Q$4),('③【組立化粧箱】作業依頼＆実績'!$N$7:$N$256))</f>
        <v>0</v>
      </c>
      <c r="Q157" s="21" cm="1">
        <f t="array" ref="Q157">SUMPRODUCT(('③【組立化粧箱】作業依頼＆実績'!$K$7:$K$256=④【組立化粧箱】在庫情報!$B157)*('③【組立化粧箱】作業依頼＆実績'!$L$7:$L$256=④【組立化粧箱】在庫情報!R$4),('③【組立化粧箱】作業依頼＆実績'!$N$7:$N$256))</f>
        <v>0</v>
      </c>
      <c r="R157" s="23">
        <f t="shared" si="26"/>
        <v>82</v>
      </c>
      <c r="T157" s="68">
        <f t="shared" si="27"/>
        <v>0</v>
      </c>
      <c r="U157" s="22">
        <f t="shared" si="28"/>
        <v>0</v>
      </c>
      <c r="V157" s="69">
        <f t="shared" si="29"/>
        <v>5435</v>
      </c>
    </row>
    <row r="158" spans="2:22" ht="19.5" hidden="1" customHeight="1" outlineLevel="1" x14ac:dyDescent="0.25">
      <c r="B158" s="19">
        <f t="shared" si="2"/>
        <v>45382</v>
      </c>
      <c r="C158" s="20" t="s">
        <v>77</v>
      </c>
      <c r="D158" s="21" cm="1">
        <f t="array" ref="D158">SUMPRODUCT(('③【組立化粧箱】作業依頼＆実績'!$K$7:$K$256=④【組立化粧箱】在庫情報!$B158)*('③【組立化粧箱】作業依頼＆実績'!$L$7:$L$256=④【組立化粧箱】在庫情報!E$4),('③【組立化粧箱】作業依頼＆実績'!$N$7:$N$256))</f>
        <v>0</v>
      </c>
      <c r="E158" s="22">
        <f>SUMPRODUCT(('⑤【組立化粧箱】出荷依頼＆出荷実績'!$L$7:$L$256=④【組立化粧箱】在庫情報!$B158)*('⑤【組立化粧箱】出荷依頼＆出荷実績'!$M$7:$M$256=④【組立化粧箱】在庫情報!E$4),('⑤【組立化粧箱】出荷依頼＆出荷実績'!$O$7:$O$256))</f>
        <v>0</v>
      </c>
      <c r="F158" s="23">
        <f t="shared" ref="F158:F221" si="33">+F157+D158-E158</f>
        <v>4060</v>
      </c>
      <c r="G158" s="21" cm="1">
        <f t="array" ref="G158">SUMPRODUCT(('③【組立化粧箱】作業依頼＆実績'!$K$7:$K$256=④【組立化粧箱】在庫情報!$B158)*('③【組立化粧箱】作業依頼＆実績'!$L$7:$L$256=④【組立化粧箱】在庫情報!H$4),('③【組立化粧箱】作業依頼＆実績'!$N$7:$N$256))</f>
        <v>0</v>
      </c>
      <c r="H158" s="22">
        <f>SUMPRODUCT(('⑤【組立化粧箱】出荷依頼＆出荷実績'!$L$7:$L$256=④【組立化粧箱】在庫情報!$B158)*('⑤【組立化粧箱】出荷依頼＆出荷実績'!$M$7:$M$256=④【組立化粧箱】在庫情報!H$4),('⑤【組立化粧箱】出荷依頼＆出荷実績'!$O$7:$O$256))</f>
        <v>0</v>
      </c>
      <c r="I158" s="23">
        <f t="shared" ref="I158:I221" si="34">+I157+G158-H158</f>
        <v>336</v>
      </c>
      <c r="J158" s="21" cm="1">
        <f t="array" ref="J158">SUMPRODUCT(('③【組立化粧箱】作業依頼＆実績'!$K$7:$K$256=④【組立化粧箱】在庫情報!$B158)*('③【組立化粧箱】作業依頼＆実績'!$L$7:$L$256=④【組立化粧箱】在庫情報!K$4),('③【組立化粧箱】作業依頼＆実績'!$N$7:$N$256))</f>
        <v>0</v>
      </c>
      <c r="K158" s="22">
        <f>SUMPRODUCT(('⑤【組立化粧箱】出荷依頼＆出荷実績'!$L$7:$L$256=④【組立化粧箱】在庫情報!$B158)*('⑤【組立化粧箱】出荷依頼＆出荷実績'!$M$7:$M$256=④【組立化粧箱】在庫情報!K$4),('⑤【組立化粧箱】出荷依頼＆出荷実績'!$O$7:$O$256))</f>
        <v>0</v>
      </c>
      <c r="L158" s="23">
        <f t="shared" ref="L158:L221" si="35">+L157+J158-K158</f>
        <v>957</v>
      </c>
      <c r="M158" s="159"/>
      <c r="N158" s="160"/>
      <c r="O158" s="161"/>
      <c r="P158" s="21" cm="1">
        <f t="array" ref="P158">SUMPRODUCT(('③【組立化粧箱】作業依頼＆実績'!$K$7:$K$256=④【組立化粧箱】在庫情報!$B158)*('③【組立化粧箱】作業依頼＆実績'!$L$7:$L$256=④【組立化粧箱】在庫情報!Q$4),('③【組立化粧箱】作業依頼＆実績'!$N$7:$N$256))</f>
        <v>0</v>
      </c>
      <c r="Q158" s="21" cm="1">
        <f t="array" ref="Q158">SUMPRODUCT(('③【組立化粧箱】作業依頼＆実績'!$K$7:$K$256=④【組立化粧箱】在庫情報!$B158)*('③【組立化粧箱】作業依頼＆実績'!$L$7:$L$256=④【組立化粧箱】在庫情報!R$4),('③【組立化粧箱】作業依頼＆実績'!$N$7:$N$256))</f>
        <v>0</v>
      </c>
      <c r="R158" s="23">
        <f t="shared" si="26"/>
        <v>82</v>
      </c>
      <c r="T158" s="68">
        <f t="shared" si="27"/>
        <v>0</v>
      </c>
      <c r="U158" s="22">
        <f t="shared" si="28"/>
        <v>0</v>
      </c>
      <c r="V158" s="69">
        <f t="shared" si="29"/>
        <v>5435</v>
      </c>
    </row>
    <row r="159" spans="2:22" ht="19.5" customHeight="1" collapsed="1" x14ac:dyDescent="0.25">
      <c r="B159" s="128">
        <f t="shared" si="2"/>
        <v>45383</v>
      </c>
      <c r="C159" s="129" t="s">
        <v>78</v>
      </c>
      <c r="D159" s="21" cm="1">
        <f t="array" ref="D159">SUMPRODUCT(('③【組立化粧箱】作業依頼＆実績'!$K$7:$K$256=④【組立化粧箱】在庫情報!$B159)*('③【組立化粧箱】作業依頼＆実績'!$L$7:$L$256=④【組立化粧箱】在庫情報!E$4),('③【組立化粧箱】作業依頼＆実績'!$N$7:$N$256))</f>
        <v>0</v>
      </c>
      <c r="E159" s="22">
        <f>SUMPRODUCT(('⑤【組立化粧箱】出荷依頼＆出荷実績'!$L$7:$L$256=④【組立化粧箱】在庫情報!$B159)*('⑤【組立化粧箱】出荷依頼＆出荷実績'!$M$7:$M$256=④【組立化粧箱】在庫情報!E$4),('⑤【組立化粧箱】出荷依頼＆出荷実績'!$O$7:$O$256))</f>
        <v>0</v>
      </c>
      <c r="F159" s="23">
        <f t="shared" si="33"/>
        <v>4060</v>
      </c>
      <c r="G159" s="21" cm="1">
        <f t="array" ref="G159">SUMPRODUCT(('③【組立化粧箱】作業依頼＆実績'!$K$7:$K$256=④【組立化粧箱】在庫情報!$B159)*('③【組立化粧箱】作業依頼＆実績'!$L$7:$L$256=④【組立化粧箱】在庫情報!H$4),('③【組立化粧箱】作業依頼＆実績'!$N$7:$N$256))</f>
        <v>0</v>
      </c>
      <c r="H159" s="22">
        <f>SUMPRODUCT(('⑤【組立化粧箱】出荷依頼＆出荷実績'!$L$7:$L$256=④【組立化粧箱】在庫情報!$B159)*('⑤【組立化粧箱】出荷依頼＆出荷実績'!$M$7:$M$256=④【組立化粧箱】在庫情報!H$4),('⑤【組立化粧箱】出荷依頼＆出荷実績'!$O$7:$O$256))</f>
        <v>0</v>
      </c>
      <c r="I159" s="23">
        <f t="shared" si="34"/>
        <v>336</v>
      </c>
      <c r="J159" s="21" cm="1">
        <f t="array" ref="J159">SUMPRODUCT(('③【組立化粧箱】作業依頼＆実績'!$K$7:$K$256=④【組立化粧箱】在庫情報!$B159)*('③【組立化粧箱】作業依頼＆実績'!$L$7:$L$256=④【組立化粧箱】在庫情報!K$4),('③【組立化粧箱】作業依頼＆実績'!$N$7:$N$256))</f>
        <v>0</v>
      </c>
      <c r="K159" s="22">
        <f>SUMPRODUCT(('⑤【組立化粧箱】出荷依頼＆出荷実績'!$L$7:$L$256=④【組立化粧箱】在庫情報!$B159)*('⑤【組立化粧箱】出荷依頼＆出荷実績'!$M$7:$M$256=④【組立化粧箱】在庫情報!K$4),('⑤【組立化粧箱】出荷依頼＆出荷実績'!$O$7:$O$256))</f>
        <v>0</v>
      </c>
      <c r="L159" s="23">
        <f t="shared" si="35"/>
        <v>957</v>
      </c>
      <c r="M159" s="159"/>
      <c r="N159" s="160"/>
      <c r="O159" s="161"/>
      <c r="P159" s="21" cm="1">
        <f t="array" ref="P159">SUMPRODUCT(('③【組立化粧箱】作業依頼＆実績'!$K$7:$K$256=④【組立化粧箱】在庫情報!$B159)*('③【組立化粧箱】作業依頼＆実績'!$L$7:$L$256=④【組立化粧箱】在庫情報!Q$4),('③【組立化粧箱】作業依頼＆実績'!$N$7:$N$256))</f>
        <v>0</v>
      </c>
      <c r="Q159" s="21" cm="1">
        <f t="array" ref="Q159">SUMPRODUCT(('③【組立化粧箱】作業依頼＆実績'!$K$7:$K$256=④【組立化粧箱】在庫情報!$B159)*('③【組立化粧箱】作業依頼＆実績'!$L$7:$L$256=④【組立化粧箱】在庫情報!R$4),('③【組立化粧箱】作業依頼＆実績'!$N$7:$N$256))</f>
        <v>0</v>
      </c>
      <c r="R159" s="23">
        <f t="shared" si="26"/>
        <v>82</v>
      </c>
      <c r="T159" s="68">
        <f t="shared" si="27"/>
        <v>0</v>
      </c>
      <c r="U159" s="22">
        <f t="shared" si="28"/>
        <v>0</v>
      </c>
      <c r="V159" s="69">
        <f t="shared" si="29"/>
        <v>5435</v>
      </c>
    </row>
    <row r="160" spans="2:22" ht="19.5" hidden="1" customHeight="1" outlineLevel="1" x14ac:dyDescent="0.25">
      <c r="B160" s="19">
        <f t="shared" si="2"/>
        <v>45384</v>
      </c>
      <c r="C160" s="20" t="s">
        <v>79</v>
      </c>
      <c r="D160" s="21" cm="1">
        <f t="array" ref="D160">SUMPRODUCT(('③【組立化粧箱】作業依頼＆実績'!$K$7:$K$256=④【組立化粧箱】在庫情報!$B160)*('③【組立化粧箱】作業依頼＆実績'!$L$7:$L$256=④【組立化粧箱】在庫情報!E$4),('③【組立化粧箱】作業依頼＆実績'!$N$7:$N$256))</f>
        <v>0</v>
      </c>
      <c r="E160" s="22">
        <f>SUMPRODUCT(('⑤【組立化粧箱】出荷依頼＆出荷実績'!$L$7:$L$256=④【組立化粧箱】在庫情報!$B160)*('⑤【組立化粧箱】出荷依頼＆出荷実績'!$M$7:$M$256=④【組立化粧箱】在庫情報!E$4),('⑤【組立化粧箱】出荷依頼＆出荷実績'!$O$7:$O$256))</f>
        <v>0</v>
      </c>
      <c r="F160" s="23">
        <f t="shared" si="33"/>
        <v>4060</v>
      </c>
      <c r="G160" s="21" cm="1">
        <f t="array" ref="G160">SUMPRODUCT(('③【組立化粧箱】作業依頼＆実績'!$K$7:$K$256=④【組立化粧箱】在庫情報!$B160)*('③【組立化粧箱】作業依頼＆実績'!$L$7:$L$256=④【組立化粧箱】在庫情報!H$4),('③【組立化粧箱】作業依頼＆実績'!$N$7:$N$256))</f>
        <v>0</v>
      </c>
      <c r="H160" s="22">
        <f>SUMPRODUCT(('⑤【組立化粧箱】出荷依頼＆出荷実績'!$L$7:$L$256=④【組立化粧箱】在庫情報!$B160)*('⑤【組立化粧箱】出荷依頼＆出荷実績'!$M$7:$M$256=④【組立化粧箱】在庫情報!H$4),('⑤【組立化粧箱】出荷依頼＆出荷実績'!$O$7:$O$256))</f>
        <v>0</v>
      </c>
      <c r="I160" s="23">
        <f t="shared" si="34"/>
        <v>336</v>
      </c>
      <c r="J160" s="21" cm="1">
        <f t="array" ref="J160">SUMPRODUCT(('③【組立化粧箱】作業依頼＆実績'!$K$7:$K$256=④【組立化粧箱】在庫情報!$B160)*('③【組立化粧箱】作業依頼＆実績'!$L$7:$L$256=④【組立化粧箱】在庫情報!K$4),('③【組立化粧箱】作業依頼＆実績'!$N$7:$N$256))</f>
        <v>0</v>
      </c>
      <c r="K160" s="22">
        <f>SUMPRODUCT(('⑤【組立化粧箱】出荷依頼＆出荷実績'!$L$7:$L$256=④【組立化粧箱】在庫情報!$B160)*('⑤【組立化粧箱】出荷依頼＆出荷実績'!$M$7:$M$256=④【組立化粧箱】在庫情報!K$4),('⑤【組立化粧箱】出荷依頼＆出荷実績'!$O$7:$O$256))</f>
        <v>0</v>
      </c>
      <c r="L160" s="23">
        <f t="shared" si="35"/>
        <v>957</v>
      </c>
      <c r="M160" s="159"/>
      <c r="N160" s="160"/>
      <c r="O160" s="161"/>
      <c r="P160" s="21" cm="1">
        <f t="array" ref="P160">SUMPRODUCT(('③【組立化粧箱】作業依頼＆実績'!$K$7:$K$256=④【組立化粧箱】在庫情報!$B160)*('③【組立化粧箱】作業依頼＆実績'!$L$7:$L$256=④【組立化粧箱】在庫情報!Q$4),('③【組立化粧箱】作業依頼＆実績'!$N$7:$N$256))</f>
        <v>0</v>
      </c>
      <c r="Q160" s="21" cm="1">
        <f t="array" ref="Q160">SUMPRODUCT(('③【組立化粧箱】作業依頼＆実績'!$K$7:$K$256=④【組立化粧箱】在庫情報!$B160)*('③【組立化粧箱】作業依頼＆実績'!$L$7:$L$256=④【組立化粧箱】在庫情報!R$4),('③【組立化粧箱】作業依頼＆実績'!$N$7:$N$256))</f>
        <v>0</v>
      </c>
      <c r="R160" s="23">
        <f t="shared" si="26"/>
        <v>82</v>
      </c>
      <c r="T160" s="68">
        <f t="shared" si="27"/>
        <v>0</v>
      </c>
      <c r="U160" s="22">
        <f t="shared" si="28"/>
        <v>0</v>
      </c>
      <c r="V160" s="69">
        <f t="shared" si="29"/>
        <v>5435</v>
      </c>
    </row>
    <row r="161" spans="2:22" ht="19.5" hidden="1" customHeight="1" outlineLevel="1" x14ac:dyDescent="0.25">
      <c r="B161" s="19">
        <f t="shared" si="2"/>
        <v>45385</v>
      </c>
      <c r="C161" s="20" t="s">
        <v>80</v>
      </c>
      <c r="D161" s="21" cm="1">
        <f t="array" ref="D161">SUMPRODUCT(('③【組立化粧箱】作業依頼＆実績'!$K$7:$K$256=④【組立化粧箱】在庫情報!$B161)*('③【組立化粧箱】作業依頼＆実績'!$L$7:$L$256=④【組立化粧箱】在庫情報!E$4),('③【組立化粧箱】作業依頼＆実績'!$N$7:$N$256))</f>
        <v>0</v>
      </c>
      <c r="E161" s="22">
        <f>SUMPRODUCT(('⑤【組立化粧箱】出荷依頼＆出荷実績'!$L$7:$L$256=④【組立化粧箱】在庫情報!$B161)*('⑤【組立化粧箱】出荷依頼＆出荷実績'!$M$7:$M$256=④【組立化粧箱】在庫情報!E$4),('⑤【組立化粧箱】出荷依頼＆出荷実績'!$O$7:$O$256))</f>
        <v>0</v>
      </c>
      <c r="F161" s="23">
        <f t="shared" si="33"/>
        <v>4060</v>
      </c>
      <c r="G161" s="21" cm="1">
        <f t="array" ref="G161">SUMPRODUCT(('③【組立化粧箱】作業依頼＆実績'!$K$7:$K$256=④【組立化粧箱】在庫情報!$B161)*('③【組立化粧箱】作業依頼＆実績'!$L$7:$L$256=④【組立化粧箱】在庫情報!H$4),('③【組立化粧箱】作業依頼＆実績'!$N$7:$N$256))</f>
        <v>0</v>
      </c>
      <c r="H161" s="22">
        <f>SUMPRODUCT(('⑤【組立化粧箱】出荷依頼＆出荷実績'!$L$7:$L$256=④【組立化粧箱】在庫情報!$B161)*('⑤【組立化粧箱】出荷依頼＆出荷実績'!$M$7:$M$256=④【組立化粧箱】在庫情報!H$4),('⑤【組立化粧箱】出荷依頼＆出荷実績'!$O$7:$O$256))</f>
        <v>0</v>
      </c>
      <c r="I161" s="23">
        <f t="shared" si="34"/>
        <v>336</v>
      </c>
      <c r="J161" s="21" cm="1">
        <f t="array" ref="J161">SUMPRODUCT(('③【組立化粧箱】作業依頼＆実績'!$K$7:$K$256=④【組立化粧箱】在庫情報!$B161)*('③【組立化粧箱】作業依頼＆実績'!$L$7:$L$256=④【組立化粧箱】在庫情報!K$4),('③【組立化粧箱】作業依頼＆実績'!$N$7:$N$256))</f>
        <v>0</v>
      </c>
      <c r="K161" s="22">
        <f>SUMPRODUCT(('⑤【組立化粧箱】出荷依頼＆出荷実績'!$L$7:$L$256=④【組立化粧箱】在庫情報!$B161)*('⑤【組立化粧箱】出荷依頼＆出荷実績'!$M$7:$M$256=④【組立化粧箱】在庫情報!K$4),('⑤【組立化粧箱】出荷依頼＆出荷実績'!$O$7:$O$256))</f>
        <v>0</v>
      </c>
      <c r="L161" s="23">
        <f t="shared" si="35"/>
        <v>957</v>
      </c>
      <c r="M161" s="159"/>
      <c r="N161" s="160"/>
      <c r="O161" s="161"/>
      <c r="P161" s="21" cm="1">
        <f t="array" ref="P161">SUMPRODUCT(('③【組立化粧箱】作業依頼＆実績'!$K$7:$K$256=④【組立化粧箱】在庫情報!$B161)*('③【組立化粧箱】作業依頼＆実績'!$L$7:$L$256=④【組立化粧箱】在庫情報!Q$4),('③【組立化粧箱】作業依頼＆実績'!$N$7:$N$256))</f>
        <v>0</v>
      </c>
      <c r="Q161" s="21" cm="1">
        <f t="array" ref="Q161">SUMPRODUCT(('③【組立化粧箱】作業依頼＆実績'!$K$7:$K$256=④【組立化粧箱】在庫情報!$B161)*('③【組立化粧箱】作業依頼＆実績'!$L$7:$L$256=④【組立化粧箱】在庫情報!R$4),('③【組立化粧箱】作業依頼＆実績'!$N$7:$N$256))</f>
        <v>0</v>
      </c>
      <c r="R161" s="23">
        <f t="shared" si="26"/>
        <v>82</v>
      </c>
      <c r="T161" s="68">
        <f t="shared" si="27"/>
        <v>0</v>
      </c>
      <c r="U161" s="22">
        <f t="shared" si="28"/>
        <v>0</v>
      </c>
      <c r="V161" s="69">
        <f t="shared" si="29"/>
        <v>5435</v>
      </c>
    </row>
    <row r="162" spans="2:22" ht="19.5" hidden="1" customHeight="1" outlineLevel="1" x14ac:dyDescent="0.25">
      <c r="B162" s="19">
        <f t="shared" si="2"/>
        <v>45386</v>
      </c>
      <c r="C162" s="20" t="s">
        <v>81</v>
      </c>
      <c r="D162" s="21" cm="1">
        <f t="array" ref="D162">SUMPRODUCT(('③【組立化粧箱】作業依頼＆実績'!$K$7:$K$256=④【組立化粧箱】在庫情報!$B162)*('③【組立化粧箱】作業依頼＆実績'!$L$7:$L$256=④【組立化粧箱】在庫情報!E$4),('③【組立化粧箱】作業依頼＆実績'!$N$7:$N$256))</f>
        <v>0</v>
      </c>
      <c r="E162" s="22">
        <f>SUMPRODUCT(('⑤【組立化粧箱】出荷依頼＆出荷実績'!$L$7:$L$256=④【組立化粧箱】在庫情報!$B162)*('⑤【組立化粧箱】出荷依頼＆出荷実績'!$M$7:$M$256=④【組立化粧箱】在庫情報!E$4),('⑤【組立化粧箱】出荷依頼＆出荷実績'!$O$7:$O$256))</f>
        <v>0</v>
      </c>
      <c r="F162" s="23">
        <f t="shared" si="33"/>
        <v>4060</v>
      </c>
      <c r="G162" s="21" cm="1">
        <f t="array" ref="G162">SUMPRODUCT(('③【組立化粧箱】作業依頼＆実績'!$K$7:$K$256=④【組立化粧箱】在庫情報!$B162)*('③【組立化粧箱】作業依頼＆実績'!$L$7:$L$256=④【組立化粧箱】在庫情報!H$4),('③【組立化粧箱】作業依頼＆実績'!$N$7:$N$256))</f>
        <v>0</v>
      </c>
      <c r="H162" s="22">
        <f>SUMPRODUCT(('⑤【組立化粧箱】出荷依頼＆出荷実績'!$L$7:$L$256=④【組立化粧箱】在庫情報!$B162)*('⑤【組立化粧箱】出荷依頼＆出荷実績'!$M$7:$M$256=④【組立化粧箱】在庫情報!H$4),('⑤【組立化粧箱】出荷依頼＆出荷実績'!$O$7:$O$256))</f>
        <v>0</v>
      </c>
      <c r="I162" s="23">
        <f t="shared" si="34"/>
        <v>336</v>
      </c>
      <c r="J162" s="21" cm="1">
        <f t="array" ref="J162">SUMPRODUCT(('③【組立化粧箱】作業依頼＆実績'!$K$7:$K$256=④【組立化粧箱】在庫情報!$B162)*('③【組立化粧箱】作業依頼＆実績'!$L$7:$L$256=④【組立化粧箱】在庫情報!K$4),('③【組立化粧箱】作業依頼＆実績'!$N$7:$N$256))</f>
        <v>0</v>
      </c>
      <c r="K162" s="22">
        <f>SUMPRODUCT(('⑤【組立化粧箱】出荷依頼＆出荷実績'!$L$7:$L$256=④【組立化粧箱】在庫情報!$B162)*('⑤【組立化粧箱】出荷依頼＆出荷実績'!$M$7:$M$256=④【組立化粧箱】在庫情報!K$4),('⑤【組立化粧箱】出荷依頼＆出荷実績'!$O$7:$O$256))</f>
        <v>0</v>
      </c>
      <c r="L162" s="23">
        <f t="shared" si="35"/>
        <v>957</v>
      </c>
      <c r="M162" s="159"/>
      <c r="N162" s="160"/>
      <c r="O162" s="161"/>
      <c r="P162" s="21" cm="1">
        <f t="array" ref="P162">SUMPRODUCT(('③【組立化粧箱】作業依頼＆実績'!$K$7:$K$256=④【組立化粧箱】在庫情報!$B162)*('③【組立化粧箱】作業依頼＆実績'!$L$7:$L$256=④【組立化粧箱】在庫情報!Q$4),('③【組立化粧箱】作業依頼＆実績'!$N$7:$N$256))</f>
        <v>0</v>
      </c>
      <c r="Q162" s="21" cm="1">
        <f t="array" ref="Q162">SUMPRODUCT(('③【組立化粧箱】作業依頼＆実績'!$K$7:$K$256=④【組立化粧箱】在庫情報!$B162)*('③【組立化粧箱】作業依頼＆実績'!$L$7:$L$256=④【組立化粧箱】在庫情報!R$4),('③【組立化粧箱】作業依頼＆実績'!$N$7:$N$256))</f>
        <v>0</v>
      </c>
      <c r="R162" s="23">
        <f t="shared" si="26"/>
        <v>82</v>
      </c>
      <c r="T162" s="68">
        <f t="shared" si="27"/>
        <v>0</v>
      </c>
      <c r="U162" s="22">
        <f t="shared" si="28"/>
        <v>0</v>
      </c>
      <c r="V162" s="69">
        <f t="shared" si="29"/>
        <v>5435</v>
      </c>
    </row>
    <row r="163" spans="2:22" ht="19.5" hidden="1" customHeight="1" outlineLevel="1" x14ac:dyDescent="0.25">
      <c r="B163" s="19">
        <f t="shared" si="2"/>
        <v>45387</v>
      </c>
      <c r="C163" s="20" t="s">
        <v>75</v>
      </c>
      <c r="D163" s="21" cm="1">
        <f t="array" ref="D163">SUMPRODUCT(('③【組立化粧箱】作業依頼＆実績'!$K$7:$K$256=④【組立化粧箱】在庫情報!$B163)*('③【組立化粧箱】作業依頼＆実績'!$L$7:$L$256=④【組立化粧箱】在庫情報!E$4),('③【組立化粧箱】作業依頼＆実績'!$N$7:$N$256))</f>
        <v>0</v>
      </c>
      <c r="E163" s="22">
        <f>SUMPRODUCT(('⑤【組立化粧箱】出荷依頼＆出荷実績'!$L$7:$L$256=④【組立化粧箱】在庫情報!$B163)*('⑤【組立化粧箱】出荷依頼＆出荷実績'!$M$7:$M$256=④【組立化粧箱】在庫情報!E$4),('⑤【組立化粧箱】出荷依頼＆出荷実績'!$O$7:$O$256))</f>
        <v>0</v>
      </c>
      <c r="F163" s="23">
        <f t="shared" si="33"/>
        <v>4060</v>
      </c>
      <c r="G163" s="21" cm="1">
        <f t="array" ref="G163">SUMPRODUCT(('③【組立化粧箱】作業依頼＆実績'!$K$7:$K$256=④【組立化粧箱】在庫情報!$B163)*('③【組立化粧箱】作業依頼＆実績'!$L$7:$L$256=④【組立化粧箱】在庫情報!H$4),('③【組立化粧箱】作業依頼＆実績'!$N$7:$N$256))</f>
        <v>0</v>
      </c>
      <c r="H163" s="22">
        <f>SUMPRODUCT(('⑤【組立化粧箱】出荷依頼＆出荷実績'!$L$7:$L$256=④【組立化粧箱】在庫情報!$B163)*('⑤【組立化粧箱】出荷依頼＆出荷実績'!$M$7:$M$256=④【組立化粧箱】在庫情報!H$4),('⑤【組立化粧箱】出荷依頼＆出荷実績'!$O$7:$O$256))</f>
        <v>0</v>
      </c>
      <c r="I163" s="23">
        <f t="shared" si="34"/>
        <v>336</v>
      </c>
      <c r="J163" s="21" cm="1">
        <f t="array" ref="J163">SUMPRODUCT(('③【組立化粧箱】作業依頼＆実績'!$K$7:$K$256=④【組立化粧箱】在庫情報!$B163)*('③【組立化粧箱】作業依頼＆実績'!$L$7:$L$256=④【組立化粧箱】在庫情報!K$4),('③【組立化粧箱】作業依頼＆実績'!$N$7:$N$256))</f>
        <v>0</v>
      </c>
      <c r="K163" s="22">
        <f>SUMPRODUCT(('⑤【組立化粧箱】出荷依頼＆出荷実績'!$L$7:$L$256=④【組立化粧箱】在庫情報!$B163)*('⑤【組立化粧箱】出荷依頼＆出荷実績'!$M$7:$M$256=④【組立化粧箱】在庫情報!K$4),('⑤【組立化粧箱】出荷依頼＆出荷実績'!$O$7:$O$256))</f>
        <v>0</v>
      </c>
      <c r="L163" s="23">
        <f t="shared" si="35"/>
        <v>957</v>
      </c>
      <c r="M163" s="159"/>
      <c r="N163" s="160"/>
      <c r="O163" s="161"/>
      <c r="P163" s="21" cm="1">
        <f t="array" ref="P163">SUMPRODUCT(('③【組立化粧箱】作業依頼＆実績'!$K$7:$K$256=④【組立化粧箱】在庫情報!$B163)*('③【組立化粧箱】作業依頼＆実績'!$L$7:$L$256=④【組立化粧箱】在庫情報!Q$4),('③【組立化粧箱】作業依頼＆実績'!$N$7:$N$256))</f>
        <v>0</v>
      </c>
      <c r="Q163" s="21" cm="1">
        <f t="array" ref="Q163">SUMPRODUCT(('③【組立化粧箱】作業依頼＆実績'!$K$7:$K$256=④【組立化粧箱】在庫情報!$B163)*('③【組立化粧箱】作業依頼＆実績'!$L$7:$L$256=④【組立化粧箱】在庫情報!R$4),('③【組立化粧箱】作業依頼＆実績'!$N$7:$N$256))</f>
        <v>0</v>
      </c>
      <c r="R163" s="23">
        <f t="shared" si="26"/>
        <v>82</v>
      </c>
      <c r="T163" s="68">
        <f t="shared" si="27"/>
        <v>0</v>
      </c>
      <c r="U163" s="22">
        <f t="shared" si="28"/>
        <v>0</v>
      </c>
      <c r="V163" s="69">
        <f t="shared" si="29"/>
        <v>5435</v>
      </c>
    </row>
    <row r="164" spans="2:22" ht="19.5" hidden="1" customHeight="1" outlineLevel="1" x14ac:dyDescent="0.25">
      <c r="B164" s="19">
        <f t="shared" si="2"/>
        <v>45388</v>
      </c>
      <c r="C164" s="20" t="s">
        <v>76</v>
      </c>
      <c r="D164" s="21" cm="1">
        <f t="array" ref="D164">SUMPRODUCT(('③【組立化粧箱】作業依頼＆実績'!$K$7:$K$256=④【組立化粧箱】在庫情報!$B164)*('③【組立化粧箱】作業依頼＆実績'!$L$7:$L$256=④【組立化粧箱】在庫情報!E$4),('③【組立化粧箱】作業依頼＆実績'!$N$7:$N$256))</f>
        <v>0</v>
      </c>
      <c r="E164" s="22">
        <f>SUMPRODUCT(('⑤【組立化粧箱】出荷依頼＆出荷実績'!$L$7:$L$256=④【組立化粧箱】在庫情報!$B164)*('⑤【組立化粧箱】出荷依頼＆出荷実績'!$M$7:$M$256=④【組立化粧箱】在庫情報!E$4),('⑤【組立化粧箱】出荷依頼＆出荷実績'!$O$7:$O$256))</f>
        <v>0</v>
      </c>
      <c r="F164" s="23">
        <f t="shared" si="33"/>
        <v>4060</v>
      </c>
      <c r="G164" s="21" cm="1">
        <f t="array" ref="G164">SUMPRODUCT(('③【組立化粧箱】作業依頼＆実績'!$K$7:$K$256=④【組立化粧箱】在庫情報!$B164)*('③【組立化粧箱】作業依頼＆実績'!$L$7:$L$256=④【組立化粧箱】在庫情報!H$4),('③【組立化粧箱】作業依頼＆実績'!$N$7:$N$256))</f>
        <v>0</v>
      </c>
      <c r="H164" s="22">
        <f>SUMPRODUCT(('⑤【組立化粧箱】出荷依頼＆出荷実績'!$L$7:$L$256=④【組立化粧箱】在庫情報!$B164)*('⑤【組立化粧箱】出荷依頼＆出荷実績'!$M$7:$M$256=④【組立化粧箱】在庫情報!H$4),('⑤【組立化粧箱】出荷依頼＆出荷実績'!$O$7:$O$256))</f>
        <v>0</v>
      </c>
      <c r="I164" s="23">
        <f t="shared" si="34"/>
        <v>336</v>
      </c>
      <c r="J164" s="21" cm="1">
        <f t="array" ref="J164">SUMPRODUCT(('③【組立化粧箱】作業依頼＆実績'!$K$7:$K$256=④【組立化粧箱】在庫情報!$B164)*('③【組立化粧箱】作業依頼＆実績'!$L$7:$L$256=④【組立化粧箱】在庫情報!K$4),('③【組立化粧箱】作業依頼＆実績'!$N$7:$N$256))</f>
        <v>0</v>
      </c>
      <c r="K164" s="22">
        <f>SUMPRODUCT(('⑤【組立化粧箱】出荷依頼＆出荷実績'!$L$7:$L$256=④【組立化粧箱】在庫情報!$B164)*('⑤【組立化粧箱】出荷依頼＆出荷実績'!$M$7:$M$256=④【組立化粧箱】在庫情報!K$4),('⑤【組立化粧箱】出荷依頼＆出荷実績'!$O$7:$O$256))</f>
        <v>0</v>
      </c>
      <c r="L164" s="23">
        <f t="shared" si="35"/>
        <v>957</v>
      </c>
      <c r="M164" s="159"/>
      <c r="N164" s="160"/>
      <c r="O164" s="161"/>
      <c r="P164" s="21" cm="1">
        <f t="array" ref="P164">SUMPRODUCT(('③【組立化粧箱】作業依頼＆実績'!$K$7:$K$256=④【組立化粧箱】在庫情報!$B164)*('③【組立化粧箱】作業依頼＆実績'!$L$7:$L$256=④【組立化粧箱】在庫情報!Q$4),('③【組立化粧箱】作業依頼＆実績'!$N$7:$N$256))</f>
        <v>0</v>
      </c>
      <c r="Q164" s="21" cm="1">
        <f t="array" ref="Q164">SUMPRODUCT(('③【組立化粧箱】作業依頼＆実績'!$K$7:$K$256=④【組立化粧箱】在庫情報!$B164)*('③【組立化粧箱】作業依頼＆実績'!$L$7:$L$256=④【組立化粧箱】在庫情報!R$4),('③【組立化粧箱】作業依頼＆実績'!$N$7:$N$256))</f>
        <v>0</v>
      </c>
      <c r="R164" s="23">
        <f t="shared" si="26"/>
        <v>82</v>
      </c>
      <c r="T164" s="68">
        <f t="shared" si="27"/>
        <v>0</v>
      </c>
      <c r="U164" s="22">
        <f t="shared" si="28"/>
        <v>0</v>
      </c>
      <c r="V164" s="69">
        <f t="shared" si="29"/>
        <v>5435</v>
      </c>
    </row>
    <row r="165" spans="2:22" ht="19.5" hidden="1" customHeight="1" outlineLevel="1" x14ac:dyDescent="0.25">
      <c r="B165" s="19">
        <f t="shared" si="2"/>
        <v>45389</v>
      </c>
      <c r="C165" s="20" t="s">
        <v>77</v>
      </c>
      <c r="D165" s="21" cm="1">
        <f t="array" ref="D165">SUMPRODUCT(('③【組立化粧箱】作業依頼＆実績'!$K$7:$K$256=④【組立化粧箱】在庫情報!$B165)*('③【組立化粧箱】作業依頼＆実績'!$L$7:$L$256=④【組立化粧箱】在庫情報!E$4),('③【組立化粧箱】作業依頼＆実績'!$N$7:$N$256))</f>
        <v>0</v>
      </c>
      <c r="E165" s="22">
        <f>SUMPRODUCT(('⑤【組立化粧箱】出荷依頼＆出荷実績'!$L$7:$L$256=④【組立化粧箱】在庫情報!$B165)*('⑤【組立化粧箱】出荷依頼＆出荷実績'!$M$7:$M$256=④【組立化粧箱】在庫情報!E$4),('⑤【組立化粧箱】出荷依頼＆出荷実績'!$O$7:$O$256))</f>
        <v>0</v>
      </c>
      <c r="F165" s="23">
        <f t="shared" si="33"/>
        <v>4060</v>
      </c>
      <c r="G165" s="21" cm="1">
        <f t="array" ref="G165">SUMPRODUCT(('③【組立化粧箱】作業依頼＆実績'!$K$7:$K$256=④【組立化粧箱】在庫情報!$B165)*('③【組立化粧箱】作業依頼＆実績'!$L$7:$L$256=④【組立化粧箱】在庫情報!H$4),('③【組立化粧箱】作業依頼＆実績'!$N$7:$N$256))</f>
        <v>0</v>
      </c>
      <c r="H165" s="22">
        <f>SUMPRODUCT(('⑤【組立化粧箱】出荷依頼＆出荷実績'!$L$7:$L$256=④【組立化粧箱】在庫情報!$B165)*('⑤【組立化粧箱】出荷依頼＆出荷実績'!$M$7:$M$256=④【組立化粧箱】在庫情報!H$4),('⑤【組立化粧箱】出荷依頼＆出荷実績'!$O$7:$O$256))</f>
        <v>0</v>
      </c>
      <c r="I165" s="23">
        <f t="shared" si="34"/>
        <v>336</v>
      </c>
      <c r="J165" s="21" cm="1">
        <f t="array" ref="J165">SUMPRODUCT(('③【組立化粧箱】作業依頼＆実績'!$K$7:$K$256=④【組立化粧箱】在庫情報!$B165)*('③【組立化粧箱】作業依頼＆実績'!$L$7:$L$256=④【組立化粧箱】在庫情報!K$4),('③【組立化粧箱】作業依頼＆実績'!$N$7:$N$256))</f>
        <v>0</v>
      </c>
      <c r="K165" s="22">
        <f>SUMPRODUCT(('⑤【組立化粧箱】出荷依頼＆出荷実績'!$L$7:$L$256=④【組立化粧箱】在庫情報!$B165)*('⑤【組立化粧箱】出荷依頼＆出荷実績'!$M$7:$M$256=④【組立化粧箱】在庫情報!K$4),('⑤【組立化粧箱】出荷依頼＆出荷実績'!$O$7:$O$256))</f>
        <v>0</v>
      </c>
      <c r="L165" s="23">
        <f t="shared" si="35"/>
        <v>957</v>
      </c>
      <c r="M165" s="159"/>
      <c r="N165" s="160"/>
      <c r="O165" s="161"/>
      <c r="P165" s="21" cm="1">
        <f t="array" ref="P165">SUMPRODUCT(('③【組立化粧箱】作業依頼＆実績'!$K$7:$K$256=④【組立化粧箱】在庫情報!$B165)*('③【組立化粧箱】作業依頼＆実績'!$L$7:$L$256=④【組立化粧箱】在庫情報!Q$4),('③【組立化粧箱】作業依頼＆実績'!$N$7:$N$256))</f>
        <v>0</v>
      </c>
      <c r="Q165" s="21" cm="1">
        <f t="array" ref="Q165">SUMPRODUCT(('③【組立化粧箱】作業依頼＆実績'!$K$7:$K$256=④【組立化粧箱】在庫情報!$B165)*('③【組立化粧箱】作業依頼＆実績'!$L$7:$L$256=④【組立化粧箱】在庫情報!R$4),('③【組立化粧箱】作業依頼＆実績'!$N$7:$N$256))</f>
        <v>0</v>
      </c>
      <c r="R165" s="23">
        <f t="shared" si="26"/>
        <v>82</v>
      </c>
      <c r="T165" s="68">
        <f t="shared" si="27"/>
        <v>0</v>
      </c>
      <c r="U165" s="22">
        <f t="shared" si="28"/>
        <v>0</v>
      </c>
      <c r="V165" s="69">
        <f t="shared" si="29"/>
        <v>5435</v>
      </c>
    </row>
    <row r="166" spans="2:22" ht="19.5" hidden="1" customHeight="1" outlineLevel="1" x14ac:dyDescent="0.25">
      <c r="B166" s="19">
        <f t="shared" si="2"/>
        <v>45390</v>
      </c>
      <c r="C166" s="20" t="s">
        <v>78</v>
      </c>
      <c r="D166" s="21" cm="1">
        <f t="array" ref="D166">SUMPRODUCT(('③【組立化粧箱】作業依頼＆実績'!$K$7:$K$256=④【組立化粧箱】在庫情報!$B166)*('③【組立化粧箱】作業依頼＆実績'!$L$7:$L$256=④【組立化粧箱】在庫情報!E$4),('③【組立化粧箱】作業依頼＆実績'!$N$7:$N$256))</f>
        <v>0</v>
      </c>
      <c r="E166" s="22">
        <f>SUMPRODUCT(('⑤【組立化粧箱】出荷依頼＆出荷実績'!$L$7:$L$256=④【組立化粧箱】在庫情報!$B166)*('⑤【組立化粧箱】出荷依頼＆出荷実績'!$M$7:$M$256=④【組立化粧箱】在庫情報!E$4),('⑤【組立化粧箱】出荷依頼＆出荷実績'!$O$7:$O$256))</f>
        <v>0</v>
      </c>
      <c r="F166" s="23">
        <f t="shared" si="33"/>
        <v>4060</v>
      </c>
      <c r="G166" s="21" cm="1">
        <f t="array" ref="G166">SUMPRODUCT(('③【組立化粧箱】作業依頼＆実績'!$K$7:$K$256=④【組立化粧箱】在庫情報!$B166)*('③【組立化粧箱】作業依頼＆実績'!$L$7:$L$256=④【組立化粧箱】在庫情報!H$4),('③【組立化粧箱】作業依頼＆実績'!$N$7:$N$256))</f>
        <v>0</v>
      </c>
      <c r="H166" s="22">
        <f>SUMPRODUCT(('⑤【組立化粧箱】出荷依頼＆出荷実績'!$L$7:$L$256=④【組立化粧箱】在庫情報!$B166)*('⑤【組立化粧箱】出荷依頼＆出荷実績'!$M$7:$M$256=④【組立化粧箱】在庫情報!H$4),('⑤【組立化粧箱】出荷依頼＆出荷実績'!$O$7:$O$256))</f>
        <v>0</v>
      </c>
      <c r="I166" s="23">
        <f t="shared" si="34"/>
        <v>336</v>
      </c>
      <c r="J166" s="21" cm="1">
        <f t="array" ref="J166">SUMPRODUCT(('③【組立化粧箱】作業依頼＆実績'!$K$7:$K$256=④【組立化粧箱】在庫情報!$B166)*('③【組立化粧箱】作業依頼＆実績'!$L$7:$L$256=④【組立化粧箱】在庫情報!K$4),('③【組立化粧箱】作業依頼＆実績'!$N$7:$N$256))</f>
        <v>0</v>
      </c>
      <c r="K166" s="22">
        <f>SUMPRODUCT(('⑤【組立化粧箱】出荷依頼＆出荷実績'!$L$7:$L$256=④【組立化粧箱】在庫情報!$B166)*('⑤【組立化粧箱】出荷依頼＆出荷実績'!$M$7:$M$256=④【組立化粧箱】在庫情報!K$4),('⑤【組立化粧箱】出荷依頼＆出荷実績'!$O$7:$O$256))</f>
        <v>0</v>
      </c>
      <c r="L166" s="23">
        <f t="shared" si="35"/>
        <v>957</v>
      </c>
      <c r="M166" s="159"/>
      <c r="N166" s="160"/>
      <c r="O166" s="161"/>
      <c r="P166" s="21" cm="1">
        <f t="array" ref="P166">SUMPRODUCT(('③【組立化粧箱】作業依頼＆実績'!$K$7:$K$256=④【組立化粧箱】在庫情報!$B166)*('③【組立化粧箱】作業依頼＆実績'!$L$7:$L$256=④【組立化粧箱】在庫情報!Q$4),('③【組立化粧箱】作業依頼＆実績'!$N$7:$N$256))</f>
        <v>0</v>
      </c>
      <c r="Q166" s="21" cm="1">
        <f t="array" ref="Q166">SUMPRODUCT(('③【組立化粧箱】作業依頼＆実績'!$K$7:$K$256=④【組立化粧箱】在庫情報!$B166)*('③【組立化粧箱】作業依頼＆実績'!$L$7:$L$256=④【組立化粧箱】在庫情報!R$4),('③【組立化粧箱】作業依頼＆実績'!$N$7:$N$256))</f>
        <v>0</v>
      </c>
      <c r="R166" s="23">
        <f t="shared" si="26"/>
        <v>82</v>
      </c>
      <c r="T166" s="68">
        <f t="shared" si="27"/>
        <v>0</v>
      </c>
      <c r="U166" s="22">
        <f t="shared" si="28"/>
        <v>0</v>
      </c>
      <c r="V166" s="69">
        <f t="shared" si="29"/>
        <v>5435</v>
      </c>
    </row>
    <row r="167" spans="2:22" ht="19.5" hidden="1" customHeight="1" outlineLevel="1" x14ac:dyDescent="0.25">
      <c r="B167" s="19">
        <f t="shared" si="2"/>
        <v>45391</v>
      </c>
      <c r="C167" s="20" t="s">
        <v>79</v>
      </c>
      <c r="D167" s="21" cm="1">
        <f t="array" ref="D167">SUMPRODUCT(('③【組立化粧箱】作業依頼＆実績'!$K$7:$K$256=④【組立化粧箱】在庫情報!$B167)*('③【組立化粧箱】作業依頼＆実績'!$L$7:$L$256=④【組立化粧箱】在庫情報!E$4),('③【組立化粧箱】作業依頼＆実績'!$N$7:$N$256))</f>
        <v>0</v>
      </c>
      <c r="E167" s="22">
        <f>SUMPRODUCT(('⑤【組立化粧箱】出荷依頼＆出荷実績'!$L$7:$L$256=④【組立化粧箱】在庫情報!$B167)*('⑤【組立化粧箱】出荷依頼＆出荷実績'!$M$7:$M$256=④【組立化粧箱】在庫情報!E$4),('⑤【組立化粧箱】出荷依頼＆出荷実績'!$O$7:$O$256))</f>
        <v>0</v>
      </c>
      <c r="F167" s="23">
        <f t="shared" si="33"/>
        <v>4060</v>
      </c>
      <c r="G167" s="21" cm="1">
        <f t="array" ref="G167">SUMPRODUCT(('③【組立化粧箱】作業依頼＆実績'!$K$7:$K$256=④【組立化粧箱】在庫情報!$B167)*('③【組立化粧箱】作業依頼＆実績'!$L$7:$L$256=④【組立化粧箱】在庫情報!H$4),('③【組立化粧箱】作業依頼＆実績'!$N$7:$N$256))</f>
        <v>0</v>
      </c>
      <c r="H167" s="22">
        <f>SUMPRODUCT(('⑤【組立化粧箱】出荷依頼＆出荷実績'!$L$7:$L$256=④【組立化粧箱】在庫情報!$B167)*('⑤【組立化粧箱】出荷依頼＆出荷実績'!$M$7:$M$256=④【組立化粧箱】在庫情報!H$4),('⑤【組立化粧箱】出荷依頼＆出荷実績'!$O$7:$O$256))</f>
        <v>0</v>
      </c>
      <c r="I167" s="23">
        <f t="shared" si="34"/>
        <v>336</v>
      </c>
      <c r="J167" s="21" cm="1">
        <f t="array" ref="J167">SUMPRODUCT(('③【組立化粧箱】作業依頼＆実績'!$K$7:$K$256=④【組立化粧箱】在庫情報!$B167)*('③【組立化粧箱】作業依頼＆実績'!$L$7:$L$256=④【組立化粧箱】在庫情報!K$4),('③【組立化粧箱】作業依頼＆実績'!$N$7:$N$256))</f>
        <v>0</v>
      </c>
      <c r="K167" s="22">
        <f>SUMPRODUCT(('⑤【組立化粧箱】出荷依頼＆出荷実績'!$L$7:$L$256=④【組立化粧箱】在庫情報!$B167)*('⑤【組立化粧箱】出荷依頼＆出荷実績'!$M$7:$M$256=④【組立化粧箱】在庫情報!K$4),('⑤【組立化粧箱】出荷依頼＆出荷実績'!$O$7:$O$256))</f>
        <v>0</v>
      </c>
      <c r="L167" s="23">
        <f t="shared" si="35"/>
        <v>957</v>
      </c>
      <c r="M167" s="159"/>
      <c r="N167" s="160"/>
      <c r="O167" s="161"/>
      <c r="P167" s="21" cm="1">
        <f t="array" ref="P167">SUMPRODUCT(('③【組立化粧箱】作業依頼＆実績'!$K$7:$K$256=④【組立化粧箱】在庫情報!$B167)*('③【組立化粧箱】作業依頼＆実績'!$L$7:$L$256=④【組立化粧箱】在庫情報!Q$4),('③【組立化粧箱】作業依頼＆実績'!$N$7:$N$256))</f>
        <v>0</v>
      </c>
      <c r="Q167" s="21" cm="1">
        <f t="array" ref="Q167">SUMPRODUCT(('③【組立化粧箱】作業依頼＆実績'!$K$7:$K$256=④【組立化粧箱】在庫情報!$B167)*('③【組立化粧箱】作業依頼＆実績'!$L$7:$L$256=④【組立化粧箱】在庫情報!R$4),('③【組立化粧箱】作業依頼＆実績'!$N$7:$N$256))</f>
        <v>0</v>
      </c>
      <c r="R167" s="23">
        <f t="shared" si="26"/>
        <v>82</v>
      </c>
      <c r="T167" s="68">
        <f t="shared" si="27"/>
        <v>0</v>
      </c>
      <c r="U167" s="22">
        <f t="shared" si="28"/>
        <v>0</v>
      </c>
      <c r="V167" s="69">
        <f t="shared" si="29"/>
        <v>5435</v>
      </c>
    </row>
    <row r="168" spans="2:22" ht="19.5" hidden="1" customHeight="1" outlineLevel="1" x14ac:dyDescent="0.25">
      <c r="B168" s="19">
        <f t="shared" si="2"/>
        <v>45392</v>
      </c>
      <c r="C168" s="20" t="s">
        <v>80</v>
      </c>
      <c r="D168" s="21" cm="1">
        <f t="array" ref="D168">SUMPRODUCT(('③【組立化粧箱】作業依頼＆実績'!$K$7:$K$256=④【組立化粧箱】在庫情報!$B168)*('③【組立化粧箱】作業依頼＆実績'!$L$7:$L$256=④【組立化粧箱】在庫情報!E$4),('③【組立化粧箱】作業依頼＆実績'!$N$7:$N$256))</f>
        <v>0</v>
      </c>
      <c r="E168" s="22">
        <f>SUMPRODUCT(('⑤【組立化粧箱】出荷依頼＆出荷実績'!$L$7:$L$256=④【組立化粧箱】在庫情報!$B168)*('⑤【組立化粧箱】出荷依頼＆出荷実績'!$M$7:$M$256=④【組立化粧箱】在庫情報!E$4),('⑤【組立化粧箱】出荷依頼＆出荷実績'!$O$7:$O$256))</f>
        <v>0</v>
      </c>
      <c r="F168" s="23">
        <f t="shared" si="33"/>
        <v>4060</v>
      </c>
      <c r="G168" s="21" cm="1">
        <f t="array" ref="G168">SUMPRODUCT(('③【組立化粧箱】作業依頼＆実績'!$K$7:$K$256=④【組立化粧箱】在庫情報!$B168)*('③【組立化粧箱】作業依頼＆実績'!$L$7:$L$256=④【組立化粧箱】在庫情報!H$4),('③【組立化粧箱】作業依頼＆実績'!$N$7:$N$256))</f>
        <v>0</v>
      </c>
      <c r="H168" s="22">
        <f>SUMPRODUCT(('⑤【組立化粧箱】出荷依頼＆出荷実績'!$L$7:$L$256=④【組立化粧箱】在庫情報!$B168)*('⑤【組立化粧箱】出荷依頼＆出荷実績'!$M$7:$M$256=④【組立化粧箱】在庫情報!H$4),('⑤【組立化粧箱】出荷依頼＆出荷実績'!$O$7:$O$256))</f>
        <v>0</v>
      </c>
      <c r="I168" s="23">
        <f t="shared" si="34"/>
        <v>336</v>
      </c>
      <c r="J168" s="21" cm="1">
        <f t="array" ref="J168">SUMPRODUCT(('③【組立化粧箱】作業依頼＆実績'!$K$7:$K$256=④【組立化粧箱】在庫情報!$B168)*('③【組立化粧箱】作業依頼＆実績'!$L$7:$L$256=④【組立化粧箱】在庫情報!K$4),('③【組立化粧箱】作業依頼＆実績'!$N$7:$N$256))</f>
        <v>0</v>
      </c>
      <c r="K168" s="22">
        <f>SUMPRODUCT(('⑤【組立化粧箱】出荷依頼＆出荷実績'!$L$7:$L$256=④【組立化粧箱】在庫情報!$B168)*('⑤【組立化粧箱】出荷依頼＆出荷実績'!$M$7:$M$256=④【組立化粧箱】在庫情報!K$4),('⑤【組立化粧箱】出荷依頼＆出荷実績'!$O$7:$O$256))</f>
        <v>0</v>
      </c>
      <c r="L168" s="23">
        <f t="shared" si="35"/>
        <v>957</v>
      </c>
      <c r="M168" s="159"/>
      <c r="N168" s="160"/>
      <c r="O168" s="161"/>
      <c r="P168" s="21" cm="1">
        <f t="array" ref="P168">SUMPRODUCT(('③【組立化粧箱】作業依頼＆実績'!$K$7:$K$256=④【組立化粧箱】在庫情報!$B168)*('③【組立化粧箱】作業依頼＆実績'!$L$7:$L$256=④【組立化粧箱】在庫情報!Q$4),('③【組立化粧箱】作業依頼＆実績'!$N$7:$N$256))</f>
        <v>0</v>
      </c>
      <c r="Q168" s="21" cm="1">
        <f t="array" ref="Q168">SUMPRODUCT(('③【組立化粧箱】作業依頼＆実績'!$K$7:$K$256=④【組立化粧箱】在庫情報!$B168)*('③【組立化粧箱】作業依頼＆実績'!$L$7:$L$256=④【組立化粧箱】在庫情報!R$4),('③【組立化粧箱】作業依頼＆実績'!$N$7:$N$256))</f>
        <v>0</v>
      </c>
      <c r="R168" s="23">
        <f t="shared" si="26"/>
        <v>82</v>
      </c>
      <c r="T168" s="68">
        <f t="shared" si="27"/>
        <v>0</v>
      </c>
      <c r="U168" s="22">
        <f t="shared" si="28"/>
        <v>0</v>
      </c>
      <c r="V168" s="69">
        <f t="shared" si="29"/>
        <v>5435</v>
      </c>
    </row>
    <row r="169" spans="2:22" ht="19.5" hidden="1" customHeight="1" outlineLevel="1" x14ac:dyDescent="0.25">
      <c r="B169" s="19">
        <f t="shared" si="2"/>
        <v>45393</v>
      </c>
      <c r="C169" s="20" t="s">
        <v>81</v>
      </c>
      <c r="D169" s="21" cm="1">
        <f t="array" ref="D169">SUMPRODUCT(('③【組立化粧箱】作業依頼＆実績'!$K$7:$K$256=④【組立化粧箱】在庫情報!$B169)*('③【組立化粧箱】作業依頼＆実績'!$L$7:$L$256=④【組立化粧箱】在庫情報!E$4),('③【組立化粧箱】作業依頼＆実績'!$N$7:$N$256))</f>
        <v>0</v>
      </c>
      <c r="E169" s="22">
        <f>SUMPRODUCT(('⑤【組立化粧箱】出荷依頼＆出荷実績'!$L$7:$L$256=④【組立化粧箱】在庫情報!$B169)*('⑤【組立化粧箱】出荷依頼＆出荷実績'!$M$7:$M$256=④【組立化粧箱】在庫情報!E$4),('⑤【組立化粧箱】出荷依頼＆出荷実績'!$O$7:$O$256))</f>
        <v>0</v>
      </c>
      <c r="F169" s="23">
        <f t="shared" si="33"/>
        <v>4060</v>
      </c>
      <c r="G169" s="21" cm="1">
        <f t="array" ref="G169">SUMPRODUCT(('③【組立化粧箱】作業依頼＆実績'!$K$7:$K$256=④【組立化粧箱】在庫情報!$B169)*('③【組立化粧箱】作業依頼＆実績'!$L$7:$L$256=④【組立化粧箱】在庫情報!H$4),('③【組立化粧箱】作業依頼＆実績'!$N$7:$N$256))</f>
        <v>0</v>
      </c>
      <c r="H169" s="22">
        <f>SUMPRODUCT(('⑤【組立化粧箱】出荷依頼＆出荷実績'!$L$7:$L$256=④【組立化粧箱】在庫情報!$B169)*('⑤【組立化粧箱】出荷依頼＆出荷実績'!$M$7:$M$256=④【組立化粧箱】在庫情報!H$4),('⑤【組立化粧箱】出荷依頼＆出荷実績'!$O$7:$O$256))</f>
        <v>0</v>
      </c>
      <c r="I169" s="23">
        <f t="shared" si="34"/>
        <v>336</v>
      </c>
      <c r="J169" s="21" cm="1">
        <f t="array" ref="J169">SUMPRODUCT(('③【組立化粧箱】作業依頼＆実績'!$K$7:$K$256=④【組立化粧箱】在庫情報!$B169)*('③【組立化粧箱】作業依頼＆実績'!$L$7:$L$256=④【組立化粧箱】在庫情報!K$4),('③【組立化粧箱】作業依頼＆実績'!$N$7:$N$256))</f>
        <v>0</v>
      </c>
      <c r="K169" s="22">
        <f>SUMPRODUCT(('⑤【組立化粧箱】出荷依頼＆出荷実績'!$L$7:$L$256=④【組立化粧箱】在庫情報!$B169)*('⑤【組立化粧箱】出荷依頼＆出荷実績'!$M$7:$M$256=④【組立化粧箱】在庫情報!K$4),('⑤【組立化粧箱】出荷依頼＆出荷実績'!$O$7:$O$256))</f>
        <v>0</v>
      </c>
      <c r="L169" s="23">
        <f t="shared" si="35"/>
        <v>957</v>
      </c>
      <c r="M169" s="159"/>
      <c r="N169" s="160"/>
      <c r="O169" s="161"/>
      <c r="P169" s="21" cm="1">
        <f t="array" ref="P169">SUMPRODUCT(('③【組立化粧箱】作業依頼＆実績'!$K$7:$K$256=④【組立化粧箱】在庫情報!$B169)*('③【組立化粧箱】作業依頼＆実績'!$L$7:$L$256=④【組立化粧箱】在庫情報!Q$4),('③【組立化粧箱】作業依頼＆実績'!$N$7:$N$256))</f>
        <v>0</v>
      </c>
      <c r="Q169" s="21" cm="1">
        <f t="array" ref="Q169">SUMPRODUCT(('③【組立化粧箱】作業依頼＆実績'!$K$7:$K$256=④【組立化粧箱】在庫情報!$B169)*('③【組立化粧箱】作業依頼＆実績'!$L$7:$L$256=④【組立化粧箱】在庫情報!R$4),('③【組立化粧箱】作業依頼＆実績'!$N$7:$N$256))</f>
        <v>0</v>
      </c>
      <c r="R169" s="23">
        <f t="shared" si="26"/>
        <v>82</v>
      </c>
      <c r="T169" s="68">
        <f t="shared" si="27"/>
        <v>0</v>
      </c>
      <c r="U169" s="22">
        <f t="shared" si="28"/>
        <v>0</v>
      </c>
      <c r="V169" s="69">
        <f t="shared" si="29"/>
        <v>5435</v>
      </c>
    </row>
    <row r="170" spans="2:22" ht="19.5" hidden="1" customHeight="1" outlineLevel="1" x14ac:dyDescent="0.25">
      <c r="B170" s="19">
        <f t="shared" si="2"/>
        <v>45394</v>
      </c>
      <c r="C170" s="20" t="s">
        <v>75</v>
      </c>
      <c r="D170" s="21" cm="1">
        <f t="array" ref="D170">SUMPRODUCT(('③【組立化粧箱】作業依頼＆実績'!$K$7:$K$256=④【組立化粧箱】在庫情報!$B170)*('③【組立化粧箱】作業依頼＆実績'!$L$7:$L$256=④【組立化粧箱】在庫情報!E$4),('③【組立化粧箱】作業依頼＆実績'!$N$7:$N$256))</f>
        <v>0</v>
      </c>
      <c r="E170" s="22">
        <f>SUMPRODUCT(('⑤【組立化粧箱】出荷依頼＆出荷実績'!$L$7:$L$256=④【組立化粧箱】在庫情報!$B170)*('⑤【組立化粧箱】出荷依頼＆出荷実績'!$M$7:$M$256=④【組立化粧箱】在庫情報!E$4),('⑤【組立化粧箱】出荷依頼＆出荷実績'!$O$7:$O$256))</f>
        <v>0</v>
      </c>
      <c r="F170" s="23">
        <f t="shared" si="33"/>
        <v>4060</v>
      </c>
      <c r="G170" s="21" cm="1">
        <f t="array" ref="G170">SUMPRODUCT(('③【組立化粧箱】作業依頼＆実績'!$K$7:$K$256=④【組立化粧箱】在庫情報!$B170)*('③【組立化粧箱】作業依頼＆実績'!$L$7:$L$256=④【組立化粧箱】在庫情報!H$4),('③【組立化粧箱】作業依頼＆実績'!$N$7:$N$256))</f>
        <v>0</v>
      </c>
      <c r="H170" s="22">
        <f>SUMPRODUCT(('⑤【組立化粧箱】出荷依頼＆出荷実績'!$L$7:$L$256=④【組立化粧箱】在庫情報!$B170)*('⑤【組立化粧箱】出荷依頼＆出荷実績'!$M$7:$M$256=④【組立化粧箱】在庫情報!H$4),('⑤【組立化粧箱】出荷依頼＆出荷実績'!$O$7:$O$256))</f>
        <v>0</v>
      </c>
      <c r="I170" s="23">
        <f t="shared" si="34"/>
        <v>336</v>
      </c>
      <c r="J170" s="21" cm="1">
        <f t="array" ref="J170">SUMPRODUCT(('③【組立化粧箱】作業依頼＆実績'!$K$7:$K$256=④【組立化粧箱】在庫情報!$B170)*('③【組立化粧箱】作業依頼＆実績'!$L$7:$L$256=④【組立化粧箱】在庫情報!K$4),('③【組立化粧箱】作業依頼＆実績'!$N$7:$N$256))</f>
        <v>0</v>
      </c>
      <c r="K170" s="22">
        <f>SUMPRODUCT(('⑤【組立化粧箱】出荷依頼＆出荷実績'!$L$7:$L$256=④【組立化粧箱】在庫情報!$B170)*('⑤【組立化粧箱】出荷依頼＆出荷実績'!$M$7:$M$256=④【組立化粧箱】在庫情報!K$4),('⑤【組立化粧箱】出荷依頼＆出荷実績'!$O$7:$O$256))</f>
        <v>0</v>
      </c>
      <c r="L170" s="23">
        <f t="shared" si="35"/>
        <v>957</v>
      </c>
      <c r="M170" s="159"/>
      <c r="N170" s="160"/>
      <c r="O170" s="161"/>
      <c r="P170" s="21" cm="1">
        <f t="array" ref="P170">SUMPRODUCT(('③【組立化粧箱】作業依頼＆実績'!$K$7:$K$256=④【組立化粧箱】在庫情報!$B170)*('③【組立化粧箱】作業依頼＆実績'!$L$7:$L$256=④【組立化粧箱】在庫情報!Q$4),('③【組立化粧箱】作業依頼＆実績'!$N$7:$N$256))</f>
        <v>0</v>
      </c>
      <c r="Q170" s="21" cm="1">
        <f t="array" ref="Q170">SUMPRODUCT(('③【組立化粧箱】作業依頼＆実績'!$K$7:$K$256=④【組立化粧箱】在庫情報!$B170)*('③【組立化粧箱】作業依頼＆実績'!$L$7:$L$256=④【組立化粧箱】在庫情報!R$4),('③【組立化粧箱】作業依頼＆実績'!$N$7:$N$256))</f>
        <v>0</v>
      </c>
      <c r="R170" s="23">
        <f t="shared" si="26"/>
        <v>82</v>
      </c>
      <c r="T170" s="68">
        <f t="shared" si="27"/>
        <v>0</v>
      </c>
      <c r="U170" s="22">
        <f t="shared" si="28"/>
        <v>0</v>
      </c>
      <c r="V170" s="69">
        <f t="shared" si="29"/>
        <v>5435</v>
      </c>
    </row>
    <row r="171" spans="2:22" ht="19.5" hidden="1" customHeight="1" outlineLevel="1" x14ac:dyDescent="0.25">
      <c r="B171" s="19">
        <f t="shared" si="2"/>
        <v>45395</v>
      </c>
      <c r="C171" s="20" t="s">
        <v>76</v>
      </c>
      <c r="D171" s="21" cm="1">
        <f t="array" ref="D171">SUMPRODUCT(('③【組立化粧箱】作業依頼＆実績'!$K$7:$K$256=④【組立化粧箱】在庫情報!$B171)*('③【組立化粧箱】作業依頼＆実績'!$L$7:$L$256=④【組立化粧箱】在庫情報!E$4),('③【組立化粧箱】作業依頼＆実績'!$N$7:$N$256))</f>
        <v>0</v>
      </c>
      <c r="E171" s="22">
        <f>SUMPRODUCT(('⑤【組立化粧箱】出荷依頼＆出荷実績'!$L$7:$L$256=④【組立化粧箱】在庫情報!$B171)*('⑤【組立化粧箱】出荷依頼＆出荷実績'!$M$7:$M$256=④【組立化粧箱】在庫情報!E$4),('⑤【組立化粧箱】出荷依頼＆出荷実績'!$O$7:$O$256))</f>
        <v>0</v>
      </c>
      <c r="F171" s="23">
        <f t="shared" si="33"/>
        <v>4060</v>
      </c>
      <c r="G171" s="21" cm="1">
        <f t="array" ref="G171">SUMPRODUCT(('③【組立化粧箱】作業依頼＆実績'!$K$7:$K$256=④【組立化粧箱】在庫情報!$B171)*('③【組立化粧箱】作業依頼＆実績'!$L$7:$L$256=④【組立化粧箱】在庫情報!H$4),('③【組立化粧箱】作業依頼＆実績'!$N$7:$N$256))</f>
        <v>0</v>
      </c>
      <c r="H171" s="22">
        <f>SUMPRODUCT(('⑤【組立化粧箱】出荷依頼＆出荷実績'!$L$7:$L$256=④【組立化粧箱】在庫情報!$B171)*('⑤【組立化粧箱】出荷依頼＆出荷実績'!$M$7:$M$256=④【組立化粧箱】在庫情報!H$4),('⑤【組立化粧箱】出荷依頼＆出荷実績'!$O$7:$O$256))</f>
        <v>0</v>
      </c>
      <c r="I171" s="23">
        <f t="shared" si="34"/>
        <v>336</v>
      </c>
      <c r="J171" s="21" cm="1">
        <f t="array" ref="J171">SUMPRODUCT(('③【組立化粧箱】作業依頼＆実績'!$K$7:$K$256=④【組立化粧箱】在庫情報!$B171)*('③【組立化粧箱】作業依頼＆実績'!$L$7:$L$256=④【組立化粧箱】在庫情報!K$4),('③【組立化粧箱】作業依頼＆実績'!$N$7:$N$256))</f>
        <v>0</v>
      </c>
      <c r="K171" s="22">
        <f>SUMPRODUCT(('⑤【組立化粧箱】出荷依頼＆出荷実績'!$L$7:$L$256=④【組立化粧箱】在庫情報!$B171)*('⑤【組立化粧箱】出荷依頼＆出荷実績'!$M$7:$M$256=④【組立化粧箱】在庫情報!K$4),('⑤【組立化粧箱】出荷依頼＆出荷実績'!$O$7:$O$256))</f>
        <v>0</v>
      </c>
      <c r="L171" s="23">
        <f t="shared" si="35"/>
        <v>957</v>
      </c>
      <c r="M171" s="159"/>
      <c r="N171" s="160"/>
      <c r="O171" s="161"/>
      <c r="P171" s="21" cm="1">
        <f t="array" ref="P171">SUMPRODUCT(('③【組立化粧箱】作業依頼＆実績'!$K$7:$K$256=④【組立化粧箱】在庫情報!$B171)*('③【組立化粧箱】作業依頼＆実績'!$L$7:$L$256=④【組立化粧箱】在庫情報!Q$4),('③【組立化粧箱】作業依頼＆実績'!$N$7:$N$256))</f>
        <v>0</v>
      </c>
      <c r="Q171" s="21" cm="1">
        <f t="array" ref="Q171">SUMPRODUCT(('③【組立化粧箱】作業依頼＆実績'!$K$7:$K$256=④【組立化粧箱】在庫情報!$B171)*('③【組立化粧箱】作業依頼＆実績'!$L$7:$L$256=④【組立化粧箱】在庫情報!R$4),('③【組立化粧箱】作業依頼＆実績'!$N$7:$N$256))</f>
        <v>0</v>
      </c>
      <c r="R171" s="23">
        <f t="shared" si="26"/>
        <v>82</v>
      </c>
      <c r="T171" s="68">
        <f t="shared" si="27"/>
        <v>0</v>
      </c>
      <c r="U171" s="22">
        <f t="shared" si="28"/>
        <v>0</v>
      </c>
      <c r="V171" s="69">
        <f t="shared" si="29"/>
        <v>5435</v>
      </c>
    </row>
    <row r="172" spans="2:22" ht="19.5" hidden="1" customHeight="1" outlineLevel="1" x14ac:dyDescent="0.25">
      <c r="B172" s="19">
        <f t="shared" si="2"/>
        <v>45396</v>
      </c>
      <c r="C172" s="20" t="s">
        <v>77</v>
      </c>
      <c r="D172" s="21" cm="1">
        <f t="array" ref="D172">SUMPRODUCT(('③【組立化粧箱】作業依頼＆実績'!$K$7:$K$256=④【組立化粧箱】在庫情報!$B172)*('③【組立化粧箱】作業依頼＆実績'!$L$7:$L$256=④【組立化粧箱】在庫情報!E$4),('③【組立化粧箱】作業依頼＆実績'!$N$7:$N$256))</f>
        <v>0</v>
      </c>
      <c r="E172" s="22">
        <f>SUMPRODUCT(('⑤【組立化粧箱】出荷依頼＆出荷実績'!$L$7:$L$256=④【組立化粧箱】在庫情報!$B172)*('⑤【組立化粧箱】出荷依頼＆出荷実績'!$M$7:$M$256=④【組立化粧箱】在庫情報!E$4),('⑤【組立化粧箱】出荷依頼＆出荷実績'!$O$7:$O$256))</f>
        <v>0</v>
      </c>
      <c r="F172" s="23">
        <f t="shared" si="33"/>
        <v>4060</v>
      </c>
      <c r="G172" s="21" cm="1">
        <f t="array" ref="G172">SUMPRODUCT(('③【組立化粧箱】作業依頼＆実績'!$K$7:$K$256=④【組立化粧箱】在庫情報!$B172)*('③【組立化粧箱】作業依頼＆実績'!$L$7:$L$256=④【組立化粧箱】在庫情報!H$4),('③【組立化粧箱】作業依頼＆実績'!$N$7:$N$256))</f>
        <v>0</v>
      </c>
      <c r="H172" s="22">
        <f>SUMPRODUCT(('⑤【組立化粧箱】出荷依頼＆出荷実績'!$L$7:$L$256=④【組立化粧箱】在庫情報!$B172)*('⑤【組立化粧箱】出荷依頼＆出荷実績'!$M$7:$M$256=④【組立化粧箱】在庫情報!H$4),('⑤【組立化粧箱】出荷依頼＆出荷実績'!$O$7:$O$256))</f>
        <v>0</v>
      </c>
      <c r="I172" s="23">
        <f t="shared" si="34"/>
        <v>336</v>
      </c>
      <c r="J172" s="21" cm="1">
        <f t="array" ref="J172">SUMPRODUCT(('③【組立化粧箱】作業依頼＆実績'!$K$7:$K$256=④【組立化粧箱】在庫情報!$B172)*('③【組立化粧箱】作業依頼＆実績'!$L$7:$L$256=④【組立化粧箱】在庫情報!K$4),('③【組立化粧箱】作業依頼＆実績'!$N$7:$N$256))</f>
        <v>0</v>
      </c>
      <c r="K172" s="22">
        <f>SUMPRODUCT(('⑤【組立化粧箱】出荷依頼＆出荷実績'!$L$7:$L$256=④【組立化粧箱】在庫情報!$B172)*('⑤【組立化粧箱】出荷依頼＆出荷実績'!$M$7:$M$256=④【組立化粧箱】在庫情報!K$4),('⑤【組立化粧箱】出荷依頼＆出荷実績'!$O$7:$O$256))</f>
        <v>0</v>
      </c>
      <c r="L172" s="23">
        <f t="shared" si="35"/>
        <v>957</v>
      </c>
      <c r="M172" s="159"/>
      <c r="N172" s="160"/>
      <c r="O172" s="161"/>
      <c r="P172" s="21" cm="1">
        <f t="array" ref="P172">SUMPRODUCT(('③【組立化粧箱】作業依頼＆実績'!$K$7:$K$256=④【組立化粧箱】在庫情報!$B172)*('③【組立化粧箱】作業依頼＆実績'!$L$7:$L$256=④【組立化粧箱】在庫情報!Q$4),('③【組立化粧箱】作業依頼＆実績'!$N$7:$N$256))</f>
        <v>0</v>
      </c>
      <c r="Q172" s="21" cm="1">
        <f t="array" ref="Q172">SUMPRODUCT(('③【組立化粧箱】作業依頼＆実績'!$K$7:$K$256=④【組立化粧箱】在庫情報!$B172)*('③【組立化粧箱】作業依頼＆実績'!$L$7:$L$256=④【組立化粧箱】在庫情報!R$4),('③【組立化粧箱】作業依頼＆実績'!$N$7:$N$256))</f>
        <v>0</v>
      </c>
      <c r="R172" s="23">
        <f t="shared" si="26"/>
        <v>82</v>
      </c>
      <c r="T172" s="68">
        <f t="shared" si="27"/>
        <v>0</v>
      </c>
      <c r="U172" s="22">
        <f t="shared" si="28"/>
        <v>0</v>
      </c>
      <c r="V172" s="69">
        <f t="shared" si="29"/>
        <v>5435</v>
      </c>
    </row>
    <row r="173" spans="2:22" ht="19.5" hidden="1" customHeight="1" outlineLevel="1" x14ac:dyDescent="0.25">
      <c r="B173" s="19">
        <f t="shared" si="2"/>
        <v>45397</v>
      </c>
      <c r="C173" s="20" t="s">
        <v>78</v>
      </c>
      <c r="D173" s="21" cm="1">
        <f t="array" ref="D173">SUMPRODUCT(('③【組立化粧箱】作業依頼＆実績'!$K$7:$K$256=④【組立化粧箱】在庫情報!$B173)*('③【組立化粧箱】作業依頼＆実績'!$L$7:$L$256=④【組立化粧箱】在庫情報!E$4),('③【組立化粧箱】作業依頼＆実績'!$N$7:$N$256))</f>
        <v>0</v>
      </c>
      <c r="E173" s="22">
        <f>SUMPRODUCT(('⑤【組立化粧箱】出荷依頼＆出荷実績'!$L$7:$L$256=④【組立化粧箱】在庫情報!$B173)*('⑤【組立化粧箱】出荷依頼＆出荷実績'!$M$7:$M$256=④【組立化粧箱】在庫情報!E$4),('⑤【組立化粧箱】出荷依頼＆出荷実績'!$O$7:$O$256))</f>
        <v>0</v>
      </c>
      <c r="F173" s="23">
        <f t="shared" si="33"/>
        <v>4060</v>
      </c>
      <c r="G173" s="21" cm="1">
        <f t="array" ref="G173">SUMPRODUCT(('③【組立化粧箱】作業依頼＆実績'!$K$7:$K$256=④【組立化粧箱】在庫情報!$B173)*('③【組立化粧箱】作業依頼＆実績'!$L$7:$L$256=④【組立化粧箱】在庫情報!H$4),('③【組立化粧箱】作業依頼＆実績'!$N$7:$N$256))</f>
        <v>0</v>
      </c>
      <c r="H173" s="22">
        <f>SUMPRODUCT(('⑤【組立化粧箱】出荷依頼＆出荷実績'!$L$7:$L$256=④【組立化粧箱】在庫情報!$B173)*('⑤【組立化粧箱】出荷依頼＆出荷実績'!$M$7:$M$256=④【組立化粧箱】在庫情報!H$4),('⑤【組立化粧箱】出荷依頼＆出荷実績'!$O$7:$O$256))</f>
        <v>0</v>
      </c>
      <c r="I173" s="23">
        <f t="shared" si="34"/>
        <v>336</v>
      </c>
      <c r="J173" s="21" cm="1">
        <f t="array" ref="J173">SUMPRODUCT(('③【組立化粧箱】作業依頼＆実績'!$K$7:$K$256=④【組立化粧箱】在庫情報!$B173)*('③【組立化粧箱】作業依頼＆実績'!$L$7:$L$256=④【組立化粧箱】在庫情報!K$4),('③【組立化粧箱】作業依頼＆実績'!$N$7:$N$256))</f>
        <v>0</v>
      </c>
      <c r="K173" s="22">
        <f>SUMPRODUCT(('⑤【組立化粧箱】出荷依頼＆出荷実績'!$L$7:$L$256=④【組立化粧箱】在庫情報!$B173)*('⑤【組立化粧箱】出荷依頼＆出荷実績'!$M$7:$M$256=④【組立化粧箱】在庫情報!K$4),('⑤【組立化粧箱】出荷依頼＆出荷実績'!$O$7:$O$256))</f>
        <v>0</v>
      </c>
      <c r="L173" s="23">
        <f t="shared" si="35"/>
        <v>957</v>
      </c>
      <c r="M173" s="159"/>
      <c r="N173" s="160"/>
      <c r="O173" s="161"/>
      <c r="P173" s="21" cm="1">
        <f t="array" ref="P173">SUMPRODUCT(('③【組立化粧箱】作業依頼＆実績'!$K$7:$K$256=④【組立化粧箱】在庫情報!$B173)*('③【組立化粧箱】作業依頼＆実績'!$L$7:$L$256=④【組立化粧箱】在庫情報!Q$4),('③【組立化粧箱】作業依頼＆実績'!$N$7:$N$256))</f>
        <v>0</v>
      </c>
      <c r="Q173" s="21" cm="1">
        <f t="array" ref="Q173">SUMPRODUCT(('③【組立化粧箱】作業依頼＆実績'!$K$7:$K$256=④【組立化粧箱】在庫情報!$B173)*('③【組立化粧箱】作業依頼＆実績'!$L$7:$L$256=④【組立化粧箱】在庫情報!R$4),('③【組立化粧箱】作業依頼＆実績'!$N$7:$N$256))</f>
        <v>0</v>
      </c>
      <c r="R173" s="23">
        <f t="shared" si="26"/>
        <v>82</v>
      </c>
      <c r="T173" s="68">
        <f t="shared" si="27"/>
        <v>0</v>
      </c>
      <c r="U173" s="22">
        <f t="shared" si="28"/>
        <v>0</v>
      </c>
      <c r="V173" s="69">
        <f t="shared" si="29"/>
        <v>5435</v>
      </c>
    </row>
    <row r="174" spans="2:22" ht="19.5" hidden="1" customHeight="1" outlineLevel="1" x14ac:dyDescent="0.25">
      <c r="B174" s="19">
        <f t="shared" si="2"/>
        <v>45398</v>
      </c>
      <c r="C174" s="20" t="s">
        <v>79</v>
      </c>
      <c r="D174" s="21" cm="1">
        <f t="array" ref="D174">SUMPRODUCT(('③【組立化粧箱】作業依頼＆実績'!$K$7:$K$256=④【組立化粧箱】在庫情報!$B174)*('③【組立化粧箱】作業依頼＆実績'!$L$7:$L$256=④【組立化粧箱】在庫情報!E$4),('③【組立化粧箱】作業依頼＆実績'!$N$7:$N$256))</f>
        <v>0</v>
      </c>
      <c r="E174" s="22">
        <f>SUMPRODUCT(('⑤【組立化粧箱】出荷依頼＆出荷実績'!$L$7:$L$256=④【組立化粧箱】在庫情報!$B174)*('⑤【組立化粧箱】出荷依頼＆出荷実績'!$M$7:$M$256=④【組立化粧箱】在庫情報!E$4),('⑤【組立化粧箱】出荷依頼＆出荷実績'!$O$7:$O$256))</f>
        <v>0</v>
      </c>
      <c r="F174" s="23">
        <f t="shared" si="33"/>
        <v>4060</v>
      </c>
      <c r="G174" s="21" cm="1">
        <f t="array" ref="G174">SUMPRODUCT(('③【組立化粧箱】作業依頼＆実績'!$K$7:$K$256=④【組立化粧箱】在庫情報!$B174)*('③【組立化粧箱】作業依頼＆実績'!$L$7:$L$256=④【組立化粧箱】在庫情報!H$4),('③【組立化粧箱】作業依頼＆実績'!$N$7:$N$256))</f>
        <v>0</v>
      </c>
      <c r="H174" s="22">
        <f>SUMPRODUCT(('⑤【組立化粧箱】出荷依頼＆出荷実績'!$L$7:$L$256=④【組立化粧箱】在庫情報!$B174)*('⑤【組立化粧箱】出荷依頼＆出荷実績'!$M$7:$M$256=④【組立化粧箱】在庫情報!H$4),('⑤【組立化粧箱】出荷依頼＆出荷実績'!$O$7:$O$256))</f>
        <v>0</v>
      </c>
      <c r="I174" s="23">
        <f t="shared" si="34"/>
        <v>336</v>
      </c>
      <c r="J174" s="21" cm="1">
        <f t="array" ref="J174">SUMPRODUCT(('③【組立化粧箱】作業依頼＆実績'!$K$7:$K$256=④【組立化粧箱】在庫情報!$B174)*('③【組立化粧箱】作業依頼＆実績'!$L$7:$L$256=④【組立化粧箱】在庫情報!K$4),('③【組立化粧箱】作業依頼＆実績'!$N$7:$N$256))</f>
        <v>0</v>
      </c>
      <c r="K174" s="22">
        <f>SUMPRODUCT(('⑤【組立化粧箱】出荷依頼＆出荷実績'!$L$7:$L$256=④【組立化粧箱】在庫情報!$B174)*('⑤【組立化粧箱】出荷依頼＆出荷実績'!$M$7:$M$256=④【組立化粧箱】在庫情報!K$4),('⑤【組立化粧箱】出荷依頼＆出荷実績'!$O$7:$O$256))</f>
        <v>0</v>
      </c>
      <c r="L174" s="23">
        <f t="shared" si="35"/>
        <v>957</v>
      </c>
      <c r="M174" s="159"/>
      <c r="N174" s="160"/>
      <c r="O174" s="161"/>
      <c r="P174" s="21" cm="1">
        <f t="array" ref="P174">SUMPRODUCT(('③【組立化粧箱】作業依頼＆実績'!$K$7:$K$256=④【組立化粧箱】在庫情報!$B174)*('③【組立化粧箱】作業依頼＆実績'!$L$7:$L$256=④【組立化粧箱】在庫情報!Q$4),('③【組立化粧箱】作業依頼＆実績'!$N$7:$N$256))</f>
        <v>0</v>
      </c>
      <c r="Q174" s="21" cm="1">
        <f t="array" ref="Q174">SUMPRODUCT(('③【組立化粧箱】作業依頼＆実績'!$K$7:$K$256=④【組立化粧箱】在庫情報!$B174)*('③【組立化粧箱】作業依頼＆実績'!$L$7:$L$256=④【組立化粧箱】在庫情報!R$4),('③【組立化粧箱】作業依頼＆実績'!$N$7:$N$256))</f>
        <v>0</v>
      </c>
      <c r="R174" s="23">
        <f t="shared" si="26"/>
        <v>82</v>
      </c>
      <c r="T174" s="68">
        <f t="shared" si="27"/>
        <v>0</v>
      </c>
      <c r="U174" s="22">
        <f t="shared" si="28"/>
        <v>0</v>
      </c>
      <c r="V174" s="69">
        <f t="shared" si="29"/>
        <v>5435</v>
      </c>
    </row>
    <row r="175" spans="2:22" ht="19.5" hidden="1" customHeight="1" outlineLevel="1" x14ac:dyDescent="0.25">
      <c r="B175" s="19">
        <f t="shared" si="2"/>
        <v>45399</v>
      </c>
      <c r="C175" s="20" t="s">
        <v>80</v>
      </c>
      <c r="D175" s="21" cm="1">
        <f t="array" ref="D175">SUMPRODUCT(('③【組立化粧箱】作業依頼＆実績'!$K$7:$K$256=④【組立化粧箱】在庫情報!$B175)*('③【組立化粧箱】作業依頼＆実績'!$L$7:$L$256=④【組立化粧箱】在庫情報!E$4),('③【組立化粧箱】作業依頼＆実績'!$N$7:$N$256))</f>
        <v>0</v>
      </c>
      <c r="E175" s="22">
        <f>SUMPRODUCT(('⑤【組立化粧箱】出荷依頼＆出荷実績'!$L$7:$L$256=④【組立化粧箱】在庫情報!$B175)*('⑤【組立化粧箱】出荷依頼＆出荷実績'!$M$7:$M$256=④【組立化粧箱】在庫情報!E$4),('⑤【組立化粧箱】出荷依頼＆出荷実績'!$O$7:$O$256))</f>
        <v>0</v>
      </c>
      <c r="F175" s="23">
        <f t="shared" si="33"/>
        <v>4060</v>
      </c>
      <c r="G175" s="21" cm="1">
        <f t="array" ref="G175">SUMPRODUCT(('③【組立化粧箱】作業依頼＆実績'!$K$7:$K$256=④【組立化粧箱】在庫情報!$B175)*('③【組立化粧箱】作業依頼＆実績'!$L$7:$L$256=④【組立化粧箱】在庫情報!H$4),('③【組立化粧箱】作業依頼＆実績'!$N$7:$N$256))</f>
        <v>0</v>
      </c>
      <c r="H175" s="22">
        <f>SUMPRODUCT(('⑤【組立化粧箱】出荷依頼＆出荷実績'!$L$7:$L$256=④【組立化粧箱】在庫情報!$B175)*('⑤【組立化粧箱】出荷依頼＆出荷実績'!$M$7:$M$256=④【組立化粧箱】在庫情報!H$4),('⑤【組立化粧箱】出荷依頼＆出荷実績'!$O$7:$O$256))</f>
        <v>0</v>
      </c>
      <c r="I175" s="23">
        <f t="shared" si="34"/>
        <v>336</v>
      </c>
      <c r="J175" s="21" cm="1">
        <f t="array" ref="J175">SUMPRODUCT(('③【組立化粧箱】作業依頼＆実績'!$K$7:$K$256=④【組立化粧箱】在庫情報!$B175)*('③【組立化粧箱】作業依頼＆実績'!$L$7:$L$256=④【組立化粧箱】在庫情報!K$4),('③【組立化粧箱】作業依頼＆実績'!$N$7:$N$256))</f>
        <v>0</v>
      </c>
      <c r="K175" s="22">
        <f>SUMPRODUCT(('⑤【組立化粧箱】出荷依頼＆出荷実績'!$L$7:$L$256=④【組立化粧箱】在庫情報!$B175)*('⑤【組立化粧箱】出荷依頼＆出荷実績'!$M$7:$M$256=④【組立化粧箱】在庫情報!K$4),('⑤【組立化粧箱】出荷依頼＆出荷実績'!$O$7:$O$256))</f>
        <v>0</v>
      </c>
      <c r="L175" s="23">
        <f t="shared" si="35"/>
        <v>957</v>
      </c>
      <c r="M175" s="159"/>
      <c r="N175" s="160"/>
      <c r="O175" s="161"/>
      <c r="P175" s="21" cm="1">
        <f t="array" ref="P175">SUMPRODUCT(('③【組立化粧箱】作業依頼＆実績'!$K$7:$K$256=④【組立化粧箱】在庫情報!$B175)*('③【組立化粧箱】作業依頼＆実績'!$L$7:$L$256=④【組立化粧箱】在庫情報!Q$4),('③【組立化粧箱】作業依頼＆実績'!$N$7:$N$256))</f>
        <v>0</v>
      </c>
      <c r="Q175" s="21" cm="1">
        <f t="array" ref="Q175">SUMPRODUCT(('③【組立化粧箱】作業依頼＆実績'!$K$7:$K$256=④【組立化粧箱】在庫情報!$B175)*('③【組立化粧箱】作業依頼＆実績'!$L$7:$L$256=④【組立化粧箱】在庫情報!R$4),('③【組立化粧箱】作業依頼＆実績'!$N$7:$N$256))</f>
        <v>0</v>
      </c>
      <c r="R175" s="23">
        <f t="shared" si="26"/>
        <v>82</v>
      </c>
      <c r="T175" s="68">
        <f t="shared" si="27"/>
        <v>0</v>
      </c>
      <c r="U175" s="22">
        <f t="shared" si="28"/>
        <v>0</v>
      </c>
      <c r="V175" s="69">
        <f t="shared" si="29"/>
        <v>5435</v>
      </c>
    </row>
    <row r="176" spans="2:22" ht="19.5" hidden="1" customHeight="1" outlineLevel="1" x14ac:dyDescent="0.25">
      <c r="B176" s="19">
        <f t="shared" si="2"/>
        <v>45400</v>
      </c>
      <c r="C176" s="20" t="s">
        <v>81</v>
      </c>
      <c r="D176" s="21" cm="1">
        <f t="array" ref="D176">SUMPRODUCT(('③【組立化粧箱】作業依頼＆実績'!$K$7:$K$256=④【組立化粧箱】在庫情報!$B176)*('③【組立化粧箱】作業依頼＆実績'!$L$7:$L$256=④【組立化粧箱】在庫情報!E$4),('③【組立化粧箱】作業依頼＆実績'!$N$7:$N$256))</f>
        <v>0</v>
      </c>
      <c r="E176" s="22">
        <f>SUMPRODUCT(('⑤【組立化粧箱】出荷依頼＆出荷実績'!$L$7:$L$256=④【組立化粧箱】在庫情報!$B176)*('⑤【組立化粧箱】出荷依頼＆出荷実績'!$M$7:$M$256=④【組立化粧箱】在庫情報!E$4),('⑤【組立化粧箱】出荷依頼＆出荷実績'!$O$7:$O$256))</f>
        <v>0</v>
      </c>
      <c r="F176" s="23">
        <f t="shared" si="33"/>
        <v>4060</v>
      </c>
      <c r="G176" s="21" cm="1">
        <f t="array" ref="G176">SUMPRODUCT(('③【組立化粧箱】作業依頼＆実績'!$K$7:$K$256=④【組立化粧箱】在庫情報!$B176)*('③【組立化粧箱】作業依頼＆実績'!$L$7:$L$256=④【組立化粧箱】在庫情報!H$4),('③【組立化粧箱】作業依頼＆実績'!$N$7:$N$256))</f>
        <v>0</v>
      </c>
      <c r="H176" s="22">
        <f>SUMPRODUCT(('⑤【組立化粧箱】出荷依頼＆出荷実績'!$L$7:$L$256=④【組立化粧箱】在庫情報!$B176)*('⑤【組立化粧箱】出荷依頼＆出荷実績'!$M$7:$M$256=④【組立化粧箱】在庫情報!H$4),('⑤【組立化粧箱】出荷依頼＆出荷実績'!$O$7:$O$256))</f>
        <v>0</v>
      </c>
      <c r="I176" s="23">
        <f t="shared" si="34"/>
        <v>336</v>
      </c>
      <c r="J176" s="21" cm="1">
        <f t="array" ref="J176">SUMPRODUCT(('③【組立化粧箱】作業依頼＆実績'!$K$7:$K$256=④【組立化粧箱】在庫情報!$B176)*('③【組立化粧箱】作業依頼＆実績'!$L$7:$L$256=④【組立化粧箱】在庫情報!K$4),('③【組立化粧箱】作業依頼＆実績'!$N$7:$N$256))</f>
        <v>0</v>
      </c>
      <c r="K176" s="22">
        <f>SUMPRODUCT(('⑤【組立化粧箱】出荷依頼＆出荷実績'!$L$7:$L$256=④【組立化粧箱】在庫情報!$B176)*('⑤【組立化粧箱】出荷依頼＆出荷実績'!$M$7:$M$256=④【組立化粧箱】在庫情報!K$4),('⑤【組立化粧箱】出荷依頼＆出荷実績'!$O$7:$O$256))</f>
        <v>0</v>
      </c>
      <c r="L176" s="23">
        <f t="shared" si="35"/>
        <v>957</v>
      </c>
      <c r="M176" s="159"/>
      <c r="N176" s="160"/>
      <c r="O176" s="161"/>
      <c r="P176" s="21" cm="1">
        <f t="array" ref="P176">SUMPRODUCT(('③【組立化粧箱】作業依頼＆実績'!$K$7:$K$256=④【組立化粧箱】在庫情報!$B176)*('③【組立化粧箱】作業依頼＆実績'!$L$7:$L$256=④【組立化粧箱】在庫情報!Q$4),('③【組立化粧箱】作業依頼＆実績'!$N$7:$N$256))</f>
        <v>0</v>
      </c>
      <c r="Q176" s="21" cm="1">
        <f t="array" ref="Q176">SUMPRODUCT(('③【組立化粧箱】作業依頼＆実績'!$K$7:$K$256=④【組立化粧箱】在庫情報!$B176)*('③【組立化粧箱】作業依頼＆実績'!$L$7:$L$256=④【組立化粧箱】在庫情報!R$4),('③【組立化粧箱】作業依頼＆実績'!$N$7:$N$256))</f>
        <v>0</v>
      </c>
      <c r="R176" s="23">
        <f t="shared" si="26"/>
        <v>82</v>
      </c>
      <c r="T176" s="68">
        <f t="shared" si="27"/>
        <v>0</v>
      </c>
      <c r="U176" s="22">
        <f t="shared" si="28"/>
        <v>0</v>
      </c>
      <c r="V176" s="69">
        <f t="shared" si="29"/>
        <v>5435</v>
      </c>
    </row>
    <row r="177" spans="2:22" ht="19.5" hidden="1" customHeight="1" outlineLevel="1" x14ac:dyDescent="0.25">
      <c r="B177" s="19">
        <f t="shared" si="2"/>
        <v>45401</v>
      </c>
      <c r="C177" s="20" t="s">
        <v>75</v>
      </c>
      <c r="D177" s="21" cm="1">
        <f t="array" ref="D177">SUMPRODUCT(('③【組立化粧箱】作業依頼＆実績'!$K$7:$K$256=④【組立化粧箱】在庫情報!$B177)*('③【組立化粧箱】作業依頼＆実績'!$L$7:$L$256=④【組立化粧箱】在庫情報!E$4),('③【組立化粧箱】作業依頼＆実績'!$N$7:$N$256))</f>
        <v>0</v>
      </c>
      <c r="E177" s="22">
        <f>SUMPRODUCT(('⑤【組立化粧箱】出荷依頼＆出荷実績'!$L$7:$L$256=④【組立化粧箱】在庫情報!$B177)*('⑤【組立化粧箱】出荷依頼＆出荷実績'!$M$7:$M$256=④【組立化粧箱】在庫情報!E$4),('⑤【組立化粧箱】出荷依頼＆出荷実績'!$O$7:$O$256))</f>
        <v>0</v>
      </c>
      <c r="F177" s="23">
        <f t="shared" si="33"/>
        <v>4060</v>
      </c>
      <c r="G177" s="21" cm="1">
        <f t="array" ref="G177">SUMPRODUCT(('③【組立化粧箱】作業依頼＆実績'!$K$7:$K$256=④【組立化粧箱】在庫情報!$B177)*('③【組立化粧箱】作業依頼＆実績'!$L$7:$L$256=④【組立化粧箱】在庫情報!H$4),('③【組立化粧箱】作業依頼＆実績'!$N$7:$N$256))</f>
        <v>0</v>
      </c>
      <c r="H177" s="22">
        <f>SUMPRODUCT(('⑤【組立化粧箱】出荷依頼＆出荷実績'!$L$7:$L$256=④【組立化粧箱】在庫情報!$B177)*('⑤【組立化粧箱】出荷依頼＆出荷実績'!$M$7:$M$256=④【組立化粧箱】在庫情報!H$4),('⑤【組立化粧箱】出荷依頼＆出荷実績'!$O$7:$O$256))</f>
        <v>0</v>
      </c>
      <c r="I177" s="23">
        <f t="shared" si="34"/>
        <v>336</v>
      </c>
      <c r="J177" s="21" cm="1">
        <f t="array" ref="J177">SUMPRODUCT(('③【組立化粧箱】作業依頼＆実績'!$K$7:$K$256=④【組立化粧箱】在庫情報!$B177)*('③【組立化粧箱】作業依頼＆実績'!$L$7:$L$256=④【組立化粧箱】在庫情報!K$4),('③【組立化粧箱】作業依頼＆実績'!$N$7:$N$256))</f>
        <v>0</v>
      </c>
      <c r="K177" s="22">
        <f>SUMPRODUCT(('⑤【組立化粧箱】出荷依頼＆出荷実績'!$L$7:$L$256=④【組立化粧箱】在庫情報!$B177)*('⑤【組立化粧箱】出荷依頼＆出荷実績'!$M$7:$M$256=④【組立化粧箱】在庫情報!K$4),('⑤【組立化粧箱】出荷依頼＆出荷実績'!$O$7:$O$256))</f>
        <v>0</v>
      </c>
      <c r="L177" s="23">
        <f t="shared" si="35"/>
        <v>957</v>
      </c>
      <c r="M177" s="159"/>
      <c r="N177" s="160"/>
      <c r="O177" s="161"/>
      <c r="P177" s="21" cm="1">
        <f t="array" ref="P177">SUMPRODUCT(('③【組立化粧箱】作業依頼＆実績'!$K$7:$K$256=④【組立化粧箱】在庫情報!$B177)*('③【組立化粧箱】作業依頼＆実績'!$L$7:$L$256=④【組立化粧箱】在庫情報!Q$4),('③【組立化粧箱】作業依頼＆実績'!$N$7:$N$256))</f>
        <v>0</v>
      </c>
      <c r="Q177" s="21" cm="1">
        <f t="array" ref="Q177">SUMPRODUCT(('③【組立化粧箱】作業依頼＆実績'!$K$7:$K$256=④【組立化粧箱】在庫情報!$B177)*('③【組立化粧箱】作業依頼＆実績'!$L$7:$L$256=④【組立化粧箱】在庫情報!R$4),('③【組立化粧箱】作業依頼＆実績'!$N$7:$N$256))</f>
        <v>0</v>
      </c>
      <c r="R177" s="23">
        <f t="shared" si="26"/>
        <v>82</v>
      </c>
      <c r="T177" s="68">
        <f t="shared" si="27"/>
        <v>0</v>
      </c>
      <c r="U177" s="22">
        <f t="shared" si="28"/>
        <v>0</v>
      </c>
      <c r="V177" s="69">
        <f t="shared" si="29"/>
        <v>5435</v>
      </c>
    </row>
    <row r="178" spans="2:22" ht="19.5" hidden="1" customHeight="1" outlineLevel="1" x14ac:dyDescent="0.25">
      <c r="B178" s="19">
        <f t="shared" si="2"/>
        <v>45402</v>
      </c>
      <c r="C178" s="20" t="s">
        <v>76</v>
      </c>
      <c r="D178" s="21" cm="1">
        <f t="array" ref="D178">SUMPRODUCT(('③【組立化粧箱】作業依頼＆実績'!$K$7:$K$256=④【組立化粧箱】在庫情報!$B178)*('③【組立化粧箱】作業依頼＆実績'!$L$7:$L$256=④【組立化粧箱】在庫情報!E$4),('③【組立化粧箱】作業依頼＆実績'!$N$7:$N$256))</f>
        <v>0</v>
      </c>
      <c r="E178" s="22">
        <f>SUMPRODUCT(('⑤【組立化粧箱】出荷依頼＆出荷実績'!$L$7:$L$256=④【組立化粧箱】在庫情報!$B178)*('⑤【組立化粧箱】出荷依頼＆出荷実績'!$M$7:$M$256=④【組立化粧箱】在庫情報!E$4),('⑤【組立化粧箱】出荷依頼＆出荷実績'!$O$7:$O$256))</f>
        <v>0</v>
      </c>
      <c r="F178" s="23">
        <f t="shared" si="33"/>
        <v>4060</v>
      </c>
      <c r="G178" s="21" cm="1">
        <f t="array" ref="G178">SUMPRODUCT(('③【組立化粧箱】作業依頼＆実績'!$K$7:$K$256=④【組立化粧箱】在庫情報!$B178)*('③【組立化粧箱】作業依頼＆実績'!$L$7:$L$256=④【組立化粧箱】在庫情報!H$4),('③【組立化粧箱】作業依頼＆実績'!$N$7:$N$256))</f>
        <v>0</v>
      </c>
      <c r="H178" s="22">
        <f>SUMPRODUCT(('⑤【組立化粧箱】出荷依頼＆出荷実績'!$L$7:$L$256=④【組立化粧箱】在庫情報!$B178)*('⑤【組立化粧箱】出荷依頼＆出荷実績'!$M$7:$M$256=④【組立化粧箱】在庫情報!H$4),('⑤【組立化粧箱】出荷依頼＆出荷実績'!$O$7:$O$256))</f>
        <v>0</v>
      </c>
      <c r="I178" s="23">
        <f t="shared" si="34"/>
        <v>336</v>
      </c>
      <c r="J178" s="21" cm="1">
        <f t="array" ref="J178">SUMPRODUCT(('③【組立化粧箱】作業依頼＆実績'!$K$7:$K$256=④【組立化粧箱】在庫情報!$B178)*('③【組立化粧箱】作業依頼＆実績'!$L$7:$L$256=④【組立化粧箱】在庫情報!K$4),('③【組立化粧箱】作業依頼＆実績'!$N$7:$N$256))</f>
        <v>0</v>
      </c>
      <c r="K178" s="22">
        <f>SUMPRODUCT(('⑤【組立化粧箱】出荷依頼＆出荷実績'!$L$7:$L$256=④【組立化粧箱】在庫情報!$B178)*('⑤【組立化粧箱】出荷依頼＆出荷実績'!$M$7:$M$256=④【組立化粧箱】在庫情報!K$4),('⑤【組立化粧箱】出荷依頼＆出荷実績'!$O$7:$O$256))</f>
        <v>0</v>
      </c>
      <c r="L178" s="23">
        <f t="shared" si="35"/>
        <v>957</v>
      </c>
      <c r="M178" s="159"/>
      <c r="N178" s="160"/>
      <c r="O178" s="161"/>
      <c r="P178" s="21" cm="1">
        <f t="array" ref="P178">SUMPRODUCT(('③【組立化粧箱】作業依頼＆実績'!$K$7:$K$256=④【組立化粧箱】在庫情報!$B178)*('③【組立化粧箱】作業依頼＆実績'!$L$7:$L$256=④【組立化粧箱】在庫情報!Q$4),('③【組立化粧箱】作業依頼＆実績'!$N$7:$N$256))</f>
        <v>0</v>
      </c>
      <c r="Q178" s="21" cm="1">
        <f t="array" ref="Q178">SUMPRODUCT(('③【組立化粧箱】作業依頼＆実績'!$K$7:$K$256=④【組立化粧箱】在庫情報!$B178)*('③【組立化粧箱】作業依頼＆実績'!$L$7:$L$256=④【組立化粧箱】在庫情報!R$4),('③【組立化粧箱】作業依頼＆実績'!$N$7:$N$256))</f>
        <v>0</v>
      </c>
      <c r="R178" s="23">
        <f t="shared" si="26"/>
        <v>82</v>
      </c>
      <c r="T178" s="68">
        <f t="shared" si="27"/>
        <v>0</v>
      </c>
      <c r="U178" s="22">
        <f t="shared" si="28"/>
        <v>0</v>
      </c>
      <c r="V178" s="69">
        <f t="shared" si="29"/>
        <v>5435</v>
      </c>
    </row>
    <row r="179" spans="2:22" ht="19.5" hidden="1" customHeight="1" outlineLevel="1" x14ac:dyDescent="0.25">
      <c r="B179" s="19">
        <f t="shared" si="2"/>
        <v>45403</v>
      </c>
      <c r="C179" s="20" t="s">
        <v>77</v>
      </c>
      <c r="D179" s="21" cm="1">
        <f t="array" ref="D179">SUMPRODUCT(('③【組立化粧箱】作業依頼＆実績'!$K$7:$K$256=④【組立化粧箱】在庫情報!$B179)*('③【組立化粧箱】作業依頼＆実績'!$L$7:$L$256=④【組立化粧箱】在庫情報!E$4),('③【組立化粧箱】作業依頼＆実績'!$N$7:$N$256))</f>
        <v>0</v>
      </c>
      <c r="E179" s="22">
        <f>SUMPRODUCT(('⑤【組立化粧箱】出荷依頼＆出荷実績'!$L$7:$L$256=④【組立化粧箱】在庫情報!$B179)*('⑤【組立化粧箱】出荷依頼＆出荷実績'!$M$7:$M$256=④【組立化粧箱】在庫情報!E$4),('⑤【組立化粧箱】出荷依頼＆出荷実績'!$O$7:$O$256))</f>
        <v>0</v>
      </c>
      <c r="F179" s="23">
        <f t="shared" si="33"/>
        <v>4060</v>
      </c>
      <c r="G179" s="21" cm="1">
        <f t="array" ref="G179">SUMPRODUCT(('③【組立化粧箱】作業依頼＆実績'!$K$7:$K$256=④【組立化粧箱】在庫情報!$B179)*('③【組立化粧箱】作業依頼＆実績'!$L$7:$L$256=④【組立化粧箱】在庫情報!H$4),('③【組立化粧箱】作業依頼＆実績'!$N$7:$N$256))</f>
        <v>0</v>
      </c>
      <c r="H179" s="22">
        <f>SUMPRODUCT(('⑤【組立化粧箱】出荷依頼＆出荷実績'!$L$7:$L$256=④【組立化粧箱】在庫情報!$B179)*('⑤【組立化粧箱】出荷依頼＆出荷実績'!$M$7:$M$256=④【組立化粧箱】在庫情報!H$4),('⑤【組立化粧箱】出荷依頼＆出荷実績'!$O$7:$O$256))</f>
        <v>0</v>
      </c>
      <c r="I179" s="23">
        <f t="shared" si="34"/>
        <v>336</v>
      </c>
      <c r="J179" s="21" cm="1">
        <f t="array" ref="J179">SUMPRODUCT(('③【組立化粧箱】作業依頼＆実績'!$K$7:$K$256=④【組立化粧箱】在庫情報!$B179)*('③【組立化粧箱】作業依頼＆実績'!$L$7:$L$256=④【組立化粧箱】在庫情報!K$4),('③【組立化粧箱】作業依頼＆実績'!$N$7:$N$256))</f>
        <v>0</v>
      </c>
      <c r="K179" s="22">
        <f>SUMPRODUCT(('⑤【組立化粧箱】出荷依頼＆出荷実績'!$L$7:$L$256=④【組立化粧箱】在庫情報!$B179)*('⑤【組立化粧箱】出荷依頼＆出荷実績'!$M$7:$M$256=④【組立化粧箱】在庫情報!K$4),('⑤【組立化粧箱】出荷依頼＆出荷実績'!$O$7:$O$256))</f>
        <v>0</v>
      </c>
      <c r="L179" s="23">
        <f t="shared" si="35"/>
        <v>957</v>
      </c>
      <c r="M179" s="159"/>
      <c r="N179" s="160"/>
      <c r="O179" s="161"/>
      <c r="P179" s="21" cm="1">
        <f t="array" ref="P179">SUMPRODUCT(('③【組立化粧箱】作業依頼＆実績'!$K$7:$K$256=④【組立化粧箱】在庫情報!$B179)*('③【組立化粧箱】作業依頼＆実績'!$L$7:$L$256=④【組立化粧箱】在庫情報!Q$4),('③【組立化粧箱】作業依頼＆実績'!$N$7:$N$256))</f>
        <v>0</v>
      </c>
      <c r="Q179" s="21" cm="1">
        <f t="array" ref="Q179">SUMPRODUCT(('③【組立化粧箱】作業依頼＆実績'!$K$7:$K$256=④【組立化粧箱】在庫情報!$B179)*('③【組立化粧箱】作業依頼＆実績'!$L$7:$L$256=④【組立化粧箱】在庫情報!R$4),('③【組立化粧箱】作業依頼＆実績'!$N$7:$N$256))</f>
        <v>0</v>
      </c>
      <c r="R179" s="23">
        <f t="shared" si="26"/>
        <v>82</v>
      </c>
      <c r="T179" s="68">
        <f t="shared" si="27"/>
        <v>0</v>
      </c>
      <c r="U179" s="22">
        <f t="shared" si="28"/>
        <v>0</v>
      </c>
      <c r="V179" s="69">
        <f t="shared" si="29"/>
        <v>5435</v>
      </c>
    </row>
    <row r="180" spans="2:22" ht="19.5" hidden="1" customHeight="1" outlineLevel="1" x14ac:dyDescent="0.25">
      <c r="B180" s="19">
        <f t="shared" si="2"/>
        <v>45404</v>
      </c>
      <c r="C180" s="20" t="s">
        <v>78</v>
      </c>
      <c r="D180" s="21" cm="1">
        <f t="array" ref="D180">SUMPRODUCT(('③【組立化粧箱】作業依頼＆実績'!$K$7:$K$256=④【組立化粧箱】在庫情報!$B180)*('③【組立化粧箱】作業依頼＆実績'!$L$7:$L$256=④【組立化粧箱】在庫情報!E$4),('③【組立化粧箱】作業依頼＆実績'!$N$7:$N$256))</f>
        <v>0</v>
      </c>
      <c r="E180" s="22">
        <f>SUMPRODUCT(('⑤【組立化粧箱】出荷依頼＆出荷実績'!$L$7:$L$256=④【組立化粧箱】在庫情報!$B180)*('⑤【組立化粧箱】出荷依頼＆出荷実績'!$M$7:$M$256=④【組立化粧箱】在庫情報!E$4),('⑤【組立化粧箱】出荷依頼＆出荷実績'!$O$7:$O$256))</f>
        <v>0</v>
      </c>
      <c r="F180" s="23">
        <f t="shared" si="33"/>
        <v>4060</v>
      </c>
      <c r="G180" s="21" cm="1">
        <f t="array" ref="G180">SUMPRODUCT(('③【組立化粧箱】作業依頼＆実績'!$K$7:$K$256=④【組立化粧箱】在庫情報!$B180)*('③【組立化粧箱】作業依頼＆実績'!$L$7:$L$256=④【組立化粧箱】在庫情報!H$4),('③【組立化粧箱】作業依頼＆実績'!$N$7:$N$256))</f>
        <v>0</v>
      </c>
      <c r="H180" s="22">
        <f>SUMPRODUCT(('⑤【組立化粧箱】出荷依頼＆出荷実績'!$L$7:$L$256=④【組立化粧箱】在庫情報!$B180)*('⑤【組立化粧箱】出荷依頼＆出荷実績'!$M$7:$M$256=④【組立化粧箱】在庫情報!H$4),('⑤【組立化粧箱】出荷依頼＆出荷実績'!$O$7:$O$256))</f>
        <v>0</v>
      </c>
      <c r="I180" s="23">
        <f t="shared" si="34"/>
        <v>336</v>
      </c>
      <c r="J180" s="21" cm="1">
        <f t="array" ref="J180">SUMPRODUCT(('③【組立化粧箱】作業依頼＆実績'!$K$7:$K$256=④【組立化粧箱】在庫情報!$B180)*('③【組立化粧箱】作業依頼＆実績'!$L$7:$L$256=④【組立化粧箱】在庫情報!K$4),('③【組立化粧箱】作業依頼＆実績'!$N$7:$N$256))</f>
        <v>0</v>
      </c>
      <c r="K180" s="22">
        <f>SUMPRODUCT(('⑤【組立化粧箱】出荷依頼＆出荷実績'!$L$7:$L$256=④【組立化粧箱】在庫情報!$B180)*('⑤【組立化粧箱】出荷依頼＆出荷実績'!$M$7:$M$256=④【組立化粧箱】在庫情報!K$4),('⑤【組立化粧箱】出荷依頼＆出荷実績'!$O$7:$O$256))</f>
        <v>0</v>
      </c>
      <c r="L180" s="23">
        <f t="shared" si="35"/>
        <v>957</v>
      </c>
      <c r="M180" s="159"/>
      <c r="N180" s="160"/>
      <c r="O180" s="161"/>
      <c r="P180" s="21" cm="1">
        <f t="array" ref="P180">SUMPRODUCT(('③【組立化粧箱】作業依頼＆実績'!$K$7:$K$256=④【組立化粧箱】在庫情報!$B180)*('③【組立化粧箱】作業依頼＆実績'!$L$7:$L$256=④【組立化粧箱】在庫情報!Q$4),('③【組立化粧箱】作業依頼＆実績'!$N$7:$N$256))</f>
        <v>0</v>
      </c>
      <c r="Q180" s="21" cm="1">
        <f t="array" ref="Q180">SUMPRODUCT(('③【組立化粧箱】作業依頼＆実績'!$K$7:$K$256=④【組立化粧箱】在庫情報!$B180)*('③【組立化粧箱】作業依頼＆実績'!$L$7:$L$256=④【組立化粧箱】在庫情報!R$4),('③【組立化粧箱】作業依頼＆実績'!$N$7:$N$256))</f>
        <v>0</v>
      </c>
      <c r="R180" s="23">
        <f t="shared" si="26"/>
        <v>82</v>
      </c>
      <c r="T180" s="68">
        <f t="shared" si="27"/>
        <v>0</v>
      </c>
      <c r="U180" s="22">
        <f t="shared" si="28"/>
        <v>0</v>
      </c>
      <c r="V180" s="69">
        <f t="shared" si="29"/>
        <v>5435</v>
      </c>
    </row>
    <row r="181" spans="2:22" ht="19.5" hidden="1" customHeight="1" outlineLevel="1" x14ac:dyDescent="0.25">
      <c r="B181" s="19">
        <f t="shared" si="2"/>
        <v>45405</v>
      </c>
      <c r="C181" s="20" t="s">
        <v>79</v>
      </c>
      <c r="D181" s="21" cm="1">
        <f t="array" ref="D181">SUMPRODUCT(('③【組立化粧箱】作業依頼＆実績'!$K$7:$K$256=④【組立化粧箱】在庫情報!$B181)*('③【組立化粧箱】作業依頼＆実績'!$L$7:$L$256=④【組立化粧箱】在庫情報!E$4),('③【組立化粧箱】作業依頼＆実績'!$N$7:$N$256))</f>
        <v>0</v>
      </c>
      <c r="E181" s="22">
        <f>SUMPRODUCT(('⑤【組立化粧箱】出荷依頼＆出荷実績'!$L$7:$L$256=④【組立化粧箱】在庫情報!$B181)*('⑤【組立化粧箱】出荷依頼＆出荷実績'!$M$7:$M$256=④【組立化粧箱】在庫情報!E$4),('⑤【組立化粧箱】出荷依頼＆出荷実績'!$O$7:$O$256))</f>
        <v>0</v>
      </c>
      <c r="F181" s="23">
        <f t="shared" si="33"/>
        <v>4060</v>
      </c>
      <c r="G181" s="21" cm="1">
        <f t="array" ref="G181">SUMPRODUCT(('③【組立化粧箱】作業依頼＆実績'!$K$7:$K$256=④【組立化粧箱】在庫情報!$B181)*('③【組立化粧箱】作業依頼＆実績'!$L$7:$L$256=④【組立化粧箱】在庫情報!H$4),('③【組立化粧箱】作業依頼＆実績'!$N$7:$N$256))</f>
        <v>0</v>
      </c>
      <c r="H181" s="22">
        <f>SUMPRODUCT(('⑤【組立化粧箱】出荷依頼＆出荷実績'!$L$7:$L$256=④【組立化粧箱】在庫情報!$B181)*('⑤【組立化粧箱】出荷依頼＆出荷実績'!$M$7:$M$256=④【組立化粧箱】在庫情報!H$4),('⑤【組立化粧箱】出荷依頼＆出荷実績'!$O$7:$O$256))</f>
        <v>0</v>
      </c>
      <c r="I181" s="23">
        <f t="shared" si="34"/>
        <v>336</v>
      </c>
      <c r="J181" s="21" cm="1">
        <f t="array" ref="J181">SUMPRODUCT(('③【組立化粧箱】作業依頼＆実績'!$K$7:$K$256=④【組立化粧箱】在庫情報!$B181)*('③【組立化粧箱】作業依頼＆実績'!$L$7:$L$256=④【組立化粧箱】在庫情報!K$4),('③【組立化粧箱】作業依頼＆実績'!$N$7:$N$256))</f>
        <v>0</v>
      </c>
      <c r="K181" s="22">
        <f>SUMPRODUCT(('⑤【組立化粧箱】出荷依頼＆出荷実績'!$L$7:$L$256=④【組立化粧箱】在庫情報!$B181)*('⑤【組立化粧箱】出荷依頼＆出荷実績'!$M$7:$M$256=④【組立化粧箱】在庫情報!K$4),('⑤【組立化粧箱】出荷依頼＆出荷実績'!$O$7:$O$256))</f>
        <v>0</v>
      </c>
      <c r="L181" s="23">
        <f t="shared" si="35"/>
        <v>957</v>
      </c>
      <c r="M181" s="159"/>
      <c r="N181" s="160"/>
      <c r="O181" s="161"/>
      <c r="P181" s="21" cm="1">
        <f t="array" ref="P181">SUMPRODUCT(('③【組立化粧箱】作業依頼＆実績'!$K$7:$K$256=④【組立化粧箱】在庫情報!$B181)*('③【組立化粧箱】作業依頼＆実績'!$L$7:$L$256=④【組立化粧箱】在庫情報!Q$4),('③【組立化粧箱】作業依頼＆実績'!$N$7:$N$256))</f>
        <v>0</v>
      </c>
      <c r="Q181" s="21" cm="1">
        <f t="array" ref="Q181">SUMPRODUCT(('③【組立化粧箱】作業依頼＆実績'!$K$7:$K$256=④【組立化粧箱】在庫情報!$B181)*('③【組立化粧箱】作業依頼＆実績'!$L$7:$L$256=④【組立化粧箱】在庫情報!R$4),('③【組立化粧箱】作業依頼＆実績'!$N$7:$N$256))</f>
        <v>0</v>
      </c>
      <c r="R181" s="23">
        <f t="shared" si="26"/>
        <v>82</v>
      </c>
      <c r="T181" s="68">
        <f t="shared" si="27"/>
        <v>0</v>
      </c>
      <c r="U181" s="22">
        <f t="shared" si="28"/>
        <v>0</v>
      </c>
      <c r="V181" s="69">
        <f t="shared" si="29"/>
        <v>5435</v>
      </c>
    </row>
    <row r="182" spans="2:22" ht="19.5" hidden="1" customHeight="1" outlineLevel="1" x14ac:dyDescent="0.25">
      <c r="B182" s="19">
        <f t="shared" si="2"/>
        <v>45406</v>
      </c>
      <c r="C182" s="20" t="s">
        <v>80</v>
      </c>
      <c r="D182" s="21" cm="1">
        <f t="array" ref="D182">SUMPRODUCT(('③【組立化粧箱】作業依頼＆実績'!$K$7:$K$256=④【組立化粧箱】在庫情報!$B182)*('③【組立化粧箱】作業依頼＆実績'!$L$7:$L$256=④【組立化粧箱】在庫情報!E$4),('③【組立化粧箱】作業依頼＆実績'!$N$7:$N$256))</f>
        <v>0</v>
      </c>
      <c r="E182" s="22">
        <f>SUMPRODUCT(('⑤【組立化粧箱】出荷依頼＆出荷実績'!$L$7:$L$256=④【組立化粧箱】在庫情報!$B182)*('⑤【組立化粧箱】出荷依頼＆出荷実績'!$M$7:$M$256=④【組立化粧箱】在庫情報!E$4),('⑤【組立化粧箱】出荷依頼＆出荷実績'!$O$7:$O$256))</f>
        <v>0</v>
      </c>
      <c r="F182" s="23">
        <f t="shared" si="33"/>
        <v>4060</v>
      </c>
      <c r="G182" s="21" cm="1">
        <f t="array" ref="G182">SUMPRODUCT(('③【組立化粧箱】作業依頼＆実績'!$K$7:$K$256=④【組立化粧箱】在庫情報!$B182)*('③【組立化粧箱】作業依頼＆実績'!$L$7:$L$256=④【組立化粧箱】在庫情報!H$4),('③【組立化粧箱】作業依頼＆実績'!$N$7:$N$256))</f>
        <v>0</v>
      </c>
      <c r="H182" s="22">
        <f>SUMPRODUCT(('⑤【組立化粧箱】出荷依頼＆出荷実績'!$L$7:$L$256=④【組立化粧箱】在庫情報!$B182)*('⑤【組立化粧箱】出荷依頼＆出荷実績'!$M$7:$M$256=④【組立化粧箱】在庫情報!H$4),('⑤【組立化粧箱】出荷依頼＆出荷実績'!$O$7:$O$256))</f>
        <v>0</v>
      </c>
      <c r="I182" s="23">
        <f t="shared" si="34"/>
        <v>336</v>
      </c>
      <c r="J182" s="21" cm="1">
        <f t="array" ref="J182">SUMPRODUCT(('③【組立化粧箱】作業依頼＆実績'!$K$7:$K$256=④【組立化粧箱】在庫情報!$B182)*('③【組立化粧箱】作業依頼＆実績'!$L$7:$L$256=④【組立化粧箱】在庫情報!K$4),('③【組立化粧箱】作業依頼＆実績'!$N$7:$N$256))</f>
        <v>0</v>
      </c>
      <c r="K182" s="22">
        <f>SUMPRODUCT(('⑤【組立化粧箱】出荷依頼＆出荷実績'!$L$7:$L$256=④【組立化粧箱】在庫情報!$B182)*('⑤【組立化粧箱】出荷依頼＆出荷実績'!$M$7:$M$256=④【組立化粧箱】在庫情報!K$4),('⑤【組立化粧箱】出荷依頼＆出荷実績'!$O$7:$O$256))</f>
        <v>0</v>
      </c>
      <c r="L182" s="23">
        <f t="shared" si="35"/>
        <v>957</v>
      </c>
      <c r="M182" s="159"/>
      <c r="N182" s="160"/>
      <c r="O182" s="161"/>
      <c r="P182" s="21" cm="1">
        <f t="array" ref="P182">SUMPRODUCT(('③【組立化粧箱】作業依頼＆実績'!$K$7:$K$256=④【組立化粧箱】在庫情報!$B182)*('③【組立化粧箱】作業依頼＆実績'!$L$7:$L$256=④【組立化粧箱】在庫情報!Q$4),('③【組立化粧箱】作業依頼＆実績'!$N$7:$N$256))</f>
        <v>0</v>
      </c>
      <c r="Q182" s="21" cm="1">
        <f t="array" ref="Q182">SUMPRODUCT(('③【組立化粧箱】作業依頼＆実績'!$K$7:$K$256=④【組立化粧箱】在庫情報!$B182)*('③【組立化粧箱】作業依頼＆実績'!$L$7:$L$256=④【組立化粧箱】在庫情報!R$4),('③【組立化粧箱】作業依頼＆実績'!$N$7:$N$256))</f>
        <v>0</v>
      </c>
      <c r="R182" s="23">
        <f t="shared" si="26"/>
        <v>82</v>
      </c>
      <c r="T182" s="68">
        <f t="shared" si="27"/>
        <v>0</v>
      </c>
      <c r="U182" s="22">
        <f t="shared" si="28"/>
        <v>0</v>
      </c>
      <c r="V182" s="69">
        <f t="shared" si="29"/>
        <v>5435</v>
      </c>
    </row>
    <row r="183" spans="2:22" ht="19.5" hidden="1" customHeight="1" outlineLevel="1" x14ac:dyDescent="0.25">
      <c r="B183" s="19">
        <f t="shared" si="2"/>
        <v>45407</v>
      </c>
      <c r="C183" s="20" t="s">
        <v>81</v>
      </c>
      <c r="D183" s="21" cm="1">
        <f t="array" ref="D183">SUMPRODUCT(('③【組立化粧箱】作業依頼＆実績'!$K$7:$K$256=④【組立化粧箱】在庫情報!$B183)*('③【組立化粧箱】作業依頼＆実績'!$L$7:$L$256=④【組立化粧箱】在庫情報!E$4),('③【組立化粧箱】作業依頼＆実績'!$N$7:$N$256))</f>
        <v>0</v>
      </c>
      <c r="E183" s="22">
        <f>SUMPRODUCT(('⑤【組立化粧箱】出荷依頼＆出荷実績'!$L$7:$L$256=④【組立化粧箱】在庫情報!$B183)*('⑤【組立化粧箱】出荷依頼＆出荷実績'!$M$7:$M$256=④【組立化粧箱】在庫情報!E$4),('⑤【組立化粧箱】出荷依頼＆出荷実績'!$O$7:$O$256))</f>
        <v>0</v>
      </c>
      <c r="F183" s="23">
        <f t="shared" si="33"/>
        <v>4060</v>
      </c>
      <c r="G183" s="21" cm="1">
        <f t="array" ref="G183">SUMPRODUCT(('③【組立化粧箱】作業依頼＆実績'!$K$7:$K$256=④【組立化粧箱】在庫情報!$B183)*('③【組立化粧箱】作業依頼＆実績'!$L$7:$L$256=④【組立化粧箱】在庫情報!H$4),('③【組立化粧箱】作業依頼＆実績'!$N$7:$N$256))</f>
        <v>0</v>
      </c>
      <c r="H183" s="22">
        <f>SUMPRODUCT(('⑤【組立化粧箱】出荷依頼＆出荷実績'!$L$7:$L$256=④【組立化粧箱】在庫情報!$B183)*('⑤【組立化粧箱】出荷依頼＆出荷実績'!$M$7:$M$256=④【組立化粧箱】在庫情報!H$4),('⑤【組立化粧箱】出荷依頼＆出荷実績'!$O$7:$O$256))</f>
        <v>0</v>
      </c>
      <c r="I183" s="23">
        <f t="shared" si="34"/>
        <v>336</v>
      </c>
      <c r="J183" s="21" cm="1">
        <f t="array" ref="J183">SUMPRODUCT(('③【組立化粧箱】作業依頼＆実績'!$K$7:$K$256=④【組立化粧箱】在庫情報!$B183)*('③【組立化粧箱】作業依頼＆実績'!$L$7:$L$256=④【組立化粧箱】在庫情報!K$4),('③【組立化粧箱】作業依頼＆実績'!$N$7:$N$256))</f>
        <v>0</v>
      </c>
      <c r="K183" s="22">
        <f>SUMPRODUCT(('⑤【組立化粧箱】出荷依頼＆出荷実績'!$L$7:$L$256=④【組立化粧箱】在庫情報!$B183)*('⑤【組立化粧箱】出荷依頼＆出荷実績'!$M$7:$M$256=④【組立化粧箱】在庫情報!K$4),('⑤【組立化粧箱】出荷依頼＆出荷実績'!$O$7:$O$256))</f>
        <v>0</v>
      </c>
      <c r="L183" s="23">
        <f t="shared" si="35"/>
        <v>957</v>
      </c>
      <c r="M183" s="159"/>
      <c r="N183" s="160"/>
      <c r="O183" s="161"/>
      <c r="P183" s="21" cm="1">
        <f t="array" ref="P183">SUMPRODUCT(('③【組立化粧箱】作業依頼＆実績'!$K$7:$K$256=④【組立化粧箱】在庫情報!$B183)*('③【組立化粧箱】作業依頼＆実績'!$L$7:$L$256=④【組立化粧箱】在庫情報!Q$4),('③【組立化粧箱】作業依頼＆実績'!$N$7:$N$256))</f>
        <v>0</v>
      </c>
      <c r="Q183" s="21" cm="1">
        <f t="array" ref="Q183">SUMPRODUCT(('③【組立化粧箱】作業依頼＆実績'!$K$7:$K$256=④【組立化粧箱】在庫情報!$B183)*('③【組立化粧箱】作業依頼＆実績'!$L$7:$L$256=④【組立化粧箱】在庫情報!R$4),('③【組立化粧箱】作業依頼＆実績'!$N$7:$N$256))</f>
        <v>0</v>
      </c>
      <c r="R183" s="23">
        <f t="shared" si="26"/>
        <v>82</v>
      </c>
      <c r="T183" s="68">
        <f t="shared" si="27"/>
        <v>0</v>
      </c>
      <c r="U183" s="22">
        <f t="shared" si="28"/>
        <v>0</v>
      </c>
      <c r="V183" s="69">
        <f t="shared" si="29"/>
        <v>5435</v>
      </c>
    </row>
    <row r="184" spans="2:22" ht="19.5" hidden="1" customHeight="1" outlineLevel="1" x14ac:dyDescent="0.25">
      <c r="B184" s="19">
        <f t="shared" si="2"/>
        <v>45408</v>
      </c>
      <c r="C184" s="20" t="s">
        <v>75</v>
      </c>
      <c r="D184" s="21" cm="1">
        <f t="array" ref="D184">SUMPRODUCT(('③【組立化粧箱】作業依頼＆実績'!$K$7:$K$256=④【組立化粧箱】在庫情報!$B184)*('③【組立化粧箱】作業依頼＆実績'!$L$7:$L$256=④【組立化粧箱】在庫情報!E$4),('③【組立化粧箱】作業依頼＆実績'!$N$7:$N$256))</f>
        <v>0</v>
      </c>
      <c r="E184" s="22">
        <f>SUMPRODUCT(('⑤【組立化粧箱】出荷依頼＆出荷実績'!$L$7:$L$256=④【組立化粧箱】在庫情報!$B184)*('⑤【組立化粧箱】出荷依頼＆出荷実績'!$M$7:$M$256=④【組立化粧箱】在庫情報!E$4),('⑤【組立化粧箱】出荷依頼＆出荷実績'!$O$7:$O$256))</f>
        <v>0</v>
      </c>
      <c r="F184" s="23">
        <f t="shared" si="33"/>
        <v>4060</v>
      </c>
      <c r="G184" s="21" cm="1">
        <f t="array" ref="G184">SUMPRODUCT(('③【組立化粧箱】作業依頼＆実績'!$K$7:$K$256=④【組立化粧箱】在庫情報!$B184)*('③【組立化粧箱】作業依頼＆実績'!$L$7:$L$256=④【組立化粧箱】在庫情報!H$4),('③【組立化粧箱】作業依頼＆実績'!$N$7:$N$256))</f>
        <v>0</v>
      </c>
      <c r="H184" s="22">
        <f>SUMPRODUCT(('⑤【組立化粧箱】出荷依頼＆出荷実績'!$L$7:$L$256=④【組立化粧箱】在庫情報!$B184)*('⑤【組立化粧箱】出荷依頼＆出荷実績'!$M$7:$M$256=④【組立化粧箱】在庫情報!H$4),('⑤【組立化粧箱】出荷依頼＆出荷実績'!$O$7:$O$256))</f>
        <v>0</v>
      </c>
      <c r="I184" s="23">
        <f t="shared" si="34"/>
        <v>336</v>
      </c>
      <c r="J184" s="21" cm="1">
        <f t="array" ref="J184">SUMPRODUCT(('③【組立化粧箱】作業依頼＆実績'!$K$7:$K$256=④【組立化粧箱】在庫情報!$B184)*('③【組立化粧箱】作業依頼＆実績'!$L$7:$L$256=④【組立化粧箱】在庫情報!K$4),('③【組立化粧箱】作業依頼＆実績'!$N$7:$N$256))</f>
        <v>0</v>
      </c>
      <c r="K184" s="22">
        <f>SUMPRODUCT(('⑤【組立化粧箱】出荷依頼＆出荷実績'!$L$7:$L$256=④【組立化粧箱】在庫情報!$B184)*('⑤【組立化粧箱】出荷依頼＆出荷実績'!$M$7:$M$256=④【組立化粧箱】在庫情報!K$4),('⑤【組立化粧箱】出荷依頼＆出荷実績'!$O$7:$O$256))</f>
        <v>0</v>
      </c>
      <c r="L184" s="23">
        <f t="shared" si="35"/>
        <v>957</v>
      </c>
      <c r="M184" s="159"/>
      <c r="N184" s="160"/>
      <c r="O184" s="161"/>
      <c r="P184" s="21" cm="1">
        <f t="array" ref="P184">SUMPRODUCT(('③【組立化粧箱】作業依頼＆実績'!$K$7:$K$256=④【組立化粧箱】在庫情報!$B184)*('③【組立化粧箱】作業依頼＆実績'!$L$7:$L$256=④【組立化粧箱】在庫情報!Q$4),('③【組立化粧箱】作業依頼＆実績'!$N$7:$N$256))</f>
        <v>0</v>
      </c>
      <c r="Q184" s="21" cm="1">
        <f t="array" ref="Q184">SUMPRODUCT(('③【組立化粧箱】作業依頼＆実績'!$K$7:$K$256=④【組立化粧箱】在庫情報!$B184)*('③【組立化粧箱】作業依頼＆実績'!$L$7:$L$256=④【組立化粧箱】在庫情報!R$4),('③【組立化粧箱】作業依頼＆実績'!$N$7:$N$256))</f>
        <v>0</v>
      </c>
      <c r="R184" s="23">
        <f t="shared" si="26"/>
        <v>82</v>
      </c>
      <c r="T184" s="68">
        <f t="shared" si="27"/>
        <v>0</v>
      </c>
      <c r="U184" s="22">
        <f t="shared" si="28"/>
        <v>0</v>
      </c>
      <c r="V184" s="69">
        <f t="shared" si="29"/>
        <v>5435</v>
      </c>
    </row>
    <row r="185" spans="2:22" ht="19.5" hidden="1" customHeight="1" outlineLevel="1" x14ac:dyDescent="0.25">
      <c r="B185" s="19">
        <f t="shared" si="2"/>
        <v>45409</v>
      </c>
      <c r="C185" s="20" t="s">
        <v>76</v>
      </c>
      <c r="D185" s="21" cm="1">
        <f t="array" ref="D185">SUMPRODUCT(('③【組立化粧箱】作業依頼＆実績'!$K$7:$K$256=④【組立化粧箱】在庫情報!$B185)*('③【組立化粧箱】作業依頼＆実績'!$L$7:$L$256=④【組立化粧箱】在庫情報!E$4),('③【組立化粧箱】作業依頼＆実績'!$N$7:$N$256))</f>
        <v>0</v>
      </c>
      <c r="E185" s="22">
        <f>SUMPRODUCT(('⑤【組立化粧箱】出荷依頼＆出荷実績'!$L$7:$L$256=④【組立化粧箱】在庫情報!$B185)*('⑤【組立化粧箱】出荷依頼＆出荷実績'!$M$7:$M$256=④【組立化粧箱】在庫情報!E$4),('⑤【組立化粧箱】出荷依頼＆出荷実績'!$O$7:$O$256))</f>
        <v>0</v>
      </c>
      <c r="F185" s="23">
        <f t="shared" si="33"/>
        <v>4060</v>
      </c>
      <c r="G185" s="21" cm="1">
        <f t="array" ref="G185">SUMPRODUCT(('③【組立化粧箱】作業依頼＆実績'!$K$7:$K$256=④【組立化粧箱】在庫情報!$B185)*('③【組立化粧箱】作業依頼＆実績'!$L$7:$L$256=④【組立化粧箱】在庫情報!H$4),('③【組立化粧箱】作業依頼＆実績'!$N$7:$N$256))</f>
        <v>0</v>
      </c>
      <c r="H185" s="22">
        <f>SUMPRODUCT(('⑤【組立化粧箱】出荷依頼＆出荷実績'!$L$7:$L$256=④【組立化粧箱】在庫情報!$B185)*('⑤【組立化粧箱】出荷依頼＆出荷実績'!$M$7:$M$256=④【組立化粧箱】在庫情報!H$4),('⑤【組立化粧箱】出荷依頼＆出荷実績'!$O$7:$O$256))</f>
        <v>0</v>
      </c>
      <c r="I185" s="23">
        <f t="shared" si="34"/>
        <v>336</v>
      </c>
      <c r="J185" s="21" cm="1">
        <f t="array" ref="J185">SUMPRODUCT(('③【組立化粧箱】作業依頼＆実績'!$K$7:$K$256=④【組立化粧箱】在庫情報!$B185)*('③【組立化粧箱】作業依頼＆実績'!$L$7:$L$256=④【組立化粧箱】在庫情報!K$4),('③【組立化粧箱】作業依頼＆実績'!$N$7:$N$256))</f>
        <v>0</v>
      </c>
      <c r="K185" s="22">
        <f>SUMPRODUCT(('⑤【組立化粧箱】出荷依頼＆出荷実績'!$L$7:$L$256=④【組立化粧箱】在庫情報!$B185)*('⑤【組立化粧箱】出荷依頼＆出荷実績'!$M$7:$M$256=④【組立化粧箱】在庫情報!K$4),('⑤【組立化粧箱】出荷依頼＆出荷実績'!$O$7:$O$256))</f>
        <v>0</v>
      </c>
      <c r="L185" s="23">
        <f t="shared" si="35"/>
        <v>957</v>
      </c>
      <c r="M185" s="159"/>
      <c r="N185" s="160"/>
      <c r="O185" s="161"/>
      <c r="P185" s="21" cm="1">
        <f t="array" ref="P185">SUMPRODUCT(('③【組立化粧箱】作業依頼＆実績'!$K$7:$K$256=④【組立化粧箱】在庫情報!$B185)*('③【組立化粧箱】作業依頼＆実績'!$L$7:$L$256=④【組立化粧箱】在庫情報!Q$4),('③【組立化粧箱】作業依頼＆実績'!$N$7:$N$256))</f>
        <v>0</v>
      </c>
      <c r="Q185" s="21" cm="1">
        <f t="array" ref="Q185">SUMPRODUCT(('③【組立化粧箱】作業依頼＆実績'!$K$7:$K$256=④【組立化粧箱】在庫情報!$B185)*('③【組立化粧箱】作業依頼＆実績'!$L$7:$L$256=④【組立化粧箱】在庫情報!R$4),('③【組立化粧箱】作業依頼＆実績'!$N$7:$N$256))</f>
        <v>0</v>
      </c>
      <c r="R185" s="23">
        <f t="shared" si="26"/>
        <v>82</v>
      </c>
      <c r="T185" s="68">
        <f t="shared" si="27"/>
        <v>0</v>
      </c>
      <c r="U185" s="22">
        <f t="shared" si="28"/>
        <v>0</v>
      </c>
      <c r="V185" s="69">
        <f t="shared" si="29"/>
        <v>5435</v>
      </c>
    </row>
    <row r="186" spans="2:22" ht="19.5" hidden="1" customHeight="1" outlineLevel="1" x14ac:dyDescent="0.25">
      <c r="B186" s="19">
        <f t="shared" si="2"/>
        <v>45410</v>
      </c>
      <c r="C186" s="20" t="s">
        <v>77</v>
      </c>
      <c r="D186" s="21" cm="1">
        <f t="array" ref="D186">SUMPRODUCT(('③【組立化粧箱】作業依頼＆実績'!$K$7:$K$256=④【組立化粧箱】在庫情報!$B186)*('③【組立化粧箱】作業依頼＆実績'!$L$7:$L$256=④【組立化粧箱】在庫情報!E$4),('③【組立化粧箱】作業依頼＆実績'!$N$7:$N$256))</f>
        <v>0</v>
      </c>
      <c r="E186" s="22">
        <f>SUMPRODUCT(('⑤【組立化粧箱】出荷依頼＆出荷実績'!$L$7:$L$256=④【組立化粧箱】在庫情報!$B186)*('⑤【組立化粧箱】出荷依頼＆出荷実績'!$M$7:$M$256=④【組立化粧箱】在庫情報!E$4),('⑤【組立化粧箱】出荷依頼＆出荷実績'!$O$7:$O$256))</f>
        <v>0</v>
      </c>
      <c r="F186" s="23">
        <f t="shared" si="33"/>
        <v>4060</v>
      </c>
      <c r="G186" s="21" cm="1">
        <f t="array" ref="G186">SUMPRODUCT(('③【組立化粧箱】作業依頼＆実績'!$K$7:$K$256=④【組立化粧箱】在庫情報!$B186)*('③【組立化粧箱】作業依頼＆実績'!$L$7:$L$256=④【組立化粧箱】在庫情報!H$4),('③【組立化粧箱】作業依頼＆実績'!$N$7:$N$256))</f>
        <v>0</v>
      </c>
      <c r="H186" s="22">
        <f>SUMPRODUCT(('⑤【組立化粧箱】出荷依頼＆出荷実績'!$L$7:$L$256=④【組立化粧箱】在庫情報!$B186)*('⑤【組立化粧箱】出荷依頼＆出荷実績'!$M$7:$M$256=④【組立化粧箱】在庫情報!H$4),('⑤【組立化粧箱】出荷依頼＆出荷実績'!$O$7:$O$256))</f>
        <v>0</v>
      </c>
      <c r="I186" s="23">
        <f t="shared" si="34"/>
        <v>336</v>
      </c>
      <c r="J186" s="21" cm="1">
        <f t="array" ref="J186">SUMPRODUCT(('③【組立化粧箱】作業依頼＆実績'!$K$7:$K$256=④【組立化粧箱】在庫情報!$B186)*('③【組立化粧箱】作業依頼＆実績'!$L$7:$L$256=④【組立化粧箱】在庫情報!K$4),('③【組立化粧箱】作業依頼＆実績'!$N$7:$N$256))</f>
        <v>0</v>
      </c>
      <c r="K186" s="22">
        <f>SUMPRODUCT(('⑤【組立化粧箱】出荷依頼＆出荷実績'!$L$7:$L$256=④【組立化粧箱】在庫情報!$B186)*('⑤【組立化粧箱】出荷依頼＆出荷実績'!$M$7:$M$256=④【組立化粧箱】在庫情報!K$4),('⑤【組立化粧箱】出荷依頼＆出荷実績'!$O$7:$O$256))</f>
        <v>0</v>
      </c>
      <c r="L186" s="23">
        <f t="shared" si="35"/>
        <v>957</v>
      </c>
      <c r="M186" s="159"/>
      <c r="N186" s="160"/>
      <c r="O186" s="161"/>
      <c r="P186" s="21" cm="1">
        <f t="array" ref="P186">SUMPRODUCT(('③【組立化粧箱】作業依頼＆実績'!$K$7:$K$256=④【組立化粧箱】在庫情報!$B186)*('③【組立化粧箱】作業依頼＆実績'!$L$7:$L$256=④【組立化粧箱】在庫情報!Q$4),('③【組立化粧箱】作業依頼＆実績'!$N$7:$N$256))</f>
        <v>0</v>
      </c>
      <c r="Q186" s="21" cm="1">
        <f t="array" ref="Q186">SUMPRODUCT(('③【組立化粧箱】作業依頼＆実績'!$K$7:$K$256=④【組立化粧箱】在庫情報!$B186)*('③【組立化粧箱】作業依頼＆実績'!$L$7:$L$256=④【組立化粧箱】在庫情報!R$4),('③【組立化粧箱】作業依頼＆実績'!$N$7:$N$256))</f>
        <v>0</v>
      </c>
      <c r="R186" s="23">
        <f t="shared" si="26"/>
        <v>82</v>
      </c>
      <c r="T186" s="68">
        <f t="shared" si="27"/>
        <v>0</v>
      </c>
      <c r="U186" s="22">
        <f t="shared" si="28"/>
        <v>0</v>
      </c>
      <c r="V186" s="69">
        <f t="shared" si="29"/>
        <v>5435</v>
      </c>
    </row>
    <row r="187" spans="2:22" ht="19.5" hidden="1" customHeight="1" outlineLevel="1" x14ac:dyDescent="0.25">
      <c r="B187" s="19">
        <f t="shared" si="2"/>
        <v>45411</v>
      </c>
      <c r="C187" s="20" t="s">
        <v>78</v>
      </c>
      <c r="D187" s="21" cm="1">
        <f t="array" ref="D187">SUMPRODUCT(('③【組立化粧箱】作業依頼＆実績'!$K$7:$K$256=④【組立化粧箱】在庫情報!$B187)*('③【組立化粧箱】作業依頼＆実績'!$L$7:$L$256=④【組立化粧箱】在庫情報!E$4),('③【組立化粧箱】作業依頼＆実績'!$N$7:$N$256))</f>
        <v>0</v>
      </c>
      <c r="E187" s="22">
        <f>SUMPRODUCT(('⑤【組立化粧箱】出荷依頼＆出荷実績'!$L$7:$L$256=④【組立化粧箱】在庫情報!$B187)*('⑤【組立化粧箱】出荷依頼＆出荷実績'!$M$7:$M$256=④【組立化粧箱】在庫情報!E$4),('⑤【組立化粧箱】出荷依頼＆出荷実績'!$O$7:$O$256))</f>
        <v>0</v>
      </c>
      <c r="F187" s="23">
        <f t="shared" si="33"/>
        <v>4060</v>
      </c>
      <c r="G187" s="21" cm="1">
        <f t="array" ref="G187">SUMPRODUCT(('③【組立化粧箱】作業依頼＆実績'!$K$7:$K$256=④【組立化粧箱】在庫情報!$B187)*('③【組立化粧箱】作業依頼＆実績'!$L$7:$L$256=④【組立化粧箱】在庫情報!H$4),('③【組立化粧箱】作業依頼＆実績'!$N$7:$N$256))</f>
        <v>0</v>
      </c>
      <c r="H187" s="22">
        <f>SUMPRODUCT(('⑤【組立化粧箱】出荷依頼＆出荷実績'!$L$7:$L$256=④【組立化粧箱】在庫情報!$B187)*('⑤【組立化粧箱】出荷依頼＆出荷実績'!$M$7:$M$256=④【組立化粧箱】在庫情報!H$4),('⑤【組立化粧箱】出荷依頼＆出荷実績'!$O$7:$O$256))</f>
        <v>0</v>
      </c>
      <c r="I187" s="23">
        <f t="shared" si="34"/>
        <v>336</v>
      </c>
      <c r="J187" s="21" cm="1">
        <f t="array" ref="J187">SUMPRODUCT(('③【組立化粧箱】作業依頼＆実績'!$K$7:$K$256=④【組立化粧箱】在庫情報!$B187)*('③【組立化粧箱】作業依頼＆実績'!$L$7:$L$256=④【組立化粧箱】在庫情報!K$4),('③【組立化粧箱】作業依頼＆実績'!$N$7:$N$256))</f>
        <v>0</v>
      </c>
      <c r="K187" s="22">
        <f>SUMPRODUCT(('⑤【組立化粧箱】出荷依頼＆出荷実績'!$L$7:$L$256=④【組立化粧箱】在庫情報!$B187)*('⑤【組立化粧箱】出荷依頼＆出荷実績'!$M$7:$M$256=④【組立化粧箱】在庫情報!K$4),('⑤【組立化粧箱】出荷依頼＆出荷実績'!$O$7:$O$256))</f>
        <v>0</v>
      </c>
      <c r="L187" s="23">
        <f t="shared" si="35"/>
        <v>957</v>
      </c>
      <c r="M187" s="159"/>
      <c r="N187" s="160"/>
      <c r="O187" s="161"/>
      <c r="P187" s="21" cm="1">
        <f t="array" ref="P187">SUMPRODUCT(('③【組立化粧箱】作業依頼＆実績'!$K$7:$K$256=④【組立化粧箱】在庫情報!$B187)*('③【組立化粧箱】作業依頼＆実績'!$L$7:$L$256=④【組立化粧箱】在庫情報!Q$4),('③【組立化粧箱】作業依頼＆実績'!$N$7:$N$256))</f>
        <v>0</v>
      </c>
      <c r="Q187" s="21" cm="1">
        <f t="array" ref="Q187">SUMPRODUCT(('③【組立化粧箱】作業依頼＆実績'!$K$7:$K$256=④【組立化粧箱】在庫情報!$B187)*('③【組立化粧箱】作業依頼＆実績'!$L$7:$L$256=④【組立化粧箱】在庫情報!R$4),('③【組立化粧箱】作業依頼＆実績'!$N$7:$N$256))</f>
        <v>0</v>
      </c>
      <c r="R187" s="23">
        <f t="shared" si="26"/>
        <v>82</v>
      </c>
      <c r="T187" s="68">
        <f t="shared" si="27"/>
        <v>0</v>
      </c>
      <c r="U187" s="22">
        <f t="shared" si="28"/>
        <v>0</v>
      </c>
      <c r="V187" s="69">
        <f t="shared" si="29"/>
        <v>5435</v>
      </c>
    </row>
    <row r="188" spans="2:22" ht="19.5" hidden="1" customHeight="1" outlineLevel="1" x14ac:dyDescent="0.25">
      <c r="B188" s="19">
        <f t="shared" si="2"/>
        <v>45412</v>
      </c>
      <c r="C188" s="20" t="s">
        <v>79</v>
      </c>
      <c r="D188" s="21" cm="1">
        <f t="array" ref="D188">SUMPRODUCT(('③【組立化粧箱】作業依頼＆実績'!$K$7:$K$256=④【組立化粧箱】在庫情報!$B188)*('③【組立化粧箱】作業依頼＆実績'!$L$7:$L$256=④【組立化粧箱】在庫情報!E$4),('③【組立化粧箱】作業依頼＆実績'!$N$7:$N$256))</f>
        <v>0</v>
      </c>
      <c r="E188" s="22">
        <f>SUMPRODUCT(('⑤【組立化粧箱】出荷依頼＆出荷実績'!$L$7:$L$256=④【組立化粧箱】在庫情報!$B188)*('⑤【組立化粧箱】出荷依頼＆出荷実績'!$M$7:$M$256=④【組立化粧箱】在庫情報!E$4),('⑤【組立化粧箱】出荷依頼＆出荷実績'!$O$7:$O$256))</f>
        <v>0</v>
      </c>
      <c r="F188" s="23">
        <f t="shared" si="33"/>
        <v>4060</v>
      </c>
      <c r="G188" s="21" cm="1">
        <f t="array" ref="G188">SUMPRODUCT(('③【組立化粧箱】作業依頼＆実績'!$K$7:$K$256=④【組立化粧箱】在庫情報!$B188)*('③【組立化粧箱】作業依頼＆実績'!$L$7:$L$256=④【組立化粧箱】在庫情報!H$4),('③【組立化粧箱】作業依頼＆実績'!$N$7:$N$256))</f>
        <v>0</v>
      </c>
      <c r="H188" s="22">
        <f>SUMPRODUCT(('⑤【組立化粧箱】出荷依頼＆出荷実績'!$L$7:$L$256=④【組立化粧箱】在庫情報!$B188)*('⑤【組立化粧箱】出荷依頼＆出荷実績'!$M$7:$M$256=④【組立化粧箱】在庫情報!H$4),('⑤【組立化粧箱】出荷依頼＆出荷実績'!$O$7:$O$256))</f>
        <v>0</v>
      </c>
      <c r="I188" s="23">
        <f t="shared" si="34"/>
        <v>336</v>
      </c>
      <c r="J188" s="21" cm="1">
        <f t="array" ref="J188">SUMPRODUCT(('③【組立化粧箱】作業依頼＆実績'!$K$7:$K$256=④【組立化粧箱】在庫情報!$B188)*('③【組立化粧箱】作業依頼＆実績'!$L$7:$L$256=④【組立化粧箱】在庫情報!K$4),('③【組立化粧箱】作業依頼＆実績'!$N$7:$N$256))</f>
        <v>0</v>
      </c>
      <c r="K188" s="22">
        <f>SUMPRODUCT(('⑤【組立化粧箱】出荷依頼＆出荷実績'!$L$7:$L$256=④【組立化粧箱】在庫情報!$B188)*('⑤【組立化粧箱】出荷依頼＆出荷実績'!$M$7:$M$256=④【組立化粧箱】在庫情報!K$4),('⑤【組立化粧箱】出荷依頼＆出荷実績'!$O$7:$O$256))</f>
        <v>0</v>
      </c>
      <c r="L188" s="23">
        <f t="shared" si="35"/>
        <v>957</v>
      </c>
      <c r="M188" s="159"/>
      <c r="N188" s="160"/>
      <c r="O188" s="161"/>
      <c r="P188" s="21" cm="1">
        <f t="array" ref="P188">SUMPRODUCT(('③【組立化粧箱】作業依頼＆実績'!$K$7:$K$256=④【組立化粧箱】在庫情報!$B188)*('③【組立化粧箱】作業依頼＆実績'!$L$7:$L$256=④【組立化粧箱】在庫情報!Q$4),('③【組立化粧箱】作業依頼＆実績'!$N$7:$N$256))</f>
        <v>0</v>
      </c>
      <c r="Q188" s="21" cm="1">
        <f t="array" ref="Q188">SUMPRODUCT(('③【組立化粧箱】作業依頼＆実績'!$K$7:$K$256=④【組立化粧箱】在庫情報!$B188)*('③【組立化粧箱】作業依頼＆実績'!$L$7:$L$256=④【組立化粧箱】在庫情報!R$4),('③【組立化粧箱】作業依頼＆実績'!$N$7:$N$256))</f>
        <v>0</v>
      </c>
      <c r="R188" s="23">
        <f t="shared" si="26"/>
        <v>82</v>
      </c>
      <c r="T188" s="68">
        <f t="shared" si="27"/>
        <v>0</v>
      </c>
      <c r="U188" s="22">
        <f t="shared" si="28"/>
        <v>0</v>
      </c>
      <c r="V188" s="69">
        <f t="shared" si="29"/>
        <v>5435</v>
      </c>
    </row>
    <row r="189" spans="2:22" ht="19.5" customHeight="1" collapsed="1" x14ac:dyDescent="0.25">
      <c r="B189" s="130">
        <f t="shared" si="2"/>
        <v>45413</v>
      </c>
      <c r="C189" s="131" t="s">
        <v>80</v>
      </c>
      <c r="D189" s="21" cm="1">
        <f t="array" ref="D189">SUMPRODUCT(('③【組立化粧箱】作業依頼＆実績'!$K$7:$K$256=④【組立化粧箱】在庫情報!$B189)*('③【組立化粧箱】作業依頼＆実績'!$L$7:$L$256=④【組立化粧箱】在庫情報!E$4),('③【組立化粧箱】作業依頼＆実績'!$N$7:$N$256))</f>
        <v>0</v>
      </c>
      <c r="E189" s="22">
        <f>SUMPRODUCT(('⑤【組立化粧箱】出荷依頼＆出荷実績'!$L$7:$L$256=④【組立化粧箱】在庫情報!$B189)*('⑤【組立化粧箱】出荷依頼＆出荷実績'!$M$7:$M$256=④【組立化粧箱】在庫情報!E$4),('⑤【組立化粧箱】出荷依頼＆出荷実績'!$O$7:$O$256))</f>
        <v>0</v>
      </c>
      <c r="F189" s="23">
        <f t="shared" si="33"/>
        <v>4060</v>
      </c>
      <c r="G189" s="21" cm="1">
        <f t="array" ref="G189">SUMPRODUCT(('③【組立化粧箱】作業依頼＆実績'!$K$7:$K$256=④【組立化粧箱】在庫情報!$B189)*('③【組立化粧箱】作業依頼＆実績'!$L$7:$L$256=④【組立化粧箱】在庫情報!H$4),('③【組立化粧箱】作業依頼＆実績'!$N$7:$N$256))</f>
        <v>0</v>
      </c>
      <c r="H189" s="22">
        <f>SUMPRODUCT(('⑤【組立化粧箱】出荷依頼＆出荷実績'!$L$7:$L$256=④【組立化粧箱】在庫情報!$B189)*('⑤【組立化粧箱】出荷依頼＆出荷実績'!$M$7:$M$256=④【組立化粧箱】在庫情報!H$4),('⑤【組立化粧箱】出荷依頼＆出荷実績'!$O$7:$O$256))</f>
        <v>0</v>
      </c>
      <c r="I189" s="23">
        <f t="shared" si="34"/>
        <v>336</v>
      </c>
      <c r="J189" s="21" cm="1">
        <f t="array" ref="J189">SUMPRODUCT(('③【組立化粧箱】作業依頼＆実績'!$K$7:$K$256=④【組立化粧箱】在庫情報!$B189)*('③【組立化粧箱】作業依頼＆実績'!$L$7:$L$256=④【組立化粧箱】在庫情報!K$4),('③【組立化粧箱】作業依頼＆実績'!$N$7:$N$256))</f>
        <v>0</v>
      </c>
      <c r="K189" s="22">
        <f>SUMPRODUCT(('⑤【組立化粧箱】出荷依頼＆出荷実績'!$L$7:$L$256=④【組立化粧箱】在庫情報!$B189)*('⑤【組立化粧箱】出荷依頼＆出荷実績'!$M$7:$M$256=④【組立化粧箱】在庫情報!K$4),('⑤【組立化粧箱】出荷依頼＆出荷実績'!$O$7:$O$256))</f>
        <v>0</v>
      </c>
      <c r="L189" s="23">
        <f t="shared" si="35"/>
        <v>957</v>
      </c>
      <c r="M189" s="159"/>
      <c r="N189" s="160"/>
      <c r="O189" s="161"/>
      <c r="P189" s="21" cm="1">
        <f t="array" ref="P189">SUMPRODUCT(('③【組立化粧箱】作業依頼＆実績'!$K$7:$K$256=④【組立化粧箱】在庫情報!$B189)*('③【組立化粧箱】作業依頼＆実績'!$L$7:$L$256=④【組立化粧箱】在庫情報!Q$4),('③【組立化粧箱】作業依頼＆実績'!$N$7:$N$256))</f>
        <v>0</v>
      </c>
      <c r="Q189" s="21" cm="1">
        <f t="array" ref="Q189">SUMPRODUCT(('③【組立化粧箱】作業依頼＆実績'!$K$7:$K$256=④【組立化粧箱】在庫情報!$B189)*('③【組立化粧箱】作業依頼＆実績'!$L$7:$L$256=④【組立化粧箱】在庫情報!R$4),('③【組立化粧箱】作業依頼＆実績'!$N$7:$N$256))</f>
        <v>0</v>
      </c>
      <c r="R189" s="23">
        <f t="shared" si="26"/>
        <v>82</v>
      </c>
      <c r="T189" s="68">
        <f t="shared" si="27"/>
        <v>0</v>
      </c>
      <c r="U189" s="22">
        <f t="shared" si="28"/>
        <v>0</v>
      </c>
      <c r="V189" s="69">
        <f t="shared" si="29"/>
        <v>5435</v>
      </c>
    </row>
    <row r="190" spans="2:22" ht="19.5" hidden="1" customHeight="1" outlineLevel="1" x14ac:dyDescent="0.25">
      <c r="B190" s="19">
        <f t="shared" si="2"/>
        <v>45414</v>
      </c>
      <c r="C190" s="20" t="s">
        <v>81</v>
      </c>
      <c r="D190" s="21" cm="1">
        <f t="array" ref="D190">SUMPRODUCT(('③【組立化粧箱】作業依頼＆実績'!$K$7:$K$256=④【組立化粧箱】在庫情報!$B190)*('③【組立化粧箱】作業依頼＆実績'!$L$7:$L$256=④【組立化粧箱】在庫情報!E$4),('③【組立化粧箱】作業依頼＆実績'!$N$7:$N$256))</f>
        <v>0</v>
      </c>
      <c r="E190" s="22">
        <f>SUMPRODUCT(('⑤【組立化粧箱】出荷依頼＆出荷実績'!$L$7:$L$256=④【組立化粧箱】在庫情報!$B190)*('⑤【組立化粧箱】出荷依頼＆出荷実績'!$M$7:$M$256=④【組立化粧箱】在庫情報!E$4),('⑤【組立化粧箱】出荷依頼＆出荷実績'!$O$7:$O$256))</f>
        <v>0</v>
      </c>
      <c r="F190" s="23">
        <f t="shared" si="33"/>
        <v>4060</v>
      </c>
      <c r="G190" s="21" cm="1">
        <f t="array" ref="G190">SUMPRODUCT(('③【組立化粧箱】作業依頼＆実績'!$K$7:$K$256=④【組立化粧箱】在庫情報!$B190)*('③【組立化粧箱】作業依頼＆実績'!$L$7:$L$256=④【組立化粧箱】在庫情報!H$4),('③【組立化粧箱】作業依頼＆実績'!$N$7:$N$256))</f>
        <v>0</v>
      </c>
      <c r="H190" s="22">
        <f>SUMPRODUCT(('⑤【組立化粧箱】出荷依頼＆出荷実績'!$L$7:$L$256=④【組立化粧箱】在庫情報!$B190)*('⑤【組立化粧箱】出荷依頼＆出荷実績'!$M$7:$M$256=④【組立化粧箱】在庫情報!H$4),('⑤【組立化粧箱】出荷依頼＆出荷実績'!$O$7:$O$256))</f>
        <v>0</v>
      </c>
      <c r="I190" s="23">
        <f t="shared" si="34"/>
        <v>336</v>
      </c>
      <c r="J190" s="21" cm="1">
        <f t="array" ref="J190">SUMPRODUCT(('③【組立化粧箱】作業依頼＆実績'!$K$7:$K$256=④【組立化粧箱】在庫情報!$B190)*('③【組立化粧箱】作業依頼＆実績'!$L$7:$L$256=④【組立化粧箱】在庫情報!K$4),('③【組立化粧箱】作業依頼＆実績'!$N$7:$N$256))</f>
        <v>0</v>
      </c>
      <c r="K190" s="22">
        <f>SUMPRODUCT(('⑤【組立化粧箱】出荷依頼＆出荷実績'!$L$7:$L$256=④【組立化粧箱】在庫情報!$B190)*('⑤【組立化粧箱】出荷依頼＆出荷実績'!$M$7:$M$256=④【組立化粧箱】在庫情報!K$4),('⑤【組立化粧箱】出荷依頼＆出荷実績'!$O$7:$O$256))</f>
        <v>0</v>
      </c>
      <c r="L190" s="23">
        <f t="shared" si="35"/>
        <v>957</v>
      </c>
      <c r="M190" s="159"/>
      <c r="N190" s="160"/>
      <c r="O190" s="161"/>
      <c r="P190" s="21" cm="1">
        <f t="array" ref="P190">SUMPRODUCT(('③【組立化粧箱】作業依頼＆実績'!$K$7:$K$256=④【組立化粧箱】在庫情報!$B190)*('③【組立化粧箱】作業依頼＆実績'!$L$7:$L$256=④【組立化粧箱】在庫情報!Q$4),('③【組立化粧箱】作業依頼＆実績'!$N$7:$N$256))</f>
        <v>0</v>
      </c>
      <c r="Q190" s="21" cm="1">
        <f t="array" ref="Q190">SUMPRODUCT(('③【組立化粧箱】作業依頼＆実績'!$K$7:$K$256=④【組立化粧箱】在庫情報!$B190)*('③【組立化粧箱】作業依頼＆実績'!$L$7:$L$256=④【組立化粧箱】在庫情報!R$4),('③【組立化粧箱】作業依頼＆実績'!$N$7:$N$256))</f>
        <v>0</v>
      </c>
      <c r="R190" s="23">
        <f t="shared" si="26"/>
        <v>82</v>
      </c>
      <c r="T190" s="68">
        <f t="shared" si="27"/>
        <v>0</v>
      </c>
      <c r="U190" s="22">
        <f t="shared" si="28"/>
        <v>0</v>
      </c>
      <c r="V190" s="69">
        <f t="shared" si="29"/>
        <v>5435</v>
      </c>
    </row>
    <row r="191" spans="2:22" ht="19.5" hidden="1" customHeight="1" outlineLevel="1" x14ac:dyDescent="0.25">
      <c r="B191" s="19">
        <f t="shared" si="2"/>
        <v>45415</v>
      </c>
      <c r="C191" s="20" t="s">
        <v>75</v>
      </c>
      <c r="D191" s="21" cm="1">
        <f t="array" ref="D191">SUMPRODUCT(('③【組立化粧箱】作業依頼＆実績'!$K$7:$K$256=④【組立化粧箱】在庫情報!$B191)*('③【組立化粧箱】作業依頼＆実績'!$L$7:$L$256=④【組立化粧箱】在庫情報!E$4),('③【組立化粧箱】作業依頼＆実績'!$N$7:$N$256))</f>
        <v>0</v>
      </c>
      <c r="E191" s="22">
        <f>SUMPRODUCT(('⑤【組立化粧箱】出荷依頼＆出荷実績'!$L$7:$L$256=④【組立化粧箱】在庫情報!$B191)*('⑤【組立化粧箱】出荷依頼＆出荷実績'!$M$7:$M$256=④【組立化粧箱】在庫情報!E$4),('⑤【組立化粧箱】出荷依頼＆出荷実績'!$O$7:$O$256))</f>
        <v>0</v>
      </c>
      <c r="F191" s="23">
        <f t="shared" si="33"/>
        <v>4060</v>
      </c>
      <c r="G191" s="21" cm="1">
        <f t="array" ref="G191">SUMPRODUCT(('③【組立化粧箱】作業依頼＆実績'!$K$7:$K$256=④【組立化粧箱】在庫情報!$B191)*('③【組立化粧箱】作業依頼＆実績'!$L$7:$L$256=④【組立化粧箱】在庫情報!H$4),('③【組立化粧箱】作業依頼＆実績'!$N$7:$N$256))</f>
        <v>0</v>
      </c>
      <c r="H191" s="22">
        <f>SUMPRODUCT(('⑤【組立化粧箱】出荷依頼＆出荷実績'!$L$7:$L$256=④【組立化粧箱】在庫情報!$B191)*('⑤【組立化粧箱】出荷依頼＆出荷実績'!$M$7:$M$256=④【組立化粧箱】在庫情報!H$4),('⑤【組立化粧箱】出荷依頼＆出荷実績'!$O$7:$O$256))</f>
        <v>0</v>
      </c>
      <c r="I191" s="23">
        <f t="shared" si="34"/>
        <v>336</v>
      </c>
      <c r="J191" s="21" cm="1">
        <f t="array" ref="J191">SUMPRODUCT(('③【組立化粧箱】作業依頼＆実績'!$K$7:$K$256=④【組立化粧箱】在庫情報!$B191)*('③【組立化粧箱】作業依頼＆実績'!$L$7:$L$256=④【組立化粧箱】在庫情報!K$4),('③【組立化粧箱】作業依頼＆実績'!$N$7:$N$256))</f>
        <v>0</v>
      </c>
      <c r="K191" s="22">
        <f>SUMPRODUCT(('⑤【組立化粧箱】出荷依頼＆出荷実績'!$L$7:$L$256=④【組立化粧箱】在庫情報!$B191)*('⑤【組立化粧箱】出荷依頼＆出荷実績'!$M$7:$M$256=④【組立化粧箱】在庫情報!K$4),('⑤【組立化粧箱】出荷依頼＆出荷実績'!$O$7:$O$256))</f>
        <v>0</v>
      </c>
      <c r="L191" s="23">
        <f t="shared" si="35"/>
        <v>957</v>
      </c>
      <c r="M191" s="159"/>
      <c r="N191" s="160"/>
      <c r="O191" s="161"/>
      <c r="P191" s="21" cm="1">
        <f t="array" ref="P191">SUMPRODUCT(('③【組立化粧箱】作業依頼＆実績'!$K$7:$K$256=④【組立化粧箱】在庫情報!$B191)*('③【組立化粧箱】作業依頼＆実績'!$L$7:$L$256=④【組立化粧箱】在庫情報!Q$4),('③【組立化粧箱】作業依頼＆実績'!$N$7:$N$256))</f>
        <v>0</v>
      </c>
      <c r="Q191" s="21" cm="1">
        <f t="array" ref="Q191">SUMPRODUCT(('③【組立化粧箱】作業依頼＆実績'!$K$7:$K$256=④【組立化粧箱】在庫情報!$B191)*('③【組立化粧箱】作業依頼＆実績'!$L$7:$L$256=④【組立化粧箱】在庫情報!R$4),('③【組立化粧箱】作業依頼＆実績'!$N$7:$N$256))</f>
        <v>0</v>
      </c>
      <c r="R191" s="23">
        <f t="shared" si="26"/>
        <v>82</v>
      </c>
      <c r="T191" s="68">
        <f t="shared" si="27"/>
        <v>0</v>
      </c>
      <c r="U191" s="22">
        <f t="shared" si="28"/>
        <v>0</v>
      </c>
      <c r="V191" s="69">
        <f t="shared" si="29"/>
        <v>5435</v>
      </c>
    </row>
    <row r="192" spans="2:22" ht="19.5" hidden="1" customHeight="1" outlineLevel="1" x14ac:dyDescent="0.25">
      <c r="B192" s="19">
        <f t="shared" si="2"/>
        <v>45416</v>
      </c>
      <c r="C192" s="20" t="s">
        <v>76</v>
      </c>
      <c r="D192" s="21" cm="1">
        <f t="array" ref="D192">SUMPRODUCT(('③【組立化粧箱】作業依頼＆実績'!$K$7:$K$256=④【組立化粧箱】在庫情報!$B192)*('③【組立化粧箱】作業依頼＆実績'!$L$7:$L$256=④【組立化粧箱】在庫情報!E$4),('③【組立化粧箱】作業依頼＆実績'!$N$7:$N$256))</f>
        <v>0</v>
      </c>
      <c r="E192" s="22">
        <f>SUMPRODUCT(('⑤【組立化粧箱】出荷依頼＆出荷実績'!$L$7:$L$256=④【組立化粧箱】在庫情報!$B192)*('⑤【組立化粧箱】出荷依頼＆出荷実績'!$M$7:$M$256=④【組立化粧箱】在庫情報!E$4),('⑤【組立化粧箱】出荷依頼＆出荷実績'!$O$7:$O$256))</f>
        <v>0</v>
      </c>
      <c r="F192" s="23">
        <f t="shared" si="33"/>
        <v>4060</v>
      </c>
      <c r="G192" s="21" cm="1">
        <f t="array" ref="G192">SUMPRODUCT(('③【組立化粧箱】作業依頼＆実績'!$K$7:$K$256=④【組立化粧箱】在庫情報!$B192)*('③【組立化粧箱】作業依頼＆実績'!$L$7:$L$256=④【組立化粧箱】在庫情報!H$4),('③【組立化粧箱】作業依頼＆実績'!$N$7:$N$256))</f>
        <v>0</v>
      </c>
      <c r="H192" s="22">
        <f>SUMPRODUCT(('⑤【組立化粧箱】出荷依頼＆出荷実績'!$L$7:$L$256=④【組立化粧箱】在庫情報!$B192)*('⑤【組立化粧箱】出荷依頼＆出荷実績'!$M$7:$M$256=④【組立化粧箱】在庫情報!H$4),('⑤【組立化粧箱】出荷依頼＆出荷実績'!$O$7:$O$256))</f>
        <v>0</v>
      </c>
      <c r="I192" s="23">
        <f t="shared" si="34"/>
        <v>336</v>
      </c>
      <c r="J192" s="21" cm="1">
        <f t="array" ref="J192">SUMPRODUCT(('③【組立化粧箱】作業依頼＆実績'!$K$7:$K$256=④【組立化粧箱】在庫情報!$B192)*('③【組立化粧箱】作業依頼＆実績'!$L$7:$L$256=④【組立化粧箱】在庫情報!K$4),('③【組立化粧箱】作業依頼＆実績'!$N$7:$N$256))</f>
        <v>0</v>
      </c>
      <c r="K192" s="22">
        <f>SUMPRODUCT(('⑤【組立化粧箱】出荷依頼＆出荷実績'!$L$7:$L$256=④【組立化粧箱】在庫情報!$B192)*('⑤【組立化粧箱】出荷依頼＆出荷実績'!$M$7:$M$256=④【組立化粧箱】在庫情報!K$4),('⑤【組立化粧箱】出荷依頼＆出荷実績'!$O$7:$O$256))</f>
        <v>0</v>
      </c>
      <c r="L192" s="23">
        <f t="shared" si="35"/>
        <v>957</v>
      </c>
      <c r="M192" s="159"/>
      <c r="N192" s="160"/>
      <c r="O192" s="161"/>
      <c r="P192" s="21" cm="1">
        <f t="array" ref="P192">SUMPRODUCT(('③【組立化粧箱】作業依頼＆実績'!$K$7:$K$256=④【組立化粧箱】在庫情報!$B192)*('③【組立化粧箱】作業依頼＆実績'!$L$7:$L$256=④【組立化粧箱】在庫情報!Q$4),('③【組立化粧箱】作業依頼＆実績'!$N$7:$N$256))</f>
        <v>0</v>
      </c>
      <c r="Q192" s="21" cm="1">
        <f t="array" ref="Q192">SUMPRODUCT(('③【組立化粧箱】作業依頼＆実績'!$K$7:$K$256=④【組立化粧箱】在庫情報!$B192)*('③【組立化粧箱】作業依頼＆実績'!$L$7:$L$256=④【組立化粧箱】在庫情報!R$4),('③【組立化粧箱】作業依頼＆実績'!$N$7:$N$256))</f>
        <v>0</v>
      </c>
      <c r="R192" s="23">
        <f t="shared" si="26"/>
        <v>82</v>
      </c>
      <c r="T192" s="68">
        <f t="shared" si="27"/>
        <v>0</v>
      </c>
      <c r="U192" s="22">
        <f t="shared" si="28"/>
        <v>0</v>
      </c>
      <c r="V192" s="69">
        <f t="shared" si="29"/>
        <v>5435</v>
      </c>
    </row>
    <row r="193" spans="2:22" ht="19.5" hidden="1" customHeight="1" outlineLevel="1" x14ac:dyDescent="0.25">
      <c r="B193" s="19">
        <f t="shared" si="2"/>
        <v>45417</v>
      </c>
      <c r="C193" s="20" t="s">
        <v>77</v>
      </c>
      <c r="D193" s="21" cm="1">
        <f t="array" ref="D193">SUMPRODUCT(('③【組立化粧箱】作業依頼＆実績'!$K$7:$K$256=④【組立化粧箱】在庫情報!$B193)*('③【組立化粧箱】作業依頼＆実績'!$L$7:$L$256=④【組立化粧箱】在庫情報!E$4),('③【組立化粧箱】作業依頼＆実績'!$N$7:$N$256))</f>
        <v>0</v>
      </c>
      <c r="E193" s="22">
        <f>SUMPRODUCT(('⑤【組立化粧箱】出荷依頼＆出荷実績'!$L$7:$L$256=④【組立化粧箱】在庫情報!$B193)*('⑤【組立化粧箱】出荷依頼＆出荷実績'!$M$7:$M$256=④【組立化粧箱】在庫情報!E$4),('⑤【組立化粧箱】出荷依頼＆出荷実績'!$O$7:$O$256))</f>
        <v>0</v>
      </c>
      <c r="F193" s="23">
        <f t="shared" si="33"/>
        <v>4060</v>
      </c>
      <c r="G193" s="21" cm="1">
        <f t="array" ref="G193">SUMPRODUCT(('③【組立化粧箱】作業依頼＆実績'!$K$7:$K$256=④【組立化粧箱】在庫情報!$B193)*('③【組立化粧箱】作業依頼＆実績'!$L$7:$L$256=④【組立化粧箱】在庫情報!H$4),('③【組立化粧箱】作業依頼＆実績'!$N$7:$N$256))</f>
        <v>0</v>
      </c>
      <c r="H193" s="22">
        <f>SUMPRODUCT(('⑤【組立化粧箱】出荷依頼＆出荷実績'!$L$7:$L$256=④【組立化粧箱】在庫情報!$B193)*('⑤【組立化粧箱】出荷依頼＆出荷実績'!$M$7:$M$256=④【組立化粧箱】在庫情報!H$4),('⑤【組立化粧箱】出荷依頼＆出荷実績'!$O$7:$O$256))</f>
        <v>0</v>
      </c>
      <c r="I193" s="23">
        <f t="shared" si="34"/>
        <v>336</v>
      </c>
      <c r="J193" s="21" cm="1">
        <f t="array" ref="J193">SUMPRODUCT(('③【組立化粧箱】作業依頼＆実績'!$K$7:$K$256=④【組立化粧箱】在庫情報!$B193)*('③【組立化粧箱】作業依頼＆実績'!$L$7:$L$256=④【組立化粧箱】在庫情報!K$4),('③【組立化粧箱】作業依頼＆実績'!$N$7:$N$256))</f>
        <v>0</v>
      </c>
      <c r="K193" s="22">
        <f>SUMPRODUCT(('⑤【組立化粧箱】出荷依頼＆出荷実績'!$L$7:$L$256=④【組立化粧箱】在庫情報!$B193)*('⑤【組立化粧箱】出荷依頼＆出荷実績'!$M$7:$M$256=④【組立化粧箱】在庫情報!K$4),('⑤【組立化粧箱】出荷依頼＆出荷実績'!$O$7:$O$256))</f>
        <v>0</v>
      </c>
      <c r="L193" s="23">
        <f t="shared" si="35"/>
        <v>957</v>
      </c>
      <c r="M193" s="159"/>
      <c r="N193" s="160"/>
      <c r="O193" s="161"/>
      <c r="P193" s="21" cm="1">
        <f t="array" ref="P193">SUMPRODUCT(('③【組立化粧箱】作業依頼＆実績'!$K$7:$K$256=④【組立化粧箱】在庫情報!$B193)*('③【組立化粧箱】作業依頼＆実績'!$L$7:$L$256=④【組立化粧箱】在庫情報!Q$4),('③【組立化粧箱】作業依頼＆実績'!$N$7:$N$256))</f>
        <v>0</v>
      </c>
      <c r="Q193" s="21" cm="1">
        <f t="array" ref="Q193">SUMPRODUCT(('③【組立化粧箱】作業依頼＆実績'!$K$7:$K$256=④【組立化粧箱】在庫情報!$B193)*('③【組立化粧箱】作業依頼＆実績'!$L$7:$L$256=④【組立化粧箱】在庫情報!R$4),('③【組立化粧箱】作業依頼＆実績'!$N$7:$N$256))</f>
        <v>0</v>
      </c>
      <c r="R193" s="23">
        <f t="shared" ref="R193:R256" si="36">+R192+P193-Q193</f>
        <v>82</v>
      </c>
      <c r="T193" s="68">
        <f t="shared" ref="T193:T256" si="37">+D193+G193+J193+P193</f>
        <v>0</v>
      </c>
      <c r="U193" s="22">
        <f t="shared" ref="U193:U256" si="38">+E193+H193+K193+N193+Q193</f>
        <v>0</v>
      </c>
      <c r="V193" s="69">
        <f t="shared" ref="V193:V256" si="39">+V192+T193-U193</f>
        <v>5435</v>
      </c>
    </row>
    <row r="194" spans="2:22" ht="19.5" hidden="1" customHeight="1" outlineLevel="1" x14ac:dyDescent="0.25">
      <c r="B194" s="19">
        <f t="shared" si="2"/>
        <v>45418</v>
      </c>
      <c r="C194" s="20" t="s">
        <v>78</v>
      </c>
      <c r="D194" s="21" cm="1">
        <f t="array" ref="D194">SUMPRODUCT(('③【組立化粧箱】作業依頼＆実績'!$K$7:$K$256=④【組立化粧箱】在庫情報!$B194)*('③【組立化粧箱】作業依頼＆実績'!$L$7:$L$256=④【組立化粧箱】在庫情報!E$4),('③【組立化粧箱】作業依頼＆実績'!$N$7:$N$256))</f>
        <v>0</v>
      </c>
      <c r="E194" s="22">
        <f>SUMPRODUCT(('⑤【組立化粧箱】出荷依頼＆出荷実績'!$L$7:$L$256=④【組立化粧箱】在庫情報!$B194)*('⑤【組立化粧箱】出荷依頼＆出荷実績'!$M$7:$M$256=④【組立化粧箱】在庫情報!E$4),('⑤【組立化粧箱】出荷依頼＆出荷実績'!$O$7:$O$256))</f>
        <v>0</v>
      </c>
      <c r="F194" s="23">
        <f t="shared" si="33"/>
        <v>4060</v>
      </c>
      <c r="G194" s="21" cm="1">
        <f t="array" ref="G194">SUMPRODUCT(('③【組立化粧箱】作業依頼＆実績'!$K$7:$K$256=④【組立化粧箱】在庫情報!$B194)*('③【組立化粧箱】作業依頼＆実績'!$L$7:$L$256=④【組立化粧箱】在庫情報!H$4),('③【組立化粧箱】作業依頼＆実績'!$N$7:$N$256))</f>
        <v>0</v>
      </c>
      <c r="H194" s="22">
        <f>SUMPRODUCT(('⑤【組立化粧箱】出荷依頼＆出荷実績'!$L$7:$L$256=④【組立化粧箱】在庫情報!$B194)*('⑤【組立化粧箱】出荷依頼＆出荷実績'!$M$7:$M$256=④【組立化粧箱】在庫情報!H$4),('⑤【組立化粧箱】出荷依頼＆出荷実績'!$O$7:$O$256))</f>
        <v>0</v>
      </c>
      <c r="I194" s="23">
        <f t="shared" si="34"/>
        <v>336</v>
      </c>
      <c r="J194" s="21" cm="1">
        <f t="array" ref="J194">SUMPRODUCT(('③【組立化粧箱】作業依頼＆実績'!$K$7:$K$256=④【組立化粧箱】在庫情報!$B194)*('③【組立化粧箱】作業依頼＆実績'!$L$7:$L$256=④【組立化粧箱】在庫情報!K$4),('③【組立化粧箱】作業依頼＆実績'!$N$7:$N$256))</f>
        <v>0</v>
      </c>
      <c r="K194" s="22">
        <f>SUMPRODUCT(('⑤【組立化粧箱】出荷依頼＆出荷実績'!$L$7:$L$256=④【組立化粧箱】在庫情報!$B194)*('⑤【組立化粧箱】出荷依頼＆出荷実績'!$M$7:$M$256=④【組立化粧箱】在庫情報!K$4),('⑤【組立化粧箱】出荷依頼＆出荷実績'!$O$7:$O$256))</f>
        <v>0</v>
      </c>
      <c r="L194" s="23">
        <f t="shared" si="35"/>
        <v>957</v>
      </c>
      <c r="M194" s="159"/>
      <c r="N194" s="160"/>
      <c r="O194" s="161"/>
      <c r="P194" s="21" cm="1">
        <f t="array" ref="P194">SUMPRODUCT(('③【組立化粧箱】作業依頼＆実績'!$K$7:$K$256=④【組立化粧箱】在庫情報!$B194)*('③【組立化粧箱】作業依頼＆実績'!$L$7:$L$256=④【組立化粧箱】在庫情報!Q$4),('③【組立化粧箱】作業依頼＆実績'!$N$7:$N$256))</f>
        <v>0</v>
      </c>
      <c r="Q194" s="21" cm="1">
        <f t="array" ref="Q194">SUMPRODUCT(('③【組立化粧箱】作業依頼＆実績'!$K$7:$K$256=④【組立化粧箱】在庫情報!$B194)*('③【組立化粧箱】作業依頼＆実績'!$L$7:$L$256=④【組立化粧箱】在庫情報!R$4),('③【組立化粧箱】作業依頼＆実績'!$N$7:$N$256))</f>
        <v>0</v>
      </c>
      <c r="R194" s="23">
        <f t="shared" si="36"/>
        <v>82</v>
      </c>
      <c r="T194" s="68">
        <f t="shared" si="37"/>
        <v>0</v>
      </c>
      <c r="U194" s="22">
        <f t="shared" si="38"/>
        <v>0</v>
      </c>
      <c r="V194" s="69">
        <f t="shared" si="39"/>
        <v>5435</v>
      </c>
    </row>
    <row r="195" spans="2:22" ht="19.5" hidden="1" customHeight="1" outlineLevel="1" x14ac:dyDescent="0.25">
      <c r="B195" s="19">
        <f t="shared" si="2"/>
        <v>45419</v>
      </c>
      <c r="C195" s="20" t="s">
        <v>79</v>
      </c>
      <c r="D195" s="21" cm="1">
        <f t="array" ref="D195">SUMPRODUCT(('③【組立化粧箱】作業依頼＆実績'!$K$7:$K$256=④【組立化粧箱】在庫情報!$B195)*('③【組立化粧箱】作業依頼＆実績'!$L$7:$L$256=④【組立化粧箱】在庫情報!E$4),('③【組立化粧箱】作業依頼＆実績'!$N$7:$N$256))</f>
        <v>0</v>
      </c>
      <c r="E195" s="22">
        <f>SUMPRODUCT(('⑤【組立化粧箱】出荷依頼＆出荷実績'!$L$7:$L$256=④【組立化粧箱】在庫情報!$B195)*('⑤【組立化粧箱】出荷依頼＆出荷実績'!$M$7:$M$256=④【組立化粧箱】在庫情報!E$4),('⑤【組立化粧箱】出荷依頼＆出荷実績'!$O$7:$O$256))</f>
        <v>0</v>
      </c>
      <c r="F195" s="23">
        <f t="shared" si="33"/>
        <v>4060</v>
      </c>
      <c r="G195" s="21" cm="1">
        <f t="array" ref="G195">SUMPRODUCT(('③【組立化粧箱】作業依頼＆実績'!$K$7:$K$256=④【組立化粧箱】在庫情報!$B195)*('③【組立化粧箱】作業依頼＆実績'!$L$7:$L$256=④【組立化粧箱】在庫情報!H$4),('③【組立化粧箱】作業依頼＆実績'!$N$7:$N$256))</f>
        <v>0</v>
      </c>
      <c r="H195" s="22">
        <f>SUMPRODUCT(('⑤【組立化粧箱】出荷依頼＆出荷実績'!$L$7:$L$256=④【組立化粧箱】在庫情報!$B195)*('⑤【組立化粧箱】出荷依頼＆出荷実績'!$M$7:$M$256=④【組立化粧箱】在庫情報!H$4),('⑤【組立化粧箱】出荷依頼＆出荷実績'!$O$7:$O$256))</f>
        <v>0</v>
      </c>
      <c r="I195" s="23">
        <f t="shared" si="34"/>
        <v>336</v>
      </c>
      <c r="J195" s="21" cm="1">
        <f t="array" ref="J195">SUMPRODUCT(('③【組立化粧箱】作業依頼＆実績'!$K$7:$K$256=④【組立化粧箱】在庫情報!$B195)*('③【組立化粧箱】作業依頼＆実績'!$L$7:$L$256=④【組立化粧箱】在庫情報!K$4),('③【組立化粧箱】作業依頼＆実績'!$N$7:$N$256))</f>
        <v>0</v>
      </c>
      <c r="K195" s="22">
        <f>SUMPRODUCT(('⑤【組立化粧箱】出荷依頼＆出荷実績'!$L$7:$L$256=④【組立化粧箱】在庫情報!$B195)*('⑤【組立化粧箱】出荷依頼＆出荷実績'!$M$7:$M$256=④【組立化粧箱】在庫情報!K$4),('⑤【組立化粧箱】出荷依頼＆出荷実績'!$O$7:$O$256))</f>
        <v>0</v>
      </c>
      <c r="L195" s="23">
        <f t="shared" si="35"/>
        <v>957</v>
      </c>
      <c r="M195" s="159"/>
      <c r="N195" s="160"/>
      <c r="O195" s="161"/>
      <c r="P195" s="21" cm="1">
        <f t="array" ref="P195">SUMPRODUCT(('③【組立化粧箱】作業依頼＆実績'!$K$7:$K$256=④【組立化粧箱】在庫情報!$B195)*('③【組立化粧箱】作業依頼＆実績'!$L$7:$L$256=④【組立化粧箱】在庫情報!Q$4),('③【組立化粧箱】作業依頼＆実績'!$N$7:$N$256))</f>
        <v>0</v>
      </c>
      <c r="Q195" s="21" cm="1">
        <f t="array" ref="Q195">SUMPRODUCT(('③【組立化粧箱】作業依頼＆実績'!$K$7:$K$256=④【組立化粧箱】在庫情報!$B195)*('③【組立化粧箱】作業依頼＆実績'!$L$7:$L$256=④【組立化粧箱】在庫情報!R$4),('③【組立化粧箱】作業依頼＆実績'!$N$7:$N$256))</f>
        <v>0</v>
      </c>
      <c r="R195" s="23">
        <f t="shared" si="36"/>
        <v>82</v>
      </c>
      <c r="T195" s="68">
        <f t="shared" si="37"/>
        <v>0</v>
      </c>
      <c r="U195" s="22">
        <f t="shared" si="38"/>
        <v>0</v>
      </c>
      <c r="V195" s="69">
        <f t="shared" si="39"/>
        <v>5435</v>
      </c>
    </row>
    <row r="196" spans="2:22" ht="19.5" hidden="1" customHeight="1" outlineLevel="1" x14ac:dyDescent="0.25">
      <c r="B196" s="19">
        <f t="shared" si="2"/>
        <v>45420</v>
      </c>
      <c r="C196" s="20" t="s">
        <v>80</v>
      </c>
      <c r="D196" s="21" cm="1">
        <f t="array" ref="D196">SUMPRODUCT(('③【組立化粧箱】作業依頼＆実績'!$K$7:$K$256=④【組立化粧箱】在庫情報!$B196)*('③【組立化粧箱】作業依頼＆実績'!$L$7:$L$256=④【組立化粧箱】在庫情報!E$4),('③【組立化粧箱】作業依頼＆実績'!$N$7:$N$256))</f>
        <v>0</v>
      </c>
      <c r="E196" s="22">
        <f>SUMPRODUCT(('⑤【組立化粧箱】出荷依頼＆出荷実績'!$L$7:$L$256=④【組立化粧箱】在庫情報!$B196)*('⑤【組立化粧箱】出荷依頼＆出荷実績'!$M$7:$M$256=④【組立化粧箱】在庫情報!E$4),('⑤【組立化粧箱】出荷依頼＆出荷実績'!$O$7:$O$256))</f>
        <v>0</v>
      </c>
      <c r="F196" s="23">
        <f t="shared" si="33"/>
        <v>4060</v>
      </c>
      <c r="G196" s="21" cm="1">
        <f t="array" ref="G196">SUMPRODUCT(('③【組立化粧箱】作業依頼＆実績'!$K$7:$K$256=④【組立化粧箱】在庫情報!$B196)*('③【組立化粧箱】作業依頼＆実績'!$L$7:$L$256=④【組立化粧箱】在庫情報!H$4),('③【組立化粧箱】作業依頼＆実績'!$N$7:$N$256))</f>
        <v>0</v>
      </c>
      <c r="H196" s="22">
        <f>SUMPRODUCT(('⑤【組立化粧箱】出荷依頼＆出荷実績'!$L$7:$L$256=④【組立化粧箱】在庫情報!$B196)*('⑤【組立化粧箱】出荷依頼＆出荷実績'!$M$7:$M$256=④【組立化粧箱】在庫情報!H$4),('⑤【組立化粧箱】出荷依頼＆出荷実績'!$O$7:$O$256))</f>
        <v>0</v>
      </c>
      <c r="I196" s="23">
        <f t="shared" si="34"/>
        <v>336</v>
      </c>
      <c r="J196" s="21" cm="1">
        <f t="array" ref="J196">SUMPRODUCT(('③【組立化粧箱】作業依頼＆実績'!$K$7:$K$256=④【組立化粧箱】在庫情報!$B196)*('③【組立化粧箱】作業依頼＆実績'!$L$7:$L$256=④【組立化粧箱】在庫情報!K$4),('③【組立化粧箱】作業依頼＆実績'!$N$7:$N$256))</f>
        <v>0</v>
      </c>
      <c r="K196" s="22">
        <f>SUMPRODUCT(('⑤【組立化粧箱】出荷依頼＆出荷実績'!$L$7:$L$256=④【組立化粧箱】在庫情報!$B196)*('⑤【組立化粧箱】出荷依頼＆出荷実績'!$M$7:$M$256=④【組立化粧箱】在庫情報!K$4),('⑤【組立化粧箱】出荷依頼＆出荷実績'!$O$7:$O$256))</f>
        <v>0</v>
      </c>
      <c r="L196" s="23">
        <f t="shared" si="35"/>
        <v>957</v>
      </c>
      <c r="M196" s="159"/>
      <c r="N196" s="160"/>
      <c r="O196" s="161"/>
      <c r="P196" s="21" cm="1">
        <f t="array" ref="P196">SUMPRODUCT(('③【組立化粧箱】作業依頼＆実績'!$K$7:$K$256=④【組立化粧箱】在庫情報!$B196)*('③【組立化粧箱】作業依頼＆実績'!$L$7:$L$256=④【組立化粧箱】在庫情報!Q$4),('③【組立化粧箱】作業依頼＆実績'!$N$7:$N$256))</f>
        <v>0</v>
      </c>
      <c r="Q196" s="21" cm="1">
        <f t="array" ref="Q196">SUMPRODUCT(('③【組立化粧箱】作業依頼＆実績'!$K$7:$K$256=④【組立化粧箱】在庫情報!$B196)*('③【組立化粧箱】作業依頼＆実績'!$L$7:$L$256=④【組立化粧箱】在庫情報!R$4),('③【組立化粧箱】作業依頼＆実績'!$N$7:$N$256))</f>
        <v>0</v>
      </c>
      <c r="R196" s="23">
        <f t="shared" si="36"/>
        <v>82</v>
      </c>
      <c r="T196" s="68">
        <f t="shared" si="37"/>
        <v>0</v>
      </c>
      <c r="U196" s="22">
        <f t="shared" si="38"/>
        <v>0</v>
      </c>
      <c r="V196" s="69">
        <f t="shared" si="39"/>
        <v>5435</v>
      </c>
    </row>
    <row r="197" spans="2:22" ht="19.5" hidden="1" customHeight="1" outlineLevel="1" x14ac:dyDescent="0.25">
      <c r="B197" s="19">
        <f t="shared" si="2"/>
        <v>45421</v>
      </c>
      <c r="C197" s="20" t="s">
        <v>81</v>
      </c>
      <c r="D197" s="21" cm="1">
        <f t="array" ref="D197">SUMPRODUCT(('③【組立化粧箱】作業依頼＆実績'!$K$7:$K$256=④【組立化粧箱】在庫情報!$B197)*('③【組立化粧箱】作業依頼＆実績'!$L$7:$L$256=④【組立化粧箱】在庫情報!E$4),('③【組立化粧箱】作業依頼＆実績'!$N$7:$N$256))</f>
        <v>0</v>
      </c>
      <c r="E197" s="22">
        <f>SUMPRODUCT(('⑤【組立化粧箱】出荷依頼＆出荷実績'!$L$7:$L$256=④【組立化粧箱】在庫情報!$B197)*('⑤【組立化粧箱】出荷依頼＆出荷実績'!$M$7:$M$256=④【組立化粧箱】在庫情報!E$4),('⑤【組立化粧箱】出荷依頼＆出荷実績'!$O$7:$O$256))</f>
        <v>0</v>
      </c>
      <c r="F197" s="23">
        <f t="shared" si="33"/>
        <v>4060</v>
      </c>
      <c r="G197" s="21" cm="1">
        <f t="array" ref="G197">SUMPRODUCT(('③【組立化粧箱】作業依頼＆実績'!$K$7:$K$256=④【組立化粧箱】在庫情報!$B197)*('③【組立化粧箱】作業依頼＆実績'!$L$7:$L$256=④【組立化粧箱】在庫情報!H$4),('③【組立化粧箱】作業依頼＆実績'!$N$7:$N$256))</f>
        <v>0</v>
      </c>
      <c r="H197" s="22">
        <f>SUMPRODUCT(('⑤【組立化粧箱】出荷依頼＆出荷実績'!$L$7:$L$256=④【組立化粧箱】在庫情報!$B197)*('⑤【組立化粧箱】出荷依頼＆出荷実績'!$M$7:$M$256=④【組立化粧箱】在庫情報!H$4),('⑤【組立化粧箱】出荷依頼＆出荷実績'!$O$7:$O$256))</f>
        <v>0</v>
      </c>
      <c r="I197" s="23">
        <f t="shared" si="34"/>
        <v>336</v>
      </c>
      <c r="J197" s="21" cm="1">
        <f t="array" ref="J197">SUMPRODUCT(('③【組立化粧箱】作業依頼＆実績'!$K$7:$K$256=④【組立化粧箱】在庫情報!$B197)*('③【組立化粧箱】作業依頼＆実績'!$L$7:$L$256=④【組立化粧箱】在庫情報!K$4),('③【組立化粧箱】作業依頼＆実績'!$N$7:$N$256))</f>
        <v>0</v>
      </c>
      <c r="K197" s="22">
        <f>SUMPRODUCT(('⑤【組立化粧箱】出荷依頼＆出荷実績'!$L$7:$L$256=④【組立化粧箱】在庫情報!$B197)*('⑤【組立化粧箱】出荷依頼＆出荷実績'!$M$7:$M$256=④【組立化粧箱】在庫情報!K$4),('⑤【組立化粧箱】出荷依頼＆出荷実績'!$O$7:$O$256))</f>
        <v>0</v>
      </c>
      <c r="L197" s="23">
        <f t="shared" si="35"/>
        <v>957</v>
      </c>
      <c r="M197" s="159"/>
      <c r="N197" s="160"/>
      <c r="O197" s="161"/>
      <c r="P197" s="21" cm="1">
        <f t="array" ref="P197">SUMPRODUCT(('③【組立化粧箱】作業依頼＆実績'!$K$7:$K$256=④【組立化粧箱】在庫情報!$B197)*('③【組立化粧箱】作業依頼＆実績'!$L$7:$L$256=④【組立化粧箱】在庫情報!Q$4),('③【組立化粧箱】作業依頼＆実績'!$N$7:$N$256))</f>
        <v>0</v>
      </c>
      <c r="Q197" s="21" cm="1">
        <f t="array" ref="Q197">SUMPRODUCT(('③【組立化粧箱】作業依頼＆実績'!$K$7:$K$256=④【組立化粧箱】在庫情報!$B197)*('③【組立化粧箱】作業依頼＆実績'!$L$7:$L$256=④【組立化粧箱】在庫情報!R$4),('③【組立化粧箱】作業依頼＆実績'!$N$7:$N$256))</f>
        <v>0</v>
      </c>
      <c r="R197" s="23">
        <f t="shared" si="36"/>
        <v>82</v>
      </c>
      <c r="T197" s="68">
        <f t="shared" si="37"/>
        <v>0</v>
      </c>
      <c r="U197" s="22">
        <f t="shared" si="38"/>
        <v>0</v>
      </c>
      <c r="V197" s="69">
        <f t="shared" si="39"/>
        <v>5435</v>
      </c>
    </row>
    <row r="198" spans="2:22" ht="19.5" hidden="1" customHeight="1" outlineLevel="1" x14ac:dyDescent="0.25">
      <c r="B198" s="19">
        <f t="shared" si="2"/>
        <v>45422</v>
      </c>
      <c r="C198" s="20" t="s">
        <v>75</v>
      </c>
      <c r="D198" s="21" cm="1">
        <f t="array" ref="D198">SUMPRODUCT(('③【組立化粧箱】作業依頼＆実績'!$K$7:$K$256=④【組立化粧箱】在庫情報!$B198)*('③【組立化粧箱】作業依頼＆実績'!$L$7:$L$256=④【組立化粧箱】在庫情報!E$4),('③【組立化粧箱】作業依頼＆実績'!$N$7:$N$256))</f>
        <v>0</v>
      </c>
      <c r="E198" s="22">
        <f>SUMPRODUCT(('⑤【組立化粧箱】出荷依頼＆出荷実績'!$L$7:$L$256=④【組立化粧箱】在庫情報!$B198)*('⑤【組立化粧箱】出荷依頼＆出荷実績'!$M$7:$M$256=④【組立化粧箱】在庫情報!E$4),('⑤【組立化粧箱】出荷依頼＆出荷実績'!$O$7:$O$256))</f>
        <v>0</v>
      </c>
      <c r="F198" s="23">
        <f t="shared" si="33"/>
        <v>4060</v>
      </c>
      <c r="G198" s="21" cm="1">
        <f t="array" ref="G198">SUMPRODUCT(('③【組立化粧箱】作業依頼＆実績'!$K$7:$K$256=④【組立化粧箱】在庫情報!$B198)*('③【組立化粧箱】作業依頼＆実績'!$L$7:$L$256=④【組立化粧箱】在庫情報!H$4),('③【組立化粧箱】作業依頼＆実績'!$N$7:$N$256))</f>
        <v>0</v>
      </c>
      <c r="H198" s="22">
        <f>SUMPRODUCT(('⑤【組立化粧箱】出荷依頼＆出荷実績'!$L$7:$L$256=④【組立化粧箱】在庫情報!$B198)*('⑤【組立化粧箱】出荷依頼＆出荷実績'!$M$7:$M$256=④【組立化粧箱】在庫情報!H$4),('⑤【組立化粧箱】出荷依頼＆出荷実績'!$O$7:$O$256))</f>
        <v>0</v>
      </c>
      <c r="I198" s="23">
        <f t="shared" si="34"/>
        <v>336</v>
      </c>
      <c r="J198" s="21" cm="1">
        <f t="array" ref="J198">SUMPRODUCT(('③【組立化粧箱】作業依頼＆実績'!$K$7:$K$256=④【組立化粧箱】在庫情報!$B198)*('③【組立化粧箱】作業依頼＆実績'!$L$7:$L$256=④【組立化粧箱】在庫情報!K$4),('③【組立化粧箱】作業依頼＆実績'!$N$7:$N$256))</f>
        <v>0</v>
      </c>
      <c r="K198" s="22">
        <f>SUMPRODUCT(('⑤【組立化粧箱】出荷依頼＆出荷実績'!$L$7:$L$256=④【組立化粧箱】在庫情報!$B198)*('⑤【組立化粧箱】出荷依頼＆出荷実績'!$M$7:$M$256=④【組立化粧箱】在庫情報!K$4),('⑤【組立化粧箱】出荷依頼＆出荷実績'!$O$7:$O$256))</f>
        <v>0</v>
      </c>
      <c r="L198" s="23">
        <f t="shared" si="35"/>
        <v>957</v>
      </c>
      <c r="M198" s="159"/>
      <c r="N198" s="160"/>
      <c r="O198" s="161"/>
      <c r="P198" s="21" cm="1">
        <f t="array" ref="P198">SUMPRODUCT(('③【組立化粧箱】作業依頼＆実績'!$K$7:$K$256=④【組立化粧箱】在庫情報!$B198)*('③【組立化粧箱】作業依頼＆実績'!$L$7:$L$256=④【組立化粧箱】在庫情報!Q$4),('③【組立化粧箱】作業依頼＆実績'!$N$7:$N$256))</f>
        <v>0</v>
      </c>
      <c r="Q198" s="21" cm="1">
        <f t="array" ref="Q198">SUMPRODUCT(('③【組立化粧箱】作業依頼＆実績'!$K$7:$K$256=④【組立化粧箱】在庫情報!$B198)*('③【組立化粧箱】作業依頼＆実績'!$L$7:$L$256=④【組立化粧箱】在庫情報!R$4),('③【組立化粧箱】作業依頼＆実績'!$N$7:$N$256))</f>
        <v>0</v>
      </c>
      <c r="R198" s="23">
        <f t="shared" si="36"/>
        <v>82</v>
      </c>
      <c r="T198" s="68">
        <f t="shared" si="37"/>
        <v>0</v>
      </c>
      <c r="U198" s="22">
        <f t="shared" si="38"/>
        <v>0</v>
      </c>
      <c r="V198" s="69">
        <f t="shared" si="39"/>
        <v>5435</v>
      </c>
    </row>
    <row r="199" spans="2:22" ht="19.5" hidden="1" customHeight="1" outlineLevel="1" x14ac:dyDescent="0.25">
      <c r="B199" s="19">
        <f t="shared" si="2"/>
        <v>45423</v>
      </c>
      <c r="C199" s="20" t="s">
        <v>76</v>
      </c>
      <c r="D199" s="21" cm="1">
        <f t="array" ref="D199">SUMPRODUCT(('③【組立化粧箱】作業依頼＆実績'!$K$7:$K$256=④【組立化粧箱】在庫情報!$B199)*('③【組立化粧箱】作業依頼＆実績'!$L$7:$L$256=④【組立化粧箱】在庫情報!E$4),('③【組立化粧箱】作業依頼＆実績'!$N$7:$N$256))</f>
        <v>0</v>
      </c>
      <c r="E199" s="22">
        <f>SUMPRODUCT(('⑤【組立化粧箱】出荷依頼＆出荷実績'!$L$7:$L$256=④【組立化粧箱】在庫情報!$B199)*('⑤【組立化粧箱】出荷依頼＆出荷実績'!$M$7:$M$256=④【組立化粧箱】在庫情報!E$4),('⑤【組立化粧箱】出荷依頼＆出荷実績'!$O$7:$O$256))</f>
        <v>0</v>
      </c>
      <c r="F199" s="23">
        <f t="shared" si="33"/>
        <v>4060</v>
      </c>
      <c r="G199" s="21" cm="1">
        <f t="array" ref="G199">SUMPRODUCT(('③【組立化粧箱】作業依頼＆実績'!$K$7:$K$256=④【組立化粧箱】在庫情報!$B199)*('③【組立化粧箱】作業依頼＆実績'!$L$7:$L$256=④【組立化粧箱】在庫情報!H$4),('③【組立化粧箱】作業依頼＆実績'!$N$7:$N$256))</f>
        <v>0</v>
      </c>
      <c r="H199" s="22">
        <f>SUMPRODUCT(('⑤【組立化粧箱】出荷依頼＆出荷実績'!$L$7:$L$256=④【組立化粧箱】在庫情報!$B199)*('⑤【組立化粧箱】出荷依頼＆出荷実績'!$M$7:$M$256=④【組立化粧箱】在庫情報!H$4),('⑤【組立化粧箱】出荷依頼＆出荷実績'!$O$7:$O$256))</f>
        <v>0</v>
      </c>
      <c r="I199" s="23">
        <f t="shared" si="34"/>
        <v>336</v>
      </c>
      <c r="J199" s="21" cm="1">
        <f t="array" ref="J199">SUMPRODUCT(('③【組立化粧箱】作業依頼＆実績'!$K$7:$K$256=④【組立化粧箱】在庫情報!$B199)*('③【組立化粧箱】作業依頼＆実績'!$L$7:$L$256=④【組立化粧箱】在庫情報!K$4),('③【組立化粧箱】作業依頼＆実績'!$N$7:$N$256))</f>
        <v>0</v>
      </c>
      <c r="K199" s="22">
        <f>SUMPRODUCT(('⑤【組立化粧箱】出荷依頼＆出荷実績'!$L$7:$L$256=④【組立化粧箱】在庫情報!$B199)*('⑤【組立化粧箱】出荷依頼＆出荷実績'!$M$7:$M$256=④【組立化粧箱】在庫情報!K$4),('⑤【組立化粧箱】出荷依頼＆出荷実績'!$O$7:$O$256))</f>
        <v>0</v>
      </c>
      <c r="L199" s="23">
        <f t="shared" si="35"/>
        <v>957</v>
      </c>
      <c r="M199" s="159"/>
      <c r="N199" s="160"/>
      <c r="O199" s="161"/>
      <c r="P199" s="21" cm="1">
        <f t="array" ref="P199">SUMPRODUCT(('③【組立化粧箱】作業依頼＆実績'!$K$7:$K$256=④【組立化粧箱】在庫情報!$B199)*('③【組立化粧箱】作業依頼＆実績'!$L$7:$L$256=④【組立化粧箱】在庫情報!Q$4),('③【組立化粧箱】作業依頼＆実績'!$N$7:$N$256))</f>
        <v>0</v>
      </c>
      <c r="Q199" s="21" cm="1">
        <f t="array" ref="Q199">SUMPRODUCT(('③【組立化粧箱】作業依頼＆実績'!$K$7:$K$256=④【組立化粧箱】在庫情報!$B199)*('③【組立化粧箱】作業依頼＆実績'!$L$7:$L$256=④【組立化粧箱】在庫情報!R$4),('③【組立化粧箱】作業依頼＆実績'!$N$7:$N$256))</f>
        <v>0</v>
      </c>
      <c r="R199" s="23">
        <f t="shared" si="36"/>
        <v>82</v>
      </c>
      <c r="T199" s="68">
        <f t="shared" si="37"/>
        <v>0</v>
      </c>
      <c r="U199" s="22">
        <f t="shared" si="38"/>
        <v>0</v>
      </c>
      <c r="V199" s="69">
        <f t="shared" si="39"/>
        <v>5435</v>
      </c>
    </row>
    <row r="200" spans="2:22" ht="19.5" hidden="1" customHeight="1" outlineLevel="1" x14ac:dyDescent="0.25">
      <c r="B200" s="19">
        <f t="shared" si="2"/>
        <v>45424</v>
      </c>
      <c r="C200" s="20" t="s">
        <v>77</v>
      </c>
      <c r="D200" s="21" cm="1">
        <f t="array" ref="D200">SUMPRODUCT(('③【組立化粧箱】作業依頼＆実績'!$K$7:$K$256=④【組立化粧箱】在庫情報!$B200)*('③【組立化粧箱】作業依頼＆実績'!$L$7:$L$256=④【組立化粧箱】在庫情報!E$4),('③【組立化粧箱】作業依頼＆実績'!$N$7:$N$256))</f>
        <v>0</v>
      </c>
      <c r="E200" s="22">
        <f>SUMPRODUCT(('⑤【組立化粧箱】出荷依頼＆出荷実績'!$L$7:$L$256=④【組立化粧箱】在庫情報!$B200)*('⑤【組立化粧箱】出荷依頼＆出荷実績'!$M$7:$M$256=④【組立化粧箱】在庫情報!E$4),('⑤【組立化粧箱】出荷依頼＆出荷実績'!$O$7:$O$256))</f>
        <v>0</v>
      </c>
      <c r="F200" s="23">
        <f t="shared" si="33"/>
        <v>4060</v>
      </c>
      <c r="G200" s="21" cm="1">
        <f t="array" ref="G200">SUMPRODUCT(('③【組立化粧箱】作業依頼＆実績'!$K$7:$K$256=④【組立化粧箱】在庫情報!$B200)*('③【組立化粧箱】作業依頼＆実績'!$L$7:$L$256=④【組立化粧箱】在庫情報!H$4),('③【組立化粧箱】作業依頼＆実績'!$N$7:$N$256))</f>
        <v>0</v>
      </c>
      <c r="H200" s="22">
        <f>SUMPRODUCT(('⑤【組立化粧箱】出荷依頼＆出荷実績'!$L$7:$L$256=④【組立化粧箱】在庫情報!$B200)*('⑤【組立化粧箱】出荷依頼＆出荷実績'!$M$7:$M$256=④【組立化粧箱】在庫情報!H$4),('⑤【組立化粧箱】出荷依頼＆出荷実績'!$O$7:$O$256))</f>
        <v>0</v>
      </c>
      <c r="I200" s="23">
        <f t="shared" si="34"/>
        <v>336</v>
      </c>
      <c r="J200" s="21" cm="1">
        <f t="array" ref="J200">SUMPRODUCT(('③【組立化粧箱】作業依頼＆実績'!$K$7:$K$256=④【組立化粧箱】在庫情報!$B200)*('③【組立化粧箱】作業依頼＆実績'!$L$7:$L$256=④【組立化粧箱】在庫情報!K$4),('③【組立化粧箱】作業依頼＆実績'!$N$7:$N$256))</f>
        <v>0</v>
      </c>
      <c r="K200" s="22">
        <f>SUMPRODUCT(('⑤【組立化粧箱】出荷依頼＆出荷実績'!$L$7:$L$256=④【組立化粧箱】在庫情報!$B200)*('⑤【組立化粧箱】出荷依頼＆出荷実績'!$M$7:$M$256=④【組立化粧箱】在庫情報!K$4),('⑤【組立化粧箱】出荷依頼＆出荷実績'!$O$7:$O$256))</f>
        <v>0</v>
      </c>
      <c r="L200" s="23">
        <f t="shared" si="35"/>
        <v>957</v>
      </c>
      <c r="M200" s="159"/>
      <c r="N200" s="160"/>
      <c r="O200" s="161"/>
      <c r="P200" s="21" cm="1">
        <f t="array" ref="P200">SUMPRODUCT(('③【組立化粧箱】作業依頼＆実績'!$K$7:$K$256=④【組立化粧箱】在庫情報!$B200)*('③【組立化粧箱】作業依頼＆実績'!$L$7:$L$256=④【組立化粧箱】在庫情報!Q$4),('③【組立化粧箱】作業依頼＆実績'!$N$7:$N$256))</f>
        <v>0</v>
      </c>
      <c r="Q200" s="21" cm="1">
        <f t="array" ref="Q200">SUMPRODUCT(('③【組立化粧箱】作業依頼＆実績'!$K$7:$K$256=④【組立化粧箱】在庫情報!$B200)*('③【組立化粧箱】作業依頼＆実績'!$L$7:$L$256=④【組立化粧箱】在庫情報!R$4),('③【組立化粧箱】作業依頼＆実績'!$N$7:$N$256))</f>
        <v>0</v>
      </c>
      <c r="R200" s="23">
        <f t="shared" si="36"/>
        <v>82</v>
      </c>
      <c r="T200" s="68">
        <f t="shared" si="37"/>
        <v>0</v>
      </c>
      <c r="U200" s="22">
        <f t="shared" si="38"/>
        <v>0</v>
      </c>
      <c r="V200" s="69">
        <f t="shared" si="39"/>
        <v>5435</v>
      </c>
    </row>
    <row r="201" spans="2:22" ht="19.5" hidden="1" customHeight="1" outlineLevel="1" x14ac:dyDescent="0.25">
      <c r="B201" s="19">
        <f t="shared" si="2"/>
        <v>45425</v>
      </c>
      <c r="C201" s="20" t="s">
        <v>78</v>
      </c>
      <c r="D201" s="21" cm="1">
        <f t="array" ref="D201">SUMPRODUCT(('③【組立化粧箱】作業依頼＆実績'!$K$7:$K$256=④【組立化粧箱】在庫情報!$B201)*('③【組立化粧箱】作業依頼＆実績'!$L$7:$L$256=④【組立化粧箱】在庫情報!E$4),('③【組立化粧箱】作業依頼＆実績'!$N$7:$N$256))</f>
        <v>0</v>
      </c>
      <c r="E201" s="22">
        <f>SUMPRODUCT(('⑤【組立化粧箱】出荷依頼＆出荷実績'!$L$7:$L$256=④【組立化粧箱】在庫情報!$B201)*('⑤【組立化粧箱】出荷依頼＆出荷実績'!$M$7:$M$256=④【組立化粧箱】在庫情報!E$4),('⑤【組立化粧箱】出荷依頼＆出荷実績'!$O$7:$O$256))</f>
        <v>0</v>
      </c>
      <c r="F201" s="23">
        <f t="shared" si="33"/>
        <v>4060</v>
      </c>
      <c r="G201" s="21" cm="1">
        <f t="array" ref="G201">SUMPRODUCT(('③【組立化粧箱】作業依頼＆実績'!$K$7:$K$256=④【組立化粧箱】在庫情報!$B201)*('③【組立化粧箱】作業依頼＆実績'!$L$7:$L$256=④【組立化粧箱】在庫情報!H$4),('③【組立化粧箱】作業依頼＆実績'!$N$7:$N$256))</f>
        <v>0</v>
      </c>
      <c r="H201" s="22">
        <f>SUMPRODUCT(('⑤【組立化粧箱】出荷依頼＆出荷実績'!$L$7:$L$256=④【組立化粧箱】在庫情報!$B201)*('⑤【組立化粧箱】出荷依頼＆出荷実績'!$M$7:$M$256=④【組立化粧箱】在庫情報!H$4),('⑤【組立化粧箱】出荷依頼＆出荷実績'!$O$7:$O$256))</f>
        <v>0</v>
      </c>
      <c r="I201" s="23">
        <f t="shared" si="34"/>
        <v>336</v>
      </c>
      <c r="J201" s="21" cm="1">
        <f t="array" ref="J201">SUMPRODUCT(('③【組立化粧箱】作業依頼＆実績'!$K$7:$K$256=④【組立化粧箱】在庫情報!$B201)*('③【組立化粧箱】作業依頼＆実績'!$L$7:$L$256=④【組立化粧箱】在庫情報!K$4),('③【組立化粧箱】作業依頼＆実績'!$N$7:$N$256))</f>
        <v>0</v>
      </c>
      <c r="K201" s="22">
        <f>SUMPRODUCT(('⑤【組立化粧箱】出荷依頼＆出荷実績'!$L$7:$L$256=④【組立化粧箱】在庫情報!$B201)*('⑤【組立化粧箱】出荷依頼＆出荷実績'!$M$7:$M$256=④【組立化粧箱】在庫情報!K$4),('⑤【組立化粧箱】出荷依頼＆出荷実績'!$O$7:$O$256))</f>
        <v>0</v>
      </c>
      <c r="L201" s="23">
        <f t="shared" si="35"/>
        <v>957</v>
      </c>
      <c r="M201" s="159"/>
      <c r="N201" s="160"/>
      <c r="O201" s="161"/>
      <c r="P201" s="21" cm="1">
        <f t="array" ref="P201">SUMPRODUCT(('③【組立化粧箱】作業依頼＆実績'!$K$7:$K$256=④【組立化粧箱】在庫情報!$B201)*('③【組立化粧箱】作業依頼＆実績'!$L$7:$L$256=④【組立化粧箱】在庫情報!Q$4),('③【組立化粧箱】作業依頼＆実績'!$N$7:$N$256))</f>
        <v>0</v>
      </c>
      <c r="Q201" s="21" cm="1">
        <f t="array" ref="Q201">SUMPRODUCT(('③【組立化粧箱】作業依頼＆実績'!$K$7:$K$256=④【組立化粧箱】在庫情報!$B201)*('③【組立化粧箱】作業依頼＆実績'!$L$7:$L$256=④【組立化粧箱】在庫情報!R$4),('③【組立化粧箱】作業依頼＆実績'!$N$7:$N$256))</f>
        <v>0</v>
      </c>
      <c r="R201" s="23">
        <f t="shared" si="36"/>
        <v>82</v>
      </c>
      <c r="T201" s="68">
        <f t="shared" si="37"/>
        <v>0</v>
      </c>
      <c r="U201" s="22">
        <f t="shared" si="38"/>
        <v>0</v>
      </c>
      <c r="V201" s="69">
        <f t="shared" si="39"/>
        <v>5435</v>
      </c>
    </row>
    <row r="202" spans="2:22" ht="19.5" hidden="1" customHeight="1" outlineLevel="1" x14ac:dyDescent="0.25">
      <c r="B202" s="19">
        <f t="shared" si="2"/>
        <v>45426</v>
      </c>
      <c r="C202" s="20" t="s">
        <v>79</v>
      </c>
      <c r="D202" s="21" cm="1">
        <f t="array" ref="D202">SUMPRODUCT(('③【組立化粧箱】作業依頼＆実績'!$K$7:$K$256=④【組立化粧箱】在庫情報!$B202)*('③【組立化粧箱】作業依頼＆実績'!$L$7:$L$256=④【組立化粧箱】在庫情報!E$4),('③【組立化粧箱】作業依頼＆実績'!$N$7:$N$256))</f>
        <v>0</v>
      </c>
      <c r="E202" s="22">
        <f>SUMPRODUCT(('⑤【組立化粧箱】出荷依頼＆出荷実績'!$L$7:$L$256=④【組立化粧箱】在庫情報!$B202)*('⑤【組立化粧箱】出荷依頼＆出荷実績'!$M$7:$M$256=④【組立化粧箱】在庫情報!E$4),('⑤【組立化粧箱】出荷依頼＆出荷実績'!$O$7:$O$256))</f>
        <v>0</v>
      </c>
      <c r="F202" s="23">
        <f t="shared" si="33"/>
        <v>4060</v>
      </c>
      <c r="G202" s="21" cm="1">
        <f t="array" ref="G202">SUMPRODUCT(('③【組立化粧箱】作業依頼＆実績'!$K$7:$K$256=④【組立化粧箱】在庫情報!$B202)*('③【組立化粧箱】作業依頼＆実績'!$L$7:$L$256=④【組立化粧箱】在庫情報!H$4),('③【組立化粧箱】作業依頼＆実績'!$N$7:$N$256))</f>
        <v>0</v>
      </c>
      <c r="H202" s="22">
        <f>SUMPRODUCT(('⑤【組立化粧箱】出荷依頼＆出荷実績'!$L$7:$L$256=④【組立化粧箱】在庫情報!$B202)*('⑤【組立化粧箱】出荷依頼＆出荷実績'!$M$7:$M$256=④【組立化粧箱】在庫情報!H$4),('⑤【組立化粧箱】出荷依頼＆出荷実績'!$O$7:$O$256))</f>
        <v>0</v>
      </c>
      <c r="I202" s="23">
        <f t="shared" si="34"/>
        <v>336</v>
      </c>
      <c r="J202" s="21" cm="1">
        <f t="array" ref="J202">SUMPRODUCT(('③【組立化粧箱】作業依頼＆実績'!$K$7:$K$256=④【組立化粧箱】在庫情報!$B202)*('③【組立化粧箱】作業依頼＆実績'!$L$7:$L$256=④【組立化粧箱】在庫情報!K$4),('③【組立化粧箱】作業依頼＆実績'!$N$7:$N$256))</f>
        <v>0</v>
      </c>
      <c r="K202" s="22">
        <f>SUMPRODUCT(('⑤【組立化粧箱】出荷依頼＆出荷実績'!$L$7:$L$256=④【組立化粧箱】在庫情報!$B202)*('⑤【組立化粧箱】出荷依頼＆出荷実績'!$M$7:$M$256=④【組立化粧箱】在庫情報!K$4),('⑤【組立化粧箱】出荷依頼＆出荷実績'!$O$7:$O$256))</f>
        <v>0</v>
      </c>
      <c r="L202" s="23">
        <f t="shared" si="35"/>
        <v>957</v>
      </c>
      <c r="M202" s="159"/>
      <c r="N202" s="160"/>
      <c r="O202" s="161"/>
      <c r="P202" s="21" cm="1">
        <f t="array" ref="P202">SUMPRODUCT(('③【組立化粧箱】作業依頼＆実績'!$K$7:$K$256=④【組立化粧箱】在庫情報!$B202)*('③【組立化粧箱】作業依頼＆実績'!$L$7:$L$256=④【組立化粧箱】在庫情報!Q$4),('③【組立化粧箱】作業依頼＆実績'!$N$7:$N$256))</f>
        <v>0</v>
      </c>
      <c r="Q202" s="21" cm="1">
        <f t="array" ref="Q202">SUMPRODUCT(('③【組立化粧箱】作業依頼＆実績'!$K$7:$K$256=④【組立化粧箱】在庫情報!$B202)*('③【組立化粧箱】作業依頼＆実績'!$L$7:$L$256=④【組立化粧箱】在庫情報!R$4),('③【組立化粧箱】作業依頼＆実績'!$N$7:$N$256))</f>
        <v>0</v>
      </c>
      <c r="R202" s="23">
        <f t="shared" si="36"/>
        <v>82</v>
      </c>
      <c r="T202" s="68">
        <f t="shared" si="37"/>
        <v>0</v>
      </c>
      <c r="U202" s="22">
        <f t="shared" si="38"/>
        <v>0</v>
      </c>
      <c r="V202" s="69">
        <f t="shared" si="39"/>
        <v>5435</v>
      </c>
    </row>
    <row r="203" spans="2:22" ht="19.5" hidden="1" customHeight="1" outlineLevel="1" x14ac:dyDescent="0.25">
      <c r="B203" s="19">
        <f t="shared" si="2"/>
        <v>45427</v>
      </c>
      <c r="C203" s="20" t="s">
        <v>80</v>
      </c>
      <c r="D203" s="21" cm="1">
        <f t="array" ref="D203">SUMPRODUCT(('③【組立化粧箱】作業依頼＆実績'!$K$7:$K$256=④【組立化粧箱】在庫情報!$B203)*('③【組立化粧箱】作業依頼＆実績'!$L$7:$L$256=④【組立化粧箱】在庫情報!E$4),('③【組立化粧箱】作業依頼＆実績'!$N$7:$N$256))</f>
        <v>0</v>
      </c>
      <c r="E203" s="22">
        <f>SUMPRODUCT(('⑤【組立化粧箱】出荷依頼＆出荷実績'!$L$7:$L$256=④【組立化粧箱】在庫情報!$B203)*('⑤【組立化粧箱】出荷依頼＆出荷実績'!$M$7:$M$256=④【組立化粧箱】在庫情報!E$4),('⑤【組立化粧箱】出荷依頼＆出荷実績'!$O$7:$O$256))</f>
        <v>0</v>
      </c>
      <c r="F203" s="23">
        <f t="shared" si="33"/>
        <v>4060</v>
      </c>
      <c r="G203" s="21" cm="1">
        <f t="array" ref="G203">SUMPRODUCT(('③【組立化粧箱】作業依頼＆実績'!$K$7:$K$256=④【組立化粧箱】在庫情報!$B203)*('③【組立化粧箱】作業依頼＆実績'!$L$7:$L$256=④【組立化粧箱】在庫情報!H$4),('③【組立化粧箱】作業依頼＆実績'!$N$7:$N$256))</f>
        <v>0</v>
      </c>
      <c r="H203" s="22">
        <f>SUMPRODUCT(('⑤【組立化粧箱】出荷依頼＆出荷実績'!$L$7:$L$256=④【組立化粧箱】在庫情報!$B203)*('⑤【組立化粧箱】出荷依頼＆出荷実績'!$M$7:$M$256=④【組立化粧箱】在庫情報!H$4),('⑤【組立化粧箱】出荷依頼＆出荷実績'!$O$7:$O$256))</f>
        <v>0</v>
      </c>
      <c r="I203" s="23">
        <f t="shared" si="34"/>
        <v>336</v>
      </c>
      <c r="J203" s="21" cm="1">
        <f t="array" ref="J203">SUMPRODUCT(('③【組立化粧箱】作業依頼＆実績'!$K$7:$K$256=④【組立化粧箱】在庫情報!$B203)*('③【組立化粧箱】作業依頼＆実績'!$L$7:$L$256=④【組立化粧箱】在庫情報!K$4),('③【組立化粧箱】作業依頼＆実績'!$N$7:$N$256))</f>
        <v>0</v>
      </c>
      <c r="K203" s="22">
        <f>SUMPRODUCT(('⑤【組立化粧箱】出荷依頼＆出荷実績'!$L$7:$L$256=④【組立化粧箱】在庫情報!$B203)*('⑤【組立化粧箱】出荷依頼＆出荷実績'!$M$7:$M$256=④【組立化粧箱】在庫情報!K$4),('⑤【組立化粧箱】出荷依頼＆出荷実績'!$O$7:$O$256))</f>
        <v>0</v>
      </c>
      <c r="L203" s="23">
        <f t="shared" si="35"/>
        <v>957</v>
      </c>
      <c r="M203" s="159"/>
      <c r="N203" s="160"/>
      <c r="O203" s="161"/>
      <c r="P203" s="21" cm="1">
        <f t="array" ref="P203">SUMPRODUCT(('③【組立化粧箱】作業依頼＆実績'!$K$7:$K$256=④【組立化粧箱】在庫情報!$B203)*('③【組立化粧箱】作業依頼＆実績'!$L$7:$L$256=④【組立化粧箱】在庫情報!Q$4),('③【組立化粧箱】作業依頼＆実績'!$N$7:$N$256))</f>
        <v>0</v>
      </c>
      <c r="Q203" s="21" cm="1">
        <f t="array" ref="Q203">SUMPRODUCT(('③【組立化粧箱】作業依頼＆実績'!$K$7:$K$256=④【組立化粧箱】在庫情報!$B203)*('③【組立化粧箱】作業依頼＆実績'!$L$7:$L$256=④【組立化粧箱】在庫情報!R$4),('③【組立化粧箱】作業依頼＆実績'!$N$7:$N$256))</f>
        <v>0</v>
      </c>
      <c r="R203" s="23">
        <f t="shared" si="36"/>
        <v>82</v>
      </c>
      <c r="T203" s="68">
        <f t="shared" si="37"/>
        <v>0</v>
      </c>
      <c r="U203" s="22">
        <f t="shared" si="38"/>
        <v>0</v>
      </c>
      <c r="V203" s="69">
        <f t="shared" si="39"/>
        <v>5435</v>
      </c>
    </row>
    <row r="204" spans="2:22" ht="19.5" hidden="1" customHeight="1" outlineLevel="1" x14ac:dyDescent="0.25">
      <c r="B204" s="19">
        <f t="shared" si="2"/>
        <v>45428</v>
      </c>
      <c r="C204" s="20" t="s">
        <v>81</v>
      </c>
      <c r="D204" s="21" cm="1">
        <f t="array" ref="D204">SUMPRODUCT(('③【組立化粧箱】作業依頼＆実績'!$K$7:$K$256=④【組立化粧箱】在庫情報!$B204)*('③【組立化粧箱】作業依頼＆実績'!$L$7:$L$256=④【組立化粧箱】在庫情報!E$4),('③【組立化粧箱】作業依頼＆実績'!$N$7:$N$256))</f>
        <v>0</v>
      </c>
      <c r="E204" s="22">
        <f>SUMPRODUCT(('⑤【組立化粧箱】出荷依頼＆出荷実績'!$L$7:$L$256=④【組立化粧箱】在庫情報!$B204)*('⑤【組立化粧箱】出荷依頼＆出荷実績'!$M$7:$M$256=④【組立化粧箱】在庫情報!E$4),('⑤【組立化粧箱】出荷依頼＆出荷実績'!$O$7:$O$256))</f>
        <v>0</v>
      </c>
      <c r="F204" s="23">
        <f t="shared" si="33"/>
        <v>4060</v>
      </c>
      <c r="G204" s="21" cm="1">
        <f t="array" ref="G204">SUMPRODUCT(('③【組立化粧箱】作業依頼＆実績'!$K$7:$K$256=④【組立化粧箱】在庫情報!$B204)*('③【組立化粧箱】作業依頼＆実績'!$L$7:$L$256=④【組立化粧箱】在庫情報!H$4),('③【組立化粧箱】作業依頼＆実績'!$N$7:$N$256))</f>
        <v>0</v>
      </c>
      <c r="H204" s="22">
        <f>SUMPRODUCT(('⑤【組立化粧箱】出荷依頼＆出荷実績'!$L$7:$L$256=④【組立化粧箱】在庫情報!$B204)*('⑤【組立化粧箱】出荷依頼＆出荷実績'!$M$7:$M$256=④【組立化粧箱】在庫情報!H$4),('⑤【組立化粧箱】出荷依頼＆出荷実績'!$O$7:$O$256))</f>
        <v>0</v>
      </c>
      <c r="I204" s="23">
        <f t="shared" si="34"/>
        <v>336</v>
      </c>
      <c r="J204" s="21" cm="1">
        <f t="array" ref="J204">SUMPRODUCT(('③【組立化粧箱】作業依頼＆実績'!$K$7:$K$256=④【組立化粧箱】在庫情報!$B204)*('③【組立化粧箱】作業依頼＆実績'!$L$7:$L$256=④【組立化粧箱】在庫情報!K$4),('③【組立化粧箱】作業依頼＆実績'!$N$7:$N$256))</f>
        <v>0</v>
      </c>
      <c r="K204" s="22">
        <f>SUMPRODUCT(('⑤【組立化粧箱】出荷依頼＆出荷実績'!$L$7:$L$256=④【組立化粧箱】在庫情報!$B204)*('⑤【組立化粧箱】出荷依頼＆出荷実績'!$M$7:$M$256=④【組立化粧箱】在庫情報!K$4),('⑤【組立化粧箱】出荷依頼＆出荷実績'!$O$7:$O$256))</f>
        <v>0</v>
      </c>
      <c r="L204" s="23">
        <f t="shared" si="35"/>
        <v>957</v>
      </c>
      <c r="M204" s="159"/>
      <c r="N204" s="160"/>
      <c r="O204" s="161"/>
      <c r="P204" s="21" cm="1">
        <f t="array" ref="P204">SUMPRODUCT(('③【組立化粧箱】作業依頼＆実績'!$K$7:$K$256=④【組立化粧箱】在庫情報!$B204)*('③【組立化粧箱】作業依頼＆実績'!$L$7:$L$256=④【組立化粧箱】在庫情報!Q$4),('③【組立化粧箱】作業依頼＆実績'!$N$7:$N$256))</f>
        <v>0</v>
      </c>
      <c r="Q204" s="21" cm="1">
        <f t="array" ref="Q204">SUMPRODUCT(('③【組立化粧箱】作業依頼＆実績'!$K$7:$K$256=④【組立化粧箱】在庫情報!$B204)*('③【組立化粧箱】作業依頼＆実績'!$L$7:$L$256=④【組立化粧箱】在庫情報!R$4),('③【組立化粧箱】作業依頼＆実績'!$N$7:$N$256))</f>
        <v>0</v>
      </c>
      <c r="R204" s="23">
        <f t="shared" si="36"/>
        <v>82</v>
      </c>
      <c r="T204" s="68">
        <f t="shared" si="37"/>
        <v>0</v>
      </c>
      <c r="U204" s="22">
        <f t="shared" si="38"/>
        <v>0</v>
      </c>
      <c r="V204" s="69">
        <f t="shared" si="39"/>
        <v>5435</v>
      </c>
    </row>
    <row r="205" spans="2:22" ht="19.5" hidden="1" customHeight="1" outlineLevel="1" x14ac:dyDescent="0.25">
      <c r="B205" s="19">
        <f t="shared" si="2"/>
        <v>45429</v>
      </c>
      <c r="C205" s="20" t="s">
        <v>75</v>
      </c>
      <c r="D205" s="21" cm="1">
        <f t="array" ref="D205">SUMPRODUCT(('③【組立化粧箱】作業依頼＆実績'!$K$7:$K$256=④【組立化粧箱】在庫情報!$B205)*('③【組立化粧箱】作業依頼＆実績'!$L$7:$L$256=④【組立化粧箱】在庫情報!E$4),('③【組立化粧箱】作業依頼＆実績'!$N$7:$N$256))</f>
        <v>0</v>
      </c>
      <c r="E205" s="22">
        <f>SUMPRODUCT(('⑤【組立化粧箱】出荷依頼＆出荷実績'!$L$7:$L$256=④【組立化粧箱】在庫情報!$B205)*('⑤【組立化粧箱】出荷依頼＆出荷実績'!$M$7:$M$256=④【組立化粧箱】在庫情報!E$4),('⑤【組立化粧箱】出荷依頼＆出荷実績'!$O$7:$O$256))</f>
        <v>0</v>
      </c>
      <c r="F205" s="23">
        <f t="shared" si="33"/>
        <v>4060</v>
      </c>
      <c r="G205" s="21" cm="1">
        <f t="array" ref="G205">SUMPRODUCT(('③【組立化粧箱】作業依頼＆実績'!$K$7:$K$256=④【組立化粧箱】在庫情報!$B205)*('③【組立化粧箱】作業依頼＆実績'!$L$7:$L$256=④【組立化粧箱】在庫情報!H$4),('③【組立化粧箱】作業依頼＆実績'!$N$7:$N$256))</f>
        <v>0</v>
      </c>
      <c r="H205" s="22">
        <f>SUMPRODUCT(('⑤【組立化粧箱】出荷依頼＆出荷実績'!$L$7:$L$256=④【組立化粧箱】在庫情報!$B205)*('⑤【組立化粧箱】出荷依頼＆出荷実績'!$M$7:$M$256=④【組立化粧箱】在庫情報!H$4),('⑤【組立化粧箱】出荷依頼＆出荷実績'!$O$7:$O$256))</f>
        <v>0</v>
      </c>
      <c r="I205" s="23">
        <f t="shared" si="34"/>
        <v>336</v>
      </c>
      <c r="J205" s="21" cm="1">
        <f t="array" ref="J205">SUMPRODUCT(('③【組立化粧箱】作業依頼＆実績'!$K$7:$K$256=④【組立化粧箱】在庫情報!$B205)*('③【組立化粧箱】作業依頼＆実績'!$L$7:$L$256=④【組立化粧箱】在庫情報!K$4),('③【組立化粧箱】作業依頼＆実績'!$N$7:$N$256))</f>
        <v>0</v>
      </c>
      <c r="K205" s="22">
        <f>SUMPRODUCT(('⑤【組立化粧箱】出荷依頼＆出荷実績'!$L$7:$L$256=④【組立化粧箱】在庫情報!$B205)*('⑤【組立化粧箱】出荷依頼＆出荷実績'!$M$7:$M$256=④【組立化粧箱】在庫情報!K$4),('⑤【組立化粧箱】出荷依頼＆出荷実績'!$O$7:$O$256))</f>
        <v>0</v>
      </c>
      <c r="L205" s="23">
        <f t="shared" si="35"/>
        <v>957</v>
      </c>
      <c r="M205" s="159"/>
      <c r="N205" s="160"/>
      <c r="O205" s="161"/>
      <c r="P205" s="21" cm="1">
        <f t="array" ref="P205">SUMPRODUCT(('③【組立化粧箱】作業依頼＆実績'!$K$7:$K$256=④【組立化粧箱】在庫情報!$B205)*('③【組立化粧箱】作業依頼＆実績'!$L$7:$L$256=④【組立化粧箱】在庫情報!Q$4),('③【組立化粧箱】作業依頼＆実績'!$N$7:$N$256))</f>
        <v>0</v>
      </c>
      <c r="Q205" s="21" cm="1">
        <f t="array" ref="Q205">SUMPRODUCT(('③【組立化粧箱】作業依頼＆実績'!$K$7:$K$256=④【組立化粧箱】在庫情報!$B205)*('③【組立化粧箱】作業依頼＆実績'!$L$7:$L$256=④【組立化粧箱】在庫情報!R$4),('③【組立化粧箱】作業依頼＆実績'!$N$7:$N$256))</f>
        <v>0</v>
      </c>
      <c r="R205" s="23">
        <f t="shared" si="36"/>
        <v>82</v>
      </c>
      <c r="T205" s="68">
        <f t="shared" si="37"/>
        <v>0</v>
      </c>
      <c r="U205" s="22">
        <f t="shared" si="38"/>
        <v>0</v>
      </c>
      <c r="V205" s="69">
        <f t="shared" si="39"/>
        <v>5435</v>
      </c>
    </row>
    <row r="206" spans="2:22" ht="19.5" hidden="1" customHeight="1" outlineLevel="1" x14ac:dyDescent="0.25">
      <c r="B206" s="19">
        <f t="shared" si="2"/>
        <v>45430</v>
      </c>
      <c r="C206" s="20" t="s">
        <v>76</v>
      </c>
      <c r="D206" s="21" cm="1">
        <f t="array" ref="D206">SUMPRODUCT(('③【組立化粧箱】作業依頼＆実績'!$K$7:$K$256=④【組立化粧箱】在庫情報!$B206)*('③【組立化粧箱】作業依頼＆実績'!$L$7:$L$256=④【組立化粧箱】在庫情報!E$4),('③【組立化粧箱】作業依頼＆実績'!$N$7:$N$256))</f>
        <v>0</v>
      </c>
      <c r="E206" s="22">
        <f>SUMPRODUCT(('⑤【組立化粧箱】出荷依頼＆出荷実績'!$L$7:$L$256=④【組立化粧箱】在庫情報!$B206)*('⑤【組立化粧箱】出荷依頼＆出荷実績'!$M$7:$M$256=④【組立化粧箱】在庫情報!E$4),('⑤【組立化粧箱】出荷依頼＆出荷実績'!$O$7:$O$256))</f>
        <v>0</v>
      </c>
      <c r="F206" s="23">
        <f t="shared" si="33"/>
        <v>4060</v>
      </c>
      <c r="G206" s="21" cm="1">
        <f t="array" ref="G206">SUMPRODUCT(('③【組立化粧箱】作業依頼＆実績'!$K$7:$K$256=④【組立化粧箱】在庫情報!$B206)*('③【組立化粧箱】作業依頼＆実績'!$L$7:$L$256=④【組立化粧箱】在庫情報!H$4),('③【組立化粧箱】作業依頼＆実績'!$N$7:$N$256))</f>
        <v>0</v>
      </c>
      <c r="H206" s="22">
        <f>SUMPRODUCT(('⑤【組立化粧箱】出荷依頼＆出荷実績'!$L$7:$L$256=④【組立化粧箱】在庫情報!$B206)*('⑤【組立化粧箱】出荷依頼＆出荷実績'!$M$7:$M$256=④【組立化粧箱】在庫情報!H$4),('⑤【組立化粧箱】出荷依頼＆出荷実績'!$O$7:$O$256))</f>
        <v>0</v>
      </c>
      <c r="I206" s="23">
        <f t="shared" si="34"/>
        <v>336</v>
      </c>
      <c r="J206" s="21" cm="1">
        <f t="array" ref="J206">SUMPRODUCT(('③【組立化粧箱】作業依頼＆実績'!$K$7:$K$256=④【組立化粧箱】在庫情報!$B206)*('③【組立化粧箱】作業依頼＆実績'!$L$7:$L$256=④【組立化粧箱】在庫情報!K$4),('③【組立化粧箱】作業依頼＆実績'!$N$7:$N$256))</f>
        <v>0</v>
      </c>
      <c r="K206" s="22">
        <f>SUMPRODUCT(('⑤【組立化粧箱】出荷依頼＆出荷実績'!$L$7:$L$256=④【組立化粧箱】在庫情報!$B206)*('⑤【組立化粧箱】出荷依頼＆出荷実績'!$M$7:$M$256=④【組立化粧箱】在庫情報!K$4),('⑤【組立化粧箱】出荷依頼＆出荷実績'!$O$7:$O$256))</f>
        <v>0</v>
      </c>
      <c r="L206" s="23">
        <f t="shared" si="35"/>
        <v>957</v>
      </c>
      <c r="M206" s="159"/>
      <c r="N206" s="160"/>
      <c r="O206" s="161"/>
      <c r="P206" s="21" cm="1">
        <f t="array" ref="P206">SUMPRODUCT(('③【組立化粧箱】作業依頼＆実績'!$K$7:$K$256=④【組立化粧箱】在庫情報!$B206)*('③【組立化粧箱】作業依頼＆実績'!$L$7:$L$256=④【組立化粧箱】在庫情報!Q$4),('③【組立化粧箱】作業依頼＆実績'!$N$7:$N$256))</f>
        <v>0</v>
      </c>
      <c r="Q206" s="21" cm="1">
        <f t="array" ref="Q206">SUMPRODUCT(('③【組立化粧箱】作業依頼＆実績'!$K$7:$K$256=④【組立化粧箱】在庫情報!$B206)*('③【組立化粧箱】作業依頼＆実績'!$L$7:$L$256=④【組立化粧箱】在庫情報!R$4),('③【組立化粧箱】作業依頼＆実績'!$N$7:$N$256))</f>
        <v>0</v>
      </c>
      <c r="R206" s="23">
        <f t="shared" si="36"/>
        <v>82</v>
      </c>
      <c r="T206" s="68">
        <f t="shared" si="37"/>
        <v>0</v>
      </c>
      <c r="U206" s="22">
        <f t="shared" si="38"/>
        <v>0</v>
      </c>
      <c r="V206" s="69">
        <f t="shared" si="39"/>
        <v>5435</v>
      </c>
    </row>
    <row r="207" spans="2:22" ht="19.5" hidden="1" customHeight="1" outlineLevel="1" x14ac:dyDescent="0.25">
      <c r="B207" s="19">
        <f t="shared" si="2"/>
        <v>45431</v>
      </c>
      <c r="C207" s="20" t="s">
        <v>77</v>
      </c>
      <c r="D207" s="21" cm="1">
        <f t="array" ref="D207">SUMPRODUCT(('③【組立化粧箱】作業依頼＆実績'!$K$7:$K$256=④【組立化粧箱】在庫情報!$B207)*('③【組立化粧箱】作業依頼＆実績'!$L$7:$L$256=④【組立化粧箱】在庫情報!E$4),('③【組立化粧箱】作業依頼＆実績'!$N$7:$N$256))</f>
        <v>0</v>
      </c>
      <c r="E207" s="22">
        <f>SUMPRODUCT(('⑤【組立化粧箱】出荷依頼＆出荷実績'!$L$7:$L$256=④【組立化粧箱】在庫情報!$B207)*('⑤【組立化粧箱】出荷依頼＆出荷実績'!$M$7:$M$256=④【組立化粧箱】在庫情報!E$4),('⑤【組立化粧箱】出荷依頼＆出荷実績'!$O$7:$O$256))</f>
        <v>0</v>
      </c>
      <c r="F207" s="23">
        <f t="shared" si="33"/>
        <v>4060</v>
      </c>
      <c r="G207" s="21" cm="1">
        <f t="array" ref="G207">SUMPRODUCT(('③【組立化粧箱】作業依頼＆実績'!$K$7:$K$256=④【組立化粧箱】在庫情報!$B207)*('③【組立化粧箱】作業依頼＆実績'!$L$7:$L$256=④【組立化粧箱】在庫情報!H$4),('③【組立化粧箱】作業依頼＆実績'!$N$7:$N$256))</f>
        <v>0</v>
      </c>
      <c r="H207" s="22">
        <f>SUMPRODUCT(('⑤【組立化粧箱】出荷依頼＆出荷実績'!$L$7:$L$256=④【組立化粧箱】在庫情報!$B207)*('⑤【組立化粧箱】出荷依頼＆出荷実績'!$M$7:$M$256=④【組立化粧箱】在庫情報!H$4),('⑤【組立化粧箱】出荷依頼＆出荷実績'!$O$7:$O$256))</f>
        <v>0</v>
      </c>
      <c r="I207" s="23">
        <f t="shared" si="34"/>
        <v>336</v>
      </c>
      <c r="J207" s="21" cm="1">
        <f t="array" ref="J207">SUMPRODUCT(('③【組立化粧箱】作業依頼＆実績'!$K$7:$K$256=④【組立化粧箱】在庫情報!$B207)*('③【組立化粧箱】作業依頼＆実績'!$L$7:$L$256=④【組立化粧箱】在庫情報!K$4),('③【組立化粧箱】作業依頼＆実績'!$N$7:$N$256))</f>
        <v>0</v>
      </c>
      <c r="K207" s="22">
        <f>SUMPRODUCT(('⑤【組立化粧箱】出荷依頼＆出荷実績'!$L$7:$L$256=④【組立化粧箱】在庫情報!$B207)*('⑤【組立化粧箱】出荷依頼＆出荷実績'!$M$7:$M$256=④【組立化粧箱】在庫情報!K$4),('⑤【組立化粧箱】出荷依頼＆出荷実績'!$O$7:$O$256))</f>
        <v>0</v>
      </c>
      <c r="L207" s="23">
        <f t="shared" si="35"/>
        <v>957</v>
      </c>
      <c r="M207" s="159"/>
      <c r="N207" s="160"/>
      <c r="O207" s="161"/>
      <c r="P207" s="21" cm="1">
        <f t="array" ref="P207">SUMPRODUCT(('③【組立化粧箱】作業依頼＆実績'!$K$7:$K$256=④【組立化粧箱】在庫情報!$B207)*('③【組立化粧箱】作業依頼＆実績'!$L$7:$L$256=④【組立化粧箱】在庫情報!Q$4),('③【組立化粧箱】作業依頼＆実績'!$N$7:$N$256))</f>
        <v>0</v>
      </c>
      <c r="Q207" s="21" cm="1">
        <f t="array" ref="Q207">SUMPRODUCT(('③【組立化粧箱】作業依頼＆実績'!$K$7:$K$256=④【組立化粧箱】在庫情報!$B207)*('③【組立化粧箱】作業依頼＆実績'!$L$7:$L$256=④【組立化粧箱】在庫情報!R$4),('③【組立化粧箱】作業依頼＆実績'!$N$7:$N$256))</f>
        <v>0</v>
      </c>
      <c r="R207" s="23">
        <f t="shared" si="36"/>
        <v>82</v>
      </c>
      <c r="T207" s="68">
        <f t="shared" si="37"/>
        <v>0</v>
      </c>
      <c r="U207" s="22">
        <f t="shared" si="38"/>
        <v>0</v>
      </c>
      <c r="V207" s="69">
        <f t="shared" si="39"/>
        <v>5435</v>
      </c>
    </row>
    <row r="208" spans="2:22" ht="19.5" hidden="1" customHeight="1" outlineLevel="1" x14ac:dyDescent="0.25">
      <c r="B208" s="19">
        <f t="shared" si="2"/>
        <v>45432</v>
      </c>
      <c r="C208" s="20" t="s">
        <v>78</v>
      </c>
      <c r="D208" s="21" cm="1">
        <f t="array" ref="D208">SUMPRODUCT(('③【組立化粧箱】作業依頼＆実績'!$K$7:$K$256=④【組立化粧箱】在庫情報!$B208)*('③【組立化粧箱】作業依頼＆実績'!$L$7:$L$256=④【組立化粧箱】在庫情報!E$4),('③【組立化粧箱】作業依頼＆実績'!$N$7:$N$256))</f>
        <v>0</v>
      </c>
      <c r="E208" s="22">
        <f>SUMPRODUCT(('⑤【組立化粧箱】出荷依頼＆出荷実績'!$L$7:$L$256=④【組立化粧箱】在庫情報!$B208)*('⑤【組立化粧箱】出荷依頼＆出荷実績'!$M$7:$M$256=④【組立化粧箱】在庫情報!E$4),('⑤【組立化粧箱】出荷依頼＆出荷実績'!$O$7:$O$256))</f>
        <v>0</v>
      </c>
      <c r="F208" s="23">
        <f t="shared" si="33"/>
        <v>4060</v>
      </c>
      <c r="G208" s="21" cm="1">
        <f t="array" ref="G208">SUMPRODUCT(('③【組立化粧箱】作業依頼＆実績'!$K$7:$K$256=④【組立化粧箱】在庫情報!$B208)*('③【組立化粧箱】作業依頼＆実績'!$L$7:$L$256=④【組立化粧箱】在庫情報!H$4),('③【組立化粧箱】作業依頼＆実績'!$N$7:$N$256))</f>
        <v>0</v>
      </c>
      <c r="H208" s="22">
        <f>SUMPRODUCT(('⑤【組立化粧箱】出荷依頼＆出荷実績'!$L$7:$L$256=④【組立化粧箱】在庫情報!$B208)*('⑤【組立化粧箱】出荷依頼＆出荷実績'!$M$7:$M$256=④【組立化粧箱】在庫情報!H$4),('⑤【組立化粧箱】出荷依頼＆出荷実績'!$O$7:$O$256))</f>
        <v>0</v>
      </c>
      <c r="I208" s="23">
        <f t="shared" si="34"/>
        <v>336</v>
      </c>
      <c r="J208" s="21" cm="1">
        <f t="array" ref="J208">SUMPRODUCT(('③【組立化粧箱】作業依頼＆実績'!$K$7:$K$256=④【組立化粧箱】在庫情報!$B208)*('③【組立化粧箱】作業依頼＆実績'!$L$7:$L$256=④【組立化粧箱】在庫情報!K$4),('③【組立化粧箱】作業依頼＆実績'!$N$7:$N$256))</f>
        <v>0</v>
      </c>
      <c r="K208" s="22">
        <f>SUMPRODUCT(('⑤【組立化粧箱】出荷依頼＆出荷実績'!$L$7:$L$256=④【組立化粧箱】在庫情報!$B208)*('⑤【組立化粧箱】出荷依頼＆出荷実績'!$M$7:$M$256=④【組立化粧箱】在庫情報!K$4),('⑤【組立化粧箱】出荷依頼＆出荷実績'!$O$7:$O$256))</f>
        <v>0</v>
      </c>
      <c r="L208" s="23">
        <f t="shared" si="35"/>
        <v>957</v>
      </c>
      <c r="M208" s="159"/>
      <c r="N208" s="160"/>
      <c r="O208" s="161"/>
      <c r="P208" s="21" cm="1">
        <f t="array" ref="P208">SUMPRODUCT(('③【組立化粧箱】作業依頼＆実績'!$K$7:$K$256=④【組立化粧箱】在庫情報!$B208)*('③【組立化粧箱】作業依頼＆実績'!$L$7:$L$256=④【組立化粧箱】在庫情報!Q$4),('③【組立化粧箱】作業依頼＆実績'!$N$7:$N$256))</f>
        <v>0</v>
      </c>
      <c r="Q208" s="21" cm="1">
        <f t="array" ref="Q208">SUMPRODUCT(('③【組立化粧箱】作業依頼＆実績'!$K$7:$K$256=④【組立化粧箱】在庫情報!$B208)*('③【組立化粧箱】作業依頼＆実績'!$L$7:$L$256=④【組立化粧箱】在庫情報!R$4),('③【組立化粧箱】作業依頼＆実績'!$N$7:$N$256))</f>
        <v>0</v>
      </c>
      <c r="R208" s="23">
        <f t="shared" si="36"/>
        <v>82</v>
      </c>
      <c r="T208" s="68">
        <f t="shared" si="37"/>
        <v>0</v>
      </c>
      <c r="U208" s="22">
        <f t="shared" si="38"/>
        <v>0</v>
      </c>
      <c r="V208" s="69">
        <f t="shared" si="39"/>
        <v>5435</v>
      </c>
    </row>
    <row r="209" spans="2:22" ht="19.5" hidden="1" customHeight="1" outlineLevel="1" x14ac:dyDescent="0.25">
      <c r="B209" s="19">
        <f t="shared" si="2"/>
        <v>45433</v>
      </c>
      <c r="C209" s="20" t="s">
        <v>79</v>
      </c>
      <c r="D209" s="21" cm="1">
        <f t="array" ref="D209">SUMPRODUCT(('③【組立化粧箱】作業依頼＆実績'!$K$7:$K$256=④【組立化粧箱】在庫情報!$B209)*('③【組立化粧箱】作業依頼＆実績'!$L$7:$L$256=④【組立化粧箱】在庫情報!E$4),('③【組立化粧箱】作業依頼＆実績'!$N$7:$N$256))</f>
        <v>0</v>
      </c>
      <c r="E209" s="22">
        <f>SUMPRODUCT(('⑤【組立化粧箱】出荷依頼＆出荷実績'!$L$7:$L$256=④【組立化粧箱】在庫情報!$B209)*('⑤【組立化粧箱】出荷依頼＆出荷実績'!$M$7:$M$256=④【組立化粧箱】在庫情報!E$4),('⑤【組立化粧箱】出荷依頼＆出荷実績'!$O$7:$O$256))</f>
        <v>0</v>
      </c>
      <c r="F209" s="23">
        <f t="shared" si="33"/>
        <v>4060</v>
      </c>
      <c r="G209" s="21" cm="1">
        <f t="array" ref="G209">SUMPRODUCT(('③【組立化粧箱】作業依頼＆実績'!$K$7:$K$256=④【組立化粧箱】在庫情報!$B209)*('③【組立化粧箱】作業依頼＆実績'!$L$7:$L$256=④【組立化粧箱】在庫情報!H$4),('③【組立化粧箱】作業依頼＆実績'!$N$7:$N$256))</f>
        <v>0</v>
      </c>
      <c r="H209" s="22">
        <f>SUMPRODUCT(('⑤【組立化粧箱】出荷依頼＆出荷実績'!$L$7:$L$256=④【組立化粧箱】在庫情報!$B209)*('⑤【組立化粧箱】出荷依頼＆出荷実績'!$M$7:$M$256=④【組立化粧箱】在庫情報!H$4),('⑤【組立化粧箱】出荷依頼＆出荷実績'!$O$7:$O$256))</f>
        <v>0</v>
      </c>
      <c r="I209" s="23">
        <f t="shared" si="34"/>
        <v>336</v>
      </c>
      <c r="J209" s="21" cm="1">
        <f t="array" ref="J209">SUMPRODUCT(('③【組立化粧箱】作業依頼＆実績'!$K$7:$K$256=④【組立化粧箱】在庫情報!$B209)*('③【組立化粧箱】作業依頼＆実績'!$L$7:$L$256=④【組立化粧箱】在庫情報!K$4),('③【組立化粧箱】作業依頼＆実績'!$N$7:$N$256))</f>
        <v>0</v>
      </c>
      <c r="K209" s="22">
        <f>SUMPRODUCT(('⑤【組立化粧箱】出荷依頼＆出荷実績'!$L$7:$L$256=④【組立化粧箱】在庫情報!$B209)*('⑤【組立化粧箱】出荷依頼＆出荷実績'!$M$7:$M$256=④【組立化粧箱】在庫情報!K$4),('⑤【組立化粧箱】出荷依頼＆出荷実績'!$O$7:$O$256))</f>
        <v>0</v>
      </c>
      <c r="L209" s="23">
        <f t="shared" si="35"/>
        <v>957</v>
      </c>
      <c r="M209" s="159"/>
      <c r="N209" s="160"/>
      <c r="O209" s="161"/>
      <c r="P209" s="21" cm="1">
        <f t="array" ref="P209">SUMPRODUCT(('③【組立化粧箱】作業依頼＆実績'!$K$7:$K$256=④【組立化粧箱】在庫情報!$B209)*('③【組立化粧箱】作業依頼＆実績'!$L$7:$L$256=④【組立化粧箱】在庫情報!Q$4),('③【組立化粧箱】作業依頼＆実績'!$N$7:$N$256))</f>
        <v>0</v>
      </c>
      <c r="Q209" s="21" cm="1">
        <f t="array" ref="Q209">SUMPRODUCT(('③【組立化粧箱】作業依頼＆実績'!$K$7:$K$256=④【組立化粧箱】在庫情報!$B209)*('③【組立化粧箱】作業依頼＆実績'!$L$7:$L$256=④【組立化粧箱】在庫情報!R$4),('③【組立化粧箱】作業依頼＆実績'!$N$7:$N$256))</f>
        <v>0</v>
      </c>
      <c r="R209" s="23">
        <f t="shared" si="36"/>
        <v>82</v>
      </c>
      <c r="T209" s="68">
        <f t="shared" si="37"/>
        <v>0</v>
      </c>
      <c r="U209" s="22">
        <f t="shared" si="38"/>
        <v>0</v>
      </c>
      <c r="V209" s="69">
        <f t="shared" si="39"/>
        <v>5435</v>
      </c>
    </row>
    <row r="210" spans="2:22" ht="19.5" hidden="1" customHeight="1" outlineLevel="1" x14ac:dyDescent="0.25">
      <c r="B210" s="19">
        <f t="shared" si="2"/>
        <v>45434</v>
      </c>
      <c r="C210" s="20" t="s">
        <v>80</v>
      </c>
      <c r="D210" s="21" cm="1">
        <f t="array" ref="D210">SUMPRODUCT(('③【組立化粧箱】作業依頼＆実績'!$K$7:$K$256=④【組立化粧箱】在庫情報!$B210)*('③【組立化粧箱】作業依頼＆実績'!$L$7:$L$256=④【組立化粧箱】在庫情報!E$4),('③【組立化粧箱】作業依頼＆実績'!$N$7:$N$256))</f>
        <v>0</v>
      </c>
      <c r="E210" s="22">
        <f>SUMPRODUCT(('⑤【組立化粧箱】出荷依頼＆出荷実績'!$L$7:$L$256=④【組立化粧箱】在庫情報!$B210)*('⑤【組立化粧箱】出荷依頼＆出荷実績'!$M$7:$M$256=④【組立化粧箱】在庫情報!E$4),('⑤【組立化粧箱】出荷依頼＆出荷実績'!$O$7:$O$256))</f>
        <v>0</v>
      </c>
      <c r="F210" s="23">
        <f t="shared" si="33"/>
        <v>4060</v>
      </c>
      <c r="G210" s="21" cm="1">
        <f t="array" ref="G210">SUMPRODUCT(('③【組立化粧箱】作業依頼＆実績'!$K$7:$K$256=④【組立化粧箱】在庫情報!$B210)*('③【組立化粧箱】作業依頼＆実績'!$L$7:$L$256=④【組立化粧箱】在庫情報!H$4),('③【組立化粧箱】作業依頼＆実績'!$N$7:$N$256))</f>
        <v>0</v>
      </c>
      <c r="H210" s="22">
        <f>SUMPRODUCT(('⑤【組立化粧箱】出荷依頼＆出荷実績'!$L$7:$L$256=④【組立化粧箱】在庫情報!$B210)*('⑤【組立化粧箱】出荷依頼＆出荷実績'!$M$7:$M$256=④【組立化粧箱】在庫情報!H$4),('⑤【組立化粧箱】出荷依頼＆出荷実績'!$O$7:$O$256))</f>
        <v>0</v>
      </c>
      <c r="I210" s="23">
        <f t="shared" si="34"/>
        <v>336</v>
      </c>
      <c r="J210" s="21" cm="1">
        <f t="array" ref="J210">SUMPRODUCT(('③【組立化粧箱】作業依頼＆実績'!$K$7:$K$256=④【組立化粧箱】在庫情報!$B210)*('③【組立化粧箱】作業依頼＆実績'!$L$7:$L$256=④【組立化粧箱】在庫情報!K$4),('③【組立化粧箱】作業依頼＆実績'!$N$7:$N$256))</f>
        <v>0</v>
      </c>
      <c r="K210" s="22">
        <f>SUMPRODUCT(('⑤【組立化粧箱】出荷依頼＆出荷実績'!$L$7:$L$256=④【組立化粧箱】在庫情報!$B210)*('⑤【組立化粧箱】出荷依頼＆出荷実績'!$M$7:$M$256=④【組立化粧箱】在庫情報!K$4),('⑤【組立化粧箱】出荷依頼＆出荷実績'!$O$7:$O$256))</f>
        <v>0</v>
      </c>
      <c r="L210" s="23">
        <f t="shared" si="35"/>
        <v>957</v>
      </c>
      <c r="M210" s="159"/>
      <c r="N210" s="160"/>
      <c r="O210" s="161"/>
      <c r="P210" s="21" cm="1">
        <f t="array" ref="P210">SUMPRODUCT(('③【組立化粧箱】作業依頼＆実績'!$K$7:$K$256=④【組立化粧箱】在庫情報!$B210)*('③【組立化粧箱】作業依頼＆実績'!$L$7:$L$256=④【組立化粧箱】在庫情報!Q$4),('③【組立化粧箱】作業依頼＆実績'!$N$7:$N$256))</f>
        <v>0</v>
      </c>
      <c r="Q210" s="21" cm="1">
        <f t="array" ref="Q210">SUMPRODUCT(('③【組立化粧箱】作業依頼＆実績'!$K$7:$K$256=④【組立化粧箱】在庫情報!$B210)*('③【組立化粧箱】作業依頼＆実績'!$L$7:$L$256=④【組立化粧箱】在庫情報!R$4),('③【組立化粧箱】作業依頼＆実績'!$N$7:$N$256))</f>
        <v>0</v>
      </c>
      <c r="R210" s="23">
        <f t="shared" si="36"/>
        <v>82</v>
      </c>
      <c r="T210" s="68">
        <f t="shared" si="37"/>
        <v>0</v>
      </c>
      <c r="U210" s="22">
        <f t="shared" si="38"/>
        <v>0</v>
      </c>
      <c r="V210" s="69">
        <f t="shared" si="39"/>
        <v>5435</v>
      </c>
    </row>
    <row r="211" spans="2:22" ht="19.5" hidden="1" customHeight="1" outlineLevel="1" x14ac:dyDescent="0.25">
      <c r="B211" s="19">
        <f t="shared" si="2"/>
        <v>45435</v>
      </c>
      <c r="C211" s="20" t="s">
        <v>81</v>
      </c>
      <c r="D211" s="21" cm="1">
        <f t="array" ref="D211">SUMPRODUCT(('③【組立化粧箱】作業依頼＆実績'!$K$7:$K$256=④【組立化粧箱】在庫情報!$B211)*('③【組立化粧箱】作業依頼＆実績'!$L$7:$L$256=④【組立化粧箱】在庫情報!E$4),('③【組立化粧箱】作業依頼＆実績'!$N$7:$N$256))</f>
        <v>0</v>
      </c>
      <c r="E211" s="22">
        <f>SUMPRODUCT(('⑤【組立化粧箱】出荷依頼＆出荷実績'!$L$7:$L$256=④【組立化粧箱】在庫情報!$B211)*('⑤【組立化粧箱】出荷依頼＆出荷実績'!$M$7:$M$256=④【組立化粧箱】在庫情報!E$4),('⑤【組立化粧箱】出荷依頼＆出荷実績'!$O$7:$O$256))</f>
        <v>0</v>
      </c>
      <c r="F211" s="23">
        <f t="shared" si="33"/>
        <v>4060</v>
      </c>
      <c r="G211" s="21" cm="1">
        <f t="array" ref="G211">SUMPRODUCT(('③【組立化粧箱】作業依頼＆実績'!$K$7:$K$256=④【組立化粧箱】在庫情報!$B211)*('③【組立化粧箱】作業依頼＆実績'!$L$7:$L$256=④【組立化粧箱】在庫情報!H$4),('③【組立化粧箱】作業依頼＆実績'!$N$7:$N$256))</f>
        <v>0</v>
      </c>
      <c r="H211" s="22">
        <f>SUMPRODUCT(('⑤【組立化粧箱】出荷依頼＆出荷実績'!$L$7:$L$256=④【組立化粧箱】在庫情報!$B211)*('⑤【組立化粧箱】出荷依頼＆出荷実績'!$M$7:$M$256=④【組立化粧箱】在庫情報!H$4),('⑤【組立化粧箱】出荷依頼＆出荷実績'!$O$7:$O$256))</f>
        <v>0</v>
      </c>
      <c r="I211" s="23">
        <f t="shared" si="34"/>
        <v>336</v>
      </c>
      <c r="J211" s="21" cm="1">
        <f t="array" ref="J211">SUMPRODUCT(('③【組立化粧箱】作業依頼＆実績'!$K$7:$K$256=④【組立化粧箱】在庫情報!$B211)*('③【組立化粧箱】作業依頼＆実績'!$L$7:$L$256=④【組立化粧箱】在庫情報!K$4),('③【組立化粧箱】作業依頼＆実績'!$N$7:$N$256))</f>
        <v>0</v>
      </c>
      <c r="K211" s="22">
        <f>SUMPRODUCT(('⑤【組立化粧箱】出荷依頼＆出荷実績'!$L$7:$L$256=④【組立化粧箱】在庫情報!$B211)*('⑤【組立化粧箱】出荷依頼＆出荷実績'!$M$7:$M$256=④【組立化粧箱】在庫情報!K$4),('⑤【組立化粧箱】出荷依頼＆出荷実績'!$O$7:$O$256))</f>
        <v>0</v>
      </c>
      <c r="L211" s="23">
        <f t="shared" si="35"/>
        <v>957</v>
      </c>
      <c r="M211" s="159"/>
      <c r="N211" s="160"/>
      <c r="O211" s="161"/>
      <c r="P211" s="21" cm="1">
        <f t="array" ref="P211">SUMPRODUCT(('③【組立化粧箱】作業依頼＆実績'!$K$7:$K$256=④【組立化粧箱】在庫情報!$B211)*('③【組立化粧箱】作業依頼＆実績'!$L$7:$L$256=④【組立化粧箱】在庫情報!Q$4),('③【組立化粧箱】作業依頼＆実績'!$N$7:$N$256))</f>
        <v>0</v>
      </c>
      <c r="Q211" s="21" cm="1">
        <f t="array" ref="Q211">SUMPRODUCT(('③【組立化粧箱】作業依頼＆実績'!$K$7:$K$256=④【組立化粧箱】在庫情報!$B211)*('③【組立化粧箱】作業依頼＆実績'!$L$7:$L$256=④【組立化粧箱】在庫情報!R$4),('③【組立化粧箱】作業依頼＆実績'!$N$7:$N$256))</f>
        <v>0</v>
      </c>
      <c r="R211" s="23">
        <f t="shared" si="36"/>
        <v>82</v>
      </c>
      <c r="T211" s="68">
        <f t="shared" si="37"/>
        <v>0</v>
      </c>
      <c r="U211" s="22">
        <f t="shared" si="38"/>
        <v>0</v>
      </c>
      <c r="V211" s="69">
        <f t="shared" si="39"/>
        <v>5435</v>
      </c>
    </row>
    <row r="212" spans="2:22" ht="19.5" hidden="1" customHeight="1" outlineLevel="1" x14ac:dyDescent="0.25">
      <c r="B212" s="19">
        <f t="shared" si="2"/>
        <v>45436</v>
      </c>
      <c r="C212" s="20" t="s">
        <v>75</v>
      </c>
      <c r="D212" s="21" cm="1">
        <f t="array" ref="D212">SUMPRODUCT(('③【組立化粧箱】作業依頼＆実績'!$K$7:$K$256=④【組立化粧箱】在庫情報!$B212)*('③【組立化粧箱】作業依頼＆実績'!$L$7:$L$256=④【組立化粧箱】在庫情報!E$4),('③【組立化粧箱】作業依頼＆実績'!$N$7:$N$256))</f>
        <v>0</v>
      </c>
      <c r="E212" s="22">
        <f>SUMPRODUCT(('⑤【組立化粧箱】出荷依頼＆出荷実績'!$L$7:$L$256=④【組立化粧箱】在庫情報!$B212)*('⑤【組立化粧箱】出荷依頼＆出荷実績'!$M$7:$M$256=④【組立化粧箱】在庫情報!E$4),('⑤【組立化粧箱】出荷依頼＆出荷実績'!$O$7:$O$256))</f>
        <v>0</v>
      </c>
      <c r="F212" s="23">
        <f t="shared" si="33"/>
        <v>4060</v>
      </c>
      <c r="G212" s="21" cm="1">
        <f t="array" ref="G212">SUMPRODUCT(('③【組立化粧箱】作業依頼＆実績'!$K$7:$K$256=④【組立化粧箱】在庫情報!$B212)*('③【組立化粧箱】作業依頼＆実績'!$L$7:$L$256=④【組立化粧箱】在庫情報!H$4),('③【組立化粧箱】作業依頼＆実績'!$N$7:$N$256))</f>
        <v>0</v>
      </c>
      <c r="H212" s="22">
        <f>SUMPRODUCT(('⑤【組立化粧箱】出荷依頼＆出荷実績'!$L$7:$L$256=④【組立化粧箱】在庫情報!$B212)*('⑤【組立化粧箱】出荷依頼＆出荷実績'!$M$7:$M$256=④【組立化粧箱】在庫情報!H$4),('⑤【組立化粧箱】出荷依頼＆出荷実績'!$O$7:$O$256))</f>
        <v>0</v>
      </c>
      <c r="I212" s="23">
        <f t="shared" si="34"/>
        <v>336</v>
      </c>
      <c r="J212" s="21" cm="1">
        <f t="array" ref="J212">SUMPRODUCT(('③【組立化粧箱】作業依頼＆実績'!$K$7:$K$256=④【組立化粧箱】在庫情報!$B212)*('③【組立化粧箱】作業依頼＆実績'!$L$7:$L$256=④【組立化粧箱】在庫情報!K$4),('③【組立化粧箱】作業依頼＆実績'!$N$7:$N$256))</f>
        <v>0</v>
      </c>
      <c r="K212" s="22">
        <f>SUMPRODUCT(('⑤【組立化粧箱】出荷依頼＆出荷実績'!$L$7:$L$256=④【組立化粧箱】在庫情報!$B212)*('⑤【組立化粧箱】出荷依頼＆出荷実績'!$M$7:$M$256=④【組立化粧箱】在庫情報!K$4),('⑤【組立化粧箱】出荷依頼＆出荷実績'!$O$7:$O$256))</f>
        <v>0</v>
      </c>
      <c r="L212" s="23">
        <f t="shared" si="35"/>
        <v>957</v>
      </c>
      <c r="M212" s="159"/>
      <c r="N212" s="160"/>
      <c r="O212" s="161"/>
      <c r="P212" s="21" cm="1">
        <f t="array" ref="P212">SUMPRODUCT(('③【組立化粧箱】作業依頼＆実績'!$K$7:$K$256=④【組立化粧箱】在庫情報!$B212)*('③【組立化粧箱】作業依頼＆実績'!$L$7:$L$256=④【組立化粧箱】在庫情報!Q$4),('③【組立化粧箱】作業依頼＆実績'!$N$7:$N$256))</f>
        <v>0</v>
      </c>
      <c r="Q212" s="21" cm="1">
        <f t="array" ref="Q212">SUMPRODUCT(('③【組立化粧箱】作業依頼＆実績'!$K$7:$K$256=④【組立化粧箱】在庫情報!$B212)*('③【組立化粧箱】作業依頼＆実績'!$L$7:$L$256=④【組立化粧箱】在庫情報!R$4),('③【組立化粧箱】作業依頼＆実績'!$N$7:$N$256))</f>
        <v>0</v>
      </c>
      <c r="R212" s="23">
        <f t="shared" si="36"/>
        <v>82</v>
      </c>
      <c r="T212" s="68">
        <f t="shared" si="37"/>
        <v>0</v>
      </c>
      <c r="U212" s="22">
        <f t="shared" si="38"/>
        <v>0</v>
      </c>
      <c r="V212" s="69">
        <f t="shared" si="39"/>
        <v>5435</v>
      </c>
    </row>
    <row r="213" spans="2:22" ht="19.5" hidden="1" customHeight="1" outlineLevel="1" x14ac:dyDescent="0.25">
      <c r="B213" s="19">
        <f t="shared" si="2"/>
        <v>45437</v>
      </c>
      <c r="C213" s="20" t="s">
        <v>76</v>
      </c>
      <c r="D213" s="21" cm="1">
        <f t="array" ref="D213">SUMPRODUCT(('③【組立化粧箱】作業依頼＆実績'!$K$7:$K$256=④【組立化粧箱】在庫情報!$B213)*('③【組立化粧箱】作業依頼＆実績'!$L$7:$L$256=④【組立化粧箱】在庫情報!E$4),('③【組立化粧箱】作業依頼＆実績'!$N$7:$N$256))</f>
        <v>0</v>
      </c>
      <c r="E213" s="22">
        <f>SUMPRODUCT(('⑤【組立化粧箱】出荷依頼＆出荷実績'!$L$7:$L$256=④【組立化粧箱】在庫情報!$B213)*('⑤【組立化粧箱】出荷依頼＆出荷実績'!$M$7:$M$256=④【組立化粧箱】在庫情報!E$4),('⑤【組立化粧箱】出荷依頼＆出荷実績'!$O$7:$O$256))</f>
        <v>0</v>
      </c>
      <c r="F213" s="23">
        <f t="shared" si="33"/>
        <v>4060</v>
      </c>
      <c r="G213" s="21" cm="1">
        <f t="array" ref="G213">SUMPRODUCT(('③【組立化粧箱】作業依頼＆実績'!$K$7:$K$256=④【組立化粧箱】在庫情報!$B213)*('③【組立化粧箱】作業依頼＆実績'!$L$7:$L$256=④【組立化粧箱】在庫情報!H$4),('③【組立化粧箱】作業依頼＆実績'!$N$7:$N$256))</f>
        <v>0</v>
      </c>
      <c r="H213" s="22">
        <f>SUMPRODUCT(('⑤【組立化粧箱】出荷依頼＆出荷実績'!$L$7:$L$256=④【組立化粧箱】在庫情報!$B213)*('⑤【組立化粧箱】出荷依頼＆出荷実績'!$M$7:$M$256=④【組立化粧箱】在庫情報!H$4),('⑤【組立化粧箱】出荷依頼＆出荷実績'!$O$7:$O$256))</f>
        <v>0</v>
      </c>
      <c r="I213" s="23">
        <f t="shared" si="34"/>
        <v>336</v>
      </c>
      <c r="J213" s="21" cm="1">
        <f t="array" ref="J213">SUMPRODUCT(('③【組立化粧箱】作業依頼＆実績'!$K$7:$K$256=④【組立化粧箱】在庫情報!$B213)*('③【組立化粧箱】作業依頼＆実績'!$L$7:$L$256=④【組立化粧箱】在庫情報!K$4),('③【組立化粧箱】作業依頼＆実績'!$N$7:$N$256))</f>
        <v>0</v>
      </c>
      <c r="K213" s="22">
        <f>SUMPRODUCT(('⑤【組立化粧箱】出荷依頼＆出荷実績'!$L$7:$L$256=④【組立化粧箱】在庫情報!$B213)*('⑤【組立化粧箱】出荷依頼＆出荷実績'!$M$7:$M$256=④【組立化粧箱】在庫情報!K$4),('⑤【組立化粧箱】出荷依頼＆出荷実績'!$O$7:$O$256))</f>
        <v>0</v>
      </c>
      <c r="L213" s="23">
        <f t="shared" si="35"/>
        <v>957</v>
      </c>
      <c r="M213" s="159"/>
      <c r="N213" s="160"/>
      <c r="O213" s="161"/>
      <c r="P213" s="21" cm="1">
        <f t="array" ref="P213">SUMPRODUCT(('③【組立化粧箱】作業依頼＆実績'!$K$7:$K$256=④【組立化粧箱】在庫情報!$B213)*('③【組立化粧箱】作業依頼＆実績'!$L$7:$L$256=④【組立化粧箱】在庫情報!Q$4),('③【組立化粧箱】作業依頼＆実績'!$N$7:$N$256))</f>
        <v>0</v>
      </c>
      <c r="Q213" s="21" cm="1">
        <f t="array" ref="Q213">SUMPRODUCT(('③【組立化粧箱】作業依頼＆実績'!$K$7:$K$256=④【組立化粧箱】在庫情報!$B213)*('③【組立化粧箱】作業依頼＆実績'!$L$7:$L$256=④【組立化粧箱】在庫情報!R$4),('③【組立化粧箱】作業依頼＆実績'!$N$7:$N$256))</f>
        <v>0</v>
      </c>
      <c r="R213" s="23">
        <f t="shared" si="36"/>
        <v>82</v>
      </c>
      <c r="T213" s="68">
        <f t="shared" si="37"/>
        <v>0</v>
      </c>
      <c r="U213" s="22">
        <f t="shared" si="38"/>
        <v>0</v>
      </c>
      <c r="V213" s="69">
        <f t="shared" si="39"/>
        <v>5435</v>
      </c>
    </row>
    <row r="214" spans="2:22" ht="19.5" hidden="1" customHeight="1" outlineLevel="1" x14ac:dyDescent="0.25">
      <c r="B214" s="19">
        <f t="shared" si="2"/>
        <v>45438</v>
      </c>
      <c r="C214" s="20" t="s">
        <v>77</v>
      </c>
      <c r="D214" s="21" cm="1">
        <f t="array" ref="D214">SUMPRODUCT(('③【組立化粧箱】作業依頼＆実績'!$K$7:$K$256=④【組立化粧箱】在庫情報!$B214)*('③【組立化粧箱】作業依頼＆実績'!$L$7:$L$256=④【組立化粧箱】在庫情報!E$4),('③【組立化粧箱】作業依頼＆実績'!$N$7:$N$256))</f>
        <v>0</v>
      </c>
      <c r="E214" s="22">
        <f>SUMPRODUCT(('⑤【組立化粧箱】出荷依頼＆出荷実績'!$L$7:$L$256=④【組立化粧箱】在庫情報!$B214)*('⑤【組立化粧箱】出荷依頼＆出荷実績'!$M$7:$M$256=④【組立化粧箱】在庫情報!E$4),('⑤【組立化粧箱】出荷依頼＆出荷実績'!$O$7:$O$256))</f>
        <v>0</v>
      </c>
      <c r="F214" s="23">
        <f t="shared" si="33"/>
        <v>4060</v>
      </c>
      <c r="G214" s="21" cm="1">
        <f t="array" ref="G214">SUMPRODUCT(('③【組立化粧箱】作業依頼＆実績'!$K$7:$K$256=④【組立化粧箱】在庫情報!$B214)*('③【組立化粧箱】作業依頼＆実績'!$L$7:$L$256=④【組立化粧箱】在庫情報!H$4),('③【組立化粧箱】作業依頼＆実績'!$N$7:$N$256))</f>
        <v>0</v>
      </c>
      <c r="H214" s="22">
        <f>SUMPRODUCT(('⑤【組立化粧箱】出荷依頼＆出荷実績'!$L$7:$L$256=④【組立化粧箱】在庫情報!$B214)*('⑤【組立化粧箱】出荷依頼＆出荷実績'!$M$7:$M$256=④【組立化粧箱】在庫情報!H$4),('⑤【組立化粧箱】出荷依頼＆出荷実績'!$O$7:$O$256))</f>
        <v>0</v>
      </c>
      <c r="I214" s="23">
        <f t="shared" si="34"/>
        <v>336</v>
      </c>
      <c r="J214" s="21" cm="1">
        <f t="array" ref="J214">SUMPRODUCT(('③【組立化粧箱】作業依頼＆実績'!$K$7:$K$256=④【組立化粧箱】在庫情報!$B214)*('③【組立化粧箱】作業依頼＆実績'!$L$7:$L$256=④【組立化粧箱】在庫情報!K$4),('③【組立化粧箱】作業依頼＆実績'!$N$7:$N$256))</f>
        <v>0</v>
      </c>
      <c r="K214" s="22">
        <f>SUMPRODUCT(('⑤【組立化粧箱】出荷依頼＆出荷実績'!$L$7:$L$256=④【組立化粧箱】在庫情報!$B214)*('⑤【組立化粧箱】出荷依頼＆出荷実績'!$M$7:$M$256=④【組立化粧箱】在庫情報!K$4),('⑤【組立化粧箱】出荷依頼＆出荷実績'!$O$7:$O$256))</f>
        <v>0</v>
      </c>
      <c r="L214" s="23">
        <f t="shared" si="35"/>
        <v>957</v>
      </c>
      <c r="M214" s="159"/>
      <c r="N214" s="160"/>
      <c r="O214" s="161"/>
      <c r="P214" s="21" cm="1">
        <f t="array" ref="P214">SUMPRODUCT(('③【組立化粧箱】作業依頼＆実績'!$K$7:$K$256=④【組立化粧箱】在庫情報!$B214)*('③【組立化粧箱】作業依頼＆実績'!$L$7:$L$256=④【組立化粧箱】在庫情報!Q$4),('③【組立化粧箱】作業依頼＆実績'!$N$7:$N$256))</f>
        <v>0</v>
      </c>
      <c r="Q214" s="21" cm="1">
        <f t="array" ref="Q214">SUMPRODUCT(('③【組立化粧箱】作業依頼＆実績'!$K$7:$K$256=④【組立化粧箱】在庫情報!$B214)*('③【組立化粧箱】作業依頼＆実績'!$L$7:$L$256=④【組立化粧箱】在庫情報!R$4),('③【組立化粧箱】作業依頼＆実績'!$N$7:$N$256))</f>
        <v>0</v>
      </c>
      <c r="R214" s="23">
        <f t="shared" si="36"/>
        <v>82</v>
      </c>
      <c r="T214" s="68">
        <f t="shared" si="37"/>
        <v>0</v>
      </c>
      <c r="U214" s="22">
        <f t="shared" si="38"/>
        <v>0</v>
      </c>
      <c r="V214" s="69">
        <f t="shared" si="39"/>
        <v>5435</v>
      </c>
    </row>
    <row r="215" spans="2:22" ht="19.5" hidden="1" customHeight="1" outlineLevel="1" x14ac:dyDescent="0.25">
      <c r="B215" s="19">
        <f t="shared" si="2"/>
        <v>45439</v>
      </c>
      <c r="C215" s="20" t="s">
        <v>78</v>
      </c>
      <c r="D215" s="21" cm="1">
        <f t="array" ref="D215">SUMPRODUCT(('③【組立化粧箱】作業依頼＆実績'!$K$7:$K$256=④【組立化粧箱】在庫情報!$B215)*('③【組立化粧箱】作業依頼＆実績'!$L$7:$L$256=④【組立化粧箱】在庫情報!E$4),('③【組立化粧箱】作業依頼＆実績'!$N$7:$N$256))</f>
        <v>0</v>
      </c>
      <c r="E215" s="22">
        <f>SUMPRODUCT(('⑤【組立化粧箱】出荷依頼＆出荷実績'!$L$7:$L$256=④【組立化粧箱】在庫情報!$B215)*('⑤【組立化粧箱】出荷依頼＆出荷実績'!$M$7:$M$256=④【組立化粧箱】在庫情報!E$4),('⑤【組立化粧箱】出荷依頼＆出荷実績'!$O$7:$O$256))</f>
        <v>0</v>
      </c>
      <c r="F215" s="23">
        <f t="shared" si="33"/>
        <v>4060</v>
      </c>
      <c r="G215" s="21" cm="1">
        <f t="array" ref="G215">SUMPRODUCT(('③【組立化粧箱】作業依頼＆実績'!$K$7:$K$256=④【組立化粧箱】在庫情報!$B215)*('③【組立化粧箱】作業依頼＆実績'!$L$7:$L$256=④【組立化粧箱】在庫情報!H$4),('③【組立化粧箱】作業依頼＆実績'!$N$7:$N$256))</f>
        <v>0</v>
      </c>
      <c r="H215" s="22">
        <f>SUMPRODUCT(('⑤【組立化粧箱】出荷依頼＆出荷実績'!$L$7:$L$256=④【組立化粧箱】在庫情報!$B215)*('⑤【組立化粧箱】出荷依頼＆出荷実績'!$M$7:$M$256=④【組立化粧箱】在庫情報!H$4),('⑤【組立化粧箱】出荷依頼＆出荷実績'!$O$7:$O$256))</f>
        <v>0</v>
      </c>
      <c r="I215" s="23">
        <f t="shared" si="34"/>
        <v>336</v>
      </c>
      <c r="J215" s="21" cm="1">
        <f t="array" ref="J215">SUMPRODUCT(('③【組立化粧箱】作業依頼＆実績'!$K$7:$K$256=④【組立化粧箱】在庫情報!$B215)*('③【組立化粧箱】作業依頼＆実績'!$L$7:$L$256=④【組立化粧箱】在庫情報!K$4),('③【組立化粧箱】作業依頼＆実績'!$N$7:$N$256))</f>
        <v>0</v>
      </c>
      <c r="K215" s="22">
        <f>SUMPRODUCT(('⑤【組立化粧箱】出荷依頼＆出荷実績'!$L$7:$L$256=④【組立化粧箱】在庫情報!$B215)*('⑤【組立化粧箱】出荷依頼＆出荷実績'!$M$7:$M$256=④【組立化粧箱】在庫情報!K$4),('⑤【組立化粧箱】出荷依頼＆出荷実績'!$O$7:$O$256))</f>
        <v>0</v>
      </c>
      <c r="L215" s="23">
        <f t="shared" si="35"/>
        <v>957</v>
      </c>
      <c r="M215" s="159"/>
      <c r="N215" s="160"/>
      <c r="O215" s="161"/>
      <c r="P215" s="21" cm="1">
        <f t="array" ref="P215">SUMPRODUCT(('③【組立化粧箱】作業依頼＆実績'!$K$7:$K$256=④【組立化粧箱】在庫情報!$B215)*('③【組立化粧箱】作業依頼＆実績'!$L$7:$L$256=④【組立化粧箱】在庫情報!Q$4),('③【組立化粧箱】作業依頼＆実績'!$N$7:$N$256))</f>
        <v>0</v>
      </c>
      <c r="Q215" s="21" cm="1">
        <f t="array" ref="Q215">SUMPRODUCT(('③【組立化粧箱】作業依頼＆実績'!$K$7:$K$256=④【組立化粧箱】在庫情報!$B215)*('③【組立化粧箱】作業依頼＆実績'!$L$7:$L$256=④【組立化粧箱】在庫情報!R$4),('③【組立化粧箱】作業依頼＆実績'!$N$7:$N$256))</f>
        <v>0</v>
      </c>
      <c r="R215" s="23">
        <f t="shared" si="36"/>
        <v>82</v>
      </c>
      <c r="T215" s="68">
        <f t="shared" si="37"/>
        <v>0</v>
      </c>
      <c r="U215" s="22">
        <f t="shared" si="38"/>
        <v>0</v>
      </c>
      <c r="V215" s="69">
        <f t="shared" si="39"/>
        <v>5435</v>
      </c>
    </row>
    <row r="216" spans="2:22" ht="19.5" hidden="1" customHeight="1" outlineLevel="1" x14ac:dyDescent="0.25">
      <c r="B216" s="19">
        <f t="shared" si="2"/>
        <v>45440</v>
      </c>
      <c r="C216" s="20" t="s">
        <v>79</v>
      </c>
      <c r="D216" s="21" cm="1">
        <f t="array" ref="D216">SUMPRODUCT(('③【組立化粧箱】作業依頼＆実績'!$K$7:$K$256=④【組立化粧箱】在庫情報!$B216)*('③【組立化粧箱】作業依頼＆実績'!$L$7:$L$256=④【組立化粧箱】在庫情報!E$4),('③【組立化粧箱】作業依頼＆実績'!$N$7:$N$256))</f>
        <v>0</v>
      </c>
      <c r="E216" s="22">
        <f>SUMPRODUCT(('⑤【組立化粧箱】出荷依頼＆出荷実績'!$L$7:$L$256=④【組立化粧箱】在庫情報!$B216)*('⑤【組立化粧箱】出荷依頼＆出荷実績'!$M$7:$M$256=④【組立化粧箱】在庫情報!E$4),('⑤【組立化粧箱】出荷依頼＆出荷実績'!$O$7:$O$256))</f>
        <v>0</v>
      </c>
      <c r="F216" s="23">
        <f t="shared" si="33"/>
        <v>4060</v>
      </c>
      <c r="G216" s="21" cm="1">
        <f t="array" ref="G216">SUMPRODUCT(('③【組立化粧箱】作業依頼＆実績'!$K$7:$K$256=④【組立化粧箱】在庫情報!$B216)*('③【組立化粧箱】作業依頼＆実績'!$L$7:$L$256=④【組立化粧箱】在庫情報!H$4),('③【組立化粧箱】作業依頼＆実績'!$N$7:$N$256))</f>
        <v>0</v>
      </c>
      <c r="H216" s="22">
        <f>SUMPRODUCT(('⑤【組立化粧箱】出荷依頼＆出荷実績'!$L$7:$L$256=④【組立化粧箱】在庫情報!$B216)*('⑤【組立化粧箱】出荷依頼＆出荷実績'!$M$7:$M$256=④【組立化粧箱】在庫情報!H$4),('⑤【組立化粧箱】出荷依頼＆出荷実績'!$O$7:$O$256))</f>
        <v>0</v>
      </c>
      <c r="I216" s="23">
        <f t="shared" si="34"/>
        <v>336</v>
      </c>
      <c r="J216" s="21" cm="1">
        <f t="array" ref="J216">SUMPRODUCT(('③【組立化粧箱】作業依頼＆実績'!$K$7:$K$256=④【組立化粧箱】在庫情報!$B216)*('③【組立化粧箱】作業依頼＆実績'!$L$7:$L$256=④【組立化粧箱】在庫情報!K$4),('③【組立化粧箱】作業依頼＆実績'!$N$7:$N$256))</f>
        <v>0</v>
      </c>
      <c r="K216" s="22">
        <f>SUMPRODUCT(('⑤【組立化粧箱】出荷依頼＆出荷実績'!$L$7:$L$256=④【組立化粧箱】在庫情報!$B216)*('⑤【組立化粧箱】出荷依頼＆出荷実績'!$M$7:$M$256=④【組立化粧箱】在庫情報!K$4),('⑤【組立化粧箱】出荷依頼＆出荷実績'!$O$7:$O$256))</f>
        <v>0</v>
      </c>
      <c r="L216" s="23">
        <f t="shared" si="35"/>
        <v>957</v>
      </c>
      <c r="M216" s="159"/>
      <c r="N216" s="160"/>
      <c r="O216" s="161"/>
      <c r="P216" s="21" cm="1">
        <f t="array" ref="P216">SUMPRODUCT(('③【組立化粧箱】作業依頼＆実績'!$K$7:$K$256=④【組立化粧箱】在庫情報!$B216)*('③【組立化粧箱】作業依頼＆実績'!$L$7:$L$256=④【組立化粧箱】在庫情報!Q$4),('③【組立化粧箱】作業依頼＆実績'!$N$7:$N$256))</f>
        <v>0</v>
      </c>
      <c r="Q216" s="21" cm="1">
        <f t="array" ref="Q216">SUMPRODUCT(('③【組立化粧箱】作業依頼＆実績'!$K$7:$K$256=④【組立化粧箱】在庫情報!$B216)*('③【組立化粧箱】作業依頼＆実績'!$L$7:$L$256=④【組立化粧箱】在庫情報!R$4),('③【組立化粧箱】作業依頼＆実績'!$N$7:$N$256))</f>
        <v>0</v>
      </c>
      <c r="R216" s="23">
        <f t="shared" si="36"/>
        <v>82</v>
      </c>
      <c r="T216" s="68">
        <f t="shared" si="37"/>
        <v>0</v>
      </c>
      <c r="U216" s="22">
        <f t="shared" si="38"/>
        <v>0</v>
      </c>
      <c r="V216" s="69">
        <f t="shared" si="39"/>
        <v>5435</v>
      </c>
    </row>
    <row r="217" spans="2:22" ht="19.5" hidden="1" customHeight="1" outlineLevel="1" x14ac:dyDescent="0.25">
      <c r="B217" s="19">
        <f t="shared" si="2"/>
        <v>45441</v>
      </c>
      <c r="C217" s="20" t="s">
        <v>80</v>
      </c>
      <c r="D217" s="21" cm="1">
        <f t="array" ref="D217">SUMPRODUCT(('③【組立化粧箱】作業依頼＆実績'!$K$7:$K$256=④【組立化粧箱】在庫情報!$B217)*('③【組立化粧箱】作業依頼＆実績'!$L$7:$L$256=④【組立化粧箱】在庫情報!E$4),('③【組立化粧箱】作業依頼＆実績'!$N$7:$N$256))</f>
        <v>0</v>
      </c>
      <c r="E217" s="22">
        <f>SUMPRODUCT(('⑤【組立化粧箱】出荷依頼＆出荷実績'!$L$7:$L$256=④【組立化粧箱】在庫情報!$B217)*('⑤【組立化粧箱】出荷依頼＆出荷実績'!$M$7:$M$256=④【組立化粧箱】在庫情報!E$4),('⑤【組立化粧箱】出荷依頼＆出荷実績'!$O$7:$O$256))</f>
        <v>0</v>
      </c>
      <c r="F217" s="23">
        <f t="shared" si="33"/>
        <v>4060</v>
      </c>
      <c r="G217" s="21" cm="1">
        <f t="array" ref="G217">SUMPRODUCT(('③【組立化粧箱】作業依頼＆実績'!$K$7:$K$256=④【組立化粧箱】在庫情報!$B217)*('③【組立化粧箱】作業依頼＆実績'!$L$7:$L$256=④【組立化粧箱】在庫情報!H$4),('③【組立化粧箱】作業依頼＆実績'!$N$7:$N$256))</f>
        <v>0</v>
      </c>
      <c r="H217" s="22">
        <f>SUMPRODUCT(('⑤【組立化粧箱】出荷依頼＆出荷実績'!$L$7:$L$256=④【組立化粧箱】在庫情報!$B217)*('⑤【組立化粧箱】出荷依頼＆出荷実績'!$M$7:$M$256=④【組立化粧箱】在庫情報!H$4),('⑤【組立化粧箱】出荷依頼＆出荷実績'!$O$7:$O$256))</f>
        <v>0</v>
      </c>
      <c r="I217" s="23">
        <f t="shared" si="34"/>
        <v>336</v>
      </c>
      <c r="J217" s="21" cm="1">
        <f t="array" ref="J217">SUMPRODUCT(('③【組立化粧箱】作業依頼＆実績'!$K$7:$K$256=④【組立化粧箱】在庫情報!$B217)*('③【組立化粧箱】作業依頼＆実績'!$L$7:$L$256=④【組立化粧箱】在庫情報!K$4),('③【組立化粧箱】作業依頼＆実績'!$N$7:$N$256))</f>
        <v>0</v>
      </c>
      <c r="K217" s="22">
        <f>SUMPRODUCT(('⑤【組立化粧箱】出荷依頼＆出荷実績'!$L$7:$L$256=④【組立化粧箱】在庫情報!$B217)*('⑤【組立化粧箱】出荷依頼＆出荷実績'!$M$7:$M$256=④【組立化粧箱】在庫情報!K$4),('⑤【組立化粧箱】出荷依頼＆出荷実績'!$O$7:$O$256))</f>
        <v>0</v>
      </c>
      <c r="L217" s="23">
        <f t="shared" si="35"/>
        <v>957</v>
      </c>
      <c r="M217" s="159"/>
      <c r="N217" s="160"/>
      <c r="O217" s="161"/>
      <c r="P217" s="21" cm="1">
        <f t="array" ref="P217">SUMPRODUCT(('③【組立化粧箱】作業依頼＆実績'!$K$7:$K$256=④【組立化粧箱】在庫情報!$B217)*('③【組立化粧箱】作業依頼＆実績'!$L$7:$L$256=④【組立化粧箱】在庫情報!Q$4),('③【組立化粧箱】作業依頼＆実績'!$N$7:$N$256))</f>
        <v>0</v>
      </c>
      <c r="Q217" s="21" cm="1">
        <f t="array" ref="Q217">SUMPRODUCT(('③【組立化粧箱】作業依頼＆実績'!$K$7:$K$256=④【組立化粧箱】在庫情報!$B217)*('③【組立化粧箱】作業依頼＆実績'!$L$7:$L$256=④【組立化粧箱】在庫情報!R$4),('③【組立化粧箱】作業依頼＆実績'!$N$7:$N$256))</f>
        <v>0</v>
      </c>
      <c r="R217" s="23">
        <f t="shared" si="36"/>
        <v>82</v>
      </c>
      <c r="T217" s="68">
        <f t="shared" si="37"/>
        <v>0</v>
      </c>
      <c r="U217" s="22">
        <f t="shared" si="38"/>
        <v>0</v>
      </c>
      <c r="V217" s="69">
        <f t="shared" si="39"/>
        <v>5435</v>
      </c>
    </row>
    <row r="218" spans="2:22" ht="19.5" hidden="1" customHeight="1" outlineLevel="1" x14ac:dyDescent="0.25">
      <c r="B218" s="19">
        <f t="shared" si="2"/>
        <v>45442</v>
      </c>
      <c r="C218" s="20" t="s">
        <v>81</v>
      </c>
      <c r="D218" s="21" cm="1">
        <f t="array" ref="D218">SUMPRODUCT(('③【組立化粧箱】作業依頼＆実績'!$K$7:$K$256=④【組立化粧箱】在庫情報!$B218)*('③【組立化粧箱】作業依頼＆実績'!$L$7:$L$256=④【組立化粧箱】在庫情報!E$4),('③【組立化粧箱】作業依頼＆実績'!$N$7:$N$256))</f>
        <v>0</v>
      </c>
      <c r="E218" s="22">
        <f>SUMPRODUCT(('⑤【組立化粧箱】出荷依頼＆出荷実績'!$L$7:$L$256=④【組立化粧箱】在庫情報!$B218)*('⑤【組立化粧箱】出荷依頼＆出荷実績'!$M$7:$M$256=④【組立化粧箱】在庫情報!E$4),('⑤【組立化粧箱】出荷依頼＆出荷実績'!$O$7:$O$256))</f>
        <v>0</v>
      </c>
      <c r="F218" s="23">
        <f t="shared" si="33"/>
        <v>4060</v>
      </c>
      <c r="G218" s="21" cm="1">
        <f t="array" ref="G218">SUMPRODUCT(('③【組立化粧箱】作業依頼＆実績'!$K$7:$K$256=④【組立化粧箱】在庫情報!$B218)*('③【組立化粧箱】作業依頼＆実績'!$L$7:$L$256=④【組立化粧箱】在庫情報!H$4),('③【組立化粧箱】作業依頼＆実績'!$N$7:$N$256))</f>
        <v>0</v>
      </c>
      <c r="H218" s="22">
        <f>SUMPRODUCT(('⑤【組立化粧箱】出荷依頼＆出荷実績'!$L$7:$L$256=④【組立化粧箱】在庫情報!$B218)*('⑤【組立化粧箱】出荷依頼＆出荷実績'!$M$7:$M$256=④【組立化粧箱】在庫情報!H$4),('⑤【組立化粧箱】出荷依頼＆出荷実績'!$O$7:$O$256))</f>
        <v>0</v>
      </c>
      <c r="I218" s="23">
        <f t="shared" si="34"/>
        <v>336</v>
      </c>
      <c r="J218" s="21" cm="1">
        <f t="array" ref="J218">SUMPRODUCT(('③【組立化粧箱】作業依頼＆実績'!$K$7:$K$256=④【組立化粧箱】在庫情報!$B218)*('③【組立化粧箱】作業依頼＆実績'!$L$7:$L$256=④【組立化粧箱】在庫情報!K$4),('③【組立化粧箱】作業依頼＆実績'!$N$7:$N$256))</f>
        <v>0</v>
      </c>
      <c r="K218" s="22">
        <f>SUMPRODUCT(('⑤【組立化粧箱】出荷依頼＆出荷実績'!$L$7:$L$256=④【組立化粧箱】在庫情報!$B218)*('⑤【組立化粧箱】出荷依頼＆出荷実績'!$M$7:$M$256=④【組立化粧箱】在庫情報!K$4),('⑤【組立化粧箱】出荷依頼＆出荷実績'!$O$7:$O$256))</f>
        <v>0</v>
      </c>
      <c r="L218" s="23">
        <f t="shared" si="35"/>
        <v>957</v>
      </c>
      <c r="M218" s="159"/>
      <c r="N218" s="160"/>
      <c r="O218" s="161"/>
      <c r="P218" s="21" cm="1">
        <f t="array" ref="P218">SUMPRODUCT(('③【組立化粧箱】作業依頼＆実績'!$K$7:$K$256=④【組立化粧箱】在庫情報!$B218)*('③【組立化粧箱】作業依頼＆実績'!$L$7:$L$256=④【組立化粧箱】在庫情報!Q$4),('③【組立化粧箱】作業依頼＆実績'!$N$7:$N$256))</f>
        <v>0</v>
      </c>
      <c r="Q218" s="21" cm="1">
        <f t="array" ref="Q218">SUMPRODUCT(('③【組立化粧箱】作業依頼＆実績'!$K$7:$K$256=④【組立化粧箱】在庫情報!$B218)*('③【組立化粧箱】作業依頼＆実績'!$L$7:$L$256=④【組立化粧箱】在庫情報!R$4),('③【組立化粧箱】作業依頼＆実績'!$N$7:$N$256))</f>
        <v>0</v>
      </c>
      <c r="R218" s="23">
        <f t="shared" si="36"/>
        <v>82</v>
      </c>
      <c r="T218" s="68">
        <f t="shared" si="37"/>
        <v>0</v>
      </c>
      <c r="U218" s="22">
        <f t="shared" si="38"/>
        <v>0</v>
      </c>
      <c r="V218" s="69">
        <f t="shared" si="39"/>
        <v>5435</v>
      </c>
    </row>
    <row r="219" spans="2:22" ht="19.5" hidden="1" customHeight="1" outlineLevel="1" x14ac:dyDescent="0.25">
      <c r="B219" s="19">
        <f t="shared" si="2"/>
        <v>45443</v>
      </c>
      <c r="C219" s="20" t="s">
        <v>75</v>
      </c>
      <c r="D219" s="21" cm="1">
        <f t="array" ref="D219">SUMPRODUCT(('③【組立化粧箱】作業依頼＆実績'!$K$7:$K$256=④【組立化粧箱】在庫情報!$B219)*('③【組立化粧箱】作業依頼＆実績'!$L$7:$L$256=④【組立化粧箱】在庫情報!E$4),('③【組立化粧箱】作業依頼＆実績'!$N$7:$N$256))</f>
        <v>0</v>
      </c>
      <c r="E219" s="22">
        <f>SUMPRODUCT(('⑤【組立化粧箱】出荷依頼＆出荷実績'!$L$7:$L$256=④【組立化粧箱】在庫情報!$B219)*('⑤【組立化粧箱】出荷依頼＆出荷実績'!$M$7:$M$256=④【組立化粧箱】在庫情報!E$4),('⑤【組立化粧箱】出荷依頼＆出荷実績'!$O$7:$O$256))</f>
        <v>0</v>
      </c>
      <c r="F219" s="23">
        <f t="shared" si="33"/>
        <v>4060</v>
      </c>
      <c r="G219" s="21" cm="1">
        <f t="array" ref="G219">SUMPRODUCT(('③【組立化粧箱】作業依頼＆実績'!$K$7:$K$256=④【組立化粧箱】在庫情報!$B219)*('③【組立化粧箱】作業依頼＆実績'!$L$7:$L$256=④【組立化粧箱】在庫情報!H$4),('③【組立化粧箱】作業依頼＆実績'!$N$7:$N$256))</f>
        <v>0</v>
      </c>
      <c r="H219" s="22">
        <f>SUMPRODUCT(('⑤【組立化粧箱】出荷依頼＆出荷実績'!$L$7:$L$256=④【組立化粧箱】在庫情報!$B219)*('⑤【組立化粧箱】出荷依頼＆出荷実績'!$M$7:$M$256=④【組立化粧箱】在庫情報!H$4),('⑤【組立化粧箱】出荷依頼＆出荷実績'!$O$7:$O$256))</f>
        <v>0</v>
      </c>
      <c r="I219" s="23">
        <f t="shared" si="34"/>
        <v>336</v>
      </c>
      <c r="J219" s="21" cm="1">
        <f t="array" ref="J219">SUMPRODUCT(('③【組立化粧箱】作業依頼＆実績'!$K$7:$K$256=④【組立化粧箱】在庫情報!$B219)*('③【組立化粧箱】作業依頼＆実績'!$L$7:$L$256=④【組立化粧箱】在庫情報!K$4),('③【組立化粧箱】作業依頼＆実績'!$N$7:$N$256))</f>
        <v>0</v>
      </c>
      <c r="K219" s="22">
        <f>SUMPRODUCT(('⑤【組立化粧箱】出荷依頼＆出荷実績'!$L$7:$L$256=④【組立化粧箱】在庫情報!$B219)*('⑤【組立化粧箱】出荷依頼＆出荷実績'!$M$7:$M$256=④【組立化粧箱】在庫情報!K$4),('⑤【組立化粧箱】出荷依頼＆出荷実績'!$O$7:$O$256))</f>
        <v>0</v>
      </c>
      <c r="L219" s="23">
        <f t="shared" si="35"/>
        <v>957</v>
      </c>
      <c r="M219" s="159"/>
      <c r="N219" s="160"/>
      <c r="O219" s="161"/>
      <c r="P219" s="21" cm="1">
        <f t="array" ref="P219">SUMPRODUCT(('③【組立化粧箱】作業依頼＆実績'!$K$7:$K$256=④【組立化粧箱】在庫情報!$B219)*('③【組立化粧箱】作業依頼＆実績'!$L$7:$L$256=④【組立化粧箱】在庫情報!Q$4),('③【組立化粧箱】作業依頼＆実績'!$N$7:$N$256))</f>
        <v>0</v>
      </c>
      <c r="Q219" s="21" cm="1">
        <f t="array" ref="Q219">SUMPRODUCT(('③【組立化粧箱】作業依頼＆実績'!$K$7:$K$256=④【組立化粧箱】在庫情報!$B219)*('③【組立化粧箱】作業依頼＆実績'!$L$7:$L$256=④【組立化粧箱】在庫情報!R$4),('③【組立化粧箱】作業依頼＆実績'!$N$7:$N$256))</f>
        <v>0</v>
      </c>
      <c r="R219" s="23">
        <f t="shared" si="36"/>
        <v>82</v>
      </c>
      <c r="T219" s="68">
        <f t="shared" si="37"/>
        <v>0</v>
      </c>
      <c r="U219" s="22">
        <f t="shared" si="38"/>
        <v>0</v>
      </c>
      <c r="V219" s="69">
        <f t="shared" si="39"/>
        <v>5435</v>
      </c>
    </row>
    <row r="220" spans="2:22" ht="19.5" customHeight="1" collapsed="1" x14ac:dyDescent="0.25">
      <c r="B220" s="132">
        <f t="shared" si="2"/>
        <v>45444</v>
      </c>
      <c r="C220" s="133" t="s">
        <v>76</v>
      </c>
      <c r="D220" s="21" cm="1">
        <f t="array" ref="D220">SUMPRODUCT(('③【組立化粧箱】作業依頼＆実績'!$K$7:$K$256=④【組立化粧箱】在庫情報!$B220)*('③【組立化粧箱】作業依頼＆実績'!$L$7:$L$256=④【組立化粧箱】在庫情報!E$4),('③【組立化粧箱】作業依頼＆実績'!$N$7:$N$256))</f>
        <v>0</v>
      </c>
      <c r="E220" s="22">
        <f>SUMPRODUCT(('⑤【組立化粧箱】出荷依頼＆出荷実績'!$L$7:$L$256=④【組立化粧箱】在庫情報!$B220)*('⑤【組立化粧箱】出荷依頼＆出荷実績'!$M$7:$M$256=④【組立化粧箱】在庫情報!E$4),('⑤【組立化粧箱】出荷依頼＆出荷実績'!$O$7:$O$256))</f>
        <v>0</v>
      </c>
      <c r="F220" s="23">
        <f t="shared" si="33"/>
        <v>4060</v>
      </c>
      <c r="G220" s="21" cm="1">
        <f t="array" ref="G220">SUMPRODUCT(('③【組立化粧箱】作業依頼＆実績'!$K$7:$K$256=④【組立化粧箱】在庫情報!$B220)*('③【組立化粧箱】作業依頼＆実績'!$L$7:$L$256=④【組立化粧箱】在庫情報!H$4),('③【組立化粧箱】作業依頼＆実績'!$N$7:$N$256))</f>
        <v>0</v>
      </c>
      <c r="H220" s="22">
        <f>SUMPRODUCT(('⑤【組立化粧箱】出荷依頼＆出荷実績'!$L$7:$L$256=④【組立化粧箱】在庫情報!$B220)*('⑤【組立化粧箱】出荷依頼＆出荷実績'!$M$7:$M$256=④【組立化粧箱】在庫情報!H$4),('⑤【組立化粧箱】出荷依頼＆出荷実績'!$O$7:$O$256))</f>
        <v>0</v>
      </c>
      <c r="I220" s="23">
        <f t="shared" si="34"/>
        <v>336</v>
      </c>
      <c r="J220" s="21" cm="1">
        <f t="array" ref="J220">SUMPRODUCT(('③【組立化粧箱】作業依頼＆実績'!$K$7:$K$256=④【組立化粧箱】在庫情報!$B220)*('③【組立化粧箱】作業依頼＆実績'!$L$7:$L$256=④【組立化粧箱】在庫情報!K$4),('③【組立化粧箱】作業依頼＆実績'!$N$7:$N$256))</f>
        <v>0</v>
      </c>
      <c r="K220" s="22">
        <f>SUMPRODUCT(('⑤【組立化粧箱】出荷依頼＆出荷実績'!$L$7:$L$256=④【組立化粧箱】在庫情報!$B220)*('⑤【組立化粧箱】出荷依頼＆出荷実績'!$M$7:$M$256=④【組立化粧箱】在庫情報!K$4),('⑤【組立化粧箱】出荷依頼＆出荷実績'!$O$7:$O$256))</f>
        <v>0</v>
      </c>
      <c r="L220" s="23">
        <f t="shared" si="35"/>
        <v>957</v>
      </c>
      <c r="M220" s="159"/>
      <c r="N220" s="160"/>
      <c r="O220" s="161"/>
      <c r="P220" s="21" cm="1">
        <f t="array" ref="P220">SUMPRODUCT(('③【組立化粧箱】作業依頼＆実績'!$K$7:$K$256=④【組立化粧箱】在庫情報!$B220)*('③【組立化粧箱】作業依頼＆実績'!$L$7:$L$256=④【組立化粧箱】在庫情報!Q$4),('③【組立化粧箱】作業依頼＆実績'!$N$7:$N$256))</f>
        <v>0</v>
      </c>
      <c r="Q220" s="21" cm="1">
        <f t="array" ref="Q220">SUMPRODUCT(('③【組立化粧箱】作業依頼＆実績'!$K$7:$K$256=④【組立化粧箱】在庫情報!$B220)*('③【組立化粧箱】作業依頼＆実績'!$L$7:$L$256=④【組立化粧箱】在庫情報!R$4),('③【組立化粧箱】作業依頼＆実績'!$N$7:$N$256))</f>
        <v>0</v>
      </c>
      <c r="R220" s="23">
        <f t="shared" si="36"/>
        <v>82</v>
      </c>
      <c r="T220" s="68">
        <f t="shared" si="37"/>
        <v>0</v>
      </c>
      <c r="U220" s="22">
        <f t="shared" si="38"/>
        <v>0</v>
      </c>
      <c r="V220" s="69">
        <f t="shared" si="39"/>
        <v>5435</v>
      </c>
    </row>
    <row r="221" spans="2:22" ht="19.5" hidden="1" customHeight="1" outlineLevel="2" x14ac:dyDescent="0.25">
      <c r="B221" s="19">
        <f t="shared" si="2"/>
        <v>45445</v>
      </c>
      <c r="C221" s="20" t="s">
        <v>77</v>
      </c>
      <c r="D221" s="21" cm="1">
        <f t="array" ref="D221">SUMPRODUCT(('③【組立化粧箱】作業依頼＆実績'!$K$7:$K$256=④【組立化粧箱】在庫情報!$B221)*('③【組立化粧箱】作業依頼＆実績'!$L$7:$L$256=④【組立化粧箱】在庫情報!E$4),('③【組立化粧箱】作業依頼＆実績'!$N$7:$N$256))</f>
        <v>0</v>
      </c>
      <c r="E221" s="22">
        <f>SUMPRODUCT(('⑤【組立化粧箱】出荷依頼＆出荷実績'!$L$7:$L$256=④【組立化粧箱】在庫情報!$B221)*('⑤【組立化粧箱】出荷依頼＆出荷実績'!$M$7:$M$256=④【組立化粧箱】在庫情報!E$4),('⑤【組立化粧箱】出荷依頼＆出荷実績'!$O$7:$O$256))</f>
        <v>0</v>
      </c>
      <c r="F221" s="23">
        <f t="shared" si="33"/>
        <v>4060</v>
      </c>
      <c r="G221" s="21" cm="1">
        <f t="array" ref="G221">SUMPRODUCT(('③【組立化粧箱】作業依頼＆実績'!$K$7:$K$256=④【組立化粧箱】在庫情報!$B221)*('③【組立化粧箱】作業依頼＆実績'!$L$7:$L$256=④【組立化粧箱】在庫情報!H$4),('③【組立化粧箱】作業依頼＆実績'!$N$7:$N$256))</f>
        <v>0</v>
      </c>
      <c r="H221" s="22">
        <f>SUMPRODUCT(('⑤【組立化粧箱】出荷依頼＆出荷実績'!$L$7:$L$256=④【組立化粧箱】在庫情報!$B221)*('⑤【組立化粧箱】出荷依頼＆出荷実績'!$M$7:$M$256=④【組立化粧箱】在庫情報!H$4),('⑤【組立化粧箱】出荷依頼＆出荷実績'!$O$7:$O$256))</f>
        <v>0</v>
      </c>
      <c r="I221" s="23">
        <f t="shared" si="34"/>
        <v>336</v>
      </c>
      <c r="J221" s="21" cm="1">
        <f t="array" ref="J221">SUMPRODUCT(('③【組立化粧箱】作業依頼＆実績'!$K$7:$K$256=④【組立化粧箱】在庫情報!$B221)*('③【組立化粧箱】作業依頼＆実績'!$L$7:$L$256=④【組立化粧箱】在庫情報!K$4),('③【組立化粧箱】作業依頼＆実績'!$N$7:$N$256))</f>
        <v>0</v>
      </c>
      <c r="K221" s="22">
        <f>SUMPRODUCT(('⑤【組立化粧箱】出荷依頼＆出荷実績'!$L$7:$L$256=④【組立化粧箱】在庫情報!$B221)*('⑤【組立化粧箱】出荷依頼＆出荷実績'!$M$7:$M$256=④【組立化粧箱】在庫情報!K$4),('⑤【組立化粧箱】出荷依頼＆出荷実績'!$O$7:$O$256))</f>
        <v>0</v>
      </c>
      <c r="L221" s="23">
        <f t="shared" si="35"/>
        <v>957</v>
      </c>
      <c r="M221" s="159"/>
      <c r="N221" s="160"/>
      <c r="O221" s="161"/>
      <c r="P221" s="21" cm="1">
        <f t="array" ref="P221">SUMPRODUCT(('③【組立化粧箱】作業依頼＆実績'!$K$7:$K$256=④【組立化粧箱】在庫情報!$B221)*('③【組立化粧箱】作業依頼＆実績'!$L$7:$L$256=④【組立化粧箱】在庫情報!Q$4),('③【組立化粧箱】作業依頼＆実績'!$N$7:$N$256))</f>
        <v>0</v>
      </c>
      <c r="Q221" s="21" cm="1">
        <f t="array" ref="Q221">SUMPRODUCT(('③【組立化粧箱】作業依頼＆実績'!$K$7:$K$256=④【組立化粧箱】在庫情報!$B221)*('③【組立化粧箱】作業依頼＆実績'!$L$7:$L$256=④【組立化粧箱】在庫情報!R$4),('③【組立化粧箱】作業依頼＆実績'!$N$7:$N$256))</f>
        <v>0</v>
      </c>
      <c r="R221" s="23">
        <f t="shared" si="36"/>
        <v>82</v>
      </c>
      <c r="T221" s="68">
        <f t="shared" si="37"/>
        <v>0</v>
      </c>
      <c r="U221" s="22">
        <f t="shared" si="38"/>
        <v>0</v>
      </c>
      <c r="V221" s="69">
        <f t="shared" si="39"/>
        <v>5435</v>
      </c>
    </row>
    <row r="222" spans="2:22" ht="19.5" hidden="1" customHeight="1" outlineLevel="2" x14ac:dyDescent="0.25">
      <c r="B222" s="19">
        <f t="shared" si="2"/>
        <v>45446</v>
      </c>
      <c r="C222" s="20" t="s">
        <v>78</v>
      </c>
      <c r="D222" s="21" cm="1">
        <f t="array" ref="D222">SUMPRODUCT(('③【組立化粧箱】作業依頼＆実績'!$K$7:$K$256=④【組立化粧箱】在庫情報!$B222)*('③【組立化粧箱】作業依頼＆実績'!$L$7:$L$256=④【組立化粧箱】在庫情報!E$4),('③【組立化粧箱】作業依頼＆実績'!$N$7:$N$256))</f>
        <v>0</v>
      </c>
      <c r="E222" s="22">
        <f>SUMPRODUCT(('⑤【組立化粧箱】出荷依頼＆出荷実績'!$L$7:$L$256=④【組立化粧箱】在庫情報!$B222)*('⑤【組立化粧箱】出荷依頼＆出荷実績'!$M$7:$M$256=④【組立化粧箱】在庫情報!E$4),('⑤【組立化粧箱】出荷依頼＆出荷実績'!$O$7:$O$256))</f>
        <v>0</v>
      </c>
      <c r="F222" s="23">
        <f t="shared" ref="F222:F285" si="40">+F221+D222-E222</f>
        <v>4060</v>
      </c>
      <c r="G222" s="21" cm="1">
        <f t="array" ref="G222">SUMPRODUCT(('③【組立化粧箱】作業依頼＆実績'!$K$7:$K$256=④【組立化粧箱】在庫情報!$B222)*('③【組立化粧箱】作業依頼＆実績'!$L$7:$L$256=④【組立化粧箱】在庫情報!H$4),('③【組立化粧箱】作業依頼＆実績'!$N$7:$N$256))</f>
        <v>0</v>
      </c>
      <c r="H222" s="22">
        <f>SUMPRODUCT(('⑤【組立化粧箱】出荷依頼＆出荷実績'!$L$7:$L$256=④【組立化粧箱】在庫情報!$B222)*('⑤【組立化粧箱】出荷依頼＆出荷実績'!$M$7:$M$256=④【組立化粧箱】在庫情報!H$4),('⑤【組立化粧箱】出荷依頼＆出荷実績'!$O$7:$O$256))</f>
        <v>0</v>
      </c>
      <c r="I222" s="23">
        <f t="shared" ref="I222:I285" si="41">+I221+G222-H222</f>
        <v>336</v>
      </c>
      <c r="J222" s="21" cm="1">
        <f t="array" ref="J222">SUMPRODUCT(('③【組立化粧箱】作業依頼＆実績'!$K$7:$K$256=④【組立化粧箱】在庫情報!$B222)*('③【組立化粧箱】作業依頼＆実績'!$L$7:$L$256=④【組立化粧箱】在庫情報!K$4),('③【組立化粧箱】作業依頼＆実績'!$N$7:$N$256))</f>
        <v>0</v>
      </c>
      <c r="K222" s="22">
        <f>SUMPRODUCT(('⑤【組立化粧箱】出荷依頼＆出荷実績'!$L$7:$L$256=④【組立化粧箱】在庫情報!$B222)*('⑤【組立化粧箱】出荷依頼＆出荷実績'!$M$7:$M$256=④【組立化粧箱】在庫情報!K$4),('⑤【組立化粧箱】出荷依頼＆出荷実績'!$O$7:$O$256))</f>
        <v>0</v>
      </c>
      <c r="L222" s="23">
        <f t="shared" ref="L222:L285" si="42">+L221+J222-K222</f>
        <v>957</v>
      </c>
      <c r="M222" s="159"/>
      <c r="N222" s="160"/>
      <c r="O222" s="161"/>
      <c r="P222" s="21" cm="1">
        <f t="array" ref="P222">SUMPRODUCT(('③【組立化粧箱】作業依頼＆実績'!$K$7:$K$256=④【組立化粧箱】在庫情報!$B222)*('③【組立化粧箱】作業依頼＆実績'!$L$7:$L$256=④【組立化粧箱】在庫情報!Q$4),('③【組立化粧箱】作業依頼＆実績'!$N$7:$N$256))</f>
        <v>0</v>
      </c>
      <c r="Q222" s="21" cm="1">
        <f t="array" ref="Q222">SUMPRODUCT(('③【組立化粧箱】作業依頼＆実績'!$K$7:$K$256=④【組立化粧箱】在庫情報!$B222)*('③【組立化粧箱】作業依頼＆実績'!$L$7:$L$256=④【組立化粧箱】在庫情報!R$4),('③【組立化粧箱】作業依頼＆実績'!$N$7:$N$256))</f>
        <v>0</v>
      </c>
      <c r="R222" s="23">
        <f t="shared" si="36"/>
        <v>82</v>
      </c>
      <c r="T222" s="68">
        <f t="shared" si="37"/>
        <v>0</v>
      </c>
      <c r="U222" s="22">
        <f t="shared" si="38"/>
        <v>0</v>
      </c>
      <c r="V222" s="69">
        <f t="shared" si="39"/>
        <v>5435</v>
      </c>
    </row>
    <row r="223" spans="2:22" ht="19.5" hidden="1" customHeight="1" outlineLevel="2" x14ac:dyDescent="0.25">
      <c r="B223" s="19">
        <f t="shared" si="2"/>
        <v>45447</v>
      </c>
      <c r="C223" s="20" t="s">
        <v>79</v>
      </c>
      <c r="D223" s="21" cm="1">
        <f t="array" ref="D223">SUMPRODUCT(('③【組立化粧箱】作業依頼＆実績'!$K$7:$K$256=④【組立化粧箱】在庫情報!$B223)*('③【組立化粧箱】作業依頼＆実績'!$L$7:$L$256=④【組立化粧箱】在庫情報!E$4),('③【組立化粧箱】作業依頼＆実績'!$N$7:$N$256))</f>
        <v>0</v>
      </c>
      <c r="E223" s="22">
        <f>SUMPRODUCT(('⑤【組立化粧箱】出荷依頼＆出荷実績'!$L$7:$L$256=④【組立化粧箱】在庫情報!$B223)*('⑤【組立化粧箱】出荷依頼＆出荷実績'!$M$7:$M$256=④【組立化粧箱】在庫情報!E$4),('⑤【組立化粧箱】出荷依頼＆出荷実績'!$O$7:$O$256))</f>
        <v>0</v>
      </c>
      <c r="F223" s="23">
        <f t="shared" si="40"/>
        <v>4060</v>
      </c>
      <c r="G223" s="21" cm="1">
        <f t="array" ref="G223">SUMPRODUCT(('③【組立化粧箱】作業依頼＆実績'!$K$7:$K$256=④【組立化粧箱】在庫情報!$B223)*('③【組立化粧箱】作業依頼＆実績'!$L$7:$L$256=④【組立化粧箱】在庫情報!H$4),('③【組立化粧箱】作業依頼＆実績'!$N$7:$N$256))</f>
        <v>0</v>
      </c>
      <c r="H223" s="22">
        <f>SUMPRODUCT(('⑤【組立化粧箱】出荷依頼＆出荷実績'!$L$7:$L$256=④【組立化粧箱】在庫情報!$B223)*('⑤【組立化粧箱】出荷依頼＆出荷実績'!$M$7:$M$256=④【組立化粧箱】在庫情報!H$4),('⑤【組立化粧箱】出荷依頼＆出荷実績'!$O$7:$O$256))</f>
        <v>0</v>
      </c>
      <c r="I223" s="23">
        <f t="shared" si="41"/>
        <v>336</v>
      </c>
      <c r="J223" s="21" cm="1">
        <f t="array" ref="J223">SUMPRODUCT(('③【組立化粧箱】作業依頼＆実績'!$K$7:$K$256=④【組立化粧箱】在庫情報!$B223)*('③【組立化粧箱】作業依頼＆実績'!$L$7:$L$256=④【組立化粧箱】在庫情報!K$4),('③【組立化粧箱】作業依頼＆実績'!$N$7:$N$256))</f>
        <v>0</v>
      </c>
      <c r="K223" s="22">
        <f>SUMPRODUCT(('⑤【組立化粧箱】出荷依頼＆出荷実績'!$L$7:$L$256=④【組立化粧箱】在庫情報!$B223)*('⑤【組立化粧箱】出荷依頼＆出荷実績'!$M$7:$M$256=④【組立化粧箱】在庫情報!K$4),('⑤【組立化粧箱】出荷依頼＆出荷実績'!$O$7:$O$256))</f>
        <v>0</v>
      </c>
      <c r="L223" s="23">
        <f t="shared" si="42"/>
        <v>957</v>
      </c>
      <c r="M223" s="159"/>
      <c r="N223" s="160"/>
      <c r="O223" s="161"/>
      <c r="P223" s="21" cm="1">
        <f t="array" ref="P223">SUMPRODUCT(('③【組立化粧箱】作業依頼＆実績'!$K$7:$K$256=④【組立化粧箱】在庫情報!$B223)*('③【組立化粧箱】作業依頼＆実績'!$L$7:$L$256=④【組立化粧箱】在庫情報!Q$4),('③【組立化粧箱】作業依頼＆実績'!$N$7:$N$256))</f>
        <v>0</v>
      </c>
      <c r="Q223" s="21" cm="1">
        <f t="array" ref="Q223">SUMPRODUCT(('③【組立化粧箱】作業依頼＆実績'!$K$7:$K$256=④【組立化粧箱】在庫情報!$B223)*('③【組立化粧箱】作業依頼＆実績'!$L$7:$L$256=④【組立化粧箱】在庫情報!R$4),('③【組立化粧箱】作業依頼＆実績'!$N$7:$N$256))</f>
        <v>0</v>
      </c>
      <c r="R223" s="23">
        <f t="shared" si="36"/>
        <v>82</v>
      </c>
      <c r="T223" s="68">
        <f t="shared" si="37"/>
        <v>0</v>
      </c>
      <c r="U223" s="22">
        <f t="shared" si="38"/>
        <v>0</v>
      </c>
      <c r="V223" s="69">
        <f t="shared" si="39"/>
        <v>5435</v>
      </c>
    </row>
    <row r="224" spans="2:22" ht="19.5" hidden="1" customHeight="1" outlineLevel="2" x14ac:dyDescent="0.25">
      <c r="B224" s="19">
        <f t="shared" si="2"/>
        <v>45448</v>
      </c>
      <c r="C224" s="20" t="s">
        <v>80</v>
      </c>
      <c r="D224" s="21" cm="1">
        <f t="array" ref="D224">SUMPRODUCT(('③【組立化粧箱】作業依頼＆実績'!$K$7:$K$256=④【組立化粧箱】在庫情報!$B224)*('③【組立化粧箱】作業依頼＆実績'!$L$7:$L$256=④【組立化粧箱】在庫情報!E$4),('③【組立化粧箱】作業依頼＆実績'!$N$7:$N$256))</f>
        <v>0</v>
      </c>
      <c r="E224" s="22">
        <f>SUMPRODUCT(('⑤【組立化粧箱】出荷依頼＆出荷実績'!$L$7:$L$256=④【組立化粧箱】在庫情報!$B224)*('⑤【組立化粧箱】出荷依頼＆出荷実績'!$M$7:$M$256=④【組立化粧箱】在庫情報!E$4),('⑤【組立化粧箱】出荷依頼＆出荷実績'!$O$7:$O$256))</f>
        <v>0</v>
      </c>
      <c r="F224" s="23">
        <f t="shared" si="40"/>
        <v>4060</v>
      </c>
      <c r="G224" s="21" cm="1">
        <f t="array" ref="G224">SUMPRODUCT(('③【組立化粧箱】作業依頼＆実績'!$K$7:$K$256=④【組立化粧箱】在庫情報!$B224)*('③【組立化粧箱】作業依頼＆実績'!$L$7:$L$256=④【組立化粧箱】在庫情報!H$4),('③【組立化粧箱】作業依頼＆実績'!$N$7:$N$256))</f>
        <v>0</v>
      </c>
      <c r="H224" s="22">
        <f>SUMPRODUCT(('⑤【組立化粧箱】出荷依頼＆出荷実績'!$L$7:$L$256=④【組立化粧箱】在庫情報!$B224)*('⑤【組立化粧箱】出荷依頼＆出荷実績'!$M$7:$M$256=④【組立化粧箱】在庫情報!H$4),('⑤【組立化粧箱】出荷依頼＆出荷実績'!$O$7:$O$256))</f>
        <v>0</v>
      </c>
      <c r="I224" s="23">
        <f t="shared" si="41"/>
        <v>336</v>
      </c>
      <c r="J224" s="21" cm="1">
        <f t="array" ref="J224">SUMPRODUCT(('③【組立化粧箱】作業依頼＆実績'!$K$7:$K$256=④【組立化粧箱】在庫情報!$B224)*('③【組立化粧箱】作業依頼＆実績'!$L$7:$L$256=④【組立化粧箱】在庫情報!K$4),('③【組立化粧箱】作業依頼＆実績'!$N$7:$N$256))</f>
        <v>0</v>
      </c>
      <c r="K224" s="22">
        <f>SUMPRODUCT(('⑤【組立化粧箱】出荷依頼＆出荷実績'!$L$7:$L$256=④【組立化粧箱】在庫情報!$B224)*('⑤【組立化粧箱】出荷依頼＆出荷実績'!$M$7:$M$256=④【組立化粧箱】在庫情報!K$4),('⑤【組立化粧箱】出荷依頼＆出荷実績'!$O$7:$O$256))</f>
        <v>0</v>
      </c>
      <c r="L224" s="23">
        <f t="shared" si="42"/>
        <v>957</v>
      </c>
      <c r="M224" s="159"/>
      <c r="N224" s="160"/>
      <c r="O224" s="161"/>
      <c r="P224" s="21" cm="1">
        <f t="array" ref="P224">SUMPRODUCT(('③【組立化粧箱】作業依頼＆実績'!$K$7:$K$256=④【組立化粧箱】在庫情報!$B224)*('③【組立化粧箱】作業依頼＆実績'!$L$7:$L$256=④【組立化粧箱】在庫情報!Q$4),('③【組立化粧箱】作業依頼＆実績'!$N$7:$N$256))</f>
        <v>0</v>
      </c>
      <c r="Q224" s="21" cm="1">
        <f t="array" ref="Q224">SUMPRODUCT(('③【組立化粧箱】作業依頼＆実績'!$K$7:$K$256=④【組立化粧箱】在庫情報!$B224)*('③【組立化粧箱】作業依頼＆実績'!$L$7:$L$256=④【組立化粧箱】在庫情報!R$4),('③【組立化粧箱】作業依頼＆実績'!$N$7:$N$256))</f>
        <v>0</v>
      </c>
      <c r="R224" s="23">
        <f t="shared" si="36"/>
        <v>82</v>
      </c>
      <c r="T224" s="68">
        <f t="shared" si="37"/>
        <v>0</v>
      </c>
      <c r="U224" s="22">
        <f t="shared" si="38"/>
        <v>0</v>
      </c>
      <c r="V224" s="69">
        <f t="shared" si="39"/>
        <v>5435</v>
      </c>
    </row>
    <row r="225" spans="2:22" ht="19.5" hidden="1" customHeight="1" outlineLevel="2" x14ac:dyDescent="0.25">
      <c r="B225" s="19">
        <f t="shared" si="2"/>
        <v>45449</v>
      </c>
      <c r="C225" s="20" t="s">
        <v>81</v>
      </c>
      <c r="D225" s="21" cm="1">
        <f t="array" ref="D225">SUMPRODUCT(('③【組立化粧箱】作業依頼＆実績'!$K$7:$K$256=④【組立化粧箱】在庫情報!$B225)*('③【組立化粧箱】作業依頼＆実績'!$L$7:$L$256=④【組立化粧箱】在庫情報!E$4),('③【組立化粧箱】作業依頼＆実績'!$N$7:$N$256))</f>
        <v>0</v>
      </c>
      <c r="E225" s="22">
        <f>SUMPRODUCT(('⑤【組立化粧箱】出荷依頼＆出荷実績'!$L$7:$L$256=④【組立化粧箱】在庫情報!$B225)*('⑤【組立化粧箱】出荷依頼＆出荷実績'!$M$7:$M$256=④【組立化粧箱】在庫情報!E$4),('⑤【組立化粧箱】出荷依頼＆出荷実績'!$O$7:$O$256))</f>
        <v>0</v>
      </c>
      <c r="F225" s="23">
        <f t="shared" si="40"/>
        <v>4060</v>
      </c>
      <c r="G225" s="21" cm="1">
        <f t="array" ref="G225">SUMPRODUCT(('③【組立化粧箱】作業依頼＆実績'!$K$7:$K$256=④【組立化粧箱】在庫情報!$B225)*('③【組立化粧箱】作業依頼＆実績'!$L$7:$L$256=④【組立化粧箱】在庫情報!H$4),('③【組立化粧箱】作業依頼＆実績'!$N$7:$N$256))</f>
        <v>0</v>
      </c>
      <c r="H225" s="22">
        <f>SUMPRODUCT(('⑤【組立化粧箱】出荷依頼＆出荷実績'!$L$7:$L$256=④【組立化粧箱】在庫情報!$B225)*('⑤【組立化粧箱】出荷依頼＆出荷実績'!$M$7:$M$256=④【組立化粧箱】在庫情報!H$4),('⑤【組立化粧箱】出荷依頼＆出荷実績'!$O$7:$O$256))</f>
        <v>0</v>
      </c>
      <c r="I225" s="23">
        <f t="shared" si="41"/>
        <v>336</v>
      </c>
      <c r="J225" s="21" cm="1">
        <f t="array" ref="J225">SUMPRODUCT(('③【組立化粧箱】作業依頼＆実績'!$K$7:$K$256=④【組立化粧箱】在庫情報!$B225)*('③【組立化粧箱】作業依頼＆実績'!$L$7:$L$256=④【組立化粧箱】在庫情報!K$4),('③【組立化粧箱】作業依頼＆実績'!$N$7:$N$256))</f>
        <v>0</v>
      </c>
      <c r="K225" s="22">
        <f>SUMPRODUCT(('⑤【組立化粧箱】出荷依頼＆出荷実績'!$L$7:$L$256=④【組立化粧箱】在庫情報!$B225)*('⑤【組立化粧箱】出荷依頼＆出荷実績'!$M$7:$M$256=④【組立化粧箱】在庫情報!K$4),('⑤【組立化粧箱】出荷依頼＆出荷実績'!$O$7:$O$256))</f>
        <v>0</v>
      </c>
      <c r="L225" s="23">
        <f t="shared" si="42"/>
        <v>957</v>
      </c>
      <c r="M225" s="159"/>
      <c r="N225" s="160"/>
      <c r="O225" s="161"/>
      <c r="P225" s="21" cm="1">
        <f t="array" ref="P225">SUMPRODUCT(('③【組立化粧箱】作業依頼＆実績'!$K$7:$K$256=④【組立化粧箱】在庫情報!$B225)*('③【組立化粧箱】作業依頼＆実績'!$L$7:$L$256=④【組立化粧箱】在庫情報!Q$4),('③【組立化粧箱】作業依頼＆実績'!$N$7:$N$256))</f>
        <v>0</v>
      </c>
      <c r="Q225" s="21" cm="1">
        <f t="array" ref="Q225">SUMPRODUCT(('③【組立化粧箱】作業依頼＆実績'!$K$7:$K$256=④【組立化粧箱】在庫情報!$B225)*('③【組立化粧箱】作業依頼＆実績'!$L$7:$L$256=④【組立化粧箱】在庫情報!R$4),('③【組立化粧箱】作業依頼＆実績'!$N$7:$N$256))</f>
        <v>0</v>
      </c>
      <c r="R225" s="23">
        <f t="shared" si="36"/>
        <v>82</v>
      </c>
      <c r="T225" s="68">
        <f t="shared" si="37"/>
        <v>0</v>
      </c>
      <c r="U225" s="22">
        <f t="shared" si="38"/>
        <v>0</v>
      </c>
      <c r="V225" s="69">
        <f t="shared" si="39"/>
        <v>5435</v>
      </c>
    </row>
    <row r="226" spans="2:22" ht="19.5" hidden="1" customHeight="1" outlineLevel="2" x14ac:dyDescent="0.25">
      <c r="B226" s="19">
        <f t="shared" si="2"/>
        <v>45450</v>
      </c>
      <c r="C226" s="20" t="s">
        <v>75</v>
      </c>
      <c r="D226" s="21" cm="1">
        <f t="array" ref="D226">SUMPRODUCT(('③【組立化粧箱】作業依頼＆実績'!$K$7:$K$256=④【組立化粧箱】在庫情報!$B226)*('③【組立化粧箱】作業依頼＆実績'!$L$7:$L$256=④【組立化粧箱】在庫情報!E$4),('③【組立化粧箱】作業依頼＆実績'!$N$7:$N$256))</f>
        <v>0</v>
      </c>
      <c r="E226" s="22">
        <f>SUMPRODUCT(('⑤【組立化粧箱】出荷依頼＆出荷実績'!$L$7:$L$256=④【組立化粧箱】在庫情報!$B226)*('⑤【組立化粧箱】出荷依頼＆出荷実績'!$M$7:$M$256=④【組立化粧箱】在庫情報!E$4),('⑤【組立化粧箱】出荷依頼＆出荷実績'!$O$7:$O$256))</f>
        <v>0</v>
      </c>
      <c r="F226" s="23">
        <f t="shared" si="40"/>
        <v>4060</v>
      </c>
      <c r="G226" s="21" cm="1">
        <f t="array" ref="G226">SUMPRODUCT(('③【組立化粧箱】作業依頼＆実績'!$K$7:$K$256=④【組立化粧箱】在庫情報!$B226)*('③【組立化粧箱】作業依頼＆実績'!$L$7:$L$256=④【組立化粧箱】在庫情報!H$4),('③【組立化粧箱】作業依頼＆実績'!$N$7:$N$256))</f>
        <v>0</v>
      </c>
      <c r="H226" s="22">
        <f>SUMPRODUCT(('⑤【組立化粧箱】出荷依頼＆出荷実績'!$L$7:$L$256=④【組立化粧箱】在庫情報!$B226)*('⑤【組立化粧箱】出荷依頼＆出荷実績'!$M$7:$M$256=④【組立化粧箱】在庫情報!H$4),('⑤【組立化粧箱】出荷依頼＆出荷実績'!$O$7:$O$256))</f>
        <v>0</v>
      </c>
      <c r="I226" s="23">
        <f t="shared" si="41"/>
        <v>336</v>
      </c>
      <c r="J226" s="21" cm="1">
        <f t="array" ref="J226">SUMPRODUCT(('③【組立化粧箱】作業依頼＆実績'!$K$7:$K$256=④【組立化粧箱】在庫情報!$B226)*('③【組立化粧箱】作業依頼＆実績'!$L$7:$L$256=④【組立化粧箱】在庫情報!K$4),('③【組立化粧箱】作業依頼＆実績'!$N$7:$N$256))</f>
        <v>0</v>
      </c>
      <c r="K226" s="22">
        <f>SUMPRODUCT(('⑤【組立化粧箱】出荷依頼＆出荷実績'!$L$7:$L$256=④【組立化粧箱】在庫情報!$B226)*('⑤【組立化粧箱】出荷依頼＆出荷実績'!$M$7:$M$256=④【組立化粧箱】在庫情報!K$4),('⑤【組立化粧箱】出荷依頼＆出荷実績'!$O$7:$O$256))</f>
        <v>0</v>
      </c>
      <c r="L226" s="23">
        <f t="shared" si="42"/>
        <v>957</v>
      </c>
      <c r="M226" s="159"/>
      <c r="N226" s="160"/>
      <c r="O226" s="161"/>
      <c r="P226" s="21" cm="1">
        <f t="array" ref="P226">SUMPRODUCT(('③【組立化粧箱】作業依頼＆実績'!$K$7:$K$256=④【組立化粧箱】在庫情報!$B226)*('③【組立化粧箱】作業依頼＆実績'!$L$7:$L$256=④【組立化粧箱】在庫情報!Q$4),('③【組立化粧箱】作業依頼＆実績'!$N$7:$N$256))</f>
        <v>0</v>
      </c>
      <c r="Q226" s="21" cm="1">
        <f t="array" ref="Q226">SUMPRODUCT(('③【組立化粧箱】作業依頼＆実績'!$K$7:$K$256=④【組立化粧箱】在庫情報!$B226)*('③【組立化粧箱】作業依頼＆実績'!$L$7:$L$256=④【組立化粧箱】在庫情報!R$4),('③【組立化粧箱】作業依頼＆実績'!$N$7:$N$256))</f>
        <v>0</v>
      </c>
      <c r="R226" s="23">
        <f t="shared" si="36"/>
        <v>82</v>
      </c>
      <c r="T226" s="68">
        <f t="shared" si="37"/>
        <v>0</v>
      </c>
      <c r="U226" s="22">
        <f t="shared" si="38"/>
        <v>0</v>
      </c>
      <c r="V226" s="69">
        <f t="shared" si="39"/>
        <v>5435</v>
      </c>
    </row>
    <row r="227" spans="2:22" ht="19.5" hidden="1" customHeight="1" outlineLevel="2" x14ac:dyDescent="0.25">
      <c r="B227" s="19">
        <f t="shared" si="2"/>
        <v>45451</v>
      </c>
      <c r="C227" s="20" t="s">
        <v>76</v>
      </c>
      <c r="D227" s="21" cm="1">
        <f t="array" ref="D227">SUMPRODUCT(('③【組立化粧箱】作業依頼＆実績'!$K$7:$K$256=④【組立化粧箱】在庫情報!$B227)*('③【組立化粧箱】作業依頼＆実績'!$L$7:$L$256=④【組立化粧箱】在庫情報!E$4),('③【組立化粧箱】作業依頼＆実績'!$N$7:$N$256))</f>
        <v>0</v>
      </c>
      <c r="E227" s="22">
        <f>SUMPRODUCT(('⑤【組立化粧箱】出荷依頼＆出荷実績'!$L$7:$L$256=④【組立化粧箱】在庫情報!$B227)*('⑤【組立化粧箱】出荷依頼＆出荷実績'!$M$7:$M$256=④【組立化粧箱】在庫情報!E$4),('⑤【組立化粧箱】出荷依頼＆出荷実績'!$O$7:$O$256))</f>
        <v>0</v>
      </c>
      <c r="F227" s="23">
        <f t="shared" si="40"/>
        <v>4060</v>
      </c>
      <c r="G227" s="21" cm="1">
        <f t="array" ref="G227">SUMPRODUCT(('③【組立化粧箱】作業依頼＆実績'!$K$7:$K$256=④【組立化粧箱】在庫情報!$B227)*('③【組立化粧箱】作業依頼＆実績'!$L$7:$L$256=④【組立化粧箱】在庫情報!H$4),('③【組立化粧箱】作業依頼＆実績'!$N$7:$N$256))</f>
        <v>0</v>
      </c>
      <c r="H227" s="22">
        <f>SUMPRODUCT(('⑤【組立化粧箱】出荷依頼＆出荷実績'!$L$7:$L$256=④【組立化粧箱】在庫情報!$B227)*('⑤【組立化粧箱】出荷依頼＆出荷実績'!$M$7:$M$256=④【組立化粧箱】在庫情報!H$4),('⑤【組立化粧箱】出荷依頼＆出荷実績'!$O$7:$O$256))</f>
        <v>0</v>
      </c>
      <c r="I227" s="23">
        <f t="shared" si="41"/>
        <v>336</v>
      </c>
      <c r="J227" s="21" cm="1">
        <f t="array" ref="J227">SUMPRODUCT(('③【組立化粧箱】作業依頼＆実績'!$K$7:$K$256=④【組立化粧箱】在庫情報!$B227)*('③【組立化粧箱】作業依頼＆実績'!$L$7:$L$256=④【組立化粧箱】在庫情報!K$4),('③【組立化粧箱】作業依頼＆実績'!$N$7:$N$256))</f>
        <v>0</v>
      </c>
      <c r="K227" s="22">
        <f>SUMPRODUCT(('⑤【組立化粧箱】出荷依頼＆出荷実績'!$L$7:$L$256=④【組立化粧箱】在庫情報!$B227)*('⑤【組立化粧箱】出荷依頼＆出荷実績'!$M$7:$M$256=④【組立化粧箱】在庫情報!K$4),('⑤【組立化粧箱】出荷依頼＆出荷実績'!$O$7:$O$256))</f>
        <v>0</v>
      </c>
      <c r="L227" s="23">
        <f t="shared" si="42"/>
        <v>957</v>
      </c>
      <c r="M227" s="159"/>
      <c r="N227" s="160"/>
      <c r="O227" s="161"/>
      <c r="P227" s="21" cm="1">
        <f t="array" ref="P227">SUMPRODUCT(('③【組立化粧箱】作業依頼＆実績'!$K$7:$K$256=④【組立化粧箱】在庫情報!$B227)*('③【組立化粧箱】作業依頼＆実績'!$L$7:$L$256=④【組立化粧箱】在庫情報!Q$4),('③【組立化粧箱】作業依頼＆実績'!$N$7:$N$256))</f>
        <v>0</v>
      </c>
      <c r="Q227" s="21" cm="1">
        <f t="array" ref="Q227">SUMPRODUCT(('③【組立化粧箱】作業依頼＆実績'!$K$7:$K$256=④【組立化粧箱】在庫情報!$B227)*('③【組立化粧箱】作業依頼＆実績'!$L$7:$L$256=④【組立化粧箱】在庫情報!R$4),('③【組立化粧箱】作業依頼＆実績'!$N$7:$N$256))</f>
        <v>0</v>
      </c>
      <c r="R227" s="23">
        <f t="shared" si="36"/>
        <v>82</v>
      </c>
      <c r="T227" s="68">
        <f t="shared" si="37"/>
        <v>0</v>
      </c>
      <c r="U227" s="22">
        <f t="shared" si="38"/>
        <v>0</v>
      </c>
      <c r="V227" s="69">
        <f t="shared" si="39"/>
        <v>5435</v>
      </c>
    </row>
    <row r="228" spans="2:22" ht="19.5" hidden="1" customHeight="1" outlineLevel="2" x14ac:dyDescent="0.25">
      <c r="B228" s="19">
        <f t="shared" si="2"/>
        <v>45452</v>
      </c>
      <c r="C228" s="20" t="s">
        <v>77</v>
      </c>
      <c r="D228" s="21" cm="1">
        <f t="array" ref="D228">SUMPRODUCT(('③【組立化粧箱】作業依頼＆実績'!$K$7:$K$256=④【組立化粧箱】在庫情報!$B228)*('③【組立化粧箱】作業依頼＆実績'!$L$7:$L$256=④【組立化粧箱】在庫情報!E$4),('③【組立化粧箱】作業依頼＆実績'!$N$7:$N$256))</f>
        <v>0</v>
      </c>
      <c r="E228" s="22">
        <f>SUMPRODUCT(('⑤【組立化粧箱】出荷依頼＆出荷実績'!$L$7:$L$256=④【組立化粧箱】在庫情報!$B228)*('⑤【組立化粧箱】出荷依頼＆出荷実績'!$M$7:$M$256=④【組立化粧箱】在庫情報!E$4),('⑤【組立化粧箱】出荷依頼＆出荷実績'!$O$7:$O$256))</f>
        <v>0</v>
      </c>
      <c r="F228" s="23">
        <f t="shared" si="40"/>
        <v>4060</v>
      </c>
      <c r="G228" s="21" cm="1">
        <f t="array" ref="G228">SUMPRODUCT(('③【組立化粧箱】作業依頼＆実績'!$K$7:$K$256=④【組立化粧箱】在庫情報!$B228)*('③【組立化粧箱】作業依頼＆実績'!$L$7:$L$256=④【組立化粧箱】在庫情報!H$4),('③【組立化粧箱】作業依頼＆実績'!$N$7:$N$256))</f>
        <v>0</v>
      </c>
      <c r="H228" s="22">
        <f>SUMPRODUCT(('⑤【組立化粧箱】出荷依頼＆出荷実績'!$L$7:$L$256=④【組立化粧箱】在庫情報!$B228)*('⑤【組立化粧箱】出荷依頼＆出荷実績'!$M$7:$M$256=④【組立化粧箱】在庫情報!H$4),('⑤【組立化粧箱】出荷依頼＆出荷実績'!$O$7:$O$256))</f>
        <v>0</v>
      </c>
      <c r="I228" s="23">
        <f t="shared" si="41"/>
        <v>336</v>
      </c>
      <c r="J228" s="21" cm="1">
        <f t="array" ref="J228">SUMPRODUCT(('③【組立化粧箱】作業依頼＆実績'!$K$7:$K$256=④【組立化粧箱】在庫情報!$B228)*('③【組立化粧箱】作業依頼＆実績'!$L$7:$L$256=④【組立化粧箱】在庫情報!K$4),('③【組立化粧箱】作業依頼＆実績'!$N$7:$N$256))</f>
        <v>0</v>
      </c>
      <c r="K228" s="22">
        <f>SUMPRODUCT(('⑤【組立化粧箱】出荷依頼＆出荷実績'!$L$7:$L$256=④【組立化粧箱】在庫情報!$B228)*('⑤【組立化粧箱】出荷依頼＆出荷実績'!$M$7:$M$256=④【組立化粧箱】在庫情報!K$4),('⑤【組立化粧箱】出荷依頼＆出荷実績'!$O$7:$O$256))</f>
        <v>0</v>
      </c>
      <c r="L228" s="23">
        <f t="shared" si="42"/>
        <v>957</v>
      </c>
      <c r="M228" s="159"/>
      <c r="N228" s="160"/>
      <c r="O228" s="161"/>
      <c r="P228" s="21" cm="1">
        <f t="array" ref="P228">SUMPRODUCT(('③【組立化粧箱】作業依頼＆実績'!$K$7:$K$256=④【組立化粧箱】在庫情報!$B228)*('③【組立化粧箱】作業依頼＆実績'!$L$7:$L$256=④【組立化粧箱】在庫情報!Q$4),('③【組立化粧箱】作業依頼＆実績'!$N$7:$N$256))</f>
        <v>0</v>
      </c>
      <c r="Q228" s="21" cm="1">
        <f t="array" ref="Q228">SUMPRODUCT(('③【組立化粧箱】作業依頼＆実績'!$K$7:$K$256=④【組立化粧箱】在庫情報!$B228)*('③【組立化粧箱】作業依頼＆実績'!$L$7:$L$256=④【組立化粧箱】在庫情報!R$4),('③【組立化粧箱】作業依頼＆実績'!$N$7:$N$256))</f>
        <v>0</v>
      </c>
      <c r="R228" s="23">
        <f t="shared" si="36"/>
        <v>82</v>
      </c>
      <c r="T228" s="68">
        <f t="shared" si="37"/>
        <v>0</v>
      </c>
      <c r="U228" s="22">
        <f t="shared" si="38"/>
        <v>0</v>
      </c>
      <c r="V228" s="69">
        <f t="shared" si="39"/>
        <v>5435</v>
      </c>
    </row>
    <row r="229" spans="2:22" ht="19.5" hidden="1" customHeight="1" outlineLevel="2" x14ac:dyDescent="0.25">
      <c r="B229" s="19">
        <f t="shared" si="2"/>
        <v>45453</v>
      </c>
      <c r="C229" s="20" t="s">
        <v>78</v>
      </c>
      <c r="D229" s="21" cm="1">
        <f t="array" ref="D229">SUMPRODUCT(('③【組立化粧箱】作業依頼＆実績'!$K$7:$K$256=④【組立化粧箱】在庫情報!$B229)*('③【組立化粧箱】作業依頼＆実績'!$L$7:$L$256=④【組立化粧箱】在庫情報!E$4),('③【組立化粧箱】作業依頼＆実績'!$N$7:$N$256))</f>
        <v>0</v>
      </c>
      <c r="E229" s="22">
        <f>SUMPRODUCT(('⑤【組立化粧箱】出荷依頼＆出荷実績'!$L$7:$L$256=④【組立化粧箱】在庫情報!$B229)*('⑤【組立化粧箱】出荷依頼＆出荷実績'!$M$7:$M$256=④【組立化粧箱】在庫情報!E$4),('⑤【組立化粧箱】出荷依頼＆出荷実績'!$O$7:$O$256))</f>
        <v>0</v>
      </c>
      <c r="F229" s="23">
        <f t="shared" si="40"/>
        <v>4060</v>
      </c>
      <c r="G229" s="21" cm="1">
        <f t="array" ref="G229">SUMPRODUCT(('③【組立化粧箱】作業依頼＆実績'!$K$7:$K$256=④【組立化粧箱】在庫情報!$B229)*('③【組立化粧箱】作業依頼＆実績'!$L$7:$L$256=④【組立化粧箱】在庫情報!H$4),('③【組立化粧箱】作業依頼＆実績'!$N$7:$N$256))</f>
        <v>0</v>
      </c>
      <c r="H229" s="22">
        <f>SUMPRODUCT(('⑤【組立化粧箱】出荷依頼＆出荷実績'!$L$7:$L$256=④【組立化粧箱】在庫情報!$B229)*('⑤【組立化粧箱】出荷依頼＆出荷実績'!$M$7:$M$256=④【組立化粧箱】在庫情報!H$4),('⑤【組立化粧箱】出荷依頼＆出荷実績'!$O$7:$O$256))</f>
        <v>0</v>
      </c>
      <c r="I229" s="23">
        <f t="shared" si="41"/>
        <v>336</v>
      </c>
      <c r="J229" s="21" cm="1">
        <f t="array" ref="J229">SUMPRODUCT(('③【組立化粧箱】作業依頼＆実績'!$K$7:$K$256=④【組立化粧箱】在庫情報!$B229)*('③【組立化粧箱】作業依頼＆実績'!$L$7:$L$256=④【組立化粧箱】在庫情報!K$4),('③【組立化粧箱】作業依頼＆実績'!$N$7:$N$256))</f>
        <v>0</v>
      </c>
      <c r="K229" s="22">
        <f>SUMPRODUCT(('⑤【組立化粧箱】出荷依頼＆出荷実績'!$L$7:$L$256=④【組立化粧箱】在庫情報!$B229)*('⑤【組立化粧箱】出荷依頼＆出荷実績'!$M$7:$M$256=④【組立化粧箱】在庫情報!K$4),('⑤【組立化粧箱】出荷依頼＆出荷実績'!$O$7:$O$256))</f>
        <v>0</v>
      </c>
      <c r="L229" s="23">
        <f t="shared" si="42"/>
        <v>957</v>
      </c>
      <c r="M229" s="159"/>
      <c r="N229" s="160"/>
      <c r="O229" s="161"/>
      <c r="P229" s="21" cm="1">
        <f t="array" ref="P229">SUMPRODUCT(('③【組立化粧箱】作業依頼＆実績'!$K$7:$K$256=④【組立化粧箱】在庫情報!$B229)*('③【組立化粧箱】作業依頼＆実績'!$L$7:$L$256=④【組立化粧箱】在庫情報!Q$4),('③【組立化粧箱】作業依頼＆実績'!$N$7:$N$256))</f>
        <v>0</v>
      </c>
      <c r="Q229" s="21" cm="1">
        <f t="array" ref="Q229">SUMPRODUCT(('③【組立化粧箱】作業依頼＆実績'!$K$7:$K$256=④【組立化粧箱】在庫情報!$B229)*('③【組立化粧箱】作業依頼＆実績'!$L$7:$L$256=④【組立化粧箱】在庫情報!R$4),('③【組立化粧箱】作業依頼＆実績'!$N$7:$N$256))</f>
        <v>0</v>
      </c>
      <c r="R229" s="23">
        <f t="shared" si="36"/>
        <v>82</v>
      </c>
      <c r="T229" s="68">
        <f t="shared" si="37"/>
        <v>0</v>
      </c>
      <c r="U229" s="22">
        <f t="shared" si="38"/>
        <v>0</v>
      </c>
      <c r="V229" s="69">
        <f t="shared" si="39"/>
        <v>5435</v>
      </c>
    </row>
    <row r="230" spans="2:22" ht="19.5" hidden="1" customHeight="1" outlineLevel="2" x14ac:dyDescent="0.25">
      <c r="B230" s="19">
        <f t="shared" si="2"/>
        <v>45454</v>
      </c>
      <c r="C230" s="20" t="s">
        <v>79</v>
      </c>
      <c r="D230" s="21" cm="1">
        <f t="array" ref="D230">SUMPRODUCT(('③【組立化粧箱】作業依頼＆実績'!$K$7:$K$256=④【組立化粧箱】在庫情報!$B230)*('③【組立化粧箱】作業依頼＆実績'!$L$7:$L$256=④【組立化粧箱】在庫情報!E$4),('③【組立化粧箱】作業依頼＆実績'!$N$7:$N$256))</f>
        <v>0</v>
      </c>
      <c r="E230" s="22">
        <f>SUMPRODUCT(('⑤【組立化粧箱】出荷依頼＆出荷実績'!$L$7:$L$256=④【組立化粧箱】在庫情報!$B230)*('⑤【組立化粧箱】出荷依頼＆出荷実績'!$M$7:$M$256=④【組立化粧箱】在庫情報!E$4),('⑤【組立化粧箱】出荷依頼＆出荷実績'!$O$7:$O$256))</f>
        <v>0</v>
      </c>
      <c r="F230" s="23">
        <f t="shared" si="40"/>
        <v>4060</v>
      </c>
      <c r="G230" s="21" cm="1">
        <f t="array" ref="G230">SUMPRODUCT(('③【組立化粧箱】作業依頼＆実績'!$K$7:$K$256=④【組立化粧箱】在庫情報!$B230)*('③【組立化粧箱】作業依頼＆実績'!$L$7:$L$256=④【組立化粧箱】在庫情報!H$4),('③【組立化粧箱】作業依頼＆実績'!$N$7:$N$256))</f>
        <v>0</v>
      </c>
      <c r="H230" s="22">
        <f>SUMPRODUCT(('⑤【組立化粧箱】出荷依頼＆出荷実績'!$L$7:$L$256=④【組立化粧箱】在庫情報!$B230)*('⑤【組立化粧箱】出荷依頼＆出荷実績'!$M$7:$M$256=④【組立化粧箱】在庫情報!H$4),('⑤【組立化粧箱】出荷依頼＆出荷実績'!$O$7:$O$256))</f>
        <v>0</v>
      </c>
      <c r="I230" s="23">
        <f t="shared" si="41"/>
        <v>336</v>
      </c>
      <c r="J230" s="21" cm="1">
        <f t="array" ref="J230">SUMPRODUCT(('③【組立化粧箱】作業依頼＆実績'!$K$7:$K$256=④【組立化粧箱】在庫情報!$B230)*('③【組立化粧箱】作業依頼＆実績'!$L$7:$L$256=④【組立化粧箱】在庫情報!K$4),('③【組立化粧箱】作業依頼＆実績'!$N$7:$N$256))</f>
        <v>0</v>
      </c>
      <c r="K230" s="22">
        <f>SUMPRODUCT(('⑤【組立化粧箱】出荷依頼＆出荷実績'!$L$7:$L$256=④【組立化粧箱】在庫情報!$B230)*('⑤【組立化粧箱】出荷依頼＆出荷実績'!$M$7:$M$256=④【組立化粧箱】在庫情報!K$4),('⑤【組立化粧箱】出荷依頼＆出荷実績'!$O$7:$O$256))</f>
        <v>0</v>
      </c>
      <c r="L230" s="23">
        <f t="shared" si="42"/>
        <v>957</v>
      </c>
      <c r="M230" s="159"/>
      <c r="N230" s="160"/>
      <c r="O230" s="161"/>
      <c r="P230" s="21" cm="1">
        <f t="array" ref="P230">SUMPRODUCT(('③【組立化粧箱】作業依頼＆実績'!$K$7:$K$256=④【組立化粧箱】在庫情報!$B230)*('③【組立化粧箱】作業依頼＆実績'!$L$7:$L$256=④【組立化粧箱】在庫情報!Q$4),('③【組立化粧箱】作業依頼＆実績'!$N$7:$N$256))</f>
        <v>0</v>
      </c>
      <c r="Q230" s="21" cm="1">
        <f t="array" ref="Q230">SUMPRODUCT(('③【組立化粧箱】作業依頼＆実績'!$K$7:$K$256=④【組立化粧箱】在庫情報!$B230)*('③【組立化粧箱】作業依頼＆実績'!$L$7:$L$256=④【組立化粧箱】在庫情報!R$4),('③【組立化粧箱】作業依頼＆実績'!$N$7:$N$256))</f>
        <v>0</v>
      </c>
      <c r="R230" s="23">
        <f t="shared" si="36"/>
        <v>82</v>
      </c>
      <c r="T230" s="68">
        <f t="shared" si="37"/>
        <v>0</v>
      </c>
      <c r="U230" s="22">
        <f t="shared" si="38"/>
        <v>0</v>
      </c>
      <c r="V230" s="69">
        <f t="shared" si="39"/>
        <v>5435</v>
      </c>
    </row>
    <row r="231" spans="2:22" ht="19.5" hidden="1" customHeight="1" outlineLevel="2" x14ac:dyDescent="0.25">
      <c r="B231" s="19">
        <f t="shared" si="2"/>
        <v>45455</v>
      </c>
      <c r="C231" s="20" t="s">
        <v>80</v>
      </c>
      <c r="D231" s="21" cm="1">
        <f t="array" ref="D231">SUMPRODUCT(('③【組立化粧箱】作業依頼＆実績'!$K$7:$K$256=④【組立化粧箱】在庫情報!$B231)*('③【組立化粧箱】作業依頼＆実績'!$L$7:$L$256=④【組立化粧箱】在庫情報!E$4),('③【組立化粧箱】作業依頼＆実績'!$N$7:$N$256))</f>
        <v>0</v>
      </c>
      <c r="E231" s="22">
        <f>SUMPRODUCT(('⑤【組立化粧箱】出荷依頼＆出荷実績'!$L$7:$L$256=④【組立化粧箱】在庫情報!$B231)*('⑤【組立化粧箱】出荷依頼＆出荷実績'!$M$7:$M$256=④【組立化粧箱】在庫情報!E$4),('⑤【組立化粧箱】出荷依頼＆出荷実績'!$O$7:$O$256))</f>
        <v>0</v>
      </c>
      <c r="F231" s="23">
        <f t="shared" si="40"/>
        <v>4060</v>
      </c>
      <c r="G231" s="21" cm="1">
        <f t="array" ref="G231">SUMPRODUCT(('③【組立化粧箱】作業依頼＆実績'!$K$7:$K$256=④【組立化粧箱】在庫情報!$B231)*('③【組立化粧箱】作業依頼＆実績'!$L$7:$L$256=④【組立化粧箱】在庫情報!H$4),('③【組立化粧箱】作業依頼＆実績'!$N$7:$N$256))</f>
        <v>0</v>
      </c>
      <c r="H231" s="22">
        <f>SUMPRODUCT(('⑤【組立化粧箱】出荷依頼＆出荷実績'!$L$7:$L$256=④【組立化粧箱】在庫情報!$B231)*('⑤【組立化粧箱】出荷依頼＆出荷実績'!$M$7:$M$256=④【組立化粧箱】在庫情報!H$4),('⑤【組立化粧箱】出荷依頼＆出荷実績'!$O$7:$O$256))</f>
        <v>0</v>
      </c>
      <c r="I231" s="23">
        <f t="shared" si="41"/>
        <v>336</v>
      </c>
      <c r="J231" s="21" cm="1">
        <f t="array" ref="J231">SUMPRODUCT(('③【組立化粧箱】作業依頼＆実績'!$K$7:$K$256=④【組立化粧箱】在庫情報!$B231)*('③【組立化粧箱】作業依頼＆実績'!$L$7:$L$256=④【組立化粧箱】在庫情報!K$4),('③【組立化粧箱】作業依頼＆実績'!$N$7:$N$256))</f>
        <v>0</v>
      </c>
      <c r="K231" s="22">
        <f>SUMPRODUCT(('⑤【組立化粧箱】出荷依頼＆出荷実績'!$L$7:$L$256=④【組立化粧箱】在庫情報!$B231)*('⑤【組立化粧箱】出荷依頼＆出荷実績'!$M$7:$M$256=④【組立化粧箱】在庫情報!K$4),('⑤【組立化粧箱】出荷依頼＆出荷実績'!$O$7:$O$256))</f>
        <v>0</v>
      </c>
      <c r="L231" s="23">
        <f t="shared" si="42"/>
        <v>957</v>
      </c>
      <c r="M231" s="159"/>
      <c r="N231" s="160"/>
      <c r="O231" s="161"/>
      <c r="P231" s="21" cm="1">
        <f t="array" ref="P231">SUMPRODUCT(('③【組立化粧箱】作業依頼＆実績'!$K$7:$K$256=④【組立化粧箱】在庫情報!$B231)*('③【組立化粧箱】作業依頼＆実績'!$L$7:$L$256=④【組立化粧箱】在庫情報!Q$4),('③【組立化粧箱】作業依頼＆実績'!$N$7:$N$256))</f>
        <v>0</v>
      </c>
      <c r="Q231" s="21" cm="1">
        <f t="array" ref="Q231">SUMPRODUCT(('③【組立化粧箱】作業依頼＆実績'!$K$7:$K$256=④【組立化粧箱】在庫情報!$B231)*('③【組立化粧箱】作業依頼＆実績'!$L$7:$L$256=④【組立化粧箱】在庫情報!R$4),('③【組立化粧箱】作業依頼＆実績'!$N$7:$N$256))</f>
        <v>0</v>
      </c>
      <c r="R231" s="23">
        <f t="shared" si="36"/>
        <v>82</v>
      </c>
      <c r="T231" s="68">
        <f t="shared" si="37"/>
        <v>0</v>
      </c>
      <c r="U231" s="22">
        <f t="shared" si="38"/>
        <v>0</v>
      </c>
      <c r="V231" s="69">
        <f t="shared" si="39"/>
        <v>5435</v>
      </c>
    </row>
    <row r="232" spans="2:22" ht="19.5" hidden="1" customHeight="1" outlineLevel="2" x14ac:dyDescent="0.25">
      <c r="B232" s="19">
        <f t="shared" si="2"/>
        <v>45456</v>
      </c>
      <c r="C232" s="20" t="s">
        <v>81</v>
      </c>
      <c r="D232" s="21" cm="1">
        <f t="array" ref="D232">SUMPRODUCT(('③【組立化粧箱】作業依頼＆実績'!$K$7:$K$256=④【組立化粧箱】在庫情報!$B232)*('③【組立化粧箱】作業依頼＆実績'!$L$7:$L$256=④【組立化粧箱】在庫情報!E$4),('③【組立化粧箱】作業依頼＆実績'!$N$7:$N$256))</f>
        <v>0</v>
      </c>
      <c r="E232" s="22">
        <f>SUMPRODUCT(('⑤【組立化粧箱】出荷依頼＆出荷実績'!$L$7:$L$256=④【組立化粧箱】在庫情報!$B232)*('⑤【組立化粧箱】出荷依頼＆出荷実績'!$M$7:$M$256=④【組立化粧箱】在庫情報!E$4),('⑤【組立化粧箱】出荷依頼＆出荷実績'!$O$7:$O$256))</f>
        <v>0</v>
      </c>
      <c r="F232" s="23">
        <f t="shared" si="40"/>
        <v>4060</v>
      </c>
      <c r="G232" s="21" cm="1">
        <f t="array" ref="G232">SUMPRODUCT(('③【組立化粧箱】作業依頼＆実績'!$K$7:$K$256=④【組立化粧箱】在庫情報!$B232)*('③【組立化粧箱】作業依頼＆実績'!$L$7:$L$256=④【組立化粧箱】在庫情報!H$4),('③【組立化粧箱】作業依頼＆実績'!$N$7:$N$256))</f>
        <v>0</v>
      </c>
      <c r="H232" s="22">
        <f>SUMPRODUCT(('⑤【組立化粧箱】出荷依頼＆出荷実績'!$L$7:$L$256=④【組立化粧箱】在庫情報!$B232)*('⑤【組立化粧箱】出荷依頼＆出荷実績'!$M$7:$M$256=④【組立化粧箱】在庫情報!H$4),('⑤【組立化粧箱】出荷依頼＆出荷実績'!$O$7:$O$256))</f>
        <v>0</v>
      </c>
      <c r="I232" s="23">
        <f t="shared" si="41"/>
        <v>336</v>
      </c>
      <c r="J232" s="21" cm="1">
        <f t="array" ref="J232">SUMPRODUCT(('③【組立化粧箱】作業依頼＆実績'!$K$7:$K$256=④【組立化粧箱】在庫情報!$B232)*('③【組立化粧箱】作業依頼＆実績'!$L$7:$L$256=④【組立化粧箱】在庫情報!K$4),('③【組立化粧箱】作業依頼＆実績'!$N$7:$N$256))</f>
        <v>0</v>
      </c>
      <c r="K232" s="22">
        <f>SUMPRODUCT(('⑤【組立化粧箱】出荷依頼＆出荷実績'!$L$7:$L$256=④【組立化粧箱】在庫情報!$B232)*('⑤【組立化粧箱】出荷依頼＆出荷実績'!$M$7:$M$256=④【組立化粧箱】在庫情報!K$4),('⑤【組立化粧箱】出荷依頼＆出荷実績'!$O$7:$O$256))</f>
        <v>0</v>
      </c>
      <c r="L232" s="23">
        <f t="shared" si="42"/>
        <v>957</v>
      </c>
      <c r="M232" s="159"/>
      <c r="N232" s="160"/>
      <c r="O232" s="161"/>
      <c r="P232" s="21" cm="1">
        <f t="array" ref="P232">SUMPRODUCT(('③【組立化粧箱】作業依頼＆実績'!$K$7:$K$256=④【組立化粧箱】在庫情報!$B232)*('③【組立化粧箱】作業依頼＆実績'!$L$7:$L$256=④【組立化粧箱】在庫情報!Q$4),('③【組立化粧箱】作業依頼＆実績'!$N$7:$N$256))</f>
        <v>0</v>
      </c>
      <c r="Q232" s="21" cm="1">
        <f t="array" ref="Q232">SUMPRODUCT(('③【組立化粧箱】作業依頼＆実績'!$K$7:$K$256=④【組立化粧箱】在庫情報!$B232)*('③【組立化粧箱】作業依頼＆実績'!$L$7:$L$256=④【組立化粧箱】在庫情報!R$4),('③【組立化粧箱】作業依頼＆実績'!$N$7:$N$256))</f>
        <v>0</v>
      </c>
      <c r="R232" s="23">
        <f t="shared" si="36"/>
        <v>82</v>
      </c>
      <c r="T232" s="68">
        <f t="shared" si="37"/>
        <v>0</v>
      </c>
      <c r="U232" s="22">
        <f t="shared" si="38"/>
        <v>0</v>
      </c>
      <c r="V232" s="69">
        <f t="shared" si="39"/>
        <v>5435</v>
      </c>
    </row>
    <row r="233" spans="2:22" ht="19.5" hidden="1" customHeight="1" outlineLevel="2" x14ac:dyDescent="0.25">
      <c r="B233" s="19">
        <f t="shared" si="2"/>
        <v>45457</v>
      </c>
      <c r="C233" s="20" t="s">
        <v>75</v>
      </c>
      <c r="D233" s="21" cm="1">
        <f t="array" ref="D233">SUMPRODUCT(('③【組立化粧箱】作業依頼＆実績'!$K$7:$K$256=④【組立化粧箱】在庫情報!$B233)*('③【組立化粧箱】作業依頼＆実績'!$L$7:$L$256=④【組立化粧箱】在庫情報!E$4),('③【組立化粧箱】作業依頼＆実績'!$N$7:$N$256))</f>
        <v>0</v>
      </c>
      <c r="E233" s="22">
        <f>SUMPRODUCT(('⑤【組立化粧箱】出荷依頼＆出荷実績'!$L$7:$L$256=④【組立化粧箱】在庫情報!$B233)*('⑤【組立化粧箱】出荷依頼＆出荷実績'!$M$7:$M$256=④【組立化粧箱】在庫情報!E$4),('⑤【組立化粧箱】出荷依頼＆出荷実績'!$O$7:$O$256))</f>
        <v>0</v>
      </c>
      <c r="F233" s="23">
        <f t="shared" si="40"/>
        <v>4060</v>
      </c>
      <c r="G233" s="21" cm="1">
        <f t="array" ref="G233">SUMPRODUCT(('③【組立化粧箱】作業依頼＆実績'!$K$7:$K$256=④【組立化粧箱】在庫情報!$B233)*('③【組立化粧箱】作業依頼＆実績'!$L$7:$L$256=④【組立化粧箱】在庫情報!H$4),('③【組立化粧箱】作業依頼＆実績'!$N$7:$N$256))</f>
        <v>0</v>
      </c>
      <c r="H233" s="22">
        <f>SUMPRODUCT(('⑤【組立化粧箱】出荷依頼＆出荷実績'!$L$7:$L$256=④【組立化粧箱】在庫情報!$B233)*('⑤【組立化粧箱】出荷依頼＆出荷実績'!$M$7:$M$256=④【組立化粧箱】在庫情報!H$4),('⑤【組立化粧箱】出荷依頼＆出荷実績'!$O$7:$O$256))</f>
        <v>0</v>
      </c>
      <c r="I233" s="23">
        <f t="shared" si="41"/>
        <v>336</v>
      </c>
      <c r="J233" s="21" cm="1">
        <f t="array" ref="J233">SUMPRODUCT(('③【組立化粧箱】作業依頼＆実績'!$K$7:$K$256=④【組立化粧箱】在庫情報!$B233)*('③【組立化粧箱】作業依頼＆実績'!$L$7:$L$256=④【組立化粧箱】在庫情報!K$4),('③【組立化粧箱】作業依頼＆実績'!$N$7:$N$256))</f>
        <v>0</v>
      </c>
      <c r="K233" s="22">
        <f>SUMPRODUCT(('⑤【組立化粧箱】出荷依頼＆出荷実績'!$L$7:$L$256=④【組立化粧箱】在庫情報!$B233)*('⑤【組立化粧箱】出荷依頼＆出荷実績'!$M$7:$M$256=④【組立化粧箱】在庫情報!K$4),('⑤【組立化粧箱】出荷依頼＆出荷実績'!$O$7:$O$256))</f>
        <v>0</v>
      </c>
      <c r="L233" s="23">
        <f t="shared" si="42"/>
        <v>957</v>
      </c>
      <c r="M233" s="159"/>
      <c r="N233" s="160"/>
      <c r="O233" s="161"/>
      <c r="P233" s="21" cm="1">
        <f t="array" ref="P233">SUMPRODUCT(('③【組立化粧箱】作業依頼＆実績'!$K$7:$K$256=④【組立化粧箱】在庫情報!$B233)*('③【組立化粧箱】作業依頼＆実績'!$L$7:$L$256=④【組立化粧箱】在庫情報!Q$4),('③【組立化粧箱】作業依頼＆実績'!$N$7:$N$256))</f>
        <v>0</v>
      </c>
      <c r="Q233" s="21" cm="1">
        <f t="array" ref="Q233">SUMPRODUCT(('③【組立化粧箱】作業依頼＆実績'!$K$7:$K$256=④【組立化粧箱】在庫情報!$B233)*('③【組立化粧箱】作業依頼＆実績'!$L$7:$L$256=④【組立化粧箱】在庫情報!R$4),('③【組立化粧箱】作業依頼＆実績'!$N$7:$N$256))</f>
        <v>0</v>
      </c>
      <c r="R233" s="23">
        <f t="shared" si="36"/>
        <v>82</v>
      </c>
      <c r="T233" s="68">
        <f t="shared" si="37"/>
        <v>0</v>
      </c>
      <c r="U233" s="22">
        <f t="shared" si="38"/>
        <v>0</v>
      </c>
      <c r="V233" s="69">
        <f t="shared" si="39"/>
        <v>5435</v>
      </c>
    </row>
    <row r="234" spans="2:22" ht="19.5" hidden="1" customHeight="1" outlineLevel="2" x14ac:dyDescent="0.25">
      <c r="B234" s="19">
        <f t="shared" si="2"/>
        <v>45458</v>
      </c>
      <c r="C234" s="20" t="s">
        <v>76</v>
      </c>
      <c r="D234" s="21" cm="1">
        <f t="array" ref="D234">SUMPRODUCT(('③【組立化粧箱】作業依頼＆実績'!$K$7:$K$256=④【組立化粧箱】在庫情報!$B234)*('③【組立化粧箱】作業依頼＆実績'!$L$7:$L$256=④【組立化粧箱】在庫情報!E$4),('③【組立化粧箱】作業依頼＆実績'!$N$7:$N$256))</f>
        <v>0</v>
      </c>
      <c r="E234" s="22">
        <f>SUMPRODUCT(('⑤【組立化粧箱】出荷依頼＆出荷実績'!$L$7:$L$256=④【組立化粧箱】在庫情報!$B234)*('⑤【組立化粧箱】出荷依頼＆出荷実績'!$M$7:$M$256=④【組立化粧箱】在庫情報!E$4),('⑤【組立化粧箱】出荷依頼＆出荷実績'!$O$7:$O$256))</f>
        <v>0</v>
      </c>
      <c r="F234" s="23">
        <f t="shared" si="40"/>
        <v>4060</v>
      </c>
      <c r="G234" s="21" cm="1">
        <f t="array" ref="G234">SUMPRODUCT(('③【組立化粧箱】作業依頼＆実績'!$K$7:$K$256=④【組立化粧箱】在庫情報!$B234)*('③【組立化粧箱】作業依頼＆実績'!$L$7:$L$256=④【組立化粧箱】在庫情報!H$4),('③【組立化粧箱】作業依頼＆実績'!$N$7:$N$256))</f>
        <v>0</v>
      </c>
      <c r="H234" s="22">
        <f>SUMPRODUCT(('⑤【組立化粧箱】出荷依頼＆出荷実績'!$L$7:$L$256=④【組立化粧箱】在庫情報!$B234)*('⑤【組立化粧箱】出荷依頼＆出荷実績'!$M$7:$M$256=④【組立化粧箱】在庫情報!H$4),('⑤【組立化粧箱】出荷依頼＆出荷実績'!$O$7:$O$256))</f>
        <v>0</v>
      </c>
      <c r="I234" s="23">
        <f t="shared" si="41"/>
        <v>336</v>
      </c>
      <c r="J234" s="21" cm="1">
        <f t="array" ref="J234">SUMPRODUCT(('③【組立化粧箱】作業依頼＆実績'!$K$7:$K$256=④【組立化粧箱】在庫情報!$B234)*('③【組立化粧箱】作業依頼＆実績'!$L$7:$L$256=④【組立化粧箱】在庫情報!K$4),('③【組立化粧箱】作業依頼＆実績'!$N$7:$N$256))</f>
        <v>0</v>
      </c>
      <c r="K234" s="22">
        <f>SUMPRODUCT(('⑤【組立化粧箱】出荷依頼＆出荷実績'!$L$7:$L$256=④【組立化粧箱】在庫情報!$B234)*('⑤【組立化粧箱】出荷依頼＆出荷実績'!$M$7:$M$256=④【組立化粧箱】在庫情報!K$4),('⑤【組立化粧箱】出荷依頼＆出荷実績'!$O$7:$O$256))</f>
        <v>0</v>
      </c>
      <c r="L234" s="23">
        <f t="shared" si="42"/>
        <v>957</v>
      </c>
      <c r="M234" s="159"/>
      <c r="N234" s="160"/>
      <c r="O234" s="161"/>
      <c r="P234" s="21" cm="1">
        <f t="array" ref="P234">SUMPRODUCT(('③【組立化粧箱】作業依頼＆実績'!$K$7:$K$256=④【組立化粧箱】在庫情報!$B234)*('③【組立化粧箱】作業依頼＆実績'!$L$7:$L$256=④【組立化粧箱】在庫情報!Q$4),('③【組立化粧箱】作業依頼＆実績'!$N$7:$N$256))</f>
        <v>0</v>
      </c>
      <c r="Q234" s="21" cm="1">
        <f t="array" ref="Q234">SUMPRODUCT(('③【組立化粧箱】作業依頼＆実績'!$K$7:$K$256=④【組立化粧箱】在庫情報!$B234)*('③【組立化粧箱】作業依頼＆実績'!$L$7:$L$256=④【組立化粧箱】在庫情報!R$4),('③【組立化粧箱】作業依頼＆実績'!$N$7:$N$256))</f>
        <v>0</v>
      </c>
      <c r="R234" s="23">
        <f t="shared" si="36"/>
        <v>82</v>
      </c>
      <c r="T234" s="68">
        <f t="shared" si="37"/>
        <v>0</v>
      </c>
      <c r="U234" s="22">
        <f t="shared" si="38"/>
        <v>0</v>
      </c>
      <c r="V234" s="69">
        <f t="shared" si="39"/>
        <v>5435</v>
      </c>
    </row>
    <row r="235" spans="2:22" ht="19.5" hidden="1" customHeight="1" outlineLevel="2" x14ac:dyDescent="0.25">
      <c r="B235" s="19">
        <f t="shared" si="2"/>
        <v>45459</v>
      </c>
      <c r="C235" s="20" t="s">
        <v>77</v>
      </c>
      <c r="D235" s="21" cm="1">
        <f t="array" ref="D235">SUMPRODUCT(('③【組立化粧箱】作業依頼＆実績'!$K$7:$K$256=④【組立化粧箱】在庫情報!$B235)*('③【組立化粧箱】作業依頼＆実績'!$L$7:$L$256=④【組立化粧箱】在庫情報!E$4),('③【組立化粧箱】作業依頼＆実績'!$N$7:$N$256))</f>
        <v>0</v>
      </c>
      <c r="E235" s="22">
        <f>SUMPRODUCT(('⑤【組立化粧箱】出荷依頼＆出荷実績'!$L$7:$L$256=④【組立化粧箱】在庫情報!$B235)*('⑤【組立化粧箱】出荷依頼＆出荷実績'!$M$7:$M$256=④【組立化粧箱】在庫情報!E$4),('⑤【組立化粧箱】出荷依頼＆出荷実績'!$O$7:$O$256))</f>
        <v>0</v>
      </c>
      <c r="F235" s="23">
        <f t="shared" si="40"/>
        <v>4060</v>
      </c>
      <c r="G235" s="21" cm="1">
        <f t="array" ref="G235">SUMPRODUCT(('③【組立化粧箱】作業依頼＆実績'!$K$7:$K$256=④【組立化粧箱】在庫情報!$B235)*('③【組立化粧箱】作業依頼＆実績'!$L$7:$L$256=④【組立化粧箱】在庫情報!H$4),('③【組立化粧箱】作業依頼＆実績'!$N$7:$N$256))</f>
        <v>0</v>
      </c>
      <c r="H235" s="22">
        <f>SUMPRODUCT(('⑤【組立化粧箱】出荷依頼＆出荷実績'!$L$7:$L$256=④【組立化粧箱】在庫情報!$B235)*('⑤【組立化粧箱】出荷依頼＆出荷実績'!$M$7:$M$256=④【組立化粧箱】在庫情報!H$4),('⑤【組立化粧箱】出荷依頼＆出荷実績'!$O$7:$O$256))</f>
        <v>0</v>
      </c>
      <c r="I235" s="23">
        <f t="shared" si="41"/>
        <v>336</v>
      </c>
      <c r="J235" s="21" cm="1">
        <f t="array" ref="J235">SUMPRODUCT(('③【組立化粧箱】作業依頼＆実績'!$K$7:$K$256=④【組立化粧箱】在庫情報!$B235)*('③【組立化粧箱】作業依頼＆実績'!$L$7:$L$256=④【組立化粧箱】在庫情報!K$4),('③【組立化粧箱】作業依頼＆実績'!$N$7:$N$256))</f>
        <v>0</v>
      </c>
      <c r="K235" s="22">
        <f>SUMPRODUCT(('⑤【組立化粧箱】出荷依頼＆出荷実績'!$L$7:$L$256=④【組立化粧箱】在庫情報!$B235)*('⑤【組立化粧箱】出荷依頼＆出荷実績'!$M$7:$M$256=④【組立化粧箱】在庫情報!K$4),('⑤【組立化粧箱】出荷依頼＆出荷実績'!$O$7:$O$256))</f>
        <v>0</v>
      </c>
      <c r="L235" s="23">
        <f t="shared" si="42"/>
        <v>957</v>
      </c>
      <c r="M235" s="159"/>
      <c r="N235" s="160"/>
      <c r="O235" s="161"/>
      <c r="P235" s="21" cm="1">
        <f t="array" ref="P235">SUMPRODUCT(('③【組立化粧箱】作業依頼＆実績'!$K$7:$K$256=④【組立化粧箱】在庫情報!$B235)*('③【組立化粧箱】作業依頼＆実績'!$L$7:$L$256=④【組立化粧箱】在庫情報!Q$4),('③【組立化粧箱】作業依頼＆実績'!$N$7:$N$256))</f>
        <v>0</v>
      </c>
      <c r="Q235" s="21" cm="1">
        <f t="array" ref="Q235">SUMPRODUCT(('③【組立化粧箱】作業依頼＆実績'!$K$7:$K$256=④【組立化粧箱】在庫情報!$B235)*('③【組立化粧箱】作業依頼＆実績'!$L$7:$L$256=④【組立化粧箱】在庫情報!R$4),('③【組立化粧箱】作業依頼＆実績'!$N$7:$N$256))</f>
        <v>0</v>
      </c>
      <c r="R235" s="23">
        <f t="shared" si="36"/>
        <v>82</v>
      </c>
      <c r="T235" s="68">
        <f t="shared" si="37"/>
        <v>0</v>
      </c>
      <c r="U235" s="22">
        <f t="shared" si="38"/>
        <v>0</v>
      </c>
      <c r="V235" s="69">
        <f t="shared" si="39"/>
        <v>5435</v>
      </c>
    </row>
    <row r="236" spans="2:22" ht="19.5" hidden="1" customHeight="1" outlineLevel="2" x14ac:dyDescent="0.25">
      <c r="B236" s="19">
        <f t="shared" si="2"/>
        <v>45460</v>
      </c>
      <c r="C236" s="20" t="s">
        <v>78</v>
      </c>
      <c r="D236" s="21" cm="1">
        <f t="array" ref="D236">SUMPRODUCT(('③【組立化粧箱】作業依頼＆実績'!$K$7:$K$256=④【組立化粧箱】在庫情報!$B236)*('③【組立化粧箱】作業依頼＆実績'!$L$7:$L$256=④【組立化粧箱】在庫情報!E$4),('③【組立化粧箱】作業依頼＆実績'!$N$7:$N$256))</f>
        <v>0</v>
      </c>
      <c r="E236" s="22">
        <f>SUMPRODUCT(('⑤【組立化粧箱】出荷依頼＆出荷実績'!$L$7:$L$256=④【組立化粧箱】在庫情報!$B236)*('⑤【組立化粧箱】出荷依頼＆出荷実績'!$M$7:$M$256=④【組立化粧箱】在庫情報!E$4),('⑤【組立化粧箱】出荷依頼＆出荷実績'!$O$7:$O$256))</f>
        <v>0</v>
      </c>
      <c r="F236" s="23">
        <f t="shared" si="40"/>
        <v>4060</v>
      </c>
      <c r="G236" s="21" cm="1">
        <f t="array" ref="G236">SUMPRODUCT(('③【組立化粧箱】作業依頼＆実績'!$K$7:$K$256=④【組立化粧箱】在庫情報!$B236)*('③【組立化粧箱】作業依頼＆実績'!$L$7:$L$256=④【組立化粧箱】在庫情報!H$4),('③【組立化粧箱】作業依頼＆実績'!$N$7:$N$256))</f>
        <v>0</v>
      </c>
      <c r="H236" s="22">
        <f>SUMPRODUCT(('⑤【組立化粧箱】出荷依頼＆出荷実績'!$L$7:$L$256=④【組立化粧箱】在庫情報!$B236)*('⑤【組立化粧箱】出荷依頼＆出荷実績'!$M$7:$M$256=④【組立化粧箱】在庫情報!H$4),('⑤【組立化粧箱】出荷依頼＆出荷実績'!$O$7:$O$256))</f>
        <v>0</v>
      </c>
      <c r="I236" s="23">
        <f t="shared" si="41"/>
        <v>336</v>
      </c>
      <c r="J236" s="21" cm="1">
        <f t="array" ref="J236">SUMPRODUCT(('③【組立化粧箱】作業依頼＆実績'!$K$7:$K$256=④【組立化粧箱】在庫情報!$B236)*('③【組立化粧箱】作業依頼＆実績'!$L$7:$L$256=④【組立化粧箱】在庫情報!K$4),('③【組立化粧箱】作業依頼＆実績'!$N$7:$N$256))</f>
        <v>0</v>
      </c>
      <c r="K236" s="22">
        <f>SUMPRODUCT(('⑤【組立化粧箱】出荷依頼＆出荷実績'!$L$7:$L$256=④【組立化粧箱】在庫情報!$B236)*('⑤【組立化粧箱】出荷依頼＆出荷実績'!$M$7:$M$256=④【組立化粧箱】在庫情報!K$4),('⑤【組立化粧箱】出荷依頼＆出荷実績'!$O$7:$O$256))</f>
        <v>0</v>
      </c>
      <c r="L236" s="23">
        <f t="shared" si="42"/>
        <v>957</v>
      </c>
      <c r="M236" s="159"/>
      <c r="N236" s="160"/>
      <c r="O236" s="161"/>
      <c r="P236" s="21" cm="1">
        <f t="array" ref="P236">SUMPRODUCT(('③【組立化粧箱】作業依頼＆実績'!$K$7:$K$256=④【組立化粧箱】在庫情報!$B236)*('③【組立化粧箱】作業依頼＆実績'!$L$7:$L$256=④【組立化粧箱】在庫情報!Q$4),('③【組立化粧箱】作業依頼＆実績'!$N$7:$N$256))</f>
        <v>0</v>
      </c>
      <c r="Q236" s="21" cm="1">
        <f t="array" ref="Q236">SUMPRODUCT(('③【組立化粧箱】作業依頼＆実績'!$K$7:$K$256=④【組立化粧箱】在庫情報!$B236)*('③【組立化粧箱】作業依頼＆実績'!$L$7:$L$256=④【組立化粧箱】在庫情報!R$4),('③【組立化粧箱】作業依頼＆実績'!$N$7:$N$256))</f>
        <v>0</v>
      </c>
      <c r="R236" s="23">
        <f t="shared" si="36"/>
        <v>82</v>
      </c>
      <c r="T236" s="68">
        <f t="shared" si="37"/>
        <v>0</v>
      </c>
      <c r="U236" s="22">
        <f t="shared" si="38"/>
        <v>0</v>
      </c>
      <c r="V236" s="69">
        <f t="shared" si="39"/>
        <v>5435</v>
      </c>
    </row>
    <row r="237" spans="2:22" ht="19.5" hidden="1" customHeight="1" outlineLevel="2" x14ac:dyDescent="0.25">
      <c r="B237" s="19">
        <f t="shared" si="2"/>
        <v>45461</v>
      </c>
      <c r="C237" s="20" t="s">
        <v>79</v>
      </c>
      <c r="D237" s="21" cm="1">
        <f t="array" ref="D237">SUMPRODUCT(('③【組立化粧箱】作業依頼＆実績'!$K$7:$K$256=④【組立化粧箱】在庫情報!$B237)*('③【組立化粧箱】作業依頼＆実績'!$L$7:$L$256=④【組立化粧箱】在庫情報!E$4),('③【組立化粧箱】作業依頼＆実績'!$N$7:$N$256))</f>
        <v>0</v>
      </c>
      <c r="E237" s="22">
        <f>SUMPRODUCT(('⑤【組立化粧箱】出荷依頼＆出荷実績'!$L$7:$L$256=④【組立化粧箱】在庫情報!$B237)*('⑤【組立化粧箱】出荷依頼＆出荷実績'!$M$7:$M$256=④【組立化粧箱】在庫情報!E$4),('⑤【組立化粧箱】出荷依頼＆出荷実績'!$O$7:$O$256))</f>
        <v>0</v>
      </c>
      <c r="F237" s="23">
        <f t="shared" si="40"/>
        <v>4060</v>
      </c>
      <c r="G237" s="21" cm="1">
        <f t="array" ref="G237">SUMPRODUCT(('③【組立化粧箱】作業依頼＆実績'!$K$7:$K$256=④【組立化粧箱】在庫情報!$B237)*('③【組立化粧箱】作業依頼＆実績'!$L$7:$L$256=④【組立化粧箱】在庫情報!H$4),('③【組立化粧箱】作業依頼＆実績'!$N$7:$N$256))</f>
        <v>0</v>
      </c>
      <c r="H237" s="22">
        <f>SUMPRODUCT(('⑤【組立化粧箱】出荷依頼＆出荷実績'!$L$7:$L$256=④【組立化粧箱】在庫情報!$B237)*('⑤【組立化粧箱】出荷依頼＆出荷実績'!$M$7:$M$256=④【組立化粧箱】在庫情報!H$4),('⑤【組立化粧箱】出荷依頼＆出荷実績'!$O$7:$O$256))</f>
        <v>0</v>
      </c>
      <c r="I237" s="23">
        <f t="shared" si="41"/>
        <v>336</v>
      </c>
      <c r="J237" s="21" cm="1">
        <f t="array" ref="J237">SUMPRODUCT(('③【組立化粧箱】作業依頼＆実績'!$K$7:$K$256=④【組立化粧箱】在庫情報!$B237)*('③【組立化粧箱】作業依頼＆実績'!$L$7:$L$256=④【組立化粧箱】在庫情報!K$4),('③【組立化粧箱】作業依頼＆実績'!$N$7:$N$256))</f>
        <v>0</v>
      </c>
      <c r="K237" s="22">
        <f>SUMPRODUCT(('⑤【組立化粧箱】出荷依頼＆出荷実績'!$L$7:$L$256=④【組立化粧箱】在庫情報!$B237)*('⑤【組立化粧箱】出荷依頼＆出荷実績'!$M$7:$M$256=④【組立化粧箱】在庫情報!K$4),('⑤【組立化粧箱】出荷依頼＆出荷実績'!$O$7:$O$256))</f>
        <v>0</v>
      </c>
      <c r="L237" s="23">
        <f t="shared" si="42"/>
        <v>957</v>
      </c>
      <c r="M237" s="159"/>
      <c r="N237" s="160"/>
      <c r="O237" s="161"/>
      <c r="P237" s="21" cm="1">
        <f t="array" ref="P237">SUMPRODUCT(('③【組立化粧箱】作業依頼＆実績'!$K$7:$K$256=④【組立化粧箱】在庫情報!$B237)*('③【組立化粧箱】作業依頼＆実績'!$L$7:$L$256=④【組立化粧箱】在庫情報!Q$4),('③【組立化粧箱】作業依頼＆実績'!$N$7:$N$256))</f>
        <v>0</v>
      </c>
      <c r="Q237" s="21" cm="1">
        <f t="array" ref="Q237">SUMPRODUCT(('③【組立化粧箱】作業依頼＆実績'!$K$7:$K$256=④【組立化粧箱】在庫情報!$B237)*('③【組立化粧箱】作業依頼＆実績'!$L$7:$L$256=④【組立化粧箱】在庫情報!R$4),('③【組立化粧箱】作業依頼＆実績'!$N$7:$N$256))</f>
        <v>0</v>
      </c>
      <c r="R237" s="23">
        <f t="shared" si="36"/>
        <v>82</v>
      </c>
      <c r="T237" s="68">
        <f t="shared" si="37"/>
        <v>0</v>
      </c>
      <c r="U237" s="22">
        <f t="shared" si="38"/>
        <v>0</v>
      </c>
      <c r="V237" s="69">
        <f t="shared" si="39"/>
        <v>5435</v>
      </c>
    </row>
    <row r="238" spans="2:22" ht="19.5" hidden="1" customHeight="1" outlineLevel="2" x14ac:dyDescent="0.25">
      <c r="B238" s="19">
        <f t="shared" si="2"/>
        <v>45462</v>
      </c>
      <c r="C238" s="20" t="s">
        <v>80</v>
      </c>
      <c r="D238" s="21" cm="1">
        <f t="array" ref="D238">SUMPRODUCT(('③【組立化粧箱】作業依頼＆実績'!$K$7:$K$256=④【組立化粧箱】在庫情報!$B238)*('③【組立化粧箱】作業依頼＆実績'!$L$7:$L$256=④【組立化粧箱】在庫情報!E$4),('③【組立化粧箱】作業依頼＆実績'!$N$7:$N$256))</f>
        <v>0</v>
      </c>
      <c r="E238" s="22">
        <f>SUMPRODUCT(('⑤【組立化粧箱】出荷依頼＆出荷実績'!$L$7:$L$256=④【組立化粧箱】在庫情報!$B238)*('⑤【組立化粧箱】出荷依頼＆出荷実績'!$M$7:$M$256=④【組立化粧箱】在庫情報!E$4),('⑤【組立化粧箱】出荷依頼＆出荷実績'!$O$7:$O$256))</f>
        <v>0</v>
      </c>
      <c r="F238" s="23">
        <f t="shared" si="40"/>
        <v>4060</v>
      </c>
      <c r="G238" s="21" cm="1">
        <f t="array" ref="G238">SUMPRODUCT(('③【組立化粧箱】作業依頼＆実績'!$K$7:$K$256=④【組立化粧箱】在庫情報!$B238)*('③【組立化粧箱】作業依頼＆実績'!$L$7:$L$256=④【組立化粧箱】在庫情報!H$4),('③【組立化粧箱】作業依頼＆実績'!$N$7:$N$256))</f>
        <v>0</v>
      </c>
      <c r="H238" s="22">
        <f>SUMPRODUCT(('⑤【組立化粧箱】出荷依頼＆出荷実績'!$L$7:$L$256=④【組立化粧箱】在庫情報!$B238)*('⑤【組立化粧箱】出荷依頼＆出荷実績'!$M$7:$M$256=④【組立化粧箱】在庫情報!H$4),('⑤【組立化粧箱】出荷依頼＆出荷実績'!$O$7:$O$256))</f>
        <v>0</v>
      </c>
      <c r="I238" s="23">
        <f t="shared" si="41"/>
        <v>336</v>
      </c>
      <c r="J238" s="21" cm="1">
        <f t="array" ref="J238">SUMPRODUCT(('③【組立化粧箱】作業依頼＆実績'!$K$7:$K$256=④【組立化粧箱】在庫情報!$B238)*('③【組立化粧箱】作業依頼＆実績'!$L$7:$L$256=④【組立化粧箱】在庫情報!K$4),('③【組立化粧箱】作業依頼＆実績'!$N$7:$N$256))</f>
        <v>0</v>
      </c>
      <c r="K238" s="22">
        <f>SUMPRODUCT(('⑤【組立化粧箱】出荷依頼＆出荷実績'!$L$7:$L$256=④【組立化粧箱】在庫情報!$B238)*('⑤【組立化粧箱】出荷依頼＆出荷実績'!$M$7:$M$256=④【組立化粧箱】在庫情報!K$4),('⑤【組立化粧箱】出荷依頼＆出荷実績'!$O$7:$O$256))</f>
        <v>0</v>
      </c>
      <c r="L238" s="23">
        <f t="shared" si="42"/>
        <v>957</v>
      </c>
      <c r="M238" s="159"/>
      <c r="N238" s="160"/>
      <c r="O238" s="161"/>
      <c r="P238" s="21" cm="1">
        <f t="array" ref="P238">SUMPRODUCT(('③【組立化粧箱】作業依頼＆実績'!$K$7:$K$256=④【組立化粧箱】在庫情報!$B238)*('③【組立化粧箱】作業依頼＆実績'!$L$7:$L$256=④【組立化粧箱】在庫情報!Q$4),('③【組立化粧箱】作業依頼＆実績'!$N$7:$N$256))</f>
        <v>0</v>
      </c>
      <c r="Q238" s="21" cm="1">
        <f t="array" ref="Q238">SUMPRODUCT(('③【組立化粧箱】作業依頼＆実績'!$K$7:$K$256=④【組立化粧箱】在庫情報!$B238)*('③【組立化粧箱】作業依頼＆実績'!$L$7:$L$256=④【組立化粧箱】在庫情報!R$4),('③【組立化粧箱】作業依頼＆実績'!$N$7:$N$256))</f>
        <v>0</v>
      </c>
      <c r="R238" s="23">
        <f t="shared" si="36"/>
        <v>82</v>
      </c>
      <c r="T238" s="68">
        <f t="shared" si="37"/>
        <v>0</v>
      </c>
      <c r="U238" s="22">
        <f t="shared" si="38"/>
        <v>0</v>
      </c>
      <c r="V238" s="69">
        <f t="shared" si="39"/>
        <v>5435</v>
      </c>
    </row>
    <row r="239" spans="2:22" ht="19.5" hidden="1" customHeight="1" outlineLevel="2" x14ac:dyDescent="0.25">
      <c r="B239" s="19">
        <f t="shared" si="2"/>
        <v>45463</v>
      </c>
      <c r="C239" s="20" t="s">
        <v>81</v>
      </c>
      <c r="D239" s="21" cm="1">
        <f t="array" ref="D239">SUMPRODUCT(('③【組立化粧箱】作業依頼＆実績'!$K$7:$K$256=④【組立化粧箱】在庫情報!$B239)*('③【組立化粧箱】作業依頼＆実績'!$L$7:$L$256=④【組立化粧箱】在庫情報!E$4),('③【組立化粧箱】作業依頼＆実績'!$N$7:$N$256))</f>
        <v>0</v>
      </c>
      <c r="E239" s="22">
        <f>SUMPRODUCT(('⑤【組立化粧箱】出荷依頼＆出荷実績'!$L$7:$L$256=④【組立化粧箱】在庫情報!$B239)*('⑤【組立化粧箱】出荷依頼＆出荷実績'!$M$7:$M$256=④【組立化粧箱】在庫情報!E$4),('⑤【組立化粧箱】出荷依頼＆出荷実績'!$O$7:$O$256))</f>
        <v>0</v>
      </c>
      <c r="F239" s="23">
        <f t="shared" si="40"/>
        <v>4060</v>
      </c>
      <c r="G239" s="21" cm="1">
        <f t="array" ref="G239">SUMPRODUCT(('③【組立化粧箱】作業依頼＆実績'!$K$7:$K$256=④【組立化粧箱】在庫情報!$B239)*('③【組立化粧箱】作業依頼＆実績'!$L$7:$L$256=④【組立化粧箱】在庫情報!H$4),('③【組立化粧箱】作業依頼＆実績'!$N$7:$N$256))</f>
        <v>0</v>
      </c>
      <c r="H239" s="22">
        <f>SUMPRODUCT(('⑤【組立化粧箱】出荷依頼＆出荷実績'!$L$7:$L$256=④【組立化粧箱】在庫情報!$B239)*('⑤【組立化粧箱】出荷依頼＆出荷実績'!$M$7:$M$256=④【組立化粧箱】在庫情報!H$4),('⑤【組立化粧箱】出荷依頼＆出荷実績'!$O$7:$O$256))</f>
        <v>0</v>
      </c>
      <c r="I239" s="23">
        <f t="shared" si="41"/>
        <v>336</v>
      </c>
      <c r="J239" s="21" cm="1">
        <f t="array" ref="J239">SUMPRODUCT(('③【組立化粧箱】作業依頼＆実績'!$K$7:$K$256=④【組立化粧箱】在庫情報!$B239)*('③【組立化粧箱】作業依頼＆実績'!$L$7:$L$256=④【組立化粧箱】在庫情報!K$4),('③【組立化粧箱】作業依頼＆実績'!$N$7:$N$256))</f>
        <v>0</v>
      </c>
      <c r="K239" s="22">
        <f>SUMPRODUCT(('⑤【組立化粧箱】出荷依頼＆出荷実績'!$L$7:$L$256=④【組立化粧箱】在庫情報!$B239)*('⑤【組立化粧箱】出荷依頼＆出荷実績'!$M$7:$M$256=④【組立化粧箱】在庫情報!K$4),('⑤【組立化粧箱】出荷依頼＆出荷実績'!$O$7:$O$256))</f>
        <v>0</v>
      </c>
      <c r="L239" s="23">
        <f t="shared" si="42"/>
        <v>957</v>
      </c>
      <c r="M239" s="159"/>
      <c r="N239" s="160"/>
      <c r="O239" s="161"/>
      <c r="P239" s="21" cm="1">
        <f t="array" ref="P239">SUMPRODUCT(('③【組立化粧箱】作業依頼＆実績'!$K$7:$K$256=④【組立化粧箱】在庫情報!$B239)*('③【組立化粧箱】作業依頼＆実績'!$L$7:$L$256=④【組立化粧箱】在庫情報!Q$4),('③【組立化粧箱】作業依頼＆実績'!$N$7:$N$256))</f>
        <v>0</v>
      </c>
      <c r="Q239" s="21" cm="1">
        <f t="array" ref="Q239">SUMPRODUCT(('③【組立化粧箱】作業依頼＆実績'!$K$7:$K$256=④【組立化粧箱】在庫情報!$B239)*('③【組立化粧箱】作業依頼＆実績'!$L$7:$L$256=④【組立化粧箱】在庫情報!R$4),('③【組立化粧箱】作業依頼＆実績'!$N$7:$N$256))</f>
        <v>0</v>
      </c>
      <c r="R239" s="23">
        <f t="shared" si="36"/>
        <v>82</v>
      </c>
      <c r="T239" s="68">
        <f t="shared" si="37"/>
        <v>0</v>
      </c>
      <c r="U239" s="22">
        <f t="shared" si="38"/>
        <v>0</v>
      </c>
      <c r="V239" s="69">
        <f t="shared" si="39"/>
        <v>5435</v>
      </c>
    </row>
    <row r="240" spans="2:22" ht="19.5" hidden="1" customHeight="1" outlineLevel="2" x14ac:dyDescent="0.25">
      <c r="B240" s="19">
        <f t="shared" si="2"/>
        <v>45464</v>
      </c>
      <c r="C240" s="20" t="s">
        <v>75</v>
      </c>
      <c r="D240" s="21" cm="1">
        <f t="array" ref="D240">SUMPRODUCT(('③【組立化粧箱】作業依頼＆実績'!$K$7:$K$256=④【組立化粧箱】在庫情報!$B240)*('③【組立化粧箱】作業依頼＆実績'!$L$7:$L$256=④【組立化粧箱】在庫情報!E$4),('③【組立化粧箱】作業依頼＆実績'!$N$7:$N$256))</f>
        <v>0</v>
      </c>
      <c r="E240" s="22">
        <f>SUMPRODUCT(('⑤【組立化粧箱】出荷依頼＆出荷実績'!$L$7:$L$256=④【組立化粧箱】在庫情報!$B240)*('⑤【組立化粧箱】出荷依頼＆出荷実績'!$M$7:$M$256=④【組立化粧箱】在庫情報!E$4),('⑤【組立化粧箱】出荷依頼＆出荷実績'!$O$7:$O$256))</f>
        <v>0</v>
      </c>
      <c r="F240" s="23">
        <f t="shared" si="40"/>
        <v>4060</v>
      </c>
      <c r="G240" s="21" cm="1">
        <f t="array" ref="G240">SUMPRODUCT(('③【組立化粧箱】作業依頼＆実績'!$K$7:$K$256=④【組立化粧箱】在庫情報!$B240)*('③【組立化粧箱】作業依頼＆実績'!$L$7:$L$256=④【組立化粧箱】在庫情報!H$4),('③【組立化粧箱】作業依頼＆実績'!$N$7:$N$256))</f>
        <v>0</v>
      </c>
      <c r="H240" s="22">
        <f>SUMPRODUCT(('⑤【組立化粧箱】出荷依頼＆出荷実績'!$L$7:$L$256=④【組立化粧箱】在庫情報!$B240)*('⑤【組立化粧箱】出荷依頼＆出荷実績'!$M$7:$M$256=④【組立化粧箱】在庫情報!H$4),('⑤【組立化粧箱】出荷依頼＆出荷実績'!$O$7:$O$256))</f>
        <v>0</v>
      </c>
      <c r="I240" s="23">
        <f t="shared" si="41"/>
        <v>336</v>
      </c>
      <c r="J240" s="21" cm="1">
        <f t="array" ref="J240">SUMPRODUCT(('③【組立化粧箱】作業依頼＆実績'!$K$7:$K$256=④【組立化粧箱】在庫情報!$B240)*('③【組立化粧箱】作業依頼＆実績'!$L$7:$L$256=④【組立化粧箱】在庫情報!K$4),('③【組立化粧箱】作業依頼＆実績'!$N$7:$N$256))</f>
        <v>0</v>
      </c>
      <c r="K240" s="22">
        <f>SUMPRODUCT(('⑤【組立化粧箱】出荷依頼＆出荷実績'!$L$7:$L$256=④【組立化粧箱】在庫情報!$B240)*('⑤【組立化粧箱】出荷依頼＆出荷実績'!$M$7:$M$256=④【組立化粧箱】在庫情報!K$4),('⑤【組立化粧箱】出荷依頼＆出荷実績'!$O$7:$O$256))</f>
        <v>0</v>
      </c>
      <c r="L240" s="23">
        <f t="shared" si="42"/>
        <v>957</v>
      </c>
      <c r="M240" s="159"/>
      <c r="N240" s="160"/>
      <c r="O240" s="161"/>
      <c r="P240" s="21" cm="1">
        <f t="array" ref="P240">SUMPRODUCT(('③【組立化粧箱】作業依頼＆実績'!$K$7:$K$256=④【組立化粧箱】在庫情報!$B240)*('③【組立化粧箱】作業依頼＆実績'!$L$7:$L$256=④【組立化粧箱】在庫情報!Q$4),('③【組立化粧箱】作業依頼＆実績'!$N$7:$N$256))</f>
        <v>0</v>
      </c>
      <c r="Q240" s="21" cm="1">
        <f t="array" ref="Q240">SUMPRODUCT(('③【組立化粧箱】作業依頼＆実績'!$K$7:$K$256=④【組立化粧箱】在庫情報!$B240)*('③【組立化粧箱】作業依頼＆実績'!$L$7:$L$256=④【組立化粧箱】在庫情報!R$4),('③【組立化粧箱】作業依頼＆実績'!$N$7:$N$256))</f>
        <v>0</v>
      </c>
      <c r="R240" s="23">
        <f t="shared" si="36"/>
        <v>82</v>
      </c>
      <c r="T240" s="68">
        <f t="shared" si="37"/>
        <v>0</v>
      </c>
      <c r="U240" s="22">
        <f t="shared" si="38"/>
        <v>0</v>
      </c>
      <c r="V240" s="69">
        <f t="shared" si="39"/>
        <v>5435</v>
      </c>
    </row>
    <row r="241" spans="2:22" ht="19.5" hidden="1" customHeight="1" outlineLevel="2" x14ac:dyDescent="0.25">
      <c r="B241" s="19">
        <f t="shared" si="2"/>
        <v>45465</v>
      </c>
      <c r="C241" s="20" t="s">
        <v>76</v>
      </c>
      <c r="D241" s="21" cm="1">
        <f t="array" ref="D241">SUMPRODUCT(('③【組立化粧箱】作業依頼＆実績'!$K$7:$K$256=④【組立化粧箱】在庫情報!$B241)*('③【組立化粧箱】作業依頼＆実績'!$L$7:$L$256=④【組立化粧箱】在庫情報!E$4),('③【組立化粧箱】作業依頼＆実績'!$N$7:$N$256))</f>
        <v>0</v>
      </c>
      <c r="E241" s="22">
        <f>SUMPRODUCT(('⑤【組立化粧箱】出荷依頼＆出荷実績'!$L$7:$L$256=④【組立化粧箱】在庫情報!$B241)*('⑤【組立化粧箱】出荷依頼＆出荷実績'!$M$7:$M$256=④【組立化粧箱】在庫情報!E$4),('⑤【組立化粧箱】出荷依頼＆出荷実績'!$O$7:$O$256))</f>
        <v>0</v>
      </c>
      <c r="F241" s="23">
        <f t="shared" si="40"/>
        <v>4060</v>
      </c>
      <c r="G241" s="21" cm="1">
        <f t="array" ref="G241">SUMPRODUCT(('③【組立化粧箱】作業依頼＆実績'!$K$7:$K$256=④【組立化粧箱】在庫情報!$B241)*('③【組立化粧箱】作業依頼＆実績'!$L$7:$L$256=④【組立化粧箱】在庫情報!H$4),('③【組立化粧箱】作業依頼＆実績'!$N$7:$N$256))</f>
        <v>0</v>
      </c>
      <c r="H241" s="22">
        <f>SUMPRODUCT(('⑤【組立化粧箱】出荷依頼＆出荷実績'!$L$7:$L$256=④【組立化粧箱】在庫情報!$B241)*('⑤【組立化粧箱】出荷依頼＆出荷実績'!$M$7:$M$256=④【組立化粧箱】在庫情報!H$4),('⑤【組立化粧箱】出荷依頼＆出荷実績'!$O$7:$O$256))</f>
        <v>0</v>
      </c>
      <c r="I241" s="23">
        <f t="shared" si="41"/>
        <v>336</v>
      </c>
      <c r="J241" s="21" cm="1">
        <f t="array" ref="J241">SUMPRODUCT(('③【組立化粧箱】作業依頼＆実績'!$K$7:$K$256=④【組立化粧箱】在庫情報!$B241)*('③【組立化粧箱】作業依頼＆実績'!$L$7:$L$256=④【組立化粧箱】在庫情報!K$4),('③【組立化粧箱】作業依頼＆実績'!$N$7:$N$256))</f>
        <v>0</v>
      </c>
      <c r="K241" s="22">
        <f>SUMPRODUCT(('⑤【組立化粧箱】出荷依頼＆出荷実績'!$L$7:$L$256=④【組立化粧箱】在庫情報!$B241)*('⑤【組立化粧箱】出荷依頼＆出荷実績'!$M$7:$M$256=④【組立化粧箱】在庫情報!K$4),('⑤【組立化粧箱】出荷依頼＆出荷実績'!$O$7:$O$256))</f>
        <v>0</v>
      </c>
      <c r="L241" s="23">
        <f t="shared" si="42"/>
        <v>957</v>
      </c>
      <c r="M241" s="159"/>
      <c r="N241" s="160"/>
      <c r="O241" s="161"/>
      <c r="P241" s="21" cm="1">
        <f t="array" ref="P241">SUMPRODUCT(('③【組立化粧箱】作業依頼＆実績'!$K$7:$K$256=④【組立化粧箱】在庫情報!$B241)*('③【組立化粧箱】作業依頼＆実績'!$L$7:$L$256=④【組立化粧箱】在庫情報!Q$4),('③【組立化粧箱】作業依頼＆実績'!$N$7:$N$256))</f>
        <v>0</v>
      </c>
      <c r="Q241" s="21" cm="1">
        <f t="array" ref="Q241">SUMPRODUCT(('③【組立化粧箱】作業依頼＆実績'!$K$7:$K$256=④【組立化粧箱】在庫情報!$B241)*('③【組立化粧箱】作業依頼＆実績'!$L$7:$L$256=④【組立化粧箱】在庫情報!R$4),('③【組立化粧箱】作業依頼＆実績'!$N$7:$N$256))</f>
        <v>0</v>
      </c>
      <c r="R241" s="23">
        <f t="shared" si="36"/>
        <v>82</v>
      </c>
      <c r="T241" s="68">
        <f t="shared" si="37"/>
        <v>0</v>
      </c>
      <c r="U241" s="22">
        <f t="shared" si="38"/>
        <v>0</v>
      </c>
      <c r="V241" s="69">
        <f t="shared" si="39"/>
        <v>5435</v>
      </c>
    </row>
    <row r="242" spans="2:22" ht="19.5" hidden="1" customHeight="1" outlineLevel="2" x14ac:dyDescent="0.25">
      <c r="B242" s="19">
        <f t="shared" si="2"/>
        <v>45466</v>
      </c>
      <c r="C242" s="20" t="s">
        <v>77</v>
      </c>
      <c r="D242" s="21" cm="1">
        <f t="array" ref="D242">SUMPRODUCT(('③【組立化粧箱】作業依頼＆実績'!$K$7:$K$256=④【組立化粧箱】在庫情報!$B242)*('③【組立化粧箱】作業依頼＆実績'!$L$7:$L$256=④【組立化粧箱】在庫情報!E$4),('③【組立化粧箱】作業依頼＆実績'!$N$7:$N$256))</f>
        <v>0</v>
      </c>
      <c r="E242" s="22">
        <f>SUMPRODUCT(('⑤【組立化粧箱】出荷依頼＆出荷実績'!$L$7:$L$256=④【組立化粧箱】在庫情報!$B242)*('⑤【組立化粧箱】出荷依頼＆出荷実績'!$M$7:$M$256=④【組立化粧箱】在庫情報!E$4),('⑤【組立化粧箱】出荷依頼＆出荷実績'!$O$7:$O$256))</f>
        <v>0</v>
      </c>
      <c r="F242" s="23">
        <f t="shared" si="40"/>
        <v>4060</v>
      </c>
      <c r="G242" s="21" cm="1">
        <f t="array" ref="G242">SUMPRODUCT(('③【組立化粧箱】作業依頼＆実績'!$K$7:$K$256=④【組立化粧箱】在庫情報!$B242)*('③【組立化粧箱】作業依頼＆実績'!$L$7:$L$256=④【組立化粧箱】在庫情報!H$4),('③【組立化粧箱】作業依頼＆実績'!$N$7:$N$256))</f>
        <v>0</v>
      </c>
      <c r="H242" s="22">
        <f>SUMPRODUCT(('⑤【組立化粧箱】出荷依頼＆出荷実績'!$L$7:$L$256=④【組立化粧箱】在庫情報!$B242)*('⑤【組立化粧箱】出荷依頼＆出荷実績'!$M$7:$M$256=④【組立化粧箱】在庫情報!H$4),('⑤【組立化粧箱】出荷依頼＆出荷実績'!$O$7:$O$256))</f>
        <v>0</v>
      </c>
      <c r="I242" s="23">
        <f t="shared" si="41"/>
        <v>336</v>
      </c>
      <c r="J242" s="21" cm="1">
        <f t="array" ref="J242">SUMPRODUCT(('③【組立化粧箱】作業依頼＆実績'!$K$7:$K$256=④【組立化粧箱】在庫情報!$B242)*('③【組立化粧箱】作業依頼＆実績'!$L$7:$L$256=④【組立化粧箱】在庫情報!K$4),('③【組立化粧箱】作業依頼＆実績'!$N$7:$N$256))</f>
        <v>0</v>
      </c>
      <c r="K242" s="22">
        <f>SUMPRODUCT(('⑤【組立化粧箱】出荷依頼＆出荷実績'!$L$7:$L$256=④【組立化粧箱】在庫情報!$B242)*('⑤【組立化粧箱】出荷依頼＆出荷実績'!$M$7:$M$256=④【組立化粧箱】在庫情報!K$4),('⑤【組立化粧箱】出荷依頼＆出荷実績'!$O$7:$O$256))</f>
        <v>0</v>
      </c>
      <c r="L242" s="23">
        <f t="shared" si="42"/>
        <v>957</v>
      </c>
      <c r="M242" s="159"/>
      <c r="N242" s="160"/>
      <c r="O242" s="161"/>
      <c r="P242" s="21" cm="1">
        <f t="array" ref="P242">SUMPRODUCT(('③【組立化粧箱】作業依頼＆実績'!$K$7:$K$256=④【組立化粧箱】在庫情報!$B242)*('③【組立化粧箱】作業依頼＆実績'!$L$7:$L$256=④【組立化粧箱】在庫情報!Q$4),('③【組立化粧箱】作業依頼＆実績'!$N$7:$N$256))</f>
        <v>0</v>
      </c>
      <c r="Q242" s="21" cm="1">
        <f t="array" ref="Q242">SUMPRODUCT(('③【組立化粧箱】作業依頼＆実績'!$K$7:$K$256=④【組立化粧箱】在庫情報!$B242)*('③【組立化粧箱】作業依頼＆実績'!$L$7:$L$256=④【組立化粧箱】在庫情報!R$4),('③【組立化粧箱】作業依頼＆実績'!$N$7:$N$256))</f>
        <v>0</v>
      </c>
      <c r="R242" s="23">
        <f t="shared" si="36"/>
        <v>82</v>
      </c>
      <c r="T242" s="68">
        <f t="shared" si="37"/>
        <v>0</v>
      </c>
      <c r="U242" s="22">
        <f t="shared" si="38"/>
        <v>0</v>
      </c>
      <c r="V242" s="69">
        <f t="shared" si="39"/>
        <v>5435</v>
      </c>
    </row>
    <row r="243" spans="2:22" ht="19.5" hidden="1" customHeight="1" outlineLevel="2" x14ac:dyDescent="0.25">
      <c r="B243" s="19">
        <f t="shared" si="2"/>
        <v>45467</v>
      </c>
      <c r="C243" s="20" t="s">
        <v>78</v>
      </c>
      <c r="D243" s="21" cm="1">
        <f t="array" ref="D243">SUMPRODUCT(('③【組立化粧箱】作業依頼＆実績'!$K$7:$K$256=④【組立化粧箱】在庫情報!$B243)*('③【組立化粧箱】作業依頼＆実績'!$L$7:$L$256=④【組立化粧箱】在庫情報!E$4),('③【組立化粧箱】作業依頼＆実績'!$N$7:$N$256))</f>
        <v>0</v>
      </c>
      <c r="E243" s="22">
        <f>SUMPRODUCT(('⑤【組立化粧箱】出荷依頼＆出荷実績'!$L$7:$L$256=④【組立化粧箱】在庫情報!$B243)*('⑤【組立化粧箱】出荷依頼＆出荷実績'!$M$7:$M$256=④【組立化粧箱】在庫情報!E$4),('⑤【組立化粧箱】出荷依頼＆出荷実績'!$O$7:$O$256))</f>
        <v>0</v>
      </c>
      <c r="F243" s="23">
        <f t="shared" si="40"/>
        <v>4060</v>
      </c>
      <c r="G243" s="21" cm="1">
        <f t="array" ref="G243">SUMPRODUCT(('③【組立化粧箱】作業依頼＆実績'!$K$7:$K$256=④【組立化粧箱】在庫情報!$B243)*('③【組立化粧箱】作業依頼＆実績'!$L$7:$L$256=④【組立化粧箱】在庫情報!H$4),('③【組立化粧箱】作業依頼＆実績'!$N$7:$N$256))</f>
        <v>0</v>
      </c>
      <c r="H243" s="22">
        <f>SUMPRODUCT(('⑤【組立化粧箱】出荷依頼＆出荷実績'!$L$7:$L$256=④【組立化粧箱】在庫情報!$B243)*('⑤【組立化粧箱】出荷依頼＆出荷実績'!$M$7:$M$256=④【組立化粧箱】在庫情報!H$4),('⑤【組立化粧箱】出荷依頼＆出荷実績'!$O$7:$O$256))</f>
        <v>0</v>
      </c>
      <c r="I243" s="23">
        <f t="shared" si="41"/>
        <v>336</v>
      </c>
      <c r="J243" s="21" cm="1">
        <f t="array" ref="J243">SUMPRODUCT(('③【組立化粧箱】作業依頼＆実績'!$K$7:$K$256=④【組立化粧箱】在庫情報!$B243)*('③【組立化粧箱】作業依頼＆実績'!$L$7:$L$256=④【組立化粧箱】在庫情報!K$4),('③【組立化粧箱】作業依頼＆実績'!$N$7:$N$256))</f>
        <v>0</v>
      </c>
      <c r="K243" s="22">
        <f>SUMPRODUCT(('⑤【組立化粧箱】出荷依頼＆出荷実績'!$L$7:$L$256=④【組立化粧箱】在庫情報!$B243)*('⑤【組立化粧箱】出荷依頼＆出荷実績'!$M$7:$M$256=④【組立化粧箱】在庫情報!K$4),('⑤【組立化粧箱】出荷依頼＆出荷実績'!$O$7:$O$256))</f>
        <v>0</v>
      </c>
      <c r="L243" s="23">
        <f t="shared" si="42"/>
        <v>957</v>
      </c>
      <c r="M243" s="159"/>
      <c r="N243" s="160"/>
      <c r="O243" s="161"/>
      <c r="P243" s="21" cm="1">
        <f t="array" ref="P243">SUMPRODUCT(('③【組立化粧箱】作業依頼＆実績'!$K$7:$K$256=④【組立化粧箱】在庫情報!$B243)*('③【組立化粧箱】作業依頼＆実績'!$L$7:$L$256=④【組立化粧箱】在庫情報!Q$4),('③【組立化粧箱】作業依頼＆実績'!$N$7:$N$256))</f>
        <v>0</v>
      </c>
      <c r="Q243" s="21" cm="1">
        <f t="array" ref="Q243">SUMPRODUCT(('③【組立化粧箱】作業依頼＆実績'!$K$7:$K$256=④【組立化粧箱】在庫情報!$B243)*('③【組立化粧箱】作業依頼＆実績'!$L$7:$L$256=④【組立化粧箱】在庫情報!R$4),('③【組立化粧箱】作業依頼＆実績'!$N$7:$N$256))</f>
        <v>0</v>
      </c>
      <c r="R243" s="23">
        <f t="shared" si="36"/>
        <v>82</v>
      </c>
      <c r="T243" s="68">
        <f t="shared" si="37"/>
        <v>0</v>
      </c>
      <c r="U243" s="22">
        <f t="shared" si="38"/>
        <v>0</v>
      </c>
      <c r="V243" s="69">
        <f t="shared" si="39"/>
        <v>5435</v>
      </c>
    </row>
    <row r="244" spans="2:22" ht="19.5" hidden="1" customHeight="1" outlineLevel="2" x14ac:dyDescent="0.25">
      <c r="B244" s="19">
        <f t="shared" si="2"/>
        <v>45468</v>
      </c>
      <c r="C244" s="20" t="s">
        <v>79</v>
      </c>
      <c r="D244" s="21" cm="1">
        <f t="array" ref="D244">SUMPRODUCT(('③【組立化粧箱】作業依頼＆実績'!$K$7:$K$256=④【組立化粧箱】在庫情報!$B244)*('③【組立化粧箱】作業依頼＆実績'!$L$7:$L$256=④【組立化粧箱】在庫情報!E$4),('③【組立化粧箱】作業依頼＆実績'!$N$7:$N$256))</f>
        <v>0</v>
      </c>
      <c r="E244" s="22">
        <f>SUMPRODUCT(('⑤【組立化粧箱】出荷依頼＆出荷実績'!$L$7:$L$256=④【組立化粧箱】在庫情報!$B244)*('⑤【組立化粧箱】出荷依頼＆出荷実績'!$M$7:$M$256=④【組立化粧箱】在庫情報!E$4),('⑤【組立化粧箱】出荷依頼＆出荷実績'!$O$7:$O$256))</f>
        <v>0</v>
      </c>
      <c r="F244" s="23">
        <f t="shared" si="40"/>
        <v>4060</v>
      </c>
      <c r="G244" s="21" cm="1">
        <f t="array" ref="G244">SUMPRODUCT(('③【組立化粧箱】作業依頼＆実績'!$K$7:$K$256=④【組立化粧箱】在庫情報!$B244)*('③【組立化粧箱】作業依頼＆実績'!$L$7:$L$256=④【組立化粧箱】在庫情報!H$4),('③【組立化粧箱】作業依頼＆実績'!$N$7:$N$256))</f>
        <v>0</v>
      </c>
      <c r="H244" s="22">
        <f>SUMPRODUCT(('⑤【組立化粧箱】出荷依頼＆出荷実績'!$L$7:$L$256=④【組立化粧箱】在庫情報!$B244)*('⑤【組立化粧箱】出荷依頼＆出荷実績'!$M$7:$M$256=④【組立化粧箱】在庫情報!H$4),('⑤【組立化粧箱】出荷依頼＆出荷実績'!$O$7:$O$256))</f>
        <v>0</v>
      </c>
      <c r="I244" s="23">
        <f t="shared" si="41"/>
        <v>336</v>
      </c>
      <c r="J244" s="21" cm="1">
        <f t="array" ref="J244">SUMPRODUCT(('③【組立化粧箱】作業依頼＆実績'!$K$7:$K$256=④【組立化粧箱】在庫情報!$B244)*('③【組立化粧箱】作業依頼＆実績'!$L$7:$L$256=④【組立化粧箱】在庫情報!K$4),('③【組立化粧箱】作業依頼＆実績'!$N$7:$N$256))</f>
        <v>0</v>
      </c>
      <c r="K244" s="22">
        <f>SUMPRODUCT(('⑤【組立化粧箱】出荷依頼＆出荷実績'!$L$7:$L$256=④【組立化粧箱】在庫情報!$B244)*('⑤【組立化粧箱】出荷依頼＆出荷実績'!$M$7:$M$256=④【組立化粧箱】在庫情報!K$4),('⑤【組立化粧箱】出荷依頼＆出荷実績'!$O$7:$O$256))</f>
        <v>0</v>
      </c>
      <c r="L244" s="23">
        <f t="shared" si="42"/>
        <v>957</v>
      </c>
      <c r="M244" s="159"/>
      <c r="N244" s="160"/>
      <c r="O244" s="161"/>
      <c r="P244" s="21" cm="1">
        <f t="array" ref="P244">SUMPRODUCT(('③【組立化粧箱】作業依頼＆実績'!$K$7:$K$256=④【組立化粧箱】在庫情報!$B244)*('③【組立化粧箱】作業依頼＆実績'!$L$7:$L$256=④【組立化粧箱】在庫情報!Q$4),('③【組立化粧箱】作業依頼＆実績'!$N$7:$N$256))</f>
        <v>0</v>
      </c>
      <c r="Q244" s="21" cm="1">
        <f t="array" ref="Q244">SUMPRODUCT(('③【組立化粧箱】作業依頼＆実績'!$K$7:$K$256=④【組立化粧箱】在庫情報!$B244)*('③【組立化粧箱】作業依頼＆実績'!$L$7:$L$256=④【組立化粧箱】在庫情報!R$4),('③【組立化粧箱】作業依頼＆実績'!$N$7:$N$256))</f>
        <v>0</v>
      </c>
      <c r="R244" s="23">
        <f t="shared" si="36"/>
        <v>82</v>
      </c>
      <c r="T244" s="68">
        <f t="shared" si="37"/>
        <v>0</v>
      </c>
      <c r="U244" s="22">
        <f t="shared" si="38"/>
        <v>0</v>
      </c>
      <c r="V244" s="69">
        <f t="shared" si="39"/>
        <v>5435</v>
      </c>
    </row>
    <row r="245" spans="2:22" ht="19.5" hidden="1" customHeight="1" outlineLevel="2" x14ac:dyDescent="0.25">
      <c r="B245" s="19">
        <f t="shared" si="2"/>
        <v>45469</v>
      </c>
      <c r="C245" s="20" t="s">
        <v>80</v>
      </c>
      <c r="D245" s="21" cm="1">
        <f t="array" ref="D245">SUMPRODUCT(('③【組立化粧箱】作業依頼＆実績'!$K$7:$K$256=④【組立化粧箱】在庫情報!$B245)*('③【組立化粧箱】作業依頼＆実績'!$L$7:$L$256=④【組立化粧箱】在庫情報!E$4),('③【組立化粧箱】作業依頼＆実績'!$N$7:$N$256))</f>
        <v>0</v>
      </c>
      <c r="E245" s="22">
        <f>SUMPRODUCT(('⑤【組立化粧箱】出荷依頼＆出荷実績'!$L$7:$L$256=④【組立化粧箱】在庫情報!$B245)*('⑤【組立化粧箱】出荷依頼＆出荷実績'!$M$7:$M$256=④【組立化粧箱】在庫情報!E$4),('⑤【組立化粧箱】出荷依頼＆出荷実績'!$O$7:$O$256))</f>
        <v>0</v>
      </c>
      <c r="F245" s="23">
        <f t="shared" si="40"/>
        <v>4060</v>
      </c>
      <c r="G245" s="21" cm="1">
        <f t="array" ref="G245">SUMPRODUCT(('③【組立化粧箱】作業依頼＆実績'!$K$7:$K$256=④【組立化粧箱】在庫情報!$B245)*('③【組立化粧箱】作業依頼＆実績'!$L$7:$L$256=④【組立化粧箱】在庫情報!H$4),('③【組立化粧箱】作業依頼＆実績'!$N$7:$N$256))</f>
        <v>0</v>
      </c>
      <c r="H245" s="22">
        <f>SUMPRODUCT(('⑤【組立化粧箱】出荷依頼＆出荷実績'!$L$7:$L$256=④【組立化粧箱】在庫情報!$B245)*('⑤【組立化粧箱】出荷依頼＆出荷実績'!$M$7:$M$256=④【組立化粧箱】在庫情報!H$4),('⑤【組立化粧箱】出荷依頼＆出荷実績'!$O$7:$O$256))</f>
        <v>0</v>
      </c>
      <c r="I245" s="23">
        <f t="shared" si="41"/>
        <v>336</v>
      </c>
      <c r="J245" s="21" cm="1">
        <f t="array" ref="J245">SUMPRODUCT(('③【組立化粧箱】作業依頼＆実績'!$K$7:$K$256=④【組立化粧箱】在庫情報!$B245)*('③【組立化粧箱】作業依頼＆実績'!$L$7:$L$256=④【組立化粧箱】在庫情報!K$4),('③【組立化粧箱】作業依頼＆実績'!$N$7:$N$256))</f>
        <v>0</v>
      </c>
      <c r="K245" s="22">
        <f>SUMPRODUCT(('⑤【組立化粧箱】出荷依頼＆出荷実績'!$L$7:$L$256=④【組立化粧箱】在庫情報!$B245)*('⑤【組立化粧箱】出荷依頼＆出荷実績'!$M$7:$M$256=④【組立化粧箱】在庫情報!K$4),('⑤【組立化粧箱】出荷依頼＆出荷実績'!$O$7:$O$256))</f>
        <v>0</v>
      </c>
      <c r="L245" s="23">
        <f t="shared" si="42"/>
        <v>957</v>
      </c>
      <c r="M245" s="159"/>
      <c r="N245" s="160"/>
      <c r="O245" s="161"/>
      <c r="P245" s="21" cm="1">
        <f t="array" ref="P245">SUMPRODUCT(('③【組立化粧箱】作業依頼＆実績'!$K$7:$K$256=④【組立化粧箱】在庫情報!$B245)*('③【組立化粧箱】作業依頼＆実績'!$L$7:$L$256=④【組立化粧箱】在庫情報!Q$4),('③【組立化粧箱】作業依頼＆実績'!$N$7:$N$256))</f>
        <v>0</v>
      </c>
      <c r="Q245" s="21" cm="1">
        <f t="array" ref="Q245">SUMPRODUCT(('③【組立化粧箱】作業依頼＆実績'!$K$7:$K$256=④【組立化粧箱】在庫情報!$B245)*('③【組立化粧箱】作業依頼＆実績'!$L$7:$L$256=④【組立化粧箱】在庫情報!R$4),('③【組立化粧箱】作業依頼＆実績'!$N$7:$N$256))</f>
        <v>0</v>
      </c>
      <c r="R245" s="23">
        <f t="shared" si="36"/>
        <v>82</v>
      </c>
      <c r="T245" s="68">
        <f t="shared" si="37"/>
        <v>0</v>
      </c>
      <c r="U245" s="22">
        <f t="shared" si="38"/>
        <v>0</v>
      </c>
      <c r="V245" s="69">
        <f t="shared" si="39"/>
        <v>5435</v>
      </c>
    </row>
    <row r="246" spans="2:22" ht="19.5" hidden="1" customHeight="1" outlineLevel="2" x14ac:dyDescent="0.25">
      <c r="B246" s="19">
        <f t="shared" si="2"/>
        <v>45470</v>
      </c>
      <c r="C246" s="20" t="s">
        <v>81</v>
      </c>
      <c r="D246" s="21" cm="1">
        <f t="array" ref="D246">SUMPRODUCT(('③【組立化粧箱】作業依頼＆実績'!$K$7:$K$256=④【組立化粧箱】在庫情報!$B246)*('③【組立化粧箱】作業依頼＆実績'!$L$7:$L$256=④【組立化粧箱】在庫情報!E$4),('③【組立化粧箱】作業依頼＆実績'!$N$7:$N$256))</f>
        <v>0</v>
      </c>
      <c r="E246" s="22">
        <f>SUMPRODUCT(('⑤【組立化粧箱】出荷依頼＆出荷実績'!$L$7:$L$256=④【組立化粧箱】在庫情報!$B246)*('⑤【組立化粧箱】出荷依頼＆出荷実績'!$M$7:$M$256=④【組立化粧箱】在庫情報!E$4),('⑤【組立化粧箱】出荷依頼＆出荷実績'!$O$7:$O$256))</f>
        <v>0</v>
      </c>
      <c r="F246" s="23">
        <f t="shared" si="40"/>
        <v>4060</v>
      </c>
      <c r="G246" s="21" cm="1">
        <f t="array" ref="G246">SUMPRODUCT(('③【組立化粧箱】作業依頼＆実績'!$K$7:$K$256=④【組立化粧箱】在庫情報!$B246)*('③【組立化粧箱】作業依頼＆実績'!$L$7:$L$256=④【組立化粧箱】在庫情報!H$4),('③【組立化粧箱】作業依頼＆実績'!$N$7:$N$256))</f>
        <v>0</v>
      </c>
      <c r="H246" s="22">
        <f>SUMPRODUCT(('⑤【組立化粧箱】出荷依頼＆出荷実績'!$L$7:$L$256=④【組立化粧箱】在庫情報!$B246)*('⑤【組立化粧箱】出荷依頼＆出荷実績'!$M$7:$M$256=④【組立化粧箱】在庫情報!H$4),('⑤【組立化粧箱】出荷依頼＆出荷実績'!$O$7:$O$256))</f>
        <v>0</v>
      </c>
      <c r="I246" s="23">
        <f t="shared" si="41"/>
        <v>336</v>
      </c>
      <c r="J246" s="21" cm="1">
        <f t="array" ref="J246">SUMPRODUCT(('③【組立化粧箱】作業依頼＆実績'!$K$7:$K$256=④【組立化粧箱】在庫情報!$B246)*('③【組立化粧箱】作業依頼＆実績'!$L$7:$L$256=④【組立化粧箱】在庫情報!K$4),('③【組立化粧箱】作業依頼＆実績'!$N$7:$N$256))</f>
        <v>0</v>
      </c>
      <c r="K246" s="22">
        <f>SUMPRODUCT(('⑤【組立化粧箱】出荷依頼＆出荷実績'!$L$7:$L$256=④【組立化粧箱】在庫情報!$B246)*('⑤【組立化粧箱】出荷依頼＆出荷実績'!$M$7:$M$256=④【組立化粧箱】在庫情報!K$4),('⑤【組立化粧箱】出荷依頼＆出荷実績'!$O$7:$O$256))</f>
        <v>0</v>
      </c>
      <c r="L246" s="23">
        <f t="shared" si="42"/>
        <v>957</v>
      </c>
      <c r="M246" s="159"/>
      <c r="N246" s="160"/>
      <c r="O246" s="161"/>
      <c r="P246" s="21" cm="1">
        <f t="array" ref="P246">SUMPRODUCT(('③【組立化粧箱】作業依頼＆実績'!$K$7:$K$256=④【組立化粧箱】在庫情報!$B246)*('③【組立化粧箱】作業依頼＆実績'!$L$7:$L$256=④【組立化粧箱】在庫情報!Q$4),('③【組立化粧箱】作業依頼＆実績'!$N$7:$N$256))</f>
        <v>0</v>
      </c>
      <c r="Q246" s="21" cm="1">
        <f t="array" ref="Q246">SUMPRODUCT(('③【組立化粧箱】作業依頼＆実績'!$K$7:$K$256=④【組立化粧箱】在庫情報!$B246)*('③【組立化粧箱】作業依頼＆実績'!$L$7:$L$256=④【組立化粧箱】在庫情報!R$4),('③【組立化粧箱】作業依頼＆実績'!$N$7:$N$256))</f>
        <v>0</v>
      </c>
      <c r="R246" s="23">
        <f t="shared" si="36"/>
        <v>82</v>
      </c>
      <c r="T246" s="68">
        <f t="shared" si="37"/>
        <v>0</v>
      </c>
      <c r="U246" s="22">
        <f t="shared" si="38"/>
        <v>0</v>
      </c>
      <c r="V246" s="69">
        <f t="shared" si="39"/>
        <v>5435</v>
      </c>
    </row>
    <row r="247" spans="2:22" ht="19.5" hidden="1" customHeight="1" outlineLevel="2" x14ac:dyDescent="0.25">
      <c r="B247" s="19">
        <f t="shared" si="2"/>
        <v>45471</v>
      </c>
      <c r="C247" s="20" t="s">
        <v>75</v>
      </c>
      <c r="D247" s="21" cm="1">
        <f t="array" ref="D247">SUMPRODUCT(('③【組立化粧箱】作業依頼＆実績'!$K$7:$K$256=④【組立化粧箱】在庫情報!$B247)*('③【組立化粧箱】作業依頼＆実績'!$L$7:$L$256=④【組立化粧箱】在庫情報!E$4),('③【組立化粧箱】作業依頼＆実績'!$N$7:$N$256))</f>
        <v>0</v>
      </c>
      <c r="E247" s="22">
        <f>SUMPRODUCT(('⑤【組立化粧箱】出荷依頼＆出荷実績'!$L$7:$L$256=④【組立化粧箱】在庫情報!$B247)*('⑤【組立化粧箱】出荷依頼＆出荷実績'!$M$7:$M$256=④【組立化粧箱】在庫情報!E$4),('⑤【組立化粧箱】出荷依頼＆出荷実績'!$O$7:$O$256))</f>
        <v>0</v>
      </c>
      <c r="F247" s="23">
        <f t="shared" si="40"/>
        <v>4060</v>
      </c>
      <c r="G247" s="21" cm="1">
        <f t="array" ref="G247">SUMPRODUCT(('③【組立化粧箱】作業依頼＆実績'!$K$7:$K$256=④【組立化粧箱】在庫情報!$B247)*('③【組立化粧箱】作業依頼＆実績'!$L$7:$L$256=④【組立化粧箱】在庫情報!H$4),('③【組立化粧箱】作業依頼＆実績'!$N$7:$N$256))</f>
        <v>0</v>
      </c>
      <c r="H247" s="22">
        <f>SUMPRODUCT(('⑤【組立化粧箱】出荷依頼＆出荷実績'!$L$7:$L$256=④【組立化粧箱】在庫情報!$B247)*('⑤【組立化粧箱】出荷依頼＆出荷実績'!$M$7:$M$256=④【組立化粧箱】在庫情報!H$4),('⑤【組立化粧箱】出荷依頼＆出荷実績'!$O$7:$O$256))</f>
        <v>0</v>
      </c>
      <c r="I247" s="23">
        <f t="shared" si="41"/>
        <v>336</v>
      </c>
      <c r="J247" s="21" cm="1">
        <f t="array" ref="J247">SUMPRODUCT(('③【組立化粧箱】作業依頼＆実績'!$K$7:$K$256=④【組立化粧箱】在庫情報!$B247)*('③【組立化粧箱】作業依頼＆実績'!$L$7:$L$256=④【組立化粧箱】在庫情報!K$4),('③【組立化粧箱】作業依頼＆実績'!$N$7:$N$256))</f>
        <v>0</v>
      </c>
      <c r="K247" s="22">
        <f>SUMPRODUCT(('⑤【組立化粧箱】出荷依頼＆出荷実績'!$L$7:$L$256=④【組立化粧箱】在庫情報!$B247)*('⑤【組立化粧箱】出荷依頼＆出荷実績'!$M$7:$M$256=④【組立化粧箱】在庫情報!K$4),('⑤【組立化粧箱】出荷依頼＆出荷実績'!$O$7:$O$256))</f>
        <v>0</v>
      </c>
      <c r="L247" s="23">
        <f t="shared" si="42"/>
        <v>957</v>
      </c>
      <c r="M247" s="159"/>
      <c r="N247" s="160"/>
      <c r="O247" s="161"/>
      <c r="P247" s="21" cm="1">
        <f t="array" ref="P247">SUMPRODUCT(('③【組立化粧箱】作業依頼＆実績'!$K$7:$K$256=④【組立化粧箱】在庫情報!$B247)*('③【組立化粧箱】作業依頼＆実績'!$L$7:$L$256=④【組立化粧箱】在庫情報!Q$4),('③【組立化粧箱】作業依頼＆実績'!$N$7:$N$256))</f>
        <v>0</v>
      </c>
      <c r="Q247" s="21" cm="1">
        <f t="array" ref="Q247">SUMPRODUCT(('③【組立化粧箱】作業依頼＆実績'!$K$7:$K$256=④【組立化粧箱】在庫情報!$B247)*('③【組立化粧箱】作業依頼＆実績'!$L$7:$L$256=④【組立化粧箱】在庫情報!R$4),('③【組立化粧箱】作業依頼＆実績'!$N$7:$N$256))</f>
        <v>0</v>
      </c>
      <c r="R247" s="23">
        <f t="shared" si="36"/>
        <v>82</v>
      </c>
      <c r="T247" s="68">
        <f t="shared" si="37"/>
        <v>0</v>
      </c>
      <c r="U247" s="22">
        <f t="shared" si="38"/>
        <v>0</v>
      </c>
      <c r="V247" s="69">
        <f t="shared" si="39"/>
        <v>5435</v>
      </c>
    </row>
    <row r="248" spans="2:22" ht="19.5" hidden="1" customHeight="1" outlineLevel="2" x14ac:dyDescent="0.25">
      <c r="B248" s="19">
        <f t="shared" si="2"/>
        <v>45472</v>
      </c>
      <c r="C248" s="20" t="s">
        <v>76</v>
      </c>
      <c r="D248" s="21" cm="1">
        <f t="array" ref="D248">SUMPRODUCT(('③【組立化粧箱】作業依頼＆実績'!$K$7:$K$256=④【組立化粧箱】在庫情報!$B248)*('③【組立化粧箱】作業依頼＆実績'!$L$7:$L$256=④【組立化粧箱】在庫情報!E$4),('③【組立化粧箱】作業依頼＆実績'!$N$7:$N$256))</f>
        <v>0</v>
      </c>
      <c r="E248" s="22">
        <f>SUMPRODUCT(('⑤【組立化粧箱】出荷依頼＆出荷実績'!$L$7:$L$256=④【組立化粧箱】在庫情報!$B248)*('⑤【組立化粧箱】出荷依頼＆出荷実績'!$M$7:$M$256=④【組立化粧箱】在庫情報!E$4),('⑤【組立化粧箱】出荷依頼＆出荷実績'!$O$7:$O$256))</f>
        <v>0</v>
      </c>
      <c r="F248" s="23">
        <f t="shared" si="40"/>
        <v>4060</v>
      </c>
      <c r="G248" s="21" cm="1">
        <f t="array" ref="G248">SUMPRODUCT(('③【組立化粧箱】作業依頼＆実績'!$K$7:$K$256=④【組立化粧箱】在庫情報!$B248)*('③【組立化粧箱】作業依頼＆実績'!$L$7:$L$256=④【組立化粧箱】在庫情報!H$4),('③【組立化粧箱】作業依頼＆実績'!$N$7:$N$256))</f>
        <v>0</v>
      </c>
      <c r="H248" s="22">
        <f>SUMPRODUCT(('⑤【組立化粧箱】出荷依頼＆出荷実績'!$L$7:$L$256=④【組立化粧箱】在庫情報!$B248)*('⑤【組立化粧箱】出荷依頼＆出荷実績'!$M$7:$M$256=④【組立化粧箱】在庫情報!H$4),('⑤【組立化粧箱】出荷依頼＆出荷実績'!$O$7:$O$256))</f>
        <v>0</v>
      </c>
      <c r="I248" s="23">
        <f t="shared" si="41"/>
        <v>336</v>
      </c>
      <c r="J248" s="21" cm="1">
        <f t="array" ref="J248">SUMPRODUCT(('③【組立化粧箱】作業依頼＆実績'!$K$7:$K$256=④【組立化粧箱】在庫情報!$B248)*('③【組立化粧箱】作業依頼＆実績'!$L$7:$L$256=④【組立化粧箱】在庫情報!K$4),('③【組立化粧箱】作業依頼＆実績'!$N$7:$N$256))</f>
        <v>0</v>
      </c>
      <c r="K248" s="22">
        <f>SUMPRODUCT(('⑤【組立化粧箱】出荷依頼＆出荷実績'!$L$7:$L$256=④【組立化粧箱】在庫情報!$B248)*('⑤【組立化粧箱】出荷依頼＆出荷実績'!$M$7:$M$256=④【組立化粧箱】在庫情報!K$4),('⑤【組立化粧箱】出荷依頼＆出荷実績'!$O$7:$O$256))</f>
        <v>0</v>
      </c>
      <c r="L248" s="23">
        <f t="shared" si="42"/>
        <v>957</v>
      </c>
      <c r="M248" s="159"/>
      <c r="N248" s="160"/>
      <c r="O248" s="161"/>
      <c r="P248" s="21" cm="1">
        <f t="array" ref="P248">SUMPRODUCT(('③【組立化粧箱】作業依頼＆実績'!$K$7:$K$256=④【組立化粧箱】在庫情報!$B248)*('③【組立化粧箱】作業依頼＆実績'!$L$7:$L$256=④【組立化粧箱】在庫情報!Q$4),('③【組立化粧箱】作業依頼＆実績'!$N$7:$N$256))</f>
        <v>0</v>
      </c>
      <c r="Q248" s="21" cm="1">
        <f t="array" ref="Q248">SUMPRODUCT(('③【組立化粧箱】作業依頼＆実績'!$K$7:$K$256=④【組立化粧箱】在庫情報!$B248)*('③【組立化粧箱】作業依頼＆実績'!$L$7:$L$256=④【組立化粧箱】在庫情報!R$4),('③【組立化粧箱】作業依頼＆実績'!$N$7:$N$256))</f>
        <v>0</v>
      </c>
      <c r="R248" s="23">
        <f t="shared" si="36"/>
        <v>82</v>
      </c>
      <c r="T248" s="68">
        <f t="shared" si="37"/>
        <v>0</v>
      </c>
      <c r="U248" s="22">
        <f t="shared" si="38"/>
        <v>0</v>
      </c>
      <c r="V248" s="69">
        <f t="shared" si="39"/>
        <v>5435</v>
      </c>
    </row>
    <row r="249" spans="2:22" ht="19.5" hidden="1" customHeight="1" outlineLevel="2" x14ac:dyDescent="0.25">
      <c r="B249" s="19">
        <f t="shared" si="2"/>
        <v>45473</v>
      </c>
      <c r="C249" s="20" t="s">
        <v>77</v>
      </c>
      <c r="D249" s="21" cm="1">
        <f t="array" ref="D249">SUMPRODUCT(('③【組立化粧箱】作業依頼＆実績'!$K$7:$K$256=④【組立化粧箱】在庫情報!$B249)*('③【組立化粧箱】作業依頼＆実績'!$L$7:$L$256=④【組立化粧箱】在庫情報!E$4),('③【組立化粧箱】作業依頼＆実績'!$N$7:$N$256))</f>
        <v>0</v>
      </c>
      <c r="E249" s="22">
        <f>SUMPRODUCT(('⑤【組立化粧箱】出荷依頼＆出荷実績'!$L$7:$L$256=④【組立化粧箱】在庫情報!$B249)*('⑤【組立化粧箱】出荷依頼＆出荷実績'!$M$7:$M$256=④【組立化粧箱】在庫情報!E$4),('⑤【組立化粧箱】出荷依頼＆出荷実績'!$O$7:$O$256))</f>
        <v>0</v>
      </c>
      <c r="F249" s="23">
        <f t="shared" si="40"/>
        <v>4060</v>
      </c>
      <c r="G249" s="21" cm="1">
        <f t="array" ref="G249">SUMPRODUCT(('③【組立化粧箱】作業依頼＆実績'!$K$7:$K$256=④【組立化粧箱】在庫情報!$B249)*('③【組立化粧箱】作業依頼＆実績'!$L$7:$L$256=④【組立化粧箱】在庫情報!H$4),('③【組立化粧箱】作業依頼＆実績'!$N$7:$N$256))</f>
        <v>0</v>
      </c>
      <c r="H249" s="22">
        <f>SUMPRODUCT(('⑤【組立化粧箱】出荷依頼＆出荷実績'!$L$7:$L$256=④【組立化粧箱】在庫情報!$B249)*('⑤【組立化粧箱】出荷依頼＆出荷実績'!$M$7:$M$256=④【組立化粧箱】在庫情報!H$4),('⑤【組立化粧箱】出荷依頼＆出荷実績'!$O$7:$O$256))</f>
        <v>0</v>
      </c>
      <c r="I249" s="23">
        <f t="shared" si="41"/>
        <v>336</v>
      </c>
      <c r="J249" s="21" cm="1">
        <f t="array" ref="J249">SUMPRODUCT(('③【組立化粧箱】作業依頼＆実績'!$K$7:$K$256=④【組立化粧箱】在庫情報!$B249)*('③【組立化粧箱】作業依頼＆実績'!$L$7:$L$256=④【組立化粧箱】在庫情報!K$4),('③【組立化粧箱】作業依頼＆実績'!$N$7:$N$256))</f>
        <v>0</v>
      </c>
      <c r="K249" s="22">
        <f>SUMPRODUCT(('⑤【組立化粧箱】出荷依頼＆出荷実績'!$L$7:$L$256=④【組立化粧箱】在庫情報!$B249)*('⑤【組立化粧箱】出荷依頼＆出荷実績'!$M$7:$M$256=④【組立化粧箱】在庫情報!K$4),('⑤【組立化粧箱】出荷依頼＆出荷実績'!$O$7:$O$256))</f>
        <v>0</v>
      </c>
      <c r="L249" s="23">
        <f t="shared" si="42"/>
        <v>957</v>
      </c>
      <c r="M249" s="159"/>
      <c r="N249" s="160"/>
      <c r="O249" s="161"/>
      <c r="P249" s="21" cm="1">
        <f t="array" ref="P249">SUMPRODUCT(('③【組立化粧箱】作業依頼＆実績'!$K$7:$K$256=④【組立化粧箱】在庫情報!$B249)*('③【組立化粧箱】作業依頼＆実績'!$L$7:$L$256=④【組立化粧箱】在庫情報!Q$4),('③【組立化粧箱】作業依頼＆実績'!$N$7:$N$256))</f>
        <v>0</v>
      </c>
      <c r="Q249" s="21" cm="1">
        <f t="array" ref="Q249">SUMPRODUCT(('③【組立化粧箱】作業依頼＆実績'!$K$7:$K$256=④【組立化粧箱】在庫情報!$B249)*('③【組立化粧箱】作業依頼＆実績'!$L$7:$L$256=④【組立化粧箱】在庫情報!R$4),('③【組立化粧箱】作業依頼＆実績'!$N$7:$N$256))</f>
        <v>0</v>
      </c>
      <c r="R249" s="23">
        <f t="shared" si="36"/>
        <v>82</v>
      </c>
      <c r="T249" s="68">
        <f t="shared" si="37"/>
        <v>0</v>
      </c>
      <c r="U249" s="22">
        <f t="shared" si="38"/>
        <v>0</v>
      </c>
      <c r="V249" s="69">
        <f t="shared" si="39"/>
        <v>5435</v>
      </c>
    </row>
    <row r="250" spans="2:22" ht="19.5" customHeight="1" collapsed="1" x14ac:dyDescent="0.25">
      <c r="B250" s="134">
        <f t="shared" si="2"/>
        <v>45474</v>
      </c>
      <c r="C250" s="135" t="s">
        <v>78</v>
      </c>
      <c r="D250" s="21" cm="1">
        <f t="array" ref="D250">SUMPRODUCT(('③【組立化粧箱】作業依頼＆実績'!$K$7:$K$256=④【組立化粧箱】在庫情報!$B250)*('③【組立化粧箱】作業依頼＆実績'!$L$7:$L$256=④【組立化粧箱】在庫情報!E$4),('③【組立化粧箱】作業依頼＆実績'!$N$7:$N$256))</f>
        <v>0</v>
      </c>
      <c r="E250" s="22">
        <f>SUMPRODUCT(('⑤【組立化粧箱】出荷依頼＆出荷実績'!$L$7:$L$256=④【組立化粧箱】在庫情報!$B250)*('⑤【組立化粧箱】出荷依頼＆出荷実績'!$M$7:$M$256=④【組立化粧箱】在庫情報!E$4),('⑤【組立化粧箱】出荷依頼＆出荷実績'!$O$7:$O$256))</f>
        <v>0</v>
      </c>
      <c r="F250" s="23">
        <f t="shared" si="40"/>
        <v>4060</v>
      </c>
      <c r="G250" s="21" cm="1">
        <f t="array" ref="G250">SUMPRODUCT(('③【組立化粧箱】作業依頼＆実績'!$K$7:$K$256=④【組立化粧箱】在庫情報!$B250)*('③【組立化粧箱】作業依頼＆実績'!$L$7:$L$256=④【組立化粧箱】在庫情報!H$4),('③【組立化粧箱】作業依頼＆実績'!$N$7:$N$256))</f>
        <v>0</v>
      </c>
      <c r="H250" s="22">
        <f>SUMPRODUCT(('⑤【組立化粧箱】出荷依頼＆出荷実績'!$L$7:$L$256=④【組立化粧箱】在庫情報!$B250)*('⑤【組立化粧箱】出荷依頼＆出荷実績'!$M$7:$M$256=④【組立化粧箱】在庫情報!H$4),('⑤【組立化粧箱】出荷依頼＆出荷実績'!$O$7:$O$256))</f>
        <v>0</v>
      </c>
      <c r="I250" s="23">
        <f t="shared" si="41"/>
        <v>336</v>
      </c>
      <c r="J250" s="21" cm="1">
        <f t="array" ref="J250">SUMPRODUCT(('③【組立化粧箱】作業依頼＆実績'!$K$7:$K$256=④【組立化粧箱】在庫情報!$B250)*('③【組立化粧箱】作業依頼＆実績'!$L$7:$L$256=④【組立化粧箱】在庫情報!K$4),('③【組立化粧箱】作業依頼＆実績'!$N$7:$N$256))</f>
        <v>0</v>
      </c>
      <c r="K250" s="22">
        <f>SUMPRODUCT(('⑤【組立化粧箱】出荷依頼＆出荷実績'!$L$7:$L$256=④【組立化粧箱】在庫情報!$B250)*('⑤【組立化粧箱】出荷依頼＆出荷実績'!$M$7:$M$256=④【組立化粧箱】在庫情報!K$4),('⑤【組立化粧箱】出荷依頼＆出荷実績'!$O$7:$O$256))</f>
        <v>0</v>
      </c>
      <c r="L250" s="23">
        <f t="shared" si="42"/>
        <v>957</v>
      </c>
      <c r="M250" s="159"/>
      <c r="N250" s="160"/>
      <c r="O250" s="161"/>
      <c r="P250" s="21" cm="1">
        <f t="array" ref="P250">SUMPRODUCT(('③【組立化粧箱】作業依頼＆実績'!$K$7:$K$256=④【組立化粧箱】在庫情報!$B250)*('③【組立化粧箱】作業依頼＆実績'!$L$7:$L$256=④【組立化粧箱】在庫情報!Q$4),('③【組立化粧箱】作業依頼＆実績'!$N$7:$N$256))</f>
        <v>0</v>
      </c>
      <c r="Q250" s="21" cm="1">
        <f t="array" ref="Q250">SUMPRODUCT(('③【組立化粧箱】作業依頼＆実績'!$K$7:$K$256=④【組立化粧箱】在庫情報!$B250)*('③【組立化粧箱】作業依頼＆実績'!$L$7:$L$256=④【組立化粧箱】在庫情報!R$4),('③【組立化粧箱】作業依頼＆実績'!$N$7:$N$256))</f>
        <v>0</v>
      </c>
      <c r="R250" s="23">
        <f t="shared" si="36"/>
        <v>82</v>
      </c>
      <c r="T250" s="68">
        <f t="shared" si="37"/>
        <v>0</v>
      </c>
      <c r="U250" s="22">
        <f t="shared" si="38"/>
        <v>0</v>
      </c>
      <c r="V250" s="69">
        <f t="shared" si="39"/>
        <v>5435</v>
      </c>
    </row>
    <row r="251" spans="2:22" ht="19.5" hidden="1" customHeight="1" outlineLevel="1" x14ac:dyDescent="0.25">
      <c r="B251" s="19">
        <f t="shared" si="2"/>
        <v>45475</v>
      </c>
      <c r="C251" s="20" t="s">
        <v>79</v>
      </c>
      <c r="D251" s="21" cm="1">
        <f t="array" ref="D251">SUMPRODUCT(('③【組立化粧箱】作業依頼＆実績'!$K$7:$K$256=④【組立化粧箱】在庫情報!$B251)*('③【組立化粧箱】作業依頼＆実績'!$L$7:$L$256=④【組立化粧箱】在庫情報!E$4),('③【組立化粧箱】作業依頼＆実績'!$N$7:$N$256))</f>
        <v>0</v>
      </c>
      <c r="E251" s="22">
        <f>SUMPRODUCT(('⑤【組立化粧箱】出荷依頼＆出荷実績'!$L$7:$L$256=④【組立化粧箱】在庫情報!$B251)*('⑤【組立化粧箱】出荷依頼＆出荷実績'!$M$7:$M$256=④【組立化粧箱】在庫情報!E$4),('⑤【組立化粧箱】出荷依頼＆出荷実績'!$O$7:$O$256))</f>
        <v>0</v>
      </c>
      <c r="F251" s="23">
        <f t="shared" si="40"/>
        <v>4060</v>
      </c>
      <c r="G251" s="21" cm="1">
        <f t="array" ref="G251">SUMPRODUCT(('③【組立化粧箱】作業依頼＆実績'!$K$7:$K$256=④【組立化粧箱】在庫情報!$B251)*('③【組立化粧箱】作業依頼＆実績'!$L$7:$L$256=④【組立化粧箱】在庫情報!H$4),('③【組立化粧箱】作業依頼＆実績'!$N$7:$N$256))</f>
        <v>0</v>
      </c>
      <c r="H251" s="22">
        <f>SUMPRODUCT(('⑤【組立化粧箱】出荷依頼＆出荷実績'!$L$7:$L$256=④【組立化粧箱】在庫情報!$B251)*('⑤【組立化粧箱】出荷依頼＆出荷実績'!$M$7:$M$256=④【組立化粧箱】在庫情報!H$4),('⑤【組立化粧箱】出荷依頼＆出荷実績'!$O$7:$O$256))</f>
        <v>0</v>
      </c>
      <c r="I251" s="23">
        <f t="shared" si="41"/>
        <v>336</v>
      </c>
      <c r="J251" s="21" cm="1">
        <f t="array" ref="J251">SUMPRODUCT(('③【組立化粧箱】作業依頼＆実績'!$K$7:$K$256=④【組立化粧箱】在庫情報!$B251)*('③【組立化粧箱】作業依頼＆実績'!$L$7:$L$256=④【組立化粧箱】在庫情報!K$4),('③【組立化粧箱】作業依頼＆実績'!$N$7:$N$256))</f>
        <v>0</v>
      </c>
      <c r="K251" s="22">
        <f>SUMPRODUCT(('⑤【組立化粧箱】出荷依頼＆出荷実績'!$L$7:$L$256=④【組立化粧箱】在庫情報!$B251)*('⑤【組立化粧箱】出荷依頼＆出荷実績'!$M$7:$M$256=④【組立化粧箱】在庫情報!K$4),('⑤【組立化粧箱】出荷依頼＆出荷実績'!$O$7:$O$256))</f>
        <v>0</v>
      </c>
      <c r="L251" s="23">
        <f t="shared" si="42"/>
        <v>957</v>
      </c>
      <c r="M251" s="159"/>
      <c r="N251" s="160"/>
      <c r="O251" s="161"/>
      <c r="P251" s="21" cm="1">
        <f t="array" ref="P251">SUMPRODUCT(('③【組立化粧箱】作業依頼＆実績'!$K$7:$K$256=④【組立化粧箱】在庫情報!$B251)*('③【組立化粧箱】作業依頼＆実績'!$L$7:$L$256=④【組立化粧箱】在庫情報!Q$4),('③【組立化粧箱】作業依頼＆実績'!$N$7:$N$256))</f>
        <v>0</v>
      </c>
      <c r="Q251" s="21" cm="1">
        <f t="array" ref="Q251">SUMPRODUCT(('③【組立化粧箱】作業依頼＆実績'!$K$7:$K$256=④【組立化粧箱】在庫情報!$B251)*('③【組立化粧箱】作業依頼＆実績'!$L$7:$L$256=④【組立化粧箱】在庫情報!R$4),('③【組立化粧箱】作業依頼＆実績'!$N$7:$N$256))</f>
        <v>0</v>
      </c>
      <c r="R251" s="23">
        <f t="shared" si="36"/>
        <v>82</v>
      </c>
      <c r="T251" s="68">
        <f t="shared" si="37"/>
        <v>0</v>
      </c>
      <c r="U251" s="22">
        <f t="shared" si="38"/>
        <v>0</v>
      </c>
      <c r="V251" s="69">
        <f t="shared" si="39"/>
        <v>5435</v>
      </c>
    </row>
    <row r="252" spans="2:22" ht="19.5" hidden="1" customHeight="1" outlineLevel="1" x14ac:dyDescent="0.25">
      <c r="B252" s="19">
        <f t="shared" si="2"/>
        <v>45476</v>
      </c>
      <c r="C252" s="20" t="s">
        <v>80</v>
      </c>
      <c r="D252" s="21" cm="1">
        <f t="array" ref="D252">SUMPRODUCT(('③【組立化粧箱】作業依頼＆実績'!$K$7:$K$256=④【組立化粧箱】在庫情報!$B252)*('③【組立化粧箱】作業依頼＆実績'!$L$7:$L$256=④【組立化粧箱】在庫情報!E$4),('③【組立化粧箱】作業依頼＆実績'!$N$7:$N$256))</f>
        <v>0</v>
      </c>
      <c r="E252" s="22">
        <f>SUMPRODUCT(('⑤【組立化粧箱】出荷依頼＆出荷実績'!$L$7:$L$256=④【組立化粧箱】在庫情報!$B252)*('⑤【組立化粧箱】出荷依頼＆出荷実績'!$M$7:$M$256=④【組立化粧箱】在庫情報!E$4),('⑤【組立化粧箱】出荷依頼＆出荷実績'!$O$7:$O$256))</f>
        <v>0</v>
      </c>
      <c r="F252" s="23">
        <f t="shared" si="40"/>
        <v>4060</v>
      </c>
      <c r="G252" s="21" cm="1">
        <f t="array" ref="G252">SUMPRODUCT(('③【組立化粧箱】作業依頼＆実績'!$K$7:$K$256=④【組立化粧箱】在庫情報!$B252)*('③【組立化粧箱】作業依頼＆実績'!$L$7:$L$256=④【組立化粧箱】在庫情報!H$4),('③【組立化粧箱】作業依頼＆実績'!$N$7:$N$256))</f>
        <v>0</v>
      </c>
      <c r="H252" s="22">
        <f>SUMPRODUCT(('⑤【組立化粧箱】出荷依頼＆出荷実績'!$L$7:$L$256=④【組立化粧箱】在庫情報!$B252)*('⑤【組立化粧箱】出荷依頼＆出荷実績'!$M$7:$M$256=④【組立化粧箱】在庫情報!H$4),('⑤【組立化粧箱】出荷依頼＆出荷実績'!$O$7:$O$256))</f>
        <v>0</v>
      </c>
      <c r="I252" s="23">
        <f t="shared" si="41"/>
        <v>336</v>
      </c>
      <c r="J252" s="21" cm="1">
        <f t="array" ref="J252">SUMPRODUCT(('③【組立化粧箱】作業依頼＆実績'!$K$7:$K$256=④【組立化粧箱】在庫情報!$B252)*('③【組立化粧箱】作業依頼＆実績'!$L$7:$L$256=④【組立化粧箱】在庫情報!K$4),('③【組立化粧箱】作業依頼＆実績'!$N$7:$N$256))</f>
        <v>0</v>
      </c>
      <c r="K252" s="22">
        <f>SUMPRODUCT(('⑤【組立化粧箱】出荷依頼＆出荷実績'!$L$7:$L$256=④【組立化粧箱】在庫情報!$B252)*('⑤【組立化粧箱】出荷依頼＆出荷実績'!$M$7:$M$256=④【組立化粧箱】在庫情報!K$4),('⑤【組立化粧箱】出荷依頼＆出荷実績'!$O$7:$O$256))</f>
        <v>0</v>
      </c>
      <c r="L252" s="23">
        <f t="shared" si="42"/>
        <v>957</v>
      </c>
      <c r="M252" s="159"/>
      <c r="N252" s="160"/>
      <c r="O252" s="161"/>
      <c r="P252" s="21" cm="1">
        <f t="array" ref="P252">SUMPRODUCT(('③【組立化粧箱】作業依頼＆実績'!$K$7:$K$256=④【組立化粧箱】在庫情報!$B252)*('③【組立化粧箱】作業依頼＆実績'!$L$7:$L$256=④【組立化粧箱】在庫情報!Q$4),('③【組立化粧箱】作業依頼＆実績'!$N$7:$N$256))</f>
        <v>0</v>
      </c>
      <c r="Q252" s="21" cm="1">
        <f t="array" ref="Q252">SUMPRODUCT(('③【組立化粧箱】作業依頼＆実績'!$K$7:$K$256=④【組立化粧箱】在庫情報!$B252)*('③【組立化粧箱】作業依頼＆実績'!$L$7:$L$256=④【組立化粧箱】在庫情報!R$4),('③【組立化粧箱】作業依頼＆実績'!$N$7:$N$256))</f>
        <v>0</v>
      </c>
      <c r="R252" s="23">
        <f t="shared" si="36"/>
        <v>82</v>
      </c>
      <c r="T252" s="68">
        <f t="shared" si="37"/>
        <v>0</v>
      </c>
      <c r="U252" s="22">
        <f t="shared" si="38"/>
        <v>0</v>
      </c>
      <c r="V252" s="69">
        <f t="shared" si="39"/>
        <v>5435</v>
      </c>
    </row>
    <row r="253" spans="2:22" ht="19.5" hidden="1" customHeight="1" outlineLevel="1" x14ac:dyDescent="0.25">
      <c r="B253" s="19">
        <f t="shared" si="2"/>
        <v>45477</v>
      </c>
      <c r="C253" s="20" t="s">
        <v>81</v>
      </c>
      <c r="D253" s="21" cm="1">
        <f t="array" ref="D253">SUMPRODUCT(('③【組立化粧箱】作業依頼＆実績'!$K$7:$K$256=④【組立化粧箱】在庫情報!$B253)*('③【組立化粧箱】作業依頼＆実績'!$L$7:$L$256=④【組立化粧箱】在庫情報!E$4),('③【組立化粧箱】作業依頼＆実績'!$N$7:$N$256))</f>
        <v>0</v>
      </c>
      <c r="E253" s="22">
        <f>SUMPRODUCT(('⑤【組立化粧箱】出荷依頼＆出荷実績'!$L$7:$L$256=④【組立化粧箱】在庫情報!$B253)*('⑤【組立化粧箱】出荷依頼＆出荷実績'!$M$7:$M$256=④【組立化粧箱】在庫情報!E$4),('⑤【組立化粧箱】出荷依頼＆出荷実績'!$O$7:$O$256))</f>
        <v>0</v>
      </c>
      <c r="F253" s="23">
        <f t="shared" si="40"/>
        <v>4060</v>
      </c>
      <c r="G253" s="21" cm="1">
        <f t="array" ref="G253">SUMPRODUCT(('③【組立化粧箱】作業依頼＆実績'!$K$7:$K$256=④【組立化粧箱】在庫情報!$B253)*('③【組立化粧箱】作業依頼＆実績'!$L$7:$L$256=④【組立化粧箱】在庫情報!H$4),('③【組立化粧箱】作業依頼＆実績'!$N$7:$N$256))</f>
        <v>0</v>
      </c>
      <c r="H253" s="22">
        <f>SUMPRODUCT(('⑤【組立化粧箱】出荷依頼＆出荷実績'!$L$7:$L$256=④【組立化粧箱】在庫情報!$B253)*('⑤【組立化粧箱】出荷依頼＆出荷実績'!$M$7:$M$256=④【組立化粧箱】在庫情報!H$4),('⑤【組立化粧箱】出荷依頼＆出荷実績'!$O$7:$O$256))</f>
        <v>0</v>
      </c>
      <c r="I253" s="23">
        <f t="shared" si="41"/>
        <v>336</v>
      </c>
      <c r="J253" s="21" cm="1">
        <f t="array" ref="J253">SUMPRODUCT(('③【組立化粧箱】作業依頼＆実績'!$K$7:$K$256=④【組立化粧箱】在庫情報!$B253)*('③【組立化粧箱】作業依頼＆実績'!$L$7:$L$256=④【組立化粧箱】在庫情報!K$4),('③【組立化粧箱】作業依頼＆実績'!$N$7:$N$256))</f>
        <v>0</v>
      </c>
      <c r="K253" s="22">
        <f>SUMPRODUCT(('⑤【組立化粧箱】出荷依頼＆出荷実績'!$L$7:$L$256=④【組立化粧箱】在庫情報!$B253)*('⑤【組立化粧箱】出荷依頼＆出荷実績'!$M$7:$M$256=④【組立化粧箱】在庫情報!K$4),('⑤【組立化粧箱】出荷依頼＆出荷実績'!$O$7:$O$256))</f>
        <v>0</v>
      </c>
      <c r="L253" s="23">
        <f t="shared" si="42"/>
        <v>957</v>
      </c>
      <c r="M253" s="159"/>
      <c r="N253" s="160"/>
      <c r="O253" s="161"/>
      <c r="P253" s="21" cm="1">
        <f t="array" ref="P253">SUMPRODUCT(('③【組立化粧箱】作業依頼＆実績'!$K$7:$K$256=④【組立化粧箱】在庫情報!$B253)*('③【組立化粧箱】作業依頼＆実績'!$L$7:$L$256=④【組立化粧箱】在庫情報!Q$4),('③【組立化粧箱】作業依頼＆実績'!$N$7:$N$256))</f>
        <v>0</v>
      </c>
      <c r="Q253" s="21" cm="1">
        <f t="array" ref="Q253">SUMPRODUCT(('③【組立化粧箱】作業依頼＆実績'!$K$7:$K$256=④【組立化粧箱】在庫情報!$B253)*('③【組立化粧箱】作業依頼＆実績'!$L$7:$L$256=④【組立化粧箱】在庫情報!R$4),('③【組立化粧箱】作業依頼＆実績'!$N$7:$N$256))</f>
        <v>0</v>
      </c>
      <c r="R253" s="23">
        <f t="shared" si="36"/>
        <v>82</v>
      </c>
      <c r="T253" s="68">
        <f t="shared" si="37"/>
        <v>0</v>
      </c>
      <c r="U253" s="22">
        <f t="shared" si="38"/>
        <v>0</v>
      </c>
      <c r="V253" s="69">
        <f t="shared" si="39"/>
        <v>5435</v>
      </c>
    </row>
    <row r="254" spans="2:22" ht="19.5" hidden="1" customHeight="1" outlineLevel="1" x14ac:dyDescent="0.25">
      <c r="B254" s="19">
        <f t="shared" si="2"/>
        <v>45478</v>
      </c>
      <c r="C254" s="20" t="s">
        <v>75</v>
      </c>
      <c r="D254" s="21" cm="1">
        <f t="array" ref="D254">SUMPRODUCT(('③【組立化粧箱】作業依頼＆実績'!$K$7:$K$256=④【組立化粧箱】在庫情報!$B254)*('③【組立化粧箱】作業依頼＆実績'!$L$7:$L$256=④【組立化粧箱】在庫情報!E$4),('③【組立化粧箱】作業依頼＆実績'!$N$7:$N$256))</f>
        <v>0</v>
      </c>
      <c r="E254" s="22">
        <f>SUMPRODUCT(('⑤【組立化粧箱】出荷依頼＆出荷実績'!$L$7:$L$256=④【組立化粧箱】在庫情報!$B254)*('⑤【組立化粧箱】出荷依頼＆出荷実績'!$M$7:$M$256=④【組立化粧箱】在庫情報!E$4),('⑤【組立化粧箱】出荷依頼＆出荷実績'!$O$7:$O$256))</f>
        <v>0</v>
      </c>
      <c r="F254" s="23">
        <f t="shared" si="40"/>
        <v>4060</v>
      </c>
      <c r="G254" s="21" cm="1">
        <f t="array" ref="G254">SUMPRODUCT(('③【組立化粧箱】作業依頼＆実績'!$K$7:$K$256=④【組立化粧箱】在庫情報!$B254)*('③【組立化粧箱】作業依頼＆実績'!$L$7:$L$256=④【組立化粧箱】在庫情報!H$4),('③【組立化粧箱】作業依頼＆実績'!$N$7:$N$256))</f>
        <v>0</v>
      </c>
      <c r="H254" s="22">
        <f>SUMPRODUCT(('⑤【組立化粧箱】出荷依頼＆出荷実績'!$L$7:$L$256=④【組立化粧箱】在庫情報!$B254)*('⑤【組立化粧箱】出荷依頼＆出荷実績'!$M$7:$M$256=④【組立化粧箱】在庫情報!H$4),('⑤【組立化粧箱】出荷依頼＆出荷実績'!$O$7:$O$256))</f>
        <v>0</v>
      </c>
      <c r="I254" s="23">
        <f t="shared" si="41"/>
        <v>336</v>
      </c>
      <c r="J254" s="21" cm="1">
        <f t="array" ref="J254">SUMPRODUCT(('③【組立化粧箱】作業依頼＆実績'!$K$7:$K$256=④【組立化粧箱】在庫情報!$B254)*('③【組立化粧箱】作業依頼＆実績'!$L$7:$L$256=④【組立化粧箱】在庫情報!K$4),('③【組立化粧箱】作業依頼＆実績'!$N$7:$N$256))</f>
        <v>0</v>
      </c>
      <c r="K254" s="22">
        <f>SUMPRODUCT(('⑤【組立化粧箱】出荷依頼＆出荷実績'!$L$7:$L$256=④【組立化粧箱】在庫情報!$B254)*('⑤【組立化粧箱】出荷依頼＆出荷実績'!$M$7:$M$256=④【組立化粧箱】在庫情報!K$4),('⑤【組立化粧箱】出荷依頼＆出荷実績'!$O$7:$O$256))</f>
        <v>0</v>
      </c>
      <c r="L254" s="23">
        <f t="shared" si="42"/>
        <v>957</v>
      </c>
      <c r="M254" s="159"/>
      <c r="N254" s="160"/>
      <c r="O254" s="161"/>
      <c r="P254" s="21" cm="1">
        <f t="array" ref="P254">SUMPRODUCT(('③【組立化粧箱】作業依頼＆実績'!$K$7:$K$256=④【組立化粧箱】在庫情報!$B254)*('③【組立化粧箱】作業依頼＆実績'!$L$7:$L$256=④【組立化粧箱】在庫情報!Q$4),('③【組立化粧箱】作業依頼＆実績'!$N$7:$N$256))</f>
        <v>0</v>
      </c>
      <c r="Q254" s="21" cm="1">
        <f t="array" ref="Q254">SUMPRODUCT(('③【組立化粧箱】作業依頼＆実績'!$K$7:$K$256=④【組立化粧箱】在庫情報!$B254)*('③【組立化粧箱】作業依頼＆実績'!$L$7:$L$256=④【組立化粧箱】在庫情報!R$4),('③【組立化粧箱】作業依頼＆実績'!$N$7:$N$256))</f>
        <v>0</v>
      </c>
      <c r="R254" s="23">
        <f t="shared" si="36"/>
        <v>82</v>
      </c>
      <c r="T254" s="68">
        <f t="shared" si="37"/>
        <v>0</v>
      </c>
      <c r="U254" s="22">
        <f t="shared" si="38"/>
        <v>0</v>
      </c>
      <c r="V254" s="69">
        <f t="shared" si="39"/>
        <v>5435</v>
      </c>
    </row>
    <row r="255" spans="2:22" ht="19.5" hidden="1" customHeight="1" outlineLevel="1" x14ac:dyDescent="0.25">
      <c r="B255" s="19">
        <f t="shared" si="2"/>
        <v>45479</v>
      </c>
      <c r="C255" s="20" t="s">
        <v>76</v>
      </c>
      <c r="D255" s="21" cm="1">
        <f t="array" ref="D255">SUMPRODUCT(('③【組立化粧箱】作業依頼＆実績'!$K$7:$K$256=④【組立化粧箱】在庫情報!$B255)*('③【組立化粧箱】作業依頼＆実績'!$L$7:$L$256=④【組立化粧箱】在庫情報!E$4),('③【組立化粧箱】作業依頼＆実績'!$N$7:$N$256))</f>
        <v>0</v>
      </c>
      <c r="E255" s="22">
        <f>SUMPRODUCT(('⑤【組立化粧箱】出荷依頼＆出荷実績'!$L$7:$L$256=④【組立化粧箱】在庫情報!$B255)*('⑤【組立化粧箱】出荷依頼＆出荷実績'!$M$7:$M$256=④【組立化粧箱】在庫情報!E$4),('⑤【組立化粧箱】出荷依頼＆出荷実績'!$O$7:$O$256))</f>
        <v>0</v>
      </c>
      <c r="F255" s="23">
        <f t="shared" si="40"/>
        <v>4060</v>
      </c>
      <c r="G255" s="21" cm="1">
        <f t="array" ref="G255">SUMPRODUCT(('③【組立化粧箱】作業依頼＆実績'!$K$7:$K$256=④【組立化粧箱】在庫情報!$B255)*('③【組立化粧箱】作業依頼＆実績'!$L$7:$L$256=④【組立化粧箱】在庫情報!H$4),('③【組立化粧箱】作業依頼＆実績'!$N$7:$N$256))</f>
        <v>0</v>
      </c>
      <c r="H255" s="22">
        <f>SUMPRODUCT(('⑤【組立化粧箱】出荷依頼＆出荷実績'!$L$7:$L$256=④【組立化粧箱】在庫情報!$B255)*('⑤【組立化粧箱】出荷依頼＆出荷実績'!$M$7:$M$256=④【組立化粧箱】在庫情報!H$4),('⑤【組立化粧箱】出荷依頼＆出荷実績'!$O$7:$O$256))</f>
        <v>0</v>
      </c>
      <c r="I255" s="23">
        <f t="shared" si="41"/>
        <v>336</v>
      </c>
      <c r="J255" s="21" cm="1">
        <f t="array" ref="J255">SUMPRODUCT(('③【組立化粧箱】作業依頼＆実績'!$K$7:$K$256=④【組立化粧箱】在庫情報!$B255)*('③【組立化粧箱】作業依頼＆実績'!$L$7:$L$256=④【組立化粧箱】在庫情報!K$4),('③【組立化粧箱】作業依頼＆実績'!$N$7:$N$256))</f>
        <v>0</v>
      </c>
      <c r="K255" s="22">
        <f>SUMPRODUCT(('⑤【組立化粧箱】出荷依頼＆出荷実績'!$L$7:$L$256=④【組立化粧箱】在庫情報!$B255)*('⑤【組立化粧箱】出荷依頼＆出荷実績'!$M$7:$M$256=④【組立化粧箱】在庫情報!K$4),('⑤【組立化粧箱】出荷依頼＆出荷実績'!$O$7:$O$256))</f>
        <v>0</v>
      </c>
      <c r="L255" s="23">
        <f t="shared" si="42"/>
        <v>957</v>
      </c>
      <c r="M255" s="159"/>
      <c r="N255" s="160"/>
      <c r="O255" s="161"/>
      <c r="P255" s="21" cm="1">
        <f t="array" ref="P255">SUMPRODUCT(('③【組立化粧箱】作業依頼＆実績'!$K$7:$K$256=④【組立化粧箱】在庫情報!$B255)*('③【組立化粧箱】作業依頼＆実績'!$L$7:$L$256=④【組立化粧箱】在庫情報!Q$4),('③【組立化粧箱】作業依頼＆実績'!$N$7:$N$256))</f>
        <v>0</v>
      </c>
      <c r="Q255" s="21" cm="1">
        <f t="array" ref="Q255">SUMPRODUCT(('③【組立化粧箱】作業依頼＆実績'!$K$7:$K$256=④【組立化粧箱】在庫情報!$B255)*('③【組立化粧箱】作業依頼＆実績'!$L$7:$L$256=④【組立化粧箱】在庫情報!R$4),('③【組立化粧箱】作業依頼＆実績'!$N$7:$N$256))</f>
        <v>0</v>
      </c>
      <c r="R255" s="23">
        <f t="shared" si="36"/>
        <v>82</v>
      </c>
      <c r="T255" s="68">
        <f t="shared" si="37"/>
        <v>0</v>
      </c>
      <c r="U255" s="22">
        <f t="shared" si="38"/>
        <v>0</v>
      </c>
      <c r="V255" s="69">
        <f t="shared" si="39"/>
        <v>5435</v>
      </c>
    </row>
    <row r="256" spans="2:22" ht="19.5" hidden="1" customHeight="1" outlineLevel="1" x14ac:dyDescent="0.25">
      <c r="B256" s="19">
        <f t="shared" si="2"/>
        <v>45480</v>
      </c>
      <c r="C256" s="20" t="s">
        <v>77</v>
      </c>
      <c r="D256" s="21" cm="1">
        <f t="array" ref="D256">SUMPRODUCT(('③【組立化粧箱】作業依頼＆実績'!$K$7:$K$256=④【組立化粧箱】在庫情報!$B256)*('③【組立化粧箱】作業依頼＆実績'!$L$7:$L$256=④【組立化粧箱】在庫情報!E$4),('③【組立化粧箱】作業依頼＆実績'!$N$7:$N$256))</f>
        <v>0</v>
      </c>
      <c r="E256" s="22">
        <f>SUMPRODUCT(('⑤【組立化粧箱】出荷依頼＆出荷実績'!$L$7:$L$256=④【組立化粧箱】在庫情報!$B256)*('⑤【組立化粧箱】出荷依頼＆出荷実績'!$M$7:$M$256=④【組立化粧箱】在庫情報!E$4),('⑤【組立化粧箱】出荷依頼＆出荷実績'!$O$7:$O$256))</f>
        <v>0</v>
      </c>
      <c r="F256" s="23">
        <f t="shared" si="40"/>
        <v>4060</v>
      </c>
      <c r="G256" s="21" cm="1">
        <f t="array" ref="G256">SUMPRODUCT(('③【組立化粧箱】作業依頼＆実績'!$K$7:$K$256=④【組立化粧箱】在庫情報!$B256)*('③【組立化粧箱】作業依頼＆実績'!$L$7:$L$256=④【組立化粧箱】在庫情報!H$4),('③【組立化粧箱】作業依頼＆実績'!$N$7:$N$256))</f>
        <v>0</v>
      </c>
      <c r="H256" s="22">
        <f>SUMPRODUCT(('⑤【組立化粧箱】出荷依頼＆出荷実績'!$L$7:$L$256=④【組立化粧箱】在庫情報!$B256)*('⑤【組立化粧箱】出荷依頼＆出荷実績'!$M$7:$M$256=④【組立化粧箱】在庫情報!H$4),('⑤【組立化粧箱】出荷依頼＆出荷実績'!$O$7:$O$256))</f>
        <v>0</v>
      </c>
      <c r="I256" s="23">
        <f t="shared" si="41"/>
        <v>336</v>
      </c>
      <c r="J256" s="21" cm="1">
        <f t="array" ref="J256">SUMPRODUCT(('③【組立化粧箱】作業依頼＆実績'!$K$7:$K$256=④【組立化粧箱】在庫情報!$B256)*('③【組立化粧箱】作業依頼＆実績'!$L$7:$L$256=④【組立化粧箱】在庫情報!K$4),('③【組立化粧箱】作業依頼＆実績'!$N$7:$N$256))</f>
        <v>0</v>
      </c>
      <c r="K256" s="22">
        <f>SUMPRODUCT(('⑤【組立化粧箱】出荷依頼＆出荷実績'!$L$7:$L$256=④【組立化粧箱】在庫情報!$B256)*('⑤【組立化粧箱】出荷依頼＆出荷実績'!$M$7:$M$256=④【組立化粧箱】在庫情報!K$4),('⑤【組立化粧箱】出荷依頼＆出荷実績'!$O$7:$O$256))</f>
        <v>0</v>
      </c>
      <c r="L256" s="23">
        <f t="shared" si="42"/>
        <v>957</v>
      </c>
      <c r="M256" s="159"/>
      <c r="N256" s="160"/>
      <c r="O256" s="161"/>
      <c r="P256" s="21" cm="1">
        <f t="array" ref="P256">SUMPRODUCT(('③【組立化粧箱】作業依頼＆実績'!$K$7:$K$256=④【組立化粧箱】在庫情報!$B256)*('③【組立化粧箱】作業依頼＆実績'!$L$7:$L$256=④【組立化粧箱】在庫情報!Q$4),('③【組立化粧箱】作業依頼＆実績'!$N$7:$N$256))</f>
        <v>0</v>
      </c>
      <c r="Q256" s="21" cm="1">
        <f t="array" ref="Q256">SUMPRODUCT(('③【組立化粧箱】作業依頼＆実績'!$K$7:$K$256=④【組立化粧箱】在庫情報!$B256)*('③【組立化粧箱】作業依頼＆実績'!$L$7:$L$256=④【組立化粧箱】在庫情報!R$4),('③【組立化粧箱】作業依頼＆実績'!$N$7:$N$256))</f>
        <v>0</v>
      </c>
      <c r="R256" s="23">
        <f t="shared" si="36"/>
        <v>82</v>
      </c>
      <c r="T256" s="68">
        <f t="shared" si="37"/>
        <v>0</v>
      </c>
      <c r="U256" s="22">
        <f t="shared" si="38"/>
        <v>0</v>
      </c>
      <c r="V256" s="69">
        <f t="shared" si="39"/>
        <v>5435</v>
      </c>
    </row>
    <row r="257" spans="2:22" ht="19.5" hidden="1" customHeight="1" outlineLevel="1" x14ac:dyDescent="0.25">
      <c r="B257" s="19">
        <f t="shared" si="2"/>
        <v>45481</v>
      </c>
      <c r="C257" s="20" t="s">
        <v>78</v>
      </c>
      <c r="D257" s="21" cm="1">
        <f t="array" ref="D257">SUMPRODUCT(('③【組立化粧箱】作業依頼＆実績'!$K$7:$K$256=④【組立化粧箱】在庫情報!$B257)*('③【組立化粧箱】作業依頼＆実績'!$L$7:$L$256=④【組立化粧箱】在庫情報!E$4),('③【組立化粧箱】作業依頼＆実績'!$N$7:$N$256))</f>
        <v>0</v>
      </c>
      <c r="E257" s="22">
        <f>SUMPRODUCT(('⑤【組立化粧箱】出荷依頼＆出荷実績'!$L$7:$L$256=④【組立化粧箱】在庫情報!$B257)*('⑤【組立化粧箱】出荷依頼＆出荷実績'!$M$7:$M$256=④【組立化粧箱】在庫情報!E$4),('⑤【組立化粧箱】出荷依頼＆出荷実績'!$O$7:$O$256))</f>
        <v>0</v>
      </c>
      <c r="F257" s="23">
        <f t="shared" si="40"/>
        <v>4060</v>
      </c>
      <c r="G257" s="21" cm="1">
        <f t="array" ref="G257">SUMPRODUCT(('③【組立化粧箱】作業依頼＆実績'!$K$7:$K$256=④【組立化粧箱】在庫情報!$B257)*('③【組立化粧箱】作業依頼＆実績'!$L$7:$L$256=④【組立化粧箱】在庫情報!H$4),('③【組立化粧箱】作業依頼＆実績'!$N$7:$N$256))</f>
        <v>0</v>
      </c>
      <c r="H257" s="22">
        <f>SUMPRODUCT(('⑤【組立化粧箱】出荷依頼＆出荷実績'!$L$7:$L$256=④【組立化粧箱】在庫情報!$B257)*('⑤【組立化粧箱】出荷依頼＆出荷実績'!$M$7:$M$256=④【組立化粧箱】在庫情報!H$4),('⑤【組立化粧箱】出荷依頼＆出荷実績'!$O$7:$O$256))</f>
        <v>0</v>
      </c>
      <c r="I257" s="23">
        <f t="shared" si="41"/>
        <v>336</v>
      </c>
      <c r="J257" s="21" cm="1">
        <f t="array" ref="J257">SUMPRODUCT(('③【組立化粧箱】作業依頼＆実績'!$K$7:$K$256=④【組立化粧箱】在庫情報!$B257)*('③【組立化粧箱】作業依頼＆実績'!$L$7:$L$256=④【組立化粧箱】在庫情報!K$4),('③【組立化粧箱】作業依頼＆実績'!$N$7:$N$256))</f>
        <v>0</v>
      </c>
      <c r="K257" s="22">
        <f>SUMPRODUCT(('⑤【組立化粧箱】出荷依頼＆出荷実績'!$L$7:$L$256=④【組立化粧箱】在庫情報!$B257)*('⑤【組立化粧箱】出荷依頼＆出荷実績'!$M$7:$M$256=④【組立化粧箱】在庫情報!K$4),('⑤【組立化粧箱】出荷依頼＆出荷実績'!$O$7:$O$256))</f>
        <v>0</v>
      </c>
      <c r="L257" s="23">
        <f t="shared" si="42"/>
        <v>957</v>
      </c>
      <c r="M257" s="159"/>
      <c r="N257" s="160"/>
      <c r="O257" s="161"/>
      <c r="P257" s="21" cm="1">
        <f t="array" ref="P257">SUMPRODUCT(('③【組立化粧箱】作業依頼＆実績'!$K$7:$K$256=④【組立化粧箱】在庫情報!$B257)*('③【組立化粧箱】作業依頼＆実績'!$L$7:$L$256=④【組立化粧箱】在庫情報!Q$4),('③【組立化粧箱】作業依頼＆実績'!$N$7:$N$256))</f>
        <v>0</v>
      </c>
      <c r="Q257" s="21" cm="1">
        <f t="array" ref="Q257">SUMPRODUCT(('③【組立化粧箱】作業依頼＆実績'!$K$7:$K$256=④【組立化粧箱】在庫情報!$B257)*('③【組立化粧箱】作業依頼＆実績'!$L$7:$L$256=④【組立化粧箱】在庫情報!R$4),('③【組立化粧箱】作業依頼＆実績'!$N$7:$N$256))</f>
        <v>0</v>
      </c>
      <c r="R257" s="23">
        <f t="shared" ref="R257:R320" si="43">+R256+P257-Q257</f>
        <v>82</v>
      </c>
      <c r="T257" s="68">
        <f t="shared" ref="T257:T320" si="44">+D257+G257+J257+P257</f>
        <v>0</v>
      </c>
      <c r="U257" s="22">
        <f t="shared" ref="U257:U320" si="45">+E257+H257+K257+N257+Q257</f>
        <v>0</v>
      </c>
      <c r="V257" s="69">
        <f t="shared" ref="V257:V320" si="46">+V256+T257-U257</f>
        <v>5435</v>
      </c>
    </row>
    <row r="258" spans="2:22" ht="19.5" hidden="1" customHeight="1" outlineLevel="1" x14ac:dyDescent="0.25">
      <c r="B258" s="19">
        <f t="shared" si="2"/>
        <v>45482</v>
      </c>
      <c r="C258" s="20" t="s">
        <v>79</v>
      </c>
      <c r="D258" s="21" cm="1">
        <f t="array" ref="D258">SUMPRODUCT(('③【組立化粧箱】作業依頼＆実績'!$K$7:$K$256=④【組立化粧箱】在庫情報!$B258)*('③【組立化粧箱】作業依頼＆実績'!$L$7:$L$256=④【組立化粧箱】在庫情報!E$4),('③【組立化粧箱】作業依頼＆実績'!$N$7:$N$256))</f>
        <v>0</v>
      </c>
      <c r="E258" s="22">
        <f>SUMPRODUCT(('⑤【組立化粧箱】出荷依頼＆出荷実績'!$L$7:$L$256=④【組立化粧箱】在庫情報!$B258)*('⑤【組立化粧箱】出荷依頼＆出荷実績'!$M$7:$M$256=④【組立化粧箱】在庫情報!E$4),('⑤【組立化粧箱】出荷依頼＆出荷実績'!$O$7:$O$256))</f>
        <v>0</v>
      </c>
      <c r="F258" s="23">
        <f t="shared" si="40"/>
        <v>4060</v>
      </c>
      <c r="G258" s="21" cm="1">
        <f t="array" ref="G258">SUMPRODUCT(('③【組立化粧箱】作業依頼＆実績'!$K$7:$K$256=④【組立化粧箱】在庫情報!$B258)*('③【組立化粧箱】作業依頼＆実績'!$L$7:$L$256=④【組立化粧箱】在庫情報!H$4),('③【組立化粧箱】作業依頼＆実績'!$N$7:$N$256))</f>
        <v>0</v>
      </c>
      <c r="H258" s="22">
        <f>SUMPRODUCT(('⑤【組立化粧箱】出荷依頼＆出荷実績'!$L$7:$L$256=④【組立化粧箱】在庫情報!$B258)*('⑤【組立化粧箱】出荷依頼＆出荷実績'!$M$7:$M$256=④【組立化粧箱】在庫情報!H$4),('⑤【組立化粧箱】出荷依頼＆出荷実績'!$O$7:$O$256))</f>
        <v>0</v>
      </c>
      <c r="I258" s="23">
        <f t="shared" si="41"/>
        <v>336</v>
      </c>
      <c r="J258" s="21" cm="1">
        <f t="array" ref="J258">SUMPRODUCT(('③【組立化粧箱】作業依頼＆実績'!$K$7:$K$256=④【組立化粧箱】在庫情報!$B258)*('③【組立化粧箱】作業依頼＆実績'!$L$7:$L$256=④【組立化粧箱】在庫情報!K$4),('③【組立化粧箱】作業依頼＆実績'!$N$7:$N$256))</f>
        <v>0</v>
      </c>
      <c r="K258" s="22">
        <f>SUMPRODUCT(('⑤【組立化粧箱】出荷依頼＆出荷実績'!$L$7:$L$256=④【組立化粧箱】在庫情報!$B258)*('⑤【組立化粧箱】出荷依頼＆出荷実績'!$M$7:$M$256=④【組立化粧箱】在庫情報!K$4),('⑤【組立化粧箱】出荷依頼＆出荷実績'!$O$7:$O$256))</f>
        <v>0</v>
      </c>
      <c r="L258" s="23">
        <f t="shared" si="42"/>
        <v>957</v>
      </c>
      <c r="M258" s="159"/>
      <c r="N258" s="160"/>
      <c r="O258" s="161"/>
      <c r="P258" s="21" cm="1">
        <f t="array" ref="P258">SUMPRODUCT(('③【組立化粧箱】作業依頼＆実績'!$K$7:$K$256=④【組立化粧箱】在庫情報!$B258)*('③【組立化粧箱】作業依頼＆実績'!$L$7:$L$256=④【組立化粧箱】在庫情報!Q$4),('③【組立化粧箱】作業依頼＆実績'!$N$7:$N$256))</f>
        <v>0</v>
      </c>
      <c r="Q258" s="21" cm="1">
        <f t="array" ref="Q258">SUMPRODUCT(('③【組立化粧箱】作業依頼＆実績'!$K$7:$K$256=④【組立化粧箱】在庫情報!$B258)*('③【組立化粧箱】作業依頼＆実績'!$L$7:$L$256=④【組立化粧箱】在庫情報!R$4),('③【組立化粧箱】作業依頼＆実績'!$N$7:$N$256))</f>
        <v>0</v>
      </c>
      <c r="R258" s="23">
        <f t="shared" si="43"/>
        <v>82</v>
      </c>
      <c r="T258" s="68">
        <f t="shared" si="44"/>
        <v>0</v>
      </c>
      <c r="U258" s="22">
        <f t="shared" si="45"/>
        <v>0</v>
      </c>
      <c r="V258" s="69">
        <f t="shared" si="46"/>
        <v>5435</v>
      </c>
    </row>
    <row r="259" spans="2:22" ht="19.5" hidden="1" customHeight="1" outlineLevel="1" x14ac:dyDescent="0.25">
      <c r="B259" s="19">
        <f t="shared" si="2"/>
        <v>45483</v>
      </c>
      <c r="C259" s="20" t="s">
        <v>80</v>
      </c>
      <c r="D259" s="21" cm="1">
        <f t="array" ref="D259">SUMPRODUCT(('③【組立化粧箱】作業依頼＆実績'!$K$7:$K$256=④【組立化粧箱】在庫情報!$B259)*('③【組立化粧箱】作業依頼＆実績'!$L$7:$L$256=④【組立化粧箱】在庫情報!E$4),('③【組立化粧箱】作業依頼＆実績'!$N$7:$N$256))</f>
        <v>0</v>
      </c>
      <c r="E259" s="22">
        <f>SUMPRODUCT(('⑤【組立化粧箱】出荷依頼＆出荷実績'!$L$7:$L$256=④【組立化粧箱】在庫情報!$B259)*('⑤【組立化粧箱】出荷依頼＆出荷実績'!$M$7:$M$256=④【組立化粧箱】在庫情報!E$4),('⑤【組立化粧箱】出荷依頼＆出荷実績'!$O$7:$O$256))</f>
        <v>0</v>
      </c>
      <c r="F259" s="23">
        <f t="shared" si="40"/>
        <v>4060</v>
      </c>
      <c r="G259" s="21" cm="1">
        <f t="array" ref="G259">SUMPRODUCT(('③【組立化粧箱】作業依頼＆実績'!$K$7:$K$256=④【組立化粧箱】在庫情報!$B259)*('③【組立化粧箱】作業依頼＆実績'!$L$7:$L$256=④【組立化粧箱】在庫情報!H$4),('③【組立化粧箱】作業依頼＆実績'!$N$7:$N$256))</f>
        <v>0</v>
      </c>
      <c r="H259" s="22">
        <f>SUMPRODUCT(('⑤【組立化粧箱】出荷依頼＆出荷実績'!$L$7:$L$256=④【組立化粧箱】在庫情報!$B259)*('⑤【組立化粧箱】出荷依頼＆出荷実績'!$M$7:$M$256=④【組立化粧箱】在庫情報!H$4),('⑤【組立化粧箱】出荷依頼＆出荷実績'!$O$7:$O$256))</f>
        <v>0</v>
      </c>
      <c r="I259" s="23">
        <f t="shared" si="41"/>
        <v>336</v>
      </c>
      <c r="J259" s="21" cm="1">
        <f t="array" ref="J259">SUMPRODUCT(('③【組立化粧箱】作業依頼＆実績'!$K$7:$K$256=④【組立化粧箱】在庫情報!$B259)*('③【組立化粧箱】作業依頼＆実績'!$L$7:$L$256=④【組立化粧箱】在庫情報!K$4),('③【組立化粧箱】作業依頼＆実績'!$N$7:$N$256))</f>
        <v>0</v>
      </c>
      <c r="K259" s="22">
        <f>SUMPRODUCT(('⑤【組立化粧箱】出荷依頼＆出荷実績'!$L$7:$L$256=④【組立化粧箱】在庫情報!$B259)*('⑤【組立化粧箱】出荷依頼＆出荷実績'!$M$7:$M$256=④【組立化粧箱】在庫情報!K$4),('⑤【組立化粧箱】出荷依頼＆出荷実績'!$O$7:$O$256))</f>
        <v>0</v>
      </c>
      <c r="L259" s="23">
        <f t="shared" si="42"/>
        <v>957</v>
      </c>
      <c r="M259" s="159"/>
      <c r="N259" s="160"/>
      <c r="O259" s="161"/>
      <c r="P259" s="21" cm="1">
        <f t="array" ref="P259">SUMPRODUCT(('③【組立化粧箱】作業依頼＆実績'!$K$7:$K$256=④【組立化粧箱】在庫情報!$B259)*('③【組立化粧箱】作業依頼＆実績'!$L$7:$L$256=④【組立化粧箱】在庫情報!Q$4),('③【組立化粧箱】作業依頼＆実績'!$N$7:$N$256))</f>
        <v>0</v>
      </c>
      <c r="Q259" s="21" cm="1">
        <f t="array" ref="Q259">SUMPRODUCT(('③【組立化粧箱】作業依頼＆実績'!$K$7:$K$256=④【組立化粧箱】在庫情報!$B259)*('③【組立化粧箱】作業依頼＆実績'!$L$7:$L$256=④【組立化粧箱】在庫情報!R$4),('③【組立化粧箱】作業依頼＆実績'!$N$7:$N$256))</f>
        <v>0</v>
      </c>
      <c r="R259" s="23">
        <f t="shared" si="43"/>
        <v>82</v>
      </c>
      <c r="T259" s="68">
        <f t="shared" si="44"/>
        <v>0</v>
      </c>
      <c r="U259" s="22">
        <f t="shared" si="45"/>
        <v>0</v>
      </c>
      <c r="V259" s="69">
        <f t="shared" si="46"/>
        <v>5435</v>
      </c>
    </row>
    <row r="260" spans="2:22" ht="19.5" hidden="1" customHeight="1" outlineLevel="1" x14ac:dyDescent="0.25">
      <c r="B260" s="19">
        <f t="shared" si="2"/>
        <v>45484</v>
      </c>
      <c r="C260" s="20" t="s">
        <v>81</v>
      </c>
      <c r="D260" s="21" cm="1">
        <f t="array" ref="D260">SUMPRODUCT(('③【組立化粧箱】作業依頼＆実績'!$K$7:$K$256=④【組立化粧箱】在庫情報!$B260)*('③【組立化粧箱】作業依頼＆実績'!$L$7:$L$256=④【組立化粧箱】在庫情報!E$4),('③【組立化粧箱】作業依頼＆実績'!$N$7:$N$256))</f>
        <v>0</v>
      </c>
      <c r="E260" s="22">
        <f>SUMPRODUCT(('⑤【組立化粧箱】出荷依頼＆出荷実績'!$L$7:$L$256=④【組立化粧箱】在庫情報!$B260)*('⑤【組立化粧箱】出荷依頼＆出荷実績'!$M$7:$M$256=④【組立化粧箱】在庫情報!E$4),('⑤【組立化粧箱】出荷依頼＆出荷実績'!$O$7:$O$256))</f>
        <v>0</v>
      </c>
      <c r="F260" s="23">
        <f t="shared" si="40"/>
        <v>4060</v>
      </c>
      <c r="G260" s="21" cm="1">
        <f t="array" ref="G260">SUMPRODUCT(('③【組立化粧箱】作業依頼＆実績'!$K$7:$K$256=④【組立化粧箱】在庫情報!$B260)*('③【組立化粧箱】作業依頼＆実績'!$L$7:$L$256=④【組立化粧箱】在庫情報!H$4),('③【組立化粧箱】作業依頼＆実績'!$N$7:$N$256))</f>
        <v>0</v>
      </c>
      <c r="H260" s="22">
        <f>SUMPRODUCT(('⑤【組立化粧箱】出荷依頼＆出荷実績'!$L$7:$L$256=④【組立化粧箱】在庫情報!$B260)*('⑤【組立化粧箱】出荷依頼＆出荷実績'!$M$7:$M$256=④【組立化粧箱】在庫情報!H$4),('⑤【組立化粧箱】出荷依頼＆出荷実績'!$O$7:$O$256))</f>
        <v>0</v>
      </c>
      <c r="I260" s="23">
        <f t="shared" si="41"/>
        <v>336</v>
      </c>
      <c r="J260" s="21" cm="1">
        <f t="array" ref="J260">SUMPRODUCT(('③【組立化粧箱】作業依頼＆実績'!$K$7:$K$256=④【組立化粧箱】在庫情報!$B260)*('③【組立化粧箱】作業依頼＆実績'!$L$7:$L$256=④【組立化粧箱】在庫情報!K$4),('③【組立化粧箱】作業依頼＆実績'!$N$7:$N$256))</f>
        <v>0</v>
      </c>
      <c r="K260" s="22">
        <f>SUMPRODUCT(('⑤【組立化粧箱】出荷依頼＆出荷実績'!$L$7:$L$256=④【組立化粧箱】在庫情報!$B260)*('⑤【組立化粧箱】出荷依頼＆出荷実績'!$M$7:$M$256=④【組立化粧箱】在庫情報!K$4),('⑤【組立化粧箱】出荷依頼＆出荷実績'!$O$7:$O$256))</f>
        <v>0</v>
      </c>
      <c r="L260" s="23">
        <f t="shared" si="42"/>
        <v>957</v>
      </c>
      <c r="M260" s="159"/>
      <c r="N260" s="160"/>
      <c r="O260" s="161"/>
      <c r="P260" s="21" cm="1">
        <f t="array" ref="P260">SUMPRODUCT(('③【組立化粧箱】作業依頼＆実績'!$K$7:$K$256=④【組立化粧箱】在庫情報!$B260)*('③【組立化粧箱】作業依頼＆実績'!$L$7:$L$256=④【組立化粧箱】在庫情報!Q$4),('③【組立化粧箱】作業依頼＆実績'!$N$7:$N$256))</f>
        <v>0</v>
      </c>
      <c r="Q260" s="21" cm="1">
        <f t="array" ref="Q260">SUMPRODUCT(('③【組立化粧箱】作業依頼＆実績'!$K$7:$K$256=④【組立化粧箱】在庫情報!$B260)*('③【組立化粧箱】作業依頼＆実績'!$L$7:$L$256=④【組立化粧箱】在庫情報!R$4),('③【組立化粧箱】作業依頼＆実績'!$N$7:$N$256))</f>
        <v>0</v>
      </c>
      <c r="R260" s="23">
        <f t="shared" si="43"/>
        <v>82</v>
      </c>
      <c r="T260" s="68">
        <f t="shared" si="44"/>
        <v>0</v>
      </c>
      <c r="U260" s="22">
        <f t="shared" si="45"/>
        <v>0</v>
      </c>
      <c r="V260" s="69">
        <f t="shared" si="46"/>
        <v>5435</v>
      </c>
    </row>
    <row r="261" spans="2:22" ht="19.5" hidden="1" customHeight="1" outlineLevel="1" x14ac:dyDescent="0.25">
      <c r="B261" s="19">
        <f t="shared" si="2"/>
        <v>45485</v>
      </c>
      <c r="C261" s="20" t="s">
        <v>75</v>
      </c>
      <c r="D261" s="21" cm="1">
        <f t="array" ref="D261">SUMPRODUCT(('③【組立化粧箱】作業依頼＆実績'!$K$7:$K$256=④【組立化粧箱】在庫情報!$B261)*('③【組立化粧箱】作業依頼＆実績'!$L$7:$L$256=④【組立化粧箱】在庫情報!E$4),('③【組立化粧箱】作業依頼＆実績'!$N$7:$N$256))</f>
        <v>0</v>
      </c>
      <c r="E261" s="22">
        <f>SUMPRODUCT(('⑤【組立化粧箱】出荷依頼＆出荷実績'!$L$7:$L$256=④【組立化粧箱】在庫情報!$B261)*('⑤【組立化粧箱】出荷依頼＆出荷実績'!$M$7:$M$256=④【組立化粧箱】在庫情報!E$4),('⑤【組立化粧箱】出荷依頼＆出荷実績'!$O$7:$O$256))</f>
        <v>0</v>
      </c>
      <c r="F261" s="23">
        <f t="shared" si="40"/>
        <v>4060</v>
      </c>
      <c r="G261" s="21" cm="1">
        <f t="array" ref="G261">SUMPRODUCT(('③【組立化粧箱】作業依頼＆実績'!$K$7:$K$256=④【組立化粧箱】在庫情報!$B261)*('③【組立化粧箱】作業依頼＆実績'!$L$7:$L$256=④【組立化粧箱】在庫情報!H$4),('③【組立化粧箱】作業依頼＆実績'!$N$7:$N$256))</f>
        <v>0</v>
      </c>
      <c r="H261" s="22">
        <f>SUMPRODUCT(('⑤【組立化粧箱】出荷依頼＆出荷実績'!$L$7:$L$256=④【組立化粧箱】在庫情報!$B261)*('⑤【組立化粧箱】出荷依頼＆出荷実績'!$M$7:$M$256=④【組立化粧箱】在庫情報!H$4),('⑤【組立化粧箱】出荷依頼＆出荷実績'!$O$7:$O$256))</f>
        <v>0</v>
      </c>
      <c r="I261" s="23">
        <f t="shared" si="41"/>
        <v>336</v>
      </c>
      <c r="J261" s="21" cm="1">
        <f t="array" ref="J261">SUMPRODUCT(('③【組立化粧箱】作業依頼＆実績'!$K$7:$K$256=④【組立化粧箱】在庫情報!$B261)*('③【組立化粧箱】作業依頼＆実績'!$L$7:$L$256=④【組立化粧箱】在庫情報!K$4),('③【組立化粧箱】作業依頼＆実績'!$N$7:$N$256))</f>
        <v>0</v>
      </c>
      <c r="K261" s="22">
        <f>SUMPRODUCT(('⑤【組立化粧箱】出荷依頼＆出荷実績'!$L$7:$L$256=④【組立化粧箱】在庫情報!$B261)*('⑤【組立化粧箱】出荷依頼＆出荷実績'!$M$7:$M$256=④【組立化粧箱】在庫情報!K$4),('⑤【組立化粧箱】出荷依頼＆出荷実績'!$O$7:$O$256))</f>
        <v>0</v>
      </c>
      <c r="L261" s="23">
        <f t="shared" si="42"/>
        <v>957</v>
      </c>
      <c r="M261" s="159"/>
      <c r="N261" s="160"/>
      <c r="O261" s="161"/>
      <c r="P261" s="21" cm="1">
        <f t="array" ref="P261">SUMPRODUCT(('③【組立化粧箱】作業依頼＆実績'!$K$7:$K$256=④【組立化粧箱】在庫情報!$B261)*('③【組立化粧箱】作業依頼＆実績'!$L$7:$L$256=④【組立化粧箱】在庫情報!Q$4),('③【組立化粧箱】作業依頼＆実績'!$N$7:$N$256))</f>
        <v>0</v>
      </c>
      <c r="Q261" s="21" cm="1">
        <f t="array" ref="Q261">SUMPRODUCT(('③【組立化粧箱】作業依頼＆実績'!$K$7:$K$256=④【組立化粧箱】在庫情報!$B261)*('③【組立化粧箱】作業依頼＆実績'!$L$7:$L$256=④【組立化粧箱】在庫情報!R$4),('③【組立化粧箱】作業依頼＆実績'!$N$7:$N$256))</f>
        <v>0</v>
      </c>
      <c r="R261" s="23">
        <f t="shared" si="43"/>
        <v>82</v>
      </c>
      <c r="T261" s="68">
        <f t="shared" si="44"/>
        <v>0</v>
      </c>
      <c r="U261" s="22">
        <f t="shared" si="45"/>
        <v>0</v>
      </c>
      <c r="V261" s="69">
        <f t="shared" si="46"/>
        <v>5435</v>
      </c>
    </row>
    <row r="262" spans="2:22" ht="19.5" hidden="1" customHeight="1" outlineLevel="1" x14ac:dyDescent="0.25">
      <c r="B262" s="19">
        <f t="shared" si="2"/>
        <v>45486</v>
      </c>
      <c r="C262" s="20" t="s">
        <v>76</v>
      </c>
      <c r="D262" s="21" cm="1">
        <f t="array" ref="D262">SUMPRODUCT(('③【組立化粧箱】作業依頼＆実績'!$K$7:$K$256=④【組立化粧箱】在庫情報!$B262)*('③【組立化粧箱】作業依頼＆実績'!$L$7:$L$256=④【組立化粧箱】在庫情報!E$4),('③【組立化粧箱】作業依頼＆実績'!$N$7:$N$256))</f>
        <v>0</v>
      </c>
      <c r="E262" s="22">
        <f>SUMPRODUCT(('⑤【組立化粧箱】出荷依頼＆出荷実績'!$L$7:$L$256=④【組立化粧箱】在庫情報!$B262)*('⑤【組立化粧箱】出荷依頼＆出荷実績'!$M$7:$M$256=④【組立化粧箱】在庫情報!E$4),('⑤【組立化粧箱】出荷依頼＆出荷実績'!$O$7:$O$256))</f>
        <v>0</v>
      </c>
      <c r="F262" s="23">
        <f t="shared" si="40"/>
        <v>4060</v>
      </c>
      <c r="G262" s="21" cm="1">
        <f t="array" ref="G262">SUMPRODUCT(('③【組立化粧箱】作業依頼＆実績'!$K$7:$K$256=④【組立化粧箱】在庫情報!$B262)*('③【組立化粧箱】作業依頼＆実績'!$L$7:$L$256=④【組立化粧箱】在庫情報!H$4),('③【組立化粧箱】作業依頼＆実績'!$N$7:$N$256))</f>
        <v>0</v>
      </c>
      <c r="H262" s="22">
        <f>SUMPRODUCT(('⑤【組立化粧箱】出荷依頼＆出荷実績'!$L$7:$L$256=④【組立化粧箱】在庫情報!$B262)*('⑤【組立化粧箱】出荷依頼＆出荷実績'!$M$7:$M$256=④【組立化粧箱】在庫情報!H$4),('⑤【組立化粧箱】出荷依頼＆出荷実績'!$O$7:$O$256))</f>
        <v>0</v>
      </c>
      <c r="I262" s="23">
        <f t="shared" si="41"/>
        <v>336</v>
      </c>
      <c r="J262" s="21" cm="1">
        <f t="array" ref="J262">SUMPRODUCT(('③【組立化粧箱】作業依頼＆実績'!$K$7:$K$256=④【組立化粧箱】在庫情報!$B262)*('③【組立化粧箱】作業依頼＆実績'!$L$7:$L$256=④【組立化粧箱】在庫情報!K$4),('③【組立化粧箱】作業依頼＆実績'!$N$7:$N$256))</f>
        <v>0</v>
      </c>
      <c r="K262" s="22">
        <f>SUMPRODUCT(('⑤【組立化粧箱】出荷依頼＆出荷実績'!$L$7:$L$256=④【組立化粧箱】在庫情報!$B262)*('⑤【組立化粧箱】出荷依頼＆出荷実績'!$M$7:$M$256=④【組立化粧箱】在庫情報!K$4),('⑤【組立化粧箱】出荷依頼＆出荷実績'!$O$7:$O$256))</f>
        <v>0</v>
      </c>
      <c r="L262" s="23">
        <f t="shared" si="42"/>
        <v>957</v>
      </c>
      <c r="M262" s="159"/>
      <c r="N262" s="160"/>
      <c r="O262" s="161"/>
      <c r="P262" s="21" cm="1">
        <f t="array" ref="P262">SUMPRODUCT(('③【組立化粧箱】作業依頼＆実績'!$K$7:$K$256=④【組立化粧箱】在庫情報!$B262)*('③【組立化粧箱】作業依頼＆実績'!$L$7:$L$256=④【組立化粧箱】在庫情報!Q$4),('③【組立化粧箱】作業依頼＆実績'!$N$7:$N$256))</f>
        <v>0</v>
      </c>
      <c r="Q262" s="21" cm="1">
        <f t="array" ref="Q262">SUMPRODUCT(('③【組立化粧箱】作業依頼＆実績'!$K$7:$K$256=④【組立化粧箱】在庫情報!$B262)*('③【組立化粧箱】作業依頼＆実績'!$L$7:$L$256=④【組立化粧箱】在庫情報!R$4),('③【組立化粧箱】作業依頼＆実績'!$N$7:$N$256))</f>
        <v>0</v>
      </c>
      <c r="R262" s="23">
        <f t="shared" si="43"/>
        <v>82</v>
      </c>
      <c r="T262" s="68">
        <f t="shared" si="44"/>
        <v>0</v>
      </c>
      <c r="U262" s="22">
        <f t="shared" si="45"/>
        <v>0</v>
      </c>
      <c r="V262" s="69">
        <f t="shared" si="46"/>
        <v>5435</v>
      </c>
    </row>
    <row r="263" spans="2:22" ht="19.5" hidden="1" customHeight="1" outlineLevel="1" x14ac:dyDescent="0.25">
      <c r="B263" s="19">
        <f t="shared" si="2"/>
        <v>45487</v>
      </c>
      <c r="C263" s="20" t="s">
        <v>77</v>
      </c>
      <c r="D263" s="21" cm="1">
        <f t="array" ref="D263">SUMPRODUCT(('③【組立化粧箱】作業依頼＆実績'!$K$7:$K$256=④【組立化粧箱】在庫情報!$B263)*('③【組立化粧箱】作業依頼＆実績'!$L$7:$L$256=④【組立化粧箱】在庫情報!E$4),('③【組立化粧箱】作業依頼＆実績'!$N$7:$N$256))</f>
        <v>0</v>
      </c>
      <c r="E263" s="22">
        <f>SUMPRODUCT(('⑤【組立化粧箱】出荷依頼＆出荷実績'!$L$7:$L$256=④【組立化粧箱】在庫情報!$B263)*('⑤【組立化粧箱】出荷依頼＆出荷実績'!$M$7:$M$256=④【組立化粧箱】在庫情報!E$4),('⑤【組立化粧箱】出荷依頼＆出荷実績'!$O$7:$O$256))</f>
        <v>0</v>
      </c>
      <c r="F263" s="23">
        <f t="shared" si="40"/>
        <v>4060</v>
      </c>
      <c r="G263" s="21" cm="1">
        <f t="array" ref="G263">SUMPRODUCT(('③【組立化粧箱】作業依頼＆実績'!$K$7:$K$256=④【組立化粧箱】在庫情報!$B263)*('③【組立化粧箱】作業依頼＆実績'!$L$7:$L$256=④【組立化粧箱】在庫情報!H$4),('③【組立化粧箱】作業依頼＆実績'!$N$7:$N$256))</f>
        <v>0</v>
      </c>
      <c r="H263" s="22">
        <f>SUMPRODUCT(('⑤【組立化粧箱】出荷依頼＆出荷実績'!$L$7:$L$256=④【組立化粧箱】在庫情報!$B263)*('⑤【組立化粧箱】出荷依頼＆出荷実績'!$M$7:$M$256=④【組立化粧箱】在庫情報!H$4),('⑤【組立化粧箱】出荷依頼＆出荷実績'!$O$7:$O$256))</f>
        <v>0</v>
      </c>
      <c r="I263" s="23">
        <f t="shared" si="41"/>
        <v>336</v>
      </c>
      <c r="J263" s="21" cm="1">
        <f t="array" ref="J263">SUMPRODUCT(('③【組立化粧箱】作業依頼＆実績'!$K$7:$K$256=④【組立化粧箱】在庫情報!$B263)*('③【組立化粧箱】作業依頼＆実績'!$L$7:$L$256=④【組立化粧箱】在庫情報!K$4),('③【組立化粧箱】作業依頼＆実績'!$N$7:$N$256))</f>
        <v>0</v>
      </c>
      <c r="K263" s="22">
        <f>SUMPRODUCT(('⑤【組立化粧箱】出荷依頼＆出荷実績'!$L$7:$L$256=④【組立化粧箱】在庫情報!$B263)*('⑤【組立化粧箱】出荷依頼＆出荷実績'!$M$7:$M$256=④【組立化粧箱】在庫情報!K$4),('⑤【組立化粧箱】出荷依頼＆出荷実績'!$O$7:$O$256))</f>
        <v>0</v>
      </c>
      <c r="L263" s="23">
        <f t="shared" si="42"/>
        <v>957</v>
      </c>
      <c r="M263" s="159"/>
      <c r="N263" s="160"/>
      <c r="O263" s="161"/>
      <c r="P263" s="21" cm="1">
        <f t="array" ref="P263">SUMPRODUCT(('③【組立化粧箱】作業依頼＆実績'!$K$7:$K$256=④【組立化粧箱】在庫情報!$B263)*('③【組立化粧箱】作業依頼＆実績'!$L$7:$L$256=④【組立化粧箱】在庫情報!Q$4),('③【組立化粧箱】作業依頼＆実績'!$N$7:$N$256))</f>
        <v>0</v>
      </c>
      <c r="Q263" s="21" cm="1">
        <f t="array" ref="Q263">SUMPRODUCT(('③【組立化粧箱】作業依頼＆実績'!$K$7:$K$256=④【組立化粧箱】在庫情報!$B263)*('③【組立化粧箱】作業依頼＆実績'!$L$7:$L$256=④【組立化粧箱】在庫情報!R$4),('③【組立化粧箱】作業依頼＆実績'!$N$7:$N$256))</f>
        <v>0</v>
      </c>
      <c r="R263" s="23">
        <f t="shared" si="43"/>
        <v>82</v>
      </c>
      <c r="T263" s="68">
        <f t="shared" si="44"/>
        <v>0</v>
      </c>
      <c r="U263" s="22">
        <f t="shared" si="45"/>
        <v>0</v>
      </c>
      <c r="V263" s="69">
        <f t="shared" si="46"/>
        <v>5435</v>
      </c>
    </row>
    <row r="264" spans="2:22" ht="19.5" hidden="1" customHeight="1" outlineLevel="1" x14ac:dyDescent="0.25">
      <c r="B264" s="19">
        <f t="shared" ref="B264:B327" si="47">+B263+1</f>
        <v>45488</v>
      </c>
      <c r="C264" s="20" t="s">
        <v>78</v>
      </c>
      <c r="D264" s="21" cm="1">
        <f t="array" ref="D264">SUMPRODUCT(('③【組立化粧箱】作業依頼＆実績'!$K$7:$K$256=④【組立化粧箱】在庫情報!$B264)*('③【組立化粧箱】作業依頼＆実績'!$L$7:$L$256=④【組立化粧箱】在庫情報!E$4),('③【組立化粧箱】作業依頼＆実績'!$N$7:$N$256))</f>
        <v>0</v>
      </c>
      <c r="E264" s="22">
        <f>SUMPRODUCT(('⑤【組立化粧箱】出荷依頼＆出荷実績'!$L$7:$L$256=④【組立化粧箱】在庫情報!$B264)*('⑤【組立化粧箱】出荷依頼＆出荷実績'!$M$7:$M$256=④【組立化粧箱】在庫情報!E$4),('⑤【組立化粧箱】出荷依頼＆出荷実績'!$O$7:$O$256))</f>
        <v>0</v>
      </c>
      <c r="F264" s="23">
        <f t="shared" si="40"/>
        <v>4060</v>
      </c>
      <c r="G264" s="21" cm="1">
        <f t="array" ref="G264">SUMPRODUCT(('③【組立化粧箱】作業依頼＆実績'!$K$7:$K$256=④【組立化粧箱】在庫情報!$B264)*('③【組立化粧箱】作業依頼＆実績'!$L$7:$L$256=④【組立化粧箱】在庫情報!H$4),('③【組立化粧箱】作業依頼＆実績'!$N$7:$N$256))</f>
        <v>0</v>
      </c>
      <c r="H264" s="22">
        <f>SUMPRODUCT(('⑤【組立化粧箱】出荷依頼＆出荷実績'!$L$7:$L$256=④【組立化粧箱】在庫情報!$B264)*('⑤【組立化粧箱】出荷依頼＆出荷実績'!$M$7:$M$256=④【組立化粧箱】在庫情報!H$4),('⑤【組立化粧箱】出荷依頼＆出荷実績'!$O$7:$O$256))</f>
        <v>0</v>
      </c>
      <c r="I264" s="23">
        <f t="shared" si="41"/>
        <v>336</v>
      </c>
      <c r="J264" s="21" cm="1">
        <f t="array" ref="J264">SUMPRODUCT(('③【組立化粧箱】作業依頼＆実績'!$K$7:$K$256=④【組立化粧箱】在庫情報!$B264)*('③【組立化粧箱】作業依頼＆実績'!$L$7:$L$256=④【組立化粧箱】在庫情報!K$4),('③【組立化粧箱】作業依頼＆実績'!$N$7:$N$256))</f>
        <v>0</v>
      </c>
      <c r="K264" s="22">
        <f>SUMPRODUCT(('⑤【組立化粧箱】出荷依頼＆出荷実績'!$L$7:$L$256=④【組立化粧箱】在庫情報!$B264)*('⑤【組立化粧箱】出荷依頼＆出荷実績'!$M$7:$M$256=④【組立化粧箱】在庫情報!K$4),('⑤【組立化粧箱】出荷依頼＆出荷実績'!$O$7:$O$256))</f>
        <v>0</v>
      </c>
      <c r="L264" s="23">
        <f t="shared" si="42"/>
        <v>957</v>
      </c>
      <c r="M264" s="159"/>
      <c r="N264" s="160"/>
      <c r="O264" s="161"/>
      <c r="P264" s="21" cm="1">
        <f t="array" ref="P264">SUMPRODUCT(('③【組立化粧箱】作業依頼＆実績'!$K$7:$K$256=④【組立化粧箱】在庫情報!$B264)*('③【組立化粧箱】作業依頼＆実績'!$L$7:$L$256=④【組立化粧箱】在庫情報!Q$4),('③【組立化粧箱】作業依頼＆実績'!$N$7:$N$256))</f>
        <v>0</v>
      </c>
      <c r="Q264" s="21" cm="1">
        <f t="array" ref="Q264">SUMPRODUCT(('③【組立化粧箱】作業依頼＆実績'!$K$7:$K$256=④【組立化粧箱】在庫情報!$B264)*('③【組立化粧箱】作業依頼＆実績'!$L$7:$L$256=④【組立化粧箱】在庫情報!R$4),('③【組立化粧箱】作業依頼＆実績'!$N$7:$N$256))</f>
        <v>0</v>
      </c>
      <c r="R264" s="23">
        <f t="shared" si="43"/>
        <v>82</v>
      </c>
      <c r="T264" s="68">
        <f t="shared" si="44"/>
        <v>0</v>
      </c>
      <c r="U264" s="22">
        <f t="shared" si="45"/>
        <v>0</v>
      </c>
      <c r="V264" s="69">
        <f t="shared" si="46"/>
        <v>5435</v>
      </c>
    </row>
    <row r="265" spans="2:22" ht="19.5" hidden="1" customHeight="1" outlineLevel="1" x14ac:dyDescent="0.25">
      <c r="B265" s="19">
        <f t="shared" si="47"/>
        <v>45489</v>
      </c>
      <c r="C265" s="20" t="s">
        <v>79</v>
      </c>
      <c r="D265" s="21" cm="1">
        <f t="array" ref="D265">SUMPRODUCT(('③【組立化粧箱】作業依頼＆実績'!$K$7:$K$256=④【組立化粧箱】在庫情報!$B265)*('③【組立化粧箱】作業依頼＆実績'!$L$7:$L$256=④【組立化粧箱】在庫情報!E$4),('③【組立化粧箱】作業依頼＆実績'!$N$7:$N$256))</f>
        <v>0</v>
      </c>
      <c r="E265" s="22">
        <f>SUMPRODUCT(('⑤【組立化粧箱】出荷依頼＆出荷実績'!$L$7:$L$256=④【組立化粧箱】在庫情報!$B265)*('⑤【組立化粧箱】出荷依頼＆出荷実績'!$M$7:$M$256=④【組立化粧箱】在庫情報!E$4),('⑤【組立化粧箱】出荷依頼＆出荷実績'!$O$7:$O$256))</f>
        <v>0</v>
      </c>
      <c r="F265" s="23">
        <f t="shared" si="40"/>
        <v>4060</v>
      </c>
      <c r="G265" s="21" cm="1">
        <f t="array" ref="G265">SUMPRODUCT(('③【組立化粧箱】作業依頼＆実績'!$K$7:$K$256=④【組立化粧箱】在庫情報!$B265)*('③【組立化粧箱】作業依頼＆実績'!$L$7:$L$256=④【組立化粧箱】在庫情報!H$4),('③【組立化粧箱】作業依頼＆実績'!$N$7:$N$256))</f>
        <v>0</v>
      </c>
      <c r="H265" s="22">
        <f>SUMPRODUCT(('⑤【組立化粧箱】出荷依頼＆出荷実績'!$L$7:$L$256=④【組立化粧箱】在庫情報!$B265)*('⑤【組立化粧箱】出荷依頼＆出荷実績'!$M$7:$M$256=④【組立化粧箱】在庫情報!H$4),('⑤【組立化粧箱】出荷依頼＆出荷実績'!$O$7:$O$256))</f>
        <v>0</v>
      </c>
      <c r="I265" s="23">
        <f t="shared" si="41"/>
        <v>336</v>
      </c>
      <c r="J265" s="21" cm="1">
        <f t="array" ref="J265">SUMPRODUCT(('③【組立化粧箱】作業依頼＆実績'!$K$7:$K$256=④【組立化粧箱】在庫情報!$B265)*('③【組立化粧箱】作業依頼＆実績'!$L$7:$L$256=④【組立化粧箱】在庫情報!K$4),('③【組立化粧箱】作業依頼＆実績'!$N$7:$N$256))</f>
        <v>0</v>
      </c>
      <c r="K265" s="22">
        <f>SUMPRODUCT(('⑤【組立化粧箱】出荷依頼＆出荷実績'!$L$7:$L$256=④【組立化粧箱】在庫情報!$B265)*('⑤【組立化粧箱】出荷依頼＆出荷実績'!$M$7:$M$256=④【組立化粧箱】在庫情報!K$4),('⑤【組立化粧箱】出荷依頼＆出荷実績'!$O$7:$O$256))</f>
        <v>0</v>
      </c>
      <c r="L265" s="23">
        <f t="shared" si="42"/>
        <v>957</v>
      </c>
      <c r="M265" s="159"/>
      <c r="N265" s="160"/>
      <c r="O265" s="161"/>
      <c r="P265" s="21" cm="1">
        <f t="array" ref="P265">SUMPRODUCT(('③【組立化粧箱】作業依頼＆実績'!$K$7:$K$256=④【組立化粧箱】在庫情報!$B265)*('③【組立化粧箱】作業依頼＆実績'!$L$7:$L$256=④【組立化粧箱】在庫情報!Q$4),('③【組立化粧箱】作業依頼＆実績'!$N$7:$N$256))</f>
        <v>0</v>
      </c>
      <c r="Q265" s="21" cm="1">
        <f t="array" ref="Q265">SUMPRODUCT(('③【組立化粧箱】作業依頼＆実績'!$K$7:$K$256=④【組立化粧箱】在庫情報!$B265)*('③【組立化粧箱】作業依頼＆実績'!$L$7:$L$256=④【組立化粧箱】在庫情報!R$4),('③【組立化粧箱】作業依頼＆実績'!$N$7:$N$256))</f>
        <v>0</v>
      </c>
      <c r="R265" s="23">
        <f t="shared" si="43"/>
        <v>82</v>
      </c>
      <c r="T265" s="68">
        <f t="shared" si="44"/>
        <v>0</v>
      </c>
      <c r="U265" s="22">
        <f t="shared" si="45"/>
        <v>0</v>
      </c>
      <c r="V265" s="69">
        <f t="shared" si="46"/>
        <v>5435</v>
      </c>
    </row>
    <row r="266" spans="2:22" ht="19.5" hidden="1" customHeight="1" outlineLevel="1" x14ac:dyDescent="0.25">
      <c r="B266" s="19">
        <f t="shared" si="47"/>
        <v>45490</v>
      </c>
      <c r="C266" s="20" t="s">
        <v>80</v>
      </c>
      <c r="D266" s="21" cm="1">
        <f t="array" ref="D266">SUMPRODUCT(('③【組立化粧箱】作業依頼＆実績'!$K$7:$K$256=④【組立化粧箱】在庫情報!$B266)*('③【組立化粧箱】作業依頼＆実績'!$L$7:$L$256=④【組立化粧箱】在庫情報!E$4),('③【組立化粧箱】作業依頼＆実績'!$N$7:$N$256))</f>
        <v>0</v>
      </c>
      <c r="E266" s="22">
        <f>SUMPRODUCT(('⑤【組立化粧箱】出荷依頼＆出荷実績'!$L$7:$L$256=④【組立化粧箱】在庫情報!$B266)*('⑤【組立化粧箱】出荷依頼＆出荷実績'!$M$7:$M$256=④【組立化粧箱】在庫情報!E$4),('⑤【組立化粧箱】出荷依頼＆出荷実績'!$O$7:$O$256))</f>
        <v>0</v>
      </c>
      <c r="F266" s="23">
        <f t="shared" si="40"/>
        <v>4060</v>
      </c>
      <c r="G266" s="21" cm="1">
        <f t="array" ref="G266">SUMPRODUCT(('③【組立化粧箱】作業依頼＆実績'!$K$7:$K$256=④【組立化粧箱】在庫情報!$B266)*('③【組立化粧箱】作業依頼＆実績'!$L$7:$L$256=④【組立化粧箱】在庫情報!H$4),('③【組立化粧箱】作業依頼＆実績'!$N$7:$N$256))</f>
        <v>0</v>
      </c>
      <c r="H266" s="22">
        <f>SUMPRODUCT(('⑤【組立化粧箱】出荷依頼＆出荷実績'!$L$7:$L$256=④【組立化粧箱】在庫情報!$B266)*('⑤【組立化粧箱】出荷依頼＆出荷実績'!$M$7:$M$256=④【組立化粧箱】在庫情報!H$4),('⑤【組立化粧箱】出荷依頼＆出荷実績'!$O$7:$O$256))</f>
        <v>0</v>
      </c>
      <c r="I266" s="23">
        <f t="shared" si="41"/>
        <v>336</v>
      </c>
      <c r="J266" s="21" cm="1">
        <f t="array" ref="J266">SUMPRODUCT(('③【組立化粧箱】作業依頼＆実績'!$K$7:$K$256=④【組立化粧箱】在庫情報!$B266)*('③【組立化粧箱】作業依頼＆実績'!$L$7:$L$256=④【組立化粧箱】在庫情報!K$4),('③【組立化粧箱】作業依頼＆実績'!$N$7:$N$256))</f>
        <v>0</v>
      </c>
      <c r="K266" s="22">
        <f>SUMPRODUCT(('⑤【組立化粧箱】出荷依頼＆出荷実績'!$L$7:$L$256=④【組立化粧箱】在庫情報!$B266)*('⑤【組立化粧箱】出荷依頼＆出荷実績'!$M$7:$M$256=④【組立化粧箱】在庫情報!K$4),('⑤【組立化粧箱】出荷依頼＆出荷実績'!$O$7:$O$256))</f>
        <v>0</v>
      </c>
      <c r="L266" s="23">
        <f t="shared" si="42"/>
        <v>957</v>
      </c>
      <c r="M266" s="159"/>
      <c r="N266" s="160"/>
      <c r="O266" s="161"/>
      <c r="P266" s="21" cm="1">
        <f t="array" ref="P266">SUMPRODUCT(('③【組立化粧箱】作業依頼＆実績'!$K$7:$K$256=④【組立化粧箱】在庫情報!$B266)*('③【組立化粧箱】作業依頼＆実績'!$L$7:$L$256=④【組立化粧箱】在庫情報!Q$4),('③【組立化粧箱】作業依頼＆実績'!$N$7:$N$256))</f>
        <v>0</v>
      </c>
      <c r="Q266" s="21" cm="1">
        <f t="array" ref="Q266">SUMPRODUCT(('③【組立化粧箱】作業依頼＆実績'!$K$7:$K$256=④【組立化粧箱】在庫情報!$B266)*('③【組立化粧箱】作業依頼＆実績'!$L$7:$L$256=④【組立化粧箱】在庫情報!R$4),('③【組立化粧箱】作業依頼＆実績'!$N$7:$N$256))</f>
        <v>0</v>
      </c>
      <c r="R266" s="23">
        <f t="shared" si="43"/>
        <v>82</v>
      </c>
      <c r="T266" s="68">
        <f t="shared" si="44"/>
        <v>0</v>
      </c>
      <c r="U266" s="22">
        <f t="shared" si="45"/>
        <v>0</v>
      </c>
      <c r="V266" s="69">
        <f t="shared" si="46"/>
        <v>5435</v>
      </c>
    </row>
    <row r="267" spans="2:22" ht="19.5" hidden="1" customHeight="1" outlineLevel="1" x14ac:dyDescent="0.25">
      <c r="B267" s="19">
        <f t="shared" si="47"/>
        <v>45491</v>
      </c>
      <c r="C267" s="20" t="s">
        <v>81</v>
      </c>
      <c r="D267" s="21" cm="1">
        <f t="array" ref="D267">SUMPRODUCT(('③【組立化粧箱】作業依頼＆実績'!$K$7:$K$256=④【組立化粧箱】在庫情報!$B267)*('③【組立化粧箱】作業依頼＆実績'!$L$7:$L$256=④【組立化粧箱】在庫情報!E$4),('③【組立化粧箱】作業依頼＆実績'!$N$7:$N$256))</f>
        <v>0</v>
      </c>
      <c r="E267" s="22">
        <f>SUMPRODUCT(('⑤【組立化粧箱】出荷依頼＆出荷実績'!$L$7:$L$256=④【組立化粧箱】在庫情報!$B267)*('⑤【組立化粧箱】出荷依頼＆出荷実績'!$M$7:$M$256=④【組立化粧箱】在庫情報!E$4),('⑤【組立化粧箱】出荷依頼＆出荷実績'!$O$7:$O$256))</f>
        <v>0</v>
      </c>
      <c r="F267" s="23">
        <f t="shared" si="40"/>
        <v>4060</v>
      </c>
      <c r="G267" s="21" cm="1">
        <f t="array" ref="G267">SUMPRODUCT(('③【組立化粧箱】作業依頼＆実績'!$K$7:$K$256=④【組立化粧箱】在庫情報!$B267)*('③【組立化粧箱】作業依頼＆実績'!$L$7:$L$256=④【組立化粧箱】在庫情報!H$4),('③【組立化粧箱】作業依頼＆実績'!$N$7:$N$256))</f>
        <v>0</v>
      </c>
      <c r="H267" s="22">
        <f>SUMPRODUCT(('⑤【組立化粧箱】出荷依頼＆出荷実績'!$L$7:$L$256=④【組立化粧箱】在庫情報!$B267)*('⑤【組立化粧箱】出荷依頼＆出荷実績'!$M$7:$M$256=④【組立化粧箱】在庫情報!H$4),('⑤【組立化粧箱】出荷依頼＆出荷実績'!$O$7:$O$256))</f>
        <v>0</v>
      </c>
      <c r="I267" s="23">
        <f t="shared" si="41"/>
        <v>336</v>
      </c>
      <c r="J267" s="21" cm="1">
        <f t="array" ref="J267">SUMPRODUCT(('③【組立化粧箱】作業依頼＆実績'!$K$7:$K$256=④【組立化粧箱】在庫情報!$B267)*('③【組立化粧箱】作業依頼＆実績'!$L$7:$L$256=④【組立化粧箱】在庫情報!K$4),('③【組立化粧箱】作業依頼＆実績'!$N$7:$N$256))</f>
        <v>0</v>
      </c>
      <c r="K267" s="22">
        <f>SUMPRODUCT(('⑤【組立化粧箱】出荷依頼＆出荷実績'!$L$7:$L$256=④【組立化粧箱】在庫情報!$B267)*('⑤【組立化粧箱】出荷依頼＆出荷実績'!$M$7:$M$256=④【組立化粧箱】在庫情報!K$4),('⑤【組立化粧箱】出荷依頼＆出荷実績'!$O$7:$O$256))</f>
        <v>0</v>
      </c>
      <c r="L267" s="23">
        <f t="shared" si="42"/>
        <v>957</v>
      </c>
      <c r="M267" s="159"/>
      <c r="N267" s="160"/>
      <c r="O267" s="161"/>
      <c r="P267" s="21" cm="1">
        <f t="array" ref="P267">SUMPRODUCT(('③【組立化粧箱】作業依頼＆実績'!$K$7:$K$256=④【組立化粧箱】在庫情報!$B267)*('③【組立化粧箱】作業依頼＆実績'!$L$7:$L$256=④【組立化粧箱】在庫情報!Q$4),('③【組立化粧箱】作業依頼＆実績'!$N$7:$N$256))</f>
        <v>0</v>
      </c>
      <c r="Q267" s="21" cm="1">
        <f t="array" ref="Q267">SUMPRODUCT(('③【組立化粧箱】作業依頼＆実績'!$K$7:$K$256=④【組立化粧箱】在庫情報!$B267)*('③【組立化粧箱】作業依頼＆実績'!$L$7:$L$256=④【組立化粧箱】在庫情報!R$4),('③【組立化粧箱】作業依頼＆実績'!$N$7:$N$256))</f>
        <v>0</v>
      </c>
      <c r="R267" s="23">
        <f t="shared" si="43"/>
        <v>82</v>
      </c>
      <c r="T267" s="68">
        <f t="shared" si="44"/>
        <v>0</v>
      </c>
      <c r="U267" s="22">
        <f t="shared" si="45"/>
        <v>0</v>
      </c>
      <c r="V267" s="69">
        <f t="shared" si="46"/>
        <v>5435</v>
      </c>
    </row>
    <row r="268" spans="2:22" ht="19.5" hidden="1" customHeight="1" outlineLevel="1" x14ac:dyDescent="0.25">
      <c r="B268" s="19">
        <f t="shared" si="47"/>
        <v>45492</v>
      </c>
      <c r="C268" s="20" t="s">
        <v>75</v>
      </c>
      <c r="D268" s="21" cm="1">
        <f t="array" ref="D268">SUMPRODUCT(('③【組立化粧箱】作業依頼＆実績'!$K$7:$K$256=④【組立化粧箱】在庫情報!$B268)*('③【組立化粧箱】作業依頼＆実績'!$L$7:$L$256=④【組立化粧箱】在庫情報!E$4),('③【組立化粧箱】作業依頼＆実績'!$N$7:$N$256))</f>
        <v>0</v>
      </c>
      <c r="E268" s="22">
        <f>SUMPRODUCT(('⑤【組立化粧箱】出荷依頼＆出荷実績'!$L$7:$L$256=④【組立化粧箱】在庫情報!$B268)*('⑤【組立化粧箱】出荷依頼＆出荷実績'!$M$7:$M$256=④【組立化粧箱】在庫情報!E$4),('⑤【組立化粧箱】出荷依頼＆出荷実績'!$O$7:$O$256))</f>
        <v>0</v>
      </c>
      <c r="F268" s="23">
        <f t="shared" si="40"/>
        <v>4060</v>
      </c>
      <c r="G268" s="21" cm="1">
        <f t="array" ref="G268">SUMPRODUCT(('③【組立化粧箱】作業依頼＆実績'!$K$7:$K$256=④【組立化粧箱】在庫情報!$B268)*('③【組立化粧箱】作業依頼＆実績'!$L$7:$L$256=④【組立化粧箱】在庫情報!H$4),('③【組立化粧箱】作業依頼＆実績'!$N$7:$N$256))</f>
        <v>0</v>
      </c>
      <c r="H268" s="22">
        <f>SUMPRODUCT(('⑤【組立化粧箱】出荷依頼＆出荷実績'!$L$7:$L$256=④【組立化粧箱】在庫情報!$B268)*('⑤【組立化粧箱】出荷依頼＆出荷実績'!$M$7:$M$256=④【組立化粧箱】在庫情報!H$4),('⑤【組立化粧箱】出荷依頼＆出荷実績'!$O$7:$O$256))</f>
        <v>0</v>
      </c>
      <c r="I268" s="23">
        <f t="shared" si="41"/>
        <v>336</v>
      </c>
      <c r="J268" s="21" cm="1">
        <f t="array" ref="J268">SUMPRODUCT(('③【組立化粧箱】作業依頼＆実績'!$K$7:$K$256=④【組立化粧箱】在庫情報!$B268)*('③【組立化粧箱】作業依頼＆実績'!$L$7:$L$256=④【組立化粧箱】在庫情報!K$4),('③【組立化粧箱】作業依頼＆実績'!$N$7:$N$256))</f>
        <v>0</v>
      </c>
      <c r="K268" s="22">
        <f>SUMPRODUCT(('⑤【組立化粧箱】出荷依頼＆出荷実績'!$L$7:$L$256=④【組立化粧箱】在庫情報!$B268)*('⑤【組立化粧箱】出荷依頼＆出荷実績'!$M$7:$M$256=④【組立化粧箱】在庫情報!K$4),('⑤【組立化粧箱】出荷依頼＆出荷実績'!$O$7:$O$256))</f>
        <v>0</v>
      </c>
      <c r="L268" s="23">
        <f t="shared" si="42"/>
        <v>957</v>
      </c>
      <c r="M268" s="159"/>
      <c r="N268" s="160"/>
      <c r="O268" s="161"/>
      <c r="P268" s="21" cm="1">
        <f t="array" ref="P268">SUMPRODUCT(('③【組立化粧箱】作業依頼＆実績'!$K$7:$K$256=④【組立化粧箱】在庫情報!$B268)*('③【組立化粧箱】作業依頼＆実績'!$L$7:$L$256=④【組立化粧箱】在庫情報!Q$4),('③【組立化粧箱】作業依頼＆実績'!$N$7:$N$256))</f>
        <v>0</v>
      </c>
      <c r="Q268" s="21" cm="1">
        <f t="array" ref="Q268">SUMPRODUCT(('③【組立化粧箱】作業依頼＆実績'!$K$7:$K$256=④【組立化粧箱】在庫情報!$B268)*('③【組立化粧箱】作業依頼＆実績'!$L$7:$L$256=④【組立化粧箱】在庫情報!R$4),('③【組立化粧箱】作業依頼＆実績'!$N$7:$N$256))</f>
        <v>0</v>
      </c>
      <c r="R268" s="23">
        <f t="shared" si="43"/>
        <v>82</v>
      </c>
      <c r="T268" s="68">
        <f t="shared" si="44"/>
        <v>0</v>
      </c>
      <c r="U268" s="22">
        <f t="shared" si="45"/>
        <v>0</v>
      </c>
      <c r="V268" s="69">
        <f t="shared" si="46"/>
        <v>5435</v>
      </c>
    </row>
    <row r="269" spans="2:22" ht="19.5" hidden="1" customHeight="1" outlineLevel="1" x14ac:dyDescent="0.25">
      <c r="B269" s="19">
        <f t="shared" si="47"/>
        <v>45493</v>
      </c>
      <c r="C269" s="20" t="s">
        <v>76</v>
      </c>
      <c r="D269" s="21" cm="1">
        <f t="array" ref="D269">SUMPRODUCT(('③【組立化粧箱】作業依頼＆実績'!$K$7:$K$256=④【組立化粧箱】在庫情報!$B269)*('③【組立化粧箱】作業依頼＆実績'!$L$7:$L$256=④【組立化粧箱】在庫情報!E$4),('③【組立化粧箱】作業依頼＆実績'!$N$7:$N$256))</f>
        <v>0</v>
      </c>
      <c r="E269" s="22">
        <f>SUMPRODUCT(('⑤【組立化粧箱】出荷依頼＆出荷実績'!$L$7:$L$256=④【組立化粧箱】在庫情報!$B269)*('⑤【組立化粧箱】出荷依頼＆出荷実績'!$M$7:$M$256=④【組立化粧箱】在庫情報!E$4),('⑤【組立化粧箱】出荷依頼＆出荷実績'!$O$7:$O$256))</f>
        <v>0</v>
      </c>
      <c r="F269" s="23">
        <f t="shared" si="40"/>
        <v>4060</v>
      </c>
      <c r="G269" s="21" cm="1">
        <f t="array" ref="G269">SUMPRODUCT(('③【組立化粧箱】作業依頼＆実績'!$K$7:$K$256=④【組立化粧箱】在庫情報!$B269)*('③【組立化粧箱】作業依頼＆実績'!$L$7:$L$256=④【組立化粧箱】在庫情報!H$4),('③【組立化粧箱】作業依頼＆実績'!$N$7:$N$256))</f>
        <v>0</v>
      </c>
      <c r="H269" s="22">
        <f>SUMPRODUCT(('⑤【組立化粧箱】出荷依頼＆出荷実績'!$L$7:$L$256=④【組立化粧箱】在庫情報!$B269)*('⑤【組立化粧箱】出荷依頼＆出荷実績'!$M$7:$M$256=④【組立化粧箱】在庫情報!H$4),('⑤【組立化粧箱】出荷依頼＆出荷実績'!$O$7:$O$256))</f>
        <v>0</v>
      </c>
      <c r="I269" s="23">
        <f t="shared" si="41"/>
        <v>336</v>
      </c>
      <c r="J269" s="21" cm="1">
        <f t="array" ref="J269">SUMPRODUCT(('③【組立化粧箱】作業依頼＆実績'!$K$7:$K$256=④【組立化粧箱】在庫情報!$B269)*('③【組立化粧箱】作業依頼＆実績'!$L$7:$L$256=④【組立化粧箱】在庫情報!K$4),('③【組立化粧箱】作業依頼＆実績'!$N$7:$N$256))</f>
        <v>0</v>
      </c>
      <c r="K269" s="22">
        <f>SUMPRODUCT(('⑤【組立化粧箱】出荷依頼＆出荷実績'!$L$7:$L$256=④【組立化粧箱】在庫情報!$B269)*('⑤【組立化粧箱】出荷依頼＆出荷実績'!$M$7:$M$256=④【組立化粧箱】在庫情報!K$4),('⑤【組立化粧箱】出荷依頼＆出荷実績'!$O$7:$O$256))</f>
        <v>0</v>
      </c>
      <c r="L269" s="23">
        <f t="shared" si="42"/>
        <v>957</v>
      </c>
      <c r="M269" s="159"/>
      <c r="N269" s="160"/>
      <c r="O269" s="161"/>
      <c r="P269" s="21" cm="1">
        <f t="array" ref="P269">SUMPRODUCT(('③【組立化粧箱】作業依頼＆実績'!$K$7:$K$256=④【組立化粧箱】在庫情報!$B269)*('③【組立化粧箱】作業依頼＆実績'!$L$7:$L$256=④【組立化粧箱】在庫情報!Q$4),('③【組立化粧箱】作業依頼＆実績'!$N$7:$N$256))</f>
        <v>0</v>
      </c>
      <c r="Q269" s="21" cm="1">
        <f t="array" ref="Q269">SUMPRODUCT(('③【組立化粧箱】作業依頼＆実績'!$K$7:$K$256=④【組立化粧箱】在庫情報!$B269)*('③【組立化粧箱】作業依頼＆実績'!$L$7:$L$256=④【組立化粧箱】在庫情報!R$4),('③【組立化粧箱】作業依頼＆実績'!$N$7:$N$256))</f>
        <v>0</v>
      </c>
      <c r="R269" s="23">
        <f t="shared" si="43"/>
        <v>82</v>
      </c>
      <c r="T269" s="68">
        <f t="shared" si="44"/>
        <v>0</v>
      </c>
      <c r="U269" s="22">
        <f t="shared" si="45"/>
        <v>0</v>
      </c>
      <c r="V269" s="69">
        <f t="shared" si="46"/>
        <v>5435</v>
      </c>
    </row>
    <row r="270" spans="2:22" ht="19.5" hidden="1" customHeight="1" outlineLevel="1" x14ac:dyDescent="0.25">
      <c r="B270" s="19">
        <f t="shared" si="47"/>
        <v>45494</v>
      </c>
      <c r="C270" s="20" t="s">
        <v>77</v>
      </c>
      <c r="D270" s="21" cm="1">
        <f t="array" ref="D270">SUMPRODUCT(('③【組立化粧箱】作業依頼＆実績'!$K$7:$K$256=④【組立化粧箱】在庫情報!$B270)*('③【組立化粧箱】作業依頼＆実績'!$L$7:$L$256=④【組立化粧箱】在庫情報!E$4),('③【組立化粧箱】作業依頼＆実績'!$N$7:$N$256))</f>
        <v>0</v>
      </c>
      <c r="E270" s="22">
        <f>SUMPRODUCT(('⑤【組立化粧箱】出荷依頼＆出荷実績'!$L$7:$L$256=④【組立化粧箱】在庫情報!$B270)*('⑤【組立化粧箱】出荷依頼＆出荷実績'!$M$7:$M$256=④【組立化粧箱】在庫情報!E$4),('⑤【組立化粧箱】出荷依頼＆出荷実績'!$O$7:$O$256))</f>
        <v>0</v>
      </c>
      <c r="F270" s="23">
        <f t="shared" si="40"/>
        <v>4060</v>
      </c>
      <c r="G270" s="21" cm="1">
        <f t="array" ref="G270">SUMPRODUCT(('③【組立化粧箱】作業依頼＆実績'!$K$7:$K$256=④【組立化粧箱】在庫情報!$B270)*('③【組立化粧箱】作業依頼＆実績'!$L$7:$L$256=④【組立化粧箱】在庫情報!H$4),('③【組立化粧箱】作業依頼＆実績'!$N$7:$N$256))</f>
        <v>0</v>
      </c>
      <c r="H270" s="22">
        <f>SUMPRODUCT(('⑤【組立化粧箱】出荷依頼＆出荷実績'!$L$7:$L$256=④【組立化粧箱】在庫情報!$B270)*('⑤【組立化粧箱】出荷依頼＆出荷実績'!$M$7:$M$256=④【組立化粧箱】在庫情報!H$4),('⑤【組立化粧箱】出荷依頼＆出荷実績'!$O$7:$O$256))</f>
        <v>0</v>
      </c>
      <c r="I270" s="23">
        <f t="shared" si="41"/>
        <v>336</v>
      </c>
      <c r="J270" s="21" cm="1">
        <f t="array" ref="J270">SUMPRODUCT(('③【組立化粧箱】作業依頼＆実績'!$K$7:$K$256=④【組立化粧箱】在庫情報!$B270)*('③【組立化粧箱】作業依頼＆実績'!$L$7:$L$256=④【組立化粧箱】在庫情報!K$4),('③【組立化粧箱】作業依頼＆実績'!$N$7:$N$256))</f>
        <v>0</v>
      </c>
      <c r="K270" s="22">
        <f>SUMPRODUCT(('⑤【組立化粧箱】出荷依頼＆出荷実績'!$L$7:$L$256=④【組立化粧箱】在庫情報!$B270)*('⑤【組立化粧箱】出荷依頼＆出荷実績'!$M$7:$M$256=④【組立化粧箱】在庫情報!K$4),('⑤【組立化粧箱】出荷依頼＆出荷実績'!$O$7:$O$256))</f>
        <v>0</v>
      </c>
      <c r="L270" s="23">
        <f t="shared" si="42"/>
        <v>957</v>
      </c>
      <c r="M270" s="159"/>
      <c r="N270" s="160"/>
      <c r="O270" s="161"/>
      <c r="P270" s="21" cm="1">
        <f t="array" ref="P270">SUMPRODUCT(('③【組立化粧箱】作業依頼＆実績'!$K$7:$K$256=④【組立化粧箱】在庫情報!$B270)*('③【組立化粧箱】作業依頼＆実績'!$L$7:$L$256=④【組立化粧箱】在庫情報!Q$4),('③【組立化粧箱】作業依頼＆実績'!$N$7:$N$256))</f>
        <v>0</v>
      </c>
      <c r="Q270" s="21" cm="1">
        <f t="array" ref="Q270">SUMPRODUCT(('③【組立化粧箱】作業依頼＆実績'!$K$7:$K$256=④【組立化粧箱】在庫情報!$B270)*('③【組立化粧箱】作業依頼＆実績'!$L$7:$L$256=④【組立化粧箱】在庫情報!R$4),('③【組立化粧箱】作業依頼＆実績'!$N$7:$N$256))</f>
        <v>0</v>
      </c>
      <c r="R270" s="23">
        <f t="shared" si="43"/>
        <v>82</v>
      </c>
      <c r="T270" s="68">
        <f t="shared" si="44"/>
        <v>0</v>
      </c>
      <c r="U270" s="22">
        <f t="shared" si="45"/>
        <v>0</v>
      </c>
      <c r="V270" s="69">
        <f t="shared" si="46"/>
        <v>5435</v>
      </c>
    </row>
    <row r="271" spans="2:22" ht="19.5" hidden="1" customHeight="1" outlineLevel="1" x14ac:dyDescent="0.25">
      <c r="B271" s="19">
        <f t="shared" si="47"/>
        <v>45495</v>
      </c>
      <c r="C271" s="20" t="s">
        <v>78</v>
      </c>
      <c r="D271" s="21" cm="1">
        <f t="array" ref="D271">SUMPRODUCT(('③【組立化粧箱】作業依頼＆実績'!$K$7:$K$256=④【組立化粧箱】在庫情報!$B271)*('③【組立化粧箱】作業依頼＆実績'!$L$7:$L$256=④【組立化粧箱】在庫情報!E$4),('③【組立化粧箱】作業依頼＆実績'!$N$7:$N$256))</f>
        <v>0</v>
      </c>
      <c r="E271" s="22">
        <f>SUMPRODUCT(('⑤【組立化粧箱】出荷依頼＆出荷実績'!$L$7:$L$256=④【組立化粧箱】在庫情報!$B271)*('⑤【組立化粧箱】出荷依頼＆出荷実績'!$M$7:$M$256=④【組立化粧箱】在庫情報!E$4),('⑤【組立化粧箱】出荷依頼＆出荷実績'!$O$7:$O$256))</f>
        <v>0</v>
      </c>
      <c r="F271" s="23">
        <f t="shared" si="40"/>
        <v>4060</v>
      </c>
      <c r="G271" s="21" cm="1">
        <f t="array" ref="G271">SUMPRODUCT(('③【組立化粧箱】作業依頼＆実績'!$K$7:$K$256=④【組立化粧箱】在庫情報!$B271)*('③【組立化粧箱】作業依頼＆実績'!$L$7:$L$256=④【組立化粧箱】在庫情報!H$4),('③【組立化粧箱】作業依頼＆実績'!$N$7:$N$256))</f>
        <v>0</v>
      </c>
      <c r="H271" s="22">
        <f>SUMPRODUCT(('⑤【組立化粧箱】出荷依頼＆出荷実績'!$L$7:$L$256=④【組立化粧箱】在庫情報!$B271)*('⑤【組立化粧箱】出荷依頼＆出荷実績'!$M$7:$M$256=④【組立化粧箱】在庫情報!H$4),('⑤【組立化粧箱】出荷依頼＆出荷実績'!$O$7:$O$256))</f>
        <v>0</v>
      </c>
      <c r="I271" s="23">
        <f t="shared" si="41"/>
        <v>336</v>
      </c>
      <c r="J271" s="21" cm="1">
        <f t="array" ref="J271">SUMPRODUCT(('③【組立化粧箱】作業依頼＆実績'!$K$7:$K$256=④【組立化粧箱】在庫情報!$B271)*('③【組立化粧箱】作業依頼＆実績'!$L$7:$L$256=④【組立化粧箱】在庫情報!K$4),('③【組立化粧箱】作業依頼＆実績'!$N$7:$N$256))</f>
        <v>0</v>
      </c>
      <c r="K271" s="22">
        <f>SUMPRODUCT(('⑤【組立化粧箱】出荷依頼＆出荷実績'!$L$7:$L$256=④【組立化粧箱】在庫情報!$B271)*('⑤【組立化粧箱】出荷依頼＆出荷実績'!$M$7:$M$256=④【組立化粧箱】在庫情報!K$4),('⑤【組立化粧箱】出荷依頼＆出荷実績'!$O$7:$O$256))</f>
        <v>0</v>
      </c>
      <c r="L271" s="23">
        <f t="shared" si="42"/>
        <v>957</v>
      </c>
      <c r="M271" s="159"/>
      <c r="N271" s="160"/>
      <c r="O271" s="161"/>
      <c r="P271" s="21" cm="1">
        <f t="array" ref="P271">SUMPRODUCT(('③【組立化粧箱】作業依頼＆実績'!$K$7:$K$256=④【組立化粧箱】在庫情報!$B271)*('③【組立化粧箱】作業依頼＆実績'!$L$7:$L$256=④【組立化粧箱】在庫情報!Q$4),('③【組立化粧箱】作業依頼＆実績'!$N$7:$N$256))</f>
        <v>0</v>
      </c>
      <c r="Q271" s="21" cm="1">
        <f t="array" ref="Q271">SUMPRODUCT(('③【組立化粧箱】作業依頼＆実績'!$K$7:$K$256=④【組立化粧箱】在庫情報!$B271)*('③【組立化粧箱】作業依頼＆実績'!$L$7:$L$256=④【組立化粧箱】在庫情報!R$4),('③【組立化粧箱】作業依頼＆実績'!$N$7:$N$256))</f>
        <v>0</v>
      </c>
      <c r="R271" s="23">
        <f t="shared" si="43"/>
        <v>82</v>
      </c>
      <c r="T271" s="68">
        <f t="shared" si="44"/>
        <v>0</v>
      </c>
      <c r="U271" s="22">
        <f t="shared" si="45"/>
        <v>0</v>
      </c>
      <c r="V271" s="69">
        <f t="shared" si="46"/>
        <v>5435</v>
      </c>
    </row>
    <row r="272" spans="2:22" ht="19.5" hidden="1" customHeight="1" outlineLevel="1" x14ac:dyDescent="0.25">
      <c r="B272" s="19">
        <f t="shared" si="47"/>
        <v>45496</v>
      </c>
      <c r="C272" s="20" t="s">
        <v>79</v>
      </c>
      <c r="D272" s="21" cm="1">
        <f t="array" ref="D272">SUMPRODUCT(('③【組立化粧箱】作業依頼＆実績'!$K$7:$K$256=④【組立化粧箱】在庫情報!$B272)*('③【組立化粧箱】作業依頼＆実績'!$L$7:$L$256=④【組立化粧箱】在庫情報!E$4),('③【組立化粧箱】作業依頼＆実績'!$N$7:$N$256))</f>
        <v>0</v>
      </c>
      <c r="E272" s="22">
        <f>SUMPRODUCT(('⑤【組立化粧箱】出荷依頼＆出荷実績'!$L$7:$L$256=④【組立化粧箱】在庫情報!$B272)*('⑤【組立化粧箱】出荷依頼＆出荷実績'!$M$7:$M$256=④【組立化粧箱】在庫情報!E$4),('⑤【組立化粧箱】出荷依頼＆出荷実績'!$O$7:$O$256))</f>
        <v>0</v>
      </c>
      <c r="F272" s="23">
        <f t="shared" si="40"/>
        <v>4060</v>
      </c>
      <c r="G272" s="21" cm="1">
        <f t="array" ref="G272">SUMPRODUCT(('③【組立化粧箱】作業依頼＆実績'!$K$7:$K$256=④【組立化粧箱】在庫情報!$B272)*('③【組立化粧箱】作業依頼＆実績'!$L$7:$L$256=④【組立化粧箱】在庫情報!H$4),('③【組立化粧箱】作業依頼＆実績'!$N$7:$N$256))</f>
        <v>0</v>
      </c>
      <c r="H272" s="22">
        <f>SUMPRODUCT(('⑤【組立化粧箱】出荷依頼＆出荷実績'!$L$7:$L$256=④【組立化粧箱】在庫情報!$B272)*('⑤【組立化粧箱】出荷依頼＆出荷実績'!$M$7:$M$256=④【組立化粧箱】在庫情報!H$4),('⑤【組立化粧箱】出荷依頼＆出荷実績'!$O$7:$O$256))</f>
        <v>0</v>
      </c>
      <c r="I272" s="23">
        <f t="shared" si="41"/>
        <v>336</v>
      </c>
      <c r="J272" s="21" cm="1">
        <f t="array" ref="J272">SUMPRODUCT(('③【組立化粧箱】作業依頼＆実績'!$K$7:$K$256=④【組立化粧箱】在庫情報!$B272)*('③【組立化粧箱】作業依頼＆実績'!$L$7:$L$256=④【組立化粧箱】在庫情報!K$4),('③【組立化粧箱】作業依頼＆実績'!$N$7:$N$256))</f>
        <v>0</v>
      </c>
      <c r="K272" s="22">
        <f>SUMPRODUCT(('⑤【組立化粧箱】出荷依頼＆出荷実績'!$L$7:$L$256=④【組立化粧箱】在庫情報!$B272)*('⑤【組立化粧箱】出荷依頼＆出荷実績'!$M$7:$M$256=④【組立化粧箱】在庫情報!K$4),('⑤【組立化粧箱】出荷依頼＆出荷実績'!$O$7:$O$256))</f>
        <v>0</v>
      </c>
      <c r="L272" s="23">
        <f t="shared" si="42"/>
        <v>957</v>
      </c>
      <c r="M272" s="159"/>
      <c r="N272" s="160"/>
      <c r="O272" s="161"/>
      <c r="P272" s="21" cm="1">
        <f t="array" ref="P272">SUMPRODUCT(('③【組立化粧箱】作業依頼＆実績'!$K$7:$K$256=④【組立化粧箱】在庫情報!$B272)*('③【組立化粧箱】作業依頼＆実績'!$L$7:$L$256=④【組立化粧箱】在庫情報!Q$4),('③【組立化粧箱】作業依頼＆実績'!$N$7:$N$256))</f>
        <v>0</v>
      </c>
      <c r="Q272" s="21" cm="1">
        <f t="array" ref="Q272">SUMPRODUCT(('③【組立化粧箱】作業依頼＆実績'!$K$7:$K$256=④【組立化粧箱】在庫情報!$B272)*('③【組立化粧箱】作業依頼＆実績'!$L$7:$L$256=④【組立化粧箱】在庫情報!R$4),('③【組立化粧箱】作業依頼＆実績'!$N$7:$N$256))</f>
        <v>0</v>
      </c>
      <c r="R272" s="23">
        <f t="shared" si="43"/>
        <v>82</v>
      </c>
      <c r="T272" s="68">
        <f t="shared" si="44"/>
        <v>0</v>
      </c>
      <c r="U272" s="22">
        <f t="shared" si="45"/>
        <v>0</v>
      </c>
      <c r="V272" s="69">
        <f t="shared" si="46"/>
        <v>5435</v>
      </c>
    </row>
    <row r="273" spans="2:22" ht="19.5" hidden="1" customHeight="1" outlineLevel="1" x14ac:dyDescent="0.25">
      <c r="B273" s="19">
        <f t="shared" si="47"/>
        <v>45497</v>
      </c>
      <c r="C273" s="20" t="s">
        <v>80</v>
      </c>
      <c r="D273" s="21" cm="1">
        <f t="array" ref="D273">SUMPRODUCT(('③【組立化粧箱】作業依頼＆実績'!$K$7:$K$256=④【組立化粧箱】在庫情報!$B273)*('③【組立化粧箱】作業依頼＆実績'!$L$7:$L$256=④【組立化粧箱】在庫情報!E$4),('③【組立化粧箱】作業依頼＆実績'!$N$7:$N$256))</f>
        <v>0</v>
      </c>
      <c r="E273" s="22">
        <f>SUMPRODUCT(('⑤【組立化粧箱】出荷依頼＆出荷実績'!$L$7:$L$256=④【組立化粧箱】在庫情報!$B273)*('⑤【組立化粧箱】出荷依頼＆出荷実績'!$M$7:$M$256=④【組立化粧箱】在庫情報!E$4),('⑤【組立化粧箱】出荷依頼＆出荷実績'!$O$7:$O$256))</f>
        <v>0</v>
      </c>
      <c r="F273" s="23">
        <f t="shared" si="40"/>
        <v>4060</v>
      </c>
      <c r="G273" s="21" cm="1">
        <f t="array" ref="G273">SUMPRODUCT(('③【組立化粧箱】作業依頼＆実績'!$K$7:$K$256=④【組立化粧箱】在庫情報!$B273)*('③【組立化粧箱】作業依頼＆実績'!$L$7:$L$256=④【組立化粧箱】在庫情報!H$4),('③【組立化粧箱】作業依頼＆実績'!$N$7:$N$256))</f>
        <v>0</v>
      </c>
      <c r="H273" s="22">
        <f>SUMPRODUCT(('⑤【組立化粧箱】出荷依頼＆出荷実績'!$L$7:$L$256=④【組立化粧箱】在庫情報!$B273)*('⑤【組立化粧箱】出荷依頼＆出荷実績'!$M$7:$M$256=④【組立化粧箱】在庫情報!H$4),('⑤【組立化粧箱】出荷依頼＆出荷実績'!$O$7:$O$256))</f>
        <v>0</v>
      </c>
      <c r="I273" s="23">
        <f t="shared" si="41"/>
        <v>336</v>
      </c>
      <c r="J273" s="21" cm="1">
        <f t="array" ref="J273">SUMPRODUCT(('③【組立化粧箱】作業依頼＆実績'!$K$7:$K$256=④【組立化粧箱】在庫情報!$B273)*('③【組立化粧箱】作業依頼＆実績'!$L$7:$L$256=④【組立化粧箱】在庫情報!K$4),('③【組立化粧箱】作業依頼＆実績'!$N$7:$N$256))</f>
        <v>0</v>
      </c>
      <c r="K273" s="22">
        <f>SUMPRODUCT(('⑤【組立化粧箱】出荷依頼＆出荷実績'!$L$7:$L$256=④【組立化粧箱】在庫情報!$B273)*('⑤【組立化粧箱】出荷依頼＆出荷実績'!$M$7:$M$256=④【組立化粧箱】在庫情報!K$4),('⑤【組立化粧箱】出荷依頼＆出荷実績'!$O$7:$O$256))</f>
        <v>0</v>
      </c>
      <c r="L273" s="23">
        <f t="shared" si="42"/>
        <v>957</v>
      </c>
      <c r="M273" s="159"/>
      <c r="N273" s="160"/>
      <c r="O273" s="161"/>
      <c r="P273" s="21" cm="1">
        <f t="array" ref="P273">SUMPRODUCT(('③【組立化粧箱】作業依頼＆実績'!$K$7:$K$256=④【組立化粧箱】在庫情報!$B273)*('③【組立化粧箱】作業依頼＆実績'!$L$7:$L$256=④【組立化粧箱】在庫情報!Q$4),('③【組立化粧箱】作業依頼＆実績'!$N$7:$N$256))</f>
        <v>0</v>
      </c>
      <c r="Q273" s="21" cm="1">
        <f t="array" ref="Q273">SUMPRODUCT(('③【組立化粧箱】作業依頼＆実績'!$K$7:$K$256=④【組立化粧箱】在庫情報!$B273)*('③【組立化粧箱】作業依頼＆実績'!$L$7:$L$256=④【組立化粧箱】在庫情報!R$4),('③【組立化粧箱】作業依頼＆実績'!$N$7:$N$256))</f>
        <v>0</v>
      </c>
      <c r="R273" s="23">
        <f t="shared" si="43"/>
        <v>82</v>
      </c>
      <c r="T273" s="68">
        <f t="shared" si="44"/>
        <v>0</v>
      </c>
      <c r="U273" s="22">
        <f t="shared" si="45"/>
        <v>0</v>
      </c>
      <c r="V273" s="69">
        <f t="shared" si="46"/>
        <v>5435</v>
      </c>
    </row>
    <row r="274" spans="2:22" ht="19.5" hidden="1" customHeight="1" outlineLevel="1" x14ac:dyDescent="0.25">
      <c r="B274" s="19">
        <f t="shared" si="47"/>
        <v>45498</v>
      </c>
      <c r="C274" s="20" t="s">
        <v>81</v>
      </c>
      <c r="D274" s="21" cm="1">
        <f t="array" ref="D274">SUMPRODUCT(('③【組立化粧箱】作業依頼＆実績'!$K$7:$K$256=④【組立化粧箱】在庫情報!$B274)*('③【組立化粧箱】作業依頼＆実績'!$L$7:$L$256=④【組立化粧箱】在庫情報!E$4),('③【組立化粧箱】作業依頼＆実績'!$N$7:$N$256))</f>
        <v>0</v>
      </c>
      <c r="E274" s="22">
        <f>SUMPRODUCT(('⑤【組立化粧箱】出荷依頼＆出荷実績'!$L$7:$L$256=④【組立化粧箱】在庫情報!$B274)*('⑤【組立化粧箱】出荷依頼＆出荷実績'!$M$7:$M$256=④【組立化粧箱】在庫情報!E$4),('⑤【組立化粧箱】出荷依頼＆出荷実績'!$O$7:$O$256))</f>
        <v>0</v>
      </c>
      <c r="F274" s="23">
        <f t="shared" si="40"/>
        <v>4060</v>
      </c>
      <c r="G274" s="21" cm="1">
        <f t="array" ref="G274">SUMPRODUCT(('③【組立化粧箱】作業依頼＆実績'!$K$7:$K$256=④【組立化粧箱】在庫情報!$B274)*('③【組立化粧箱】作業依頼＆実績'!$L$7:$L$256=④【組立化粧箱】在庫情報!H$4),('③【組立化粧箱】作業依頼＆実績'!$N$7:$N$256))</f>
        <v>0</v>
      </c>
      <c r="H274" s="22">
        <f>SUMPRODUCT(('⑤【組立化粧箱】出荷依頼＆出荷実績'!$L$7:$L$256=④【組立化粧箱】在庫情報!$B274)*('⑤【組立化粧箱】出荷依頼＆出荷実績'!$M$7:$M$256=④【組立化粧箱】在庫情報!H$4),('⑤【組立化粧箱】出荷依頼＆出荷実績'!$O$7:$O$256))</f>
        <v>0</v>
      </c>
      <c r="I274" s="23">
        <f t="shared" si="41"/>
        <v>336</v>
      </c>
      <c r="J274" s="21" cm="1">
        <f t="array" ref="J274">SUMPRODUCT(('③【組立化粧箱】作業依頼＆実績'!$K$7:$K$256=④【組立化粧箱】在庫情報!$B274)*('③【組立化粧箱】作業依頼＆実績'!$L$7:$L$256=④【組立化粧箱】在庫情報!K$4),('③【組立化粧箱】作業依頼＆実績'!$N$7:$N$256))</f>
        <v>0</v>
      </c>
      <c r="K274" s="22">
        <f>SUMPRODUCT(('⑤【組立化粧箱】出荷依頼＆出荷実績'!$L$7:$L$256=④【組立化粧箱】在庫情報!$B274)*('⑤【組立化粧箱】出荷依頼＆出荷実績'!$M$7:$M$256=④【組立化粧箱】在庫情報!K$4),('⑤【組立化粧箱】出荷依頼＆出荷実績'!$O$7:$O$256))</f>
        <v>0</v>
      </c>
      <c r="L274" s="23">
        <f t="shared" si="42"/>
        <v>957</v>
      </c>
      <c r="M274" s="159"/>
      <c r="N274" s="160"/>
      <c r="O274" s="161"/>
      <c r="P274" s="21" cm="1">
        <f t="array" ref="P274">SUMPRODUCT(('③【組立化粧箱】作業依頼＆実績'!$K$7:$K$256=④【組立化粧箱】在庫情報!$B274)*('③【組立化粧箱】作業依頼＆実績'!$L$7:$L$256=④【組立化粧箱】在庫情報!Q$4),('③【組立化粧箱】作業依頼＆実績'!$N$7:$N$256))</f>
        <v>0</v>
      </c>
      <c r="Q274" s="21" cm="1">
        <f t="array" ref="Q274">SUMPRODUCT(('③【組立化粧箱】作業依頼＆実績'!$K$7:$K$256=④【組立化粧箱】在庫情報!$B274)*('③【組立化粧箱】作業依頼＆実績'!$L$7:$L$256=④【組立化粧箱】在庫情報!R$4),('③【組立化粧箱】作業依頼＆実績'!$N$7:$N$256))</f>
        <v>0</v>
      </c>
      <c r="R274" s="23">
        <f t="shared" si="43"/>
        <v>82</v>
      </c>
      <c r="T274" s="68">
        <f t="shared" si="44"/>
        <v>0</v>
      </c>
      <c r="U274" s="22">
        <f t="shared" si="45"/>
        <v>0</v>
      </c>
      <c r="V274" s="69">
        <f t="shared" si="46"/>
        <v>5435</v>
      </c>
    </row>
    <row r="275" spans="2:22" ht="19.5" hidden="1" customHeight="1" outlineLevel="1" x14ac:dyDescent="0.25">
      <c r="B275" s="19">
        <f t="shared" si="47"/>
        <v>45499</v>
      </c>
      <c r="C275" s="20" t="s">
        <v>75</v>
      </c>
      <c r="D275" s="21" cm="1">
        <f t="array" ref="D275">SUMPRODUCT(('③【組立化粧箱】作業依頼＆実績'!$K$7:$K$256=④【組立化粧箱】在庫情報!$B275)*('③【組立化粧箱】作業依頼＆実績'!$L$7:$L$256=④【組立化粧箱】在庫情報!E$4),('③【組立化粧箱】作業依頼＆実績'!$N$7:$N$256))</f>
        <v>0</v>
      </c>
      <c r="E275" s="22">
        <f>SUMPRODUCT(('⑤【組立化粧箱】出荷依頼＆出荷実績'!$L$7:$L$256=④【組立化粧箱】在庫情報!$B275)*('⑤【組立化粧箱】出荷依頼＆出荷実績'!$M$7:$M$256=④【組立化粧箱】在庫情報!E$4),('⑤【組立化粧箱】出荷依頼＆出荷実績'!$O$7:$O$256))</f>
        <v>0</v>
      </c>
      <c r="F275" s="23">
        <f t="shared" si="40"/>
        <v>4060</v>
      </c>
      <c r="G275" s="21" cm="1">
        <f t="array" ref="G275">SUMPRODUCT(('③【組立化粧箱】作業依頼＆実績'!$K$7:$K$256=④【組立化粧箱】在庫情報!$B275)*('③【組立化粧箱】作業依頼＆実績'!$L$7:$L$256=④【組立化粧箱】在庫情報!H$4),('③【組立化粧箱】作業依頼＆実績'!$N$7:$N$256))</f>
        <v>0</v>
      </c>
      <c r="H275" s="22">
        <f>SUMPRODUCT(('⑤【組立化粧箱】出荷依頼＆出荷実績'!$L$7:$L$256=④【組立化粧箱】在庫情報!$B275)*('⑤【組立化粧箱】出荷依頼＆出荷実績'!$M$7:$M$256=④【組立化粧箱】在庫情報!H$4),('⑤【組立化粧箱】出荷依頼＆出荷実績'!$O$7:$O$256))</f>
        <v>0</v>
      </c>
      <c r="I275" s="23">
        <f t="shared" si="41"/>
        <v>336</v>
      </c>
      <c r="J275" s="21" cm="1">
        <f t="array" ref="J275">SUMPRODUCT(('③【組立化粧箱】作業依頼＆実績'!$K$7:$K$256=④【組立化粧箱】在庫情報!$B275)*('③【組立化粧箱】作業依頼＆実績'!$L$7:$L$256=④【組立化粧箱】在庫情報!K$4),('③【組立化粧箱】作業依頼＆実績'!$N$7:$N$256))</f>
        <v>0</v>
      </c>
      <c r="K275" s="22">
        <f>SUMPRODUCT(('⑤【組立化粧箱】出荷依頼＆出荷実績'!$L$7:$L$256=④【組立化粧箱】在庫情報!$B275)*('⑤【組立化粧箱】出荷依頼＆出荷実績'!$M$7:$M$256=④【組立化粧箱】在庫情報!K$4),('⑤【組立化粧箱】出荷依頼＆出荷実績'!$O$7:$O$256))</f>
        <v>0</v>
      </c>
      <c r="L275" s="23">
        <f t="shared" si="42"/>
        <v>957</v>
      </c>
      <c r="M275" s="159"/>
      <c r="N275" s="160"/>
      <c r="O275" s="161"/>
      <c r="P275" s="21" cm="1">
        <f t="array" ref="P275">SUMPRODUCT(('③【組立化粧箱】作業依頼＆実績'!$K$7:$K$256=④【組立化粧箱】在庫情報!$B275)*('③【組立化粧箱】作業依頼＆実績'!$L$7:$L$256=④【組立化粧箱】在庫情報!Q$4),('③【組立化粧箱】作業依頼＆実績'!$N$7:$N$256))</f>
        <v>0</v>
      </c>
      <c r="Q275" s="21" cm="1">
        <f t="array" ref="Q275">SUMPRODUCT(('③【組立化粧箱】作業依頼＆実績'!$K$7:$K$256=④【組立化粧箱】在庫情報!$B275)*('③【組立化粧箱】作業依頼＆実績'!$L$7:$L$256=④【組立化粧箱】在庫情報!R$4),('③【組立化粧箱】作業依頼＆実績'!$N$7:$N$256))</f>
        <v>0</v>
      </c>
      <c r="R275" s="23">
        <f t="shared" si="43"/>
        <v>82</v>
      </c>
      <c r="T275" s="68">
        <f t="shared" si="44"/>
        <v>0</v>
      </c>
      <c r="U275" s="22">
        <f t="shared" si="45"/>
        <v>0</v>
      </c>
      <c r="V275" s="69">
        <f t="shared" si="46"/>
        <v>5435</v>
      </c>
    </row>
    <row r="276" spans="2:22" ht="19.5" hidden="1" customHeight="1" outlineLevel="1" x14ac:dyDescent="0.25">
      <c r="B276" s="19">
        <f t="shared" si="47"/>
        <v>45500</v>
      </c>
      <c r="C276" s="20" t="s">
        <v>76</v>
      </c>
      <c r="D276" s="21" cm="1">
        <f t="array" ref="D276">SUMPRODUCT(('③【組立化粧箱】作業依頼＆実績'!$K$7:$K$256=④【組立化粧箱】在庫情報!$B276)*('③【組立化粧箱】作業依頼＆実績'!$L$7:$L$256=④【組立化粧箱】在庫情報!E$4),('③【組立化粧箱】作業依頼＆実績'!$N$7:$N$256))</f>
        <v>0</v>
      </c>
      <c r="E276" s="22">
        <f>SUMPRODUCT(('⑤【組立化粧箱】出荷依頼＆出荷実績'!$L$7:$L$256=④【組立化粧箱】在庫情報!$B276)*('⑤【組立化粧箱】出荷依頼＆出荷実績'!$M$7:$M$256=④【組立化粧箱】在庫情報!E$4),('⑤【組立化粧箱】出荷依頼＆出荷実績'!$O$7:$O$256))</f>
        <v>0</v>
      </c>
      <c r="F276" s="23">
        <f t="shared" si="40"/>
        <v>4060</v>
      </c>
      <c r="G276" s="21" cm="1">
        <f t="array" ref="G276">SUMPRODUCT(('③【組立化粧箱】作業依頼＆実績'!$K$7:$K$256=④【組立化粧箱】在庫情報!$B276)*('③【組立化粧箱】作業依頼＆実績'!$L$7:$L$256=④【組立化粧箱】在庫情報!H$4),('③【組立化粧箱】作業依頼＆実績'!$N$7:$N$256))</f>
        <v>0</v>
      </c>
      <c r="H276" s="22">
        <f>SUMPRODUCT(('⑤【組立化粧箱】出荷依頼＆出荷実績'!$L$7:$L$256=④【組立化粧箱】在庫情報!$B276)*('⑤【組立化粧箱】出荷依頼＆出荷実績'!$M$7:$M$256=④【組立化粧箱】在庫情報!H$4),('⑤【組立化粧箱】出荷依頼＆出荷実績'!$O$7:$O$256))</f>
        <v>0</v>
      </c>
      <c r="I276" s="23">
        <f t="shared" si="41"/>
        <v>336</v>
      </c>
      <c r="J276" s="21" cm="1">
        <f t="array" ref="J276">SUMPRODUCT(('③【組立化粧箱】作業依頼＆実績'!$K$7:$K$256=④【組立化粧箱】在庫情報!$B276)*('③【組立化粧箱】作業依頼＆実績'!$L$7:$L$256=④【組立化粧箱】在庫情報!K$4),('③【組立化粧箱】作業依頼＆実績'!$N$7:$N$256))</f>
        <v>0</v>
      </c>
      <c r="K276" s="22">
        <f>SUMPRODUCT(('⑤【組立化粧箱】出荷依頼＆出荷実績'!$L$7:$L$256=④【組立化粧箱】在庫情報!$B276)*('⑤【組立化粧箱】出荷依頼＆出荷実績'!$M$7:$M$256=④【組立化粧箱】在庫情報!K$4),('⑤【組立化粧箱】出荷依頼＆出荷実績'!$O$7:$O$256))</f>
        <v>0</v>
      </c>
      <c r="L276" s="23">
        <f t="shared" si="42"/>
        <v>957</v>
      </c>
      <c r="M276" s="159"/>
      <c r="N276" s="160"/>
      <c r="O276" s="161"/>
      <c r="P276" s="21" cm="1">
        <f t="array" ref="P276">SUMPRODUCT(('③【組立化粧箱】作業依頼＆実績'!$K$7:$K$256=④【組立化粧箱】在庫情報!$B276)*('③【組立化粧箱】作業依頼＆実績'!$L$7:$L$256=④【組立化粧箱】在庫情報!Q$4),('③【組立化粧箱】作業依頼＆実績'!$N$7:$N$256))</f>
        <v>0</v>
      </c>
      <c r="Q276" s="21" cm="1">
        <f t="array" ref="Q276">SUMPRODUCT(('③【組立化粧箱】作業依頼＆実績'!$K$7:$K$256=④【組立化粧箱】在庫情報!$B276)*('③【組立化粧箱】作業依頼＆実績'!$L$7:$L$256=④【組立化粧箱】在庫情報!R$4),('③【組立化粧箱】作業依頼＆実績'!$N$7:$N$256))</f>
        <v>0</v>
      </c>
      <c r="R276" s="23">
        <f t="shared" si="43"/>
        <v>82</v>
      </c>
      <c r="T276" s="68">
        <f t="shared" si="44"/>
        <v>0</v>
      </c>
      <c r="U276" s="22">
        <f t="shared" si="45"/>
        <v>0</v>
      </c>
      <c r="V276" s="69">
        <f t="shared" si="46"/>
        <v>5435</v>
      </c>
    </row>
    <row r="277" spans="2:22" ht="19.5" hidden="1" customHeight="1" outlineLevel="1" x14ac:dyDescent="0.25">
      <c r="B277" s="19">
        <f t="shared" si="47"/>
        <v>45501</v>
      </c>
      <c r="C277" s="20" t="s">
        <v>77</v>
      </c>
      <c r="D277" s="21" cm="1">
        <f t="array" ref="D277">SUMPRODUCT(('③【組立化粧箱】作業依頼＆実績'!$K$7:$K$256=④【組立化粧箱】在庫情報!$B277)*('③【組立化粧箱】作業依頼＆実績'!$L$7:$L$256=④【組立化粧箱】在庫情報!E$4),('③【組立化粧箱】作業依頼＆実績'!$N$7:$N$256))</f>
        <v>0</v>
      </c>
      <c r="E277" s="22">
        <f>SUMPRODUCT(('⑤【組立化粧箱】出荷依頼＆出荷実績'!$L$7:$L$256=④【組立化粧箱】在庫情報!$B277)*('⑤【組立化粧箱】出荷依頼＆出荷実績'!$M$7:$M$256=④【組立化粧箱】在庫情報!E$4),('⑤【組立化粧箱】出荷依頼＆出荷実績'!$O$7:$O$256))</f>
        <v>0</v>
      </c>
      <c r="F277" s="23">
        <f t="shared" si="40"/>
        <v>4060</v>
      </c>
      <c r="G277" s="21" cm="1">
        <f t="array" ref="G277">SUMPRODUCT(('③【組立化粧箱】作業依頼＆実績'!$K$7:$K$256=④【組立化粧箱】在庫情報!$B277)*('③【組立化粧箱】作業依頼＆実績'!$L$7:$L$256=④【組立化粧箱】在庫情報!H$4),('③【組立化粧箱】作業依頼＆実績'!$N$7:$N$256))</f>
        <v>0</v>
      </c>
      <c r="H277" s="22">
        <f>SUMPRODUCT(('⑤【組立化粧箱】出荷依頼＆出荷実績'!$L$7:$L$256=④【組立化粧箱】在庫情報!$B277)*('⑤【組立化粧箱】出荷依頼＆出荷実績'!$M$7:$M$256=④【組立化粧箱】在庫情報!H$4),('⑤【組立化粧箱】出荷依頼＆出荷実績'!$O$7:$O$256))</f>
        <v>0</v>
      </c>
      <c r="I277" s="23">
        <f t="shared" si="41"/>
        <v>336</v>
      </c>
      <c r="J277" s="21" cm="1">
        <f t="array" ref="J277">SUMPRODUCT(('③【組立化粧箱】作業依頼＆実績'!$K$7:$K$256=④【組立化粧箱】在庫情報!$B277)*('③【組立化粧箱】作業依頼＆実績'!$L$7:$L$256=④【組立化粧箱】在庫情報!K$4),('③【組立化粧箱】作業依頼＆実績'!$N$7:$N$256))</f>
        <v>0</v>
      </c>
      <c r="K277" s="22">
        <f>SUMPRODUCT(('⑤【組立化粧箱】出荷依頼＆出荷実績'!$L$7:$L$256=④【組立化粧箱】在庫情報!$B277)*('⑤【組立化粧箱】出荷依頼＆出荷実績'!$M$7:$M$256=④【組立化粧箱】在庫情報!K$4),('⑤【組立化粧箱】出荷依頼＆出荷実績'!$O$7:$O$256))</f>
        <v>0</v>
      </c>
      <c r="L277" s="23">
        <f t="shared" si="42"/>
        <v>957</v>
      </c>
      <c r="M277" s="159"/>
      <c r="N277" s="160"/>
      <c r="O277" s="161"/>
      <c r="P277" s="21" cm="1">
        <f t="array" ref="P277">SUMPRODUCT(('③【組立化粧箱】作業依頼＆実績'!$K$7:$K$256=④【組立化粧箱】在庫情報!$B277)*('③【組立化粧箱】作業依頼＆実績'!$L$7:$L$256=④【組立化粧箱】在庫情報!Q$4),('③【組立化粧箱】作業依頼＆実績'!$N$7:$N$256))</f>
        <v>0</v>
      </c>
      <c r="Q277" s="21" cm="1">
        <f t="array" ref="Q277">SUMPRODUCT(('③【組立化粧箱】作業依頼＆実績'!$K$7:$K$256=④【組立化粧箱】在庫情報!$B277)*('③【組立化粧箱】作業依頼＆実績'!$L$7:$L$256=④【組立化粧箱】在庫情報!R$4),('③【組立化粧箱】作業依頼＆実績'!$N$7:$N$256))</f>
        <v>0</v>
      </c>
      <c r="R277" s="23">
        <f t="shared" si="43"/>
        <v>82</v>
      </c>
      <c r="T277" s="68">
        <f t="shared" si="44"/>
        <v>0</v>
      </c>
      <c r="U277" s="22">
        <f t="shared" si="45"/>
        <v>0</v>
      </c>
      <c r="V277" s="69">
        <f t="shared" si="46"/>
        <v>5435</v>
      </c>
    </row>
    <row r="278" spans="2:22" ht="19.5" hidden="1" customHeight="1" outlineLevel="1" x14ac:dyDescent="0.25">
      <c r="B278" s="19">
        <f t="shared" si="47"/>
        <v>45502</v>
      </c>
      <c r="C278" s="20" t="s">
        <v>78</v>
      </c>
      <c r="D278" s="21" cm="1">
        <f t="array" ref="D278">SUMPRODUCT(('③【組立化粧箱】作業依頼＆実績'!$K$7:$K$256=④【組立化粧箱】在庫情報!$B278)*('③【組立化粧箱】作業依頼＆実績'!$L$7:$L$256=④【組立化粧箱】在庫情報!E$4),('③【組立化粧箱】作業依頼＆実績'!$N$7:$N$256))</f>
        <v>0</v>
      </c>
      <c r="E278" s="22">
        <f>SUMPRODUCT(('⑤【組立化粧箱】出荷依頼＆出荷実績'!$L$7:$L$256=④【組立化粧箱】在庫情報!$B278)*('⑤【組立化粧箱】出荷依頼＆出荷実績'!$M$7:$M$256=④【組立化粧箱】在庫情報!E$4),('⑤【組立化粧箱】出荷依頼＆出荷実績'!$O$7:$O$256))</f>
        <v>0</v>
      </c>
      <c r="F278" s="23">
        <f t="shared" si="40"/>
        <v>4060</v>
      </c>
      <c r="G278" s="21" cm="1">
        <f t="array" ref="G278">SUMPRODUCT(('③【組立化粧箱】作業依頼＆実績'!$K$7:$K$256=④【組立化粧箱】在庫情報!$B278)*('③【組立化粧箱】作業依頼＆実績'!$L$7:$L$256=④【組立化粧箱】在庫情報!H$4),('③【組立化粧箱】作業依頼＆実績'!$N$7:$N$256))</f>
        <v>0</v>
      </c>
      <c r="H278" s="22">
        <f>SUMPRODUCT(('⑤【組立化粧箱】出荷依頼＆出荷実績'!$L$7:$L$256=④【組立化粧箱】在庫情報!$B278)*('⑤【組立化粧箱】出荷依頼＆出荷実績'!$M$7:$M$256=④【組立化粧箱】在庫情報!H$4),('⑤【組立化粧箱】出荷依頼＆出荷実績'!$O$7:$O$256))</f>
        <v>0</v>
      </c>
      <c r="I278" s="23">
        <f t="shared" si="41"/>
        <v>336</v>
      </c>
      <c r="J278" s="21" cm="1">
        <f t="array" ref="J278">SUMPRODUCT(('③【組立化粧箱】作業依頼＆実績'!$K$7:$K$256=④【組立化粧箱】在庫情報!$B278)*('③【組立化粧箱】作業依頼＆実績'!$L$7:$L$256=④【組立化粧箱】在庫情報!K$4),('③【組立化粧箱】作業依頼＆実績'!$N$7:$N$256))</f>
        <v>0</v>
      </c>
      <c r="K278" s="22">
        <f>SUMPRODUCT(('⑤【組立化粧箱】出荷依頼＆出荷実績'!$L$7:$L$256=④【組立化粧箱】在庫情報!$B278)*('⑤【組立化粧箱】出荷依頼＆出荷実績'!$M$7:$M$256=④【組立化粧箱】在庫情報!K$4),('⑤【組立化粧箱】出荷依頼＆出荷実績'!$O$7:$O$256))</f>
        <v>0</v>
      </c>
      <c r="L278" s="23">
        <f t="shared" si="42"/>
        <v>957</v>
      </c>
      <c r="M278" s="159"/>
      <c r="N278" s="160"/>
      <c r="O278" s="161"/>
      <c r="P278" s="21" cm="1">
        <f t="array" ref="P278">SUMPRODUCT(('③【組立化粧箱】作業依頼＆実績'!$K$7:$K$256=④【組立化粧箱】在庫情報!$B278)*('③【組立化粧箱】作業依頼＆実績'!$L$7:$L$256=④【組立化粧箱】在庫情報!Q$4),('③【組立化粧箱】作業依頼＆実績'!$N$7:$N$256))</f>
        <v>0</v>
      </c>
      <c r="Q278" s="21" cm="1">
        <f t="array" ref="Q278">SUMPRODUCT(('③【組立化粧箱】作業依頼＆実績'!$K$7:$K$256=④【組立化粧箱】在庫情報!$B278)*('③【組立化粧箱】作業依頼＆実績'!$L$7:$L$256=④【組立化粧箱】在庫情報!R$4),('③【組立化粧箱】作業依頼＆実績'!$N$7:$N$256))</f>
        <v>0</v>
      </c>
      <c r="R278" s="23">
        <f t="shared" si="43"/>
        <v>82</v>
      </c>
      <c r="T278" s="68">
        <f t="shared" si="44"/>
        <v>0</v>
      </c>
      <c r="U278" s="22">
        <f t="shared" si="45"/>
        <v>0</v>
      </c>
      <c r="V278" s="69">
        <f t="shared" si="46"/>
        <v>5435</v>
      </c>
    </row>
    <row r="279" spans="2:22" ht="19.5" hidden="1" customHeight="1" outlineLevel="1" x14ac:dyDescent="0.25">
      <c r="B279" s="19">
        <f t="shared" si="47"/>
        <v>45503</v>
      </c>
      <c r="C279" s="20" t="s">
        <v>79</v>
      </c>
      <c r="D279" s="21" cm="1">
        <f t="array" ref="D279">SUMPRODUCT(('③【組立化粧箱】作業依頼＆実績'!$K$7:$K$256=④【組立化粧箱】在庫情報!$B279)*('③【組立化粧箱】作業依頼＆実績'!$L$7:$L$256=④【組立化粧箱】在庫情報!E$4),('③【組立化粧箱】作業依頼＆実績'!$N$7:$N$256))</f>
        <v>0</v>
      </c>
      <c r="E279" s="22">
        <f>SUMPRODUCT(('⑤【組立化粧箱】出荷依頼＆出荷実績'!$L$7:$L$256=④【組立化粧箱】在庫情報!$B279)*('⑤【組立化粧箱】出荷依頼＆出荷実績'!$M$7:$M$256=④【組立化粧箱】在庫情報!E$4),('⑤【組立化粧箱】出荷依頼＆出荷実績'!$O$7:$O$256))</f>
        <v>0</v>
      </c>
      <c r="F279" s="23">
        <f t="shared" si="40"/>
        <v>4060</v>
      </c>
      <c r="G279" s="21" cm="1">
        <f t="array" ref="G279">SUMPRODUCT(('③【組立化粧箱】作業依頼＆実績'!$K$7:$K$256=④【組立化粧箱】在庫情報!$B279)*('③【組立化粧箱】作業依頼＆実績'!$L$7:$L$256=④【組立化粧箱】在庫情報!H$4),('③【組立化粧箱】作業依頼＆実績'!$N$7:$N$256))</f>
        <v>0</v>
      </c>
      <c r="H279" s="22">
        <f>SUMPRODUCT(('⑤【組立化粧箱】出荷依頼＆出荷実績'!$L$7:$L$256=④【組立化粧箱】在庫情報!$B279)*('⑤【組立化粧箱】出荷依頼＆出荷実績'!$M$7:$M$256=④【組立化粧箱】在庫情報!H$4),('⑤【組立化粧箱】出荷依頼＆出荷実績'!$O$7:$O$256))</f>
        <v>0</v>
      </c>
      <c r="I279" s="23">
        <f t="shared" si="41"/>
        <v>336</v>
      </c>
      <c r="J279" s="21" cm="1">
        <f t="array" ref="J279">SUMPRODUCT(('③【組立化粧箱】作業依頼＆実績'!$K$7:$K$256=④【組立化粧箱】在庫情報!$B279)*('③【組立化粧箱】作業依頼＆実績'!$L$7:$L$256=④【組立化粧箱】在庫情報!K$4),('③【組立化粧箱】作業依頼＆実績'!$N$7:$N$256))</f>
        <v>0</v>
      </c>
      <c r="K279" s="22">
        <f>SUMPRODUCT(('⑤【組立化粧箱】出荷依頼＆出荷実績'!$L$7:$L$256=④【組立化粧箱】在庫情報!$B279)*('⑤【組立化粧箱】出荷依頼＆出荷実績'!$M$7:$M$256=④【組立化粧箱】在庫情報!K$4),('⑤【組立化粧箱】出荷依頼＆出荷実績'!$O$7:$O$256))</f>
        <v>0</v>
      </c>
      <c r="L279" s="23">
        <f t="shared" si="42"/>
        <v>957</v>
      </c>
      <c r="M279" s="159"/>
      <c r="N279" s="160"/>
      <c r="O279" s="161"/>
      <c r="P279" s="21" cm="1">
        <f t="array" ref="P279">SUMPRODUCT(('③【組立化粧箱】作業依頼＆実績'!$K$7:$K$256=④【組立化粧箱】在庫情報!$B279)*('③【組立化粧箱】作業依頼＆実績'!$L$7:$L$256=④【組立化粧箱】在庫情報!Q$4),('③【組立化粧箱】作業依頼＆実績'!$N$7:$N$256))</f>
        <v>0</v>
      </c>
      <c r="Q279" s="21" cm="1">
        <f t="array" ref="Q279">SUMPRODUCT(('③【組立化粧箱】作業依頼＆実績'!$K$7:$K$256=④【組立化粧箱】在庫情報!$B279)*('③【組立化粧箱】作業依頼＆実績'!$L$7:$L$256=④【組立化粧箱】在庫情報!R$4),('③【組立化粧箱】作業依頼＆実績'!$N$7:$N$256))</f>
        <v>0</v>
      </c>
      <c r="R279" s="23">
        <f t="shared" si="43"/>
        <v>82</v>
      </c>
      <c r="T279" s="68">
        <f t="shared" si="44"/>
        <v>0</v>
      </c>
      <c r="U279" s="22">
        <f t="shared" si="45"/>
        <v>0</v>
      </c>
      <c r="V279" s="69">
        <f t="shared" si="46"/>
        <v>5435</v>
      </c>
    </row>
    <row r="280" spans="2:22" ht="19.5" hidden="1" customHeight="1" outlineLevel="1" x14ac:dyDescent="0.25">
      <c r="B280" s="19">
        <f t="shared" si="47"/>
        <v>45504</v>
      </c>
      <c r="C280" s="20" t="s">
        <v>80</v>
      </c>
      <c r="D280" s="21" cm="1">
        <f t="array" ref="D280">SUMPRODUCT(('③【組立化粧箱】作業依頼＆実績'!$K$7:$K$256=④【組立化粧箱】在庫情報!$B280)*('③【組立化粧箱】作業依頼＆実績'!$L$7:$L$256=④【組立化粧箱】在庫情報!E$4),('③【組立化粧箱】作業依頼＆実績'!$N$7:$N$256))</f>
        <v>0</v>
      </c>
      <c r="E280" s="22">
        <f>SUMPRODUCT(('⑤【組立化粧箱】出荷依頼＆出荷実績'!$L$7:$L$256=④【組立化粧箱】在庫情報!$B280)*('⑤【組立化粧箱】出荷依頼＆出荷実績'!$M$7:$M$256=④【組立化粧箱】在庫情報!E$4),('⑤【組立化粧箱】出荷依頼＆出荷実績'!$O$7:$O$256))</f>
        <v>0</v>
      </c>
      <c r="F280" s="23">
        <f t="shared" si="40"/>
        <v>4060</v>
      </c>
      <c r="G280" s="21" cm="1">
        <f t="array" ref="G280">SUMPRODUCT(('③【組立化粧箱】作業依頼＆実績'!$K$7:$K$256=④【組立化粧箱】在庫情報!$B280)*('③【組立化粧箱】作業依頼＆実績'!$L$7:$L$256=④【組立化粧箱】在庫情報!H$4),('③【組立化粧箱】作業依頼＆実績'!$N$7:$N$256))</f>
        <v>0</v>
      </c>
      <c r="H280" s="22">
        <f>SUMPRODUCT(('⑤【組立化粧箱】出荷依頼＆出荷実績'!$L$7:$L$256=④【組立化粧箱】在庫情報!$B280)*('⑤【組立化粧箱】出荷依頼＆出荷実績'!$M$7:$M$256=④【組立化粧箱】在庫情報!H$4),('⑤【組立化粧箱】出荷依頼＆出荷実績'!$O$7:$O$256))</f>
        <v>0</v>
      </c>
      <c r="I280" s="23">
        <f t="shared" si="41"/>
        <v>336</v>
      </c>
      <c r="J280" s="21" cm="1">
        <f t="array" ref="J280">SUMPRODUCT(('③【組立化粧箱】作業依頼＆実績'!$K$7:$K$256=④【組立化粧箱】在庫情報!$B280)*('③【組立化粧箱】作業依頼＆実績'!$L$7:$L$256=④【組立化粧箱】在庫情報!K$4),('③【組立化粧箱】作業依頼＆実績'!$N$7:$N$256))</f>
        <v>0</v>
      </c>
      <c r="K280" s="22">
        <f>SUMPRODUCT(('⑤【組立化粧箱】出荷依頼＆出荷実績'!$L$7:$L$256=④【組立化粧箱】在庫情報!$B280)*('⑤【組立化粧箱】出荷依頼＆出荷実績'!$M$7:$M$256=④【組立化粧箱】在庫情報!K$4),('⑤【組立化粧箱】出荷依頼＆出荷実績'!$O$7:$O$256))</f>
        <v>0</v>
      </c>
      <c r="L280" s="23">
        <f t="shared" si="42"/>
        <v>957</v>
      </c>
      <c r="M280" s="159"/>
      <c r="N280" s="160"/>
      <c r="O280" s="161"/>
      <c r="P280" s="21" cm="1">
        <f t="array" ref="P280">SUMPRODUCT(('③【組立化粧箱】作業依頼＆実績'!$K$7:$K$256=④【組立化粧箱】在庫情報!$B280)*('③【組立化粧箱】作業依頼＆実績'!$L$7:$L$256=④【組立化粧箱】在庫情報!Q$4),('③【組立化粧箱】作業依頼＆実績'!$N$7:$N$256))</f>
        <v>0</v>
      </c>
      <c r="Q280" s="21" cm="1">
        <f t="array" ref="Q280">SUMPRODUCT(('③【組立化粧箱】作業依頼＆実績'!$K$7:$K$256=④【組立化粧箱】在庫情報!$B280)*('③【組立化粧箱】作業依頼＆実績'!$L$7:$L$256=④【組立化粧箱】在庫情報!R$4),('③【組立化粧箱】作業依頼＆実績'!$N$7:$N$256))</f>
        <v>0</v>
      </c>
      <c r="R280" s="23">
        <f t="shared" si="43"/>
        <v>82</v>
      </c>
      <c r="T280" s="68">
        <f t="shared" si="44"/>
        <v>0</v>
      </c>
      <c r="U280" s="22">
        <f t="shared" si="45"/>
        <v>0</v>
      </c>
      <c r="V280" s="69">
        <f t="shared" si="46"/>
        <v>5435</v>
      </c>
    </row>
    <row r="281" spans="2:22" ht="19.5" customHeight="1" collapsed="1" x14ac:dyDescent="0.25">
      <c r="B281" s="122">
        <f t="shared" si="47"/>
        <v>45505</v>
      </c>
      <c r="C281" s="123" t="s">
        <v>81</v>
      </c>
      <c r="D281" s="21" cm="1">
        <f t="array" ref="D281">SUMPRODUCT(('③【組立化粧箱】作業依頼＆実績'!$K$7:$K$256=④【組立化粧箱】在庫情報!$B281)*('③【組立化粧箱】作業依頼＆実績'!$L$7:$L$256=④【組立化粧箱】在庫情報!E$4),('③【組立化粧箱】作業依頼＆実績'!$N$7:$N$256))</f>
        <v>0</v>
      </c>
      <c r="E281" s="22">
        <f>SUMPRODUCT(('⑤【組立化粧箱】出荷依頼＆出荷実績'!$L$7:$L$256=④【組立化粧箱】在庫情報!$B281)*('⑤【組立化粧箱】出荷依頼＆出荷実績'!$M$7:$M$256=④【組立化粧箱】在庫情報!E$4),('⑤【組立化粧箱】出荷依頼＆出荷実績'!$O$7:$O$256))</f>
        <v>0</v>
      </c>
      <c r="F281" s="23">
        <f t="shared" si="40"/>
        <v>4060</v>
      </c>
      <c r="G281" s="21" cm="1">
        <f t="array" ref="G281">SUMPRODUCT(('③【組立化粧箱】作業依頼＆実績'!$K$7:$K$256=④【組立化粧箱】在庫情報!$B281)*('③【組立化粧箱】作業依頼＆実績'!$L$7:$L$256=④【組立化粧箱】在庫情報!H$4),('③【組立化粧箱】作業依頼＆実績'!$N$7:$N$256))</f>
        <v>0</v>
      </c>
      <c r="H281" s="22">
        <f>SUMPRODUCT(('⑤【組立化粧箱】出荷依頼＆出荷実績'!$L$7:$L$256=④【組立化粧箱】在庫情報!$B281)*('⑤【組立化粧箱】出荷依頼＆出荷実績'!$M$7:$M$256=④【組立化粧箱】在庫情報!H$4),('⑤【組立化粧箱】出荷依頼＆出荷実績'!$O$7:$O$256))</f>
        <v>0</v>
      </c>
      <c r="I281" s="23">
        <f t="shared" si="41"/>
        <v>336</v>
      </c>
      <c r="J281" s="21" cm="1">
        <f t="array" ref="J281">SUMPRODUCT(('③【組立化粧箱】作業依頼＆実績'!$K$7:$K$256=④【組立化粧箱】在庫情報!$B281)*('③【組立化粧箱】作業依頼＆実績'!$L$7:$L$256=④【組立化粧箱】在庫情報!K$4),('③【組立化粧箱】作業依頼＆実績'!$N$7:$N$256))</f>
        <v>0</v>
      </c>
      <c r="K281" s="22">
        <f>SUMPRODUCT(('⑤【組立化粧箱】出荷依頼＆出荷実績'!$L$7:$L$256=④【組立化粧箱】在庫情報!$B281)*('⑤【組立化粧箱】出荷依頼＆出荷実績'!$M$7:$M$256=④【組立化粧箱】在庫情報!K$4),('⑤【組立化粧箱】出荷依頼＆出荷実績'!$O$7:$O$256))</f>
        <v>0</v>
      </c>
      <c r="L281" s="23">
        <f t="shared" si="42"/>
        <v>957</v>
      </c>
      <c r="M281" s="159"/>
      <c r="N281" s="160"/>
      <c r="O281" s="161"/>
      <c r="P281" s="21" cm="1">
        <f t="array" ref="P281">SUMPRODUCT(('③【組立化粧箱】作業依頼＆実績'!$K$7:$K$256=④【組立化粧箱】在庫情報!$B281)*('③【組立化粧箱】作業依頼＆実績'!$L$7:$L$256=④【組立化粧箱】在庫情報!Q$4),('③【組立化粧箱】作業依頼＆実績'!$N$7:$N$256))</f>
        <v>0</v>
      </c>
      <c r="Q281" s="21" cm="1">
        <f t="array" ref="Q281">SUMPRODUCT(('③【組立化粧箱】作業依頼＆実績'!$K$7:$K$256=④【組立化粧箱】在庫情報!$B281)*('③【組立化粧箱】作業依頼＆実績'!$L$7:$L$256=④【組立化粧箱】在庫情報!R$4),('③【組立化粧箱】作業依頼＆実績'!$N$7:$N$256))</f>
        <v>0</v>
      </c>
      <c r="R281" s="23">
        <f t="shared" si="43"/>
        <v>82</v>
      </c>
      <c r="T281" s="68">
        <f t="shared" si="44"/>
        <v>0</v>
      </c>
      <c r="U281" s="22">
        <f t="shared" si="45"/>
        <v>0</v>
      </c>
      <c r="V281" s="69">
        <f t="shared" si="46"/>
        <v>5435</v>
      </c>
    </row>
    <row r="282" spans="2:22" ht="19.5" hidden="1" customHeight="1" outlineLevel="1" x14ac:dyDescent="0.25">
      <c r="B282" s="19">
        <f t="shared" si="47"/>
        <v>45506</v>
      </c>
      <c r="C282" s="20" t="s">
        <v>75</v>
      </c>
      <c r="D282" s="21" cm="1">
        <f t="array" ref="D282">SUMPRODUCT(('③【組立化粧箱】作業依頼＆実績'!$K$7:$K$256=④【組立化粧箱】在庫情報!$B282)*('③【組立化粧箱】作業依頼＆実績'!$L$7:$L$256=④【組立化粧箱】在庫情報!E$4),('③【組立化粧箱】作業依頼＆実績'!$N$7:$N$256))</f>
        <v>0</v>
      </c>
      <c r="E282" s="22">
        <f>SUMPRODUCT(('⑤【組立化粧箱】出荷依頼＆出荷実績'!$L$7:$L$256=④【組立化粧箱】在庫情報!$B282)*('⑤【組立化粧箱】出荷依頼＆出荷実績'!$M$7:$M$256=④【組立化粧箱】在庫情報!E$4),('⑤【組立化粧箱】出荷依頼＆出荷実績'!$O$7:$O$256))</f>
        <v>0</v>
      </c>
      <c r="F282" s="23">
        <f t="shared" si="40"/>
        <v>4060</v>
      </c>
      <c r="G282" s="21" cm="1">
        <f t="array" ref="G282">SUMPRODUCT(('③【組立化粧箱】作業依頼＆実績'!$K$7:$K$256=④【組立化粧箱】在庫情報!$B282)*('③【組立化粧箱】作業依頼＆実績'!$L$7:$L$256=④【組立化粧箱】在庫情報!H$4),('③【組立化粧箱】作業依頼＆実績'!$N$7:$N$256))</f>
        <v>0</v>
      </c>
      <c r="H282" s="22">
        <f>SUMPRODUCT(('⑤【組立化粧箱】出荷依頼＆出荷実績'!$L$7:$L$256=④【組立化粧箱】在庫情報!$B282)*('⑤【組立化粧箱】出荷依頼＆出荷実績'!$M$7:$M$256=④【組立化粧箱】在庫情報!H$4),('⑤【組立化粧箱】出荷依頼＆出荷実績'!$O$7:$O$256))</f>
        <v>0</v>
      </c>
      <c r="I282" s="23">
        <f t="shared" si="41"/>
        <v>336</v>
      </c>
      <c r="J282" s="21" cm="1">
        <f t="array" ref="J282">SUMPRODUCT(('③【組立化粧箱】作業依頼＆実績'!$K$7:$K$256=④【組立化粧箱】在庫情報!$B282)*('③【組立化粧箱】作業依頼＆実績'!$L$7:$L$256=④【組立化粧箱】在庫情報!K$4),('③【組立化粧箱】作業依頼＆実績'!$N$7:$N$256))</f>
        <v>0</v>
      </c>
      <c r="K282" s="22">
        <f>SUMPRODUCT(('⑤【組立化粧箱】出荷依頼＆出荷実績'!$L$7:$L$256=④【組立化粧箱】在庫情報!$B282)*('⑤【組立化粧箱】出荷依頼＆出荷実績'!$M$7:$M$256=④【組立化粧箱】在庫情報!K$4),('⑤【組立化粧箱】出荷依頼＆出荷実績'!$O$7:$O$256))</f>
        <v>0</v>
      </c>
      <c r="L282" s="23">
        <f t="shared" si="42"/>
        <v>957</v>
      </c>
      <c r="M282" s="159"/>
      <c r="N282" s="160"/>
      <c r="O282" s="161"/>
      <c r="P282" s="21" cm="1">
        <f t="array" ref="P282">SUMPRODUCT(('③【組立化粧箱】作業依頼＆実績'!$K$7:$K$256=④【組立化粧箱】在庫情報!$B282)*('③【組立化粧箱】作業依頼＆実績'!$L$7:$L$256=④【組立化粧箱】在庫情報!Q$4),('③【組立化粧箱】作業依頼＆実績'!$N$7:$N$256))</f>
        <v>0</v>
      </c>
      <c r="Q282" s="21" cm="1">
        <f t="array" ref="Q282">SUMPRODUCT(('③【組立化粧箱】作業依頼＆実績'!$K$7:$K$256=④【組立化粧箱】在庫情報!$B282)*('③【組立化粧箱】作業依頼＆実績'!$L$7:$L$256=④【組立化粧箱】在庫情報!R$4),('③【組立化粧箱】作業依頼＆実績'!$N$7:$N$256))</f>
        <v>0</v>
      </c>
      <c r="R282" s="23">
        <f t="shared" si="43"/>
        <v>82</v>
      </c>
      <c r="T282" s="68">
        <f t="shared" si="44"/>
        <v>0</v>
      </c>
      <c r="U282" s="22">
        <f t="shared" si="45"/>
        <v>0</v>
      </c>
      <c r="V282" s="69">
        <f t="shared" si="46"/>
        <v>5435</v>
      </c>
    </row>
    <row r="283" spans="2:22" ht="19.5" hidden="1" customHeight="1" outlineLevel="1" x14ac:dyDescent="0.25">
      <c r="B283" s="19">
        <f t="shared" si="47"/>
        <v>45507</v>
      </c>
      <c r="C283" s="20" t="s">
        <v>76</v>
      </c>
      <c r="D283" s="21" cm="1">
        <f t="array" ref="D283">SUMPRODUCT(('③【組立化粧箱】作業依頼＆実績'!$K$7:$K$256=④【組立化粧箱】在庫情報!$B283)*('③【組立化粧箱】作業依頼＆実績'!$L$7:$L$256=④【組立化粧箱】在庫情報!E$4),('③【組立化粧箱】作業依頼＆実績'!$N$7:$N$256))</f>
        <v>0</v>
      </c>
      <c r="E283" s="22">
        <f>SUMPRODUCT(('⑤【組立化粧箱】出荷依頼＆出荷実績'!$L$7:$L$256=④【組立化粧箱】在庫情報!$B283)*('⑤【組立化粧箱】出荷依頼＆出荷実績'!$M$7:$M$256=④【組立化粧箱】在庫情報!E$4),('⑤【組立化粧箱】出荷依頼＆出荷実績'!$O$7:$O$256))</f>
        <v>0</v>
      </c>
      <c r="F283" s="23">
        <f t="shared" si="40"/>
        <v>4060</v>
      </c>
      <c r="G283" s="21" cm="1">
        <f t="array" ref="G283">SUMPRODUCT(('③【組立化粧箱】作業依頼＆実績'!$K$7:$K$256=④【組立化粧箱】在庫情報!$B283)*('③【組立化粧箱】作業依頼＆実績'!$L$7:$L$256=④【組立化粧箱】在庫情報!H$4),('③【組立化粧箱】作業依頼＆実績'!$N$7:$N$256))</f>
        <v>0</v>
      </c>
      <c r="H283" s="22">
        <f>SUMPRODUCT(('⑤【組立化粧箱】出荷依頼＆出荷実績'!$L$7:$L$256=④【組立化粧箱】在庫情報!$B283)*('⑤【組立化粧箱】出荷依頼＆出荷実績'!$M$7:$M$256=④【組立化粧箱】在庫情報!H$4),('⑤【組立化粧箱】出荷依頼＆出荷実績'!$O$7:$O$256))</f>
        <v>0</v>
      </c>
      <c r="I283" s="23">
        <f t="shared" si="41"/>
        <v>336</v>
      </c>
      <c r="J283" s="21" cm="1">
        <f t="array" ref="J283">SUMPRODUCT(('③【組立化粧箱】作業依頼＆実績'!$K$7:$K$256=④【組立化粧箱】在庫情報!$B283)*('③【組立化粧箱】作業依頼＆実績'!$L$7:$L$256=④【組立化粧箱】在庫情報!K$4),('③【組立化粧箱】作業依頼＆実績'!$N$7:$N$256))</f>
        <v>0</v>
      </c>
      <c r="K283" s="22">
        <f>SUMPRODUCT(('⑤【組立化粧箱】出荷依頼＆出荷実績'!$L$7:$L$256=④【組立化粧箱】在庫情報!$B283)*('⑤【組立化粧箱】出荷依頼＆出荷実績'!$M$7:$M$256=④【組立化粧箱】在庫情報!K$4),('⑤【組立化粧箱】出荷依頼＆出荷実績'!$O$7:$O$256))</f>
        <v>0</v>
      </c>
      <c r="L283" s="23">
        <f t="shared" si="42"/>
        <v>957</v>
      </c>
      <c r="M283" s="159"/>
      <c r="N283" s="160"/>
      <c r="O283" s="161"/>
      <c r="P283" s="21" cm="1">
        <f t="array" ref="P283">SUMPRODUCT(('③【組立化粧箱】作業依頼＆実績'!$K$7:$K$256=④【組立化粧箱】在庫情報!$B283)*('③【組立化粧箱】作業依頼＆実績'!$L$7:$L$256=④【組立化粧箱】在庫情報!Q$4),('③【組立化粧箱】作業依頼＆実績'!$N$7:$N$256))</f>
        <v>0</v>
      </c>
      <c r="Q283" s="21" cm="1">
        <f t="array" ref="Q283">SUMPRODUCT(('③【組立化粧箱】作業依頼＆実績'!$K$7:$K$256=④【組立化粧箱】在庫情報!$B283)*('③【組立化粧箱】作業依頼＆実績'!$L$7:$L$256=④【組立化粧箱】在庫情報!R$4),('③【組立化粧箱】作業依頼＆実績'!$N$7:$N$256))</f>
        <v>0</v>
      </c>
      <c r="R283" s="23">
        <f t="shared" si="43"/>
        <v>82</v>
      </c>
      <c r="T283" s="68">
        <f t="shared" si="44"/>
        <v>0</v>
      </c>
      <c r="U283" s="22">
        <f t="shared" si="45"/>
        <v>0</v>
      </c>
      <c r="V283" s="69">
        <f t="shared" si="46"/>
        <v>5435</v>
      </c>
    </row>
    <row r="284" spans="2:22" ht="19.5" hidden="1" customHeight="1" outlineLevel="1" x14ac:dyDescent="0.25">
      <c r="B284" s="19">
        <f t="shared" si="47"/>
        <v>45508</v>
      </c>
      <c r="C284" s="20" t="s">
        <v>77</v>
      </c>
      <c r="D284" s="21" cm="1">
        <f t="array" ref="D284">SUMPRODUCT(('③【組立化粧箱】作業依頼＆実績'!$K$7:$K$256=④【組立化粧箱】在庫情報!$B284)*('③【組立化粧箱】作業依頼＆実績'!$L$7:$L$256=④【組立化粧箱】在庫情報!E$4),('③【組立化粧箱】作業依頼＆実績'!$N$7:$N$256))</f>
        <v>0</v>
      </c>
      <c r="E284" s="22">
        <f>SUMPRODUCT(('⑤【組立化粧箱】出荷依頼＆出荷実績'!$L$7:$L$256=④【組立化粧箱】在庫情報!$B284)*('⑤【組立化粧箱】出荷依頼＆出荷実績'!$M$7:$M$256=④【組立化粧箱】在庫情報!E$4),('⑤【組立化粧箱】出荷依頼＆出荷実績'!$O$7:$O$256))</f>
        <v>0</v>
      </c>
      <c r="F284" s="23">
        <f t="shared" si="40"/>
        <v>4060</v>
      </c>
      <c r="G284" s="21" cm="1">
        <f t="array" ref="G284">SUMPRODUCT(('③【組立化粧箱】作業依頼＆実績'!$K$7:$K$256=④【組立化粧箱】在庫情報!$B284)*('③【組立化粧箱】作業依頼＆実績'!$L$7:$L$256=④【組立化粧箱】在庫情報!H$4),('③【組立化粧箱】作業依頼＆実績'!$N$7:$N$256))</f>
        <v>0</v>
      </c>
      <c r="H284" s="22">
        <f>SUMPRODUCT(('⑤【組立化粧箱】出荷依頼＆出荷実績'!$L$7:$L$256=④【組立化粧箱】在庫情報!$B284)*('⑤【組立化粧箱】出荷依頼＆出荷実績'!$M$7:$M$256=④【組立化粧箱】在庫情報!H$4),('⑤【組立化粧箱】出荷依頼＆出荷実績'!$O$7:$O$256))</f>
        <v>0</v>
      </c>
      <c r="I284" s="23">
        <f t="shared" si="41"/>
        <v>336</v>
      </c>
      <c r="J284" s="21" cm="1">
        <f t="array" ref="J284">SUMPRODUCT(('③【組立化粧箱】作業依頼＆実績'!$K$7:$K$256=④【組立化粧箱】在庫情報!$B284)*('③【組立化粧箱】作業依頼＆実績'!$L$7:$L$256=④【組立化粧箱】在庫情報!K$4),('③【組立化粧箱】作業依頼＆実績'!$N$7:$N$256))</f>
        <v>0</v>
      </c>
      <c r="K284" s="22">
        <f>SUMPRODUCT(('⑤【組立化粧箱】出荷依頼＆出荷実績'!$L$7:$L$256=④【組立化粧箱】在庫情報!$B284)*('⑤【組立化粧箱】出荷依頼＆出荷実績'!$M$7:$M$256=④【組立化粧箱】在庫情報!K$4),('⑤【組立化粧箱】出荷依頼＆出荷実績'!$O$7:$O$256))</f>
        <v>0</v>
      </c>
      <c r="L284" s="23">
        <f t="shared" si="42"/>
        <v>957</v>
      </c>
      <c r="M284" s="159"/>
      <c r="N284" s="160"/>
      <c r="O284" s="161"/>
      <c r="P284" s="21" cm="1">
        <f t="array" ref="P284">SUMPRODUCT(('③【組立化粧箱】作業依頼＆実績'!$K$7:$K$256=④【組立化粧箱】在庫情報!$B284)*('③【組立化粧箱】作業依頼＆実績'!$L$7:$L$256=④【組立化粧箱】在庫情報!Q$4),('③【組立化粧箱】作業依頼＆実績'!$N$7:$N$256))</f>
        <v>0</v>
      </c>
      <c r="Q284" s="21" cm="1">
        <f t="array" ref="Q284">SUMPRODUCT(('③【組立化粧箱】作業依頼＆実績'!$K$7:$K$256=④【組立化粧箱】在庫情報!$B284)*('③【組立化粧箱】作業依頼＆実績'!$L$7:$L$256=④【組立化粧箱】在庫情報!R$4),('③【組立化粧箱】作業依頼＆実績'!$N$7:$N$256))</f>
        <v>0</v>
      </c>
      <c r="R284" s="23">
        <f t="shared" si="43"/>
        <v>82</v>
      </c>
      <c r="T284" s="68">
        <f t="shared" si="44"/>
        <v>0</v>
      </c>
      <c r="U284" s="22">
        <f t="shared" si="45"/>
        <v>0</v>
      </c>
      <c r="V284" s="69">
        <f t="shared" si="46"/>
        <v>5435</v>
      </c>
    </row>
    <row r="285" spans="2:22" ht="19.5" hidden="1" customHeight="1" outlineLevel="1" x14ac:dyDescent="0.25">
      <c r="B285" s="19">
        <f t="shared" si="47"/>
        <v>45509</v>
      </c>
      <c r="C285" s="20" t="s">
        <v>78</v>
      </c>
      <c r="D285" s="21" cm="1">
        <f t="array" ref="D285">SUMPRODUCT(('③【組立化粧箱】作業依頼＆実績'!$K$7:$K$256=④【組立化粧箱】在庫情報!$B285)*('③【組立化粧箱】作業依頼＆実績'!$L$7:$L$256=④【組立化粧箱】在庫情報!E$4),('③【組立化粧箱】作業依頼＆実績'!$N$7:$N$256))</f>
        <v>0</v>
      </c>
      <c r="E285" s="22">
        <f>SUMPRODUCT(('⑤【組立化粧箱】出荷依頼＆出荷実績'!$L$7:$L$256=④【組立化粧箱】在庫情報!$B285)*('⑤【組立化粧箱】出荷依頼＆出荷実績'!$M$7:$M$256=④【組立化粧箱】在庫情報!E$4),('⑤【組立化粧箱】出荷依頼＆出荷実績'!$O$7:$O$256))</f>
        <v>0</v>
      </c>
      <c r="F285" s="23">
        <f t="shared" si="40"/>
        <v>4060</v>
      </c>
      <c r="G285" s="21" cm="1">
        <f t="array" ref="G285">SUMPRODUCT(('③【組立化粧箱】作業依頼＆実績'!$K$7:$K$256=④【組立化粧箱】在庫情報!$B285)*('③【組立化粧箱】作業依頼＆実績'!$L$7:$L$256=④【組立化粧箱】在庫情報!H$4),('③【組立化粧箱】作業依頼＆実績'!$N$7:$N$256))</f>
        <v>0</v>
      </c>
      <c r="H285" s="22">
        <f>SUMPRODUCT(('⑤【組立化粧箱】出荷依頼＆出荷実績'!$L$7:$L$256=④【組立化粧箱】在庫情報!$B285)*('⑤【組立化粧箱】出荷依頼＆出荷実績'!$M$7:$M$256=④【組立化粧箱】在庫情報!H$4),('⑤【組立化粧箱】出荷依頼＆出荷実績'!$O$7:$O$256))</f>
        <v>0</v>
      </c>
      <c r="I285" s="23">
        <f t="shared" si="41"/>
        <v>336</v>
      </c>
      <c r="J285" s="21" cm="1">
        <f t="array" ref="J285">SUMPRODUCT(('③【組立化粧箱】作業依頼＆実績'!$K$7:$K$256=④【組立化粧箱】在庫情報!$B285)*('③【組立化粧箱】作業依頼＆実績'!$L$7:$L$256=④【組立化粧箱】在庫情報!K$4),('③【組立化粧箱】作業依頼＆実績'!$N$7:$N$256))</f>
        <v>0</v>
      </c>
      <c r="K285" s="22">
        <f>SUMPRODUCT(('⑤【組立化粧箱】出荷依頼＆出荷実績'!$L$7:$L$256=④【組立化粧箱】在庫情報!$B285)*('⑤【組立化粧箱】出荷依頼＆出荷実績'!$M$7:$M$256=④【組立化粧箱】在庫情報!K$4),('⑤【組立化粧箱】出荷依頼＆出荷実績'!$O$7:$O$256))</f>
        <v>0</v>
      </c>
      <c r="L285" s="23">
        <f t="shared" si="42"/>
        <v>957</v>
      </c>
      <c r="M285" s="159"/>
      <c r="N285" s="160"/>
      <c r="O285" s="161"/>
      <c r="P285" s="21" cm="1">
        <f t="array" ref="P285">SUMPRODUCT(('③【組立化粧箱】作業依頼＆実績'!$K$7:$K$256=④【組立化粧箱】在庫情報!$B285)*('③【組立化粧箱】作業依頼＆実績'!$L$7:$L$256=④【組立化粧箱】在庫情報!Q$4),('③【組立化粧箱】作業依頼＆実績'!$N$7:$N$256))</f>
        <v>0</v>
      </c>
      <c r="Q285" s="21" cm="1">
        <f t="array" ref="Q285">SUMPRODUCT(('③【組立化粧箱】作業依頼＆実績'!$K$7:$K$256=④【組立化粧箱】在庫情報!$B285)*('③【組立化粧箱】作業依頼＆実績'!$L$7:$L$256=④【組立化粧箱】在庫情報!R$4),('③【組立化粧箱】作業依頼＆実績'!$N$7:$N$256))</f>
        <v>0</v>
      </c>
      <c r="R285" s="23">
        <f t="shared" si="43"/>
        <v>82</v>
      </c>
      <c r="T285" s="68">
        <f t="shared" si="44"/>
        <v>0</v>
      </c>
      <c r="U285" s="22">
        <f t="shared" si="45"/>
        <v>0</v>
      </c>
      <c r="V285" s="69">
        <f t="shared" si="46"/>
        <v>5435</v>
      </c>
    </row>
    <row r="286" spans="2:22" ht="19.5" hidden="1" customHeight="1" outlineLevel="1" x14ac:dyDescent="0.25">
      <c r="B286" s="19">
        <f t="shared" si="47"/>
        <v>45510</v>
      </c>
      <c r="C286" s="20" t="s">
        <v>79</v>
      </c>
      <c r="D286" s="21" cm="1">
        <f t="array" ref="D286">SUMPRODUCT(('③【組立化粧箱】作業依頼＆実績'!$K$7:$K$256=④【組立化粧箱】在庫情報!$B286)*('③【組立化粧箱】作業依頼＆実績'!$L$7:$L$256=④【組立化粧箱】在庫情報!E$4),('③【組立化粧箱】作業依頼＆実績'!$N$7:$N$256))</f>
        <v>0</v>
      </c>
      <c r="E286" s="22">
        <f>SUMPRODUCT(('⑤【組立化粧箱】出荷依頼＆出荷実績'!$L$7:$L$256=④【組立化粧箱】在庫情報!$B286)*('⑤【組立化粧箱】出荷依頼＆出荷実績'!$M$7:$M$256=④【組立化粧箱】在庫情報!E$4),('⑤【組立化粧箱】出荷依頼＆出荷実績'!$O$7:$O$256))</f>
        <v>0</v>
      </c>
      <c r="F286" s="23">
        <f t="shared" ref="F286:F345" si="48">+F285+D286-E286</f>
        <v>4060</v>
      </c>
      <c r="G286" s="21" cm="1">
        <f t="array" ref="G286">SUMPRODUCT(('③【組立化粧箱】作業依頼＆実績'!$K$7:$K$256=④【組立化粧箱】在庫情報!$B286)*('③【組立化粧箱】作業依頼＆実績'!$L$7:$L$256=④【組立化粧箱】在庫情報!H$4),('③【組立化粧箱】作業依頼＆実績'!$N$7:$N$256))</f>
        <v>0</v>
      </c>
      <c r="H286" s="22">
        <f>SUMPRODUCT(('⑤【組立化粧箱】出荷依頼＆出荷実績'!$L$7:$L$256=④【組立化粧箱】在庫情報!$B286)*('⑤【組立化粧箱】出荷依頼＆出荷実績'!$M$7:$M$256=④【組立化粧箱】在庫情報!H$4),('⑤【組立化粧箱】出荷依頼＆出荷実績'!$O$7:$O$256))</f>
        <v>0</v>
      </c>
      <c r="I286" s="23">
        <f t="shared" ref="I286:I345" si="49">+I285+G286-H286</f>
        <v>336</v>
      </c>
      <c r="J286" s="21" cm="1">
        <f t="array" ref="J286">SUMPRODUCT(('③【組立化粧箱】作業依頼＆実績'!$K$7:$K$256=④【組立化粧箱】在庫情報!$B286)*('③【組立化粧箱】作業依頼＆実績'!$L$7:$L$256=④【組立化粧箱】在庫情報!K$4),('③【組立化粧箱】作業依頼＆実績'!$N$7:$N$256))</f>
        <v>0</v>
      </c>
      <c r="K286" s="22">
        <f>SUMPRODUCT(('⑤【組立化粧箱】出荷依頼＆出荷実績'!$L$7:$L$256=④【組立化粧箱】在庫情報!$B286)*('⑤【組立化粧箱】出荷依頼＆出荷実績'!$M$7:$M$256=④【組立化粧箱】在庫情報!K$4),('⑤【組立化粧箱】出荷依頼＆出荷実績'!$O$7:$O$256))</f>
        <v>0</v>
      </c>
      <c r="L286" s="23">
        <f t="shared" ref="L286:L345" si="50">+L285+J286-K286</f>
        <v>957</v>
      </c>
      <c r="M286" s="159"/>
      <c r="N286" s="160"/>
      <c r="O286" s="161"/>
      <c r="P286" s="21" cm="1">
        <f t="array" ref="P286">SUMPRODUCT(('③【組立化粧箱】作業依頼＆実績'!$K$7:$K$256=④【組立化粧箱】在庫情報!$B286)*('③【組立化粧箱】作業依頼＆実績'!$L$7:$L$256=④【組立化粧箱】在庫情報!Q$4),('③【組立化粧箱】作業依頼＆実績'!$N$7:$N$256))</f>
        <v>0</v>
      </c>
      <c r="Q286" s="21" cm="1">
        <f t="array" ref="Q286">SUMPRODUCT(('③【組立化粧箱】作業依頼＆実績'!$K$7:$K$256=④【組立化粧箱】在庫情報!$B286)*('③【組立化粧箱】作業依頼＆実績'!$L$7:$L$256=④【組立化粧箱】在庫情報!R$4),('③【組立化粧箱】作業依頼＆実績'!$N$7:$N$256))</f>
        <v>0</v>
      </c>
      <c r="R286" s="23">
        <f t="shared" si="43"/>
        <v>82</v>
      </c>
      <c r="T286" s="68">
        <f t="shared" si="44"/>
        <v>0</v>
      </c>
      <c r="U286" s="22">
        <f t="shared" si="45"/>
        <v>0</v>
      </c>
      <c r="V286" s="69">
        <f t="shared" si="46"/>
        <v>5435</v>
      </c>
    </row>
    <row r="287" spans="2:22" ht="19.5" hidden="1" customHeight="1" outlineLevel="1" x14ac:dyDescent="0.25">
      <c r="B287" s="19">
        <f t="shared" si="47"/>
        <v>45511</v>
      </c>
      <c r="C287" s="20" t="s">
        <v>80</v>
      </c>
      <c r="D287" s="21" cm="1">
        <f t="array" ref="D287">SUMPRODUCT(('③【組立化粧箱】作業依頼＆実績'!$K$7:$K$256=④【組立化粧箱】在庫情報!$B287)*('③【組立化粧箱】作業依頼＆実績'!$L$7:$L$256=④【組立化粧箱】在庫情報!E$4),('③【組立化粧箱】作業依頼＆実績'!$N$7:$N$256))</f>
        <v>0</v>
      </c>
      <c r="E287" s="22">
        <f>SUMPRODUCT(('⑤【組立化粧箱】出荷依頼＆出荷実績'!$L$7:$L$256=④【組立化粧箱】在庫情報!$B287)*('⑤【組立化粧箱】出荷依頼＆出荷実績'!$M$7:$M$256=④【組立化粧箱】在庫情報!E$4),('⑤【組立化粧箱】出荷依頼＆出荷実績'!$O$7:$O$256))</f>
        <v>0</v>
      </c>
      <c r="F287" s="23">
        <f t="shared" si="48"/>
        <v>4060</v>
      </c>
      <c r="G287" s="21" cm="1">
        <f t="array" ref="G287">SUMPRODUCT(('③【組立化粧箱】作業依頼＆実績'!$K$7:$K$256=④【組立化粧箱】在庫情報!$B287)*('③【組立化粧箱】作業依頼＆実績'!$L$7:$L$256=④【組立化粧箱】在庫情報!H$4),('③【組立化粧箱】作業依頼＆実績'!$N$7:$N$256))</f>
        <v>0</v>
      </c>
      <c r="H287" s="22">
        <f>SUMPRODUCT(('⑤【組立化粧箱】出荷依頼＆出荷実績'!$L$7:$L$256=④【組立化粧箱】在庫情報!$B287)*('⑤【組立化粧箱】出荷依頼＆出荷実績'!$M$7:$M$256=④【組立化粧箱】在庫情報!H$4),('⑤【組立化粧箱】出荷依頼＆出荷実績'!$O$7:$O$256))</f>
        <v>0</v>
      </c>
      <c r="I287" s="23">
        <f t="shared" si="49"/>
        <v>336</v>
      </c>
      <c r="J287" s="21" cm="1">
        <f t="array" ref="J287">SUMPRODUCT(('③【組立化粧箱】作業依頼＆実績'!$K$7:$K$256=④【組立化粧箱】在庫情報!$B287)*('③【組立化粧箱】作業依頼＆実績'!$L$7:$L$256=④【組立化粧箱】在庫情報!K$4),('③【組立化粧箱】作業依頼＆実績'!$N$7:$N$256))</f>
        <v>0</v>
      </c>
      <c r="K287" s="22">
        <f>SUMPRODUCT(('⑤【組立化粧箱】出荷依頼＆出荷実績'!$L$7:$L$256=④【組立化粧箱】在庫情報!$B287)*('⑤【組立化粧箱】出荷依頼＆出荷実績'!$M$7:$M$256=④【組立化粧箱】在庫情報!K$4),('⑤【組立化粧箱】出荷依頼＆出荷実績'!$O$7:$O$256))</f>
        <v>0</v>
      </c>
      <c r="L287" s="23">
        <f t="shared" si="50"/>
        <v>957</v>
      </c>
      <c r="M287" s="159"/>
      <c r="N287" s="160"/>
      <c r="O287" s="161"/>
      <c r="P287" s="21" cm="1">
        <f t="array" ref="P287">SUMPRODUCT(('③【組立化粧箱】作業依頼＆実績'!$K$7:$K$256=④【組立化粧箱】在庫情報!$B287)*('③【組立化粧箱】作業依頼＆実績'!$L$7:$L$256=④【組立化粧箱】在庫情報!Q$4),('③【組立化粧箱】作業依頼＆実績'!$N$7:$N$256))</f>
        <v>0</v>
      </c>
      <c r="Q287" s="21" cm="1">
        <f t="array" ref="Q287">SUMPRODUCT(('③【組立化粧箱】作業依頼＆実績'!$K$7:$K$256=④【組立化粧箱】在庫情報!$B287)*('③【組立化粧箱】作業依頼＆実績'!$L$7:$L$256=④【組立化粧箱】在庫情報!R$4),('③【組立化粧箱】作業依頼＆実績'!$N$7:$N$256))</f>
        <v>0</v>
      </c>
      <c r="R287" s="23">
        <f t="shared" si="43"/>
        <v>82</v>
      </c>
      <c r="T287" s="68">
        <f t="shared" si="44"/>
        <v>0</v>
      </c>
      <c r="U287" s="22">
        <f t="shared" si="45"/>
        <v>0</v>
      </c>
      <c r="V287" s="69">
        <f t="shared" si="46"/>
        <v>5435</v>
      </c>
    </row>
    <row r="288" spans="2:22" ht="19.5" hidden="1" customHeight="1" outlineLevel="1" x14ac:dyDescent="0.25">
      <c r="B288" s="19">
        <f t="shared" si="47"/>
        <v>45512</v>
      </c>
      <c r="C288" s="20" t="s">
        <v>81</v>
      </c>
      <c r="D288" s="21" cm="1">
        <f t="array" ref="D288">SUMPRODUCT(('③【組立化粧箱】作業依頼＆実績'!$K$7:$K$256=④【組立化粧箱】在庫情報!$B288)*('③【組立化粧箱】作業依頼＆実績'!$L$7:$L$256=④【組立化粧箱】在庫情報!E$4),('③【組立化粧箱】作業依頼＆実績'!$N$7:$N$256))</f>
        <v>0</v>
      </c>
      <c r="E288" s="22">
        <f>SUMPRODUCT(('⑤【組立化粧箱】出荷依頼＆出荷実績'!$L$7:$L$256=④【組立化粧箱】在庫情報!$B288)*('⑤【組立化粧箱】出荷依頼＆出荷実績'!$M$7:$M$256=④【組立化粧箱】在庫情報!E$4),('⑤【組立化粧箱】出荷依頼＆出荷実績'!$O$7:$O$256))</f>
        <v>0</v>
      </c>
      <c r="F288" s="23">
        <f t="shared" si="48"/>
        <v>4060</v>
      </c>
      <c r="G288" s="21" cm="1">
        <f t="array" ref="G288">SUMPRODUCT(('③【組立化粧箱】作業依頼＆実績'!$K$7:$K$256=④【組立化粧箱】在庫情報!$B288)*('③【組立化粧箱】作業依頼＆実績'!$L$7:$L$256=④【組立化粧箱】在庫情報!H$4),('③【組立化粧箱】作業依頼＆実績'!$N$7:$N$256))</f>
        <v>0</v>
      </c>
      <c r="H288" s="22">
        <f>SUMPRODUCT(('⑤【組立化粧箱】出荷依頼＆出荷実績'!$L$7:$L$256=④【組立化粧箱】在庫情報!$B288)*('⑤【組立化粧箱】出荷依頼＆出荷実績'!$M$7:$M$256=④【組立化粧箱】在庫情報!H$4),('⑤【組立化粧箱】出荷依頼＆出荷実績'!$O$7:$O$256))</f>
        <v>0</v>
      </c>
      <c r="I288" s="23">
        <f t="shared" si="49"/>
        <v>336</v>
      </c>
      <c r="J288" s="21" cm="1">
        <f t="array" ref="J288">SUMPRODUCT(('③【組立化粧箱】作業依頼＆実績'!$K$7:$K$256=④【組立化粧箱】在庫情報!$B288)*('③【組立化粧箱】作業依頼＆実績'!$L$7:$L$256=④【組立化粧箱】在庫情報!K$4),('③【組立化粧箱】作業依頼＆実績'!$N$7:$N$256))</f>
        <v>0</v>
      </c>
      <c r="K288" s="22">
        <f>SUMPRODUCT(('⑤【組立化粧箱】出荷依頼＆出荷実績'!$L$7:$L$256=④【組立化粧箱】在庫情報!$B288)*('⑤【組立化粧箱】出荷依頼＆出荷実績'!$M$7:$M$256=④【組立化粧箱】在庫情報!K$4),('⑤【組立化粧箱】出荷依頼＆出荷実績'!$O$7:$O$256))</f>
        <v>0</v>
      </c>
      <c r="L288" s="23">
        <f t="shared" si="50"/>
        <v>957</v>
      </c>
      <c r="M288" s="159"/>
      <c r="N288" s="160"/>
      <c r="O288" s="161"/>
      <c r="P288" s="21" cm="1">
        <f t="array" ref="P288">SUMPRODUCT(('③【組立化粧箱】作業依頼＆実績'!$K$7:$K$256=④【組立化粧箱】在庫情報!$B288)*('③【組立化粧箱】作業依頼＆実績'!$L$7:$L$256=④【組立化粧箱】在庫情報!Q$4),('③【組立化粧箱】作業依頼＆実績'!$N$7:$N$256))</f>
        <v>0</v>
      </c>
      <c r="Q288" s="21" cm="1">
        <f t="array" ref="Q288">SUMPRODUCT(('③【組立化粧箱】作業依頼＆実績'!$K$7:$K$256=④【組立化粧箱】在庫情報!$B288)*('③【組立化粧箱】作業依頼＆実績'!$L$7:$L$256=④【組立化粧箱】在庫情報!R$4),('③【組立化粧箱】作業依頼＆実績'!$N$7:$N$256))</f>
        <v>0</v>
      </c>
      <c r="R288" s="23">
        <f t="shared" si="43"/>
        <v>82</v>
      </c>
      <c r="T288" s="68">
        <f t="shared" si="44"/>
        <v>0</v>
      </c>
      <c r="U288" s="22">
        <f t="shared" si="45"/>
        <v>0</v>
      </c>
      <c r="V288" s="69">
        <f t="shared" si="46"/>
        <v>5435</v>
      </c>
    </row>
    <row r="289" spans="2:22" ht="19.5" hidden="1" customHeight="1" outlineLevel="1" x14ac:dyDescent="0.25">
      <c r="B289" s="19">
        <f t="shared" si="47"/>
        <v>45513</v>
      </c>
      <c r="C289" s="20" t="s">
        <v>75</v>
      </c>
      <c r="D289" s="21" cm="1">
        <f t="array" ref="D289">SUMPRODUCT(('③【組立化粧箱】作業依頼＆実績'!$K$7:$K$256=④【組立化粧箱】在庫情報!$B289)*('③【組立化粧箱】作業依頼＆実績'!$L$7:$L$256=④【組立化粧箱】在庫情報!E$4),('③【組立化粧箱】作業依頼＆実績'!$N$7:$N$256))</f>
        <v>0</v>
      </c>
      <c r="E289" s="22">
        <f>SUMPRODUCT(('⑤【組立化粧箱】出荷依頼＆出荷実績'!$L$7:$L$256=④【組立化粧箱】在庫情報!$B289)*('⑤【組立化粧箱】出荷依頼＆出荷実績'!$M$7:$M$256=④【組立化粧箱】在庫情報!E$4),('⑤【組立化粧箱】出荷依頼＆出荷実績'!$O$7:$O$256))</f>
        <v>0</v>
      </c>
      <c r="F289" s="23">
        <f t="shared" si="48"/>
        <v>4060</v>
      </c>
      <c r="G289" s="21" cm="1">
        <f t="array" ref="G289">SUMPRODUCT(('③【組立化粧箱】作業依頼＆実績'!$K$7:$K$256=④【組立化粧箱】在庫情報!$B289)*('③【組立化粧箱】作業依頼＆実績'!$L$7:$L$256=④【組立化粧箱】在庫情報!H$4),('③【組立化粧箱】作業依頼＆実績'!$N$7:$N$256))</f>
        <v>0</v>
      </c>
      <c r="H289" s="22">
        <f>SUMPRODUCT(('⑤【組立化粧箱】出荷依頼＆出荷実績'!$L$7:$L$256=④【組立化粧箱】在庫情報!$B289)*('⑤【組立化粧箱】出荷依頼＆出荷実績'!$M$7:$M$256=④【組立化粧箱】在庫情報!H$4),('⑤【組立化粧箱】出荷依頼＆出荷実績'!$O$7:$O$256))</f>
        <v>0</v>
      </c>
      <c r="I289" s="23">
        <f t="shared" si="49"/>
        <v>336</v>
      </c>
      <c r="J289" s="21" cm="1">
        <f t="array" ref="J289">SUMPRODUCT(('③【組立化粧箱】作業依頼＆実績'!$K$7:$K$256=④【組立化粧箱】在庫情報!$B289)*('③【組立化粧箱】作業依頼＆実績'!$L$7:$L$256=④【組立化粧箱】在庫情報!K$4),('③【組立化粧箱】作業依頼＆実績'!$N$7:$N$256))</f>
        <v>0</v>
      </c>
      <c r="K289" s="22">
        <f>SUMPRODUCT(('⑤【組立化粧箱】出荷依頼＆出荷実績'!$L$7:$L$256=④【組立化粧箱】在庫情報!$B289)*('⑤【組立化粧箱】出荷依頼＆出荷実績'!$M$7:$M$256=④【組立化粧箱】在庫情報!K$4),('⑤【組立化粧箱】出荷依頼＆出荷実績'!$O$7:$O$256))</f>
        <v>0</v>
      </c>
      <c r="L289" s="23">
        <f t="shared" si="50"/>
        <v>957</v>
      </c>
      <c r="M289" s="159"/>
      <c r="N289" s="160"/>
      <c r="O289" s="161"/>
      <c r="P289" s="21" cm="1">
        <f t="array" ref="P289">SUMPRODUCT(('③【組立化粧箱】作業依頼＆実績'!$K$7:$K$256=④【組立化粧箱】在庫情報!$B289)*('③【組立化粧箱】作業依頼＆実績'!$L$7:$L$256=④【組立化粧箱】在庫情報!Q$4),('③【組立化粧箱】作業依頼＆実績'!$N$7:$N$256))</f>
        <v>0</v>
      </c>
      <c r="Q289" s="21" cm="1">
        <f t="array" ref="Q289">SUMPRODUCT(('③【組立化粧箱】作業依頼＆実績'!$K$7:$K$256=④【組立化粧箱】在庫情報!$B289)*('③【組立化粧箱】作業依頼＆実績'!$L$7:$L$256=④【組立化粧箱】在庫情報!R$4),('③【組立化粧箱】作業依頼＆実績'!$N$7:$N$256))</f>
        <v>0</v>
      </c>
      <c r="R289" s="23">
        <f t="shared" si="43"/>
        <v>82</v>
      </c>
      <c r="T289" s="68">
        <f t="shared" si="44"/>
        <v>0</v>
      </c>
      <c r="U289" s="22">
        <f t="shared" si="45"/>
        <v>0</v>
      </c>
      <c r="V289" s="69">
        <f t="shared" si="46"/>
        <v>5435</v>
      </c>
    </row>
    <row r="290" spans="2:22" ht="19.5" hidden="1" customHeight="1" outlineLevel="1" x14ac:dyDescent="0.25">
      <c r="B290" s="19">
        <f t="shared" si="47"/>
        <v>45514</v>
      </c>
      <c r="C290" s="20" t="s">
        <v>76</v>
      </c>
      <c r="D290" s="21" cm="1">
        <f t="array" ref="D290">SUMPRODUCT(('③【組立化粧箱】作業依頼＆実績'!$K$7:$K$256=④【組立化粧箱】在庫情報!$B290)*('③【組立化粧箱】作業依頼＆実績'!$L$7:$L$256=④【組立化粧箱】在庫情報!E$4),('③【組立化粧箱】作業依頼＆実績'!$N$7:$N$256))</f>
        <v>0</v>
      </c>
      <c r="E290" s="22">
        <f>SUMPRODUCT(('⑤【組立化粧箱】出荷依頼＆出荷実績'!$L$7:$L$256=④【組立化粧箱】在庫情報!$B290)*('⑤【組立化粧箱】出荷依頼＆出荷実績'!$M$7:$M$256=④【組立化粧箱】在庫情報!E$4),('⑤【組立化粧箱】出荷依頼＆出荷実績'!$O$7:$O$256))</f>
        <v>0</v>
      </c>
      <c r="F290" s="23">
        <f t="shared" si="48"/>
        <v>4060</v>
      </c>
      <c r="G290" s="21" cm="1">
        <f t="array" ref="G290">SUMPRODUCT(('③【組立化粧箱】作業依頼＆実績'!$K$7:$K$256=④【組立化粧箱】在庫情報!$B290)*('③【組立化粧箱】作業依頼＆実績'!$L$7:$L$256=④【組立化粧箱】在庫情報!H$4),('③【組立化粧箱】作業依頼＆実績'!$N$7:$N$256))</f>
        <v>0</v>
      </c>
      <c r="H290" s="22">
        <f>SUMPRODUCT(('⑤【組立化粧箱】出荷依頼＆出荷実績'!$L$7:$L$256=④【組立化粧箱】在庫情報!$B290)*('⑤【組立化粧箱】出荷依頼＆出荷実績'!$M$7:$M$256=④【組立化粧箱】在庫情報!H$4),('⑤【組立化粧箱】出荷依頼＆出荷実績'!$O$7:$O$256))</f>
        <v>0</v>
      </c>
      <c r="I290" s="23">
        <f t="shared" si="49"/>
        <v>336</v>
      </c>
      <c r="J290" s="21" cm="1">
        <f t="array" ref="J290">SUMPRODUCT(('③【組立化粧箱】作業依頼＆実績'!$K$7:$K$256=④【組立化粧箱】在庫情報!$B290)*('③【組立化粧箱】作業依頼＆実績'!$L$7:$L$256=④【組立化粧箱】在庫情報!K$4),('③【組立化粧箱】作業依頼＆実績'!$N$7:$N$256))</f>
        <v>0</v>
      </c>
      <c r="K290" s="22">
        <f>SUMPRODUCT(('⑤【組立化粧箱】出荷依頼＆出荷実績'!$L$7:$L$256=④【組立化粧箱】在庫情報!$B290)*('⑤【組立化粧箱】出荷依頼＆出荷実績'!$M$7:$M$256=④【組立化粧箱】在庫情報!K$4),('⑤【組立化粧箱】出荷依頼＆出荷実績'!$O$7:$O$256))</f>
        <v>0</v>
      </c>
      <c r="L290" s="23">
        <f t="shared" si="50"/>
        <v>957</v>
      </c>
      <c r="M290" s="159"/>
      <c r="N290" s="160"/>
      <c r="O290" s="161"/>
      <c r="P290" s="21" cm="1">
        <f t="array" ref="P290">SUMPRODUCT(('③【組立化粧箱】作業依頼＆実績'!$K$7:$K$256=④【組立化粧箱】在庫情報!$B290)*('③【組立化粧箱】作業依頼＆実績'!$L$7:$L$256=④【組立化粧箱】在庫情報!Q$4),('③【組立化粧箱】作業依頼＆実績'!$N$7:$N$256))</f>
        <v>0</v>
      </c>
      <c r="Q290" s="21" cm="1">
        <f t="array" ref="Q290">SUMPRODUCT(('③【組立化粧箱】作業依頼＆実績'!$K$7:$K$256=④【組立化粧箱】在庫情報!$B290)*('③【組立化粧箱】作業依頼＆実績'!$L$7:$L$256=④【組立化粧箱】在庫情報!R$4),('③【組立化粧箱】作業依頼＆実績'!$N$7:$N$256))</f>
        <v>0</v>
      </c>
      <c r="R290" s="23">
        <f t="shared" si="43"/>
        <v>82</v>
      </c>
      <c r="T290" s="68">
        <f t="shared" si="44"/>
        <v>0</v>
      </c>
      <c r="U290" s="22">
        <f t="shared" si="45"/>
        <v>0</v>
      </c>
      <c r="V290" s="69">
        <f t="shared" si="46"/>
        <v>5435</v>
      </c>
    </row>
    <row r="291" spans="2:22" ht="19.5" hidden="1" customHeight="1" outlineLevel="1" x14ac:dyDescent="0.25">
      <c r="B291" s="19">
        <f t="shared" si="47"/>
        <v>45515</v>
      </c>
      <c r="C291" s="20" t="s">
        <v>77</v>
      </c>
      <c r="D291" s="21" cm="1">
        <f t="array" ref="D291">SUMPRODUCT(('③【組立化粧箱】作業依頼＆実績'!$K$7:$K$256=④【組立化粧箱】在庫情報!$B291)*('③【組立化粧箱】作業依頼＆実績'!$L$7:$L$256=④【組立化粧箱】在庫情報!E$4),('③【組立化粧箱】作業依頼＆実績'!$N$7:$N$256))</f>
        <v>0</v>
      </c>
      <c r="E291" s="22">
        <f>SUMPRODUCT(('⑤【組立化粧箱】出荷依頼＆出荷実績'!$L$7:$L$256=④【組立化粧箱】在庫情報!$B291)*('⑤【組立化粧箱】出荷依頼＆出荷実績'!$M$7:$M$256=④【組立化粧箱】在庫情報!E$4),('⑤【組立化粧箱】出荷依頼＆出荷実績'!$O$7:$O$256))</f>
        <v>0</v>
      </c>
      <c r="F291" s="23">
        <f t="shared" si="48"/>
        <v>4060</v>
      </c>
      <c r="G291" s="21" cm="1">
        <f t="array" ref="G291">SUMPRODUCT(('③【組立化粧箱】作業依頼＆実績'!$K$7:$K$256=④【組立化粧箱】在庫情報!$B291)*('③【組立化粧箱】作業依頼＆実績'!$L$7:$L$256=④【組立化粧箱】在庫情報!H$4),('③【組立化粧箱】作業依頼＆実績'!$N$7:$N$256))</f>
        <v>0</v>
      </c>
      <c r="H291" s="22">
        <f>SUMPRODUCT(('⑤【組立化粧箱】出荷依頼＆出荷実績'!$L$7:$L$256=④【組立化粧箱】在庫情報!$B291)*('⑤【組立化粧箱】出荷依頼＆出荷実績'!$M$7:$M$256=④【組立化粧箱】在庫情報!H$4),('⑤【組立化粧箱】出荷依頼＆出荷実績'!$O$7:$O$256))</f>
        <v>0</v>
      </c>
      <c r="I291" s="23">
        <f t="shared" si="49"/>
        <v>336</v>
      </c>
      <c r="J291" s="21" cm="1">
        <f t="array" ref="J291">SUMPRODUCT(('③【組立化粧箱】作業依頼＆実績'!$K$7:$K$256=④【組立化粧箱】在庫情報!$B291)*('③【組立化粧箱】作業依頼＆実績'!$L$7:$L$256=④【組立化粧箱】在庫情報!K$4),('③【組立化粧箱】作業依頼＆実績'!$N$7:$N$256))</f>
        <v>0</v>
      </c>
      <c r="K291" s="22">
        <f>SUMPRODUCT(('⑤【組立化粧箱】出荷依頼＆出荷実績'!$L$7:$L$256=④【組立化粧箱】在庫情報!$B291)*('⑤【組立化粧箱】出荷依頼＆出荷実績'!$M$7:$M$256=④【組立化粧箱】在庫情報!K$4),('⑤【組立化粧箱】出荷依頼＆出荷実績'!$O$7:$O$256))</f>
        <v>0</v>
      </c>
      <c r="L291" s="23">
        <f t="shared" si="50"/>
        <v>957</v>
      </c>
      <c r="M291" s="159"/>
      <c r="N291" s="160"/>
      <c r="O291" s="161"/>
      <c r="P291" s="21" cm="1">
        <f t="array" ref="P291">SUMPRODUCT(('③【組立化粧箱】作業依頼＆実績'!$K$7:$K$256=④【組立化粧箱】在庫情報!$B291)*('③【組立化粧箱】作業依頼＆実績'!$L$7:$L$256=④【組立化粧箱】在庫情報!Q$4),('③【組立化粧箱】作業依頼＆実績'!$N$7:$N$256))</f>
        <v>0</v>
      </c>
      <c r="Q291" s="21" cm="1">
        <f t="array" ref="Q291">SUMPRODUCT(('③【組立化粧箱】作業依頼＆実績'!$K$7:$K$256=④【組立化粧箱】在庫情報!$B291)*('③【組立化粧箱】作業依頼＆実績'!$L$7:$L$256=④【組立化粧箱】在庫情報!R$4),('③【組立化粧箱】作業依頼＆実績'!$N$7:$N$256))</f>
        <v>0</v>
      </c>
      <c r="R291" s="23">
        <f t="shared" si="43"/>
        <v>82</v>
      </c>
      <c r="T291" s="68">
        <f t="shared" si="44"/>
        <v>0</v>
      </c>
      <c r="U291" s="22">
        <f t="shared" si="45"/>
        <v>0</v>
      </c>
      <c r="V291" s="69">
        <f t="shared" si="46"/>
        <v>5435</v>
      </c>
    </row>
    <row r="292" spans="2:22" ht="19.5" hidden="1" customHeight="1" outlineLevel="1" x14ac:dyDescent="0.25">
      <c r="B292" s="19">
        <f t="shared" si="47"/>
        <v>45516</v>
      </c>
      <c r="C292" s="20" t="s">
        <v>78</v>
      </c>
      <c r="D292" s="21" cm="1">
        <f t="array" ref="D292">SUMPRODUCT(('③【組立化粧箱】作業依頼＆実績'!$K$7:$K$256=④【組立化粧箱】在庫情報!$B292)*('③【組立化粧箱】作業依頼＆実績'!$L$7:$L$256=④【組立化粧箱】在庫情報!E$4),('③【組立化粧箱】作業依頼＆実績'!$N$7:$N$256))</f>
        <v>0</v>
      </c>
      <c r="E292" s="22">
        <f>SUMPRODUCT(('⑤【組立化粧箱】出荷依頼＆出荷実績'!$L$7:$L$256=④【組立化粧箱】在庫情報!$B292)*('⑤【組立化粧箱】出荷依頼＆出荷実績'!$M$7:$M$256=④【組立化粧箱】在庫情報!E$4),('⑤【組立化粧箱】出荷依頼＆出荷実績'!$O$7:$O$256))</f>
        <v>0</v>
      </c>
      <c r="F292" s="23">
        <f t="shared" si="48"/>
        <v>4060</v>
      </c>
      <c r="G292" s="21" cm="1">
        <f t="array" ref="G292">SUMPRODUCT(('③【組立化粧箱】作業依頼＆実績'!$K$7:$K$256=④【組立化粧箱】在庫情報!$B292)*('③【組立化粧箱】作業依頼＆実績'!$L$7:$L$256=④【組立化粧箱】在庫情報!H$4),('③【組立化粧箱】作業依頼＆実績'!$N$7:$N$256))</f>
        <v>0</v>
      </c>
      <c r="H292" s="22">
        <f>SUMPRODUCT(('⑤【組立化粧箱】出荷依頼＆出荷実績'!$L$7:$L$256=④【組立化粧箱】在庫情報!$B292)*('⑤【組立化粧箱】出荷依頼＆出荷実績'!$M$7:$M$256=④【組立化粧箱】在庫情報!H$4),('⑤【組立化粧箱】出荷依頼＆出荷実績'!$O$7:$O$256))</f>
        <v>0</v>
      </c>
      <c r="I292" s="23">
        <f t="shared" si="49"/>
        <v>336</v>
      </c>
      <c r="J292" s="21" cm="1">
        <f t="array" ref="J292">SUMPRODUCT(('③【組立化粧箱】作業依頼＆実績'!$K$7:$K$256=④【組立化粧箱】在庫情報!$B292)*('③【組立化粧箱】作業依頼＆実績'!$L$7:$L$256=④【組立化粧箱】在庫情報!K$4),('③【組立化粧箱】作業依頼＆実績'!$N$7:$N$256))</f>
        <v>0</v>
      </c>
      <c r="K292" s="22">
        <f>SUMPRODUCT(('⑤【組立化粧箱】出荷依頼＆出荷実績'!$L$7:$L$256=④【組立化粧箱】在庫情報!$B292)*('⑤【組立化粧箱】出荷依頼＆出荷実績'!$M$7:$M$256=④【組立化粧箱】在庫情報!K$4),('⑤【組立化粧箱】出荷依頼＆出荷実績'!$O$7:$O$256))</f>
        <v>0</v>
      </c>
      <c r="L292" s="23">
        <f t="shared" si="50"/>
        <v>957</v>
      </c>
      <c r="M292" s="159"/>
      <c r="N292" s="160"/>
      <c r="O292" s="161"/>
      <c r="P292" s="21" cm="1">
        <f t="array" ref="P292">SUMPRODUCT(('③【組立化粧箱】作業依頼＆実績'!$K$7:$K$256=④【組立化粧箱】在庫情報!$B292)*('③【組立化粧箱】作業依頼＆実績'!$L$7:$L$256=④【組立化粧箱】在庫情報!Q$4),('③【組立化粧箱】作業依頼＆実績'!$N$7:$N$256))</f>
        <v>0</v>
      </c>
      <c r="Q292" s="21" cm="1">
        <f t="array" ref="Q292">SUMPRODUCT(('③【組立化粧箱】作業依頼＆実績'!$K$7:$K$256=④【組立化粧箱】在庫情報!$B292)*('③【組立化粧箱】作業依頼＆実績'!$L$7:$L$256=④【組立化粧箱】在庫情報!R$4),('③【組立化粧箱】作業依頼＆実績'!$N$7:$N$256))</f>
        <v>0</v>
      </c>
      <c r="R292" s="23">
        <f t="shared" si="43"/>
        <v>82</v>
      </c>
      <c r="T292" s="68">
        <f t="shared" si="44"/>
        <v>0</v>
      </c>
      <c r="U292" s="22">
        <f t="shared" si="45"/>
        <v>0</v>
      </c>
      <c r="V292" s="69">
        <f t="shared" si="46"/>
        <v>5435</v>
      </c>
    </row>
    <row r="293" spans="2:22" ht="19.5" hidden="1" customHeight="1" outlineLevel="1" x14ac:dyDescent="0.25">
      <c r="B293" s="19">
        <f t="shared" si="47"/>
        <v>45517</v>
      </c>
      <c r="C293" s="20" t="s">
        <v>79</v>
      </c>
      <c r="D293" s="21" cm="1">
        <f t="array" ref="D293">SUMPRODUCT(('③【組立化粧箱】作業依頼＆実績'!$K$7:$K$256=④【組立化粧箱】在庫情報!$B293)*('③【組立化粧箱】作業依頼＆実績'!$L$7:$L$256=④【組立化粧箱】在庫情報!E$4),('③【組立化粧箱】作業依頼＆実績'!$N$7:$N$256))</f>
        <v>0</v>
      </c>
      <c r="E293" s="22">
        <f>SUMPRODUCT(('⑤【組立化粧箱】出荷依頼＆出荷実績'!$L$7:$L$256=④【組立化粧箱】在庫情報!$B293)*('⑤【組立化粧箱】出荷依頼＆出荷実績'!$M$7:$M$256=④【組立化粧箱】在庫情報!E$4),('⑤【組立化粧箱】出荷依頼＆出荷実績'!$O$7:$O$256))</f>
        <v>0</v>
      </c>
      <c r="F293" s="23">
        <f t="shared" si="48"/>
        <v>4060</v>
      </c>
      <c r="G293" s="21" cm="1">
        <f t="array" ref="G293">SUMPRODUCT(('③【組立化粧箱】作業依頼＆実績'!$K$7:$K$256=④【組立化粧箱】在庫情報!$B293)*('③【組立化粧箱】作業依頼＆実績'!$L$7:$L$256=④【組立化粧箱】在庫情報!H$4),('③【組立化粧箱】作業依頼＆実績'!$N$7:$N$256))</f>
        <v>0</v>
      </c>
      <c r="H293" s="22">
        <f>SUMPRODUCT(('⑤【組立化粧箱】出荷依頼＆出荷実績'!$L$7:$L$256=④【組立化粧箱】在庫情報!$B293)*('⑤【組立化粧箱】出荷依頼＆出荷実績'!$M$7:$M$256=④【組立化粧箱】在庫情報!H$4),('⑤【組立化粧箱】出荷依頼＆出荷実績'!$O$7:$O$256))</f>
        <v>0</v>
      </c>
      <c r="I293" s="23">
        <f t="shared" si="49"/>
        <v>336</v>
      </c>
      <c r="J293" s="21" cm="1">
        <f t="array" ref="J293">SUMPRODUCT(('③【組立化粧箱】作業依頼＆実績'!$K$7:$K$256=④【組立化粧箱】在庫情報!$B293)*('③【組立化粧箱】作業依頼＆実績'!$L$7:$L$256=④【組立化粧箱】在庫情報!K$4),('③【組立化粧箱】作業依頼＆実績'!$N$7:$N$256))</f>
        <v>0</v>
      </c>
      <c r="K293" s="22">
        <f>SUMPRODUCT(('⑤【組立化粧箱】出荷依頼＆出荷実績'!$L$7:$L$256=④【組立化粧箱】在庫情報!$B293)*('⑤【組立化粧箱】出荷依頼＆出荷実績'!$M$7:$M$256=④【組立化粧箱】在庫情報!K$4),('⑤【組立化粧箱】出荷依頼＆出荷実績'!$O$7:$O$256))</f>
        <v>0</v>
      </c>
      <c r="L293" s="23">
        <f t="shared" si="50"/>
        <v>957</v>
      </c>
      <c r="M293" s="159"/>
      <c r="N293" s="160"/>
      <c r="O293" s="161"/>
      <c r="P293" s="21" cm="1">
        <f t="array" ref="P293">SUMPRODUCT(('③【組立化粧箱】作業依頼＆実績'!$K$7:$K$256=④【組立化粧箱】在庫情報!$B293)*('③【組立化粧箱】作業依頼＆実績'!$L$7:$L$256=④【組立化粧箱】在庫情報!Q$4),('③【組立化粧箱】作業依頼＆実績'!$N$7:$N$256))</f>
        <v>0</v>
      </c>
      <c r="Q293" s="21" cm="1">
        <f t="array" ref="Q293">SUMPRODUCT(('③【組立化粧箱】作業依頼＆実績'!$K$7:$K$256=④【組立化粧箱】在庫情報!$B293)*('③【組立化粧箱】作業依頼＆実績'!$L$7:$L$256=④【組立化粧箱】在庫情報!R$4),('③【組立化粧箱】作業依頼＆実績'!$N$7:$N$256))</f>
        <v>0</v>
      </c>
      <c r="R293" s="23">
        <f t="shared" si="43"/>
        <v>82</v>
      </c>
      <c r="T293" s="68">
        <f t="shared" si="44"/>
        <v>0</v>
      </c>
      <c r="U293" s="22">
        <f t="shared" si="45"/>
        <v>0</v>
      </c>
      <c r="V293" s="69">
        <f t="shared" si="46"/>
        <v>5435</v>
      </c>
    </row>
    <row r="294" spans="2:22" ht="19.5" hidden="1" customHeight="1" outlineLevel="1" x14ac:dyDescent="0.25">
      <c r="B294" s="19">
        <f t="shared" si="47"/>
        <v>45518</v>
      </c>
      <c r="C294" s="20" t="s">
        <v>80</v>
      </c>
      <c r="D294" s="21" cm="1">
        <f t="array" ref="D294">SUMPRODUCT(('③【組立化粧箱】作業依頼＆実績'!$K$7:$K$256=④【組立化粧箱】在庫情報!$B294)*('③【組立化粧箱】作業依頼＆実績'!$L$7:$L$256=④【組立化粧箱】在庫情報!E$4),('③【組立化粧箱】作業依頼＆実績'!$N$7:$N$256))</f>
        <v>0</v>
      </c>
      <c r="E294" s="22">
        <f>SUMPRODUCT(('⑤【組立化粧箱】出荷依頼＆出荷実績'!$L$7:$L$256=④【組立化粧箱】在庫情報!$B294)*('⑤【組立化粧箱】出荷依頼＆出荷実績'!$M$7:$M$256=④【組立化粧箱】在庫情報!E$4),('⑤【組立化粧箱】出荷依頼＆出荷実績'!$O$7:$O$256))</f>
        <v>0</v>
      </c>
      <c r="F294" s="23">
        <f t="shared" si="48"/>
        <v>4060</v>
      </c>
      <c r="G294" s="21" cm="1">
        <f t="array" ref="G294">SUMPRODUCT(('③【組立化粧箱】作業依頼＆実績'!$K$7:$K$256=④【組立化粧箱】在庫情報!$B294)*('③【組立化粧箱】作業依頼＆実績'!$L$7:$L$256=④【組立化粧箱】在庫情報!H$4),('③【組立化粧箱】作業依頼＆実績'!$N$7:$N$256))</f>
        <v>0</v>
      </c>
      <c r="H294" s="22">
        <f>SUMPRODUCT(('⑤【組立化粧箱】出荷依頼＆出荷実績'!$L$7:$L$256=④【組立化粧箱】在庫情報!$B294)*('⑤【組立化粧箱】出荷依頼＆出荷実績'!$M$7:$M$256=④【組立化粧箱】在庫情報!H$4),('⑤【組立化粧箱】出荷依頼＆出荷実績'!$O$7:$O$256))</f>
        <v>0</v>
      </c>
      <c r="I294" s="23">
        <f t="shared" si="49"/>
        <v>336</v>
      </c>
      <c r="J294" s="21" cm="1">
        <f t="array" ref="J294">SUMPRODUCT(('③【組立化粧箱】作業依頼＆実績'!$K$7:$K$256=④【組立化粧箱】在庫情報!$B294)*('③【組立化粧箱】作業依頼＆実績'!$L$7:$L$256=④【組立化粧箱】在庫情報!K$4),('③【組立化粧箱】作業依頼＆実績'!$N$7:$N$256))</f>
        <v>0</v>
      </c>
      <c r="K294" s="22">
        <f>SUMPRODUCT(('⑤【組立化粧箱】出荷依頼＆出荷実績'!$L$7:$L$256=④【組立化粧箱】在庫情報!$B294)*('⑤【組立化粧箱】出荷依頼＆出荷実績'!$M$7:$M$256=④【組立化粧箱】在庫情報!K$4),('⑤【組立化粧箱】出荷依頼＆出荷実績'!$O$7:$O$256))</f>
        <v>0</v>
      </c>
      <c r="L294" s="23">
        <f t="shared" si="50"/>
        <v>957</v>
      </c>
      <c r="M294" s="159"/>
      <c r="N294" s="160"/>
      <c r="O294" s="161"/>
      <c r="P294" s="21" cm="1">
        <f t="array" ref="P294">SUMPRODUCT(('③【組立化粧箱】作業依頼＆実績'!$K$7:$K$256=④【組立化粧箱】在庫情報!$B294)*('③【組立化粧箱】作業依頼＆実績'!$L$7:$L$256=④【組立化粧箱】在庫情報!Q$4),('③【組立化粧箱】作業依頼＆実績'!$N$7:$N$256))</f>
        <v>0</v>
      </c>
      <c r="Q294" s="21" cm="1">
        <f t="array" ref="Q294">SUMPRODUCT(('③【組立化粧箱】作業依頼＆実績'!$K$7:$K$256=④【組立化粧箱】在庫情報!$B294)*('③【組立化粧箱】作業依頼＆実績'!$L$7:$L$256=④【組立化粧箱】在庫情報!R$4),('③【組立化粧箱】作業依頼＆実績'!$N$7:$N$256))</f>
        <v>0</v>
      </c>
      <c r="R294" s="23">
        <f t="shared" si="43"/>
        <v>82</v>
      </c>
      <c r="T294" s="68">
        <f t="shared" si="44"/>
        <v>0</v>
      </c>
      <c r="U294" s="22">
        <f t="shared" si="45"/>
        <v>0</v>
      </c>
      <c r="V294" s="69">
        <f t="shared" si="46"/>
        <v>5435</v>
      </c>
    </row>
    <row r="295" spans="2:22" ht="19.5" hidden="1" customHeight="1" outlineLevel="1" x14ac:dyDescent="0.25">
      <c r="B295" s="19">
        <f t="shared" si="47"/>
        <v>45519</v>
      </c>
      <c r="C295" s="20" t="s">
        <v>81</v>
      </c>
      <c r="D295" s="21" cm="1">
        <f t="array" ref="D295">SUMPRODUCT(('③【組立化粧箱】作業依頼＆実績'!$K$7:$K$256=④【組立化粧箱】在庫情報!$B295)*('③【組立化粧箱】作業依頼＆実績'!$L$7:$L$256=④【組立化粧箱】在庫情報!E$4),('③【組立化粧箱】作業依頼＆実績'!$N$7:$N$256))</f>
        <v>0</v>
      </c>
      <c r="E295" s="22">
        <f>SUMPRODUCT(('⑤【組立化粧箱】出荷依頼＆出荷実績'!$L$7:$L$256=④【組立化粧箱】在庫情報!$B295)*('⑤【組立化粧箱】出荷依頼＆出荷実績'!$M$7:$M$256=④【組立化粧箱】在庫情報!E$4),('⑤【組立化粧箱】出荷依頼＆出荷実績'!$O$7:$O$256))</f>
        <v>0</v>
      </c>
      <c r="F295" s="23">
        <f t="shared" si="48"/>
        <v>4060</v>
      </c>
      <c r="G295" s="21" cm="1">
        <f t="array" ref="G295">SUMPRODUCT(('③【組立化粧箱】作業依頼＆実績'!$K$7:$K$256=④【組立化粧箱】在庫情報!$B295)*('③【組立化粧箱】作業依頼＆実績'!$L$7:$L$256=④【組立化粧箱】在庫情報!H$4),('③【組立化粧箱】作業依頼＆実績'!$N$7:$N$256))</f>
        <v>0</v>
      </c>
      <c r="H295" s="22">
        <f>SUMPRODUCT(('⑤【組立化粧箱】出荷依頼＆出荷実績'!$L$7:$L$256=④【組立化粧箱】在庫情報!$B295)*('⑤【組立化粧箱】出荷依頼＆出荷実績'!$M$7:$M$256=④【組立化粧箱】在庫情報!H$4),('⑤【組立化粧箱】出荷依頼＆出荷実績'!$O$7:$O$256))</f>
        <v>0</v>
      </c>
      <c r="I295" s="23">
        <f t="shared" si="49"/>
        <v>336</v>
      </c>
      <c r="J295" s="21" cm="1">
        <f t="array" ref="J295">SUMPRODUCT(('③【組立化粧箱】作業依頼＆実績'!$K$7:$K$256=④【組立化粧箱】在庫情報!$B295)*('③【組立化粧箱】作業依頼＆実績'!$L$7:$L$256=④【組立化粧箱】在庫情報!K$4),('③【組立化粧箱】作業依頼＆実績'!$N$7:$N$256))</f>
        <v>0</v>
      </c>
      <c r="K295" s="22">
        <f>SUMPRODUCT(('⑤【組立化粧箱】出荷依頼＆出荷実績'!$L$7:$L$256=④【組立化粧箱】在庫情報!$B295)*('⑤【組立化粧箱】出荷依頼＆出荷実績'!$M$7:$M$256=④【組立化粧箱】在庫情報!K$4),('⑤【組立化粧箱】出荷依頼＆出荷実績'!$O$7:$O$256))</f>
        <v>0</v>
      </c>
      <c r="L295" s="23">
        <f t="shared" si="50"/>
        <v>957</v>
      </c>
      <c r="M295" s="159"/>
      <c r="N295" s="160"/>
      <c r="O295" s="161"/>
      <c r="P295" s="21" cm="1">
        <f t="array" ref="P295">SUMPRODUCT(('③【組立化粧箱】作業依頼＆実績'!$K$7:$K$256=④【組立化粧箱】在庫情報!$B295)*('③【組立化粧箱】作業依頼＆実績'!$L$7:$L$256=④【組立化粧箱】在庫情報!Q$4),('③【組立化粧箱】作業依頼＆実績'!$N$7:$N$256))</f>
        <v>0</v>
      </c>
      <c r="Q295" s="21" cm="1">
        <f t="array" ref="Q295">SUMPRODUCT(('③【組立化粧箱】作業依頼＆実績'!$K$7:$K$256=④【組立化粧箱】在庫情報!$B295)*('③【組立化粧箱】作業依頼＆実績'!$L$7:$L$256=④【組立化粧箱】在庫情報!R$4),('③【組立化粧箱】作業依頼＆実績'!$N$7:$N$256))</f>
        <v>0</v>
      </c>
      <c r="R295" s="23">
        <f t="shared" si="43"/>
        <v>82</v>
      </c>
      <c r="T295" s="68">
        <f t="shared" si="44"/>
        <v>0</v>
      </c>
      <c r="U295" s="22">
        <f t="shared" si="45"/>
        <v>0</v>
      </c>
      <c r="V295" s="69">
        <f t="shared" si="46"/>
        <v>5435</v>
      </c>
    </row>
    <row r="296" spans="2:22" ht="19.5" hidden="1" customHeight="1" outlineLevel="1" x14ac:dyDescent="0.25">
      <c r="B296" s="19">
        <f t="shared" si="47"/>
        <v>45520</v>
      </c>
      <c r="C296" s="20" t="s">
        <v>75</v>
      </c>
      <c r="D296" s="21" cm="1">
        <f t="array" ref="D296">SUMPRODUCT(('③【組立化粧箱】作業依頼＆実績'!$K$7:$K$256=④【組立化粧箱】在庫情報!$B296)*('③【組立化粧箱】作業依頼＆実績'!$L$7:$L$256=④【組立化粧箱】在庫情報!E$4),('③【組立化粧箱】作業依頼＆実績'!$N$7:$N$256))</f>
        <v>0</v>
      </c>
      <c r="E296" s="22">
        <f>SUMPRODUCT(('⑤【組立化粧箱】出荷依頼＆出荷実績'!$L$7:$L$256=④【組立化粧箱】在庫情報!$B296)*('⑤【組立化粧箱】出荷依頼＆出荷実績'!$M$7:$M$256=④【組立化粧箱】在庫情報!E$4),('⑤【組立化粧箱】出荷依頼＆出荷実績'!$O$7:$O$256))</f>
        <v>0</v>
      </c>
      <c r="F296" s="23">
        <f t="shared" si="48"/>
        <v>4060</v>
      </c>
      <c r="G296" s="21" cm="1">
        <f t="array" ref="G296">SUMPRODUCT(('③【組立化粧箱】作業依頼＆実績'!$K$7:$K$256=④【組立化粧箱】在庫情報!$B296)*('③【組立化粧箱】作業依頼＆実績'!$L$7:$L$256=④【組立化粧箱】在庫情報!H$4),('③【組立化粧箱】作業依頼＆実績'!$N$7:$N$256))</f>
        <v>0</v>
      </c>
      <c r="H296" s="22">
        <f>SUMPRODUCT(('⑤【組立化粧箱】出荷依頼＆出荷実績'!$L$7:$L$256=④【組立化粧箱】在庫情報!$B296)*('⑤【組立化粧箱】出荷依頼＆出荷実績'!$M$7:$M$256=④【組立化粧箱】在庫情報!H$4),('⑤【組立化粧箱】出荷依頼＆出荷実績'!$O$7:$O$256))</f>
        <v>0</v>
      </c>
      <c r="I296" s="23">
        <f t="shared" si="49"/>
        <v>336</v>
      </c>
      <c r="J296" s="21" cm="1">
        <f t="array" ref="J296">SUMPRODUCT(('③【組立化粧箱】作業依頼＆実績'!$K$7:$K$256=④【組立化粧箱】在庫情報!$B296)*('③【組立化粧箱】作業依頼＆実績'!$L$7:$L$256=④【組立化粧箱】在庫情報!K$4),('③【組立化粧箱】作業依頼＆実績'!$N$7:$N$256))</f>
        <v>0</v>
      </c>
      <c r="K296" s="22">
        <f>SUMPRODUCT(('⑤【組立化粧箱】出荷依頼＆出荷実績'!$L$7:$L$256=④【組立化粧箱】在庫情報!$B296)*('⑤【組立化粧箱】出荷依頼＆出荷実績'!$M$7:$M$256=④【組立化粧箱】在庫情報!K$4),('⑤【組立化粧箱】出荷依頼＆出荷実績'!$O$7:$O$256))</f>
        <v>0</v>
      </c>
      <c r="L296" s="23">
        <f t="shared" si="50"/>
        <v>957</v>
      </c>
      <c r="M296" s="159"/>
      <c r="N296" s="160"/>
      <c r="O296" s="161"/>
      <c r="P296" s="21" cm="1">
        <f t="array" ref="P296">SUMPRODUCT(('③【組立化粧箱】作業依頼＆実績'!$K$7:$K$256=④【組立化粧箱】在庫情報!$B296)*('③【組立化粧箱】作業依頼＆実績'!$L$7:$L$256=④【組立化粧箱】在庫情報!Q$4),('③【組立化粧箱】作業依頼＆実績'!$N$7:$N$256))</f>
        <v>0</v>
      </c>
      <c r="Q296" s="21" cm="1">
        <f t="array" ref="Q296">SUMPRODUCT(('③【組立化粧箱】作業依頼＆実績'!$K$7:$K$256=④【組立化粧箱】在庫情報!$B296)*('③【組立化粧箱】作業依頼＆実績'!$L$7:$L$256=④【組立化粧箱】在庫情報!R$4),('③【組立化粧箱】作業依頼＆実績'!$N$7:$N$256))</f>
        <v>0</v>
      </c>
      <c r="R296" s="23">
        <f t="shared" si="43"/>
        <v>82</v>
      </c>
      <c r="T296" s="68">
        <f t="shared" si="44"/>
        <v>0</v>
      </c>
      <c r="U296" s="22">
        <f t="shared" si="45"/>
        <v>0</v>
      </c>
      <c r="V296" s="69">
        <f t="shared" si="46"/>
        <v>5435</v>
      </c>
    </row>
    <row r="297" spans="2:22" ht="19.5" hidden="1" customHeight="1" outlineLevel="1" x14ac:dyDescent="0.25">
      <c r="B297" s="19">
        <f t="shared" si="47"/>
        <v>45521</v>
      </c>
      <c r="C297" s="20" t="s">
        <v>76</v>
      </c>
      <c r="D297" s="21" cm="1">
        <f t="array" ref="D297">SUMPRODUCT(('③【組立化粧箱】作業依頼＆実績'!$K$7:$K$256=④【組立化粧箱】在庫情報!$B297)*('③【組立化粧箱】作業依頼＆実績'!$L$7:$L$256=④【組立化粧箱】在庫情報!E$4),('③【組立化粧箱】作業依頼＆実績'!$N$7:$N$256))</f>
        <v>0</v>
      </c>
      <c r="E297" s="22">
        <f>SUMPRODUCT(('⑤【組立化粧箱】出荷依頼＆出荷実績'!$L$7:$L$256=④【組立化粧箱】在庫情報!$B297)*('⑤【組立化粧箱】出荷依頼＆出荷実績'!$M$7:$M$256=④【組立化粧箱】在庫情報!E$4),('⑤【組立化粧箱】出荷依頼＆出荷実績'!$O$7:$O$256))</f>
        <v>0</v>
      </c>
      <c r="F297" s="23">
        <f t="shared" si="48"/>
        <v>4060</v>
      </c>
      <c r="G297" s="21" cm="1">
        <f t="array" ref="G297">SUMPRODUCT(('③【組立化粧箱】作業依頼＆実績'!$K$7:$K$256=④【組立化粧箱】在庫情報!$B297)*('③【組立化粧箱】作業依頼＆実績'!$L$7:$L$256=④【組立化粧箱】在庫情報!H$4),('③【組立化粧箱】作業依頼＆実績'!$N$7:$N$256))</f>
        <v>0</v>
      </c>
      <c r="H297" s="22">
        <f>SUMPRODUCT(('⑤【組立化粧箱】出荷依頼＆出荷実績'!$L$7:$L$256=④【組立化粧箱】在庫情報!$B297)*('⑤【組立化粧箱】出荷依頼＆出荷実績'!$M$7:$M$256=④【組立化粧箱】在庫情報!H$4),('⑤【組立化粧箱】出荷依頼＆出荷実績'!$O$7:$O$256))</f>
        <v>0</v>
      </c>
      <c r="I297" s="23">
        <f t="shared" si="49"/>
        <v>336</v>
      </c>
      <c r="J297" s="21" cm="1">
        <f t="array" ref="J297">SUMPRODUCT(('③【組立化粧箱】作業依頼＆実績'!$K$7:$K$256=④【組立化粧箱】在庫情報!$B297)*('③【組立化粧箱】作業依頼＆実績'!$L$7:$L$256=④【組立化粧箱】在庫情報!K$4),('③【組立化粧箱】作業依頼＆実績'!$N$7:$N$256))</f>
        <v>0</v>
      </c>
      <c r="K297" s="22">
        <f>SUMPRODUCT(('⑤【組立化粧箱】出荷依頼＆出荷実績'!$L$7:$L$256=④【組立化粧箱】在庫情報!$B297)*('⑤【組立化粧箱】出荷依頼＆出荷実績'!$M$7:$M$256=④【組立化粧箱】在庫情報!K$4),('⑤【組立化粧箱】出荷依頼＆出荷実績'!$O$7:$O$256))</f>
        <v>0</v>
      </c>
      <c r="L297" s="23">
        <f t="shared" si="50"/>
        <v>957</v>
      </c>
      <c r="M297" s="159"/>
      <c r="N297" s="160"/>
      <c r="O297" s="161"/>
      <c r="P297" s="21" cm="1">
        <f t="array" ref="P297">SUMPRODUCT(('③【組立化粧箱】作業依頼＆実績'!$K$7:$K$256=④【組立化粧箱】在庫情報!$B297)*('③【組立化粧箱】作業依頼＆実績'!$L$7:$L$256=④【組立化粧箱】在庫情報!Q$4),('③【組立化粧箱】作業依頼＆実績'!$N$7:$N$256))</f>
        <v>0</v>
      </c>
      <c r="Q297" s="21" cm="1">
        <f t="array" ref="Q297">SUMPRODUCT(('③【組立化粧箱】作業依頼＆実績'!$K$7:$K$256=④【組立化粧箱】在庫情報!$B297)*('③【組立化粧箱】作業依頼＆実績'!$L$7:$L$256=④【組立化粧箱】在庫情報!R$4),('③【組立化粧箱】作業依頼＆実績'!$N$7:$N$256))</f>
        <v>0</v>
      </c>
      <c r="R297" s="23">
        <f t="shared" si="43"/>
        <v>82</v>
      </c>
      <c r="T297" s="68">
        <f t="shared" si="44"/>
        <v>0</v>
      </c>
      <c r="U297" s="22">
        <f t="shared" si="45"/>
        <v>0</v>
      </c>
      <c r="V297" s="69">
        <f t="shared" si="46"/>
        <v>5435</v>
      </c>
    </row>
    <row r="298" spans="2:22" ht="19.5" hidden="1" customHeight="1" outlineLevel="1" x14ac:dyDescent="0.25">
      <c r="B298" s="19">
        <f t="shared" si="47"/>
        <v>45522</v>
      </c>
      <c r="C298" s="20" t="s">
        <v>77</v>
      </c>
      <c r="D298" s="21" cm="1">
        <f t="array" ref="D298">SUMPRODUCT(('③【組立化粧箱】作業依頼＆実績'!$K$7:$K$256=④【組立化粧箱】在庫情報!$B298)*('③【組立化粧箱】作業依頼＆実績'!$L$7:$L$256=④【組立化粧箱】在庫情報!E$4),('③【組立化粧箱】作業依頼＆実績'!$N$7:$N$256))</f>
        <v>0</v>
      </c>
      <c r="E298" s="22">
        <f>SUMPRODUCT(('⑤【組立化粧箱】出荷依頼＆出荷実績'!$L$7:$L$256=④【組立化粧箱】在庫情報!$B298)*('⑤【組立化粧箱】出荷依頼＆出荷実績'!$M$7:$M$256=④【組立化粧箱】在庫情報!E$4),('⑤【組立化粧箱】出荷依頼＆出荷実績'!$O$7:$O$256))</f>
        <v>0</v>
      </c>
      <c r="F298" s="23">
        <f t="shared" si="48"/>
        <v>4060</v>
      </c>
      <c r="G298" s="21" cm="1">
        <f t="array" ref="G298">SUMPRODUCT(('③【組立化粧箱】作業依頼＆実績'!$K$7:$K$256=④【組立化粧箱】在庫情報!$B298)*('③【組立化粧箱】作業依頼＆実績'!$L$7:$L$256=④【組立化粧箱】在庫情報!H$4),('③【組立化粧箱】作業依頼＆実績'!$N$7:$N$256))</f>
        <v>0</v>
      </c>
      <c r="H298" s="22">
        <f>SUMPRODUCT(('⑤【組立化粧箱】出荷依頼＆出荷実績'!$L$7:$L$256=④【組立化粧箱】在庫情報!$B298)*('⑤【組立化粧箱】出荷依頼＆出荷実績'!$M$7:$M$256=④【組立化粧箱】在庫情報!H$4),('⑤【組立化粧箱】出荷依頼＆出荷実績'!$O$7:$O$256))</f>
        <v>0</v>
      </c>
      <c r="I298" s="23">
        <f t="shared" si="49"/>
        <v>336</v>
      </c>
      <c r="J298" s="21" cm="1">
        <f t="array" ref="J298">SUMPRODUCT(('③【組立化粧箱】作業依頼＆実績'!$K$7:$K$256=④【組立化粧箱】在庫情報!$B298)*('③【組立化粧箱】作業依頼＆実績'!$L$7:$L$256=④【組立化粧箱】在庫情報!K$4),('③【組立化粧箱】作業依頼＆実績'!$N$7:$N$256))</f>
        <v>0</v>
      </c>
      <c r="K298" s="22">
        <f>SUMPRODUCT(('⑤【組立化粧箱】出荷依頼＆出荷実績'!$L$7:$L$256=④【組立化粧箱】在庫情報!$B298)*('⑤【組立化粧箱】出荷依頼＆出荷実績'!$M$7:$M$256=④【組立化粧箱】在庫情報!K$4),('⑤【組立化粧箱】出荷依頼＆出荷実績'!$O$7:$O$256))</f>
        <v>0</v>
      </c>
      <c r="L298" s="23">
        <f t="shared" si="50"/>
        <v>957</v>
      </c>
      <c r="M298" s="159"/>
      <c r="N298" s="160"/>
      <c r="O298" s="161"/>
      <c r="P298" s="21" cm="1">
        <f t="array" ref="P298">SUMPRODUCT(('③【組立化粧箱】作業依頼＆実績'!$K$7:$K$256=④【組立化粧箱】在庫情報!$B298)*('③【組立化粧箱】作業依頼＆実績'!$L$7:$L$256=④【組立化粧箱】在庫情報!Q$4),('③【組立化粧箱】作業依頼＆実績'!$N$7:$N$256))</f>
        <v>0</v>
      </c>
      <c r="Q298" s="21" cm="1">
        <f t="array" ref="Q298">SUMPRODUCT(('③【組立化粧箱】作業依頼＆実績'!$K$7:$K$256=④【組立化粧箱】在庫情報!$B298)*('③【組立化粧箱】作業依頼＆実績'!$L$7:$L$256=④【組立化粧箱】在庫情報!R$4),('③【組立化粧箱】作業依頼＆実績'!$N$7:$N$256))</f>
        <v>0</v>
      </c>
      <c r="R298" s="23">
        <f t="shared" si="43"/>
        <v>82</v>
      </c>
      <c r="T298" s="68">
        <f t="shared" si="44"/>
        <v>0</v>
      </c>
      <c r="U298" s="22">
        <f t="shared" si="45"/>
        <v>0</v>
      </c>
      <c r="V298" s="69">
        <f t="shared" si="46"/>
        <v>5435</v>
      </c>
    </row>
    <row r="299" spans="2:22" ht="19.5" hidden="1" customHeight="1" outlineLevel="1" x14ac:dyDescent="0.25">
      <c r="B299" s="19">
        <f t="shared" si="47"/>
        <v>45523</v>
      </c>
      <c r="C299" s="20" t="s">
        <v>78</v>
      </c>
      <c r="D299" s="21" cm="1">
        <f t="array" ref="D299">SUMPRODUCT(('③【組立化粧箱】作業依頼＆実績'!$K$7:$K$256=④【組立化粧箱】在庫情報!$B299)*('③【組立化粧箱】作業依頼＆実績'!$L$7:$L$256=④【組立化粧箱】在庫情報!E$4),('③【組立化粧箱】作業依頼＆実績'!$N$7:$N$256))</f>
        <v>0</v>
      </c>
      <c r="E299" s="22">
        <f>SUMPRODUCT(('⑤【組立化粧箱】出荷依頼＆出荷実績'!$L$7:$L$256=④【組立化粧箱】在庫情報!$B299)*('⑤【組立化粧箱】出荷依頼＆出荷実績'!$M$7:$M$256=④【組立化粧箱】在庫情報!E$4),('⑤【組立化粧箱】出荷依頼＆出荷実績'!$O$7:$O$256))</f>
        <v>0</v>
      </c>
      <c r="F299" s="23">
        <f t="shared" si="48"/>
        <v>4060</v>
      </c>
      <c r="G299" s="21" cm="1">
        <f t="array" ref="G299">SUMPRODUCT(('③【組立化粧箱】作業依頼＆実績'!$K$7:$K$256=④【組立化粧箱】在庫情報!$B299)*('③【組立化粧箱】作業依頼＆実績'!$L$7:$L$256=④【組立化粧箱】在庫情報!H$4),('③【組立化粧箱】作業依頼＆実績'!$N$7:$N$256))</f>
        <v>0</v>
      </c>
      <c r="H299" s="22">
        <f>SUMPRODUCT(('⑤【組立化粧箱】出荷依頼＆出荷実績'!$L$7:$L$256=④【組立化粧箱】在庫情報!$B299)*('⑤【組立化粧箱】出荷依頼＆出荷実績'!$M$7:$M$256=④【組立化粧箱】在庫情報!H$4),('⑤【組立化粧箱】出荷依頼＆出荷実績'!$O$7:$O$256))</f>
        <v>0</v>
      </c>
      <c r="I299" s="23">
        <f t="shared" si="49"/>
        <v>336</v>
      </c>
      <c r="J299" s="21" cm="1">
        <f t="array" ref="J299">SUMPRODUCT(('③【組立化粧箱】作業依頼＆実績'!$K$7:$K$256=④【組立化粧箱】在庫情報!$B299)*('③【組立化粧箱】作業依頼＆実績'!$L$7:$L$256=④【組立化粧箱】在庫情報!K$4),('③【組立化粧箱】作業依頼＆実績'!$N$7:$N$256))</f>
        <v>0</v>
      </c>
      <c r="K299" s="22">
        <f>SUMPRODUCT(('⑤【組立化粧箱】出荷依頼＆出荷実績'!$L$7:$L$256=④【組立化粧箱】在庫情報!$B299)*('⑤【組立化粧箱】出荷依頼＆出荷実績'!$M$7:$M$256=④【組立化粧箱】在庫情報!K$4),('⑤【組立化粧箱】出荷依頼＆出荷実績'!$O$7:$O$256))</f>
        <v>0</v>
      </c>
      <c r="L299" s="23">
        <f t="shared" si="50"/>
        <v>957</v>
      </c>
      <c r="M299" s="159"/>
      <c r="N299" s="160"/>
      <c r="O299" s="161"/>
      <c r="P299" s="21" cm="1">
        <f t="array" ref="P299">SUMPRODUCT(('③【組立化粧箱】作業依頼＆実績'!$K$7:$K$256=④【組立化粧箱】在庫情報!$B299)*('③【組立化粧箱】作業依頼＆実績'!$L$7:$L$256=④【組立化粧箱】在庫情報!Q$4),('③【組立化粧箱】作業依頼＆実績'!$N$7:$N$256))</f>
        <v>0</v>
      </c>
      <c r="Q299" s="21" cm="1">
        <f t="array" ref="Q299">SUMPRODUCT(('③【組立化粧箱】作業依頼＆実績'!$K$7:$K$256=④【組立化粧箱】在庫情報!$B299)*('③【組立化粧箱】作業依頼＆実績'!$L$7:$L$256=④【組立化粧箱】在庫情報!R$4),('③【組立化粧箱】作業依頼＆実績'!$N$7:$N$256))</f>
        <v>0</v>
      </c>
      <c r="R299" s="23">
        <f t="shared" si="43"/>
        <v>82</v>
      </c>
      <c r="T299" s="68">
        <f t="shared" si="44"/>
        <v>0</v>
      </c>
      <c r="U299" s="22">
        <f t="shared" si="45"/>
        <v>0</v>
      </c>
      <c r="V299" s="69">
        <f t="shared" si="46"/>
        <v>5435</v>
      </c>
    </row>
    <row r="300" spans="2:22" ht="19.5" hidden="1" customHeight="1" outlineLevel="1" x14ac:dyDescent="0.25">
      <c r="B300" s="19">
        <f t="shared" si="47"/>
        <v>45524</v>
      </c>
      <c r="C300" s="20" t="s">
        <v>79</v>
      </c>
      <c r="D300" s="21" cm="1">
        <f t="array" ref="D300">SUMPRODUCT(('③【組立化粧箱】作業依頼＆実績'!$K$7:$K$256=④【組立化粧箱】在庫情報!$B300)*('③【組立化粧箱】作業依頼＆実績'!$L$7:$L$256=④【組立化粧箱】在庫情報!E$4),('③【組立化粧箱】作業依頼＆実績'!$N$7:$N$256))</f>
        <v>0</v>
      </c>
      <c r="E300" s="22">
        <f>SUMPRODUCT(('⑤【組立化粧箱】出荷依頼＆出荷実績'!$L$7:$L$256=④【組立化粧箱】在庫情報!$B300)*('⑤【組立化粧箱】出荷依頼＆出荷実績'!$M$7:$M$256=④【組立化粧箱】在庫情報!E$4),('⑤【組立化粧箱】出荷依頼＆出荷実績'!$O$7:$O$256))</f>
        <v>0</v>
      </c>
      <c r="F300" s="23">
        <f t="shared" si="48"/>
        <v>4060</v>
      </c>
      <c r="G300" s="21" cm="1">
        <f t="array" ref="G300">SUMPRODUCT(('③【組立化粧箱】作業依頼＆実績'!$K$7:$K$256=④【組立化粧箱】在庫情報!$B300)*('③【組立化粧箱】作業依頼＆実績'!$L$7:$L$256=④【組立化粧箱】在庫情報!H$4),('③【組立化粧箱】作業依頼＆実績'!$N$7:$N$256))</f>
        <v>0</v>
      </c>
      <c r="H300" s="22">
        <f>SUMPRODUCT(('⑤【組立化粧箱】出荷依頼＆出荷実績'!$L$7:$L$256=④【組立化粧箱】在庫情報!$B300)*('⑤【組立化粧箱】出荷依頼＆出荷実績'!$M$7:$M$256=④【組立化粧箱】在庫情報!H$4),('⑤【組立化粧箱】出荷依頼＆出荷実績'!$O$7:$O$256))</f>
        <v>0</v>
      </c>
      <c r="I300" s="23">
        <f t="shared" si="49"/>
        <v>336</v>
      </c>
      <c r="J300" s="21" cm="1">
        <f t="array" ref="J300">SUMPRODUCT(('③【組立化粧箱】作業依頼＆実績'!$K$7:$K$256=④【組立化粧箱】在庫情報!$B300)*('③【組立化粧箱】作業依頼＆実績'!$L$7:$L$256=④【組立化粧箱】在庫情報!K$4),('③【組立化粧箱】作業依頼＆実績'!$N$7:$N$256))</f>
        <v>0</v>
      </c>
      <c r="K300" s="22">
        <f>SUMPRODUCT(('⑤【組立化粧箱】出荷依頼＆出荷実績'!$L$7:$L$256=④【組立化粧箱】在庫情報!$B300)*('⑤【組立化粧箱】出荷依頼＆出荷実績'!$M$7:$M$256=④【組立化粧箱】在庫情報!K$4),('⑤【組立化粧箱】出荷依頼＆出荷実績'!$O$7:$O$256))</f>
        <v>0</v>
      </c>
      <c r="L300" s="23">
        <f t="shared" si="50"/>
        <v>957</v>
      </c>
      <c r="M300" s="159"/>
      <c r="N300" s="160"/>
      <c r="O300" s="161"/>
      <c r="P300" s="21" cm="1">
        <f t="array" ref="P300">SUMPRODUCT(('③【組立化粧箱】作業依頼＆実績'!$K$7:$K$256=④【組立化粧箱】在庫情報!$B300)*('③【組立化粧箱】作業依頼＆実績'!$L$7:$L$256=④【組立化粧箱】在庫情報!Q$4),('③【組立化粧箱】作業依頼＆実績'!$N$7:$N$256))</f>
        <v>0</v>
      </c>
      <c r="Q300" s="21" cm="1">
        <f t="array" ref="Q300">SUMPRODUCT(('③【組立化粧箱】作業依頼＆実績'!$K$7:$K$256=④【組立化粧箱】在庫情報!$B300)*('③【組立化粧箱】作業依頼＆実績'!$L$7:$L$256=④【組立化粧箱】在庫情報!R$4),('③【組立化粧箱】作業依頼＆実績'!$N$7:$N$256))</f>
        <v>0</v>
      </c>
      <c r="R300" s="23">
        <f t="shared" si="43"/>
        <v>82</v>
      </c>
      <c r="T300" s="68">
        <f t="shared" si="44"/>
        <v>0</v>
      </c>
      <c r="U300" s="22">
        <f t="shared" si="45"/>
        <v>0</v>
      </c>
      <c r="V300" s="69">
        <f t="shared" si="46"/>
        <v>5435</v>
      </c>
    </row>
    <row r="301" spans="2:22" ht="19.5" hidden="1" customHeight="1" outlineLevel="1" x14ac:dyDescent="0.25">
      <c r="B301" s="19">
        <f t="shared" si="47"/>
        <v>45525</v>
      </c>
      <c r="C301" s="20" t="s">
        <v>80</v>
      </c>
      <c r="D301" s="21" cm="1">
        <f t="array" ref="D301">SUMPRODUCT(('③【組立化粧箱】作業依頼＆実績'!$K$7:$K$256=④【組立化粧箱】在庫情報!$B301)*('③【組立化粧箱】作業依頼＆実績'!$L$7:$L$256=④【組立化粧箱】在庫情報!E$4),('③【組立化粧箱】作業依頼＆実績'!$N$7:$N$256))</f>
        <v>0</v>
      </c>
      <c r="E301" s="22">
        <f>SUMPRODUCT(('⑤【組立化粧箱】出荷依頼＆出荷実績'!$L$7:$L$256=④【組立化粧箱】在庫情報!$B301)*('⑤【組立化粧箱】出荷依頼＆出荷実績'!$M$7:$M$256=④【組立化粧箱】在庫情報!E$4),('⑤【組立化粧箱】出荷依頼＆出荷実績'!$O$7:$O$256))</f>
        <v>0</v>
      </c>
      <c r="F301" s="23">
        <f t="shared" si="48"/>
        <v>4060</v>
      </c>
      <c r="G301" s="21" cm="1">
        <f t="array" ref="G301">SUMPRODUCT(('③【組立化粧箱】作業依頼＆実績'!$K$7:$K$256=④【組立化粧箱】在庫情報!$B301)*('③【組立化粧箱】作業依頼＆実績'!$L$7:$L$256=④【組立化粧箱】在庫情報!H$4),('③【組立化粧箱】作業依頼＆実績'!$N$7:$N$256))</f>
        <v>0</v>
      </c>
      <c r="H301" s="22">
        <f>SUMPRODUCT(('⑤【組立化粧箱】出荷依頼＆出荷実績'!$L$7:$L$256=④【組立化粧箱】在庫情報!$B301)*('⑤【組立化粧箱】出荷依頼＆出荷実績'!$M$7:$M$256=④【組立化粧箱】在庫情報!H$4),('⑤【組立化粧箱】出荷依頼＆出荷実績'!$O$7:$O$256))</f>
        <v>0</v>
      </c>
      <c r="I301" s="23">
        <f t="shared" si="49"/>
        <v>336</v>
      </c>
      <c r="J301" s="21" cm="1">
        <f t="array" ref="J301">SUMPRODUCT(('③【組立化粧箱】作業依頼＆実績'!$K$7:$K$256=④【組立化粧箱】在庫情報!$B301)*('③【組立化粧箱】作業依頼＆実績'!$L$7:$L$256=④【組立化粧箱】在庫情報!K$4),('③【組立化粧箱】作業依頼＆実績'!$N$7:$N$256))</f>
        <v>0</v>
      </c>
      <c r="K301" s="22">
        <f>SUMPRODUCT(('⑤【組立化粧箱】出荷依頼＆出荷実績'!$L$7:$L$256=④【組立化粧箱】在庫情報!$B301)*('⑤【組立化粧箱】出荷依頼＆出荷実績'!$M$7:$M$256=④【組立化粧箱】在庫情報!K$4),('⑤【組立化粧箱】出荷依頼＆出荷実績'!$O$7:$O$256))</f>
        <v>0</v>
      </c>
      <c r="L301" s="23">
        <f t="shared" si="50"/>
        <v>957</v>
      </c>
      <c r="M301" s="159"/>
      <c r="N301" s="160"/>
      <c r="O301" s="161"/>
      <c r="P301" s="21" cm="1">
        <f t="array" ref="P301">SUMPRODUCT(('③【組立化粧箱】作業依頼＆実績'!$K$7:$K$256=④【組立化粧箱】在庫情報!$B301)*('③【組立化粧箱】作業依頼＆実績'!$L$7:$L$256=④【組立化粧箱】在庫情報!Q$4),('③【組立化粧箱】作業依頼＆実績'!$N$7:$N$256))</f>
        <v>0</v>
      </c>
      <c r="Q301" s="21" cm="1">
        <f t="array" ref="Q301">SUMPRODUCT(('③【組立化粧箱】作業依頼＆実績'!$K$7:$K$256=④【組立化粧箱】在庫情報!$B301)*('③【組立化粧箱】作業依頼＆実績'!$L$7:$L$256=④【組立化粧箱】在庫情報!R$4),('③【組立化粧箱】作業依頼＆実績'!$N$7:$N$256))</f>
        <v>0</v>
      </c>
      <c r="R301" s="23">
        <f t="shared" si="43"/>
        <v>82</v>
      </c>
      <c r="T301" s="68">
        <f t="shared" si="44"/>
        <v>0</v>
      </c>
      <c r="U301" s="22">
        <f t="shared" si="45"/>
        <v>0</v>
      </c>
      <c r="V301" s="69">
        <f t="shared" si="46"/>
        <v>5435</v>
      </c>
    </row>
    <row r="302" spans="2:22" ht="19.5" hidden="1" customHeight="1" outlineLevel="1" x14ac:dyDescent="0.25">
      <c r="B302" s="19">
        <f t="shared" si="47"/>
        <v>45526</v>
      </c>
      <c r="C302" s="20" t="s">
        <v>81</v>
      </c>
      <c r="D302" s="21" cm="1">
        <f t="array" ref="D302">SUMPRODUCT(('③【組立化粧箱】作業依頼＆実績'!$K$7:$K$256=④【組立化粧箱】在庫情報!$B302)*('③【組立化粧箱】作業依頼＆実績'!$L$7:$L$256=④【組立化粧箱】在庫情報!E$4),('③【組立化粧箱】作業依頼＆実績'!$N$7:$N$256))</f>
        <v>0</v>
      </c>
      <c r="E302" s="22">
        <f>SUMPRODUCT(('⑤【組立化粧箱】出荷依頼＆出荷実績'!$L$7:$L$256=④【組立化粧箱】在庫情報!$B302)*('⑤【組立化粧箱】出荷依頼＆出荷実績'!$M$7:$M$256=④【組立化粧箱】在庫情報!E$4),('⑤【組立化粧箱】出荷依頼＆出荷実績'!$O$7:$O$256))</f>
        <v>0</v>
      </c>
      <c r="F302" s="23">
        <f t="shared" si="48"/>
        <v>4060</v>
      </c>
      <c r="G302" s="21" cm="1">
        <f t="array" ref="G302">SUMPRODUCT(('③【組立化粧箱】作業依頼＆実績'!$K$7:$K$256=④【組立化粧箱】在庫情報!$B302)*('③【組立化粧箱】作業依頼＆実績'!$L$7:$L$256=④【組立化粧箱】在庫情報!H$4),('③【組立化粧箱】作業依頼＆実績'!$N$7:$N$256))</f>
        <v>0</v>
      </c>
      <c r="H302" s="22">
        <f>SUMPRODUCT(('⑤【組立化粧箱】出荷依頼＆出荷実績'!$L$7:$L$256=④【組立化粧箱】在庫情報!$B302)*('⑤【組立化粧箱】出荷依頼＆出荷実績'!$M$7:$M$256=④【組立化粧箱】在庫情報!H$4),('⑤【組立化粧箱】出荷依頼＆出荷実績'!$O$7:$O$256))</f>
        <v>0</v>
      </c>
      <c r="I302" s="23">
        <f t="shared" si="49"/>
        <v>336</v>
      </c>
      <c r="J302" s="21" cm="1">
        <f t="array" ref="J302">SUMPRODUCT(('③【組立化粧箱】作業依頼＆実績'!$K$7:$K$256=④【組立化粧箱】在庫情報!$B302)*('③【組立化粧箱】作業依頼＆実績'!$L$7:$L$256=④【組立化粧箱】在庫情報!K$4),('③【組立化粧箱】作業依頼＆実績'!$N$7:$N$256))</f>
        <v>0</v>
      </c>
      <c r="K302" s="22">
        <f>SUMPRODUCT(('⑤【組立化粧箱】出荷依頼＆出荷実績'!$L$7:$L$256=④【組立化粧箱】在庫情報!$B302)*('⑤【組立化粧箱】出荷依頼＆出荷実績'!$M$7:$M$256=④【組立化粧箱】在庫情報!K$4),('⑤【組立化粧箱】出荷依頼＆出荷実績'!$O$7:$O$256))</f>
        <v>0</v>
      </c>
      <c r="L302" s="23">
        <f t="shared" si="50"/>
        <v>957</v>
      </c>
      <c r="M302" s="159"/>
      <c r="N302" s="160"/>
      <c r="O302" s="161"/>
      <c r="P302" s="21" cm="1">
        <f t="array" ref="P302">SUMPRODUCT(('③【組立化粧箱】作業依頼＆実績'!$K$7:$K$256=④【組立化粧箱】在庫情報!$B302)*('③【組立化粧箱】作業依頼＆実績'!$L$7:$L$256=④【組立化粧箱】在庫情報!Q$4),('③【組立化粧箱】作業依頼＆実績'!$N$7:$N$256))</f>
        <v>0</v>
      </c>
      <c r="Q302" s="21" cm="1">
        <f t="array" ref="Q302">SUMPRODUCT(('③【組立化粧箱】作業依頼＆実績'!$K$7:$K$256=④【組立化粧箱】在庫情報!$B302)*('③【組立化粧箱】作業依頼＆実績'!$L$7:$L$256=④【組立化粧箱】在庫情報!R$4),('③【組立化粧箱】作業依頼＆実績'!$N$7:$N$256))</f>
        <v>0</v>
      </c>
      <c r="R302" s="23">
        <f t="shared" si="43"/>
        <v>82</v>
      </c>
      <c r="T302" s="68">
        <f t="shared" si="44"/>
        <v>0</v>
      </c>
      <c r="U302" s="22">
        <f t="shared" si="45"/>
        <v>0</v>
      </c>
      <c r="V302" s="69">
        <f t="shared" si="46"/>
        <v>5435</v>
      </c>
    </row>
    <row r="303" spans="2:22" ht="19.5" hidden="1" customHeight="1" outlineLevel="1" x14ac:dyDescent="0.25">
      <c r="B303" s="19">
        <f t="shared" si="47"/>
        <v>45527</v>
      </c>
      <c r="C303" s="20" t="s">
        <v>75</v>
      </c>
      <c r="D303" s="21" cm="1">
        <f t="array" ref="D303">SUMPRODUCT(('③【組立化粧箱】作業依頼＆実績'!$K$7:$K$256=④【組立化粧箱】在庫情報!$B303)*('③【組立化粧箱】作業依頼＆実績'!$L$7:$L$256=④【組立化粧箱】在庫情報!E$4),('③【組立化粧箱】作業依頼＆実績'!$N$7:$N$256))</f>
        <v>0</v>
      </c>
      <c r="E303" s="22">
        <f>SUMPRODUCT(('⑤【組立化粧箱】出荷依頼＆出荷実績'!$L$7:$L$256=④【組立化粧箱】在庫情報!$B303)*('⑤【組立化粧箱】出荷依頼＆出荷実績'!$M$7:$M$256=④【組立化粧箱】在庫情報!E$4),('⑤【組立化粧箱】出荷依頼＆出荷実績'!$O$7:$O$256))</f>
        <v>0</v>
      </c>
      <c r="F303" s="23">
        <f t="shared" si="48"/>
        <v>4060</v>
      </c>
      <c r="G303" s="21" cm="1">
        <f t="array" ref="G303">SUMPRODUCT(('③【組立化粧箱】作業依頼＆実績'!$K$7:$K$256=④【組立化粧箱】在庫情報!$B303)*('③【組立化粧箱】作業依頼＆実績'!$L$7:$L$256=④【組立化粧箱】在庫情報!H$4),('③【組立化粧箱】作業依頼＆実績'!$N$7:$N$256))</f>
        <v>0</v>
      </c>
      <c r="H303" s="22">
        <f>SUMPRODUCT(('⑤【組立化粧箱】出荷依頼＆出荷実績'!$L$7:$L$256=④【組立化粧箱】在庫情報!$B303)*('⑤【組立化粧箱】出荷依頼＆出荷実績'!$M$7:$M$256=④【組立化粧箱】在庫情報!H$4),('⑤【組立化粧箱】出荷依頼＆出荷実績'!$O$7:$O$256))</f>
        <v>0</v>
      </c>
      <c r="I303" s="23">
        <f t="shared" si="49"/>
        <v>336</v>
      </c>
      <c r="J303" s="21" cm="1">
        <f t="array" ref="J303">SUMPRODUCT(('③【組立化粧箱】作業依頼＆実績'!$K$7:$K$256=④【組立化粧箱】在庫情報!$B303)*('③【組立化粧箱】作業依頼＆実績'!$L$7:$L$256=④【組立化粧箱】在庫情報!K$4),('③【組立化粧箱】作業依頼＆実績'!$N$7:$N$256))</f>
        <v>0</v>
      </c>
      <c r="K303" s="22">
        <f>SUMPRODUCT(('⑤【組立化粧箱】出荷依頼＆出荷実績'!$L$7:$L$256=④【組立化粧箱】在庫情報!$B303)*('⑤【組立化粧箱】出荷依頼＆出荷実績'!$M$7:$M$256=④【組立化粧箱】在庫情報!K$4),('⑤【組立化粧箱】出荷依頼＆出荷実績'!$O$7:$O$256))</f>
        <v>0</v>
      </c>
      <c r="L303" s="23">
        <f t="shared" si="50"/>
        <v>957</v>
      </c>
      <c r="M303" s="159"/>
      <c r="N303" s="160"/>
      <c r="O303" s="161"/>
      <c r="P303" s="21" cm="1">
        <f t="array" ref="P303">SUMPRODUCT(('③【組立化粧箱】作業依頼＆実績'!$K$7:$K$256=④【組立化粧箱】在庫情報!$B303)*('③【組立化粧箱】作業依頼＆実績'!$L$7:$L$256=④【組立化粧箱】在庫情報!Q$4),('③【組立化粧箱】作業依頼＆実績'!$N$7:$N$256))</f>
        <v>0</v>
      </c>
      <c r="Q303" s="21" cm="1">
        <f t="array" ref="Q303">SUMPRODUCT(('③【組立化粧箱】作業依頼＆実績'!$K$7:$K$256=④【組立化粧箱】在庫情報!$B303)*('③【組立化粧箱】作業依頼＆実績'!$L$7:$L$256=④【組立化粧箱】在庫情報!R$4),('③【組立化粧箱】作業依頼＆実績'!$N$7:$N$256))</f>
        <v>0</v>
      </c>
      <c r="R303" s="23">
        <f t="shared" si="43"/>
        <v>82</v>
      </c>
      <c r="T303" s="68">
        <f t="shared" si="44"/>
        <v>0</v>
      </c>
      <c r="U303" s="22">
        <f t="shared" si="45"/>
        <v>0</v>
      </c>
      <c r="V303" s="69">
        <f t="shared" si="46"/>
        <v>5435</v>
      </c>
    </row>
    <row r="304" spans="2:22" ht="19.5" hidden="1" customHeight="1" outlineLevel="1" x14ac:dyDescent="0.25">
      <c r="B304" s="19">
        <f t="shared" si="47"/>
        <v>45528</v>
      </c>
      <c r="C304" s="20" t="s">
        <v>76</v>
      </c>
      <c r="D304" s="21" cm="1">
        <f t="array" ref="D304">SUMPRODUCT(('③【組立化粧箱】作業依頼＆実績'!$K$7:$K$256=④【組立化粧箱】在庫情報!$B304)*('③【組立化粧箱】作業依頼＆実績'!$L$7:$L$256=④【組立化粧箱】在庫情報!E$4),('③【組立化粧箱】作業依頼＆実績'!$N$7:$N$256))</f>
        <v>0</v>
      </c>
      <c r="E304" s="22">
        <f>SUMPRODUCT(('⑤【組立化粧箱】出荷依頼＆出荷実績'!$L$7:$L$256=④【組立化粧箱】在庫情報!$B304)*('⑤【組立化粧箱】出荷依頼＆出荷実績'!$M$7:$M$256=④【組立化粧箱】在庫情報!E$4),('⑤【組立化粧箱】出荷依頼＆出荷実績'!$O$7:$O$256))</f>
        <v>0</v>
      </c>
      <c r="F304" s="23">
        <f t="shared" si="48"/>
        <v>4060</v>
      </c>
      <c r="G304" s="21" cm="1">
        <f t="array" ref="G304">SUMPRODUCT(('③【組立化粧箱】作業依頼＆実績'!$K$7:$K$256=④【組立化粧箱】在庫情報!$B304)*('③【組立化粧箱】作業依頼＆実績'!$L$7:$L$256=④【組立化粧箱】在庫情報!H$4),('③【組立化粧箱】作業依頼＆実績'!$N$7:$N$256))</f>
        <v>0</v>
      </c>
      <c r="H304" s="22">
        <f>SUMPRODUCT(('⑤【組立化粧箱】出荷依頼＆出荷実績'!$L$7:$L$256=④【組立化粧箱】在庫情報!$B304)*('⑤【組立化粧箱】出荷依頼＆出荷実績'!$M$7:$M$256=④【組立化粧箱】在庫情報!H$4),('⑤【組立化粧箱】出荷依頼＆出荷実績'!$O$7:$O$256))</f>
        <v>0</v>
      </c>
      <c r="I304" s="23">
        <f t="shared" si="49"/>
        <v>336</v>
      </c>
      <c r="J304" s="21" cm="1">
        <f t="array" ref="J304">SUMPRODUCT(('③【組立化粧箱】作業依頼＆実績'!$K$7:$K$256=④【組立化粧箱】在庫情報!$B304)*('③【組立化粧箱】作業依頼＆実績'!$L$7:$L$256=④【組立化粧箱】在庫情報!K$4),('③【組立化粧箱】作業依頼＆実績'!$N$7:$N$256))</f>
        <v>0</v>
      </c>
      <c r="K304" s="22">
        <f>SUMPRODUCT(('⑤【組立化粧箱】出荷依頼＆出荷実績'!$L$7:$L$256=④【組立化粧箱】在庫情報!$B304)*('⑤【組立化粧箱】出荷依頼＆出荷実績'!$M$7:$M$256=④【組立化粧箱】在庫情報!K$4),('⑤【組立化粧箱】出荷依頼＆出荷実績'!$O$7:$O$256))</f>
        <v>0</v>
      </c>
      <c r="L304" s="23">
        <f t="shared" si="50"/>
        <v>957</v>
      </c>
      <c r="M304" s="159"/>
      <c r="N304" s="160"/>
      <c r="O304" s="161"/>
      <c r="P304" s="21" cm="1">
        <f t="array" ref="P304">SUMPRODUCT(('③【組立化粧箱】作業依頼＆実績'!$K$7:$K$256=④【組立化粧箱】在庫情報!$B304)*('③【組立化粧箱】作業依頼＆実績'!$L$7:$L$256=④【組立化粧箱】在庫情報!Q$4),('③【組立化粧箱】作業依頼＆実績'!$N$7:$N$256))</f>
        <v>0</v>
      </c>
      <c r="Q304" s="21" cm="1">
        <f t="array" ref="Q304">SUMPRODUCT(('③【組立化粧箱】作業依頼＆実績'!$K$7:$K$256=④【組立化粧箱】在庫情報!$B304)*('③【組立化粧箱】作業依頼＆実績'!$L$7:$L$256=④【組立化粧箱】在庫情報!R$4),('③【組立化粧箱】作業依頼＆実績'!$N$7:$N$256))</f>
        <v>0</v>
      </c>
      <c r="R304" s="23">
        <f t="shared" si="43"/>
        <v>82</v>
      </c>
      <c r="T304" s="68">
        <f t="shared" si="44"/>
        <v>0</v>
      </c>
      <c r="U304" s="22">
        <f t="shared" si="45"/>
        <v>0</v>
      </c>
      <c r="V304" s="69">
        <f t="shared" si="46"/>
        <v>5435</v>
      </c>
    </row>
    <row r="305" spans="2:22" ht="19.5" hidden="1" customHeight="1" outlineLevel="1" x14ac:dyDescent="0.25">
      <c r="B305" s="19">
        <f t="shared" si="47"/>
        <v>45529</v>
      </c>
      <c r="C305" s="20" t="s">
        <v>77</v>
      </c>
      <c r="D305" s="21" cm="1">
        <f t="array" ref="D305">SUMPRODUCT(('③【組立化粧箱】作業依頼＆実績'!$K$7:$K$256=④【組立化粧箱】在庫情報!$B305)*('③【組立化粧箱】作業依頼＆実績'!$L$7:$L$256=④【組立化粧箱】在庫情報!E$4),('③【組立化粧箱】作業依頼＆実績'!$N$7:$N$256))</f>
        <v>0</v>
      </c>
      <c r="E305" s="22">
        <f>SUMPRODUCT(('⑤【組立化粧箱】出荷依頼＆出荷実績'!$L$7:$L$256=④【組立化粧箱】在庫情報!$B305)*('⑤【組立化粧箱】出荷依頼＆出荷実績'!$M$7:$M$256=④【組立化粧箱】在庫情報!E$4),('⑤【組立化粧箱】出荷依頼＆出荷実績'!$O$7:$O$256))</f>
        <v>0</v>
      </c>
      <c r="F305" s="23">
        <f t="shared" si="48"/>
        <v>4060</v>
      </c>
      <c r="G305" s="21" cm="1">
        <f t="array" ref="G305">SUMPRODUCT(('③【組立化粧箱】作業依頼＆実績'!$K$7:$K$256=④【組立化粧箱】在庫情報!$B305)*('③【組立化粧箱】作業依頼＆実績'!$L$7:$L$256=④【組立化粧箱】在庫情報!H$4),('③【組立化粧箱】作業依頼＆実績'!$N$7:$N$256))</f>
        <v>0</v>
      </c>
      <c r="H305" s="22">
        <f>SUMPRODUCT(('⑤【組立化粧箱】出荷依頼＆出荷実績'!$L$7:$L$256=④【組立化粧箱】在庫情報!$B305)*('⑤【組立化粧箱】出荷依頼＆出荷実績'!$M$7:$M$256=④【組立化粧箱】在庫情報!H$4),('⑤【組立化粧箱】出荷依頼＆出荷実績'!$O$7:$O$256))</f>
        <v>0</v>
      </c>
      <c r="I305" s="23">
        <f t="shared" si="49"/>
        <v>336</v>
      </c>
      <c r="J305" s="21" cm="1">
        <f t="array" ref="J305">SUMPRODUCT(('③【組立化粧箱】作業依頼＆実績'!$K$7:$K$256=④【組立化粧箱】在庫情報!$B305)*('③【組立化粧箱】作業依頼＆実績'!$L$7:$L$256=④【組立化粧箱】在庫情報!K$4),('③【組立化粧箱】作業依頼＆実績'!$N$7:$N$256))</f>
        <v>0</v>
      </c>
      <c r="K305" s="22">
        <f>SUMPRODUCT(('⑤【組立化粧箱】出荷依頼＆出荷実績'!$L$7:$L$256=④【組立化粧箱】在庫情報!$B305)*('⑤【組立化粧箱】出荷依頼＆出荷実績'!$M$7:$M$256=④【組立化粧箱】在庫情報!K$4),('⑤【組立化粧箱】出荷依頼＆出荷実績'!$O$7:$O$256))</f>
        <v>0</v>
      </c>
      <c r="L305" s="23">
        <f t="shared" si="50"/>
        <v>957</v>
      </c>
      <c r="M305" s="159"/>
      <c r="N305" s="160"/>
      <c r="O305" s="161"/>
      <c r="P305" s="21" cm="1">
        <f t="array" ref="P305">SUMPRODUCT(('③【組立化粧箱】作業依頼＆実績'!$K$7:$K$256=④【組立化粧箱】在庫情報!$B305)*('③【組立化粧箱】作業依頼＆実績'!$L$7:$L$256=④【組立化粧箱】在庫情報!Q$4),('③【組立化粧箱】作業依頼＆実績'!$N$7:$N$256))</f>
        <v>0</v>
      </c>
      <c r="Q305" s="21" cm="1">
        <f t="array" ref="Q305">SUMPRODUCT(('③【組立化粧箱】作業依頼＆実績'!$K$7:$K$256=④【組立化粧箱】在庫情報!$B305)*('③【組立化粧箱】作業依頼＆実績'!$L$7:$L$256=④【組立化粧箱】在庫情報!R$4),('③【組立化粧箱】作業依頼＆実績'!$N$7:$N$256))</f>
        <v>0</v>
      </c>
      <c r="R305" s="23">
        <f t="shared" si="43"/>
        <v>82</v>
      </c>
      <c r="T305" s="68">
        <f t="shared" si="44"/>
        <v>0</v>
      </c>
      <c r="U305" s="22">
        <f t="shared" si="45"/>
        <v>0</v>
      </c>
      <c r="V305" s="69">
        <f t="shared" si="46"/>
        <v>5435</v>
      </c>
    </row>
    <row r="306" spans="2:22" ht="19.5" hidden="1" customHeight="1" outlineLevel="1" x14ac:dyDescent="0.25">
      <c r="B306" s="19">
        <f t="shared" si="47"/>
        <v>45530</v>
      </c>
      <c r="C306" s="20" t="s">
        <v>78</v>
      </c>
      <c r="D306" s="21" cm="1">
        <f t="array" ref="D306">SUMPRODUCT(('③【組立化粧箱】作業依頼＆実績'!$K$7:$K$256=④【組立化粧箱】在庫情報!$B306)*('③【組立化粧箱】作業依頼＆実績'!$L$7:$L$256=④【組立化粧箱】在庫情報!E$4),('③【組立化粧箱】作業依頼＆実績'!$N$7:$N$256))</f>
        <v>0</v>
      </c>
      <c r="E306" s="22">
        <f>SUMPRODUCT(('⑤【組立化粧箱】出荷依頼＆出荷実績'!$L$7:$L$256=④【組立化粧箱】在庫情報!$B306)*('⑤【組立化粧箱】出荷依頼＆出荷実績'!$M$7:$M$256=④【組立化粧箱】在庫情報!E$4),('⑤【組立化粧箱】出荷依頼＆出荷実績'!$O$7:$O$256))</f>
        <v>0</v>
      </c>
      <c r="F306" s="23">
        <f t="shared" si="48"/>
        <v>4060</v>
      </c>
      <c r="G306" s="21" cm="1">
        <f t="array" ref="G306">SUMPRODUCT(('③【組立化粧箱】作業依頼＆実績'!$K$7:$K$256=④【組立化粧箱】在庫情報!$B306)*('③【組立化粧箱】作業依頼＆実績'!$L$7:$L$256=④【組立化粧箱】在庫情報!H$4),('③【組立化粧箱】作業依頼＆実績'!$N$7:$N$256))</f>
        <v>0</v>
      </c>
      <c r="H306" s="22">
        <f>SUMPRODUCT(('⑤【組立化粧箱】出荷依頼＆出荷実績'!$L$7:$L$256=④【組立化粧箱】在庫情報!$B306)*('⑤【組立化粧箱】出荷依頼＆出荷実績'!$M$7:$M$256=④【組立化粧箱】在庫情報!H$4),('⑤【組立化粧箱】出荷依頼＆出荷実績'!$O$7:$O$256))</f>
        <v>0</v>
      </c>
      <c r="I306" s="23">
        <f t="shared" si="49"/>
        <v>336</v>
      </c>
      <c r="J306" s="21" cm="1">
        <f t="array" ref="J306">SUMPRODUCT(('③【組立化粧箱】作業依頼＆実績'!$K$7:$K$256=④【組立化粧箱】在庫情報!$B306)*('③【組立化粧箱】作業依頼＆実績'!$L$7:$L$256=④【組立化粧箱】在庫情報!K$4),('③【組立化粧箱】作業依頼＆実績'!$N$7:$N$256))</f>
        <v>0</v>
      </c>
      <c r="K306" s="22">
        <f>SUMPRODUCT(('⑤【組立化粧箱】出荷依頼＆出荷実績'!$L$7:$L$256=④【組立化粧箱】在庫情報!$B306)*('⑤【組立化粧箱】出荷依頼＆出荷実績'!$M$7:$M$256=④【組立化粧箱】在庫情報!K$4),('⑤【組立化粧箱】出荷依頼＆出荷実績'!$O$7:$O$256))</f>
        <v>0</v>
      </c>
      <c r="L306" s="23">
        <f t="shared" si="50"/>
        <v>957</v>
      </c>
      <c r="M306" s="159"/>
      <c r="N306" s="160"/>
      <c r="O306" s="161"/>
      <c r="P306" s="21" cm="1">
        <f t="array" ref="P306">SUMPRODUCT(('③【組立化粧箱】作業依頼＆実績'!$K$7:$K$256=④【組立化粧箱】在庫情報!$B306)*('③【組立化粧箱】作業依頼＆実績'!$L$7:$L$256=④【組立化粧箱】在庫情報!Q$4),('③【組立化粧箱】作業依頼＆実績'!$N$7:$N$256))</f>
        <v>0</v>
      </c>
      <c r="Q306" s="21" cm="1">
        <f t="array" ref="Q306">SUMPRODUCT(('③【組立化粧箱】作業依頼＆実績'!$K$7:$K$256=④【組立化粧箱】在庫情報!$B306)*('③【組立化粧箱】作業依頼＆実績'!$L$7:$L$256=④【組立化粧箱】在庫情報!R$4),('③【組立化粧箱】作業依頼＆実績'!$N$7:$N$256))</f>
        <v>0</v>
      </c>
      <c r="R306" s="23">
        <f t="shared" si="43"/>
        <v>82</v>
      </c>
      <c r="T306" s="68">
        <f t="shared" si="44"/>
        <v>0</v>
      </c>
      <c r="U306" s="22">
        <f t="shared" si="45"/>
        <v>0</v>
      </c>
      <c r="V306" s="69">
        <f t="shared" si="46"/>
        <v>5435</v>
      </c>
    </row>
    <row r="307" spans="2:22" ht="19.5" hidden="1" customHeight="1" outlineLevel="1" x14ac:dyDescent="0.25">
      <c r="B307" s="19">
        <f t="shared" si="47"/>
        <v>45531</v>
      </c>
      <c r="C307" s="20" t="s">
        <v>79</v>
      </c>
      <c r="D307" s="21" cm="1">
        <f t="array" ref="D307">SUMPRODUCT(('③【組立化粧箱】作業依頼＆実績'!$K$7:$K$256=④【組立化粧箱】在庫情報!$B307)*('③【組立化粧箱】作業依頼＆実績'!$L$7:$L$256=④【組立化粧箱】在庫情報!E$4),('③【組立化粧箱】作業依頼＆実績'!$N$7:$N$256))</f>
        <v>0</v>
      </c>
      <c r="E307" s="22">
        <f>SUMPRODUCT(('⑤【組立化粧箱】出荷依頼＆出荷実績'!$L$7:$L$256=④【組立化粧箱】在庫情報!$B307)*('⑤【組立化粧箱】出荷依頼＆出荷実績'!$M$7:$M$256=④【組立化粧箱】在庫情報!E$4),('⑤【組立化粧箱】出荷依頼＆出荷実績'!$O$7:$O$256))</f>
        <v>0</v>
      </c>
      <c r="F307" s="23">
        <f t="shared" si="48"/>
        <v>4060</v>
      </c>
      <c r="G307" s="21" cm="1">
        <f t="array" ref="G307">SUMPRODUCT(('③【組立化粧箱】作業依頼＆実績'!$K$7:$K$256=④【組立化粧箱】在庫情報!$B307)*('③【組立化粧箱】作業依頼＆実績'!$L$7:$L$256=④【組立化粧箱】在庫情報!H$4),('③【組立化粧箱】作業依頼＆実績'!$N$7:$N$256))</f>
        <v>0</v>
      </c>
      <c r="H307" s="22">
        <f>SUMPRODUCT(('⑤【組立化粧箱】出荷依頼＆出荷実績'!$L$7:$L$256=④【組立化粧箱】在庫情報!$B307)*('⑤【組立化粧箱】出荷依頼＆出荷実績'!$M$7:$M$256=④【組立化粧箱】在庫情報!H$4),('⑤【組立化粧箱】出荷依頼＆出荷実績'!$O$7:$O$256))</f>
        <v>0</v>
      </c>
      <c r="I307" s="23">
        <f t="shared" si="49"/>
        <v>336</v>
      </c>
      <c r="J307" s="21" cm="1">
        <f t="array" ref="J307">SUMPRODUCT(('③【組立化粧箱】作業依頼＆実績'!$K$7:$K$256=④【組立化粧箱】在庫情報!$B307)*('③【組立化粧箱】作業依頼＆実績'!$L$7:$L$256=④【組立化粧箱】在庫情報!K$4),('③【組立化粧箱】作業依頼＆実績'!$N$7:$N$256))</f>
        <v>0</v>
      </c>
      <c r="K307" s="22">
        <f>SUMPRODUCT(('⑤【組立化粧箱】出荷依頼＆出荷実績'!$L$7:$L$256=④【組立化粧箱】在庫情報!$B307)*('⑤【組立化粧箱】出荷依頼＆出荷実績'!$M$7:$M$256=④【組立化粧箱】在庫情報!K$4),('⑤【組立化粧箱】出荷依頼＆出荷実績'!$O$7:$O$256))</f>
        <v>0</v>
      </c>
      <c r="L307" s="23">
        <f t="shared" si="50"/>
        <v>957</v>
      </c>
      <c r="M307" s="159"/>
      <c r="N307" s="160"/>
      <c r="O307" s="161"/>
      <c r="P307" s="21" cm="1">
        <f t="array" ref="P307">SUMPRODUCT(('③【組立化粧箱】作業依頼＆実績'!$K$7:$K$256=④【組立化粧箱】在庫情報!$B307)*('③【組立化粧箱】作業依頼＆実績'!$L$7:$L$256=④【組立化粧箱】在庫情報!Q$4),('③【組立化粧箱】作業依頼＆実績'!$N$7:$N$256))</f>
        <v>0</v>
      </c>
      <c r="Q307" s="21" cm="1">
        <f t="array" ref="Q307">SUMPRODUCT(('③【組立化粧箱】作業依頼＆実績'!$K$7:$K$256=④【組立化粧箱】在庫情報!$B307)*('③【組立化粧箱】作業依頼＆実績'!$L$7:$L$256=④【組立化粧箱】在庫情報!R$4),('③【組立化粧箱】作業依頼＆実績'!$N$7:$N$256))</f>
        <v>0</v>
      </c>
      <c r="R307" s="23">
        <f t="shared" si="43"/>
        <v>82</v>
      </c>
      <c r="T307" s="68">
        <f t="shared" si="44"/>
        <v>0</v>
      </c>
      <c r="U307" s="22">
        <f t="shared" si="45"/>
        <v>0</v>
      </c>
      <c r="V307" s="69">
        <f t="shared" si="46"/>
        <v>5435</v>
      </c>
    </row>
    <row r="308" spans="2:22" ht="19.5" hidden="1" customHeight="1" outlineLevel="1" x14ac:dyDescent="0.25">
      <c r="B308" s="19">
        <f t="shared" si="47"/>
        <v>45532</v>
      </c>
      <c r="C308" s="20" t="s">
        <v>80</v>
      </c>
      <c r="D308" s="21" cm="1">
        <f t="array" ref="D308">SUMPRODUCT(('③【組立化粧箱】作業依頼＆実績'!$K$7:$K$256=④【組立化粧箱】在庫情報!$B308)*('③【組立化粧箱】作業依頼＆実績'!$L$7:$L$256=④【組立化粧箱】在庫情報!E$4),('③【組立化粧箱】作業依頼＆実績'!$N$7:$N$256))</f>
        <v>0</v>
      </c>
      <c r="E308" s="22">
        <f>SUMPRODUCT(('⑤【組立化粧箱】出荷依頼＆出荷実績'!$L$7:$L$256=④【組立化粧箱】在庫情報!$B308)*('⑤【組立化粧箱】出荷依頼＆出荷実績'!$M$7:$M$256=④【組立化粧箱】在庫情報!E$4),('⑤【組立化粧箱】出荷依頼＆出荷実績'!$O$7:$O$256))</f>
        <v>0</v>
      </c>
      <c r="F308" s="23">
        <f t="shared" si="48"/>
        <v>4060</v>
      </c>
      <c r="G308" s="21" cm="1">
        <f t="array" ref="G308">SUMPRODUCT(('③【組立化粧箱】作業依頼＆実績'!$K$7:$K$256=④【組立化粧箱】在庫情報!$B308)*('③【組立化粧箱】作業依頼＆実績'!$L$7:$L$256=④【組立化粧箱】在庫情報!H$4),('③【組立化粧箱】作業依頼＆実績'!$N$7:$N$256))</f>
        <v>0</v>
      </c>
      <c r="H308" s="22">
        <f>SUMPRODUCT(('⑤【組立化粧箱】出荷依頼＆出荷実績'!$L$7:$L$256=④【組立化粧箱】在庫情報!$B308)*('⑤【組立化粧箱】出荷依頼＆出荷実績'!$M$7:$M$256=④【組立化粧箱】在庫情報!H$4),('⑤【組立化粧箱】出荷依頼＆出荷実績'!$O$7:$O$256))</f>
        <v>0</v>
      </c>
      <c r="I308" s="23">
        <f t="shared" si="49"/>
        <v>336</v>
      </c>
      <c r="J308" s="21" cm="1">
        <f t="array" ref="J308">SUMPRODUCT(('③【組立化粧箱】作業依頼＆実績'!$K$7:$K$256=④【組立化粧箱】在庫情報!$B308)*('③【組立化粧箱】作業依頼＆実績'!$L$7:$L$256=④【組立化粧箱】在庫情報!K$4),('③【組立化粧箱】作業依頼＆実績'!$N$7:$N$256))</f>
        <v>0</v>
      </c>
      <c r="K308" s="22">
        <f>SUMPRODUCT(('⑤【組立化粧箱】出荷依頼＆出荷実績'!$L$7:$L$256=④【組立化粧箱】在庫情報!$B308)*('⑤【組立化粧箱】出荷依頼＆出荷実績'!$M$7:$M$256=④【組立化粧箱】在庫情報!K$4),('⑤【組立化粧箱】出荷依頼＆出荷実績'!$O$7:$O$256))</f>
        <v>0</v>
      </c>
      <c r="L308" s="23">
        <f t="shared" si="50"/>
        <v>957</v>
      </c>
      <c r="M308" s="159"/>
      <c r="N308" s="160"/>
      <c r="O308" s="161"/>
      <c r="P308" s="21" cm="1">
        <f t="array" ref="P308">SUMPRODUCT(('③【組立化粧箱】作業依頼＆実績'!$K$7:$K$256=④【組立化粧箱】在庫情報!$B308)*('③【組立化粧箱】作業依頼＆実績'!$L$7:$L$256=④【組立化粧箱】在庫情報!Q$4),('③【組立化粧箱】作業依頼＆実績'!$N$7:$N$256))</f>
        <v>0</v>
      </c>
      <c r="Q308" s="21" cm="1">
        <f t="array" ref="Q308">SUMPRODUCT(('③【組立化粧箱】作業依頼＆実績'!$K$7:$K$256=④【組立化粧箱】在庫情報!$B308)*('③【組立化粧箱】作業依頼＆実績'!$L$7:$L$256=④【組立化粧箱】在庫情報!R$4),('③【組立化粧箱】作業依頼＆実績'!$N$7:$N$256))</f>
        <v>0</v>
      </c>
      <c r="R308" s="23">
        <f t="shared" si="43"/>
        <v>82</v>
      </c>
      <c r="T308" s="68">
        <f t="shared" si="44"/>
        <v>0</v>
      </c>
      <c r="U308" s="22">
        <f t="shared" si="45"/>
        <v>0</v>
      </c>
      <c r="V308" s="69">
        <f t="shared" si="46"/>
        <v>5435</v>
      </c>
    </row>
    <row r="309" spans="2:22" ht="19.5" hidden="1" customHeight="1" outlineLevel="1" x14ac:dyDescent="0.25">
      <c r="B309" s="19">
        <f t="shared" si="47"/>
        <v>45533</v>
      </c>
      <c r="C309" s="20" t="s">
        <v>81</v>
      </c>
      <c r="D309" s="21" cm="1">
        <f t="array" ref="D309">SUMPRODUCT(('③【組立化粧箱】作業依頼＆実績'!$K$7:$K$256=④【組立化粧箱】在庫情報!$B309)*('③【組立化粧箱】作業依頼＆実績'!$L$7:$L$256=④【組立化粧箱】在庫情報!E$4),('③【組立化粧箱】作業依頼＆実績'!$N$7:$N$256))</f>
        <v>0</v>
      </c>
      <c r="E309" s="22">
        <f>SUMPRODUCT(('⑤【組立化粧箱】出荷依頼＆出荷実績'!$L$7:$L$256=④【組立化粧箱】在庫情報!$B309)*('⑤【組立化粧箱】出荷依頼＆出荷実績'!$M$7:$M$256=④【組立化粧箱】在庫情報!E$4),('⑤【組立化粧箱】出荷依頼＆出荷実績'!$O$7:$O$256))</f>
        <v>0</v>
      </c>
      <c r="F309" s="23">
        <f t="shared" si="48"/>
        <v>4060</v>
      </c>
      <c r="G309" s="21" cm="1">
        <f t="array" ref="G309">SUMPRODUCT(('③【組立化粧箱】作業依頼＆実績'!$K$7:$K$256=④【組立化粧箱】在庫情報!$B309)*('③【組立化粧箱】作業依頼＆実績'!$L$7:$L$256=④【組立化粧箱】在庫情報!H$4),('③【組立化粧箱】作業依頼＆実績'!$N$7:$N$256))</f>
        <v>0</v>
      </c>
      <c r="H309" s="22">
        <f>SUMPRODUCT(('⑤【組立化粧箱】出荷依頼＆出荷実績'!$L$7:$L$256=④【組立化粧箱】在庫情報!$B309)*('⑤【組立化粧箱】出荷依頼＆出荷実績'!$M$7:$M$256=④【組立化粧箱】在庫情報!H$4),('⑤【組立化粧箱】出荷依頼＆出荷実績'!$O$7:$O$256))</f>
        <v>0</v>
      </c>
      <c r="I309" s="23">
        <f t="shared" si="49"/>
        <v>336</v>
      </c>
      <c r="J309" s="21" cm="1">
        <f t="array" ref="J309">SUMPRODUCT(('③【組立化粧箱】作業依頼＆実績'!$K$7:$K$256=④【組立化粧箱】在庫情報!$B309)*('③【組立化粧箱】作業依頼＆実績'!$L$7:$L$256=④【組立化粧箱】在庫情報!K$4),('③【組立化粧箱】作業依頼＆実績'!$N$7:$N$256))</f>
        <v>0</v>
      </c>
      <c r="K309" s="22">
        <f>SUMPRODUCT(('⑤【組立化粧箱】出荷依頼＆出荷実績'!$L$7:$L$256=④【組立化粧箱】在庫情報!$B309)*('⑤【組立化粧箱】出荷依頼＆出荷実績'!$M$7:$M$256=④【組立化粧箱】在庫情報!K$4),('⑤【組立化粧箱】出荷依頼＆出荷実績'!$O$7:$O$256))</f>
        <v>0</v>
      </c>
      <c r="L309" s="23">
        <f t="shared" si="50"/>
        <v>957</v>
      </c>
      <c r="M309" s="159"/>
      <c r="N309" s="160"/>
      <c r="O309" s="161"/>
      <c r="P309" s="21" cm="1">
        <f t="array" ref="P309">SUMPRODUCT(('③【組立化粧箱】作業依頼＆実績'!$K$7:$K$256=④【組立化粧箱】在庫情報!$B309)*('③【組立化粧箱】作業依頼＆実績'!$L$7:$L$256=④【組立化粧箱】在庫情報!Q$4),('③【組立化粧箱】作業依頼＆実績'!$N$7:$N$256))</f>
        <v>0</v>
      </c>
      <c r="Q309" s="21" cm="1">
        <f t="array" ref="Q309">SUMPRODUCT(('③【組立化粧箱】作業依頼＆実績'!$K$7:$K$256=④【組立化粧箱】在庫情報!$B309)*('③【組立化粧箱】作業依頼＆実績'!$L$7:$L$256=④【組立化粧箱】在庫情報!R$4),('③【組立化粧箱】作業依頼＆実績'!$N$7:$N$256))</f>
        <v>0</v>
      </c>
      <c r="R309" s="23">
        <f t="shared" si="43"/>
        <v>82</v>
      </c>
      <c r="T309" s="68">
        <f t="shared" si="44"/>
        <v>0</v>
      </c>
      <c r="U309" s="22">
        <f t="shared" si="45"/>
        <v>0</v>
      </c>
      <c r="V309" s="69">
        <f t="shared" si="46"/>
        <v>5435</v>
      </c>
    </row>
    <row r="310" spans="2:22" ht="19.5" hidden="1" customHeight="1" outlineLevel="1" x14ac:dyDescent="0.25">
      <c r="B310" s="19">
        <f t="shared" si="47"/>
        <v>45534</v>
      </c>
      <c r="C310" s="20" t="s">
        <v>75</v>
      </c>
      <c r="D310" s="21" cm="1">
        <f t="array" ref="D310">SUMPRODUCT(('③【組立化粧箱】作業依頼＆実績'!$K$7:$K$256=④【組立化粧箱】在庫情報!$B310)*('③【組立化粧箱】作業依頼＆実績'!$L$7:$L$256=④【組立化粧箱】在庫情報!E$4),('③【組立化粧箱】作業依頼＆実績'!$N$7:$N$256))</f>
        <v>0</v>
      </c>
      <c r="E310" s="22">
        <f>SUMPRODUCT(('⑤【組立化粧箱】出荷依頼＆出荷実績'!$L$7:$L$256=④【組立化粧箱】在庫情報!$B310)*('⑤【組立化粧箱】出荷依頼＆出荷実績'!$M$7:$M$256=④【組立化粧箱】在庫情報!E$4),('⑤【組立化粧箱】出荷依頼＆出荷実績'!$O$7:$O$256))</f>
        <v>0</v>
      </c>
      <c r="F310" s="23">
        <f t="shared" si="48"/>
        <v>4060</v>
      </c>
      <c r="G310" s="21" cm="1">
        <f t="array" ref="G310">SUMPRODUCT(('③【組立化粧箱】作業依頼＆実績'!$K$7:$K$256=④【組立化粧箱】在庫情報!$B310)*('③【組立化粧箱】作業依頼＆実績'!$L$7:$L$256=④【組立化粧箱】在庫情報!H$4),('③【組立化粧箱】作業依頼＆実績'!$N$7:$N$256))</f>
        <v>0</v>
      </c>
      <c r="H310" s="22">
        <f>SUMPRODUCT(('⑤【組立化粧箱】出荷依頼＆出荷実績'!$L$7:$L$256=④【組立化粧箱】在庫情報!$B310)*('⑤【組立化粧箱】出荷依頼＆出荷実績'!$M$7:$M$256=④【組立化粧箱】在庫情報!H$4),('⑤【組立化粧箱】出荷依頼＆出荷実績'!$O$7:$O$256))</f>
        <v>0</v>
      </c>
      <c r="I310" s="23">
        <f t="shared" si="49"/>
        <v>336</v>
      </c>
      <c r="J310" s="21" cm="1">
        <f t="array" ref="J310">SUMPRODUCT(('③【組立化粧箱】作業依頼＆実績'!$K$7:$K$256=④【組立化粧箱】在庫情報!$B310)*('③【組立化粧箱】作業依頼＆実績'!$L$7:$L$256=④【組立化粧箱】在庫情報!K$4),('③【組立化粧箱】作業依頼＆実績'!$N$7:$N$256))</f>
        <v>0</v>
      </c>
      <c r="K310" s="22">
        <f>SUMPRODUCT(('⑤【組立化粧箱】出荷依頼＆出荷実績'!$L$7:$L$256=④【組立化粧箱】在庫情報!$B310)*('⑤【組立化粧箱】出荷依頼＆出荷実績'!$M$7:$M$256=④【組立化粧箱】在庫情報!K$4),('⑤【組立化粧箱】出荷依頼＆出荷実績'!$O$7:$O$256))</f>
        <v>0</v>
      </c>
      <c r="L310" s="23">
        <f t="shared" si="50"/>
        <v>957</v>
      </c>
      <c r="M310" s="159"/>
      <c r="N310" s="160"/>
      <c r="O310" s="161"/>
      <c r="P310" s="21" cm="1">
        <f t="array" ref="P310">SUMPRODUCT(('③【組立化粧箱】作業依頼＆実績'!$K$7:$K$256=④【組立化粧箱】在庫情報!$B310)*('③【組立化粧箱】作業依頼＆実績'!$L$7:$L$256=④【組立化粧箱】在庫情報!Q$4),('③【組立化粧箱】作業依頼＆実績'!$N$7:$N$256))</f>
        <v>0</v>
      </c>
      <c r="Q310" s="21" cm="1">
        <f t="array" ref="Q310">SUMPRODUCT(('③【組立化粧箱】作業依頼＆実績'!$K$7:$K$256=④【組立化粧箱】在庫情報!$B310)*('③【組立化粧箱】作業依頼＆実績'!$L$7:$L$256=④【組立化粧箱】在庫情報!R$4),('③【組立化粧箱】作業依頼＆実績'!$N$7:$N$256))</f>
        <v>0</v>
      </c>
      <c r="R310" s="23">
        <f t="shared" si="43"/>
        <v>82</v>
      </c>
      <c r="T310" s="68">
        <f t="shared" si="44"/>
        <v>0</v>
      </c>
      <c r="U310" s="22">
        <f t="shared" si="45"/>
        <v>0</v>
      </c>
      <c r="V310" s="69">
        <f t="shared" si="46"/>
        <v>5435</v>
      </c>
    </row>
    <row r="311" spans="2:22" ht="19.5" hidden="1" customHeight="1" outlineLevel="1" x14ac:dyDescent="0.25">
      <c r="B311" s="19">
        <f t="shared" si="47"/>
        <v>45535</v>
      </c>
      <c r="C311" s="20" t="s">
        <v>76</v>
      </c>
      <c r="D311" s="21" cm="1">
        <f t="array" ref="D311">SUMPRODUCT(('③【組立化粧箱】作業依頼＆実績'!$K$7:$K$256=④【組立化粧箱】在庫情報!$B311)*('③【組立化粧箱】作業依頼＆実績'!$L$7:$L$256=④【組立化粧箱】在庫情報!E$4),('③【組立化粧箱】作業依頼＆実績'!$N$7:$N$256))</f>
        <v>0</v>
      </c>
      <c r="E311" s="22">
        <f>SUMPRODUCT(('⑤【組立化粧箱】出荷依頼＆出荷実績'!$L$7:$L$256=④【組立化粧箱】在庫情報!$B311)*('⑤【組立化粧箱】出荷依頼＆出荷実績'!$M$7:$M$256=④【組立化粧箱】在庫情報!E$4),('⑤【組立化粧箱】出荷依頼＆出荷実績'!$O$7:$O$256))</f>
        <v>0</v>
      </c>
      <c r="F311" s="23">
        <f t="shared" si="48"/>
        <v>4060</v>
      </c>
      <c r="G311" s="21" cm="1">
        <f t="array" ref="G311">SUMPRODUCT(('③【組立化粧箱】作業依頼＆実績'!$K$7:$K$256=④【組立化粧箱】在庫情報!$B311)*('③【組立化粧箱】作業依頼＆実績'!$L$7:$L$256=④【組立化粧箱】在庫情報!H$4),('③【組立化粧箱】作業依頼＆実績'!$N$7:$N$256))</f>
        <v>0</v>
      </c>
      <c r="H311" s="22">
        <f>SUMPRODUCT(('⑤【組立化粧箱】出荷依頼＆出荷実績'!$L$7:$L$256=④【組立化粧箱】在庫情報!$B311)*('⑤【組立化粧箱】出荷依頼＆出荷実績'!$M$7:$M$256=④【組立化粧箱】在庫情報!H$4),('⑤【組立化粧箱】出荷依頼＆出荷実績'!$O$7:$O$256))</f>
        <v>0</v>
      </c>
      <c r="I311" s="23">
        <f t="shared" si="49"/>
        <v>336</v>
      </c>
      <c r="J311" s="21" cm="1">
        <f t="array" ref="J311">SUMPRODUCT(('③【組立化粧箱】作業依頼＆実績'!$K$7:$K$256=④【組立化粧箱】在庫情報!$B311)*('③【組立化粧箱】作業依頼＆実績'!$L$7:$L$256=④【組立化粧箱】在庫情報!K$4),('③【組立化粧箱】作業依頼＆実績'!$N$7:$N$256))</f>
        <v>0</v>
      </c>
      <c r="K311" s="22">
        <f>SUMPRODUCT(('⑤【組立化粧箱】出荷依頼＆出荷実績'!$L$7:$L$256=④【組立化粧箱】在庫情報!$B311)*('⑤【組立化粧箱】出荷依頼＆出荷実績'!$M$7:$M$256=④【組立化粧箱】在庫情報!K$4),('⑤【組立化粧箱】出荷依頼＆出荷実績'!$O$7:$O$256))</f>
        <v>0</v>
      </c>
      <c r="L311" s="23">
        <f t="shared" si="50"/>
        <v>957</v>
      </c>
      <c r="M311" s="159"/>
      <c r="N311" s="160"/>
      <c r="O311" s="161"/>
      <c r="P311" s="21" cm="1">
        <f t="array" ref="P311">SUMPRODUCT(('③【組立化粧箱】作業依頼＆実績'!$K$7:$K$256=④【組立化粧箱】在庫情報!$B311)*('③【組立化粧箱】作業依頼＆実績'!$L$7:$L$256=④【組立化粧箱】在庫情報!Q$4),('③【組立化粧箱】作業依頼＆実績'!$N$7:$N$256))</f>
        <v>0</v>
      </c>
      <c r="Q311" s="21" cm="1">
        <f t="array" ref="Q311">SUMPRODUCT(('③【組立化粧箱】作業依頼＆実績'!$K$7:$K$256=④【組立化粧箱】在庫情報!$B311)*('③【組立化粧箱】作業依頼＆実績'!$L$7:$L$256=④【組立化粧箱】在庫情報!R$4),('③【組立化粧箱】作業依頼＆実績'!$N$7:$N$256))</f>
        <v>0</v>
      </c>
      <c r="R311" s="23">
        <f t="shared" si="43"/>
        <v>82</v>
      </c>
      <c r="T311" s="68">
        <f t="shared" si="44"/>
        <v>0</v>
      </c>
      <c r="U311" s="22">
        <f t="shared" si="45"/>
        <v>0</v>
      </c>
      <c r="V311" s="69">
        <f t="shared" si="46"/>
        <v>5435</v>
      </c>
    </row>
    <row r="312" spans="2:22" ht="19.5" customHeight="1" collapsed="1" x14ac:dyDescent="0.25">
      <c r="B312" s="124">
        <f t="shared" si="47"/>
        <v>45536</v>
      </c>
      <c r="C312" s="125" t="s">
        <v>77</v>
      </c>
      <c r="D312" s="21" cm="1">
        <f t="array" ref="D312">SUMPRODUCT(('③【組立化粧箱】作業依頼＆実績'!$K$7:$K$256=④【組立化粧箱】在庫情報!$B312)*('③【組立化粧箱】作業依頼＆実績'!$L$7:$L$256=④【組立化粧箱】在庫情報!E$4),('③【組立化粧箱】作業依頼＆実績'!$N$7:$N$256))</f>
        <v>0</v>
      </c>
      <c r="E312" s="22">
        <f>SUMPRODUCT(('⑤【組立化粧箱】出荷依頼＆出荷実績'!$L$7:$L$256=④【組立化粧箱】在庫情報!$B312)*('⑤【組立化粧箱】出荷依頼＆出荷実績'!$M$7:$M$256=④【組立化粧箱】在庫情報!E$4),('⑤【組立化粧箱】出荷依頼＆出荷実績'!$O$7:$O$256))</f>
        <v>0</v>
      </c>
      <c r="F312" s="23">
        <f t="shared" si="48"/>
        <v>4060</v>
      </c>
      <c r="G312" s="21" cm="1">
        <f t="array" ref="G312">SUMPRODUCT(('③【組立化粧箱】作業依頼＆実績'!$K$7:$K$256=④【組立化粧箱】在庫情報!$B312)*('③【組立化粧箱】作業依頼＆実績'!$L$7:$L$256=④【組立化粧箱】在庫情報!H$4),('③【組立化粧箱】作業依頼＆実績'!$N$7:$N$256))</f>
        <v>0</v>
      </c>
      <c r="H312" s="22">
        <f>SUMPRODUCT(('⑤【組立化粧箱】出荷依頼＆出荷実績'!$L$7:$L$256=④【組立化粧箱】在庫情報!$B312)*('⑤【組立化粧箱】出荷依頼＆出荷実績'!$M$7:$M$256=④【組立化粧箱】在庫情報!H$4),('⑤【組立化粧箱】出荷依頼＆出荷実績'!$O$7:$O$256))</f>
        <v>0</v>
      </c>
      <c r="I312" s="23">
        <f t="shared" si="49"/>
        <v>336</v>
      </c>
      <c r="J312" s="21" cm="1">
        <f t="array" ref="J312">SUMPRODUCT(('③【組立化粧箱】作業依頼＆実績'!$K$7:$K$256=④【組立化粧箱】在庫情報!$B312)*('③【組立化粧箱】作業依頼＆実績'!$L$7:$L$256=④【組立化粧箱】在庫情報!K$4),('③【組立化粧箱】作業依頼＆実績'!$N$7:$N$256))</f>
        <v>0</v>
      </c>
      <c r="K312" s="22">
        <f>SUMPRODUCT(('⑤【組立化粧箱】出荷依頼＆出荷実績'!$L$7:$L$256=④【組立化粧箱】在庫情報!$B312)*('⑤【組立化粧箱】出荷依頼＆出荷実績'!$M$7:$M$256=④【組立化粧箱】在庫情報!K$4),('⑤【組立化粧箱】出荷依頼＆出荷実績'!$O$7:$O$256))</f>
        <v>0</v>
      </c>
      <c r="L312" s="23">
        <f t="shared" si="50"/>
        <v>957</v>
      </c>
      <c r="M312" s="159"/>
      <c r="N312" s="160"/>
      <c r="O312" s="161"/>
      <c r="P312" s="21" cm="1">
        <f t="array" ref="P312">SUMPRODUCT(('③【組立化粧箱】作業依頼＆実績'!$K$7:$K$256=④【組立化粧箱】在庫情報!$B312)*('③【組立化粧箱】作業依頼＆実績'!$L$7:$L$256=④【組立化粧箱】在庫情報!Q$4),('③【組立化粧箱】作業依頼＆実績'!$N$7:$N$256))</f>
        <v>0</v>
      </c>
      <c r="Q312" s="21" cm="1">
        <f t="array" ref="Q312">SUMPRODUCT(('③【組立化粧箱】作業依頼＆実績'!$K$7:$K$256=④【組立化粧箱】在庫情報!$B312)*('③【組立化粧箱】作業依頼＆実績'!$L$7:$L$256=④【組立化粧箱】在庫情報!R$4),('③【組立化粧箱】作業依頼＆実績'!$N$7:$N$256))</f>
        <v>0</v>
      </c>
      <c r="R312" s="23">
        <f t="shared" si="43"/>
        <v>82</v>
      </c>
      <c r="T312" s="68">
        <f t="shared" si="44"/>
        <v>0</v>
      </c>
      <c r="U312" s="22">
        <f t="shared" si="45"/>
        <v>0</v>
      </c>
      <c r="V312" s="69">
        <f t="shared" si="46"/>
        <v>5435</v>
      </c>
    </row>
    <row r="313" spans="2:22" ht="19.5" hidden="1" customHeight="1" outlineLevel="1" x14ac:dyDescent="0.25">
      <c r="B313" s="19">
        <f t="shared" si="47"/>
        <v>45537</v>
      </c>
      <c r="C313" s="20" t="s">
        <v>78</v>
      </c>
      <c r="D313" s="21" cm="1">
        <f t="array" ref="D313">SUMPRODUCT(('③【組立化粧箱】作業依頼＆実績'!$K$7:$K$256=④【組立化粧箱】在庫情報!$B313)*('③【組立化粧箱】作業依頼＆実績'!$L$7:$L$256=④【組立化粧箱】在庫情報!E$4),('③【組立化粧箱】作業依頼＆実績'!$N$7:$N$256))</f>
        <v>0</v>
      </c>
      <c r="E313" s="22">
        <f>SUMPRODUCT(('⑤【組立化粧箱】出荷依頼＆出荷実績'!$L$7:$L$256=④【組立化粧箱】在庫情報!$B313)*('⑤【組立化粧箱】出荷依頼＆出荷実績'!$M$7:$M$256=④【組立化粧箱】在庫情報!E$4),('⑤【組立化粧箱】出荷依頼＆出荷実績'!$O$7:$O$256))</f>
        <v>0</v>
      </c>
      <c r="F313" s="23">
        <f t="shared" si="48"/>
        <v>4060</v>
      </c>
      <c r="G313" s="21" cm="1">
        <f t="array" ref="G313">SUMPRODUCT(('③【組立化粧箱】作業依頼＆実績'!$K$7:$K$256=④【組立化粧箱】在庫情報!$B313)*('③【組立化粧箱】作業依頼＆実績'!$L$7:$L$256=④【組立化粧箱】在庫情報!H$4),('③【組立化粧箱】作業依頼＆実績'!$N$7:$N$256))</f>
        <v>0</v>
      </c>
      <c r="H313" s="22">
        <f>SUMPRODUCT(('⑤【組立化粧箱】出荷依頼＆出荷実績'!$L$7:$L$256=④【組立化粧箱】在庫情報!$B313)*('⑤【組立化粧箱】出荷依頼＆出荷実績'!$M$7:$M$256=④【組立化粧箱】在庫情報!H$4),('⑤【組立化粧箱】出荷依頼＆出荷実績'!$O$7:$O$256))</f>
        <v>0</v>
      </c>
      <c r="I313" s="23">
        <f t="shared" si="49"/>
        <v>336</v>
      </c>
      <c r="J313" s="21" cm="1">
        <f t="array" ref="J313">SUMPRODUCT(('③【組立化粧箱】作業依頼＆実績'!$K$7:$K$256=④【組立化粧箱】在庫情報!$B313)*('③【組立化粧箱】作業依頼＆実績'!$L$7:$L$256=④【組立化粧箱】在庫情報!K$4),('③【組立化粧箱】作業依頼＆実績'!$N$7:$N$256))</f>
        <v>0</v>
      </c>
      <c r="K313" s="22">
        <f>SUMPRODUCT(('⑤【組立化粧箱】出荷依頼＆出荷実績'!$L$7:$L$256=④【組立化粧箱】在庫情報!$B313)*('⑤【組立化粧箱】出荷依頼＆出荷実績'!$M$7:$M$256=④【組立化粧箱】在庫情報!K$4),('⑤【組立化粧箱】出荷依頼＆出荷実績'!$O$7:$O$256))</f>
        <v>0</v>
      </c>
      <c r="L313" s="23">
        <f t="shared" si="50"/>
        <v>957</v>
      </c>
      <c r="M313" s="159"/>
      <c r="N313" s="160"/>
      <c r="O313" s="161"/>
      <c r="P313" s="21" cm="1">
        <f t="array" ref="P313">SUMPRODUCT(('③【組立化粧箱】作業依頼＆実績'!$K$7:$K$256=④【組立化粧箱】在庫情報!$B313)*('③【組立化粧箱】作業依頼＆実績'!$L$7:$L$256=④【組立化粧箱】在庫情報!Q$4),('③【組立化粧箱】作業依頼＆実績'!$N$7:$N$256))</f>
        <v>0</v>
      </c>
      <c r="Q313" s="21" cm="1">
        <f t="array" ref="Q313">SUMPRODUCT(('③【組立化粧箱】作業依頼＆実績'!$K$7:$K$256=④【組立化粧箱】在庫情報!$B313)*('③【組立化粧箱】作業依頼＆実績'!$L$7:$L$256=④【組立化粧箱】在庫情報!R$4),('③【組立化粧箱】作業依頼＆実績'!$N$7:$N$256))</f>
        <v>0</v>
      </c>
      <c r="R313" s="23">
        <f t="shared" si="43"/>
        <v>82</v>
      </c>
      <c r="T313" s="68">
        <f t="shared" si="44"/>
        <v>0</v>
      </c>
      <c r="U313" s="22">
        <f t="shared" si="45"/>
        <v>0</v>
      </c>
      <c r="V313" s="69">
        <f t="shared" si="46"/>
        <v>5435</v>
      </c>
    </row>
    <row r="314" spans="2:22" ht="19.5" hidden="1" customHeight="1" outlineLevel="1" x14ac:dyDescent="0.25">
      <c r="B314" s="19">
        <f t="shared" si="47"/>
        <v>45538</v>
      </c>
      <c r="C314" s="20" t="s">
        <v>79</v>
      </c>
      <c r="D314" s="21" cm="1">
        <f t="array" ref="D314">SUMPRODUCT(('③【組立化粧箱】作業依頼＆実績'!$K$7:$K$256=④【組立化粧箱】在庫情報!$B314)*('③【組立化粧箱】作業依頼＆実績'!$L$7:$L$256=④【組立化粧箱】在庫情報!E$4),('③【組立化粧箱】作業依頼＆実績'!$N$7:$N$256))</f>
        <v>0</v>
      </c>
      <c r="E314" s="22">
        <f>SUMPRODUCT(('⑤【組立化粧箱】出荷依頼＆出荷実績'!$L$7:$L$256=④【組立化粧箱】在庫情報!$B314)*('⑤【組立化粧箱】出荷依頼＆出荷実績'!$M$7:$M$256=④【組立化粧箱】在庫情報!E$4),('⑤【組立化粧箱】出荷依頼＆出荷実績'!$O$7:$O$256))</f>
        <v>0</v>
      </c>
      <c r="F314" s="23">
        <f t="shared" si="48"/>
        <v>4060</v>
      </c>
      <c r="G314" s="21" cm="1">
        <f t="array" ref="G314">SUMPRODUCT(('③【組立化粧箱】作業依頼＆実績'!$K$7:$K$256=④【組立化粧箱】在庫情報!$B314)*('③【組立化粧箱】作業依頼＆実績'!$L$7:$L$256=④【組立化粧箱】在庫情報!H$4),('③【組立化粧箱】作業依頼＆実績'!$N$7:$N$256))</f>
        <v>0</v>
      </c>
      <c r="H314" s="22">
        <f>SUMPRODUCT(('⑤【組立化粧箱】出荷依頼＆出荷実績'!$L$7:$L$256=④【組立化粧箱】在庫情報!$B314)*('⑤【組立化粧箱】出荷依頼＆出荷実績'!$M$7:$M$256=④【組立化粧箱】在庫情報!H$4),('⑤【組立化粧箱】出荷依頼＆出荷実績'!$O$7:$O$256))</f>
        <v>0</v>
      </c>
      <c r="I314" s="23">
        <f t="shared" si="49"/>
        <v>336</v>
      </c>
      <c r="J314" s="21" cm="1">
        <f t="array" ref="J314">SUMPRODUCT(('③【組立化粧箱】作業依頼＆実績'!$K$7:$K$256=④【組立化粧箱】在庫情報!$B314)*('③【組立化粧箱】作業依頼＆実績'!$L$7:$L$256=④【組立化粧箱】在庫情報!K$4),('③【組立化粧箱】作業依頼＆実績'!$N$7:$N$256))</f>
        <v>0</v>
      </c>
      <c r="K314" s="22">
        <f>SUMPRODUCT(('⑤【組立化粧箱】出荷依頼＆出荷実績'!$L$7:$L$256=④【組立化粧箱】在庫情報!$B314)*('⑤【組立化粧箱】出荷依頼＆出荷実績'!$M$7:$M$256=④【組立化粧箱】在庫情報!K$4),('⑤【組立化粧箱】出荷依頼＆出荷実績'!$O$7:$O$256))</f>
        <v>0</v>
      </c>
      <c r="L314" s="23">
        <f t="shared" si="50"/>
        <v>957</v>
      </c>
      <c r="M314" s="159"/>
      <c r="N314" s="160"/>
      <c r="O314" s="161"/>
      <c r="P314" s="21" cm="1">
        <f t="array" ref="P314">SUMPRODUCT(('③【組立化粧箱】作業依頼＆実績'!$K$7:$K$256=④【組立化粧箱】在庫情報!$B314)*('③【組立化粧箱】作業依頼＆実績'!$L$7:$L$256=④【組立化粧箱】在庫情報!Q$4),('③【組立化粧箱】作業依頼＆実績'!$N$7:$N$256))</f>
        <v>0</v>
      </c>
      <c r="Q314" s="21" cm="1">
        <f t="array" ref="Q314">SUMPRODUCT(('③【組立化粧箱】作業依頼＆実績'!$K$7:$K$256=④【組立化粧箱】在庫情報!$B314)*('③【組立化粧箱】作業依頼＆実績'!$L$7:$L$256=④【組立化粧箱】在庫情報!R$4),('③【組立化粧箱】作業依頼＆実績'!$N$7:$N$256))</f>
        <v>0</v>
      </c>
      <c r="R314" s="23">
        <f t="shared" si="43"/>
        <v>82</v>
      </c>
      <c r="T314" s="68">
        <f t="shared" si="44"/>
        <v>0</v>
      </c>
      <c r="U314" s="22">
        <f t="shared" si="45"/>
        <v>0</v>
      </c>
      <c r="V314" s="69">
        <f t="shared" si="46"/>
        <v>5435</v>
      </c>
    </row>
    <row r="315" spans="2:22" ht="19.5" hidden="1" customHeight="1" outlineLevel="1" x14ac:dyDescent="0.25">
      <c r="B315" s="19">
        <f t="shared" si="47"/>
        <v>45539</v>
      </c>
      <c r="C315" s="20" t="s">
        <v>80</v>
      </c>
      <c r="D315" s="21" cm="1">
        <f t="array" ref="D315">SUMPRODUCT(('③【組立化粧箱】作業依頼＆実績'!$K$7:$K$256=④【組立化粧箱】在庫情報!$B315)*('③【組立化粧箱】作業依頼＆実績'!$L$7:$L$256=④【組立化粧箱】在庫情報!E$4),('③【組立化粧箱】作業依頼＆実績'!$N$7:$N$256))</f>
        <v>0</v>
      </c>
      <c r="E315" s="22">
        <f>SUMPRODUCT(('⑤【組立化粧箱】出荷依頼＆出荷実績'!$L$7:$L$256=④【組立化粧箱】在庫情報!$B315)*('⑤【組立化粧箱】出荷依頼＆出荷実績'!$M$7:$M$256=④【組立化粧箱】在庫情報!E$4),('⑤【組立化粧箱】出荷依頼＆出荷実績'!$O$7:$O$256))</f>
        <v>0</v>
      </c>
      <c r="F315" s="23">
        <f t="shared" si="48"/>
        <v>4060</v>
      </c>
      <c r="G315" s="21" cm="1">
        <f t="array" ref="G315">SUMPRODUCT(('③【組立化粧箱】作業依頼＆実績'!$K$7:$K$256=④【組立化粧箱】在庫情報!$B315)*('③【組立化粧箱】作業依頼＆実績'!$L$7:$L$256=④【組立化粧箱】在庫情報!H$4),('③【組立化粧箱】作業依頼＆実績'!$N$7:$N$256))</f>
        <v>0</v>
      </c>
      <c r="H315" s="22">
        <f>SUMPRODUCT(('⑤【組立化粧箱】出荷依頼＆出荷実績'!$L$7:$L$256=④【組立化粧箱】在庫情報!$B315)*('⑤【組立化粧箱】出荷依頼＆出荷実績'!$M$7:$M$256=④【組立化粧箱】在庫情報!H$4),('⑤【組立化粧箱】出荷依頼＆出荷実績'!$O$7:$O$256))</f>
        <v>0</v>
      </c>
      <c r="I315" s="23">
        <f t="shared" si="49"/>
        <v>336</v>
      </c>
      <c r="J315" s="21" cm="1">
        <f t="array" ref="J315">SUMPRODUCT(('③【組立化粧箱】作業依頼＆実績'!$K$7:$K$256=④【組立化粧箱】在庫情報!$B315)*('③【組立化粧箱】作業依頼＆実績'!$L$7:$L$256=④【組立化粧箱】在庫情報!K$4),('③【組立化粧箱】作業依頼＆実績'!$N$7:$N$256))</f>
        <v>0</v>
      </c>
      <c r="K315" s="22">
        <f>SUMPRODUCT(('⑤【組立化粧箱】出荷依頼＆出荷実績'!$L$7:$L$256=④【組立化粧箱】在庫情報!$B315)*('⑤【組立化粧箱】出荷依頼＆出荷実績'!$M$7:$M$256=④【組立化粧箱】在庫情報!K$4),('⑤【組立化粧箱】出荷依頼＆出荷実績'!$O$7:$O$256))</f>
        <v>0</v>
      </c>
      <c r="L315" s="23">
        <f t="shared" si="50"/>
        <v>957</v>
      </c>
      <c r="M315" s="159"/>
      <c r="N315" s="160"/>
      <c r="O315" s="161"/>
      <c r="P315" s="21" cm="1">
        <f t="array" ref="P315">SUMPRODUCT(('③【組立化粧箱】作業依頼＆実績'!$K$7:$K$256=④【組立化粧箱】在庫情報!$B315)*('③【組立化粧箱】作業依頼＆実績'!$L$7:$L$256=④【組立化粧箱】在庫情報!Q$4),('③【組立化粧箱】作業依頼＆実績'!$N$7:$N$256))</f>
        <v>0</v>
      </c>
      <c r="Q315" s="21" cm="1">
        <f t="array" ref="Q315">SUMPRODUCT(('③【組立化粧箱】作業依頼＆実績'!$K$7:$K$256=④【組立化粧箱】在庫情報!$B315)*('③【組立化粧箱】作業依頼＆実績'!$L$7:$L$256=④【組立化粧箱】在庫情報!R$4),('③【組立化粧箱】作業依頼＆実績'!$N$7:$N$256))</f>
        <v>0</v>
      </c>
      <c r="R315" s="23">
        <f t="shared" si="43"/>
        <v>82</v>
      </c>
      <c r="T315" s="68">
        <f t="shared" si="44"/>
        <v>0</v>
      </c>
      <c r="U315" s="22">
        <f t="shared" si="45"/>
        <v>0</v>
      </c>
      <c r="V315" s="69">
        <f t="shared" si="46"/>
        <v>5435</v>
      </c>
    </row>
    <row r="316" spans="2:22" ht="19.5" hidden="1" customHeight="1" outlineLevel="1" x14ac:dyDescent="0.25">
      <c r="B316" s="19">
        <f t="shared" si="47"/>
        <v>45540</v>
      </c>
      <c r="C316" s="20" t="s">
        <v>81</v>
      </c>
      <c r="D316" s="21" cm="1">
        <f t="array" ref="D316">SUMPRODUCT(('③【組立化粧箱】作業依頼＆実績'!$K$7:$K$256=④【組立化粧箱】在庫情報!$B316)*('③【組立化粧箱】作業依頼＆実績'!$L$7:$L$256=④【組立化粧箱】在庫情報!E$4),('③【組立化粧箱】作業依頼＆実績'!$N$7:$N$256))</f>
        <v>0</v>
      </c>
      <c r="E316" s="22">
        <f>SUMPRODUCT(('⑤【組立化粧箱】出荷依頼＆出荷実績'!$L$7:$L$256=④【組立化粧箱】在庫情報!$B316)*('⑤【組立化粧箱】出荷依頼＆出荷実績'!$M$7:$M$256=④【組立化粧箱】在庫情報!E$4),('⑤【組立化粧箱】出荷依頼＆出荷実績'!$O$7:$O$256))</f>
        <v>0</v>
      </c>
      <c r="F316" s="23">
        <f t="shared" si="48"/>
        <v>4060</v>
      </c>
      <c r="G316" s="21" cm="1">
        <f t="array" ref="G316">SUMPRODUCT(('③【組立化粧箱】作業依頼＆実績'!$K$7:$K$256=④【組立化粧箱】在庫情報!$B316)*('③【組立化粧箱】作業依頼＆実績'!$L$7:$L$256=④【組立化粧箱】在庫情報!H$4),('③【組立化粧箱】作業依頼＆実績'!$N$7:$N$256))</f>
        <v>0</v>
      </c>
      <c r="H316" s="22">
        <f>SUMPRODUCT(('⑤【組立化粧箱】出荷依頼＆出荷実績'!$L$7:$L$256=④【組立化粧箱】在庫情報!$B316)*('⑤【組立化粧箱】出荷依頼＆出荷実績'!$M$7:$M$256=④【組立化粧箱】在庫情報!H$4),('⑤【組立化粧箱】出荷依頼＆出荷実績'!$O$7:$O$256))</f>
        <v>0</v>
      </c>
      <c r="I316" s="23">
        <f t="shared" si="49"/>
        <v>336</v>
      </c>
      <c r="J316" s="21" cm="1">
        <f t="array" ref="J316">SUMPRODUCT(('③【組立化粧箱】作業依頼＆実績'!$K$7:$K$256=④【組立化粧箱】在庫情報!$B316)*('③【組立化粧箱】作業依頼＆実績'!$L$7:$L$256=④【組立化粧箱】在庫情報!K$4),('③【組立化粧箱】作業依頼＆実績'!$N$7:$N$256))</f>
        <v>0</v>
      </c>
      <c r="K316" s="22">
        <f>SUMPRODUCT(('⑤【組立化粧箱】出荷依頼＆出荷実績'!$L$7:$L$256=④【組立化粧箱】在庫情報!$B316)*('⑤【組立化粧箱】出荷依頼＆出荷実績'!$M$7:$M$256=④【組立化粧箱】在庫情報!K$4),('⑤【組立化粧箱】出荷依頼＆出荷実績'!$O$7:$O$256))</f>
        <v>0</v>
      </c>
      <c r="L316" s="23">
        <f t="shared" si="50"/>
        <v>957</v>
      </c>
      <c r="M316" s="159"/>
      <c r="N316" s="160"/>
      <c r="O316" s="161"/>
      <c r="P316" s="21" cm="1">
        <f t="array" ref="P316">SUMPRODUCT(('③【組立化粧箱】作業依頼＆実績'!$K$7:$K$256=④【組立化粧箱】在庫情報!$B316)*('③【組立化粧箱】作業依頼＆実績'!$L$7:$L$256=④【組立化粧箱】在庫情報!Q$4),('③【組立化粧箱】作業依頼＆実績'!$N$7:$N$256))</f>
        <v>0</v>
      </c>
      <c r="Q316" s="21" cm="1">
        <f t="array" ref="Q316">SUMPRODUCT(('③【組立化粧箱】作業依頼＆実績'!$K$7:$K$256=④【組立化粧箱】在庫情報!$B316)*('③【組立化粧箱】作業依頼＆実績'!$L$7:$L$256=④【組立化粧箱】在庫情報!R$4),('③【組立化粧箱】作業依頼＆実績'!$N$7:$N$256))</f>
        <v>0</v>
      </c>
      <c r="R316" s="23">
        <f t="shared" si="43"/>
        <v>82</v>
      </c>
      <c r="T316" s="68">
        <f t="shared" si="44"/>
        <v>0</v>
      </c>
      <c r="U316" s="22">
        <f t="shared" si="45"/>
        <v>0</v>
      </c>
      <c r="V316" s="69">
        <f t="shared" si="46"/>
        <v>5435</v>
      </c>
    </row>
    <row r="317" spans="2:22" ht="19.5" hidden="1" customHeight="1" outlineLevel="1" x14ac:dyDescent="0.25">
      <c r="B317" s="19">
        <f t="shared" si="47"/>
        <v>45541</v>
      </c>
      <c r="C317" s="20" t="s">
        <v>75</v>
      </c>
      <c r="D317" s="21" cm="1">
        <f t="array" ref="D317">SUMPRODUCT(('③【組立化粧箱】作業依頼＆実績'!$K$7:$K$256=④【組立化粧箱】在庫情報!$B317)*('③【組立化粧箱】作業依頼＆実績'!$L$7:$L$256=④【組立化粧箱】在庫情報!E$4),('③【組立化粧箱】作業依頼＆実績'!$N$7:$N$256))</f>
        <v>0</v>
      </c>
      <c r="E317" s="22">
        <f>SUMPRODUCT(('⑤【組立化粧箱】出荷依頼＆出荷実績'!$L$7:$L$256=④【組立化粧箱】在庫情報!$B317)*('⑤【組立化粧箱】出荷依頼＆出荷実績'!$M$7:$M$256=④【組立化粧箱】在庫情報!E$4),('⑤【組立化粧箱】出荷依頼＆出荷実績'!$O$7:$O$256))</f>
        <v>0</v>
      </c>
      <c r="F317" s="23">
        <f t="shared" si="48"/>
        <v>4060</v>
      </c>
      <c r="G317" s="21" cm="1">
        <f t="array" ref="G317">SUMPRODUCT(('③【組立化粧箱】作業依頼＆実績'!$K$7:$K$256=④【組立化粧箱】在庫情報!$B317)*('③【組立化粧箱】作業依頼＆実績'!$L$7:$L$256=④【組立化粧箱】在庫情報!H$4),('③【組立化粧箱】作業依頼＆実績'!$N$7:$N$256))</f>
        <v>0</v>
      </c>
      <c r="H317" s="22">
        <f>SUMPRODUCT(('⑤【組立化粧箱】出荷依頼＆出荷実績'!$L$7:$L$256=④【組立化粧箱】在庫情報!$B317)*('⑤【組立化粧箱】出荷依頼＆出荷実績'!$M$7:$M$256=④【組立化粧箱】在庫情報!H$4),('⑤【組立化粧箱】出荷依頼＆出荷実績'!$O$7:$O$256))</f>
        <v>0</v>
      </c>
      <c r="I317" s="23">
        <f t="shared" si="49"/>
        <v>336</v>
      </c>
      <c r="J317" s="21" cm="1">
        <f t="array" ref="J317">SUMPRODUCT(('③【組立化粧箱】作業依頼＆実績'!$K$7:$K$256=④【組立化粧箱】在庫情報!$B317)*('③【組立化粧箱】作業依頼＆実績'!$L$7:$L$256=④【組立化粧箱】在庫情報!K$4),('③【組立化粧箱】作業依頼＆実績'!$N$7:$N$256))</f>
        <v>0</v>
      </c>
      <c r="K317" s="22">
        <f>SUMPRODUCT(('⑤【組立化粧箱】出荷依頼＆出荷実績'!$L$7:$L$256=④【組立化粧箱】在庫情報!$B317)*('⑤【組立化粧箱】出荷依頼＆出荷実績'!$M$7:$M$256=④【組立化粧箱】在庫情報!K$4),('⑤【組立化粧箱】出荷依頼＆出荷実績'!$O$7:$O$256))</f>
        <v>0</v>
      </c>
      <c r="L317" s="23">
        <f t="shared" si="50"/>
        <v>957</v>
      </c>
      <c r="M317" s="159"/>
      <c r="N317" s="160"/>
      <c r="O317" s="161"/>
      <c r="P317" s="21" cm="1">
        <f t="array" ref="P317">SUMPRODUCT(('③【組立化粧箱】作業依頼＆実績'!$K$7:$K$256=④【組立化粧箱】在庫情報!$B317)*('③【組立化粧箱】作業依頼＆実績'!$L$7:$L$256=④【組立化粧箱】在庫情報!Q$4),('③【組立化粧箱】作業依頼＆実績'!$N$7:$N$256))</f>
        <v>0</v>
      </c>
      <c r="Q317" s="21" cm="1">
        <f t="array" ref="Q317">SUMPRODUCT(('③【組立化粧箱】作業依頼＆実績'!$K$7:$K$256=④【組立化粧箱】在庫情報!$B317)*('③【組立化粧箱】作業依頼＆実績'!$L$7:$L$256=④【組立化粧箱】在庫情報!R$4),('③【組立化粧箱】作業依頼＆実績'!$N$7:$N$256))</f>
        <v>0</v>
      </c>
      <c r="R317" s="23">
        <f t="shared" si="43"/>
        <v>82</v>
      </c>
      <c r="T317" s="68">
        <f t="shared" si="44"/>
        <v>0</v>
      </c>
      <c r="U317" s="22">
        <f t="shared" si="45"/>
        <v>0</v>
      </c>
      <c r="V317" s="69">
        <f t="shared" si="46"/>
        <v>5435</v>
      </c>
    </row>
    <row r="318" spans="2:22" ht="19.5" hidden="1" customHeight="1" outlineLevel="1" x14ac:dyDescent="0.25">
      <c r="B318" s="19">
        <f t="shared" si="47"/>
        <v>45542</v>
      </c>
      <c r="C318" s="20" t="s">
        <v>76</v>
      </c>
      <c r="D318" s="21" cm="1">
        <f t="array" ref="D318">SUMPRODUCT(('③【組立化粧箱】作業依頼＆実績'!$K$7:$K$256=④【組立化粧箱】在庫情報!$B318)*('③【組立化粧箱】作業依頼＆実績'!$L$7:$L$256=④【組立化粧箱】在庫情報!E$4),('③【組立化粧箱】作業依頼＆実績'!$N$7:$N$256))</f>
        <v>0</v>
      </c>
      <c r="E318" s="22">
        <f>SUMPRODUCT(('⑤【組立化粧箱】出荷依頼＆出荷実績'!$L$7:$L$256=④【組立化粧箱】在庫情報!$B318)*('⑤【組立化粧箱】出荷依頼＆出荷実績'!$M$7:$M$256=④【組立化粧箱】在庫情報!E$4),('⑤【組立化粧箱】出荷依頼＆出荷実績'!$O$7:$O$256))</f>
        <v>0</v>
      </c>
      <c r="F318" s="23">
        <f t="shared" si="48"/>
        <v>4060</v>
      </c>
      <c r="G318" s="21" cm="1">
        <f t="array" ref="G318">SUMPRODUCT(('③【組立化粧箱】作業依頼＆実績'!$K$7:$K$256=④【組立化粧箱】在庫情報!$B318)*('③【組立化粧箱】作業依頼＆実績'!$L$7:$L$256=④【組立化粧箱】在庫情報!H$4),('③【組立化粧箱】作業依頼＆実績'!$N$7:$N$256))</f>
        <v>0</v>
      </c>
      <c r="H318" s="22">
        <f>SUMPRODUCT(('⑤【組立化粧箱】出荷依頼＆出荷実績'!$L$7:$L$256=④【組立化粧箱】在庫情報!$B318)*('⑤【組立化粧箱】出荷依頼＆出荷実績'!$M$7:$M$256=④【組立化粧箱】在庫情報!H$4),('⑤【組立化粧箱】出荷依頼＆出荷実績'!$O$7:$O$256))</f>
        <v>0</v>
      </c>
      <c r="I318" s="23">
        <f t="shared" si="49"/>
        <v>336</v>
      </c>
      <c r="J318" s="21" cm="1">
        <f t="array" ref="J318">SUMPRODUCT(('③【組立化粧箱】作業依頼＆実績'!$K$7:$K$256=④【組立化粧箱】在庫情報!$B318)*('③【組立化粧箱】作業依頼＆実績'!$L$7:$L$256=④【組立化粧箱】在庫情報!K$4),('③【組立化粧箱】作業依頼＆実績'!$N$7:$N$256))</f>
        <v>0</v>
      </c>
      <c r="K318" s="22">
        <f>SUMPRODUCT(('⑤【組立化粧箱】出荷依頼＆出荷実績'!$L$7:$L$256=④【組立化粧箱】在庫情報!$B318)*('⑤【組立化粧箱】出荷依頼＆出荷実績'!$M$7:$M$256=④【組立化粧箱】在庫情報!K$4),('⑤【組立化粧箱】出荷依頼＆出荷実績'!$O$7:$O$256))</f>
        <v>0</v>
      </c>
      <c r="L318" s="23">
        <f t="shared" si="50"/>
        <v>957</v>
      </c>
      <c r="M318" s="159"/>
      <c r="N318" s="160"/>
      <c r="O318" s="161"/>
      <c r="P318" s="21" cm="1">
        <f t="array" ref="P318">SUMPRODUCT(('③【組立化粧箱】作業依頼＆実績'!$K$7:$K$256=④【組立化粧箱】在庫情報!$B318)*('③【組立化粧箱】作業依頼＆実績'!$L$7:$L$256=④【組立化粧箱】在庫情報!Q$4),('③【組立化粧箱】作業依頼＆実績'!$N$7:$N$256))</f>
        <v>0</v>
      </c>
      <c r="Q318" s="21" cm="1">
        <f t="array" ref="Q318">SUMPRODUCT(('③【組立化粧箱】作業依頼＆実績'!$K$7:$K$256=④【組立化粧箱】在庫情報!$B318)*('③【組立化粧箱】作業依頼＆実績'!$L$7:$L$256=④【組立化粧箱】在庫情報!R$4),('③【組立化粧箱】作業依頼＆実績'!$N$7:$N$256))</f>
        <v>0</v>
      </c>
      <c r="R318" s="23">
        <f t="shared" si="43"/>
        <v>82</v>
      </c>
      <c r="T318" s="68">
        <f t="shared" si="44"/>
        <v>0</v>
      </c>
      <c r="U318" s="22">
        <f t="shared" si="45"/>
        <v>0</v>
      </c>
      <c r="V318" s="69">
        <f t="shared" si="46"/>
        <v>5435</v>
      </c>
    </row>
    <row r="319" spans="2:22" ht="19.5" hidden="1" customHeight="1" outlineLevel="1" x14ac:dyDescent="0.25">
      <c r="B319" s="19">
        <f t="shared" si="47"/>
        <v>45543</v>
      </c>
      <c r="C319" s="20" t="s">
        <v>77</v>
      </c>
      <c r="D319" s="21" cm="1">
        <f t="array" ref="D319">SUMPRODUCT(('③【組立化粧箱】作業依頼＆実績'!$K$7:$K$256=④【組立化粧箱】在庫情報!$B319)*('③【組立化粧箱】作業依頼＆実績'!$L$7:$L$256=④【組立化粧箱】在庫情報!E$4),('③【組立化粧箱】作業依頼＆実績'!$N$7:$N$256))</f>
        <v>0</v>
      </c>
      <c r="E319" s="22">
        <f>SUMPRODUCT(('⑤【組立化粧箱】出荷依頼＆出荷実績'!$L$7:$L$256=④【組立化粧箱】在庫情報!$B319)*('⑤【組立化粧箱】出荷依頼＆出荷実績'!$M$7:$M$256=④【組立化粧箱】在庫情報!E$4),('⑤【組立化粧箱】出荷依頼＆出荷実績'!$O$7:$O$256))</f>
        <v>0</v>
      </c>
      <c r="F319" s="23">
        <f t="shared" si="48"/>
        <v>4060</v>
      </c>
      <c r="G319" s="21" cm="1">
        <f t="array" ref="G319">SUMPRODUCT(('③【組立化粧箱】作業依頼＆実績'!$K$7:$K$256=④【組立化粧箱】在庫情報!$B319)*('③【組立化粧箱】作業依頼＆実績'!$L$7:$L$256=④【組立化粧箱】在庫情報!H$4),('③【組立化粧箱】作業依頼＆実績'!$N$7:$N$256))</f>
        <v>0</v>
      </c>
      <c r="H319" s="22">
        <f>SUMPRODUCT(('⑤【組立化粧箱】出荷依頼＆出荷実績'!$L$7:$L$256=④【組立化粧箱】在庫情報!$B319)*('⑤【組立化粧箱】出荷依頼＆出荷実績'!$M$7:$M$256=④【組立化粧箱】在庫情報!H$4),('⑤【組立化粧箱】出荷依頼＆出荷実績'!$O$7:$O$256))</f>
        <v>0</v>
      </c>
      <c r="I319" s="23">
        <f t="shared" si="49"/>
        <v>336</v>
      </c>
      <c r="J319" s="21" cm="1">
        <f t="array" ref="J319">SUMPRODUCT(('③【組立化粧箱】作業依頼＆実績'!$K$7:$K$256=④【組立化粧箱】在庫情報!$B319)*('③【組立化粧箱】作業依頼＆実績'!$L$7:$L$256=④【組立化粧箱】在庫情報!K$4),('③【組立化粧箱】作業依頼＆実績'!$N$7:$N$256))</f>
        <v>0</v>
      </c>
      <c r="K319" s="22">
        <f>SUMPRODUCT(('⑤【組立化粧箱】出荷依頼＆出荷実績'!$L$7:$L$256=④【組立化粧箱】在庫情報!$B319)*('⑤【組立化粧箱】出荷依頼＆出荷実績'!$M$7:$M$256=④【組立化粧箱】在庫情報!K$4),('⑤【組立化粧箱】出荷依頼＆出荷実績'!$O$7:$O$256))</f>
        <v>0</v>
      </c>
      <c r="L319" s="23">
        <f t="shared" si="50"/>
        <v>957</v>
      </c>
      <c r="M319" s="159"/>
      <c r="N319" s="160"/>
      <c r="O319" s="161"/>
      <c r="P319" s="21" cm="1">
        <f t="array" ref="P319">SUMPRODUCT(('③【組立化粧箱】作業依頼＆実績'!$K$7:$K$256=④【組立化粧箱】在庫情報!$B319)*('③【組立化粧箱】作業依頼＆実績'!$L$7:$L$256=④【組立化粧箱】在庫情報!Q$4),('③【組立化粧箱】作業依頼＆実績'!$N$7:$N$256))</f>
        <v>0</v>
      </c>
      <c r="Q319" s="21" cm="1">
        <f t="array" ref="Q319">SUMPRODUCT(('③【組立化粧箱】作業依頼＆実績'!$K$7:$K$256=④【組立化粧箱】在庫情報!$B319)*('③【組立化粧箱】作業依頼＆実績'!$L$7:$L$256=④【組立化粧箱】在庫情報!R$4),('③【組立化粧箱】作業依頼＆実績'!$N$7:$N$256))</f>
        <v>0</v>
      </c>
      <c r="R319" s="23">
        <f t="shared" si="43"/>
        <v>82</v>
      </c>
      <c r="T319" s="68">
        <f t="shared" si="44"/>
        <v>0</v>
      </c>
      <c r="U319" s="22">
        <f t="shared" si="45"/>
        <v>0</v>
      </c>
      <c r="V319" s="69">
        <f t="shared" si="46"/>
        <v>5435</v>
      </c>
    </row>
    <row r="320" spans="2:22" ht="19.5" hidden="1" customHeight="1" outlineLevel="1" x14ac:dyDescent="0.25">
      <c r="B320" s="19">
        <f t="shared" si="47"/>
        <v>45544</v>
      </c>
      <c r="C320" s="20" t="s">
        <v>78</v>
      </c>
      <c r="D320" s="21" cm="1">
        <f t="array" ref="D320">SUMPRODUCT(('③【組立化粧箱】作業依頼＆実績'!$K$7:$K$256=④【組立化粧箱】在庫情報!$B320)*('③【組立化粧箱】作業依頼＆実績'!$L$7:$L$256=④【組立化粧箱】在庫情報!E$4),('③【組立化粧箱】作業依頼＆実績'!$N$7:$N$256))</f>
        <v>0</v>
      </c>
      <c r="E320" s="22">
        <f>SUMPRODUCT(('⑤【組立化粧箱】出荷依頼＆出荷実績'!$L$7:$L$256=④【組立化粧箱】在庫情報!$B320)*('⑤【組立化粧箱】出荷依頼＆出荷実績'!$M$7:$M$256=④【組立化粧箱】在庫情報!E$4),('⑤【組立化粧箱】出荷依頼＆出荷実績'!$O$7:$O$256))</f>
        <v>0</v>
      </c>
      <c r="F320" s="23">
        <f t="shared" si="48"/>
        <v>4060</v>
      </c>
      <c r="G320" s="21" cm="1">
        <f t="array" ref="G320">SUMPRODUCT(('③【組立化粧箱】作業依頼＆実績'!$K$7:$K$256=④【組立化粧箱】在庫情報!$B320)*('③【組立化粧箱】作業依頼＆実績'!$L$7:$L$256=④【組立化粧箱】在庫情報!H$4),('③【組立化粧箱】作業依頼＆実績'!$N$7:$N$256))</f>
        <v>0</v>
      </c>
      <c r="H320" s="22">
        <f>SUMPRODUCT(('⑤【組立化粧箱】出荷依頼＆出荷実績'!$L$7:$L$256=④【組立化粧箱】在庫情報!$B320)*('⑤【組立化粧箱】出荷依頼＆出荷実績'!$M$7:$M$256=④【組立化粧箱】在庫情報!H$4),('⑤【組立化粧箱】出荷依頼＆出荷実績'!$O$7:$O$256))</f>
        <v>0</v>
      </c>
      <c r="I320" s="23">
        <f t="shared" si="49"/>
        <v>336</v>
      </c>
      <c r="J320" s="21" cm="1">
        <f t="array" ref="J320">SUMPRODUCT(('③【組立化粧箱】作業依頼＆実績'!$K$7:$K$256=④【組立化粧箱】在庫情報!$B320)*('③【組立化粧箱】作業依頼＆実績'!$L$7:$L$256=④【組立化粧箱】在庫情報!K$4),('③【組立化粧箱】作業依頼＆実績'!$N$7:$N$256))</f>
        <v>0</v>
      </c>
      <c r="K320" s="22">
        <f>SUMPRODUCT(('⑤【組立化粧箱】出荷依頼＆出荷実績'!$L$7:$L$256=④【組立化粧箱】在庫情報!$B320)*('⑤【組立化粧箱】出荷依頼＆出荷実績'!$M$7:$M$256=④【組立化粧箱】在庫情報!K$4),('⑤【組立化粧箱】出荷依頼＆出荷実績'!$O$7:$O$256))</f>
        <v>0</v>
      </c>
      <c r="L320" s="23">
        <f t="shared" si="50"/>
        <v>957</v>
      </c>
      <c r="M320" s="159"/>
      <c r="N320" s="160"/>
      <c r="O320" s="161"/>
      <c r="P320" s="21" cm="1">
        <f t="array" ref="P320">SUMPRODUCT(('③【組立化粧箱】作業依頼＆実績'!$K$7:$K$256=④【組立化粧箱】在庫情報!$B320)*('③【組立化粧箱】作業依頼＆実績'!$L$7:$L$256=④【組立化粧箱】在庫情報!Q$4),('③【組立化粧箱】作業依頼＆実績'!$N$7:$N$256))</f>
        <v>0</v>
      </c>
      <c r="Q320" s="21" cm="1">
        <f t="array" ref="Q320">SUMPRODUCT(('③【組立化粧箱】作業依頼＆実績'!$K$7:$K$256=④【組立化粧箱】在庫情報!$B320)*('③【組立化粧箱】作業依頼＆実績'!$L$7:$L$256=④【組立化粧箱】在庫情報!R$4),('③【組立化粧箱】作業依頼＆実績'!$N$7:$N$256))</f>
        <v>0</v>
      </c>
      <c r="R320" s="23">
        <f t="shared" si="43"/>
        <v>82</v>
      </c>
      <c r="T320" s="68">
        <f t="shared" si="44"/>
        <v>0</v>
      </c>
      <c r="U320" s="22">
        <f t="shared" si="45"/>
        <v>0</v>
      </c>
      <c r="V320" s="69">
        <f t="shared" si="46"/>
        <v>5435</v>
      </c>
    </row>
    <row r="321" spans="2:22" ht="19.5" hidden="1" customHeight="1" outlineLevel="1" x14ac:dyDescent="0.25">
      <c r="B321" s="19">
        <f t="shared" si="47"/>
        <v>45545</v>
      </c>
      <c r="C321" s="20" t="s">
        <v>79</v>
      </c>
      <c r="D321" s="21" cm="1">
        <f t="array" ref="D321">SUMPRODUCT(('③【組立化粧箱】作業依頼＆実績'!$K$7:$K$256=④【組立化粧箱】在庫情報!$B321)*('③【組立化粧箱】作業依頼＆実績'!$L$7:$L$256=④【組立化粧箱】在庫情報!E$4),('③【組立化粧箱】作業依頼＆実績'!$N$7:$N$256))</f>
        <v>0</v>
      </c>
      <c r="E321" s="22">
        <f>SUMPRODUCT(('⑤【組立化粧箱】出荷依頼＆出荷実績'!$L$7:$L$256=④【組立化粧箱】在庫情報!$B321)*('⑤【組立化粧箱】出荷依頼＆出荷実績'!$M$7:$M$256=④【組立化粧箱】在庫情報!E$4),('⑤【組立化粧箱】出荷依頼＆出荷実績'!$O$7:$O$256))</f>
        <v>0</v>
      </c>
      <c r="F321" s="23">
        <f t="shared" si="48"/>
        <v>4060</v>
      </c>
      <c r="G321" s="21" cm="1">
        <f t="array" ref="G321">SUMPRODUCT(('③【組立化粧箱】作業依頼＆実績'!$K$7:$K$256=④【組立化粧箱】在庫情報!$B321)*('③【組立化粧箱】作業依頼＆実績'!$L$7:$L$256=④【組立化粧箱】在庫情報!H$4),('③【組立化粧箱】作業依頼＆実績'!$N$7:$N$256))</f>
        <v>0</v>
      </c>
      <c r="H321" s="22">
        <f>SUMPRODUCT(('⑤【組立化粧箱】出荷依頼＆出荷実績'!$L$7:$L$256=④【組立化粧箱】在庫情報!$B321)*('⑤【組立化粧箱】出荷依頼＆出荷実績'!$M$7:$M$256=④【組立化粧箱】在庫情報!H$4),('⑤【組立化粧箱】出荷依頼＆出荷実績'!$O$7:$O$256))</f>
        <v>0</v>
      </c>
      <c r="I321" s="23">
        <f t="shared" si="49"/>
        <v>336</v>
      </c>
      <c r="J321" s="21" cm="1">
        <f t="array" ref="J321">SUMPRODUCT(('③【組立化粧箱】作業依頼＆実績'!$K$7:$K$256=④【組立化粧箱】在庫情報!$B321)*('③【組立化粧箱】作業依頼＆実績'!$L$7:$L$256=④【組立化粧箱】在庫情報!K$4),('③【組立化粧箱】作業依頼＆実績'!$N$7:$N$256))</f>
        <v>0</v>
      </c>
      <c r="K321" s="22">
        <f>SUMPRODUCT(('⑤【組立化粧箱】出荷依頼＆出荷実績'!$L$7:$L$256=④【組立化粧箱】在庫情報!$B321)*('⑤【組立化粧箱】出荷依頼＆出荷実績'!$M$7:$M$256=④【組立化粧箱】在庫情報!K$4),('⑤【組立化粧箱】出荷依頼＆出荷実績'!$O$7:$O$256))</f>
        <v>0</v>
      </c>
      <c r="L321" s="23">
        <f t="shared" si="50"/>
        <v>957</v>
      </c>
      <c r="M321" s="159"/>
      <c r="N321" s="160"/>
      <c r="O321" s="161"/>
      <c r="P321" s="21" cm="1">
        <f t="array" ref="P321">SUMPRODUCT(('③【組立化粧箱】作業依頼＆実績'!$K$7:$K$256=④【組立化粧箱】在庫情報!$B321)*('③【組立化粧箱】作業依頼＆実績'!$L$7:$L$256=④【組立化粧箱】在庫情報!Q$4),('③【組立化粧箱】作業依頼＆実績'!$N$7:$N$256))</f>
        <v>0</v>
      </c>
      <c r="Q321" s="21" cm="1">
        <f t="array" ref="Q321">SUMPRODUCT(('③【組立化粧箱】作業依頼＆実績'!$K$7:$K$256=④【組立化粧箱】在庫情報!$B321)*('③【組立化粧箱】作業依頼＆実績'!$L$7:$L$256=④【組立化粧箱】在庫情報!R$4),('③【組立化粧箱】作業依頼＆実績'!$N$7:$N$256))</f>
        <v>0</v>
      </c>
      <c r="R321" s="23">
        <f t="shared" ref="R321:R384" si="51">+R320+P321-Q321</f>
        <v>82</v>
      </c>
      <c r="T321" s="68">
        <f t="shared" ref="T321:T384" si="52">+D321+G321+J321+P321</f>
        <v>0</v>
      </c>
      <c r="U321" s="22">
        <f t="shared" ref="U321:U384" si="53">+E321+H321+K321+N321+Q321</f>
        <v>0</v>
      </c>
      <c r="V321" s="69">
        <f t="shared" ref="V321:V384" si="54">+V320+T321-U321</f>
        <v>5435</v>
      </c>
    </row>
    <row r="322" spans="2:22" ht="19.5" hidden="1" customHeight="1" outlineLevel="1" x14ac:dyDescent="0.25">
      <c r="B322" s="19">
        <f t="shared" si="47"/>
        <v>45546</v>
      </c>
      <c r="C322" s="20" t="s">
        <v>80</v>
      </c>
      <c r="D322" s="21" cm="1">
        <f t="array" ref="D322">SUMPRODUCT(('③【組立化粧箱】作業依頼＆実績'!$K$7:$K$256=④【組立化粧箱】在庫情報!$B322)*('③【組立化粧箱】作業依頼＆実績'!$L$7:$L$256=④【組立化粧箱】在庫情報!E$4),('③【組立化粧箱】作業依頼＆実績'!$N$7:$N$256))</f>
        <v>0</v>
      </c>
      <c r="E322" s="22">
        <f>SUMPRODUCT(('⑤【組立化粧箱】出荷依頼＆出荷実績'!$L$7:$L$256=④【組立化粧箱】在庫情報!$B322)*('⑤【組立化粧箱】出荷依頼＆出荷実績'!$M$7:$M$256=④【組立化粧箱】在庫情報!E$4),('⑤【組立化粧箱】出荷依頼＆出荷実績'!$O$7:$O$256))</f>
        <v>0</v>
      </c>
      <c r="F322" s="23">
        <f t="shared" si="48"/>
        <v>4060</v>
      </c>
      <c r="G322" s="21" cm="1">
        <f t="array" ref="G322">SUMPRODUCT(('③【組立化粧箱】作業依頼＆実績'!$K$7:$K$256=④【組立化粧箱】在庫情報!$B322)*('③【組立化粧箱】作業依頼＆実績'!$L$7:$L$256=④【組立化粧箱】在庫情報!H$4),('③【組立化粧箱】作業依頼＆実績'!$N$7:$N$256))</f>
        <v>0</v>
      </c>
      <c r="H322" s="22">
        <f>SUMPRODUCT(('⑤【組立化粧箱】出荷依頼＆出荷実績'!$L$7:$L$256=④【組立化粧箱】在庫情報!$B322)*('⑤【組立化粧箱】出荷依頼＆出荷実績'!$M$7:$M$256=④【組立化粧箱】在庫情報!H$4),('⑤【組立化粧箱】出荷依頼＆出荷実績'!$O$7:$O$256))</f>
        <v>0</v>
      </c>
      <c r="I322" s="23">
        <f t="shared" si="49"/>
        <v>336</v>
      </c>
      <c r="J322" s="21" cm="1">
        <f t="array" ref="J322">SUMPRODUCT(('③【組立化粧箱】作業依頼＆実績'!$K$7:$K$256=④【組立化粧箱】在庫情報!$B322)*('③【組立化粧箱】作業依頼＆実績'!$L$7:$L$256=④【組立化粧箱】在庫情報!K$4),('③【組立化粧箱】作業依頼＆実績'!$N$7:$N$256))</f>
        <v>0</v>
      </c>
      <c r="K322" s="22">
        <f>SUMPRODUCT(('⑤【組立化粧箱】出荷依頼＆出荷実績'!$L$7:$L$256=④【組立化粧箱】在庫情報!$B322)*('⑤【組立化粧箱】出荷依頼＆出荷実績'!$M$7:$M$256=④【組立化粧箱】在庫情報!K$4),('⑤【組立化粧箱】出荷依頼＆出荷実績'!$O$7:$O$256))</f>
        <v>0</v>
      </c>
      <c r="L322" s="23">
        <f t="shared" si="50"/>
        <v>957</v>
      </c>
      <c r="M322" s="159"/>
      <c r="N322" s="160"/>
      <c r="O322" s="161"/>
      <c r="P322" s="21" cm="1">
        <f t="array" ref="P322">SUMPRODUCT(('③【組立化粧箱】作業依頼＆実績'!$K$7:$K$256=④【組立化粧箱】在庫情報!$B322)*('③【組立化粧箱】作業依頼＆実績'!$L$7:$L$256=④【組立化粧箱】在庫情報!Q$4),('③【組立化粧箱】作業依頼＆実績'!$N$7:$N$256))</f>
        <v>0</v>
      </c>
      <c r="Q322" s="21" cm="1">
        <f t="array" ref="Q322">SUMPRODUCT(('③【組立化粧箱】作業依頼＆実績'!$K$7:$K$256=④【組立化粧箱】在庫情報!$B322)*('③【組立化粧箱】作業依頼＆実績'!$L$7:$L$256=④【組立化粧箱】在庫情報!R$4),('③【組立化粧箱】作業依頼＆実績'!$N$7:$N$256))</f>
        <v>0</v>
      </c>
      <c r="R322" s="23">
        <f t="shared" si="51"/>
        <v>82</v>
      </c>
      <c r="T322" s="68">
        <f t="shared" si="52"/>
        <v>0</v>
      </c>
      <c r="U322" s="22">
        <f t="shared" si="53"/>
        <v>0</v>
      </c>
      <c r="V322" s="69">
        <f t="shared" si="54"/>
        <v>5435</v>
      </c>
    </row>
    <row r="323" spans="2:22" ht="19.5" hidden="1" customHeight="1" outlineLevel="1" x14ac:dyDescent="0.25">
      <c r="B323" s="19">
        <f t="shared" si="47"/>
        <v>45547</v>
      </c>
      <c r="C323" s="20" t="s">
        <v>81</v>
      </c>
      <c r="D323" s="21" cm="1">
        <f t="array" ref="D323">SUMPRODUCT(('③【組立化粧箱】作業依頼＆実績'!$K$7:$K$256=④【組立化粧箱】在庫情報!$B323)*('③【組立化粧箱】作業依頼＆実績'!$L$7:$L$256=④【組立化粧箱】在庫情報!E$4),('③【組立化粧箱】作業依頼＆実績'!$N$7:$N$256))</f>
        <v>0</v>
      </c>
      <c r="E323" s="22">
        <f>SUMPRODUCT(('⑤【組立化粧箱】出荷依頼＆出荷実績'!$L$7:$L$256=④【組立化粧箱】在庫情報!$B323)*('⑤【組立化粧箱】出荷依頼＆出荷実績'!$M$7:$M$256=④【組立化粧箱】在庫情報!E$4),('⑤【組立化粧箱】出荷依頼＆出荷実績'!$O$7:$O$256))</f>
        <v>0</v>
      </c>
      <c r="F323" s="23">
        <f t="shared" si="48"/>
        <v>4060</v>
      </c>
      <c r="G323" s="21" cm="1">
        <f t="array" ref="G323">SUMPRODUCT(('③【組立化粧箱】作業依頼＆実績'!$K$7:$K$256=④【組立化粧箱】在庫情報!$B323)*('③【組立化粧箱】作業依頼＆実績'!$L$7:$L$256=④【組立化粧箱】在庫情報!H$4),('③【組立化粧箱】作業依頼＆実績'!$N$7:$N$256))</f>
        <v>0</v>
      </c>
      <c r="H323" s="22">
        <f>SUMPRODUCT(('⑤【組立化粧箱】出荷依頼＆出荷実績'!$L$7:$L$256=④【組立化粧箱】在庫情報!$B323)*('⑤【組立化粧箱】出荷依頼＆出荷実績'!$M$7:$M$256=④【組立化粧箱】在庫情報!H$4),('⑤【組立化粧箱】出荷依頼＆出荷実績'!$O$7:$O$256))</f>
        <v>0</v>
      </c>
      <c r="I323" s="23">
        <f t="shared" si="49"/>
        <v>336</v>
      </c>
      <c r="J323" s="21" cm="1">
        <f t="array" ref="J323">SUMPRODUCT(('③【組立化粧箱】作業依頼＆実績'!$K$7:$K$256=④【組立化粧箱】在庫情報!$B323)*('③【組立化粧箱】作業依頼＆実績'!$L$7:$L$256=④【組立化粧箱】在庫情報!K$4),('③【組立化粧箱】作業依頼＆実績'!$N$7:$N$256))</f>
        <v>0</v>
      </c>
      <c r="K323" s="22">
        <f>SUMPRODUCT(('⑤【組立化粧箱】出荷依頼＆出荷実績'!$L$7:$L$256=④【組立化粧箱】在庫情報!$B323)*('⑤【組立化粧箱】出荷依頼＆出荷実績'!$M$7:$M$256=④【組立化粧箱】在庫情報!K$4),('⑤【組立化粧箱】出荷依頼＆出荷実績'!$O$7:$O$256))</f>
        <v>0</v>
      </c>
      <c r="L323" s="23">
        <f t="shared" si="50"/>
        <v>957</v>
      </c>
      <c r="M323" s="159"/>
      <c r="N323" s="160"/>
      <c r="O323" s="161"/>
      <c r="P323" s="21" cm="1">
        <f t="array" ref="P323">SUMPRODUCT(('③【組立化粧箱】作業依頼＆実績'!$K$7:$K$256=④【組立化粧箱】在庫情報!$B323)*('③【組立化粧箱】作業依頼＆実績'!$L$7:$L$256=④【組立化粧箱】在庫情報!Q$4),('③【組立化粧箱】作業依頼＆実績'!$N$7:$N$256))</f>
        <v>0</v>
      </c>
      <c r="Q323" s="21" cm="1">
        <f t="array" ref="Q323">SUMPRODUCT(('③【組立化粧箱】作業依頼＆実績'!$K$7:$K$256=④【組立化粧箱】在庫情報!$B323)*('③【組立化粧箱】作業依頼＆実績'!$L$7:$L$256=④【組立化粧箱】在庫情報!R$4),('③【組立化粧箱】作業依頼＆実績'!$N$7:$N$256))</f>
        <v>0</v>
      </c>
      <c r="R323" s="23">
        <f t="shared" si="51"/>
        <v>82</v>
      </c>
      <c r="T323" s="68">
        <f t="shared" si="52"/>
        <v>0</v>
      </c>
      <c r="U323" s="22">
        <f t="shared" si="53"/>
        <v>0</v>
      </c>
      <c r="V323" s="69">
        <f t="shared" si="54"/>
        <v>5435</v>
      </c>
    </row>
    <row r="324" spans="2:22" ht="19.5" hidden="1" customHeight="1" outlineLevel="1" x14ac:dyDescent="0.25">
      <c r="B324" s="19">
        <f t="shared" si="47"/>
        <v>45548</v>
      </c>
      <c r="C324" s="20" t="s">
        <v>75</v>
      </c>
      <c r="D324" s="21" cm="1">
        <f t="array" ref="D324">SUMPRODUCT(('③【組立化粧箱】作業依頼＆実績'!$K$7:$K$256=④【組立化粧箱】在庫情報!$B324)*('③【組立化粧箱】作業依頼＆実績'!$L$7:$L$256=④【組立化粧箱】在庫情報!E$4),('③【組立化粧箱】作業依頼＆実績'!$N$7:$N$256))</f>
        <v>0</v>
      </c>
      <c r="E324" s="22">
        <f>SUMPRODUCT(('⑤【組立化粧箱】出荷依頼＆出荷実績'!$L$7:$L$256=④【組立化粧箱】在庫情報!$B324)*('⑤【組立化粧箱】出荷依頼＆出荷実績'!$M$7:$M$256=④【組立化粧箱】在庫情報!E$4),('⑤【組立化粧箱】出荷依頼＆出荷実績'!$O$7:$O$256))</f>
        <v>0</v>
      </c>
      <c r="F324" s="23">
        <f t="shared" si="48"/>
        <v>4060</v>
      </c>
      <c r="G324" s="21" cm="1">
        <f t="array" ref="G324">SUMPRODUCT(('③【組立化粧箱】作業依頼＆実績'!$K$7:$K$256=④【組立化粧箱】在庫情報!$B324)*('③【組立化粧箱】作業依頼＆実績'!$L$7:$L$256=④【組立化粧箱】在庫情報!H$4),('③【組立化粧箱】作業依頼＆実績'!$N$7:$N$256))</f>
        <v>0</v>
      </c>
      <c r="H324" s="22">
        <f>SUMPRODUCT(('⑤【組立化粧箱】出荷依頼＆出荷実績'!$L$7:$L$256=④【組立化粧箱】在庫情報!$B324)*('⑤【組立化粧箱】出荷依頼＆出荷実績'!$M$7:$M$256=④【組立化粧箱】在庫情報!H$4),('⑤【組立化粧箱】出荷依頼＆出荷実績'!$O$7:$O$256))</f>
        <v>0</v>
      </c>
      <c r="I324" s="23">
        <f t="shared" si="49"/>
        <v>336</v>
      </c>
      <c r="J324" s="21" cm="1">
        <f t="array" ref="J324">SUMPRODUCT(('③【組立化粧箱】作業依頼＆実績'!$K$7:$K$256=④【組立化粧箱】在庫情報!$B324)*('③【組立化粧箱】作業依頼＆実績'!$L$7:$L$256=④【組立化粧箱】在庫情報!K$4),('③【組立化粧箱】作業依頼＆実績'!$N$7:$N$256))</f>
        <v>0</v>
      </c>
      <c r="K324" s="22">
        <f>SUMPRODUCT(('⑤【組立化粧箱】出荷依頼＆出荷実績'!$L$7:$L$256=④【組立化粧箱】在庫情報!$B324)*('⑤【組立化粧箱】出荷依頼＆出荷実績'!$M$7:$M$256=④【組立化粧箱】在庫情報!K$4),('⑤【組立化粧箱】出荷依頼＆出荷実績'!$O$7:$O$256))</f>
        <v>0</v>
      </c>
      <c r="L324" s="23">
        <f t="shared" si="50"/>
        <v>957</v>
      </c>
      <c r="M324" s="159"/>
      <c r="N324" s="160"/>
      <c r="O324" s="161"/>
      <c r="P324" s="21" cm="1">
        <f t="array" ref="P324">SUMPRODUCT(('③【組立化粧箱】作業依頼＆実績'!$K$7:$K$256=④【組立化粧箱】在庫情報!$B324)*('③【組立化粧箱】作業依頼＆実績'!$L$7:$L$256=④【組立化粧箱】在庫情報!Q$4),('③【組立化粧箱】作業依頼＆実績'!$N$7:$N$256))</f>
        <v>0</v>
      </c>
      <c r="Q324" s="21" cm="1">
        <f t="array" ref="Q324">SUMPRODUCT(('③【組立化粧箱】作業依頼＆実績'!$K$7:$K$256=④【組立化粧箱】在庫情報!$B324)*('③【組立化粧箱】作業依頼＆実績'!$L$7:$L$256=④【組立化粧箱】在庫情報!R$4),('③【組立化粧箱】作業依頼＆実績'!$N$7:$N$256))</f>
        <v>0</v>
      </c>
      <c r="R324" s="23">
        <f t="shared" si="51"/>
        <v>82</v>
      </c>
      <c r="T324" s="68">
        <f t="shared" si="52"/>
        <v>0</v>
      </c>
      <c r="U324" s="22">
        <f t="shared" si="53"/>
        <v>0</v>
      </c>
      <c r="V324" s="69">
        <f t="shared" si="54"/>
        <v>5435</v>
      </c>
    </row>
    <row r="325" spans="2:22" ht="19.5" hidden="1" customHeight="1" outlineLevel="1" x14ac:dyDescent="0.25">
      <c r="B325" s="19">
        <f t="shared" si="47"/>
        <v>45549</v>
      </c>
      <c r="C325" s="20" t="s">
        <v>76</v>
      </c>
      <c r="D325" s="21" cm="1">
        <f t="array" ref="D325">SUMPRODUCT(('③【組立化粧箱】作業依頼＆実績'!$K$7:$K$256=④【組立化粧箱】在庫情報!$B325)*('③【組立化粧箱】作業依頼＆実績'!$L$7:$L$256=④【組立化粧箱】在庫情報!E$4),('③【組立化粧箱】作業依頼＆実績'!$N$7:$N$256))</f>
        <v>0</v>
      </c>
      <c r="E325" s="22">
        <f>SUMPRODUCT(('⑤【組立化粧箱】出荷依頼＆出荷実績'!$L$7:$L$256=④【組立化粧箱】在庫情報!$B325)*('⑤【組立化粧箱】出荷依頼＆出荷実績'!$M$7:$M$256=④【組立化粧箱】在庫情報!E$4),('⑤【組立化粧箱】出荷依頼＆出荷実績'!$O$7:$O$256))</f>
        <v>0</v>
      </c>
      <c r="F325" s="23">
        <f t="shared" si="48"/>
        <v>4060</v>
      </c>
      <c r="G325" s="21" cm="1">
        <f t="array" ref="G325">SUMPRODUCT(('③【組立化粧箱】作業依頼＆実績'!$K$7:$K$256=④【組立化粧箱】在庫情報!$B325)*('③【組立化粧箱】作業依頼＆実績'!$L$7:$L$256=④【組立化粧箱】在庫情報!H$4),('③【組立化粧箱】作業依頼＆実績'!$N$7:$N$256))</f>
        <v>0</v>
      </c>
      <c r="H325" s="22">
        <f>SUMPRODUCT(('⑤【組立化粧箱】出荷依頼＆出荷実績'!$L$7:$L$256=④【組立化粧箱】在庫情報!$B325)*('⑤【組立化粧箱】出荷依頼＆出荷実績'!$M$7:$M$256=④【組立化粧箱】在庫情報!H$4),('⑤【組立化粧箱】出荷依頼＆出荷実績'!$O$7:$O$256))</f>
        <v>0</v>
      </c>
      <c r="I325" s="23">
        <f t="shared" si="49"/>
        <v>336</v>
      </c>
      <c r="J325" s="21" cm="1">
        <f t="array" ref="J325">SUMPRODUCT(('③【組立化粧箱】作業依頼＆実績'!$K$7:$K$256=④【組立化粧箱】在庫情報!$B325)*('③【組立化粧箱】作業依頼＆実績'!$L$7:$L$256=④【組立化粧箱】在庫情報!K$4),('③【組立化粧箱】作業依頼＆実績'!$N$7:$N$256))</f>
        <v>0</v>
      </c>
      <c r="K325" s="22">
        <f>SUMPRODUCT(('⑤【組立化粧箱】出荷依頼＆出荷実績'!$L$7:$L$256=④【組立化粧箱】在庫情報!$B325)*('⑤【組立化粧箱】出荷依頼＆出荷実績'!$M$7:$M$256=④【組立化粧箱】在庫情報!K$4),('⑤【組立化粧箱】出荷依頼＆出荷実績'!$O$7:$O$256))</f>
        <v>0</v>
      </c>
      <c r="L325" s="23">
        <f t="shared" si="50"/>
        <v>957</v>
      </c>
      <c r="M325" s="159"/>
      <c r="N325" s="160"/>
      <c r="O325" s="161"/>
      <c r="P325" s="21" cm="1">
        <f t="array" ref="P325">SUMPRODUCT(('③【組立化粧箱】作業依頼＆実績'!$K$7:$K$256=④【組立化粧箱】在庫情報!$B325)*('③【組立化粧箱】作業依頼＆実績'!$L$7:$L$256=④【組立化粧箱】在庫情報!Q$4),('③【組立化粧箱】作業依頼＆実績'!$N$7:$N$256))</f>
        <v>0</v>
      </c>
      <c r="Q325" s="21" cm="1">
        <f t="array" ref="Q325">SUMPRODUCT(('③【組立化粧箱】作業依頼＆実績'!$K$7:$K$256=④【組立化粧箱】在庫情報!$B325)*('③【組立化粧箱】作業依頼＆実績'!$L$7:$L$256=④【組立化粧箱】在庫情報!R$4),('③【組立化粧箱】作業依頼＆実績'!$N$7:$N$256))</f>
        <v>0</v>
      </c>
      <c r="R325" s="23">
        <f t="shared" si="51"/>
        <v>82</v>
      </c>
      <c r="T325" s="68">
        <f t="shared" si="52"/>
        <v>0</v>
      </c>
      <c r="U325" s="22">
        <f t="shared" si="53"/>
        <v>0</v>
      </c>
      <c r="V325" s="69">
        <f t="shared" si="54"/>
        <v>5435</v>
      </c>
    </row>
    <row r="326" spans="2:22" ht="19.5" hidden="1" customHeight="1" outlineLevel="1" x14ac:dyDescent="0.25">
      <c r="B326" s="19">
        <f t="shared" si="47"/>
        <v>45550</v>
      </c>
      <c r="C326" s="20" t="s">
        <v>77</v>
      </c>
      <c r="D326" s="21" cm="1">
        <f t="array" ref="D326">SUMPRODUCT(('③【組立化粧箱】作業依頼＆実績'!$K$7:$K$256=④【組立化粧箱】在庫情報!$B326)*('③【組立化粧箱】作業依頼＆実績'!$L$7:$L$256=④【組立化粧箱】在庫情報!E$4),('③【組立化粧箱】作業依頼＆実績'!$N$7:$N$256))</f>
        <v>0</v>
      </c>
      <c r="E326" s="22">
        <f>SUMPRODUCT(('⑤【組立化粧箱】出荷依頼＆出荷実績'!$L$7:$L$256=④【組立化粧箱】在庫情報!$B326)*('⑤【組立化粧箱】出荷依頼＆出荷実績'!$M$7:$M$256=④【組立化粧箱】在庫情報!E$4),('⑤【組立化粧箱】出荷依頼＆出荷実績'!$O$7:$O$256))</f>
        <v>0</v>
      </c>
      <c r="F326" s="23">
        <f t="shared" si="48"/>
        <v>4060</v>
      </c>
      <c r="G326" s="21" cm="1">
        <f t="array" ref="G326">SUMPRODUCT(('③【組立化粧箱】作業依頼＆実績'!$K$7:$K$256=④【組立化粧箱】在庫情報!$B326)*('③【組立化粧箱】作業依頼＆実績'!$L$7:$L$256=④【組立化粧箱】在庫情報!H$4),('③【組立化粧箱】作業依頼＆実績'!$N$7:$N$256))</f>
        <v>0</v>
      </c>
      <c r="H326" s="22">
        <f>SUMPRODUCT(('⑤【組立化粧箱】出荷依頼＆出荷実績'!$L$7:$L$256=④【組立化粧箱】在庫情報!$B326)*('⑤【組立化粧箱】出荷依頼＆出荷実績'!$M$7:$M$256=④【組立化粧箱】在庫情報!H$4),('⑤【組立化粧箱】出荷依頼＆出荷実績'!$O$7:$O$256))</f>
        <v>0</v>
      </c>
      <c r="I326" s="23">
        <f t="shared" si="49"/>
        <v>336</v>
      </c>
      <c r="J326" s="21" cm="1">
        <f t="array" ref="J326">SUMPRODUCT(('③【組立化粧箱】作業依頼＆実績'!$K$7:$K$256=④【組立化粧箱】在庫情報!$B326)*('③【組立化粧箱】作業依頼＆実績'!$L$7:$L$256=④【組立化粧箱】在庫情報!K$4),('③【組立化粧箱】作業依頼＆実績'!$N$7:$N$256))</f>
        <v>0</v>
      </c>
      <c r="K326" s="22">
        <f>SUMPRODUCT(('⑤【組立化粧箱】出荷依頼＆出荷実績'!$L$7:$L$256=④【組立化粧箱】在庫情報!$B326)*('⑤【組立化粧箱】出荷依頼＆出荷実績'!$M$7:$M$256=④【組立化粧箱】在庫情報!K$4),('⑤【組立化粧箱】出荷依頼＆出荷実績'!$O$7:$O$256))</f>
        <v>0</v>
      </c>
      <c r="L326" s="23">
        <f t="shared" si="50"/>
        <v>957</v>
      </c>
      <c r="M326" s="159"/>
      <c r="N326" s="160"/>
      <c r="O326" s="161"/>
      <c r="P326" s="21" cm="1">
        <f t="array" ref="P326">SUMPRODUCT(('③【組立化粧箱】作業依頼＆実績'!$K$7:$K$256=④【組立化粧箱】在庫情報!$B326)*('③【組立化粧箱】作業依頼＆実績'!$L$7:$L$256=④【組立化粧箱】在庫情報!Q$4),('③【組立化粧箱】作業依頼＆実績'!$N$7:$N$256))</f>
        <v>0</v>
      </c>
      <c r="Q326" s="21" cm="1">
        <f t="array" ref="Q326">SUMPRODUCT(('③【組立化粧箱】作業依頼＆実績'!$K$7:$K$256=④【組立化粧箱】在庫情報!$B326)*('③【組立化粧箱】作業依頼＆実績'!$L$7:$L$256=④【組立化粧箱】在庫情報!R$4),('③【組立化粧箱】作業依頼＆実績'!$N$7:$N$256))</f>
        <v>0</v>
      </c>
      <c r="R326" s="23">
        <f t="shared" si="51"/>
        <v>82</v>
      </c>
      <c r="T326" s="68">
        <f t="shared" si="52"/>
        <v>0</v>
      </c>
      <c r="U326" s="22">
        <f t="shared" si="53"/>
        <v>0</v>
      </c>
      <c r="V326" s="69">
        <f t="shared" si="54"/>
        <v>5435</v>
      </c>
    </row>
    <row r="327" spans="2:22" ht="19.5" hidden="1" customHeight="1" outlineLevel="1" x14ac:dyDescent="0.25">
      <c r="B327" s="19">
        <f t="shared" si="47"/>
        <v>45551</v>
      </c>
      <c r="C327" s="20" t="s">
        <v>78</v>
      </c>
      <c r="D327" s="21" cm="1">
        <f t="array" ref="D327">SUMPRODUCT(('③【組立化粧箱】作業依頼＆実績'!$K$7:$K$256=④【組立化粧箱】在庫情報!$B327)*('③【組立化粧箱】作業依頼＆実績'!$L$7:$L$256=④【組立化粧箱】在庫情報!E$4),('③【組立化粧箱】作業依頼＆実績'!$N$7:$N$256))</f>
        <v>0</v>
      </c>
      <c r="E327" s="22">
        <f>SUMPRODUCT(('⑤【組立化粧箱】出荷依頼＆出荷実績'!$L$7:$L$256=④【組立化粧箱】在庫情報!$B327)*('⑤【組立化粧箱】出荷依頼＆出荷実績'!$M$7:$M$256=④【組立化粧箱】在庫情報!E$4),('⑤【組立化粧箱】出荷依頼＆出荷実績'!$O$7:$O$256))</f>
        <v>0</v>
      </c>
      <c r="F327" s="23">
        <f t="shared" si="48"/>
        <v>4060</v>
      </c>
      <c r="G327" s="21" cm="1">
        <f t="array" ref="G327">SUMPRODUCT(('③【組立化粧箱】作業依頼＆実績'!$K$7:$K$256=④【組立化粧箱】在庫情報!$B327)*('③【組立化粧箱】作業依頼＆実績'!$L$7:$L$256=④【組立化粧箱】在庫情報!H$4),('③【組立化粧箱】作業依頼＆実績'!$N$7:$N$256))</f>
        <v>0</v>
      </c>
      <c r="H327" s="22">
        <f>SUMPRODUCT(('⑤【組立化粧箱】出荷依頼＆出荷実績'!$L$7:$L$256=④【組立化粧箱】在庫情報!$B327)*('⑤【組立化粧箱】出荷依頼＆出荷実績'!$M$7:$M$256=④【組立化粧箱】在庫情報!H$4),('⑤【組立化粧箱】出荷依頼＆出荷実績'!$O$7:$O$256))</f>
        <v>0</v>
      </c>
      <c r="I327" s="23">
        <f t="shared" si="49"/>
        <v>336</v>
      </c>
      <c r="J327" s="21" cm="1">
        <f t="array" ref="J327">SUMPRODUCT(('③【組立化粧箱】作業依頼＆実績'!$K$7:$K$256=④【組立化粧箱】在庫情報!$B327)*('③【組立化粧箱】作業依頼＆実績'!$L$7:$L$256=④【組立化粧箱】在庫情報!K$4),('③【組立化粧箱】作業依頼＆実績'!$N$7:$N$256))</f>
        <v>0</v>
      </c>
      <c r="K327" s="22">
        <f>SUMPRODUCT(('⑤【組立化粧箱】出荷依頼＆出荷実績'!$L$7:$L$256=④【組立化粧箱】在庫情報!$B327)*('⑤【組立化粧箱】出荷依頼＆出荷実績'!$M$7:$M$256=④【組立化粧箱】在庫情報!K$4),('⑤【組立化粧箱】出荷依頼＆出荷実績'!$O$7:$O$256))</f>
        <v>0</v>
      </c>
      <c r="L327" s="23">
        <f t="shared" si="50"/>
        <v>957</v>
      </c>
      <c r="M327" s="159"/>
      <c r="N327" s="160"/>
      <c r="O327" s="161"/>
      <c r="P327" s="21" cm="1">
        <f t="array" ref="P327">SUMPRODUCT(('③【組立化粧箱】作業依頼＆実績'!$K$7:$K$256=④【組立化粧箱】在庫情報!$B327)*('③【組立化粧箱】作業依頼＆実績'!$L$7:$L$256=④【組立化粧箱】在庫情報!Q$4),('③【組立化粧箱】作業依頼＆実績'!$N$7:$N$256))</f>
        <v>0</v>
      </c>
      <c r="Q327" s="21" cm="1">
        <f t="array" ref="Q327">SUMPRODUCT(('③【組立化粧箱】作業依頼＆実績'!$K$7:$K$256=④【組立化粧箱】在庫情報!$B327)*('③【組立化粧箱】作業依頼＆実績'!$L$7:$L$256=④【組立化粧箱】在庫情報!R$4),('③【組立化粧箱】作業依頼＆実績'!$N$7:$N$256))</f>
        <v>0</v>
      </c>
      <c r="R327" s="23">
        <f t="shared" si="51"/>
        <v>82</v>
      </c>
      <c r="T327" s="68">
        <f t="shared" si="52"/>
        <v>0</v>
      </c>
      <c r="U327" s="22">
        <f t="shared" si="53"/>
        <v>0</v>
      </c>
      <c r="V327" s="69">
        <f t="shared" si="54"/>
        <v>5435</v>
      </c>
    </row>
    <row r="328" spans="2:22" ht="19.5" hidden="1" customHeight="1" outlineLevel="1" x14ac:dyDescent="0.25">
      <c r="B328" s="19">
        <f t="shared" ref="B328:B433" si="55">+B327+1</f>
        <v>45552</v>
      </c>
      <c r="C328" s="20" t="s">
        <v>79</v>
      </c>
      <c r="D328" s="21" cm="1">
        <f t="array" ref="D328">SUMPRODUCT(('③【組立化粧箱】作業依頼＆実績'!$K$7:$K$256=④【組立化粧箱】在庫情報!$B328)*('③【組立化粧箱】作業依頼＆実績'!$L$7:$L$256=④【組立化粧箱】在庫情報!E$4),('③【組立化粧箱】作業依頼＆実績'!$N$7:$N$256))</f>
        <v>0</v>
      </c>
      <c r="E328" s="22">
        <f>SUMPRODUCT(('⑤【組立化粧箱】出荷依頼＆出荷実績'!$L$7:$L$256=④【組立化粧箱】在庫情報!$B328)*('⑤【組立化粧箱】出荷依頼＆出荷実績'!$M$7:$M$256=④【組立化粧箱】在庫情報!E$4),('⑤【組立化粧箱】出荷依頼＆出荷実績'!$O$7:$O$256))</f>
        <v>0</v>
      </c>
      <c r="F328" s="23">
        <f t="shared" si="48"/>
        <v>4060</v>
      </c>
      <c r="G328" s="21" cm="1">
        <f t="array" ref="G328">SUMPRODUCT(('③【組立化粧箱】作業依頼＆実績'!$K$7:$K$256=④【組立化粧箱】在庫情報!$B328)*('③【組立化粧箱】作業依頼＆実績'!$L$7:$L$256=④【組立化粧箱】在庫情報!H$4),('③【組立化粧箱】作業依頼＆実績'!$N$7:$N$256))</f>
        <v>0</v>
      </c>
      <c r="H328" s="22">
        <f>SUMPRODUCT(('⑤【組立化粧箱】出荷依頼＆出荷実績'!$L$7:$L$256=④【組立化粧箱】在庫情報!$B328)*('⑤【組立化粧箱】出荷依頼＆出荷実績'!$M$7:$M$256=④【組立化粧箱】在庫情報!H$4),('⑤【組立化粧箱】出荷依頼＆出荷実績'!$O$7:$O$256))</f>
        <v>0</v>
      </c>
      <c r="I328" s="23">
        <f t="shared" si="49"/>
        <v>336</v>
      </c>
      <c r="J328" s="21" cm="1">
        <f t="array" ref="J328">SUMPRODUCT(('③【組立化粧箱】作業依頼＆実績'!$K$7:$K$256=④【組立化粧箱】在庫情報!$B328)*('③【組立化粧箱】作業依頼＆実績'!$L$7:$L$256=④【組立化粧箱】在庫情報!K$4),('③【組立化粧箱】作業依頼＆実績'!$N$7:$N$256))</f>
        <v>0</v>
      </c>
      <c r="K328" s="22">
        <f>SUMPRODUCT(('⑤【組立化粧箱】出荷依頼＆出荷実績'!$L$7:$L$256=④【組立化粧箱】在庫情報!$B328)*('⑤【組立化粧箱】出荷依頼＆出荷実績'!$M$7:$M$256=④【組立化粧箱】在庫情報!K$4),('⑤【組立化粧箱】出荷依頼＆出荷実績'!$O$7:$O$256))</f>
        <v>0</v>
      </c>
      <c r="L328" s="23">
        <f t="shared" si="50"/>
        <v>957</v>
      </c>
      <c r="M328" s="159"/>
      <c r="N328" s="160"/>
      <c r="O328" s="161"/>
      <c r="P328" s="21" cm="1">
        <f t="array" ref="P328">SUMPRODUCT(('③【組立化粧箱】作業依頼＆実績'!$K$7:$K$256=④【組立化粧箱】在庫情報!$B328)*('③【組立化粧箱】作業依頼＆実績'!$L$7:$L$256=④【組立化粧箱】在庫情報!Q$4),('③【組立化粧箱】作業依頼＆実績'!$N$7:$N$256))</f>
        <v>0</v>
      </c>
      <c r="Q328" s="21" cm="1">
        <f t="array" ref="Q328">SUMPRODUCT(('③【組立化粧箱】作業依頼＆実績'!$K$7:$K$256=④【組立化粧箱】在庫情報!$B328)*('③【組立化粧箱】作業依頼＆実績'!$L$7:$L$256=④【組立化粧箱】在庫情報!R$4),('③【組立化粧箱】作業依頼＆実績'!$N$7:$N$256))</f>
        <v>0</v>
      </c>
      <c r="R328" s="23">
        <f t="shared" si="51"/>
        <v>82</v>
      </c>
      <c r="T328" s="68">
        <f t="shared" si="52"/>
        <v>0</v>
      </c>
      <c r="U328" s="22">
        <f t="shared" si="53"/>
        <v>0</v>
      </c>
      <c r="V328" s="69">
        <f t="shared" si="54"/>
        <v>5435</v>
      </c>
    </row>
    <row r="329" spans="2:22" ht="19.5" hidden="1" customHeight="1" outlineLevel="1" x14ac:dyDescent="0.25">
      <c r="B329" s="19">
        <f t="shared" si="55"/>
        <v>45553</v>
      </c>
      <c r="C329" s="20" t="s">
        <v>80</v>
      </c>
      <c r="D329" s="21" cm="1">
        <f t="array" ref="D329">SUMPRODUCT(('③【組立化粧箱】作業依頼＆実績'!$K$7:$K$256=④【組立化粧箱】在庫情報!$B329)*('③【組立化粧箱】作業依頼＆実績'!$L$7:$L$256=④【組立化粧箱】在庫情報!E$4),('③【組立化粧箱】作業依頼＆実績'!$N$7:$N$256))</f>
        <v>0</v>
      </c>
      <c r="E329" s="22">
        <f>SUMPRODUCT(('⑤【組立化粧箱】出荷依頼＆出荷実績'!$L$7:$L$256=④【組立化粧箱】在庫情報!$B329)*('⑤【組立化粧箱】出荷依頼＆出荷実績'!$M$7:$M$256=④【組立化粧箱】在庫情報!E$4),('⑤【組立化粧箱】出荷依頼＆出荷実績'!$O$7:$O$256))</f>
        <v>0</v>
      </c>
      <c r="F329" s="23">
        <f t="shared" si="48"/>
        <v>4060</v>
      </c>
      <c r="G329" s="21" cm="1">
        <f t="array" ref="G329">SUMPRODUCT(('③【組立化粧箱】作業依頼＆実績'!$K$7:$K$256=④【組立化粧箱】在庫情報!$B329)*('③【組立化粧箱】作業依頼＆実績'!$L$7:$L$256=④【組立化粧箱】在庫情報!H$4),('③【組立化粧箱】作業依頼＆実績'!$N$7:$N$256))</f>
        <v>0</v>
      </c>
      <c r="H329" s="22">
        <f>SUMPRODUCT(('⑤【組立化粧箱】出荷依頼＆出荷実績'!$L$7:$L$256=④【組立化粧箱】在庫情報!$B329)*('⑤【組立化粧箱】出荷依頼＆出荷実績'!$M$7:$M$256=④【組立化粧箱】在庫情報!H$4),('⑤【組立化粧箱】出荷依頼＆出荷実績'!$O$7:$O$256))</f>
        <v>0</v>
      </c>
      <c r="I329" s="23">
        <f t="shared" si="49"/>
        <v>336</v>
      </c>
      <c r="J329" s="21" cm="1">
        <f t="array" ref="J329">SUMPRODUCT(('③【組立化粧箱】作業依頼＆実績'!$K$7:$K$256=④【組立化粧箱】在庫情報!$B329)*('③【組立化粧箱】作業依頼＆実績'!$L$7:$L$256=④【組立化粧箱】在庫情報!K$4),('③【組立化粧箱】作業依頼＆実績'!$N$7:$N$256))</f>
        <v>0</v>
      </c>
      <c r="K329" s="22">
        <f>SUMPRODUCT(('⑤【組立化粧箱】出荷依頼＆出荷実績'!$L$7:$L$256=④【組立化粧箱】在庫情報!$B329)*('⑤【組立化粧箱】出荷依頼＆出荷実績'!$M$7:$M$256=④【組立化粧箱】在庫情報!K$4),('⑤【組立化粧箱】出荷依頼＆出荷実績'!$O$7:$O$256))</f>
        <v>0</v>
      </c>
      <c r="L329" s="23">
        <f t="shared" si="50"/>
        <v>957</v>
      </c>
      <c r="M329" s="159"/>
      <c r="N329" s="160"/>
      <c r="O329" s="161"/>
      <c r="P329" s="21" cm="1">
        <f t="array" ref="P329">SUMPRODUCT(('③【組立化粧箱】作業依頼＆実績'!$K$7:$K$256=④【組立化粧箱】在庫情報!$B329)*('③【組立化粧箱】作業依頼＆実績'!$L$7:$L$256=④【組立化粧箱】在庫情報!Q$4),('③【組立化粧箱】作業依頼＆実績'!$N$7:$N$256))</f>
        <v>0</v>
      </c>
      <c r="Q329" s="21" cm="1">
        <f t="array" ref="Q329">SUMPRODUCT(('③【組立化粧箱】作業依頼＆実績'!$K$7:$K$256=④【組立化粧箱】在庫情報!$B329)*('③【組立化粧箱】作業依頼＆実績'!$L$7:$L$256=④【組立化粧箱】在庫情報!R$4),('③【組立化粧箱】作業依頼＆実績'!$N$7:$N$256))</f>
        <v>0</v>
      </c>
      <c r="R329" s="23">
        <f t="shared" si="51"/>
        <v>82</v>
      </c>
      <c r="T329" s="68">
        <f t="shared" si="52"/>
        <v>0</v>
      </c>
      <c r="U329" s="22">
        <f t="shared" si="53"/>
        <v>0</v>
      </c>
      <c r="V329" s="69">
        <f t="shared" si="54"/>
        <v>5435</v>
      </c>
    </row>
    <row r="330" spans="2:22" ht="19.5" hidden="1" customHeight="1" outlineLevel="1" x14ac:dyDescent="0.25">
      <c r="B330" s="19">
        <f t="shared" si="55"/>
        <v>45554</v>
      </c>
      <c r="C330" s="20" t="s">
        <v>81</v>
      </c>
      <c r="D330" s="21" cm="1">
        <f t="array" ref="D330">SUMPRODUCT(('③【組立化粧箱】作業依頼＆実績'!$K$7:$K$256=④【組立化粧箱】在庫情報!$B330)*('③【組立化粧箱】作業依頼＆実績'!$L$7:$L$256=④【組立化粧箱】在庫情報!E$4),('③【組立化粧箱】作業依頼＆実績'!$N$7:$N$256))</f>
        <v>0</v>
      </c>
      <c r="E330" s="22">
        <f>SUMPRODUCT(('⑤【組立化粧箱】出荷依頼＆出荷実績'!$L$7:$L$256=④【組立化粧箱】在庫情報!$B330)*('⑤【組立化粧箱】出荷依頼＆出荷実績'!$M$7:$M$256=④【組立化粧箱】在庫情報!E$4),('⑤【組立化粧箱】出荷依頼＆出荷実績'!$O$7:$O$256))</f>
        <v>0</v>
      </c>
      <c r="F330" s="23">
        <f t="shared" si="48"/>
        <v>4060</v>
      </c>
      <c r="G330" s="21" cm="1">
        <f t="array" ref="G330">SUMPRODUCT(('③【組立化粧箱】作業依頼＆実績'!$K$7:$K$256=④【組立化粧箱】在庫情報!$B330)*('③【組立化粧箱】作業依頼＆実績'!$L$7:$L$256=④【組立化粧箱】在庫情報!H$4),('③【組立化粧箱】作業依頼＆実績'!$N$7:$N$256))</f>
        <v>0</v>
      </c>
      <c r="H330" s="22">
        <f>SUMPRODUCT(('⑤【組立化粧箱】出荷依頼＆出荷実績'!$L$7:$L$256=④【組立化粧箱】在庫情報!$B330)*('⑤【組立化粧箱】出荷依頼＆出荷実績'!$M$7:$M$256=④【組立化粧箱】在庫情報!H$4),('⑤【組立化粧箱】出荷依頼＆出荷実績'!$O$7:$O$256))</f>
        <v>0</v>
      </c>
      <c r="I330" s="23">
        <f t="shared" si="49"/>
        <v>336</v>
      </c>
      <c r="J330" s="21" cm="1">
        <f t="array" ref="J330">SUMPRODUCT(('③【組立化粧箱】作業依頼＆実績'!$K$7:$K$256=④【組立化粧箱】在庫情報!$B330)*('③【組立化粧箱】作業依頼＆実績'!$L$7:$L$256=④【組立化粧箱】在庫情報!K$4),('③【組立化粧箱】作業依頼＆実績'!$N$7:$N$256))</f>
        <v>0</v>
      </c>
      <c r="K330" s="22">
        <f>SUMPRODUCT(('⑤【組立化粧箱】出荷依頼＆出荷実績'!$L$7:$L$256=④【組立化粧箱】在庫情報!$B330)*('⑤【組立化粧箱】出荷依頼＆出荷実績'!$M$7:$M$256=④【組立化粧箱】在庫情報!K$4),('⑤【組立化粧箱】出荷依頼＆出荷実績'!$O$7:$O$256))</f>
        <v>0</v>
      </c>
      <c r="L330" s="23">
        <f t="shared" si="50"/>
        <v>957</v>
      </c>
      <c r="M330" s="159"/>
      <c r="N330" s="160"/>
      <c r="O330" s="161"/>
      <c r="P330" s="21" cm="1">
        <f t="array" ref="P330">SUMPRODUCT(('③【組立化粧箱】作業依頼＆実績'!$K$7:$K$256=④【組立化粧箱】在庫情報!$B330)*('③【組立化粧箱】作業依頼＆実績'!$L$7:$L$256=④【組立化粧箱】在庫情報!Q$4),('③【組立化粧箱】作業依頼＆実績'!$N$7:$N$256))</f>
        <v>0</v>
      </c>
      <c r="Q330" s="21" cm="1">
        <f t="array" ref="Q330">SUMPRODUCT(('③【組立化粧箱】作業依頼＆実績'!$K$7:$K$256=④【組立化粧箱】在庫情報!$B330)*('③【組立化粧箱】作業依頼＆実績'!$L$7:$L$256=④【組立化粧箱】在庫情報!R$4),('③【組立化粧箱】作業依頼＆実績'!$N$7:$N$256))</f>
        <v>0</v>
      </c>
      <c r="R330" s="23">
        <f t="shared" si="51"/>
        <v>82</v>
      </c>
      <c r="T330" s="68">
        <f t="shared" si="52"/>
        <v>0</v>
      </c>
      <c r="U330" s="22">
        <f t="shared" si="53"/>
        <v>0</v>
      </c>
      <c r="V330" s="69">
        <f t="shared" si="54"/>
        <v>5435</v>
      </c>
    </row>
    <row r="331" spans="2:22" ht="19.5" hidden="1" customHeight="1" outlineLevel="1" x14ac:dyDescent="0.25">
      <c r="B331" s="19">
        <f t="shared" si="55"/>
        <v>45555</v>
      </c>
      <c r="C331" s="20" t="s">
        <v>75</v>
      </c>
      <c r="D331" s="21" cm="1">
        <f t="array" ref="D331">SUMPRODUCT(('③【組立化粧箱】作業依頼＆実績'!$K$7:$K$256=④【組立化粧箱】在庫情報!$B331)*('③【組立化粧箱】作業依頼＆実績'!$L$7:$L$256=④【組立化粧箱】在庫情報!E$4),('③【組立化粧箱】作業依頼＆実績'!$N$7:$N$256))</f>
        <v>0</v>
      </c>
      <c r="E331" s="22">
        <f>SUMPRODUCT(('⑤【組立化粧箱】出荷依頼＆出荷実績'!$L$7:$L$256=④【組立化粧箱】在庫情報!$B331)*('⑤【組立化粧箱】出荷依頼＆出荷実績'!$M$7:$M$256=④【組立化粧箱】在庫情報!E$4),('⑤【組立化粧箱】出荷依頼＆出荷実績'!$O$7:$O$256))</f>
        <v>0</v>
      </c>
      <c r="F331" s="23">
        <f t="shared" si="48"/>
        <v>4060</v>
      </c>
      <c r="G331" s="21" cm="1">
        <f t="array" ref="G331">SUMPRODUCT(('③【組立化粧箱】作業依頼＆実績'!$K$7:$K$256=④【組立化粧箱】在庫情報!$B331)*('③【組立化粧箱】作業依頼＆実績'!$L$7:$L$256=④【組立化粧箱】在庫情報!H$4),('③【組立化粧箱】作業依頼＆実績'!$N$7:$N$256))</f>
        <v>0</v>
      </c>
      <c r="H331" s="22">
        <f>SUMPRODUCT(('⑤【組立化粧箱】出荷依頼＆出荷実績'!$L$7:$L$256=④【組立化粧箱】在庫情報!$B331)*('⑤【組立化粧箱】出荷依頼＆出荷実績'!$M$7:$M$256=④【組立化粧箱】在庫情報!H$4),('⑤【組立化粧箱】出荷依頼＆出荷実績'!$O$7:$O$256))</f>
        <v>0</v>
      </c>
      <c r="I331" s="23">
        <f t="shared" si="49"/>
        <v>336</v>
      </c>
      <c r="J331" s="21" cm="1">
        <f t="array" ref="J331">SUMPRODUCT(('③【組立化粧箱】作業依頼＆実績'!$K$7:$K$256=④【組立化粧箱】在庫情報!$B331)*('③【組立化粧箱】作業依頼＆実績'!$L$7:$L$256=④【組立化粧箱】在庫情報!K$4),('③【組立化粧箱】作業依頼＆実績'!$N$7:$N$256))</f>
        <v>0</v>
      </c>
      <c r="K331" s="22">
        <f>SUMPRODUCT(('⑤【組立化粧箱】出荷依頼＆出荷実績'!$L$7:$L$256=④【組立化粧箱】在庫情報!$B331)*('⑤【組立化粧箱】出荷依頼＆出荷実績'!$M$7:$M$256=④【組立化粧箱】在庫情報!K$4),('⑤【組立化粧箱】出荷依頼＆出荷実績'!$O$7:$O$256))</f>
        <v>0</v>
      </c>
      <c r="L331" s="23">
        <f t="shared" si="50"/>
        <v>957</v>
      </c>
      <c r="M331" s="159"/>
      <c r="N331" s="160"/>
      <c r="O331" s="161"/>
      <c r="P331" s="21" cm="1">
        <f t="array" ref="P331">SUMPRODUCT(('③【組立化粧箱】作業依頼＆実績'!$K$7:$K$256=④【組立化粧箱】在庫情報!$B331)*('③【組立化粧箱】作業依頼＆実績'!$L$7:$L$256=④【組立化粧箱】在庫情報!Q$4),('③【組立化粧箱】作業依頼＆実績'!$N$7:$N$256))</f>
        <v>0</v>
      </c>
      <c r="Q331" s="21" cm="1">
        <f t="array" ref="Q331">SUMPRODUCT(('③【組立化粧箱】作業依頼＆実績'!$K$7:$K$256=④【組立化粧箱】在庫情報!$B331)*('③【組立化粧箱】作業依頼＆実績'!$L$7:$L$256=④【組立化粧箱】在庫情報!R$4),('③【組立化粧箱】作業依頼＆実績'!$N$7:$N$256))</f>
        <v>0</v>
      </c>
      <c r="R331" s="23">
        <f t="shared" si="51"/>
        <v>82</v>
      </c>
      <c r="T331" s="68">
        <f t="shared" si="52"/>
        <v>0</v>
      </c>
      <c r="U331" s="22">
        <f t="shared" si="53"/>
        <v>0</v>
      </c>
      <c r="V331" s="69">
        <f t="shared" si="54"/>
        <v>5435</v>
      </c>
    </row>
    <row r="332" spans="2:22" ht="19.5" hidden="1" customHeight="1" outlineLevel="1" x14ac:dyDescent="0.25">
      <c r="B332" s="19">
        <f t="shared" si="55"/>
        <v>45556</v>
      </c>
      <c r="C332" s="20" t="s">
        <v>76</v>
      </c>
      <c r="D332" s="21" cm="1">
        <f t="array" ref="D332">SUMPRODUCT(('③【組立化粧箱】作業依頼＆実績'!$K$7:$K$256=④【組立化粧箱】在庫情報!$B332)*('③【組立化粧箱】作業依頼＆実績'!$L$7:$L$256=④【組立化粧箱】在庫情報!E$4),('③【組立化粧箱】作業依頼＆実績'!$N$7:$N$256))</f>
        <v>0</v>
      </c>
      <c r="E332" s="22">
        <f>SUMPRODUCT(('⑤【組立化粧箱】出荷依頼＆出荷実績'!$L$7:$L$256=④【組立化粧箱】在庫情報!$B332)*('⑤【組立化粧箱】出荷依頼＆出荷実績'!$M$7:$M$256=④【組立化粧箱】在庫情報!E$4),('⑤【組立化粧箱】出荷依頼＆出荷実績'!$O$7:$O$256))</f>
        <v>0</v>
      </c>
      <c r="F332" s="23">
        <f t="shared" si="48"/>
        <v>4060</v>
      </c>
      <c r="G332" s="21" cm="1">
        <f t="array" ref="G332">SUMPRODUCT(('③【組立化粧箱】作業依頼＆実績'!$K$7:$K$256=④【組立化粧箱】在庫情報!$B332)*('③【組立化粧箱】作業依頼＆実績'!$L$7:$L$256=④【組立化粧箱】在庫情報!H$4),('③【組立化粧箱】作業依頼＆実績'!$N$7:$N$256))</f>
        <v>0</v>
      </c>
      <c r="H332" s="22">
        <f>SUMPRODUCT(('⑤【組立化粧箱】出荷依頼＆出荷実績'!$L$7:$L$256=④【組立化粧箱】在庫情報!$B332)*('⑤【組立化粧箱】出荷依頼＆出荷実績'!$M$7:$M$256=④【組立化粧箱】在庫情報!H$4),('⑤【組立化粧箱】出荷依頼＆出荷実績'!$O$7:$O$256))</f>
        <v>0</v>
      </c>
      <c r="I332" s="23">
        <f t="shared" si="49"/>
        <v>336</v>
      </c>
      <c r="J332" s="21" cm="1">
        <f t="array" ref="J332">SUMPRODUCT(('③【組立化粧箱】作業依頼＆実績'!$K$7:$K$256=④【組立化粧箱】在庫情報!$B332)*('③【組立化粧箱】作業依頼＆実績'!$L$7:$L$256=④【組立化粧箱】在庫情報!K$4),('③【組立化粧箱】作業依頼＆実績'!$N$7:$N$256))</f>
        <v>0</v>
      </c>
      <c r="K332" s="22">
        <f>SUMPRODUCT(('⑤【組立化粧箱】出荷依頼＆出荷実績'!$L$7:$L$256=④【組立化粧箱】在庫情報!$B332)*('⑤【組立化粧箱】出荷依頼＆出荷実績'!$M$7:$M$256=④【組立化粧箱】在庫情報!K$4),('⑤【組立化粧箱】出荷依頼＆出荷実績'!$O$7:$O$256))</f>
        <v>0</v>
      </c>
      <c r="L332" s="23">
        <f t="shared" si="50"/>
        <v>957</v>
      </c>
      <c r="M332" s="159"/>
      <c r="N332" s="160"/>
      <c r="O332" s="161"/>
      <c r="P332" s="21" cm="1">
        <f t="array" ref="P332">SUMPRODUCT(('③【組立化粧箱】作業依頼＆実績'!$K$7:$K$256=④【組立化粧箱】在庫情報!$B332)*('③【組立化粧箱】作業依頼＆実績'!$L$7:$L$256=④【組立化粧箱】在庫情報!Q$4),('③【組立化粧箱】作業依頼＆実績'!$N$7:$N$256))</f>
        <v>0</v>
      </c>
      <c r="Q332" s="21" cm="1">
        <f t="array" ref="Q332">SUMPRODUCT(('③【組立化粧箱】作業依頼＆実績'!$K$7:$K$256=④【組立化粧箱】在庫情報!$B332)*('③【組立化粧箱】作業依頼＆実績'!$L$7:$L$256=④【組立化粧箱】在庫情報!R$4),('③【組立化粧箱】作業依頼＆実績'!$N$7:$N$256))</f>
        <v>0</v>
      </c>
      <c r="R332" s="23">
        <f t="shared" si="51"/>
        <v>82</v>
      </c>
      <c r="T332" s="68">
        <f t="shared" si="52"/>
        <v>0</v>
      </c>
      <c r="U332" s="22">
        <f t="shared" si="53"/>
        <v>0</v>
      </c>
      <c r="V332" s="69">
        <f t="shared" si="54"/>
        <v>5435</v>
      </c>
    </row>
    <row r="333" spans="2:22" ht="19.5" hidden="1" customHeight="1" outlineLevel="1" x14ac:dyDescent="0.25">
      <c r="B333" s="19">
        <f t="shared" si="55"/>
        <v>45557</v>
      </c>
      <c r="C333" s="20" t="s">
        <v>77</v>
      </c>
      <c r="D333" s="21" cm="1">
        <f t="array" ref="D333">SUMPRODUCT(('③【組立化粧箱】作業依頼＆実績'!$K$7:$K$256=④【組立化粧箱】在庫情報!$B333)*('③【組立化粧箱】作業依頼＆実績'!$L$7:$L$256=④【組立化粧箱】在庫情報!E$4),('③【組立化粧箱】作業依頼＆実績'!$N$7:$N$256))</f>
        <v>0</v>
      </c>
      <c r="E333" s="22">
        <f>SUMPRODUCT(('⑤【組立化粧箱】出荷依頼＆出荷実績'!$L$7:$L$256=④【組立化粧箱】在庫情報!$B333)*('⑤【組立化粧箱】出荷依頼＆出荷実績'!$M$7:$M$256=④【組立化粧箱】在庫情報!E$4),('⑤【組立化粧箱】出荷依頼＆出荷実績'!$O$7:$O$256))</f>
        <v>0</v>
      </c>
      <c r="F333" s="23">
        <f t="shared" si="48"/>
        <v>4060</v>
      </c>
      <c r="G333" s="21" cm="1">
        <f t="array" ref="G333">SUMPRODUCT(('③【組立化粧箱】作業依頼＆実績'!$K$7:$K$256=④【組立化粧箱】在庫情報!$B333)*('③【組立化粧箱】作業依頼＆実績'!$L$7:$L$256=④【組立化粧箱】在庫情報!H$4),('③【組立化粧箱】作業依頼＆実績'!$N$7:$N$256))</f>
        <v>0</v>
      </c>
      <c r="H333" s="22">
        <f>SUMPRODUCT(('⑤【組立化粧箱】出荷依頼＆出荷実績'!$L$7:$L$256=④【組立化粧箱】在庫情報!$B333)*('⑤【組立化粧箱】出荷依頼＆出荷実績'!$M$7:$M$256=④【組立化粧箱】在庫情報!H$4),('⑤【組立化粧箱】出荷依頼＆出荷実績'!$O$7:$O$256))</f>
        <v>0</v>
      </c>
      <c r="I333" s="23">
        <f t="shared" si="49"/>
        <v>336</v>
      </c>
      <c r="J333" s="21" cm="1">
        <f t="array" ref="J333">SUMPRODUCT(('③【組立化粧箱】作業依頼＆実績'!$K$7:$K$256=④【組立化粧箱】在庫情報!$B333)*('③【組立化粧箱】作業依頼＆実績'!$L$7:$L$256=④【組立化粧箱】在庫情報!K$4),('③【組立化粧箱】作業依頼＆実績'!$N$7:$N$256))</f>
        <v>0</v>
      </c>
      <c r="K333" s="22">
        <f>SUMPRODUCT(('⑤【組立化粧箱】出荷依頼＆出荷実績'!$L$7:$L$256=④【組立化粧箱】在庫情報!$B333)*('⑤【組立化粧箱】出荷依頼＆出荷実績'!$M$7:$M$256=④【組立化粧箱】在庫情報!K$4),('⑤【組立化粧箱】出荷依頼＆出荷実績'!$O$7:$O$256))</f>
        <v>0</v>
      </c>
      <c r="L333" s="23">
        <f t="shared" si="50"/>
        <v>957</v>
      </c>
      <c r="M333" s="159"/>
      <c r="N333" s="160"/>
      <c r="O333" s="161"/>
      <c r="P333" s="21" cm="1">
        <f t="array" ref="P333">SUMPRODUCT(('③【組立化粧箱】作業依頼＆実績'!$K$7:$K$256=④【組立化粧箱】在庫情報!$B333)*('③【組立化粧箱】作業依頼＆実績'!$L$7:$L$256=④【組立化粧箱】在庫情報!Q$4),('③【組立化粧箱】作業依頼＆実績'!$N$7:$N$256))</f>
        <v>0</v>
      </c>
      <c r="Q333" s="21" cm="1">
        <f t="array" ref="Q333">SUMPRODUCT(('③【組立化粧箱】作業依頼＆実績'!$K$7:$K$256=④【組立化粧箱】在庫情報!$B333)*('③【組立化粧箱】作業依頼＆実績'!$L$7:$L$256=④【組立化粧箱】在庫情報!R$4),('③【組立化粧箱】作業依頼＆実績'!$N$7:$N$256))</f>
        <v>0</v>
      </c>
      <c r="R333" s="23">
        <f t="shared" si="51"/>
        <v>82</v>
      </c>
      <c r="T333" s="68">
        <f t="shared" si="52"/>
        <v>0</v>
      </c>
      <c r="U333" s="22">
        <f t="shared" si="53"/>
        <v>0</v>
      </c>
      <c r="V333" s="69">
        <f t="shared" si="54"/>
        <v>5435</v>
      </c>
    </row>
    <row r="334" spans="2:22" ht="19.5" hidden="1" customHeight="1" outlineLevel="1" x14ac:dyDescent="0.25">
      <c r="B334" s="19">
        <f t="shared" si="55"/>
        <v>45558</v>
      </c>
      <c r="C334" s="20" t="s">
        <v>78</v>
      </c>
      <c r="D334" s="21" cm="1">
        <f t="array" ref="D334">SUMPRODUCT(('③【組立化粧箱】作業依頼＆実績'!$K$7:$K$256=④【組立化粧箱】在庫情報!$B334)*('③【組立化粧箱】作業依頼＆実績'!$L$7:$L$256=④【組立化粧箱】在庫情報!E$4),('③【組立化粧箱】作業依頼＆実績'!$N$7:$N$256))</f>
        <v>0</v>
      </c>
      <c r="E334" s="22">
        <f>SUMPRODUCT(('⑤【組立化粧箱】出荷依頼＆出荷実績'!$L$7:$L$256=④【組立化粧箱】在庫情報!$B334)*('⑤【組立化粧箱】出荷依頼＆出荷実績'!$M$7:$M$256=④【組立化粧箱】在庫情報!E$4),('⑤【組立化粧箱】出荷依頼＆出荷実績'!$O$7:$O$256))</f>
        <v>0</v>
      </c>
      <c r="F334" s="23">
        <f t="shared" si="48"/>
        <v>4060</v>
      </c>
      <c r="G334" s="21" cm="1">
        <f t="array" ref="G334">SUMPRODUCT(('③【組立化粧箱】作業依頼＆実績'!$K$7:$K$256=④【組立化粧箱】在庫情報!$B334)*('③【組立化粧箱】作業依頼＆実績'!$L$7:$L$256=④【組立化粧箱】在庫情報!H$4),('③【組立化粧箱】作業依頼＆実績'!$N$7:$N$256))</f>
        <v>0</v>
      </c>
      <c r="H334" s="22">
        <f>SUMPRODUCT(('⑤【組立化粧箱】出荷依頼＆出荷実績'!$L$7:$L$256=④【組立化粧箱】在庫情報!$B334)*('⑤【組立化粧箱】出荷依頼＆出荷実績'!$M$7:$M$256=④【組立化粧箱】在庫情報!H$4),('⑤【組立化粧箱】出荷依頼＆出荷実績'!$O$7:$O$256))</f>
        <v>0</v>
      </c>
      <c r="I334" s="23">
        <f t="shared" si="49"/>
        <v>336</v>
      </c>
      <c r="J334" s="21" cm="1">
        <f t="array" ref="J334">SUMPRODUCT(('③【組立化粧箱】作業依頼＆実績'!$K$7:$K$256=④【組立化粧箱】在庫情報!$B334)*('③【組立化粧箱】作業依頼＆実績'!$L$7:$L$256=④【組立化粧箱】在庫情報!K$4),('③【組立化粧箱】作業依頼＆実績'!$N$7:$N$256))</f>
        <v>0</v>
      </c>
      <c r="K334" s="22">
        <f>SUMPRODUCT(('⑤【組立化粧箱】出荷依頼＆出荷実績'!$L$7:$L$256=④【組立化粧箱】在庫情報!$B334)*('⑤【組立化粧箱】出荷依頼＆出荷実績'!$M$7:$M$256=④【組立化粧箱】在庫情報!K$4),('⑤【組立化粧箱】出荷依頼＆出荷実績'!$O$7:$O$256))</f>
        <v>0</v>
      </c>
      <c r="L334" s="23">
        <f t="shared" si="50"/>
        <v>957</v>
      </c>
      <c r="M334" s="159"/>
      <c r="N334" s="160"/>
      <c r="O334" s="161"/>
      <c r="P334" s="21" cm="1">
        <f t="array" ref="P334">SUMPRODUCT(('③【組立化粧箱】作業依頼＆実績'!$K$7:$K$256=④【組立化粧箱】在庫情報!$B334)*('③【組立化粧箱】作業依頼＆実績'!$L$7:$L$256=④【組立化粧箱】在庫情報!Q$4),('③【組立化粧箱】作業依頼＆実績'!$N$7:$N$256))</f>
        <v>0</v>
      </c>
      <c r="Q334" s="21" cm="1">
        <f t="array" ref="Q334">SUMPRODUCT(('③【組立化粧箱】作業依頼＆実績'!$K$7:$K$256=④【組立化粧箱】在庫情報!$B334)*('③【組立化粧箱】作業依頼＆実績'!$L$7:$L$256=④【組立化粧箱】在庫情報!R$4),('③【組立化粧箱】作業依頼＆実績'!$N$7:$N$256))</f>
        <v>0</v>
      </c>
      <c r="R334" s="23">
        <f t="shared" si="51"/>
        <v>82</v>
      </c>
      <c r="T334" s="68">
        <f t="shared" si="52"/>
        <v>0</v>
      </c>
      <c r="U334" s="22">
        <f t="shared" si="53"/>
        <v>0</v>
      </c>
      <c r="V334" s="69">
        <f t="shared" si="54"/>
        <v>5435</v>
      </c>
    </row>
    <row r="335" spans="2:22" ht="19.5" hidden="1" customHeight="1" outlineLevel="1" x14ac:dyDescent="0.25">
      <c r="B335" s="19">
        <f t="shared" si="55"/>
        <v>45559</v>
      </c>
      <c r="C335" s="20" t="s">
        <v>79</v>
      </c>
      <c r="D335" s="21" cm="1">
        <f t="array" ref="D335">SUMPRODUCT(('③【組立化粧箱】作業依頼＆実績'!$K$7:$K$256=④【組立化粧箱】在庫情報!$B335)*('③【組立化粧箱】作業依頼＆実績'!$L$7:$L$256=④【組立化粧箱】在庫情報!E$4),('③【組立化粧箱】作業依頼＆実績'!$N$7:$N$256))</f>
        <v>0</v>
      </c>
      <c r="E335" s="22">
        <f>SUMPRODUCT(('⑤【組立化粧箱】出荷依頼＆出荷実績'!$L$7:$L$256=④【組立化粧箱】在庫情報!$B335)*('⑤【組立化粧箱】出荷依頼＆出荷実績'!$M$7:$M$256=④【組立化粧箱】在庫情報!E$4),('⑤【組立化粧箱】出荷依頼＆出荷実績'!$O$7:$O$256))</f>
        <v>0</v>
      </c>
      <c r="F335" s="23">
        <f t="shared" si="48"/>
        <v>4060</v>
      </c>
      <c r="G335" s="21" cm="1">
        <f t="array" ref="G335">SUMPRODUCT(('③【組立化粧箱】作業依頼＆実績'!$K$7:$K$256=④【組立化粧箱】在庫情報!$B335)*('③【組立化粧箱】作業依頼＆実績'!$L$7:$L$256=④【組立化粧箱】在庫情報!H$4),('③【組立化粧箱】作業依頼＆実績'!$N$7:$N$256))</f>
        <v>0</v>
      </c>
      <c r="H335" s="22">
        <f>SUMPRODUCT(('⑤【組立化粧箱】出荷依頼＆出荷実績'!$L$7:$L$256=④【組立化粧箱】在庫情報!$B335)*('⑤【組立化粧箱】出荷依頼＆出荷実績'!$M$7:$M$256=④【組立化粧箱】在庫情報!H$4),('⑤【組立化粧箱】出荷依頼＆出荷実績'!$O$7:$O$256))</f>
        <v>0</v>
      </c>
      <c r="I335" s="23">
        <f t="shared" si="49"/>
        <v>336</v>
      </c>
      <c r="J335" s="21" cm="1">
        <f t="array" ref="J335">SUMPRODUCT(('③【組立化粧箱】作業依頼＆実績'!$K$7:$K$256=④【組立化粧箱】在庫情報!$B335)*('③【組立化粧箱】作業依頼＆実績'!$L$7:$L$256=④【組立化粧箱】在庫情報!K$4),('③【組立化粧箱】作業依頼＆実績'!$N$7:$N$256))</f>
        <v>0</v>
      </c>
      <c r="K335" s="22">
        <f>SUMPRODUCT(('⑤【組立化粧箱】出荷依頼＆出荷実績'!$L$7:$L$256=④【組立化粧箱】在庫情報!$B335)*('⑤【組立化粧箱】出荷依頼＆出荷実績'!$M$7:$M$256=④【組立化粧箱】在庫情報!K$4),('⑤【組立化粧箱】出荷依頼＆出荷実績'!$O$7:$O$256))</f>
        <v>0</v>
      </c>
      <c r="L335" s="23">
        <f t="shared" si="50"/>
        <v>957</v>
      </c>
      <c r="M335" s="159"/>
      <c r="N335" s="160"/>
      <c r="O335" s="161"/>
      <c r="P335" s="21" cm="1">
        <f t="array" ref="P335">SUMPRODUCT(('③【組立化粧箱】作業依頼＆実績'!$K$7:$K$256=④【組立化粧箱】在庫情報!$B335)*('③【組立化粧箱】作業依頼＆実績'!$L$7:$L$256=④【組立化粧箱】在庫情報!Q$4),('③【組立化粧箱】作業依頼＆実績'!$N$7:$N$256))</f>
        <v>0</v>
      </c>
      <c r="Q335" s="21" cm="1">
        <f t="array" ref="Q335">SUMPRODUCT(('③【組立化粧箱】作業依頼＆実績'!$K$7:$K$256=④【組立化粧箱】在庫情報!$B335)*('③【組立化粧箱】作業依頼＆実績'!$L$7:$L$256=④【組立化粧箱】在庫情報!R$4),('③【組立化粧箱】作業依頼＆実績'!$N$7:$N$256))</f>
        <v>0</v>
      </c>
      <c r="R335" s="23">
        <f t="shared" si="51"/>
        <v>82</v>
      </c>
      <c r="T335" s="68">
        <f t="shared" si="52"/>
        <v>0</v>
      </c>
      <c r="U335" s="22">
        <f t="shared" si="53"/>
        <v>0</v>
      </c>
      <c r="V335" s="69">
        <f t="shared" si="54"/>
        <v>5435</v>
      </c>
    </row>
    <row r="336" spans="2:22" ht="19.5" hidden="1" customHeight="1" outlineLevel="1" x14ac:dyDescent="0.25">
      <c r="B336" s="19">
        <f t="shared" si="55"/>
        <v>45560</v>
      </c>
      <c r="C336" s="20" t="s">
        <v>80</v>
      </c>
      <c r="D336" s="21" cm="1">
        <f t="array" ref="D336">SUMPRODUCT(('③【組立化粧箱】作業依頼＆実績'!$K$7:$K$256=④【組立化粧箱】在庫情報!$B336)*('③【組立化粧箱】作業依頼＆実績'!$L$7:$L$256=④【組立化粧箱】在庫情報!E$4),('③【組立化粧箱】作業依頼＆実績'!$N$7:$N$256))</f>
        <v>0</v>
      </c>
      <c r="E336" s="22">
        <f>SUMPRODUCT(('⑤【組立化粧箱】出荷依頼＆出荷実績'!$L$7:$L$256=④【組立化粧箱】在庫情報!$B336)*('⑤【組立化粧箱】出荷依頼＆出荷実績'!$M$7:$M$256=④【組立化粧箱】在庫情報!E$4),('⑤【組立化粧箱】出荷依頼＆出荷実績'!$O$7:$O$256))</f>
        <v>0</v>
      </c>
      <c r="F336" s="23">
        <f t="shared" si="48"/>
        <v>4060</v>
      </c>
      <c r="G336" s="21" cm="1">
        <f t="array" ref="G336">SUMPRODUCT(('③【組立化粧箱】作業依頼＆実績'!$K$7:$K$256=④【組立化粧箱】在庫情報!$B336)*('③【組立化粧箱】作業依頼＆実績'!$L$7:$L$256=④【組立化粧箱】在庫情報!H$4),('③【組立化粧箱】作業依頼＆実績'!$N$7:$N$256))</f>
        <v>0</v>
      </c>
      <c r="H336" s="22">
        <f>SUMPRODUCT(('⑤【組立化粧箱】出荷依頼＆出荷実績'!$L$7:$L$256=④【組立化粧箱】在庫情報!$B336)*('⑤【組立化粧箱】出荷依頼＆出荷実績'!$M$7:$M$256=④【組立化粧箱】在庫情報!H$4),('⑤【組立化粧箱】出荷依頼＆出荷実績'!$O$7:$O$256))</f>
        <v>0</v>
      </c>
      <c r="I336" s="23">
        <f t="shared" si="49"/>
        <v>336</v>
      </c>
      <c r="J336" s="21" cm="1">
        <f t="array" ref="J336">SUMPRODUCT(('③【組立化粧箱】作業依頼＆実績'!$K$7:$K$256=④【組立化粧箱】在庫情報!$B336)*('③【組立化粧箱】作業依頼＆実績'!$L$7:$L$256=④【組立化粧箱】在庫情報!K$4),('③【組立化粧箱】作業依頼＆実績'!$N$7:$N$256))</f>
        <v>0</v>
      </c>
      <c r="K336" s="22">
        <f>SUMPRODUCT(('⑤【組立化粧箱】出荷依頼＆出荷実績'!$L$7:$L$256=④【組立化粧箱】在庫情報!$B336)*('⑤【組立化粧箱】出荷依頼＆出荷実績'!$M$7:$M$256=④【組立化粧箱】在庫情報!K$4),('⑤【組立化粧箱】出荷依頼＆出荷実績'!$O$7:$O$256))</f>
        <v>0</v>
      </c>
      <c r="L336" s="23">
        <f t="shared" si="50"/>
        <v>957</v>
      </c>
      <c r="M336" s="159"/>
      <c r="N336" s="160"/>
      <c r="O336" s="161"/>
      <c r="P336" s="21" cm="1">
        <f t="array" ref="P336">SUMPRODUCT(('③【組立化粧箱】作業依頼＆実績'!$K$7:$K$256=④【組立化粧箱】在庫情報!$B336)*('③【組立化粧箱】作業依頼＆実績'!$L$7:$L$256=④【組立化粧箱】在庫情報!Q$4),('③【組立化粧箱】作業依頼＆実績'!$N$7:$N$256))</f>
        <v>0</v>
      </c>
      <c r="Q336" s="21" cm="1">
        <f t="array" ref="Q336">SUMPRODUCT(('③【組立化粧箱】作業依頼＆実績'!$K$7:$K$256=④【組立化粧箱】在庫情報!$B336)*('③【組立化粧箱】作業依頼＆実績'!$L$7:$L$256=④【組立化粧箱】在庫情報!R$4),('③【組立化粧箱】作業依頼＆実績'!$N$7:$N$256))</f>
        <v>0</v>
      </c>
      <c r="R336" s="23">
        <f t="shared" si="51"/>
        <v>82</v>
      </c>
      <c r="T336" s="68">
        <f t="shared" si="52"/>
        <v>0</v>
      </c>
      <c r="U336" s="22">
        <f t="shared" si="53"/>
        <v>0</v>
      </c>
      <c r="V336" s="69">
        <f t="shared" si="54"/>
        <v>5435</v>
      </c>
    </row>
    <row r="337" spans="2:22" ht="19.5" hidden="1" customHeight="1" outlineLevel="1" x14ac:dyDescent="0.25">
      <c r="B337" s="19">
        <f t="shared" si="55"/>
        <v>45561</v>
      </c>
      <c r="C337" s="20" t="s">
        <v>81</v>
      </c>
      <c r="D337" s="21" cm="1">
        <f t="array" ref="D337">SUMPRODUCT(('③【組立化粧箱】作業依頼＆実績'!$K$7:$K$256=④【組立化粧箱】在庫情報!$B337)*('③【組立化粧箱】作業依頼＆実績'!$L$7:$L$256=④【組立化粧箱】在庫情報!E$4),('③【組立化粧箱】作業依頼＆実績'!$N$7:$N$256))</f>
        <v>0</v>
      </c>
      <c r="E337" s="22">
        <f>SUMPRODUCT(('⑤【組立化粧箱】出荷依頼＆出荷実績'!$L$7:$L$256=④【組立化粧箱】在庫情報!$B337)*('⑤【組立化粧箱】出荷依頼＆出荷実績'!$M$7:$M$256=④【組立化粧箱】在庫情報!E$4),('⑤【組立化粧箱】出荷依頼＆出荷実績'!$O$7:$O$256))</f>
        <v>0</v>
      </c>
      <c r="F337" s="23">
        <f t="shared" si="48"/>
        <v>4060</v>
      </c>
      <c r="G337" s="21" cm="1">
        <f t="array" ref="G337">SUMPRODUCT(('③【組立化粧箱】作業依頼＆実績'!$K$7:$K$256=④【組立化粧箱】在庫情報!$B337)*('③【組立化粧箱】作業依頼＆実績'!$L$7:$L$256=④【組立化粧箱】在庫情報!H$4),('③【組立化粧箱】作業依頼＆実績'!$N$7:$N$256))</f>
        <v>0</v>
      </c>
      <c r="H337" s="22">
        <f>SUMPRODUCT(('⑤【組立化粧箱】出荷依頼＆出荷実績'!$L$7:$L$256=④【組立化粧箱】在庫情報!$B337)*('⑤【組立化粧箱】出荷依頼＆出荷実績'!$M$7:$M$256=④【組立化粧箱】在庫情報!H$4),('⑤【組立化粧箱】出荷依頼＆出荷実績'!$O$7:$O$256))</f>
        <v>0</v>
      </c>
      <c r="I337" s="23">
        <f t="shared" si="49"/>
        <v>336</v>
      </c>
      <c r="J337" s="21" cm="1">
        <f t="array" ref="J337">SUMPRODUCT(('③【組立化粧箱】作業依頼＆実績'!$K$7:$K$256=④【組立化粧箱】在庫情報!$B337)*('③【組立化粧箱】作業依頼＆実績'!$L$7:$L$256=④【組立化粧箱】在庫情報!K$4),('③【組立化粧箱】作業依頼＆実績'!$N$7:$N$256))</f>
        <v>0</v>
      </c>
      <c r="K337" s="22">
        <f>SUMPRODUCT(('⑤【組立化粧箱】出荷依頼＆出荷実績'!$L$7:$L$256=④【組立化粧箱】在庫情報!$B337)*('⑤【組立化粧箱】出荷依頼＆出荷実績'!$M$7:$M$256=④【組立化粧箱】在庫情報!K$4),('⑤【組立化粧箱】出荷依頼＆出荷実績'!$O$7:$O$256))</f>
        <v>0</v>
      </c>
      <c r="L337" s="23">
        <f t="shared" si="50"/>
        <v>957</v>
      </c>
      <c r="M337" s="159"/>
      <c r="N337" s="160"/>
      <c r="O337" s="161"/>
      <c r="P337" s="21" cm="1">
        <f t="array" ref="P337">SUMPRODUCT(('③【組立化粧箱】作業依頼＆実績'!$K$7:$K$256=④【組立化粧箱】在庫情報!$B337)*('③【組立化粧箱】作業依頼＆実績'!$L$7:$L$256=④【組立化粧箱】在庫情報!Q$4),('③【組立化粧箱】作業依頼＆実績'!$N$7:$N$256))</f>
        <v>0</v>
      </c>
      <c r="Q337" s="21" cm="1">
        <f t="array" ref="Q337">SUMPRODUCT(('③【組立化粧箱】作業依頼＆実績'!$K$7:$K$256=④【組立化粧箱】在庫情報!$B337)*('③【組立化粧箱】作業依頼＆実績'!$L$7:$L$256=④【組立化粧箱】在庫情報!R$4),('③【組立化粧箱】作業依頼＆実績'!$N$7:$N$256))</f>
        <v>0</v>
      </c>
      <c r="R337" s="23">
        <f t="shared" si="51"/>
        <v>82</v>
      </c>
      <c r="T337" s="68">
        <f t="shared" si="52"/>
        <v>0</v>
      </c>
      <c r="U337" s="22">
        <f t="shared" si="53"/>
        <v>0</v>
      </c>
      <c r="V337" s="69">
        <f t="shared" si="54"/>
        <v>5435</v>
      </c>
    </row>
    <row r="338" spans="2:22" ht="19.5" hidden="1" customHeight="1" outlineLevel="1" x14ac:dyDescent="0.25">
      <c r="B338" s="19">
        <f t="shared" si="55"/>
        <v>45562</v>
      </c>
      <c r="C338" s="20" t="s">
        <v>75</v>
      </c>
      <c r="D338" s="21" cm="1">
        <f t="array" ref="D338">SUMPRODUCT(('③【組立化粧箱】作業依頼＆実績'!$K$7:$K$256=④【組立化粧箱】在庫情報!$B338)*('③【組立化粧箱】作業依頼＆実績'!$L$7:$L$256=④【組立化粧箱】在庫情報!E$4),('③【組立化粧箱】作業依頼＆実績'!$N$7:$N$256))</f>
        <v>0</v>
      </c>
      <c r="E338" s="22">
        <f>SUMPRODUCT(('⑤【組立化粧箱】出荷依頼＆出荷実績'!$L$7:$L$256=④【組立化粧箱】在庫情報!$B338)*('⑤【組立化粧箱】出荷依頼＆出荷実績'!$M$7:$M$256=④【組立化粧箱】在庫情報!E$4),('⑤【組立化粧箱】出荷依頼＆出荷実績'!$O$7:$O$256))</f>
        <v>0</v>
      </c>
      <c r="F338" s="23">
        <f t="shared" si="48"/>
        <v>4060</v>
      </c>
      <c r="G338" s="21" cm="1">
        <f t="array" ref="G338">SUMPRODUCT(('③【組立化粧箱】作業依頼＆実績'!$K$7:$K$256=④【組立化粧箱】在庫情報!$B338)*('③【組立化粧箱】作業依頼＆実績'!$L$7:$L$256=④【組立化粧箱】在庫情報!H$4),('③【組立化粧箱】作業依頼＆実績'!$N$7:$N$256))</f>
        <v>0</v>
      </c>
      <c r="H338" s="22">
        <f>SUMPRODUCT(('⑤【組立化粧箱】出荷依頼＆出荷実績'!$L$7:$L$256=④【組立化粧箱】在庫情報!$B338)*('⑤【組立化粧箱】出荷依頼＆出荷実績'!$M$7:$M$256=④【組立化粧箱】在庫情報!H$4),('⑤【組立化粧箱】出荷依頼＆出荷実績'!$O$7:$O$256))</f>
        <v>0</v>
      </c>
      <c r="I338" s="23">
        <f t="shared" si="49"/>
        <v>336</v>
      </c>
      <c r="J338" s="21" cm="1">
        <f t="array" ref="J338">SUMPRODUCT(('③【組立化粧箱】作業依頼＆実績'!$K$7:$K$256=④【組立化粧箱】在庫情報!$B338)*('③【組立化粧箱】作業依頼＆実績'!$L$7:$L$256=④【組立化粧箱】在庫情報!K$4),('③【組立化粧箱】作業依頼＆実績'!$N$7:$N$256))</f>
        <v>0</v>
      </c>
      <c r="K338" s="22">
        <f>SUMPRODUCT(('⑤【組立化粧箱】出荷依頼＆出荷実績'!$L$7:$L$256=④【組立化粧箱】在庫情報!$B338)*('⑤【組立化粧箱】出荷依頼＆出荷実績'!$M$7:$M$256=④【組立化粧箱】在庫情報!K$4),('⑤【組立化粧箱】出荷依頼＆出荷実績'!$O$7:$O$256))</f>
        <v>0</v>
      </c>
      <c r="L338" s="23">
        <f t="shared" si="50"/>
        <v>957</v>
      </c>
      <c r="M338" s="159"/>
      <c r="N338" s="160"/>
      <c r="O338" s="161"/>
      <c r="P338" s="21" cm="1">
        <f t="array" ref="P338">SUMPRODUCT(('③【組立化粧箱】作業依頼＆実績'!$K$7:$K$256=④【組立化粧箱】在庫情報!$B338)*('③【組立化粧箱】作業依頼＆実績'!$L$7:$L$256=④【組立化粧箱】在庫情報!Q$4),('③【組立化粧箱】作業依頼＆実績'!$N$7:$N$256))</f>
        <v>0</v>
      </c>
      <c r="Q338" s="21" cm="1">
        <f t="array" ref="Q338">SUMPRODUCT(('③【組立化粧箱】作業依頼＆実績'!$K$7:$K$256=④【組立化粧箱】在庫情報!$B338)*('③【組立化粧箱】作業依頼＆実績'!$L$7:$L$256=④【組立化粧箱】在庫情報!R$4),('③【組立化粧箱】作業依頼＆実績'!$N$7:$N$256))</f>
        <v>0</v>
      </c>
      <c r="R338" s="23">
        <f t="shared" si="51"/>
        <v>82</v>
      </c>
      <c r="T338" s="68">
        <f t="shared" si="52"/>
        <v>0</v>
      </c>
      <c r="U338" s="22">
        <f t="shared" si="53"/>
        <v>0</v>
      </c>
      <c r="V338" s="69">
        <f t="shared" si="54"/>
        <v>5435</v>
      </c>
    </row>
    <row r="339" spans="2:22" ht="19.5" hidden="1" customHeight="1" outlineLevel="1" x14ac:dyDescent="0.25">
      <c r="B339" s="19">
        <f t="shared" si="55"/>
        <v>45563</v>
      </c>
      <c r="C339" s="20" t="s">
        <v>76</v>
      </c>
      <c r="D339" s="21" cm="1">
        <f t="array" ref="D339">SUMPRODUCT(('③【組立化粧箱】作業依頼＆実績'!$K$7:$K$256=④【組立化粧箱】在庫情報!$B339)*('③【組立化粧箱】作業依頼＆実績'!$L$7:$L$256=④【組立化粧箱】在庫情報!E$4),('③【組立化粧箱】作業依頼＆実績'!$N$7:$N$256))</f>
        <v>0</v>
      </c>
      <c r="E339" s="22">
        <f>SUMPRODUCT(('⑤【組立化粧箱】出荷依頼＆出荷実績'!$L$7:$L$256=④【組立化粧箱】在庫情報!$B339)*('⑤【組立化粧箱】出荷依頼＆出荷実績'!$M$7:$M$256=④【組立化粧箱】在庫情報!E$4),('⑤【組立化粧箱】出荷依頼＆出荷実績'!$O$7:$O$256))</f>
        <v>0</v>
      </c>
      <c r="F339" s="23">
        <f t="shared" si="48"/>
        <v>4060</v>
      </c>
      <c r="G339" s="21" cm="1">
        <f t="array" ref="G339">SUMPRODUCT(('③【組立化粧箱】作業依頼＆実績'!$K$7:$K$256=④【組立化粧箱】在庫情報!$B339)*('③【組立化粧箱】作業依頼＆実績'!$L$7:$L$256=④【組立化粧箱】在庫情報!H$4),('③【組立化粧箱】作業依頼＆実績'!$N$7:$N$256))</f>
        <v>0</v>
      </c>
      <c r="H339" s="22">
        <f>SUMPRODUCT(('⑤【組立化粧箱】出荷依頼＆出荷実績'!$L$7:$L$256=④【組立化粧箱】在庫情報!$B339)*('⑤【組立化粧箱】出荷依頼＆出荷実績'!$M$7:$M$256=④【組立化粧箱】在庫情報!H$4),('⑤【組立化粧箱】出荷依頼＆出荷実績'!$O$7:$O$256))</f>
        <v>0</v>
      </c>
      <c r="I339" s="23">
        <f t="shared" si="49"/>
        <v>336</v>
      </c>
      <c r="J339" s="21" cm="1">
        <f t="array" ref="J339">SUMPRODUCT(('③【組立化粧箱】作業依頼＆実績'!$K$7:$K$256=④【組立化粧箱】在庫情報!$B339)*('③【組立化粧箱】作業依頼＆実績'!$L$7:$L$256=④【組立化粧箱】在庫情報!K$4),('③【組立化粧箱】作業依頼＆実績'!$N$7:$N$256))</f>
        <v>0</v>
      </c>
      <c r="K339" s="22">
        <f>SUMPRODUCT(('⑤【組立化粧箱】出荷依頼＆出荷実績'!$L$7:$L$256=④【組立化粧箱】在庫情報!$B339)*('⑤【組立化粧箱】出荷依頼＆出荷実績'!$M$7:$M$256=④【組立化粧箱】在庫情報!K$4),('⑤【組立化粧箱】出荷依頼＆出荷実績'!$O$7:$O$256))</f>
        <v>0</v>
      </c>
      <c r="L339" s="23">
        <f t="shared" si="50"/>
        <v>957</v>
      </c>
      <c r="M339" s="159"/>
      <c r="N339" s="160"/>
      <c r="O339" s="161"/>
      <c r="P339" s="21" cm="1">
        <f t="array" ref="P339">SUMPRODUCT(('③【組立化粧箱】作業依頼＆実績'!$K$7:$K$256=④【組立化粧箱】在庫情報!$B339)*('③【組立化粧箱】作業依頼＆実績'!$L$7:$L$256=④【組立化粧箱】在庫情報!Q$4),('③【組立化粧箱】作業依頼＆実績'!$N$7:$N$256))</f>
        <v>0</v>
      </c>
      <c r="Q339" s="21" cm="1">
        <f t="array" ref="Q339">SUMPRODUCT(('③【組立化粧箱】作業依頼＆実績'!$K$7:$K$256=④【組立化粧箱】在庫情報!$B339)*('③【組立化粧箱】作業依頼＆実績'!$L$7:$L$256=④【組立化粧箱】在庫情報!R$4),('③【組立化粧箱】作業依頼＆実績'!$N$7:$N$256))</f>
        <v>0</v>
      </c>
      <c r="R339" s="23">
        <f t="shared" si="51"/>
        <v>82</v>
      </c>
      <c r="T339" s="68">
        <f t="shared" si="52"/>
        <v>0</v>
      </c>
      <c r="U339" s="22">
        <f t="shared" si="53"/>
        <v>0</v>
      </c>
      <c r="V339" s="69">
        <f t="shared" si="54"/>
        <v>5435</v>
      </c>
    </row>
    <row r="340" spans="2:22" ht="19.5" hidden="1" customHeight="1" outlineLevel="1" x14ac:dyDescent="0.25">
      <c r="B340" s="19">
        <f t="shared" si="55"/>
        <v>45564</v>
      </c>
      <c r="C340" s="20" t="s">
        <v>77</v>
      </c>
      <c r="D340" s="21" cm="1">
        <f t="array" ref="D340">SUMPRODUCT(('③【組立化粧箱】作業依頼＆実績'!$K$7:$K$256=④【組立化粧箱】在庫情報!$B340)*('③【組立化粧箱】作業依頼＆実績'!$L$7:$L$256=④【組立化粧箱】在庫情報!E$4),('③【組立化粧箱】作業依頼＆実績'!$N$7:$N$256))</f>
        <v>0</v>
      </c>
      <c r="E340" s="22">
        <f>SUMPRODUCT(('⑤【組立化粧箱】出荷依頼＆出荷実績'!$L$7:$L$256=④【組立化粧箱】在庫情報!$B340)*('⑤【組立化粧箱】出荷依頼＆出荷実績'!$M$7:$M$256=④【組立化粧箱】在庫情報!E$4),('⑤【組立化粧箱】出荷依頼＆出荷実績'!$O$7:$O$256))</f>
        <v>0</v>
      </c>
      <c r="F340" s="23">
        <f t="shared" si="48"/>
        <v>4060</v>
      </c>
      <c r="G340" s="21" cm="1">
        <f t="array" ref="G340">SUMPRODUCT(('③【組立化粧箱】作業依頼＆実績'!$K$7:$K$256=④【組立化粧箱】在庫情報!$B340)*('③【組立化粧箱】作業依頼＆実績'!$L$7:$L$256=④【組立化粧箱】在庫情報!H$4),('③【組立化粧箱】作業依頼＆実績'!$N$7:$N$256))</f>
        <v>0</v>
      </c>
      <c r="H340" s="22">
        <f>SUMPRODUCT(('⑤【組立化粧箱】出荷依頼＆出荷実績'!$L$7:$L$256=④【組立化粧箱】在庫情報!$B340)*('⑤【組立化粧箱】出荷依頼＆出荷実績'!$M$7:$M$256=④【組立化粧箱】在庫情報!H$4),('⑤【組立化粧箱】出荷依頼＆出荷実績'!$O$7:$O$256))</f>
        <v>0</v>
      </c>
      <c r="I340" s="23">
        <f t="shared" si="49"/>
        <v>336</v>
      </c>
      <c r="J340" s="21" cm="1">
        <f t="array" ref="J340">SUMPRODUCT(('③【組立化粧箱】作業依頼＆実績'!$K$7:$K$256=④【組立化粧箱】在庫情報!$B340)*('③【組立化粧箱】作業依頼＆実績'!$L$7:$L$256=④【組立化粧箱】在庫情報!K$4),('③【組立化粧箱】作業依頼＆実績'!$N$7:$N$256))</f>
        <v>0</v>
      </c>
      <c r="K340" s="22">
        <f>SUMPRODUCT(('⑤【組立化粧箱】出荷依頼＆出荷実績'!$L$7:$L$256=④【組立化粧箱】在庫情報!$B340)*('⑤【組立化粧箱】出荷依頼＆出荷実績'!$M$7:$M$256=④【組立化粧箱】在庫情報!K$4),('⑤【組立化粧箱】出荷依頼＆出荷実績'!$O$7:$O$256))</f>
        <v>0</v>
      </c>
      <c r="L340" s="23">
        <f t="shared" si="50"/>
        <v>957</v>
      </c>
      <c r="M340" s="159"/>
      <c r="N340" s="160"/>
      <c r="O340" s="161"/>
      <c r="P340" s="21" cm="1">
        <f t="array" ref="P340">SUMPRODUCT(('③【組立化粧箱】作業依頼＆実績'!$K$7:$K$256=④【組立化粧箱】在庫情報!$B340)*('③【組立化粧箱】作業依頼＆実績'!$L$7:$L$256=④【組立化粧箱】在庫情報!Q$4),('③【組立化粧箱】作業依頼＆実績'!$N$7:$N$256))</f>
        <v>0</v>
      </c>
      <c r="Q340" s="21" cm="1">
        <f t="array" ref="Q340">SUMPRODUCT(('③【組立化粧箱】作業依頼＆実績'!$K$7:$K$256=④【組立化粧箱】在庫情報!$B340)*('③【組立化粧箱】作業依頼＆実績'!$L$7:$L$256=④【組立化粧箱】在庫情報!R$4),('③【組立化粧箱】作業依頼＆実績'!$N$7:$N$256))</f>
        <v>0</v>
      </c>
      <c r="R340" s="23">
        <f t="shared" si="51"/>
        <v>82</v>
      </c>
      <c r="T340" s="68">
        <f t="shared" si="52"/>
        <v>0</v>
      </c>
      <c r="U340" s="22">
        <f t="shared" si="53"/>
        <v>0</v>
      </c>
      <c r="V340" s="69">
        <f t="shared" si="54"/>
        <v>5435</v>
      </c>
    </row>
    <row r="341" spans="2:22" ht="19.5" hidden="1" customHeight="1" outlineLevel="1" x14ac:dyDescent="0.25">
      <c r="B341" s="19">
        <f t="shared" si="55"/>
        <v>45565</v>
      </c>
      <c r="C341" s="20" t="s">
        <v>78</v>
      </c>
      <c r="D341" s="21" cm="1">
        <f t="array" ref="D341">SUMPRODUCT(('③【組立化粧箱】作業依頼＆実績'!$K$7:$K$256=④【組立化粧箱】在庫情報!$B341)*('③【組立化粧箱】作業依頼＆実績'!$L$7:$L$256=④【組立化粧箱】在庫情報!E$4),('③【組立化粧箱】作業依頼＆実績'!$N$7:$N$256))</f>
        <v>0</v>
      </c>
      <c r="E341" s="22">
        <f>SUMPRODUCT(('⑤【組立化粧箱】出荷依頼＆出荷実績'!$L$7:$L$256=④【組立化粧箱】在庫情報!$B341)*('⑤【組立化粧箱】出荷依頼＆出荷実績'!$M$7:$M$256=④【組立化粧箱】在庫情報!E$4),('⑤【組立化粧箱】出荷依頼＆出荷実績'!$O$7:$O$256))</f>
        <v>0</v>
      </c>
      <c r="F341" s="23">
        <f t="shared" si="48"/>
        <v>4060</v>
      </c>
      <c r="G341" s="21" cm="1">
        <f t="array" ref="G341">SUMPRODUCT(('③【組立化粧箱】作業依頼＆実績'!$K$7:$K$256=④【組立化粧箱】在庫情報!$B341)*('③【組立化粧箱】作業依頼＆実績'!$L$7:$L$256=④【組立化粧箱】在庫情報!H$4),('③【組立化粧箱】作業依頼＆実績'!$N$7:$N$256))</f>
        <v>0</v>
      </c>
      <c r="H341" s="22">
        <f>SUMPRODUCT(('⑤【組立化粧箱】出荷依頼＆出荷実績'!$L$7:$L$256=④【組立化粧箱】在庫情報!$B341)*('⑤【組立化粧箱】出荷依頼＆出荷実績'!$M$7:$M$256=④【組立化粧箱】在庫情報!H$4),('⑤【組立化粧箱】出荷依頼＆出荷実績'!$O$7:$O$256))</f>
        <v>0</v>
      </c>
      <c r="I341" s="23">
        <f t="shared" si="49"/>
        <v>336</v>
      </c>
      <c r="J341" s="21" cm="1">
        <f t="array" ref="J341">SUMPRODUCT(('③【組立化粧箱】作業依頼＆実績'!$K$7:$K$256=④【組立化粧箱】在庫情報!$B341)*('③【組立化粧箱】作業依頼＆実績'!$L$7:$L$256=④【組立化粧箱】在庫情報!K$4),('③【組立化粧箱】作業依頼＆実績'!$N$7:$N$256))</f>
        <v>0</v>
      </c>
      <c r="K341" s="22">
        <f>SUMPRODUCT(('⑤【組立化粧箱】出荷依頼＆出荷実績'!$L$7:$L$256=④【組立化粧箱】在庫情報!$B341)*('⑤【組立化粧箱】出荷依頼＆出荷実績'!$M$7:$M$256=④【組立化粧箱】在庫情報!K$4),('⑤【組立化粧箱】出荷依頼＆出荷実績'!$O$7:$O$256))</f>
        <v>0</v>
      </c>
      <c r="L341" s="23">
        <f t="shared" si="50"/>
        <v>957</v>
      </c>
      <c r="M341" s="159"/>
      <c r="N341" s="160"/>
      <c r="O341" s="161"/>
      <c r="P341" s="21" cm="1">
        <f t="array" ref="P341">SUMPRODUCT(('③【組立化粧箱】作業依頼＆実績'!$K$7:$K$256=④【組立化粧箱】在庫情報!$B341)*('③【組立化粧箱】作業依頼＆実績'!$L$7:$L$256=④【組立化粧箱】在庫情報!Q$4),('③【組立化粧箱】作業依頼＆実績'!$N$7:$N$256))</f>
        <v>0</v>
      </c>
      <c r="Q341" s="21" cm="1">
        <f t="array" ref="Q341">SUMPRODUCT(('③【組立化粧箱】作業依頼＆実績'!$K$7:$K$256=④【組立化粧箱】在庫情報!$B341)*('③【組立化粧箱】作業依頼＆実績'!$L$7:$L$256=④【組立化粧箱】在庫情報!R$4),('③【組立化粧箱】作業依頼＆実績'!$N$7:$N$256))</f>
        <v>0</v>
      </c>
      <c r="R341" s="23">
        <f t="shared" si="51"/>
        <v>82</v>
      </c>
      <c r="T341" s="68">
        <f t="shared" si="52"/>
        <v>0</v>
      </c>
      <c r="U341" s="22">
        <f t="shared" si="53"/>
        <v>0</v>
      </c>
      <c r="V341" s="69">
        <f t="shared" si="54"/>
        <v>5435</v>
      </c>
    </row>
    <row r="342" spans="2:22" ht="19.5" customHeight="1" collapsed="1" x14ac:dyDescent="0.25">
      <c r="B342" s="126">
        <f t="shared" si="55"/>
        <v>45566</v>
      </c>
      <c r="C342" s="127" t="s">
        <v>79</v>
      </c>
      <c r="D342" s="21" cm="1">
        <f t="array" ref="D342">SUMPRODUCT(('③【組立化粧箱】作業依頼＆実績'!$K$7:$K$256=④【組立化粧箱】在庫情報!$B342)*('③【組立化粧箱】作業依頼＆実績'!$L$7:$L$256=④【組立化粧箱】在庫情報!E$4),('③【組立化粧箱】作業依頼＆実績'!$N$7:$N$256))</f>
        <v>0</v>
      </c>
      <c r="E342" s="22">
        <f>SUMPRODUCT(('⑤【組立化粧箱】出荷依頼＆出荷実績'!$L$7:$L$256=④【組立化粧箱】在庫情報!$B342)*('⑤【組立化粧箱】出荷依頼＆出荷実績'!$M$7:$M$256=④【組立化粧箱】在庫情報!E$4),('⑤【組立化粧箱】出荷依頼＆出荷実績'!$O$7:$O$256))</f>
        <v>0</v>
      </c>
      <c r="F342" s="23">
        <f t="shared" si="48"/>
        <v>4060</v>
      </c>
      <c r="G342" s="21" cm="1">
        <f t="array" ref="G342">SUMPRODUCT(('③【組立化粧箱】作業依頼＆実績'!$K$7:$K$256=④【組立化粧箱】在庫情報!$B342)*('③【組立化粧箱】作業依頼＆実績'!$L$7:$L$256=④【組立化粧箱】在庫情報!H$4),('③【組立化粧箱】作業依頼＆実績'!$N$7:$N$256))</f>
        <v>0</v>
      </c>
      <c r="H342" s="22">
        <f>SUMPRODUCT(('⑤【組立化粧箱】出荷依頼＆出荷実績'!$L$7:$L$256=④【組立化粧箱】在庫情報!$B342)*('⑤【組立化粧箱】出荷依頼＆出荷実績'!$M$7:$M$256=④【組立化粧箱】在庫情報!H$4),('⑤【組立化粧箱】出荷依頼＆出荷実績'!$O$7:$O$256))</f>
        <v>0</v>
      </c>
      <c r="I342" s="23">
        <f t="shared" si="49"/>
        <v>336</v>
      </c>
      <c r="J342" s="21" cm="1">
        <f t="array" ref="J342">SUMPRODUCT(('③【組立化粧箱】作業依頼＆実績'!$K$7:$K$256=④【組立化粧箱】在庫情報!$B342)*('③【組立化粧箱】作業依頼＆実績'!$L$7:$L$256=④【組立化粧箱】在庫情報!K$4),('③【組立化粧箱】作業依頼＆実績'!$N$7:$N$256))</f>
        <v>0</v>
      </c>
      <c r="K342" s="22">
        <f>SUMPRODUCT(('⑤【組立化粧箱】出荷依頼＆出荷実績'!$L$7:$L$256=④【組立化粧箱】在庫情報!$B342)*('⑤【組立化粧箱】出荷依頼＆出荷実績'!$M$7:$M$256=④【組立化粧箱】在庫情報!K$4),('⑤【組立化粧箱】出荷依頼＆出荷実績'!$O$7:$O$256))</f>
        <v>0</v>
      </c>
      <c r="L342" s="23">
        <f t="shared" si="50"/>
        <v>957</v>
      </c>
      <c r="M342" s="159"/>
      <c r="N342" s="160"/>
      <c r="O342" s="161"/>
      <c r="P342" s="21" cm="1">
        <f t="array" ref="P342">SUMPRODUCT(('③【組立化粧箱】作業依頼＆実績'!$K$7:$K$256=④【組立化粧箱】在庫情報!$B342)*('③【組立化粧箱】作業依頼＆実績'!$L$7:$L$256=④【組立化粧箱】在庫情報!Q$4),('③【組立化粧箱】作業依頼＆実績'!$N$7:$N$256))</f>
        <v>0</v>
      </c>
      <c r="Q342" s="21" cm="1">
        <f t="array" ref="Q342">SUMPRODUCT(('③【組立化粧箱】作業依頼＆実績'!$K$7:$K$256=④【組立化粧箱】在庫情報!$B342)*('③【組立化粧箱】作業依頼＆実績'!$L$7:$L$256=④【組立化粧箱】在庫情報!R$4),('③【組立化粧箱】作業依頼＆実績'!$N$7:$N$256))</f>
        <v>0</v>
      </c>
      <c r="R342" s="23">
        <f t="shared" si="51"/>
        <v>82</v>
      </c>
      <c r="T342" s="68">
        <f t="shared" si="52"/>
        <v>0</v>
      </c>
      <c r="U342" s="22">
        <f t="shared" si="53"/>
        <v>0</v>
      </c>
      <c r="V342" s="69">
        <f t="shared" si="54"/>
        <v>5435</v>
      </c>
    </row>
    <row r="343" spans="2:22" ht="19.5" hidden="1" customHeight="1" outlineLevel="2" x14ac:dyDescent="0.25">
      <c r="B343" s="19">
        <f t="shared" si="55"/>
        <v>45567</v>
      </c>
      <c r="C343" s="20" t="s">
        <v>80</v>
      </c>
      <c r="D343" s="21" cm="1">
        <f t="array" ref="D343">SUMPRODUCT(('③【組立化粧箱】作業依頼＆実績'!$K$7:$K$256=④【組立化粧箱】在庫情報!$B343)*('③【組立化粧箱】作業依頼＆実績'!$L$7:$L$256=④【組立化粧箱】在庫情報!E$4),('③【組立化粧箱】作業依頼＆実績'!$N$7:$N$256))</f>
        <v>0</v>
      </c>
      <c r="E343" s="22">
        <f>SUMPRODUCT(('⑤【組立化粧箱】出荷依頼＆出荷実績'!$L$7:$L$256=④【組立化粧箱】在庫情報!$B343)*('⑤【組立化粧箱】出荷依頼＆出荷実績'!$M$7:$M$256=④【組立化粧箱】在庫情報!E$4),('⑤【組立化粧箱】出荷依頼＆出荷実績'!$O$7:$O$256))</f>
        <v>0</v>
      </c>
      <c r="F343" s="23">
        <f t="shared" si="48"/>
        <v>4060</v>
      </c>
      <c r="G343" s="21" cm="1">
        <f t="array" ref="G343">SUMPRODUCT(('③【組立化粧箱】作業依頼＆実績'!$K$7:$K$256=④【組立化粧箱】在庫情報!$B343)*('③【組立化粧箱】作業依頼＆実績'!$L$7:$L$256=④【組立化粧箱】在庫情報!H$4),('③【組立化粧箱】作業依頼＆実績'!$N$7:$N$256))</f>
        <v>0</v>
      </c>
      <c r="H343" s="22">
        <f>SUMPRODUCT(('⑤【組立化粧箱】出荷依頼＆出荷実績'!$L$7:$L$256=④【組立化粧箱】在庫情報!$B343)*('⑤【組立化粧箱】出荷依頼＆出荷実績'!$M$7:$M$256=④【組立化粧箱】在庫情報!H$4),('⑤【組立化粧箱】出荷依頼＆出荷実績'!$O$7:$O$256))</f>
        <v>0</v>
      </c>
      <c r="I343" s="23">
        <f t="shared" si="49"/>
        <v>336</v>
      </c>
      <c r="J343" s="21" cm="1">
        <f t="array" ref="J343">SUMPRODUCT(('③【組立化粧箱】作業依頼＆実績'!$K$7:$K$256=④【組立化粧箱】在庫情報!$B343)*('③【組立化粧箱】作業依頼＆実績'!$L$7:$L$256=④【組立化粧箱】在庫情報!K$4),('③【組立化粧箱】作業依頼＆実績'!$N$7:$N$256))</f>
        <v>0</v>
      </c>
      <c r="K343" s="22">
        <f>SUMPRODUCT(('⑤【組立化粧箱】出荷依頼＆出荷実績'!$L$7:$L$256=④【組立化粧箱】在庫情報!$B343)*('⑤【組立化粧箱】出荷依頼＆出荷実績'!$M$7:$M$256=④【組立化粧箱】在庫情報!K$4),('⑤【組立化粧箱】出荷依頼＆出荷実績'!$O$7:$O$256))</f>
        <v>0</v>
      </c>
      <c r="L343" s="23">
        <f t="shared" si="50"/>
        <v>957</v>
      </c>
      <c r="M343" s="159"/>
      <c r="N343" s="160"/>
      <c r="O343" s="161"/>
      <c r="P343" s="21" cm="1">
        <f t="array" ref="P343">SUMPRODUCT(('③【組立化粧箱】作業依頼＆実績'!$K$7:$K$256=④【組立化粧箱】在庫情報!$B343)*('③【組立化粧箱】作業依頼＆実績'!$L$7:$L$256=④【組立化粧箱】在庫情報!Q$4),('③【組立化粧箱】作業依頼＆実績'!$N$7:$N$256))</f>
        <v>0</v>
      </c>
      <c r="Q343" s="21" cm="1">
        <f t="array" ref="Q343">SUMPRODUCT(('③【組立化粧箱】作業依頼＆実績'!$K$7:$K$256=④【組立化粧箱】在庫情報!$B343)*('③【組立化粧箱】作業依頼＆実績'!$L$7:$L$256=④【組立化粧箱】在庫情報!R$4),('③【組立化粧箱】作業依頼＆実績'!$N$7:$N$256))</f>
        <v>0</v>
      </c>
      <c r="R343" s="23">
        <f t="shared" si="51"/>
        <v>82</v>
      </c>
      <c r="T343" s="68">
        <f t="shared" si="52"/>
        <v>0</v>
      </c>
      <c r="U343" s="22">
        <f t="shared" si="53"/>
        <v>0</v>
      </c>
      <c r="V343" s="69">
        <f t="shared" si="54"/>
        <v>5435</v>
      </c>
    </row>
    <row r="344" spans="2:22" ht="19.5" hidden="1" customHeight="1" outlineLevel="2" x14ac:dyDescent="0.25">
      <c r="B344" s="19">
        <f t="shared" si="55"/>
        <v>45568</v>
      </c>
      <c r="C344" s="20" t="s">
        <v>81</v>
      </c>
      <c r="D344" s="21" cm="1">
        <f t="array" ref="D344">SUMPRODUCT(('③【組立化粧箱】作業依頼＆実績'!$K$7:$K$256=④【組立化粧箱】在庫情報!$B344)*('③【組立化粧箱】作業依頼＆実績'!$L$7:$L$256=④【組立化粧箱】在庫情報!E$4),('③【組立化粧箱】作業依頼＆実績'!$N$7:$N$256))</f>
        <v>0</v>
      </c>
      <c r="E344" s="22">
        <f>SUMPRODUCT(('⑤【組立化粧箱】出荷依頼＆出荷実績'!$L$7:$L$256=④【組立化粧箱】在庫情報!$B344)*('⑤【組立化粧箱】出荷依頼＆出荷実績'!$M$7:$M$256=④【組立化粧箱】在庫情報!E$4),('⑤【組立化粧箱】出荷依頼＆出荷実績'!$O$7:$O$256))</f>
        <v>0</v>
      </c>
      <c r="F344" s="23">
        <f t="shared" si="48"/>
        <v>4060</v>
      </c>
      <c r="G344" s="21" cm="1">
        <f t="array" ref="G344">SUMPRODUCT(('③【組立化粧箱】作業依頼＆実績'!$K$7:$K$256=④【組立化粧箱】在庫情報!$B344)*('③【組立化粧箱】作業依頼＆実績'!$L$7:$L$256=④【組立化粧箱】在庫情報!H$4),('③【組立化粧箱】作業依頼＆実績'!$N$7:$N$256))</f>
        <v>0</v>
      </c>
      <c r="H344" s="22">
        <f>SUMPRODUCT(('⑤【組立化粧箱】出荷依頼＆出荷実績'!$L$7:$L$256=④【組立化粧箱】在庫情報!$B344)*('⑤【組立化粧箱】出荷依頼＆出荷実績'!$M$7:$M$256=④【組立化粧箱】在庫情報!H$4),('⑤【組立化粧箱】出荷依頼＆出荷実績'!$O$7:$O$256))</f>
        <v>0</v>
      </c>
      <c r="I344" s="23">
        <f t="shared" si="49"/>
        <v>336</v>
      </c>
      <c r="J344" s="21" cm="1">
        <f t="array" ref="J344">SUMPRODUCT(('③【組立化粧箱】作業依頼＆実績'!$K$7:$K$256=④【組立化粧箱】在庫情報!$B344)*('③【組立化粧箱】作業依頼＆実績'!$L$7:$L$256=④【組立化粧箱】在庫情報!K$4),('③【組立化粧箱】作業依頼＆実績'!$N$7:$N$256))</f>
        <v>0</v>
      </c>
      <c r="K344" s="22">
        <f>SUMPRODUCT(('⑤【組立化粧箱】出荷依頼＆出荷実績'!$L$7:$L$256=④【組立化粧箱】在庫情報!$B344)*('⑤【組立化粧箱】出荷依頼＆出荷実績'!$M$7:$M$256=④【組立化粧箱】在庫情報!K$4),('⑤【組立化粧箱】出荷依頼＆出荷実績'!$O$7:$O$256))</f>
        <v>0</v>
      </c>
      <c r="L344" s="23">
        <f t="shared" si="50"/>
        <v>957</v>
      </c>
      <c r="M344" s="159"/>
      <c r="N344" s="160"/>
      <c r="O344" s="161"/>
      <c r="P344" s="21" cm="1">
        <f t="array" ref="P344">SUMPRODUCT(('③【組立化粧箱】作業依頼＆実績'!$K$7:$K$256=④【組立化粧箱】在庫情報!$B344)*('③【組立化粧箱】作業依頼＆実績'!$L$7:$L$256=④【組立化粧箱】在庫情報!Q$4),('③【組立化粧箱】作業依頼＆実績'!$N$7:$N$256))</f>
        <v>0</v>
      </c>
      <c r="Q344" s="21" cm="1">
        <f t="array" ref="Q344">SUMPRODUCT(('③【組立化粧箱】作業依頼＆実績'!$K$7:$K$256=④【組立化粧箱】在庫情報!$B344)*('③【組立化粧箱】作業依頼＆実績'!$L$7:$L$256=④【組立化粧箱】在庫情報!R$4),('③【組立化粧箱】作業依頼＆実績'!$N$7:$N$256))</f>
        <v>0</v>
      </c>
      <c r="R344" s="23">
        <f t="shared" si="51"/>
        <v>82</v>
      </c>
      <c r="T344" s="68">
        <f t="shared" si="52"/>
        <v>0</v>
      </c>
      <c r="U344" s="22">
        <f t="shared" si="53"/>
        <v>0</v>
      </c>
      <c r="V344" s="69">
        <f t="shared" si="54"/>
        <v>5435</v>
      </c>
    </row>
    <row r="345" spans="2:22" ht="19.5" hidden="1" customHeight="1" outlineLevel="2" x14ac:dyDescent="0.25">
      <c r="B345" s="19">
        <f t="shared" si="55"/>
        <v>45569</v>
      </c>
      <c r="C345" s="20" t="s">
        <v>75</v>
      </c>
      <c r="D345" s="21" cm="1">
        <f t="array" ref="D345">SUMPRODUCT(('③【組立化粧箱】作業依頼＆実績'!$K$7:$K$256=④【組立化粧箱】在庫情報!$B345)*('③【組立化粧箱】作業依頼＆実績'!$L$7:$L$256=④【組立化粧箱】在庫情報!E$4),('③【組立化粧箱】作業依頼＆実績'!$N$7:$N$256))</f>
        <v>0</v>
      </c>
      <c r="E345" s="22">
        <f>SUMPRODUCT(('⑤【組立化粧箱】出荷依頼＆出荷実績'!$L$7:$L$256=④【組立化粧箱】在庫情報!$B345)*('⑤【組立化粧箱】出荷依頼＆出荷実績'!$M$7:$M$256=④【組立化粧箱】在庫情報!E$4),('⑤【組立化粧箱】出荷依頼＆出荷実績'!$O$7:$O$256))</f>
        <v>0</v>
      </c>
      <c r="F345" s="23">
        <f t="shared" si="48"/>
        <v>4060</v>
      </c>
      <c r="G345" s="21" cm="1">
        <f t="array" ref="G345">SUMPRODUCT(('③【組立化粧箱】作業依頼＆実績'!$K$7:$K$256=④【組立化粧箱】在庫情報!$B345)*('③【組立化粧箱】作業依頼＆実績'!$L$7:$L$256=④【組立化粧箱】在庫情報!H$4),('③【組立化粧箱】作業依頼＆実績'!$N$7:$N$256))</f>
        <v>0</v>
      </c>
      <c r="H345" s="22">
        <f>SUMPRODUCT(('⑤【組立化粧箱】出荷依頼＆出荷実績'!$L$7:$L$256=④【組立化粧箱】在庫情報!$B345)*('⑤【組立化粧箱】出荷依頼＆出荷実績'!$M$7:$M$256=④【組立化粧箱】在庫情報!H$4),('⑤【組立化粧箱】出荷依頼＆出荷実績'!$O$7:$O$256))</f>
        <v>0</v>
      </c>
      <c r="I345" s="23">
        <f t="shared" si="49"/>
        <v>336</v>
      </c>
      <c r="J345" s="21" cm="1">
        <f t="array" ref="J345">SUMPRODUCT(('③【組立化粧箱】作業依頼＆実績'!$K$7:$K$256=④【組立化粧箱】在庫情報!$B345)*('③【組立化粧箱】作業依頼＆実績'!$L$7:$L$256=④【組立化粧箱】在庫情報!K$4),('③【組立化粧箱】作業依頼＆実績'!$N$7:$N$256))</f>
        <v>0</v>
      </c>
      <c r="K345" s="22">
        <f>SUMPRODUCT(('⑤【組立化粧箱】出荷依頼＆出荷実績'!$L$7:$L$256=④【組立化粧箱】在庫情報!$B345)*('⑤【組立化粧箱】出荷依頼＆出荷実績'!$M$7:$M$256=④【組立化粧箱】在庫情報!K$4),('⑤【組立化粧箱】出荷依頼＆出荷実績'!$O$7:$O$256))</f>
        <v>0</v>
      </c>
      <c r="L345" s="23">
        <f t="shared" si="50"/>
        <v>957</v>
      </c>
      <c r="M345" s="159"/>
      <c r="N345" s="160"/>
      <c r="O345" s="161"/>
      <c r="P345" s="21" cm="1">
        <f t="array" ref="P345">SUMPRODUCT(('③【組立化粧箱】作業依頼＆実績'!$K$7:$K$256=④【組立化粧箱】在庫情報!$B345)*('③【組立化粧箱】作業依頼＆実績'!$L$7:$L$256=④【組立化粧箱】在庫情報!Q$4),('③【組立化粧箱】作業依頼＆実績'!$N$7:$N$256))</f>
        <v>0</v>
      </c>
      <c r="Q345" s="21" cm="1">
        <f t="array" ref="Q345">SUMPRODUCT(('③【組立化粧箱】作業依頼＆実績'!$K$7:$K$256=④【組立化粧箱】在庫情報!$B345)*('③【組立化粧箱】作業依頼＆実績'!$L$7:$L$256=④【組立化粧箱】在庫情報!R$4),('③【組立化粧箱】作業依頼＆実績'!$N$7:$N$256))</f>
        <v>0</v>
      </c>
      <c r="R345" s="23">
        <f t="shared" si="51"/>
        <v>82</v>
      </c>
      <c r="T345" s="68">
        <f t="shared" si="52"/>
        <v>0</v>
      </c>
      <c r="U345" s="22">
        <f t="shared" si="53"/>
        <v>0</v>
      </c>
      <c r="V345" s="69">
        <f t="shared" si="54"/>
        <v>5435</v>
      </c>
    </row>
    <row r="346" spans="2:22" ht="19.5" hidden="1" customHeight="1" outlineLevel="2" x14ac:dyDescent="0.25">
      <c r="B346" s="19">
        <f t="shared" si="55"/>
        <v>45570</v>
      </c>
      <c r="C346" s="20" t="s">
        <v>76</v>
      </c>
      <c r="D346" s="21" cm="1">
        <f t="array" ref="D346">SUMPRODUCT(('③【組立化粧箱】作業依頼＆実績'!$K$7:$K$256=④【組立化粧箱】在庫情報!$B346)*('③【組立化粧箱】作業依頼＆実績'!$L$7:$L$256=④【組立化粧箱】在庫情報!E$4),('③【組立化粧箱】作業依頼＆実績'!$N$7:$N$256))</f>
        <v>0</v>
      </c>
      <c r="E346" s="22">
        <f>SUMPRODUCT(('⑤【組立化粧箱】出荷依頼＆出荷実績'!$L$7:$L$256=④【組立化粧箱】在庫情報!$B346)*('⑤【組立化粧箱】出荷依頼＆出荷実績'!$M$7:$M$256=④【組立化粧箱】在庫情報!E$4),('⑤【組立化粧箱】出荷依頼＆出荷実績'!$O$7:$O$256))</f>
        <v>0</v>
      </c>
      <c r="F346" s="23">
        <f t="shared" ref="F346:F409" si="56">+F345+D346-E346</f>
        <v>4060</v>
      </c>
      <c r="G346" s="21" cm="1">
        <f t="array" ref="G346">SUMPRODUCT(('③【組立化粧箱】作業依頼＆実績'!$K$7:$K$256=④【組立化粧箱】在庫情報!$B346)*('③【組立化粧箱】作業依頼＆実績'!$L$7:$L$256=④【組立化粧箱】在庫情報!H$4),('③【組立化粧箱】作業依頼＆実績'!$N$7:$N$256))</f>
        <v>0</v>
      </c>
      <c r="H346" s="22">
        <f>SUMPRODUCT(('⑤【組立化粧箱】出荷依頼＆出荷実績'!$L$7:$L$256=④【組立化粧箱】在庫情報!$B346)*('⑤【組立化粧箱】出荷依頼＆出荷実績'!$M$7:$M$256=④【組立化粧箱】在庫情報!H$4),('⑤【組立化粧箱】出荷依頼＆出荷実績'!$O$7:$O$256))</f>
        <v>0</v>
      </c>
      <c r="I346" s="23">
        <f t="shared" ref="I346:I409" si="57">+I345+G346-H346</f>
        <v>336</v>
      </c>
      <c r="J346" s="21" cm="1">
        <f t="array" ref="J346">SUMPRODUCT(('③【組立化粧箱】作業依頼＆実績'!$K$7:$K$256=④【組立化粧箱】在庫情報!$B346)*('③【組立化粧箱】作業依頼＆実績'!$L$7:$L$256=④【組立化粧箱】在庫情報!K$4),('③【組立化粧箱】作業依頼＆実績'!$N$7:$N$256))</f>
        <v>0</v>
      </c>
      <c r="K346" s="22">
        <f>SUMPRODUCT(('⑤【組立化粧箱】出荷依頼＆出荷実績'!$L$7:$L$256=④【組立化粧箱】在庫情報!$B346)*('⑤【組立化粧箱】出荷依頼＆出荷実績'!$M$7:$M$256=④【組立化粧箱】在庫情報!K$4),('⑤【組立化粧箱】出荷依頼＆出荷実績'!$O$7:$O$256))</f>
        <v>0</v>
      </c>
      <c r="L346" s="23">
        <f t="shared" ref="L346:L409" si="58">+L345+J346-K346</f>
        <v>957</v>
      </c>
      <c r="M346" s="159"/>
      <c r="N346" s="160"/>
      <c r="O346" s="161"/>
      <c r="P346" s="21" cm="1">
        <f t="array" ref="P346">SUMPRODUCT(('③【組立化粧箱】作業依頼＆実績'!$K$7:$K$256=④【組立化粧箱】在庫情報!$B346)*('③【組立化粧箱】作業依頼＆実績'!$L$7:$L$256=④【組立化粧箱】在庫情報!Q$4),('③【組立化粧箱】作業依頼＆実績'!$N$7:$N$256))</f>
        <v>0</v>
      </c>
      <c r="Q346" s="21" cm="1">
        <f t="array" ref="Q346">SUMPRODUCT(('③【組立化粧箱】作業依頼＆実績'!$K$7:$K$256=④【組立化粧箱】在庫情報!$B346)*('③【組立化粧箱】作業依頼＆実績'!$L$7:$L$256=④【組立化粧箱】在庫情報!R$4),('③【組立化粧箱】作業依頼＆実績'!$N$7:$N$256))</f>
        <v>0</v>
      </c>
      <c r="R346" s="23">
        <f t="shared" si="51"/>
        <v>82</v>
      </c>
      <c r="T346" s="68">
        <f t="shared" si="52"/>
        <v>0</v>
      </c>
      <c r="U346" s="22">
        <f t="shared" si="53"/>
        <v>0</v>
      </c>
      <c r="V346" s="69">
        <f t="shared" si="54"/>
        <v>5435</v>
      </c>
    </row>
    <row r="347" spans="2:22" ht="19.5" hidden="1" customHeight="1" outlineLevel="2" x14ac:dyDescent="0.25">
      <c r="B347" s="19">
        <f t="shared" si="55"/>
        <v>45571</v>
      </c>
      <c r="C347" s="20" t="s">
        <v>77</v>
      </c>
      <c r="D347" s="21" cm="1">
        <f t="array" ref="D347">SUMPRODUCT(('③【組立化粧箱】作業依頼＆実績'!$K$7:$K$256=④【組立化粧箱】在庫情報!$B347)*('③【組立化粧箱】作業依頼＆実績'!$L$7:$L$256=④【組立化粧箱】在庫情報!E$4),('③【組立化粧箱】作業依頼＆実績'!$N$7:$N$256))</f>
        <v>0</v>
      </c>
      <c r="E347" s="22">
        <f>SUMPRODUCT(('⑤【組立化粧箱】出荷依頼＆出荷実績'!$L$7:$L$256=④【組立化粧箱】在庫情報!$B347)*('⑤【組立化粧箱】出荷依頼＆出荷実績'!$M$7:$M$256=④【組立化粧箱】在庫情報!E$4),('⑤【組立化粧箱】出荷依頼＆出荷実績'!$O$7:$O$256))</f>
        <v>0</v>
      </c>
      <c r="F347" s="23">
        <f t="shared" si="56"/>
        <v>4060</v>
      </c>
      <c r="G347" s="21" cm="1">
        <f t="array" ref="G347">SUMPRODUCT(('③【組立化粧箱】作業依頼＆実績'!$K$7:$K$256=④【組立化粧箱】在庫情報!$B347)*('③【組立化粧箱】作業依頼＆実績'!$L$7:$L$256=④【組立化粧箱】在庫情報!H$4),('③【組立化粧箱】作業依頼＆実績'!$N$7:$N$256))</f>
        <v>0</v>
      </c>
      <c r="H347" s="22">
        <f>SUMPRODUCT(('⑤【組立化粧箱】出荷依頼＆出荷実績'!$L$7:$L$256=④【組立化粧箱】在庫情報!$B347)*('⑤【組立化粧箱】出荷依頼＆出荷実績'!$M$7:$M$256=④【組立化粧箱】在庫情報!H$4),('⑤【組立化粧箱】出荷依頼＆出荷実績'!$O$7:$O$256))</f>
        <v>0</v>
      </c>
      <c r="I347" s="23">
        <f t="shared" si="57"/>
        <v>336</v>
      </c>
      <c r="J347" s="21" cm="1">
        <f t="array" ref="J347">SUMPRODUCT(('③【組立化粧箱】作業依頼＆実績'!$K$7:$K$256=④【組立化粧箱】在庫情報!$B347)*('③【組立化粧箱】作業依頼＆実績'!$L$7:$L$256=④【組立化粧箱】在庫情報!K$4),('③【組立化粧箱】作業依頼＆実績'!$N$7:$N$256))</f>
        <v>0</v>
      </c>
      <c r="K347" s="22">
        <f>SUMPRODUCT(('⑤【組立化粧箱】出荷依頼＆出荷実績'!$L$7:$L$256=④【組立化粧箱】在庫情報!$B347)*('⑤【組立化粧箱】出荷依頼＆出荷実績'!$M$7:$M$256=④【組立化粧箱】在庫情報!K$4),('⑤【組立化粧箱】出荷依頼＆出荷実績'!$O$7:$O$256))</f>
        <v>0</v>
      </c>
      <c r="L347" s="23">
        <f t="shared" si="58"/>
        <v>957</v>
      </c>
      <c r="M347" s="159"/>
      <c r="N347" s="160"/>
      <c r="O347" s="161"/>
      <c r="P347" s="21" cm="1">
        <f t="array" ref="P347">SUMPRODUCT(('③【組立化粧箱】作業依頼＆実績'!$K$7:$K$256=④【組立化粧箱】在庫情報!$B347)*('③【組立化粧箱】作業依頼＆実績'!$L$7:$L$256=④【組立化粧箱】在庫情報!Q$4),('③【組立化粧箱】作業依頼＆実績'!$N$7:$N$256))</f>
        <v>0</v>
      </c>
      <c r="Q347" s="21" cm="1">
        <f t="array" ref="Q347">SUMPRODUCT(('③【組立化粧箱】作業依頼＆実績'!$K$7:$K$256=④【組立化粧箱】在庫情報!$B347)*('③【組立化粧箱】作業依頼＆実績'!$L$7:$L$256=④【組立化粧箱】在庫情報!R$4),('③【組立化粧箱】作業依頼＆実績'!$N$7:$N$256))</f>
        <v>0</v>
      </c>
      <c r="R347" s="23">
        <f t="shared" si="51"/>
        <v>82</v>
      </c>
      <c r="T347" s="68">
        <f t="shared" si="52"/>
        <v>0</v>
      </c>
      <c r="U347" s="22">
        <f t="shared" si="53"/>
        <v>0</v>
      </c>
      <c r="V347" s="69">
        <f t="shared" si="54"/>
        <v>5435</v>
      </c>
    </row>
    <row r="348" spans="2:22" ht="19.5" hidden="1" customHeight="1" outlineLevel="2" x14ac:dyDescent="0.25">
      <c r="B348" s="19">
        <f t="shared" si="55"/>
        <v>45572</v>
      </c>
      <c r="C348" s="20" t="s">
        <v>78</v>
      </c>
      <c r="D348" s="21" cm="1">
        <f t="array" ref="D348">SUMPRODUCT(('③【組立化粧箱】作業依頼＆実績'!$K$7:$K$256=④【組立化粧箱】在庫情報!$B348)*('③【組立化粧箱】作業依頼＆実績'!$L$7:$L$256=④【組立化粧箱】在庫情報!E$4),('③【組立化粧箱】作業依頼＆実績'!$N$7:$N$256))</f>
        <v>0</v>
      </c>
      <c r="E348" s="22">
        <f>SUMPRODUCT(('⑤【組立化粧箱】出荷依頼＆出荷実績'!$L$7:$L$256=④【組立化粧箱】在庫情報!$B348)*('⑤【組立化粧箱】出荷依頼＆出荷実績'!$M$7:$M$256=④【組立化粧箱】在庫情報!E$4),('⑤【組立化粧箱】出荷依頼＆出荷実績'!$O$7:$O$256))</f>
        <v>0</v>
      </c>
      <c r="F348" s="23">
        <f t="shared" si="56"/>
        <v>4060</v>
      </c>
      <c r="G348" s="21" cm="1">
        <f t="array" ref="G348">SUMPRODUCT(('③【組立化粧箱】作業依頼＆実績'!$K$7:$K$256=④【組立化粧箱】在庫情報!$B348)*('③【組立化粧箱】作業依頼＆実績'!$L$7:$L$256=④【組立化粧箱】在庫情報!H$4),('③【組立化粧箱】作業依頼＆実績'!$N$7:$N$256))</f>
        <v>0</v>
      </c>
      <c r="H348" s="22">
        <f>SUMPRODUCT(('⑤【組立化粧箱】出荷依頼＆出荷実績'!$L$7:$L$256=④【組立化粧箱】在庫情報!$B348)*('⑤【組立化粧箱】出荷依頼＆出荷実績'!$M$7:$M$256=④【組立化粧箱】在庫情報!H$4),('⑤【組立化粧箱】出荷依頼＆出荷実績'!$O$7:$O$256))</f>
        <v>0</v>
      </c>
      <c r="I348" s="23">
        <f t="shared" si="57"/>
        <v>336</v>
      </c>
      <c r="J348" s="21" cm="1">
        <f t="array" ref="J348">SUMPRODUCT(('③【組立化粧箱】作業依頼＆実績'!$K$7:$K$256=④【組立化粧箱】在庫情報!$B348)*('③【組立化粧箱】作業依頼＆実績'!$L$7:$L$256=④【組立化粧箱】在庫情報!K$4),('③【組立化粧箱】作業依頼＆実績'!$N$7:$N$256))</f>
        <v>0</v>
      </c>
      <c r="K348" s="22">
        <f>SUMPRODUCT(('⑤【組立化粧箱】出荷依頼＆出荷実績'!$L$7:$L$256=④【組立化粧箱】在庫情報!$B348)*('⑤【組立化粧箱】出荷依頼＆出荷実績'!$M$7:$M$256=④【組立化粧箱】在庫情報!K$4),('⑤【組立化粧箱】出荷依頼＆出荷実績'!$O$7:$O$256))</f>
        <v>0</v>
      </c>
      <c r="L348" s="23">
        <f t="shared" si="58"/>
        <v>957</v>
      </c>
      <c r="M348" s="159"/>
      <c r="N348" s="160"/>
      <c r="O348" s="161"/>
      <c r="P348" s="21" cm="1">
        <f t="array" ref="P348">SUMPRODUCT(('③【組立化粧箱】作業依頼＆実績'!$K$7:$K$256=④【組立化粧箱】在庫情報!$B348)*('③【組立化粧箱】作業依頼＆実績'!$L$7:$L$256=④【組立化粧箱】在庫情報!Q$4),('③【組立化粧箱】作業依頼＆実績'!$N$7:$N$256))</f>
        <v>0</v>
      </c>
      <c r="Q348" s="21" cm="1">
        <f t="array" ref="Q348">SUMPRODUCT(('③【組立化粧箱】作業依頼＆実績'!$K$7:$K$256=④【組立化粧箱】在庫情報!$B348)*('③【組立化粧箱】作業依頼＆実績'!$L$7:$L$256=④【組立化粧箱】在庫情報!R$4),('③【組立化粧箱】作業依頼＆実績'!$N$7:$N$256))</f>
        <v>0</v>
      </c>
      <c r="R348" s="23">
        <f t="shared" si="51"/>
        <v>82</v>
      </c>
      <c r="T348" s="68">
        <f t="shared" si="52"/>
        <v>0</v>
      </c>
      <c r="U348" s="22">
        <f t="shared" si="53"/>
        <v>0</v>
      </c>
      <c r="V348" s="69">
        <f t="shared" si="54"/>
        <v>5435</v>
      </c>
    </row>
    <row r="349" spans="2:22" ht="19.5" hidden="1" customHeight="1" outlineLevel="2" x14ac:dyDescent="0.25">
      <c r="B349" s="19">
        <f t="shared" si="55"/>
        <v>45573</v>
      </c>
      <c r="C349" s="20" t="s">
        <v>79</v>
      </c>
      <c r="D349" s="21" cm="1">
        <f t="array" ref="D349">SUMPRODUCT(('③【組立化粧箱】作業依頼＆実績'!$K$7:$K$256=④【組立化粧箱】在庫情報!$B349)*('③【組立化粧箱】作業依頼＆実績'!$L$7:$L$256=④【組立化粧箱】在庫情報!E$4),('③【組立化粧箱】作業依頼＆実績'!$N$7:$N$256))</f>
        <v>0</v>
      </c>
      <c r="E349" s="22">
        <f>SUMPRODUCT(('⑤【組立化粧箱】出荷依頼＆出荷実績'!$L$7:$L$256=④【組立化粧箱】在庫情報!$B349)*('⑤【組立化粧箱】出荷依頼＆出荷実績'!$M$7:$M$256=④【組立化粧箱】在庫情報!E$4),('⑤【組立化粧箱】出荷依頼＆出荷実績'!$O$7:$O$256))</f>
        <v>0</v>
      </c>
      <c r="F349" s="23">
        <f t="shared" si="56"/>
        <v>4060</v>
      </c>
      <c r="G349" s="21" cm="1">
        <f t="array" ref="G349">SUMPRODUCT(('③【組立化粧箱】作業依頼＆実績'!$K$7:$K$256=④【組立化粧箱】在庫情報!$B349)*('③【組立化粧箱】作業依頼＆実績'!$L$7:$L$256=④【組立化粧箱】在庫情報!H$4),('③【組立化粧箱】作業依頼＆実績'!$N$7:$N$256))</f>
        <v>0</v>
      </c>
      <c r="H349" s="22">
        <f>SUMPRODUCT(('⑤【組立化粧箱】出荷依頼＆出荷実績'!$L$7:$L$256=④【組立化粧箱】在庫情報!$B349)*('⑤【組立化粧箱】出荷依頼＆出荷実績'!$M$7:$M$256=④【組立化粧箱】在庫情報!H$4),('⑤【組立化粧箱】出荷依頼＆出荷実績'!$O$7:$O$256))</f>
        <v>0</v>
      </c>
      <c r="I349" s="23">
        <f t="shared" si="57"/>
        <v>336</v>
      </c>
      <c r="J349" s="21" cm="1">
        <f t="array" ref="J349">SUMPRODUCT(('③【組立化粧箱】作業依頼＆実績'!$K$7:$K$256=④【組立化粧箱】在庫情報!$B349)*('③【組立化粧箱】作業依頼＆実績'!$L$7:$L$256=④【組立化粧箱】在庫情報!K$4),('③【組立化粧箱】作業依頼＆実績'!$N$7:$N$256))</f>
        <v>0</v>
      </c>
      <c r="K349" s="22">
        <f>SUMPRODUCT(('⑤【組立化粧箱】出荷依頼＆出荷実績'!$L$7:$L$256=④【組立化粧箱】在庫情報!$B349)*('⑤【組立化粧箱】出荷依頼＆出荷実績'!$M$7:$M$256=④【組立化粧箱】在庫情報!K$4),('⑤【組立化粧箱】出荷依頼＆出荷実績'!$O$7:$O$256))</f>
        <v>0</v>
      </c>
      <c r="L349" s="23">
        <f t="shared" si="58"/>
        <v>957</v>
      </c>
      <c r="M349" s="159"/>
      <c r="N349" s="160"/>
      <c r="O349" s="161"/>
      <c r="P349" s="21" cm="1">
        <f t="array" ref="P349">SUMPRODUCT(('③【組立化粧箱】作業依頼＆実績'!$K$7:$K$256=④【組立化粧箱】在庫情報!$B349)*('③【組立化粧箱】作業依頼＆実績'!$L$7:$L$256=④【組立化粧箱】在庫情報!Q$4),('③【組立化粧箱】作業依頼＆実績'!$N$7:$N$256))</f>
        <v>0</v>
      </c>
      <c r="Q349" s="21" cm="1">
        <f t="array" ref="Q349">SUMPRODUCT(('③【組立化粧箱】作業依頼＆実績'!$K$7:$K$256=④【組立化粧箱】在庫情報!$B349)*('③【組立化粧箱】作業依頼＆実績'!$L$7:$L$256=④【組立化粧箱】在庫情報!R$4),('③【組立化粧箱】作業依頼＆実績'!$N$7:$N$256))</f>
        <v>0</v>
      </c>
      <c r="R349" s="23">
        <f t="shared" si="51"/>
        <v>82</v>
      </c>
      <c r="T349" s="68">
        <f t="shared" si="52"/>
        <v>0</v>
      </c>
      <c r="U349" s="22">
        <f t="shared" si="53"/>
        <v>0</v>
      </c>
      <c r="V349" s="69">
        <f t="shared" si="54"/>
        <v>5435</v>
      </c>
    </row>
    <row r="350" spans="2:22" ht="19.5" hidden="1" customHeight="1" outlineLevel="2" x14ac:dyDescent="0.25">
      <c r="B350" s="19">
        <f t="shared" si="55"/>
        <v>45574</v>
      </c>
      <c r="C350" s="20" t="s">
        <v>80</v>
      </c>
      <c r="D350" s="21" cm="1">
        <f t="array" ref="D350">SUMPRODUCT(('③【組立化粧箱】作業依頼＆実績'!$K$7:$K$256=④【組立化粧箱】在庫情報!$B350)*('③【組立化粧箱】作業依頼＆実績'!$L$7:$L$256=④【組立化粧箱】在庫情報!E$4),('③【組立化粧箱】作業依頼＆実績'!$N$7:$N$256))</f>
        <v>0</v>
      </c>
      <c r="E350" s="22">
        <f>SUMPRODUCT(('⑤【組立化粧箱】出荷依頼＆出荷実績'!$L$7:$L$256=④【組立化粧箱】在庫情報!$B350)*('⑤【組立化粧箱】出荷依頼＆出荷実績'!$M$7:$M$256=④【組立化粧箱】在庫情報!E$4),('⑤【組立化粧箱】出荷依頼＆出荷実績'!$O$7:$O$256))</f>
        <v>0</v>
      </c>
      <c r="F350" s="23">
        <f t="shared" si="56"/>
        <v>4060</v>
      </c>
      <c r="G350" s="21" cm="1">
        <f t="array" ref="G350">SUMPRODUCT(('③【組立化粧箱】作業依頼＆実績'!$K$7:$K$256=④【組立化粧箱】在庫情報!$B350)*('③【組立化粧箱】作業依頼＆実績'!$L$7:$L$256=④【組立化粧箱】在庫情報!H$4),('③【組立化粧箱】作業依頼＆実績'!$N$7:$N$256))</f>
        <v>0</v>
      </c>
      <c r="H350" s="22">
        <f>SUMPRODUCT(('⑤【組立化粧箱】出荷依頼＆出荷実績'!$L$7:$L$256=④【組立化粧箱】在庫情報!$B350)*('⑤【組立化粧箱】出荷依頼＆出荷実績'!$M$7:$M$256=④【組立化粧箱】在庫情報!H$4),('⑤【組立化粧箱】出荷依頼＆出荷実績'!$O$7:$O$256))</f>
        <v>0</v>
      </c>
      <c r="I350" s="23">
        <f t="shared" si="57"/>
        <v>336</v>
      </c>
      <c r="J350" s="21" cm="1">
        <f t="array" ref="J350">SUMPRODUCT(('③【組立化粧箱】作業依頼＆実績'!$K$7:$K$256=④【組立化粧箱】在庫情報!$B350)*('③【組立化粧箱】作業依頼＆実績'!$L$7:$L$256=④【組立化粧箱】在庫情報!K$4),('③【組立化粧箱】作業依頼＆実績'!$N$7:$N$256))</f>
        <v>0</v>
      </c>
      <c r="K350" s="22">
        <f>SUMPRODUCT(('⑤【組立化粧箱】出荷依頼＆出荷実績'!$L$7:$L$256=④【組立化粧箱】在庫情報!$B350)*('⑤【組立化粧箱】出荷依頼＆出荷実績'!$M$7:$M$256=④【組立化粧箱】在庫情報!K$4),('⑤【組立化粧箱】出荷依頼＆出荷実績'!$O$7:$O$256))</f>
        <v>0</v>
      </c>
      <c r="L350" s="23">
        <f t="shared" si="58"/>
        <v>957</v>
      </c>
      <c r="M350" s="159"/>
      <c r="N350" s="160"/>
      <c r="O350" s="161"/>
      <c r="P350" s="21" cm="1">
        <f t="array" ref="P350">SUMPRODUCT(('③【組立化粧箱】作業依頼＆実績'!$K$7:$K$256=④【組立化粧箱】在庫情報!$B350)*('③【組立化粧箱】作業依頼＆実績'!$L$7:$L$256=④【組立化粧箱】在庫情報!Q$4),('③【組立化粧箱】作業依頼＆実績'!$N$7:$N$256))</f>
        <v>0</v>
      </c>
      <c r="Q350" s="21" cm="1">
        <f t="array" ref="Q350">SUMPRODUCT(('③【組立化粧箱】作業依頼＆実績'!$K$7:$K$256=④【組立化粧箱】在庫情報!$B350)*('③【組立化粧箱】作業依頼＆実績'!$L$7:$L$256=④【組立化粧箱】在庫情報!R$4),('③【組立化粧箱】作業依頼＆実績'!$N$7:$N$256))</f>
        <v>0</v>
      </c>
      <c r="R350" s="23">
        <f t="shared" si="51"/>
        <v>82</v>
      </c>
      <c r="T350" s="68">
        <f t="shared" si="52"/>
        <v>0</v>
      </c>
      <c r="U350" s="22">
        <f t="shared" si="53"/>
        <v>0</v>
      </c>
      <c r="V350" s="69">
        <f t="shared" si="54"/>
        <v>5435</v>
      </c>
    </row>
    <row r="351" spans="2:22" ht="19.5" hidden="1" customHeight="1" outlineLevel="2" x14ac:dyDescent="0.25">
      <c r="B351" s="19">
        <f t="shared" si="55"/>
        <v>45575</v>
      </c>
      <c r="C351" s="20" t="s">
        <v>81</v>
      </c>
      <c r="D351" s="21" cm="1">
        <f t="array" ref="D351">SUMPRODUCT(('③【組立化粧箱】作業依頼＆実績'!$K$7:$K$256=④【組立化粧箱】在庫情報!$B351)*('③【組立化粧箱】作業依頼＆実績'!$L$7:$L$256=④【組立化粧箱】在庫情報!E$4),('③【組立化粧箱】作業依頼＆実績'!$N$7:$N$256))</f>
        <v>0</v>
      </c>
      <c r="E351" s="22">
        <f>SUMPRODUCT(('⑤【組立化粧箱】出荷依頼＆出荷実績'!$L$7:$L$256=④【組立化粧箱】在庫情報!$B351)*('⑤【組立化粧箱】出荷依頼＆出荷実績'!$M$7:$M$256=④【組立化粧箱】在庫情報!E$4),('⑤【組立化粧箱】出荷依頼＆出荷実績'!$O$7:$O$256))</f>
        <v>0</v>
      </c>
      <c r="F351" s="23">
        <f t="shared" si="56"/>
        <v>4060</v>
      </c>
      <c r="G351" s="21" cm="1">
        <f t="array" ref="G351">SUMPRODUCT(('③【組立化粧箱】作業依頼＆実績'!$K$7:$K$256=④【組立化粧箱】在庫情報!$B351)*('③【組立化粧箱】作業依頼＆実績'!$L$7:$L$256=④【組立化粧箱】在庫情報!H$4),('③【組立化粧箱】作業依頼＆実績'!$N$7:$N$256))</f>
        <v>0</v>
      </c>
      <c r="H351" s="22">
        <f>SUMPRODUCT(('⑤【組立化粧箱】出荷依頼＆出荷実績'!$L$7:$L$256=④【組立化粧箱】在庫情報!$B351)*('⑤【組立化粧箱】出荷依頼＆出荷実績'!$M$7:$M$256=④【組立化粧箱】在庫情報!H$4),('⑤【組立化粧箱】出荷依頼＆出荷実績'!$O$7:$O$256))</f>
        <v>0</v>
      </c>
      <c r="I351" s="23">
        <f t="shared" si="57"/>
        <v>336</v>
      </c>
      <c r="J351" s="21" cm="1">
        <f t="array" ref="J351">SUMPRODUCT(('③【組立化粧箱】作業依頼＆実績'!$K$7:$K$256=④【組立化粧箱】在庫情報!$B351)*('③【組立化粧箱】作業依頼＆実績'!$L$7:$L$256=④【組立化粧箱】在庫情報!K$4),('③【組立化粧箱】作業依頼＆実績'!$N$7:$N$256))</f>
        <v>0</v>
      </c>
      <c r="K351" s="22">
        <f>SUMPRODUCT(('⑤【組立化粧箱】出荷依頼＆出荷実績'!$L$7:$L$256=④【組立化粧箱】在庫情報!$B351)*('⑤【組立化粧箱】出荷依頼＆出荷実績'!$M$7:$M$256=④【組立化粧箱】在庫情報!K$4),('⑤【組立化粧箱】出荷依頼＆出荷実績'!$O$7:$O$256))</f>
        <v>0</v>
      </c>
      <c r="L351" s="23">
        <f t="shared" si="58"/>
        <v>957</v>
      </c>
      <c r="M351" s="159"/>
      <c r="N351" s="160"/>
      <c r="O351" s="161"/>
      <c r="P351" s="21" cm="1">
        <f t="array" ref="P351">SUMPRODUCT(('③【組立化粧箱】作業依頼＆実績'!$K$7:$K$256=④【組立化粧箱】在庫情報!$B351)*('③【組立化粧箱】作業依頼＆実績'!$L$7:$L$256=④【組立化粧箱】在庫情報!Q$4),('③【組立化粧箱】作業依頼＆実績'!$N$7:$N$256))</f>
        <v>0</v>
      </c>
      <c r="Q351" s="21" cm="1">
        <f t="array" ref="Q351">SUMPRODUCT(('③【組立化粧箱】作業依頼＆実績'!$K$7:$K$256=④【組立化粧箱】在庫情報!$B351)*('③【組立化粧箱】作業依頼＆実績'!$L$7:$L$256=④【組立化粧箱】在庫情報!R$4),('③【組立化粧箱】作業依頼＆実績'!$N$7:$N$256))</f>
        <v>0</v>
      </c>
      <c r="R351" s="23">
        <f t="shared" si="51"/>
        <v>82</v>
      </c>
      <c r="T351" s="68">
        <f t="shared" si="52"/>
        <v>0</v>
      </c>
      <c r="U351" s="22">
        <f t="shared" si="53"/>
        <v>0</v>
      </c>
      <c r="V351" s="69">
        <f t="shared" si="54"/>
        <v>5435</v>
      </c>
    </row>
    <row r="352" spans="2:22" ht="19.5" hidden="1" customHeight="1" outlineLevel="2" x14ac:dyDescent="0.25">
      <c r="B352" s="19">
        <f t="shared" si="55"/>
        <v>45576</v>
      </c>
      <c r="C352" s="20" t="s">
        <v>75</v>
      </c>
      <c r="D352" s="21" cm="1">
        <f t="array" ref="D352">SUMPRODUCT(('③【組立化粧箱】作業依頼＆実績'!$K$7:$K$256=④【組立化粧箱】在庫情報!$B352)*('③【組立化粧箱】作業依頼＆実績'!$L$7:$L$256=④【組立化粧箱】在庫情報!E$4),('③【組立化粧箱】作業依頼＆実績'!$N$7:$N$256))</f>
        <v>0</v>
      </c>
      <c r="E352" s="22">
        <f>SUMPRODUCT(('⑤【組立化粧箱】出荷依頼＆出荷実績'!$L$7:$L$256=④【組立化粧箱】在庫情報!$B352)*('⑤【組立化粧箱】出荷依頼＆出荷実績'!$M$7:$M$256=④【組立化粧箱】在庫情報!E$4),('⑤【組立化粧箱】出荷依頼＆出荷実績'!$O$7:$O$256))</f>
        <v>0</v>
      </c>
      <c r="F352" s="23">
        <f t="shared" si="56"/>
        <v>4060</v>
      </c>
      <c r="G352" s="21" cm="1">
        <f t="array" ref="G352">SUMPRODUCT(('③【組立化粧箱】作業依頼＆実績'!$K$7:$K$256=④【組立化粧箱】在庫情報!$B352)*('③【組立化粧箱】作業依頼＆実績'!$L$7:$L$256=④【組立化粧箱】在庫情報!H$4),('③【組立化粧箱】作業依頼＆実績'!$N$7:$N$256))</f>
        <v>0</v>
      </c>
      <c r="H352" s="22">
        <f>SUMPRODUCT(('⑤【組立化粧箱】出荷依頼＆出荷実績'!$L$7:$L$256=④【組立化粧箱】在庫情報!$B352)*('⑤【組立化粧箱】出荷依頼＆出荷実績'!$M$7:$M$256=④【組立化粧箱】在庫情報!H$4),('⑤【組立化粧箱】出荷依頼＆出荷実績'!$O$7:$O$256))</f>
        <v>0</v>
      </c>
      <c r="I352" s="23">
        <f t="shared" si="57"/>
        <v>336</v>
      </c>
      <c r="J352" s="21" cm="1">
        <f t="array" ref="J352">SUMPRODUCT(('③【組立化粧箱】作業依頼＆実績'!$K$7:$K$256=④【組立化粧箱】在庫情報!$B352)*('③【組立化粧箱】作業依頼＆実績'!$L$7:$L$256=④【組立化粧箱】在庫情報!K$4),('③【組立化粧箱】作業依頼＆実績'!$N$7:$N$256))</f>
        <v>0</v>
      </c>
      <c r="K352" s="22">
        <f>SUMPRODUCT(('⑤【組立化粧箱】出荷依頼＆出荷実績'!$L$7:$L$256=④【組立化粧箱】在庫情報!$B352)*('⑤【組立化粧箱】出荷依頼＆出荷実績'!$M$7:$M$256=④【組立化粧箱】在庫情報!K$4),('⑤【組立化粧箱】出荷依頼＆出荷実績'!$O$7:$O$256))</f>
        <v>0</v>
      </c>
      <c r="L352" s="23">
        <f t="shared" si="58"/>
        <v>957</v>
      </c>
      <c r="M352" s="159"/>
      <c r="N352" s="160"/>
      <c r="O352" s="161"/>
      <c r="P352" s="21" cm="1">
        <f t="array" ref="P352">SUMPRODUCT(('③【組立化粧箱】作業依頼＆実績'!$K$7:$K$256=④【組立化粧箱】在庫情報!$B352)*('③【組立化粧箱】作業依頼＆実績'!$L$7:$L$256=④【組立化粧箱】在庫情報!Q$4),('③【組立化粧箱】作業依頼＆実績'!$N$7:$N$256))</f>
        <v>0</v>
      </c>
      <c r="Q352" s="21" cm="1">
        <f t="array" ref="Q352">SUMPRODUCT(('③【組立化粧箱】作業依頼＆実績'!$K$7:$K$256=④【組立化粧箱】在庫情報!$B352)*('③【組立化粧箱】作業依頼＆実績'!$L$7:$L$256=④【組立化粧箱】在庫情報!R$4),('③【組立化粧箱】作業依頼＆実績'!$N$7:$N$256))</f>
        <v>0</v>
      </c>
      <c r="R352" s="23">
        <f t="shared" si="51"/>
        <v>82</v>
      </c>
      <c r="T352" s="68">
        <f t="shared" si="52"/>
        <v>0</v>
      </c>
      <c r="U352" s="22">
        <f t="shared" si="53"/>
        <v>0</v>
      </c>
      <c r="V352" s="69">
        <f t="shared" si="54"/>
        <v>5435</v>
      </c>
    </row>
    <row r="353" spans="2:22" ht="19.5" hidden="1" customHeight="1" outlineLevel="2" x14ac:dyDescent="0.25">
      <c r="B353" s="19">
        <f t="shared" si="55"/>
        <v>45577</v>
      </c>
      <c r="C353" s="20" t="s">
        <v>76</v>
      </c>
      <c r="D353" s="21" cm="1">
        <f t="array" ref="D353">SUMPRODUCT(('③【組立化粧箱】作業依頼＆実績'!$K$7:$K$256=④【組立化粧箱】在庫情報!$B353)*('③【組立化粧箱】作業依頼＆実績'!$L$7:$L$256=④【組立化粧箱】在庫情報!E$4),('③【組立化粧箱】作業依頼＆実績'!$N$7:$N$256))</f>
        <v>0</v>
      </c>
      <c r="E353" s="22">
        <f>SUMPRODUCT(('⑤【組立化粧箱】出荷依頼＆出荷実績'!$L$7:$L$256=④【組立化粧箱】在庫情報!$B353)*('⑤【組立化粧箱】出荷依頼＆出荷実績'!$M$7:$M$256=④【組立化粧箱】在庫情報!E$4),('⑤【組立化粧箱】出荷依頼＆出荷実績'!$O$7:$O$256))</f>
        <v>0</v>
      </c>
      <c r="F353" s="23">
        <f t="shared" si="56"/>
        <v>4060</v>
      </c>
      <c r="G353" s="21" cm="1">
        <f t="array" ref="G353">SUMPRODUCT(('③【組立化粧箱】作業依頼＆実績'!$K$7:$K$256=④【組立化粧箱】在庫情報!$B353)*('③【組立化粧箱】作業依頼＆実績'!$L$7:$L$256=④【組立化粧箱】在庫情報!H$4),('③【組立化粧箱】作業依頼＆実績'!$N$7:$N$256))</f>
        <v>0</v>
      </c>
      <c r="H353" s="22">
        <f>SUMPRODUCT(('⑤【組立化粧箱】出荷依頼＆出荷実績'!$L$7:$L$256=④【組立化粧箱】在庫情報!$B353)*('⑤【組立化粧箱】出荷依頼＆出荷実績'!$M$7:$M$256=④【組立化粧箱】在庫情報!H$4),('⑤【組立化粧箱】出荷依頼＆出荷実績'!$O$7:$O$256))</f>
        <v>0</v>
      </c>
      <c r="I353" s="23">
        <f t="shared" si="57"/>
        <v>336</v>
      </c>
      <c r="J353" s="21" cm="1">
        <f t="array" ref="J353">SUMPRODUCT(('③【組立化粧箱】作業依頼＆実績'!$K$7:$K$256=④【組立化粧箱】在庫情報!$B353)*('③【組立化粧箱】作業依頼＆実績'!$L$7:$L$256=④【組立化粧箱】在庫情報!K$4),('③【組立化粧箱】作業依頼＆実績'!$N$7:$N$256))</f>
        <v>0</v>
      </c>
      <c r="K353" s="22">
        <f>SUMPRODUCT(('⑤【組立化粧箱】出荷依頼＆出荷実績'!$L$7:$L$256=④【組立化粧箱】在庫情報!$B353)*('⑤【組立化粧箱】出荷依頼＆出荷実績'!$M$7:$M$256=④【組立化粧箱】在庫情報!K$4),('⑤【組立化粧箱】出荷依頼＆出荷実績'!$O$7:$O$256))</f>
        <v>0</v>
      </c>
      <c r="L353" s="23">
        <f t="shared" si="58"/>
        <v>957</v>
      </c>
      <c r="M353" s="159"/>
      <c r="N353" s="160"/>
      <c r="O353" s="161"/>
      <c r="P353" s="21" cm="1">
        <f t="array" ref="P353">SUMPRODUCT(('③【組立化粧箱】作業依頼＆実績'!$K$7:$K$256=④【組立化粧箱】在庫情報!$B353)*('③【組立化粧箱】作業依頼＆実績'!$L$7:$L$256=④【組立化粧箱】在庫情報!Q$4),('③【組立化粧箱】作業依頼＆実績'!$N$7:$N$256))</f>
        <v>0</v>
      </c>
      <c r="Q353" s="21" cm="1">
        <f t="array" ref="Q353">SUMPRODUCT(('③【組立化粧箱】作業依頼＆実績'!$K$7:$K$256=④【組立化粧箱】在庫情報!$B353)*('③【組立化粧箱】作業依頼＆実績'!$L$7:$L$256=④【組立化粧箱】在庫情報!R$4),('③【組立化粧箱】作業依頼＆実績'!$N$7:$N$256))</f>
        <v>0</v>
      </c>
      <c r="R353" s="23">
        <f t="shared" si="51"/>
        <v>82</v>
      </c>
      <c r="T353" s="68">
        <f t="shared" si="52"/>
        <v>0</v>
      </c>
      <c r="U353" s="22">
        <f t="shared" si="53"/>
        <v>0</v>
      </c>
      <c r="V353" s="69">
        <f t="shared" si="54"/>
        <v>5435</v>
      </c>
    </row>
    <row r="354" spans="2:22" ht="19.5" hidden="1" customHeight="1" outlineLevel="2" x14ac:dyDescent="0.25">
      <c r="B354" s="19">
        <f t="shared" si="55"/>
        <v>45578</v>
      </c>
      <c r="C354" s="20" t="s">
        <v>77</v>
      </c>
      <c r="D354" s="21" cm="1">
        <f t="array" ref="D354">SUMPRODUCT(('③【組立化粧箱】作業依頼＆実績'!$K$7:$K$256=④【組立化粧箱】在庫情報!$B354)*('③【組立化粧箱】作業依頼＆実績'!$L$7:$L$256=④【組立化粧箱】在庫情報!E$4),('③【組立化粧箱】作業依頼＆実績'!$N$7:$N$256))</f>
        <v>0</v>
      </c>
      <c r="E354" s="22">
        <f>SUMPRODUCT(('⑤【組立化粧箱】出荷依頼＆出荷実績'!$L$7:$L$256=④【組立化粧箱】在庫情報!$B354)*('⑤【組立化粧箱】出荷依頼＆出荷実績'!$M$7:$M$256=④【組立化粧箱】在庫情報!E$4),('⑤【組立化粧箱】出荷依頼＆出荷実績'!$O$7:$O$256))</f>
        <v>0</v>
      </c>
      <c r="F354" s="23">
        <f t="shared" si="56"/>
        <v>4060</v>
      </c>
      <c r="G354" s="21" cm="1">
        <f t="array" ref="G354">SUMPRODUCT(('③【組立化粧箱】作業依頼＆実績'!$K$7:$K$256=④【組立化粧箱】在庫情報!$B354)*('③【組立化粧箱】作業依頼＆実績'!$L$7:$L$256=④【組立化粧箱】在庫情報!H$4),('③【組立化粧箱】作業依頼＆実績'!$N$7:$N$256))</f>
        <v>0</v>
      </c>
      <c r="H354" s="22">
        <f>SUMPRODUCT(('⑤【組立化粧箱】出荷依頼＆出荷実績'!$L$7:$L$256=④【組立化粧箱】在庫情報!$B354)*('⑤【組立化粧箱】出荷依頼＆出荷実績'!$M$7:$M$256=④【組立化粧箱】在庫情報!H$4),('⑤【組立化粧箱】出荷依頼＆出荷実績'!$O$7:$O$256))</f>
        <v>0</v>
      </c>
      <c r="I354" s="23">
        <f t="shared" si="57"/>
        <v>336</v>
      </c>
      <c r="J354" s="21" cm="1">
        <f t="array" ref="J354">SUMPRODUCT(('③【組立化粧箱】作業依頼＆実績'!$K$7:$K$256=④【組立化粧箱】在庫情報!$B354)*('③【組立化粧箱】作業依頼＆実績'!$L$7:$L$256=④【組立化粧箱】在庫情報!K$4),('③【組立化粧箱】作業依頼＆実績'!$N$7:$N$256))</f>
        <v>0</v>
      </c>
      <c r="K354" s="22">
        <f>SUMPRODUCT(('⑤【組立化粧箱】出荷依頼＆出荷実績'!$L$7:$L$256=④【組立化粧箱】在庫情報!$B354)*('⑤【組立化粧箱】出荷依頼＆出荷実績'!$M$7:$M$256=④【組立化粧箱】在庫情報!K$4),('⑤【組立化粧箱】出荷依頼＆出荷実績'!$O$7:$O$256))</f>
        <v>0</v>
      </c>
      <c r="L354" s="23">
        <f t="shared" si="58"/>
        <v>957</v>
      </c>
      <c r="M354" s="159"/>
      <c r="N354" s="160"/>
      <c r="O354" s="161"/>
      <c r="P354" s="21" cm="1">
        <f t="array" ref="P354">SUMPRODUCT(('③【組立化粧箱】作業依頼＆実績'!$K$7:$K$256=④【組立化粧箱】在庫情報!$B354)*('③【組立化粧箱】作業依頼＆実績'!$L$7:$L$256=④【組立化粧箱】在庫情報!Q$4),('③【組立化粧箱】作業依頼＆実績'!$N$7:$N$256))</f>
        <v>0</v>
      </c>
      <c r="Q354" s="21" cm="1">
        <f t="array" ref="Q354">SUMPRODUCT(('③【組立化粧箱】作業依頼＆実績'!$K$7:$K$256=④【組立化粧箱】在庫情報!$B354)*('③【組立化粧箱】作業依頼＆実績'!$L$7:$L$256=④【組立化粧箱】在庫情報!R$4),('③【組立化粧箱】作業依頼＆実績'!$N$7:$N$256))</f>
        <v>0</v>
      </c>
      <c r="R354" s="23">
        <f t="shared" si="51"/>
        <v>82</v>
      </c>
      <c r="T354" s="68">
        <f t="shared" si="52"/>
        <v>0</v>
      </c>
      <c r="U354" s="22">
        <f t="shared" si="53"/>
        <v>0</v>
      </c>
      <c r="V354" s="69">
        <f t="shared" si="54"/>
        <v>5435</v>
      </c>
    </row>
    <row r="355" spans="2:22" ht="19.5" hidden="1" customHeight="1" outlineLevel="2" x14ac:dyDescent="0.25">
      <c r="B355" s="19">
        <f t="shared" si="55"/>
        <v>45579</v>
      </c>
      <c r="C355" s="20" t="s">
        <v>78</v>
      </c>
      <c r="D355" s="21" cm="1">
        <f t="array" ref="D355">SUMPRODUCT(('③【組立化粧箱】作業依頼＆実績'!$K$7:$K$256=④【組立化粧箱】在庫情報!$B355)*('③【組立化粧箱】作業依頼＆実績'!$L$7:$L$256=④【組立化粧箱】在庫情報!E$4),('③【組立化粧箱】作業依頼＆実績'!$N$7:$N$256))</f>
        <v>0</v>
      </c>
      <c r="E355" s="22">
        <f>SUMPRODUCT(('⑤【組立化粧箱】出荷依頼＆出荷実績'!$L$7:$L$256=④【組立化粧箱】在庫情報!$B355)*('⑤【組立化粧箱】出荷依頼＆出荷実績'!$M$7:$M$256=④【組立化粧箱】在庫情報!E$4),('⑤【組立化粧箱】出荷依頼＆出荷実績'!$O$7:$O$256))</f>
        <v>0</v>
      </c>
      <c r="F355" s="23">
        <f t="shared" si="56"/>
        <v>4060</v>
      </c>
      <c r="G355" s="21" cm="1">
        <f t="array" ref="G355">SUMPRODUCT(('③【組立化粧箱】作業依頼＆実績'!$K$7:$K$256=④【組立化粧箱】在庫情報!$B355)*('③【組立化粧箱】作業依頼＆実績'!$L$7:$L$256=④【組立化粧箱】在庫情報!H$4),('③【組立化粧箱】作業依頼＆実績'!$N$7:$N$256))</f>
        <v>0</v>
      </c>
      <c r="H355" s="22">
        <f>SUMPRODUCT(('⑤【組立化粧箱】出荷依頼＆出荷実績'!$L$7:$L$256=④【組立化粧箱】在庫情報!$B355)*('⑤【組立化粧箱】出荷依頼＆出荷実績'!$M$7:$M$256=④【組立化粧箱】在庫情報!H$4),('⑤【組立化粧箱】出荷依頼＆出荷実績'!$O$7:$O$256))</f>
        <v>0</v>
      </c>
      <c r="I355" s="23">
        <f t="shared" si="57"/>
        <v>336</v>
      </c>
      <c r="J355" s="21" cm="1">
        <f t="array" ref="J355">SUMPRODUCT(('③【組立化粧箱】作業依頼＆実績'!$K$7:$K$256=④【組立化粧箱】在庫情報!$B355)*('③【組立化粧箱】作業依頼＆実績'!$L$7:$L$256=④【組立化粧箱】在庫情報!K$4),('③【組立化粧箱】作業依頼＆実績'!$N$7:$N$256))</f>
        <v>0</v>
      </c>
      <c r="K355" s="22">
        <f>SUMPRODUCT(('⑤【組立化粧箱】出荷依頼＆出荷実績'!$L$7:$L$256=④【組立化粧箱】在庫情報!$B355)*('⑤【組立化粧箱】出荷依頼＆出荷実績'!$M$7:$M$256=④【組立化粧箱】在庫情報!K$4),('⑤【組立化粧箱】出荷依頼＆出荷実績'!$O$7:$O$256))</f>
        <v>0</v>
      </c>
      <c r="L355" s="23">
        <f t="shared" si="58"/>
        <v>957</v>
      </c>
      <c r="M355" s="159"/>
      <c r="N355" s="160"/>
      <c r="O355" s="161"/>
      <c r="P355" s="21" cm="1">
        <f t="array" ref="P355">SUMPRODUCT(('③【組立化粧箱】作業依頼＆実績'!$K$7:$K$256=④【組立化粧箱】在庫情報!$B355)*('③【組立化粧箱】作業依頼＆実績'!$L$7:$L$256=④【組立化粧箱】在庫情報!Q$4),('③【組立化粧箱】作業依頼＆実績'!$N$7:$N$256))</f>
        <v>0</v>
      </c>
      <c r="Q355" s="21" cm="1">
        <f t="array" ref="Q355">SUMPRODUCT(('③【組立化粧箱】作業依頼＆実績'!$K$7:$K$256=④【組立化粧箱】在庫情報!$B355)*('③【組立化粧箱】作業依頼＆実績'!$L$7:$L$256=④【組立化粧箱】在庫情報!R$4),('③【組立化粧箱】作業依頼＆実績'!$N$7:$N$256))</f>
        <v>0</v>
      </c>
      <c r="R355" s="23">
        <f t="shared" si="51"/>
        <v>82</v>
      </c>
      <c r="T355" s="68">
        <f t="shared" si="52"/>
        <v>0</v>
      </c>
      <c r="U355" s="22">
        <f t="shared" si="53"/>
        <v>0</v>
      </c>
      <c r="V355" s="69">
        <f t="shared" si="54"/>
        <v>5435</v>
      </c>
    </row>
    <row r="356" spans="2:22" ht="19.5" hidden="1" customHeight="1" outlineLevel="2" x14ac:dyDescent="0.25">
      <c r="B356" s="19">
        <f t="shared" si="55"/>
        <v>45580</v>
      </c>
      <c r="C356" s="20" t="s">
        <v>79</v>
      </c>
      <c r="D356" s="21" cm="1">
        <f t="array" ref="D356">SUMPRODUCT(('③【組立化粧箱】作業依頼＆実績'!$K$7:$K$256=④【組立化粧箱】在庫情報!$B356)*('③【組立化粧箱】作業依頼＆実績'!$L$7:$L$256=④【組立化粧箱】在庫情報!E$4),('③【組立化粧箱】作業依頼＆実績'!$N$7:$N$256))</f>
        <v>0</v>
      </c>
      <c r="E356" s="22">
        <f>SUMPRODUCT(('⑤【組立化粧箱】出荷依頼＆出荷実績'!$L$7:$L$256=④【組立化粧箱】在庫情報!$B356)*('⑤【組立化粧箱】出荷依頼＆出荷実績'!$M$7:$M$256=④【組立化粧箱】在庫情報!E$4),('⑤【組立化粧箱】出荷依頼＆出荷実績'!$O$7:$O$256))</f>
        <v>0</v>
      </c>
      <c r="F356" s="23">
        <f t="shared" si="56"/>
        <v>4060</v>
      </c>
      <c r="G356" s="21" cm="1">
        <f t="array" ref="G356">SUMPRODUCT(('③【組立化粧箱】作業依頼＆実績'!$K$7:$K$256=④【組立化粧箱】在庫情報!$B356)*('③【組立化粧箱】作業依頼＆実績'!$L$7:$L$256=④【組立化粧箱】在庫情報!H$4),('③【組立化粧箱】作業依頼＆実績'!$N$7:$N$256))</f>
        <v>0</v>
      </c>
      <c r="H356" s="22">
        <f>SUMPRODUCT(('⑤【組立化粧箱】出荷依頼＆出荷実績'!$L$7:$L$256=④【組立化粧箱】在庫情報!$B356)*('⑤【組立化粧箱】出荷依頼＆出荷実績'!$M$7:$M$256=④【組立化粧箱】在庫情報!H$4),('⑤【組立化粧箱】出荷依頼＆出荷実績'!$O$7:$O$256))</f>
        <v>0</v>
      </c>
      <c r="I356" s="23">
        <f t="shared" si="57"/>
        <v>336</v>
      </c>
      <c r="J356" s="21" cm="1">
        <f t="array" ref="J356">SUMPRODUCT(('③【組立化粧箱】作業依頼＆実績'!$K$7:$K$256=④【組立化粧箱】在庫情報!$B356)*('③【組立化粧箱】作業依頼＆実績'!$L$7:$L$256=④【組立化粧箱】在庫情報!K$4),('③【組立化粧箱】作業依頼＆実績'!$N$7:$N$256))</f>
        <v>0</v>
      </c>
      <c r="K356" s="22">
        <f>SUMPRODUCT(('⑤【組立化粧箱】出荷依頼＆出荷実績'!$L$7:$L$256=④【組立化粧箱】在庫情報!$B356)*('⑤【組立化粧箱】出荷依頼＆出荷実績'!$M$7:$M$256=④【組立化粧箱】在庫情報!K$4),('⑤【組立化粧箱】出荷依頼＆出荷実績'!$O$7:$O$256))</f>
        <v>0</v>
      </c>
      <c r="L356" s="23">
        <f t="shared" si="58"/>
        <v>957</v>
      </c>
      <c r="M356" s="159"/>
      <c r="N356" s="160"/>
      <c r="O356" s="161"/>
      <c r="P356" s="21" cm="1">
        <f t="array" ref="P356">SUMPRODUCT(('③【組立化粧箱】作業依頼＆実績'!$K$7:$K$256=④【組立化粧箱】在庫情報!$B356)*('③【組立化粧箱】作業依頼＆実績'!$L$7:$L$256=④【組立化粧箱】在庫情報!Q$4),('③【組立化粧箱】作業依頼＆実績'!$N$7:$N$256))</f>
        <v>0</v>
      </c>
      <c r="Q356" s="21" cm="1">
        <f t="array" ref="Q356">SUMPRODUCT(('③【組立化粧箱】作業依頼＆実績'!$K$7:$K$256=④【組立化粧箱】在庫情報!$B356)*('③【組立化粧箱】作業依頼＆実績'!$L$7:$L$256=④【組立化粧箱】在庫情報!R$4),('③【組立化粧箱】作業依頼＆実績'!$N$7:$N$256))</f>
        <v>0</v>
      </c>
      <c r="R356" s="23">
        <f t="shared" si="51"/>
        <v>82</v>
      </c>
      <c r="T356" s="68">
        <f t="shared" si="52"/>
        <v>0</v>
      </c>
      <c r="U356" s="22">
        <f t="shared" si="53"/>
        <v>0</v>
      </c>
      <c r="V356" s="69">
        <f t="shared" si="54"/>
        <v>5435</v>
      </c>
    </row>
    <row r="357" spans="2:22" ht="19.5" hidden="1" customHeight="1" outlineLevel="2" x14ac:dyDescent="0.25">
      <c r="B357" s="19">
        <f t="shared" si="55"/>
        <v>45581</v>
      </c>
      <c r="C357" s="20" t="s">
        <v>80</v>
      </c>
      <c r="D357" s="21" cm="1">
        <f t="array" ref="D357">SUMPRODUCT(('③【組立化粧箱】作業依頼＆実績'!$K$7:$K$256=④【組立化粧箱】在庫情報!$B357)*('③【組立化粧箱】作業依頼＆実績'!$L$7:$L$256=④【組立化粧箱】在庫情報!E$4),('③【組立化粧箱】作業依頼＆実績'!$N$7:$N$256))</f>
        <v>0</v>
      </c>
      <c r="E357" s="22">
        <f>SUMPRODUCT(('⑤【組立化粧箱】出荷依頼＆出荷実績'!$L$7:$L$256=④【組立化粧箱】在庫情報!$B357)*('⑤【組立化粧箱】出荷依頼＆出荷実績'!$M$7:$M$256=④【組立化粧箱】在庫情報!E$4),('⑤【組立化粧箱】出荷依頼＆出荷実績'!$O$7:$O$256))</f>
        <v>0</v>
      </c>
      <c r="F357" s="23">
        <f t="shared" si="56"/>
        <v>4060</v>
      </c>
      <c r="G357" s="21" cm="1">
        <f t="array" ref="G357">SUMPRODUCT(('③【組立化粧箱】作業依頼＆実績'!$K$7:$K$256=④【組立化粧箱】在庫情報!$B357)*('③【組立化粧箱】作業依頼＆実績'!$L$7:$L$256=④【組立化粧箱】在庫情報!H$4),('③【組立化粧箱】作業依頼＆実績'!$N$7:$N$256))</f>
        <v>0</v>
      </c>
      <c r="H357" s="22">
        <f>SUMPRODUCT(('⑤【組立化粧箱】出荷依頼＆出荷実績'!$L$7:$L$256=④【組立化粧箱】在庫情報!$B357)*('⑤【組立化粧箱】出荷依頼＆出荷実績'!$M$7:$M$256=④【組立化粧箱】在庫情報!H$4),('⑤【組立化粧箱】出荷依頼＆出荷実績'!$O$7:$O$256))</f>
        <v>0</v>
      </c>
      <c r="I357" s="23">
        <f t="shared" si="57"/>
        <v>336</v>
      </c>
      <c r="J357" s="21" cm="1">
        <f t="array" ref="J357">SUMPRODUCT(('③【組立化粧箱】作業依頼＆実績'!$K$7:$K$256=④【組立化粧箱】在庫情報!$B357)*('③【組立化粧箱】作業依頼＆実績'!$L$7:$L$256=④【組立化粧箱】在庫情報!K$4),('③【組立化粧箱】作業依頼＆実績'!$N$7:$N$256))</f>
        <v>0</v>
      </c>
      <c r="K357" s="22">
        <f>SUMPRODUCT(('⑤【組立化粧箱】出荷依頼＆出荷実績'!$L$7:$L$256=④【組立化粧箱】在庫情報!$B357)*('⑤【組立化粧箱】出荷依頼＆出荷実績'!$M$7:$M$256=④【組立化粧箱】在庫情報!K$4),('⑤【組立化粧箱】出荷依頼＆出荷実績'!$O$7:$O$256))</f>
        <v>0</v>
      </c>
      <c r="L357" s="23">
        <f t="shared" si="58"/>
        <v>957</v>
      </c>
      <c r="M357" s="159"/>
      <c r="N357" s="160"/>
      <c r="O357" s="161"/>
      <c r="P357" s="21" cm="1">
        <f t="array" ref="P357">SUMPRODUCT(('③【組立化粧箱】作業依頼＆実績'!$K$7:$K$256=④【組立化粧箱】在庫情報!$B357)*('③【組立化粧箱】作業依頼＆実績'!$L$7:$L$256=④【組立化粧箱】在庫情報!Q$4),('③【組立化粧箱】作業依頼＆実績'!$N$7:$N$256))</f>
        <v>0</v>
      </c>
      <c r="Q357" s="21" cm="1">
        <f t="array" ref="Q357">SUMPRODUCT(('③【組立化粧箱】作業依頼＆実績'!$K$7:$K$256=④【組立化粧箱】在庫情報!$B357)*('③【組立化粧箱】作業依頼＆実績'!$L$7:$L$256=④【組立化粧箱】在庫情報!R$4),('③【組立化粧箱】作業依頼＆実績'!$N$7:$N$256))</f>
        <v>0</v>
      </c>
      <c r="R357" s="23">
        <f t="shared" si="51"/>
        <v>82</v>
      </c>
      <c r="T357" s="68">
        <f t="shared" si="52"/>
        <v>0</v>
      </c>
      <c r="U357" s="22">
        <f t="shared" si="53"/>
        <v>0</v>
      </c>
      <c r="V357" s="69">
        <f t="shared" si="54"/>
        <v>5435</v>
      </c>
    </row>
    <row r="358" spans="2:22" ht="19.5" hidden="1" customHeight="1" outlineLevel="2" x14ac:dyDescent="0.25">
      <c r="B358" s="19">
        <f t="shared" si="55"/>
        <v>45582</v>
      </c>
      <c r="C358" s="20" t="s">
        <v>81</v>
      </c>
      <c r="D358" s="21" cm="1">
        <f t="array" ref="D358">SUMPRODUCT(('③【組立化粧箱】作業依頼＆実績'!$K$7:$K$256=④【組立化粧箱】在庫情報!$B358)*('③【組立化粧箱】作業依頼＆実績'!$L$7:$L$256=④【組立化粧箱】在庫情報!E$4),('③【組立化粧箱】作業依頼＆実績'!$N$7:$N$256))</f>
        <v>0</v>
      </c>
      <c r="E358" s="22">
        <f>SUMPRODUCT(('⑤【組立化粧箱】出荷依頼＆出荷実績'!$L$7:$L$256=④【組立化粧箱】在庫情報!$B358)*('⑤【組立化粧箱】出荷依頼＆出荷実績'!$M$7:$M$256=④【組立化粧箱】在庫情報!E$4),('⑤【組立化粧箱】出荷依頼＆出荷実績'!$O$7:$O$256))</f>
        <v>0</v>
      </c>
      <c r="F358" s="23">
        <f t="shared" si="56"/>
        <v>4060</v>
      </c>
      <c r="G358" s="21" cm="1">
        <f t="array" ref="G358">SUMPRODUCT(('③【組立化粧箱】作業依頼＆実績'!$K$7:$K$256=④【組立化粧箱】在庫情報!$B358)*('③【組立化粧箱】作業依頼＆実績'!$L$7:$L$256=④【組立化粧箱】在庫情報!H$4),('③【組立化粧箱】作業依頼＆実績'!$N$7:$N$256))</f>
        <v>0</v>
      </c>
      <c r="H358" s="22">
        <f>SUMPRODUCT(('⑤【組立化粧箱】出荷依頼＆出荷実績'!$L$7:$L$256=④【組立化粧箱】在庫情報!$B358)*('⑤【組立化粧箱】出荷依頼＆出荷実績'!$M$7:$M$256=④【組立化粧箱】在庫情報!H$4),('⑤【組立化粧箱】出荷依頼＆出荷実績'!$O$7:$O$256))</f>
        <v>0</v>
      </c>
      <c r="I358" s="23">
        <f t="shared" si="57"/>
        <v>336</v>
      </c>
      <c r="J358" s="21" cm="1">
        <f t="array" ref="J358">SUMPRODUCT(('③【組立化粧箱】作業依頼＆実績'!$K$7:$K$256=④【組立化粧箱】在庫情報!$B358)*('③【組立化粧箱】作業依頼＆実績'!$L$7:$L$256=④【組立化粧箱】在庫情報!K$4),('③【組立化粧箱】作業依頼＆実績'!$N$7:$N$256))</f>
        <v>0</v>
      </c>
      <c r="K358" s="22">
        <f>SUMPRODUCT(('⑤【組立化粧箱】出荷依頼＆出荷実績'!$L$7:$L$256=④【組立化粧箱】在庫情報!$B358)*('⑤【組立化粧箱】出荷依頼＆出荷実績'!$M$7:$M$256=④【組立化粧箱】在庫情報!K$4),('⑤【組立化粧箱】出荷依頼＆出荷実績'!$O$7:$O$256))</f>
        <v>0</v>
      </c>
      <c r="L358" s="23">
        <f t="shared" si="58"/>
        <v>957</v>
      </c>
      <c r="M358" s="159"/>
      <c r="N358" s="160"/>
      <c r="O358" s="161"/>
      <c r="P358" s="21" cm="1">
        <f t="array" ref="P358">SUMPRODUCT(('③【組立化粧箱】作業依頼＆実績'!$K$7:$K$256=④【組立化粧箱】在庫情報!$B358)*('③【組立化粧箱】作業依頼＆実績'!$L$7:$L$256=④【組立化粧箱】在庫情報!Q$4),('③【組立化粧箱】作業依頼＆実績'!$N$7:$N$256))</f>
        <v>0</v>
      </c>
      <c r="Q358" s="21" cm="1">
        <f t="array" ref="Q358">SUMPRODUCT(('③【組立化粧箱】作業依頼＆実績'!$K$7:$K$256=④【組立化粧箱】在庫情報!$B358)*('③【組立化粧箱】作業依頼＆実績'!$L$7:$L$256=④【組立化粧箱】在庫情報!R$4),('③【組立化粧箱】作業依頼＆実績'!$N$7:$N$256))</f>
        <v>0</v>
      </c>
      <c r="R358" s="23">
        <f t="shared" si="51"/>
        <v>82</v>
      </c>
      <c r="T358" s="68">
        <f t="shared" si="52"/>
        <v>0</v>
      </c>
      <c r="U358" s="22">
        <f t="shared" si="53"/>
        <v>0</v>
      </c>
      <c r="V358" s="69">
        <f t="shared" si="54"/>
        <v>5435</v>
      </c>
    </row>
    <row r="359" spans="2:22" ht="19.5" hidden="1" customHeight="1" outlineLevel="2" x14ac:dyDescent="0.25">
      <c r="B359" s="19">
        <f t="shared" si="55"/>
        <v>45583</v>
      </c>
      <c r="C359" s="20" t="s">
        <v>75</v>
      </c>
      <c r="D359" s="21" cm="1">
        <f t="array" ref="D359">SUMPRODUCT(('③【組立化粧箱】作業依頼＆実績'!$K$7:$K$256=④【組立化粧箱】在庫情報!$B359)*('③【組立化粧箱】作業依頼＆実績'!$L$7:$L$256=④【組立化粧箱】在庫情報!E$4),('③【組立化粧箱】作業依頼＆実績'!$N$7:$N$256))</f>
        <v>0</v>
      </c>
      <c r="E359" s="22">
        <f>SUMPRODUCT(('⑤【組立化粧箱】出荷依頼＆出荷実績'!$L$7:$L$256=④【組立化粧箱】在庫情報!$B359)*('⑤【組立化粧箱】出荷依頼＆出荷実績'!$M$7:$M$256=④【組立化粧箱】在庫情報!E$4),('⑤【組立化粧箱】出荷依頼＆出荷実績'!$O$7:$O$256))</f>
        <v>0</v>
      </c>
      <c r="F359" s="23">
        <f t="shared" si="56"/>
        <v>4060</v>
      </c>
      <c r="G359" s="21" cm="1">
        <f t="array" ref="G359">SUMPRODUCT(('③【組立化粧箱】作業依頼＆実績'!$K$7:$K$256=④【組立化粧箱】在庫情報!$B359)*('③【組立化粧箱】作業依頼＆実績'!$L$7:$L$256=④【組立化粧箱】在庫情報!H$4),('③【組立化粧箱】作業依頼＆実績'!$N$7:$N$256))</f>
        <v>0</v>
      </c>
      <c r="H359" s="22">
        <f>SUMPRODUCT(('⑤【組立化粧箱】出荷依頼＆出荷実績'!$L$7:$L$256=④【組立化粧箱】在庫情報!$B359)*('⑤【組立化粧箱】出荷依頼＆出荷実績'!$M$7:$M$256=④【組立化粧箱】在庫情報!H$4),('⑤【組立化粧箱】出荷依頼＆出荷実績'!$O$7:$O$256))</f>
        <v>0</v>
      </c>
      <c r="I359" s="23">
        <f t="shared" si="57"/>
        <v>336</v>
      </c>
      <c r="J359" s="21" cm="1">
        <f t="array" ref="J359">SUMPRODUCT(('③【組立化粧箱】作業依頼＆実績'!$K$7:$K$256=④【組立化粧箱】在庫情報!$B359)*('③【組立化粧箱】作業依頼＆実績'!$L$7:$L$256=④【組立化粧箱】在庫情報!K$4),('③【組立化粧箱】作業依頼＆実績'!$N$7:$N$256))</f>
        <v>0</v>
      </c>
      <c r="K359" s="22">
        <f>SUMPRODUCT(('⑤【組立化粧箱】出荷依頼＆出荷実績'!$L$7:$L$256=④【組立化粧箱】在庫情報!$B359)*('⑤【組立化粧箱】出荷依頼＆出荷実績'!$M$7:$M$256=④【組立化粧箱】在庫情報!K$4),('⑤【組立化粧箱】出荷依頼＆出荷実績'!$O$7:$O$256))</f>
        <v>0</v>
      </c>
      <c r="L359" s="23">
        <f t="shared" si="58"/>
        <v>957</v>
      </c>
      <c r="M359" s="159"/>
      <c r="N359" s="160"/>
      <c r="O359" s="161"/>
      <c r="P359" s="21" cm="1">
        <f t="array" ref="P359">SUMPRODUCT(('③【組立化粧箱】作業依頼＆実績'!$K$7:$K$256=④【組立化粧箱】在庫情報!$B359)*('③【組立化粧箱】作業依頼＆実績'!$L$7:$L$256=④【組立化粧箱】在庫情報!Q$4),('③【組立化粧箱】作業依頼＆実績'!$N$7:$N$256))</f>
        <v>0</v>
      </c>
      <c r="Q359" s="21" cm="1">
        <f t="array" ref="Q359">SUMPRODUCT(('③【組立化粧箱】作業依頼＆実績'!$K$7:$K$256=④【組立化粧箱】在庫情報!$B359)*('③【組立化粧箱】作業依頼＆実績'!$L$7:$L$256=④【組立化粧箱】在庫情報!R$4),('③【組立化粧箱】作業依頼＆実績'!$N$7:$N$256))</f>
        <v>0</v>
      </c>
      <c r="R359" s="23">
        <f t="shared" si="51"/>
        <v>82</v>
      </c>
      <c r="T359" s="68">
        <f t="shared" si="52"/>
        <v>0</v>
      </c>
      <c r="U359" s="22">
        <f t="shared" si="53"/>
        <v>0</v>
      </c>
      <c r="V359" s="69">
        <f t="shared" si="54"/>
        <v>5435</v>
      </c>
    </row>
    <row r="360" spans="2:22" ht="19.5" hidden="1" customHeight="1" outlineLevel="2" x14ac:dyDescent="0.25">
      <c r="B360" s="19">
        <f t="shared" si="55"/>
        <v>45584</v>
      </c>
      <c r="C360" s="20" t="s">
        <v>76</v>
      </c>
      <c r="D360" s="21" cm="1">
        <f t="array" ref="D360">SUMPRODUCT(('③【組立化粧箱】作業依頼＆実績'!$K$7:$K$256=④【組立化粧箱】在庫情報!$B360)*('③【組立化粧箱】作業依頼＆実績'!$L$7:$L$256=④【組立化粧箱】在庫情報!E$4),('③【組立化粧箱】作業依頼＆実績'!$N$7:$N$256))</f>
        <v>0</v>
      </c>
      <c r="E360" s="22">
        <f>SUMPRODUCT(('⑤【組立化粧箱】出荷依頼＆出荷実績'!$L$7:$L$256=④【組立化粧箱】在庫情報!$B360)*('⑤【組立化粧箱】出荷依頼＆出荷実績'!$M$7:$M$256=④【組立化粧箱】在庫情報!E$4),('⑤【組立化粧箱】出荷依頼＆出荷実績'!$O$7:$O$256))</f>
        <v>0</v>
      </c>
      <c r="F360" s="23">
        <f t="shared" si="56"/>
        <v>4060</v>
      </c>
      <c r="G360" s="21" cm="1">
        <f t="array" ref="G360">SUMPRODUCT(('③【組立化粧箱】作業依頼＆実績'!$K$7:$K$256=④【組立化粧箱】在庫情報!$B360)*('③【組立化粧箱】作業依頼＆実績'!$L$7:$L$256=④【組立化粧箱】在庫情報!H$4),('③【組立化粧箱】作業依頼＆実績'!$N$7:$N$256))</f>
        <v>0</v>
      </c>
      <c r="H360" s="22">
        <f>SUMPRODUCT(('⑤【組立化粧箱】出荷依頼＆出荷実績'!$L$7:$L$256=④【組立化粧箱】在庫情報!$B360)*('⑤【組立化粧箱】出荷依頼＆出荷実績'!$M$7:$M$256=④【組立化粧箱】在庫情報!H$4),('⑤【組立化粧箱】出荷依頼＆出荷実績'!$O$7:$O$256))</f>
        <v>0</v>
      </c>
      <c r="I360" s="23">
        <f t="shared" si="57"/>
        <v>336</v>
      </c>
      <c r="J360" s="21" cm="1">
        <f t="array" ref="J360">SUMPRODUCT(('③【組立化粧箱】作業依頼＆実績'!$K$7:$K$256=④【組立化粧箱】在庫情報!$B360)*('③【組立化粧箱】作業依頼＆実績'!$L$7:$L$256=④【組立化粧箱】在庫情報!K$4),('③【組立化粧箱】作業依頼＆実績'!$N$7:$N$256))</f>
        <v>0</v>
      </c>
      <c r="K360" s="22">
        <f>SUMPRODUCT(('⑤【組立化粧箱】出荷依頼＆出荷実績'!$L$7:$L$256=④【組立化粧箱】在庫情報!$B360)*('⑤【組立化粧箱】出荷依頼＆出荷実績'!$M$7:$M$256=④【組立化粧箱】在庫情報!K$4),('⑤【組立化粧箱】出荷依頼＆出荷実績'!$O$7:$O$256))</f>
        <v>0</v>
      </c>
      <c r="L360" s="23">
        <f t="shared" si="58"/>
        <v>957</v>
      </c>
      <c r="M360" s="159"/>
      <c r="N360" s="160"/>
      <c r="O360" s="161"/>
      <c r="P360" s="21" cm="1">
        <f t="array" ref="P360">SUMPRODUCT(('③【組立化粧箱】作業依頼＆実績'!$K$7:$K$256=④【組立化粧箱】在庫情報!$B360)*('③【組立化粧箱】作業依頼＆実績'!$L$7:$L$256=④【組立化粧箱】在庫情報!Q$4),('③【組立化粧箱】作業依頼＆実績'!$N$7:$N$256))</f>
        <v>0</v>
      </c>
      <c r="Q360" s="21" cm="1">
        <f t="array" ref="Q360">SUMPRODUCT(('③【組立化粧箱】作業依頼＆実績'!$K$7:$K$256=④【組立化粧箱】在庫情報!$B360)*('③【組立化粧箱】作業依頼＆実績'!$L$7:$L$256=④【組立化粧箱】在庫情報!R$4),('③【組立化粧箱】作業依頼＆実績'!$N$7:$N$256))</f>
        <v>0</v>
      </c>
      <c r="R360" s="23">
        <f t="shared" si="51"/>
        <v>82</v>
      </c>
      <c r="T360" s="68">
        <f t="shared" si="52"/>
        <v>0</v>
      </c>
      <c r="U360" s="22">
        <f t="shared" si="53"/>
        <v>0</v>
      </c>
      <c r="V360" s="69">
        <f t="shared" si="54"/>
        <v>5435</v>
      </c>
    </row>
    <row r="361" spans="2:22" ht="19.5" hidden="1" customHeight="1" outlineLevel="2" x14ac:dyDescent="0.25">
      <c r="B361" s="19">
        <f t="shared" si="55"/>
        <v>45585</v>
      </c>
      <c r="C361" s="20" t="s">
        <v>77</v>
      </c>
      <c r="D361" s="21" cm="1">
        <f t="array" ref="D361">SUMPRODUCT(('③【組立化粧箱】作業依頼＆実績'!$K$7:$K$256=④【組立化粧箱】在庫情報!$B361)*('③【組立化粧箱】作業依頼＆実績'!$L$7:$L$256=④【組立化粧箱】在庫情報!E$4),('③【組立化粧箱】作業依頼＆実績'!$N$7:$N$256))</f>
        <v>0</v>
      </c>
      <c r="E361" s="22">
        <f>SUMPRODUCT(('⑤【組立化粧箱】出荷依頼＆出荷実績'!$L$7:$L$256=④【組立化粧箱】在庫情報!$B361)*('⑤【組立化粧箱】出荷依頼＆出荷実績'!$M$7:$M$256=④【組立化粧箱】在庫情報!E$4),('⑤【組立化粧箱】出荷依頼＆出荷実績'!$O$7:$O$256))</f>
        <v>0</v>
      </c>
      <c r="F361" s="23">
        <f t="shared" si="56"/>
        <v>4060</v>
      </c>
      <c r="G361" s="21" cm="1">
        <f t="array" ref="G361">SUMPRODUCT(('③【組立化粧箱】作業依頼＆実績'!$K$7:$K$256=④【組立化粧箱】在庫情報!$B361)*('③【組立化粧箱】作業依頼＆実績'!$L$7:$L$256=④【組立化粧箱】在庫情報!H$4),('③【組立化粧箱】作業依頼＆実績'!$N$7:$N$256))</f>
        <v>0</v>
      </c>
      <c r="H361" s="22">
        <f>SUMPRODUCT(('⑤【組立化粧箱】出荷依頼＆出荷実績'!$L$7:$L$256=④【組立化粧箱】在庫情報!$B361)*('⑤【組立化粧箱】出荷依頼＆出荷実績'!$M$7:$M$256=④【組立化粧箱】在庫情報!H$4),('⑤【組立化粧箱】出荷依頼＆出荷実績'!$O$7:$O$256))</f>
        <v>0</v>
      </c>
      <c r="I361" s="23">
        <f t="shared" si="57"/>
        <v>336</v>
      </c>
      <c r="J361" s="21" cm="1">
        <f t="array" ref="J361">SUMPRODUCT(('③【組立化粧箱】作業依頼＆実績'!$K$7:$K$256=④【組立化粧箱】在庫情報!$B361)*('③【組立化粧箱】作業依頼＆実績'!$L$7:$L$256=④【組立化粧箱】在庫情報!K$4),('③【組立化粧箱】作業依頼＆実績'!$N$7:$N$256))</f>
        <v>0</v>
      </c>
      <c r="K361" s="22">
        <f>SUMPRODUCT(('⑤【組立化粧箱】出荷依頼＆出荷実績'!$L$7:$L$256=④【組立化粧箱】在庫情報!$B361)*('⑤【組立化粧箱】出荷依頼＆出荷実績'!$M$7:$M$256=④【組立化粧箱】在庫情報!K$4),('⑤【組立化粧箱】出荷依頼＆出荷実績'!$O$7:$O$256))</f>
        <v>0</v>
      </c>
      <c r="L361" s="23">
        <f t="shared" si="58"/>
        <v>957</v>
      </c>
      <c r="M361" s="159"/>
      <c r="N361" s="160"/>
      <c r="O361" s="161"/>
      <c r="P361" s="21" cm="1">
        <f t="array" ref="P361">SUMPRODUCT(('③【組立化粧箱】作業依頼＆実績'!$K$7:$K$256=④【組立化粧箱】在庫情報!$B361)*('③【組立化粧箱】作業依頼＆実績'!$L$7:$L$256=④【組立化粧箱】在庫情報!Q$4),('③【組立化粧箱】作業依頼＆実績'!$N$7:$N$256))</f>
        <v>0</v>
      </c>
      <c r="Q361" s="21" cm="1">
        <f t="array" ref="Q361">SUMPRODUCT(('③【組立化粧箱】作業依頼＆実績'!$K$7:$K$256=④【組立化粧箱】在庫情報!$B361)*('③【組立化粧箱】作業依頼＆実績'!$L$7:$L$256=④【組立化粧箱】在庫情報!R$4),('③【組立化粧箱】作業依頼＆実績'!$N$7:$N$256))</f>
        <v>0</v>
      </c>
      <c r="R361" s="23">
        <f t="shared" si="51"/>
        <v>82</v>
      </c>
      <c r="T361" s="68">
        <f t="shared" si="52"/>
        <v>0</v>
      </c>
      <c r="U361" s="22">
        <f t="shared" si="53"/>
        <v>0</v>
      </c>
      <c r="V361" s="69">
        <f t="shared" si="54"/>
        <v>5435</v>
      </c>
    </row>
    <row r="362" spans="2:22" ht="19.5" hidden="1" customHeight="1" outlineLevel="2" x14ac:dyDescent="0.25">
      <c r="B362" s="19">
        <f t="shared" si="55"/>
        <v>45586</v>
      </c>
      <c r="C362" s="20" t="s">
        <v>78</v>
      </c>
      <c r="D362" s="21" cm="1">
        <f t="array" ref="D362">SUMPRODUCT(('③【組立化粧箱】作業依頼＆実績'!$K$7:$K$256=④【組立化粧箱】在庫情報!$B362)*('③【組立化粧箱】作業依頼＆実績'!$L$7:$L$256=④【組立化粧箱】在庫情報!E$4),('③【組立化粧箱】作業依頼＆実績'!$N$7:$N$256))</f>
        <v>0</v>
      </c>
      <c r="E362" s="22">
        <f>SUMPRODUCT(('⑤【組立化粧箱】出荷依頼＆出荷実績'!$L$7:$L$256=④【組立化粧箱】在庫情報!$B362)*('⑤【組立化粧箱】出荷依頼＆出荷実績'!$M$7:$M$256=④【組立化粧箱】在庫情報!E$4),('⑤【組立化粧箱】出荷依頼＆出荷実績'!$O$7:$O$256))</f>
        <v>0</v>
      </c>
      <c r="F362" s="23">
        <f t="shared" si="56"/>
        <v>4060</v>
      </c>
      <c r="G362" s="21" cm="1">
        <f t="array" ref="G362">SUMPRODUCT(('③【組立化粧箱】作業依頼＆実績'!$K$7:$K$256=④【組立化粧箱】在庫情報!$B362)*('③【組立化粧箱】作業依頼＆実績'!$L$7:$L$256=④【組立化粧箱】在庫情報!H$4),('③【組立化粧箱】作業依頼＆実績'!$N$7:$N$256))</f>
        <v>0</v>
      </c>
      <c r="H362" s="22">
        <f>SUMPRODUCT(('⑤【組立化粧箱】出荷依頼＆出荷実績'!$L$7:$L$256=④【組立化粧箱】在庫情報!$B362)*('⑤【組立化粧箱】出荷依頼＆出荷実績'!$M$7:$M$256=④【組立化粧箱】在庫情報!H$4),('⑤【組立化粧箱】出荷依頼＆出荷実績'!$O$7:$O$256))</f>
        <v>0</v>
      </c>
      <c r="I362" s="23">
        <f t="shared" si="57"/>
        <v>336</v>
      </c>
      <c r="J362" s="21" cm="1">
        <f t="array" ref="J362">SUMPRODUCT(('③【組立化粧箱】作業依頼＆実績'!$K$7:$K$256=④【組立化粧箱】在庫情報!$B362)*('③【組立化粧箱】作業依頼＆実績'!$L$7:$L$256=④【組立化粧箱】在庫情報!K$4),('③【組立化粧箱】作業依頼＆実績'!$N$7:$N$256))</f>
        <v>0</v>
      </c>
      <c r="K362" s="22">
        <f>SUMPRODUCT(('⑤【組立化粧箱】出荷依頼＆出荷実績'!$L$7:$L$256=④【組立化粧箱】在庫情報!$B362)*('⑤【組立化粧箱】出荷依頼＆出荷実績'!$M$7:$M$256=④【組立化粧箱】在庫情報!K$4),('⑤【組立化粧箱】出荷依頼＆出荷実績'!$O$7:$O$256))</f>
        <v>0</v>
      </c>
      <c r="L362" s="23">
        <f t="shared" si="58"/>
        <v>957</v>
      </c>
      <c r="M362" s="159"/>
      <c r="N362" s="160"/>
      <c r="O362" s="161"/>
      <c r="P362" s="21" cm="1">
        <f t="array" ref="P362">SUMPRODUCT(('③【組立化粧箱】作業依頼＆実績'!$K$7:$K$256=④【組立化粧箱】在庫情報!$B362)*('③【組立化粧箱】作業依頼＆実績'!$L$7:$L$256=④【組立化粧箱】在庫情報!Q$4),('③【組立化粧箱】作業依頼＆実績'!$N$7:$N$256))</f>
        <v>0</v>
      </c>
      <c r="Q362" s="21" cm="1">
        <f t="array" ref="Q362">SUMPRODUCT(('③【組立化粧箱】作業依頼＆実績'!$K$7:$K$256=④【組立化粧箱】在庫情報!$B362)*('③【組立化粧箱】作業依頼＆実績'!$L$7:$L$256=④【組立化粧箱】在庫情報!R$4),('③【組立化粧箱】作業依頼＆実績'!$N$7:$N$256))</f>
        <v>0</v>
      </c>
      <c r="R362" s="23">
        <f t="shared" si="51"/>
        <v>82</v>
      </c>
      <c r="T362" s="68">
        <f t="shared" si="52"/>
        <v>0</v>
      </c>
      <c r="U362" s="22">
        <f t="shared" si="53"/>
        <v>0</v>
      </c>
      <c r="V362" s="69">
        <f t="shared" si="54"/>
        <v>5435</v>
      </c>
    </row>
    <row r="363" spans="2:22" ht="19.5" hidden="1" customHeight="1" outlineLevel="2" x14ac:dyDescent="0.25">
      <c r="B363" s="19">
        <f t="shared" si="55"/>
        <v>45587</v>
      </c>
      <c r="C363" s="20" t="s">
        <v>79</v>
      </c>
      <c r="D363" s="21" cm="1">
        <f t="array" ref="D363">SUMPRODUCT(('③【組立化粧箱】作業依頼＆実績'!$K$7:$K$256=④【組立化粧箱】在庫情報!$B363)*('③【組立化粧箱】作業依頼＆実績'!$L$7:$L$256=④【組立化粧箱】在庫情報!E$4),('③【組立化粧箱】作業依頼＆実績'!$N$7:$N$256))</f>
        <v>0</v>
      </c>
      <c r="E363" s="22">
        <f>SUMPRODUCT(('⑤【組立化粧箱】出荷依頼＆出荷実績'!$L$7:$L$256=④【組立化粧箱】在庫情報!$B363)*('⑤【組立化粧箱】出荷依頼＆出荷実績'!$M$7:$M$256=④【組立化粧箱】在庫情報!E$4),('⑤【組立化粧箱】出荷依頼＆出荷実績'!$O$7:$O$256))</f>
        <v>0</v>
      </c>
      <c r="F363" s="23">
        <f t="shared" si="56"/>
        <v>4060</v>
      </c>
      <c r="G363" s="21" cm="1">
        <f t="array" ref="G363">SUMPRODUCT(('③【組立化粧箱】作業依頼＆実績'!$K$7:$K$256=④【組立化粧箱】在庫情報!$B363)*('③【組立化粧箱】作業依頼＆実績'!$L$7:$L$256=④【組立化粧箱】在庫情報!H$4),('③【組立化粧箱】作業依頼＆実績'!$N$7:$N$256))</f>
        <v>0</v>
      </c>
      <c r="H363" s="22">
        <f>SUMPRODUCT(('⑤【組立化粧箱】出荷依頼＆出荷実績'!$L$7:$L$256=④【組立化粧箱】在庫情報!$B363)*('⑤【組立化粧箱】出荷依頼＆出荷実績'!$M$7:$M$256=④【組立化粧箱】在庫情報!H$4),('⑤【組立化粧箱】出荷依頼＆出荷実績'!$O$7:$O$256))</f>
        <v>0</v>
      </c>
      <c r="I363" s="23">
        <f t="shared" si="57"/>
        <v>336</v>
      </c>
      <c r="J363" s="21" cm="1">
        <f t="array" ref="J363">SUMPRODUCT(('③【組立化粧箱】作業依頼＆実績'!$K$7:$K$256=④【組立化粧箱】在庫情報!$B363)*('③【組立化粧箱】作業依頼＆実績'!$L$7:$L$256=④【組立化粧箱】在庫情報!K$4),('③【組立化粧箱】作業依頼＆実績'!$N$7:$N$256))</f>
        <v>0</v>
      </c>
      <c r="K363" s="22">
        <f>SUMPRODUCT(('⑤【組立化粧箱】出荷依頼＆出荷実績'!$L$7:$L$256=④【組立化粧箱】在庫情報!$B363)*('⑤【組立化粧箱】出荷依頼＆出荷実績'!$M$7:$M$256=④【組立化粧箱】在庫情報!K$4),('⑤【組立化粧箱】出荷依頼＆出荷実績'!$O$7:$O$256))</f>
        <v>0</v>
      </c>
      <c r="L363" s="23">
        <f t="shared" si="58"/>
        <v>957</v>
      </c>
      <c r="M363" s="159"/>
      <c r="N363" s="160"/>
      <c r="O363" s="161"/>
      <c r="P363" s="21" cm="1">
        <f t="array" ref="P363">SUMPRODUCT(('③【組立化粧箱】作業依頼＆実績'!$K$7:$K$256=④【組立化粧箱】在庫情報!$B363)*('③【組立化粧箱】作業依頼＆実績'!$L$7:$L$256=④【組立化粧箱】在庫情報!Q$4),('③【組立化粧箱】作業依頼＆実績'!$N$7:$N$256))</f>
        <v>0</v>
      </c>
      <c r="Q363" s="21" cm="1">
        <f t="array" ref="Q363">SUMPRODUCT(('③【組立化粧箱】作業依頼＆実績'!$K$7:$K$256=④【組立化粧箱】在庫情報!$B363)*('③【組立化粧箱】作業依頼＆実績'!$L$7:$L$256=④【組立化粧箱】在庫情報!R$4),('③【組立化粧箱】作業依頼＆実績'!$N$7:$N$256))</f>
        <v>0</v>
      </c>
      <c r="R363" s="23">
        <f t="shared" si="51"/>
        <v>82</v>
      </c>
      <c r="T363" s="68">
        <f t="shared" si="52"/>
        <v>0</v>
      </c>
      <c r="U363" s="22">
        <f t="shared" si="53"/>
        <v>0</v>
      </c>
      <c r="V363" s="69">
        <f t="shared" si="54"/>
        <v>5435</v>
      </c>
    </row>
    <row r="364" spans="2:22" ht="19.5" hidden="1" customHeight="1" outlineLevel="2" x14ac:dyDescent="0.25">
      <c r="B364" s="19">
        <f t="shared" si="55"/>
        <v>45588</v>
      </c>
      <c r="C364" s="20" t="s">
        <v>80</v>
      </c>
      <c r="D364" s="21" cm="1">
        <f t="array" ref="D364">SUMPRODUCT(('③【組立化粧箱】作業依頼＆実績'!$K$7:$K$256=④【組立化粧箱】在庫情報!$B364)*('③【組立化粧箱】作業依頼＆実績'!$L$7:$L$256=④【組立化粧箱】在庫情報!E$4),('③【組立化粧箱】作業依頼＆実績'!$N$7:$N$256))</f>
        <v>0</v>
      </c>
      <c r="E364" s="22">
        <f>SUMPRODUCT(('⑤【組立化粧箱】出荷依頼＆出荷実績'!$L$7:$L$256=④【組立化粧箱】在庫情報!$B364)*('⑤【組立化粧箱】出荷依頼＆出荷実績'!$M$7:$M$256=④【組立化粧箱】在庫情報!E$4),('⑤【組立化粧箱】出荷依頼＆出荷実績'!$O$7:$O$256))</f>
        <v>0</v>
      </c>
      <c r="F364" s="23">
        <f t="shared" si="56"/>
        <v>4060</v>
      </c>
      <c r="G364" s="21" cm="1">
        <f t="array" ref="G364">SUMPRODUCT(('③【組立化粧箱】作業依頼＆実績'!$K$7:$K$256=④【組立化粧箱】在庫情報!$B364)*('③【組立化粧箱】作業依頼＆実績'!$L$7:$L$256=④【組立化粧箱】在庫情報!H$4),('③【組立化粧箱】作業依頼＆実績'!$N$7:$N$256))</f>
        <v>0</v>
      </c>
      <c r="H364" s="22">
        <f>SUMPRODUCT(('⑤【組立化粧箱】出荷依頼＆出荷実績'!$L$7:$L$256=④【組立化粧箱】在庫情報!$B364)*('⑤【組立化粧箱】出荷依頼＆出荷実績'!$M$7:$M$256=④【組立化粧箱】在庫情報!H$4),('⑤【組立化粧箱】出荷依頼＆出荷実績'!$O$7:$O$256))</f>
        <v>0</v>
      </c>
      <c r="I364" s="23">
        <f t="shared" si="57"/>
        <v>336</v>
      </c>
      <c r="J364" s="21" cm="1">
        <f t="array" ref="J364">SUMPRODUCT(('③【組立化粧箱】作業依頼＆実績'!$K$7:$K$256=④【組立化粧箱】在庫情報!$B364)*('③【組立化粧箱】作業依頼＆実績'!$L$7:$L$256=④【組立化粧箱】在庫情報!K$4),('③【組立化粧箱】作業依頼＆実績'!$N$7:$N$256))</f>
        <v>0</v>
      </c>
      <c r="K364" s="22">
        <f>SUMPRODUCT(('⑤【組立化粧箱】出荷依頼＆出荷実績'!$L$7:$L$256=④【組立化粧箱】在庫情報!$B364)*('⑤【組立化粧箱】出荷依頼＆出荷実績'!$M$7:$M$256=④【組立化粧箱】在庫情報!K$4),('⑤【組立化粧箱】出荷依頼＆出荷実績'!$O$7:$O$256))</f>
        <v>0</v>
      </c>
      <c r="L364" s="23">
        <f t="shared" si="58"/>
        <v>957</v>
      </c>
      <c r="M364" s="159"/>
      <c r="N364" s="160"/>
      <c r="O364" s="161"/>
      <c r="P364" s="21" cm="1">
        <f t="array" ref="P364">SUMPRODUCT(('③【組立化粧箱】作業依頼＆実績'!$K$7:$K$256=④【組立化粧箱】在庫情報!$B364)*('③【組立化粧箱】作業依頼＆実績'!$L$7:$L$256=④【組立化粧箱】在庫情報!Q$4),('③【組立化粧箱】作業依頼＆実績'!$N$7:$N$256))</f>
        <v>0</v>
      </c>
      <c r="Q364" s="21" cm="1">
        <f t="array" ref="Q364">SUMPRODUCT(('③【組立化粧箱】作業依頼＆実績'!$K$7:$K$256=④【組立化粧箱】在庫情報!$B364)*('③【組立化粧箱】作業依頼＆実績'!$L$7:$L$256=④【組立化粧箱】在庫情報!R$4),('③【組立化粧箱】作業依頼＆実績'!$N$7:$N$256))</f>
        <v>0</v>
      </c>
      <c r="R364" s="23">
        <f t="shared" si="51"/>
        <v>82</v>
      </c>
      <c r="T364" s="68">
        <f t="shared" si="52"/>
        <v>0</v>
      </c>
      <c r="U364" s="22">
        <f t="shared" si="53"/>
        <v>0</v>
      </c>
      <c r="V364" s="69">
        <f t="shared" si="54"/>
        <v>5435</v>
      </c>
    </row>
    <row r="365" spans="2:22" ht="19.5" hidden="1" customHeight="1" outlineLevel="2" x14ac:dyDescent="0.25">
      <c r="B365" s="19">
        <f t="shared" si="55"/>
        <v>45589</v>
      </c>
      <c r="C365" s="20" t="s">
        <v>81</v>
      </c>
      <c r="D365" s="21" cm="1">
        <f t="array" ref="D365">SUMPRODUCT(('③【組立化粧箱】作業依頼＆実績'!$K$7:$K$256=④【組立化粧箱】在庫情報!$B365)*('③【組立化粧箱】作業依頼＆実績'!$L$7:$L$256=④【組立化粧箱】在庫情報!E$4),('③【組立化粧箱】作業依頼＆実績'!$N$7:$N$256))</f>
        <v>0</v>
      </c>
      <c r="E365" s="22">
        <f>SUMPRODUCT(('⑤【組立化粧箱】出荷依頼＆出荷実績'!$L$7:$L$256=④【組立化粧箱】在庫情報!$B365)*('⑤【組立化粧箱】出荷依頼＆出荷実績'!$M$7:$M$256=④【組立化粧箱】在庫情報!E$4),('⑤【組立化粧箱】出荷依頼＆出荷実績'!$O$7:$O$256))</f>
        <v>0</v>
      </c>
      <c r="F365" s="23">
        <f t="shared" si="56"/>
        <v>4060</v>
      </c>
      <c r="G365" s="21" cm="1">
        <f t="array" ref="G365">SUMPRODUCT(('③【組立化粧箱】作業依頼＆実績'!$K$7:$K$256=④【組立化粧箱】在庫情報!$B365)*('③【組立化粧箱】作業依頼＆実績'!$L$7:$L$256=④【組立化粧箱】在庫情報!H$4),('③【組立化粧箱】作業依頼＆実績'!$N$7:$N$256))</f>
        <v>0</v>
      </c>
      <c r="H365" s="22">
        <f>SUMPRODUCT(('⑤【組立化粧箱】出荷依頼＆出荷実績'!$L$7:$L$256=④【組立化粧箱】在庫情報!$B365)*('⑤【組立化粧箱】出荷依頼＆出荷実績'!$M$7:$M$256=④【組立化粧箱】在庫情報!H$4),('⑤【組立化粧箱】出荷依頼＆出荷実績'!$O$7:$O$256))</f>
        <v>0</v>
      </c>
      <c r="I365" s="23">
        <f t="shared" si="57"/>
        <v>336</v>
      </c>
      <c r="J365" s="21" cm="1">
        <f t="array" ref="J365">SUMPRODUCT(('③【組立化粧箱】作業依頼＆実績'!$K$7:$K$256=④【組立化粧箱】在庫情報!$B365)*('③【組立化粧箱】作業依頼＆実績'!$L$7:$L$256=④【組立化粧箱】在庫情報!K$4),('③【組立化粧箱】作業依頼＆実績'!$N$7:$N$256))</f>
        <v>0</v>
      </c>
      <c r="K365" s="22">
        <f>SUMPRODUCT(('⑤【組立化粧箱】出荷依頼＆出荷実績'!$L$7:$L$256=④【組立化粧箱】在庫情報!$B365)*('⑤【組立化粧箱】出荷依頼＆出荷実績'!$M$7:$M$256=④【組立化粧箱】在庫情報!K$4),('⑤【組立化粧箱】出荷依頼＆出荷実績'!$O$7:$O$256))</f>
        <v>0</v>
      </c>
      <c r="L365" s="23">
        <f t="shared" si="58"/>
        <v>957</v>
      </c>
      <c r="M365" s="159"/>
      <c r="N365" s="160"/>
      <c r="O365" s="161"/>
      <c r="P365" s="21" cm="1">
        <f t="array" ref="P365">SUMPRODUCT(('③【組立化粧箱】作業依頼＆実績'!$K$7:$K$256=④【組立化粧箱】在庫情報!$B365)*('③【組立化粧箱】作業依頼＆実績'!$L$7:$L$256=④【組立化粧箱】在庫情報!Q$4),('③【組立化粧箱】作業依頼＆実績'!$N$7:$N$256))</f>
        <v>0</v>
      </c>
      <c r="Q365" s="21" cm="1">
        <f t="array" ref="Q365">SUMPRODUCT(('③【組立化粧箱】作業依頼＆実績'!$K$7:$K$256=④【組立化粧箱】在庫情報!$B365)*('③【組立化粧箱】作業依頼＆実績'!$L$7:$L$256=④【組立化粧箱】在庫情報!R$4),('③【組立化粧箱】作業依頼＆実績'!$N$7:$N$256))</f>
        <v>0</v>
      </c>
      <c r="R365" s="23">
        <f t="shared" si="51"/>
        <v>82</v>
      </c>
      <c r="T365" s="68">
        <f t="shared" si="52"/>
        <v>0</v>
      </c>
      <c r="U365" s="22">
        <f t="shared" si="53"/>
        <v>0</v>
      </c>
      <c r="V365" s="69">
        <f t="shared" si="54"/>
        <v>5435</v>
      </c>
    </row>
    <row r="366" spans="2:22" ht="19.5" hidden="1" customHeight="1" outlineLevel="2" x14ac:dyDescent="0.25">
      <c r="B366" s="19">
        <f t="shared" si="55"/>
        <v>45590</v>
      </c>
      <c r="C366" s="20" t="s">
        <v>75</v>
      </c>
      <c r="D366" s="21" cm="1">
        <f t="array" ref="D366">SUMPRODUCT(('③【組立化粧箱】作業依頼＆実績'!$K$7:$K$256=④【組立化粧箱】在庫情報!$B366)*('③【組立化粧箱】作業依頼＆実績'!$L$7:$L$256=④【組立化粧箱】在庫情報!E$4),('③【組立化粧箱】作業依頼＆実績'!$N$7:$N$256))</f>
        <v>0</v>
      </c>
      <c r="E366" s="22">
        <f>SUMPRODUCT(('⑤【組立化粧箱】出荷依頼＆出荷実績'!$L$7:$L$256=④【組立化粧箱】在庫情報!$B366)*('⑤【組立化粧箱】出荷依頼＆出荷実績'!$M$7:$M$256=④【組立化粧箱】在庫情報!E$4),('⑤【組立化粧箱】出荷依頼＆出荷実績'!$O$7:$O$256))</f>
        <v>0</v>
      </c>
      <c r="F366" s="23">
        <f t="shared" si="56"/>
        <v>4060</v>
      </c>
      <c r="G366" s="21" cm="1">
        <f t="array" ref="G366">SUMPRODUCT(('③【組立化粧箱】作業依頼＆実績'!$K$7:$K$256=④【組立化粧箱】在庫情報!$B366)*('③【組立化粧箱】作業依頼＆実績'!$L$7:$L$256=④【組立化粧箱】在庫情報!H$4),('③【組立化粧箱】作業依頼＆実績'!$N$7:$N$256))</f>
        <v>0</v>
      </c>
      <c r="H366" s="22">
        <f>SUMPRODUCT(('⑤【組立化粧箱】出荷依頼＆出荷実績'!$L$7:$L$256=④【組立化粧箱】在庫情報!$B366)*('⑤【組立化粧箱】出荷依頼＆出荷実績'!$M$7:$M$256=④【組立化粧箱】在庫情報!H$4),('⑤【組立化粧箱】出荷依頼＆出荷実績'!$O$7:$O$256))</f>
        <v>0</v>
      </c>
      <c r="I366" s="23">
        <f t="shared" si="57"/>
        <v>336</v>
      </c>
      <c r="J366" s="21" cm="1">
        <f t="array" ref="J366">SUMPRODUCT(('③【組立化粧箱】作業依頼＆実績'!$K$7:$K$256=④【組立化粧箱】在庫情報!$B366)*('③【組立化粧箱】作業依頼＆実績'!$L$7:$L$256=④【組立化粧箱】在庫情報!K$4),('③【組立化粧箱】作業依頼＆実績'!$N$7:$N$256))</f>
        <v>0</v>
      </c>
      <c r="K366" s="22">
        <f>SUMPRODUCT(('⑤【組立化粧箱】出荷依頼＆出荷実績'!$L$7:$L$256=④【組立化粧箱】在庫情報!$B366)*('⑤【組立化粧箱】出荷依頼＆出荷実績'!$M$7:$M$256=④【組立化粧箱】在庫情報!K$4),('⑤【組立化粧箱】出荷依頼＆出荷実績'!$O$7:$O$256))</f>
        <v>0</v>
      </c>
      <c r="L366" s="23">
        <f t="shared" si="58"/>
        <v>957</v>
      </c>
      <c r="M366" s="159"/>
      <c r="N366" s="160"/>
      <c r="O366" s="161"/>
      <c r="P366" s="21" cm="1">
        <f t="array" ref="P366">SUMPRODUCT(('③【組立化粧箱】作業依頼＆実績'!$K$7:$K$256=④【組立化粧箱】在庫情報!$B366)*('③【組立化粧箱】作業依頼＆実績'!$L$7:$L$256=④【組立化粧箱】在庫情報!Q$4),('③【組立化粧箱】作業依頼＆実績'!$N$7:$N$256))</f>
        <v>0</v>
      </c>
      <c r="Q366" s="21" cm="1">
        <f t="array" ref="Q366">SUMPRODUCT(('③【組立化粧箱】作業依頼＆実績'!$K$7:$K$256=④【組立化粧箱】在庫情報!$B366)*('③【組立化粧箱】作業依頼＆実績'!$L$7:$L$256=④【組立化粧箱】在庫情報!R$4),('③【組立化粧箱】作業依頼＆実績'!$N$7:$N$256))</f>
        <v>0</v>
      </c>
      <c r="R366" s="23">
        <f t="shared" si="51"/>
        <v>82</v>
      </c>
      <c r="T366" s="68">
        <f t="shared" si="52"/>
        <v>0</v>
      </c>
      <c r="U366" s="22">
        <f t="shared" si="53"/>
        <v>0</v>
      </c>
      <c r="V366" s="69">
        <f t="shared" si="54"/>
        <v>5435</v>
      </c>
    </row>
    <row r="367" spans="2:22" ht="19.5" hidden="1" customHeight="1" outlineLevel="2" x14ac:dyDescent="0.25">
      <c r="B367" s="19">
        <f t="shared" si="55"/>
        <v>45591</v>
      </c>
      <c r="C367" s="20" t="s">
        <v>76</v>
      </c>
      <c r="D367" s="21" cm="1">
        <f t="array" ref="D367">SUMPRODUCT(('③【組立化粧箱】作業依頼＆実績'!$K$7:$K$256=④【組立化粧箱】在庫情報!$B367)*('③【組立化粧箱】作業依頼＆実績'!$L$7:$L$256=④【組立化粧箱】在庫情報!E$4),('③【組立化粧箱】作業依頼＆実績'!$N$7:$N$256))</f>
        <v>0</v>
      </c>
      <c r="E367" s="22">
        <f>SUMPRODUCT(('⑤【組立化粧箱】出荷依頼＆出荷実績'!$L$7:$L$256=④【組立化粧箱】在庫情報!$B367)*('⑤【組立化粧箱】出荷依頼＆出荷実績'!$M$7:$M$256=④【組立化粧箱】在庫情報!E$4),('⑤【組立化粧箱】出荷依頼＆出荷実績'!$O$7:$O$256))</f>
        <v>0</v>
      </c>
      <c r="F367" s="23">
        <f t="shared" si="56"/>
        <v>4060</v>
      </c>
      <c r="G367" s="21" cm="1">
        <f t="array" ref="G367">SUMPRODUCT(('③【組立化粧箱】作業依頼＆実績'!$K$7:$K$256=④【組立化粧箱】在庫情報!$B367)*('③【組立化粧箱】作業依頼＆実績'!$L$7:$L$256=④【組立化粧箱】在庫情報!H$4),('③【組立化粧箱】作業依頼＆実績'!$N$7:$N$256))</f>
        <v>0</v>
      </c>
      <c r="H367" s="22">
        <f>SUMPRODUCT(('⑤【組立化粧箱】出荷依頼＆出荷実績'!$L$7:$L$256=④【組立化粧箱】在庫情報!$B367)*('⑤【組立化粧箱】出荷依頼＆出荷実績'!$M$7:$M$256=④【組立化粧箱】在庫情報!H$4),('⑤【組立化粧箱】出荷依頼＆出荷実績'!$O$7:$O$256))</f>
        <v>0</v>
      </c>
      <c r="I367" s="23">
        <f t="shared" si="57"/>
        <v>336</v>
      </c>
      <c r="J367" s="21" cm="1">
        <f t="array" ref="J367">SUMPRODUCT(('③【組立化粧箱】作業依頼＆実績'!$K$7:$K$256=④【組立化粧箱】在庫情報!$B367)*('③【組立化粧箱】作業依頼＆実績'!$L$7:$L$256=④【組立化粧箱】在庫情報!K$4),('③【組立化粧箱】作業依頼＆実績'!$N$7:$N$256))</f>
        <v>0</v>
      </c>
      <c r="K367" s="22">
        <f>SUMPRODUCT(('⑤【組立化粧箱】出荷依頼＆出荷実績'!$L$7:$L$256=④【組立化粧箱】在庫情報!$B367)*('⑤【組立化粧箱】出荷依頼＆出荷実績'!$M$7:$M$256=④【組立化粧箱】在庫情報!K$4),('⑤【組立化粧箱】出荷依頼＆出荷実績'!$O$7:$O$256))</f>
        <v>0</v>
      </c>
      <c r="L367" s="23">
        <f t="shared" si="58"/>
        <v>957</v>
      </c>
      <c r="M367" s="159"/>
      <c r="N367" s="160"/>
      <c r="O367" s="161"/>
      <c r="P367" s="21" cm="1">
        <f t="array" ref="P367">SUMPRODUCT(('③【組立化粧箱】作業依頼＆実績'!$K$7:$K$256=④【組立化粧箱】在庫情報!$B367)*('③【組立化粧箱】作業依頼＆実績'!$L$7:$L$256=④【組立化粧箱】在庫情報!Q$4),('③【組立化粧箱】作業依頼＆実績'!$N$7:$N$256))</f>
        <v>0</v>
      </c>
      <c r="Q367" s="21" cm="1">
        <f t="array" ref="Q367">SUMPRODUCT(('③【組立化粧箱】作業依頼＆実績'!$K$7:$K$256=④【組立化粧箱】在庫情報!$B367)*('③【組立化粧箱】作業依頼＆実績'!$L$7:$L$256=④【組立化粧箱】在庫情報!R$4),('③【組立化粧箱】作業依頼＆実績'!$N$7:$N$256))</f>
        <v>0</v>
      </c>
      <c r="R367" s="23">
        <f t="shared" si="51"/>
        <v>82</v>
      </c>
      <c r="T367" s="68">
        <f t="shared" si="52"/>
        <v>0</v>
      </c>
      <c r="U367" s="22">
        <f t="shared" si="53"/>
        <v>0</v>
      </c>
      <c r="V367" s="69">
        <f t="shared" si="54"/>
        <v>5435</v>
      </c>
    </row>
    <row r="368" spans="2:22" ht="19.5" hidden="1" customHeight="1" outlineLevel="2" x14ac:dyDescent="0.25">
      <c r="B368" s="19">
        <f t="shared" si="55"/>
        <v>45592</v>
      </c>
      <c r="C368" s="20" t="s">
        <v>77</v>
      </c>
      <c r="D368" s="21" cm="1">
        <f t="array" ref="D368">SUMPRODUCT(('③【組立化粧箱】作業依頼＆実績'!$K$7:$K$256=④【組立化粧箱】在庫情報!$B368)*('③【組立化粧箱】作業依頼＆実績'!$L$7:$L$256=④【組立化粧箱】在庫情報!E$4),('③【組立化粧箱】作業依頼＆実績'!$N$7:$N$256))</f>
        <v>0</v>
      </c>
      <c r="E368" s="22">
        <f>SUMPRODUCT(('⑤【組立化粧箱】出荷依頼＆出荷実績'!$L$7:$L$256=④【組立化粧箱】在庫情報!$B368)*('⑤【組立化粧箱】出荷依頼＆出荷実績'!$M$7:$M$256=④【組立化粧箱】在庫情報!E$4),('⑤【組立化粧箱】出荷依頼＆出荷実績'!$O$7:$O$256))</f>
        <v>0</v>
      </c>
      <c r="F368" s="23">
        <f t="shared" si="56"/>
        <v>4060</v>
      </c>
      <c r="G368" s="21" cm="1">
        <f t="array" ref="G368">SUMPRODUCT(('③【組立化粧箱】作業依頼＆実績'!$K$7:$K$256=④【組立化粧箱】在庫情報!$B368)*('③【組立化粧箱】作業依頼＆実績'!$L$7:$L$256=④【組立化粧箱】在庫情報!H$4),('③【組立化粧箱】作業依頼＆実績'!$N$7:$N$256))</f>
        <v>0</v>
      </c>
      <c r="H368" s="22">
        <f>SUMPRODUCT(('⑤【組立化粧箱】出荷依頼＆出荷実績'!$L$7:$L$256=④【組立化粧箱】在庫情報!$B368)*('⑤【組立化粧箱】出荷依頼＆出荷実績'!$M$7:$M$256=④【組立化粧箱】在庫情報!H$4),('⑤【組立化粧箱】出荷依頼＆出荷実績'!$O$7:$O$256))</f>
        <v>0</v>
      </c>
      <c r="I368" s="23">
        <f t="shared" si="57"/>
        <v>336</v>
      </c>
      <c r="J368" s="21" cm="1">
        <f t="array" ref="J368">SUMPRODUCT(('③【組立化粧箱】作業依頼＆実績'!$K$7:$K$256=④【組立化粧箱】在庫情報!$B368)*('③【組立化粧箱】作業依頼＆実績'!$L$7:$L$256=④【組立化粧箱】在庫情報!K$4),('③【組立化粧箱】作業依頼＆実績'!$N$7:$N$256))</f>
        <v>0</v>
      </c>
      <c r="K368" s="22">
        <f>SUMPRODUCT(('⑤【組立化粧箱】出荷依頼＆出荷実績'!$L$7:$L$256=④【組立化粧箱】在庫情報!$B368)*('⑤【組立化粧箱】出荷依頼＆出荷実績'!$M$7:$M$256=④【組立化粧箱】在庫情報!K$4),('⑤【組立化粧箱】出荷依頼＆出荷実績'!$O$7:$O$256))</f>
        <v>0</v>
      </c>
      <c r="L368" s="23">
        <f t="shared" si="58"/>
        <v>957</v>
      </c>
      <c r="M368" s="159"/>
      <c r="N368" s="160"/>
      <c r="O368" s="161"/>
      <c r="P368" s="21" cm="1">
        <f t="array" ref="P368">SUMPRODUCT(('③【組立化粧箱】作業依頼＆実績'!$K$7:$K$256=④【組立化粧箱】在庫情報!$B368)*('③【組立化粧箱】作業依頼＆実績'!$L$7:$L$256=④【組立化粧箱】在庫情報!Q$4),('③【組立化粧箱】作業依頼＆実績'!$N$7:$N$256))</f>
        <v>0</v>
      </c>
      <c r="Q368" s="21" cm="1">
        <f t="array" ref="Q368">SUMPRODUCT(('③【組立化粧箱】作業依頼＆実績'!$K$7:$K$256=④【組立化粧箱】在庫情報!$B368)*('③【組立化粧箱】作業依頼＆実績'!$L$7:$L$256=④【組立化粧箱】在庫情報!R$4),('③【組立化粧箱】作業依頼＆実績'!$N$7:$N$256))</f>
        <v>0</v>
      </c>
      <c r="R368" s="23">
        <f t="shared" si="51"/>
        <v>82</v>
      </c>
      <c r="T368" s="68">
        <f t="shared" si="52"/>
        <v>0</v>
      </c>
      <c r="U368" s="22">
        <f t="shared" si="53"/>
        <v>0</v>
      </c>
      <c r="V368" s="69">
        <f t="shared" si="54"/>
        <v>5435</v>
      </c>
    </row>
    <row r="369" spans="2:22" ht="19.5" hidden="1" customHeight="1" outlineLevel="2" x14ac:dyDescent="0.25">
      <c r="B369" s="19">
        <f t="shared" si="55"/>
        <v>45593</v>
      </c>
      <c r="C369" s="20" t="s">
        <v>78</v>
      </c>
      <c r="D369" s="21" cm="1">
        <f t="array" ref="D369">SUMPRODUCT(('③【組立化粧箱】作業依頼＆実績'!$K$7:$K$256=④【組立化粧箱】在庫情報!$B369)*('③【組立化粧箱】作業依頼＆実績'!$L$7:$L$256=④【組立化粧箱】在庫情報!E$4),('③【組立化粧箱】作業依頼＆実績'!$N$7:$N$256))</f>
        <v>0</v>
      </c>
      <c r="E369" s="22">
        <f>SUMPRODUCT(('⑤【組立化粧箱】出荷依頼＆出荷実績'!$L$7:$L$256=④【組立化粧箱】在庫情報!$B369)*('⑤【組立化粧箱】出荷依頼＆出荷実績'!$M$7:$M$256=④【組立化粧箱】在庫情報!E$4),('⑤【組立化粧箱】出荷依頼＆出荷実績'!$O$7:$O$256))</f>
        <v>0</v>
      </c>
      <c r="F369" s="23">
        <f t="shared" si="56"/>
        <v>4060</v>
      </c>
      <c r="G369" s="21" cm="1">
        <f t="array" ref="G369">SUMPRODUCT(('③【組立化粧箱】作業依頼＆実績'!$K$7:$K$256=④【組立化粧箱】在庫情報!$B369)*('③【組立化粧箱】作業依頼＆実績'!$L$7:$L$256=④【組立化粧箱】在庫情報!H$4),('③【組立化粧箱】作業依頼＆実績'!$N$7:$N$256))</f>
        <v>0</v>
      </c>
      <c r="H369" s="22">
        <f>SUMPRODUCT(('⑤【組立化粧箱】出荷依頼＆出荷実績'!$L$7:$L$256=④【組立化粧箱】在庫情報!$B369)*('⑤【組立化粧箱】出荷依頼＆出荷実績'!$M$7:$M$256=④【組立化粧箱】在庫情報!H$4),('⑤【組立化粧箱】出荷依頼＆出荷実績'!$O$7:$O$256))</f>
        <v>0</v>
      </c>
      <c r="I369" s="23">
        <f t="shared" si="57"/>
        <v>336</v>
      </c>
      <c r="J369" s="21" cm="1">
        <f t="array" ref="J369">SUMPRODUCT(('③【組立化粧箱】作業依頼＆実績'!$K$7:$K$256=④【組立化粧箱】在庫情報!$B369)*('③【組立化粧箱】作業依頼＆実績'!$L$7:$L$256=④【組立化粧箱】在庫情報!K$4),('③【組立化粧箱】作業依頼＆実績'!$N$7:$N$256))</f>
        <v>0</v>
      </c>
      <c r="K369" s="22">
        <f>SUMPRODUCT(('⑤【組立化粧箱】出荷依頼＆出荷実績'!$L$7:$L$256=④【組立化粧箱】在庫情報!$B369)*('⑤【組立化粧箱】出荷依頼＆出荷実績'!$M$7:$M$256=④【組立化粧箱】在庫情報!K$4),('⑤【組立化粧箱】出荷依頼＆出荷実績'!$O$7:$O$256))</f>
        <v>0</v>
      </c>
      <c r="L369" s="23">
        <f t="shared" si="58"/>
        <v>957</v>
      </c>
      <c r="M369" s="159"/>
      <c r="N369" s="160"/>
      <c r="O369" s="161"/>
      <c r="P369" s="21" cm="1">
        <f t="array" ref="P369">SUMPRODUCT(('③【組立化粧箱】作業依頼＆実績'!$K$7:$K$256=④【組立化粧箱】在庫情報!$B369)*('③【組立化粧箱】作業依頼＆実績'!$L$7:$L$256=④【組立化粧箱】在庫情報!Q$4),('③【組立化粧箱】作業依頼＆実績'!$N$7:$N$256))</f>
        <v>0</v>
      </c>
      <c r="Q369" s="21" cm="1">
        <f t="array" ref="Q369">SUMPRODUCT(('③【組立化粧箱】作業依頼＆実績'!$K$7:$K$256=④【組立化粧箱】在庫情報!$B369)*('③【組立化粧箱】作業依頼＆実績'!$L$7:$L$256=④【組立化粧箱】在庫情報!R$4),('③【組立化粧箱】作業依頼＆実績'!$N$7:$N$256))</f>
        <v>0</v>
      </c>
      <c r="R369" s="23">
        <f t="shared" si="51"/>
        <v>82</v>
      </c>
      <c r="T369" s="68">
        <f t="shared" si="52"/>
        <v>0</v>
      </c>
      <c r="U369" s="22">
        <f t="shared" si="53"/>
        <v>0</v>
      </c>
      <c r="V369" s="69">
        <f t="shared" si="54"/>
        <v>5435</v>
      </c>
    </row>
    <row r="370" spans="2:22" ht="19.5" hidden="1" customHeight="1" outlineLevel="2" x14ac:dyDescent="0.25">
      <c r="B370" s="19">
        <f t="shared" si="55"/>
        <v>45594</v>
      </c>
      <c r="C370" s="20" t="s">
        <v>79</v>
      </c>
      <c r="D370" s="21" cm="1">
        <f t="array" ref="D370">SUMPRODUCT(('③【組立化粧箱】作業依頼＆実績'!$K$7:$K$256=④【組立化粧箱】在庫情報!$B370)*('③【組立化粧箱】作業依頼＆実績'!$L$7:$L$256=④【組立化粧箱】在庫情報!E$4),('③【組立化粧箱】作業依頼＆実績'!$N$7:$N$256))</f>
        <v>0</v>
      </c>
      <c r="E370" s="22">
        <f>SUMPRODUCT(('⑤【組立化粧箱】出荷依頼＆出荷実績'!$L$7:$L$256=④【組立化粧箱】在庫情報!$B370)*('⑤【組立化粧箱】出荷依頼＆出荷実績'!$M$7:$M$256=④【組立化粧箱】在庫情報!E$4),('⑤【組立化粧箱】出荷依頼＆出荷実績'!$O$7:$O$256))</f>
        <v>0</v>
      </c>
      <c r="F370" s="23">
        <f t="shared" si="56"/>
        <v>4060</v>
      </c>
      <c r="G370" s="21" cm="1">
        <f t="array" ref="G370">SUMPRODUCT(('③【組立化粧箱】作業依頼＆実績'!$K$7:$K$256=④【組立化粧箱】在庫情報!$B370)*('③【組立化粧箱】作業依頼＆実績'!$L$7:$L$256=④【組立化粧箱】在庫情報!H$4),('③【組立化粧箱】作業依頼＆実績'!$N$7:$N$256))</f>
        <v>0</v>
      </c>
      <c r="H370" s="22">
        <f>SUMPRODUCT(('⑤【組立化粧箱】出荷依頼＆出荷実績'!$L$7:$L$256=④【組立化粧箱】在庫情報!$B370)*('⑤【組立化粧箱】出荷依頼＆出荷実績'!$M$7:$M$256=④【組立化粧箱】在庫情報!H$4),('⑤【組立化粧箱】出荷依頼＆出荷実績'!$O$7:$O$256))</f>
        <v>0</v>
      </c>
      <c r="I370" s="23">
        <f t="shared" si="57"/>
        <v>336</v>
      </c>
      <c r="J370" s="21" cm="1">
        <f t="array" ref="J370">SUMPRODUCT(('③【組立化粧箱】作業依頼＆実績'!$K$7:$K$256=④【組立化粧箱】在庫情報!$B370)*('③【組立化粧箱】作業依頼＆実績'!$L$7:$L$256=④【組立化粧箱】在庫情報!K$4),('③【組立化粧箱】作業依頼＆実績'!$N$7:$N$256))</f>
        <v>0</v>
      </c>
      <c r="K370" s="22">
        <f>SUMPRODUCT(('⑤【組立化粧箱】出荷依頼＆出荷実績'!$L$7:$L$256=④【組立化粧箱】在庫情報!$B370)*('⑤【組立化粧箱】出荷依頼＆出荷実績'!$M$7:$M$256=④【組立化粧箱】在庫情報!K$4),('⑤【組立化粧箱】出荷依頼＆出荷実績'!$O$7:$O$256))</f>
        <v>0</v>
      </c>
      <c r="L370" s="23">
        <f t="shared" si="58"/>
        <v>957</v>
      </c>
      <c r="M370" s="159"/>
      <c r="N370" s="160"/>
      <c r="O370" s="161"/>
      <c r="P370" s="21" cm="1">
        <f t="array" ref="P370">SUMPRODUCT(('③【組立化粧箱】作業依頼＆実績'!$K$7:$K$256=④【組立化粧箱】在庫情報!$B370)*('③【組立化粧箱】作業依頼＆実績'!$L$7:$L$256=④【組立化粧箱】在庫情報!Q$4),('③【組立化粧箱】作業依頼＆実績'!$N$7:$N$256))</f>
        <v>0</v>
      </c>
      <c r="Q370" s="21" cm="1">
        <f t="array" ref="Q370">SUMPRODUCT(('③【組立化粧箱】作業依頼＆実績'!$K$7:$K$256=④【組立化粧箱】在庫情報!$B370)*('③【組立化粧箱】作業依頼＆実績'!$L$7:$L$256=④【組立化粧箱】在庫情報!R$4),('③【組立化粧箱】作業依頼＆実績'!$N$7:$N$256))</f>
        <v>0</v>
      </c>
      <c r="R370" s="23">
        <f t="shared" si="51"/>
        <v>82</v>
      </c>
      <c r="T370" s="68">
        <f t="shared" si="52"/>
        <v>0</v>
      </c>
      <c r="U370" s="22">
        <f t="shared" si="53"/>
        <v>0</v>
      </c>
      <c r="V370" s="69">
        <f t="shared" si="54"/>
        <v>5435</v>
      </c>
    </row>
    <row r="371" spans="2:22" ht="19.5" hidden="1" customHeight="1" outlineLevel="2" x14ac:dyDescent="0.25">
      <c r="B371" s="19">
        <f t="shared" si="55"/>
        <v>45595</v>
      </c>
      <c r="C371" s="20" t="s">
        <v>80</v>
      </c>
      <c r="D371" s="21" cm="1">
        <f t="array" ref="D371">SUMPRODUCT(('③【組立化粧箱】作業依頼＆実績'!$K$7:$K$256=④【組立化粧箱】在庫情報!$B371)*('③【組立化粧箱】作業依頼＆実績'!$L$7:$L$256=④【組立化粧箱】在庫情報!E$4),('③【組立化粧箱】作業依頼＆実績'!$N$7:$N$256))</f>
        <v>0</v>
      </c>
      <c r="E371" s="22">
        <f>SUMPRODUCT(('⑤【組立化粧箱】出荷依頼＆出荷実績'!$L$7:$L$256=④【組立化粧箱】在庫情報!$B371)*('⑤【組立化粧箱】出荷依頼＆出荷実績'!$M$7:$M$256=④【組立化粧箱】在庫情報!E$4),('⑤【組立化粧箱】出荷依頼＆出荷実績'!$O$7:$O$256))</f>
        <v>0</v>
      </c>
      <c r="F371" s="23">
        <f t="shared" si="56"/>
        <v>4060</v>
      </c>
      <c r="G371" s="21" cm="1">
        <f t="array" ref="G371">SUMPRODUCT(('③【組立化粧箱】作業依頼＆実績'!$K$7:$K$256=④【組立化粧箱】在庫情報!$B371)*('③【組立化粧箱】作業依頼＆実績'!$L$7:$L$256=④【組立化粧箱】在庫情報!H$4),('③【組立化粧箱】作業依頼＆実績'!$N$7:$N$256))</f>
        <v>0</v>
      </c>
      <c r="H371" s="22">
        <f>SUMPRODUCT(('⑤【組立化粧箱】出荷依頼＆出荷実績'!$L$7:$L$256=④【組立化粧箱】在庫情報!$B371)*('⑤【組立化粧箱】出荷依頼＆出荷実績'!$M$7:$M$256=④【組立化粧箱】在庫情報!H$4),('⑤【組立化粧箱】出荷依頼＆出荷実績'!$O$7:$O$256))</f>
        <v>0</v>
      </c>
      <c r="I371" s="23">
        <f t="shared" si="57"/>
        <v>336</v>
      </c>
      <c r="J371" s="21" cm="1">
        <f t="array" ref="J371">SUMPRODUCT(('③【組立化粧箱】作業依頼＆実績'!$K$7:$K$256=④【組立化粧箱】在庫情報!$B371)*('③【組立化粧箱】作業依頼＆実績'!$L$7:$L$256=④【組立化粧箱】在庫情報!K$4),('③【組立化粧箱】作業依頼＆実績'!$N$7:$N$256))</f>
        <v>0</v>
      </c>
      <c r="K371" s="22">
        <f>SUMPRODUCT(('⑤【組立化粧箱】出荷依頼＆出荷実績'!$L$7:$L$256=④【組立化粧箱】在庫情報!$B371)*('⑤【組立化粧箱】出荷依頼＆出荷実績'!$M$7:$M$256=④【組立化粧箱】在庫情報!K$4),('⑤【組立化粧箱】出荷依頼＆出荷実績'!$O$7:$O$256))</f>
        <v>0</v>
      </c>
      <c r="L371" s="23">
        <f t="shared" si="58"/>
        <v>957</v>
      </c>
      <c r="M371" s="159"/>
      <c r="N371" s="160"/>
      <c r="O371" s="161"/>
      <c r="P371" s="21" cm="1">
        <f t="array" ref="P371">SUMPRODUCT(('③【組立化粧箱】作業依頼＆実績'!$K$7:$K$256=④【組立化粧箱】在庫情報!$B371)*('③【組立化粧箱】作業依頼＆実績'!$L$7:$L$256=④【組立化粧箱】在庫情報!Q$4),('③【組立化粧箱】作業依頼＆実績'!$N$7:$N$256))</f>
        <v>0</v>
      </c>
      <c r="Q371" s="21" cm="1">
        <f t="array" ref="Q371">SUMPRODUCT(('③【組立化粧箱】作業依頼＆実績'!$K$7:$K$256=④【組立化粧箱】在庫情報!$B371)*('③【組立化粧箱】作業依頼＆実績'!$L$7:$L$256=④【組立化粧箱】在庫情報!R$4),('③【組立化粧箱】作業依頼＆実績'!$N$7:$N$256))</f>
        <v>0</v>
      </c>
      <c r="R371" s="23">
        <f t="shared" si="51"/>
        <v>82</v>
      </c>
      <c r="T371" s="68">
        <f t="shared" si="52"/>
        <v>0</v>
      </c>
      <c r="U371" s="22">
        <f t="shared" si="53"/>
        <v>0</v>
      </c>
      <c r="V371" s="69">
        <f t="shared" si="54"/>
        <v>5435</v>
      </c>
    </row>
    <row r="372" spans="2:22" ht="19.5" hidden="1" customHeight="1" outlineLevel="2" x14ac:dyDescent="0.25">
      <c r="B372" s="19">
        <f t="shared" si="55"/>
        <v>45596</v>
      </c>
      <c r="C372" s="20" t="s">
        <v>81</v>
      </c>
      <c r="D372" s="21" cm="1">
        <f t="array" ref="D372">SUMPRODUCT(('③【組立化粧箱】作業依頼＆実績'!$K$7:$K$256=④【組立化粧箱】在庫情報!$B372)*('③【組立化粧箱】作業依頼＆実績'!$L$7:$L$256=④【組立化粧箱】在庫情報!E$4),('③【組立化粧箱】作業依頼＆実績'!$N$7:$N$256))</f>
        <v>0</v>
      </c>
      <c r="E372" s="22">
        <f>SUMPRODUCT(('⑤【組立化粧箱】出荷依頼＆出荷実績'!$L$7:$L$256=④【組立化粧箱】在庫情報!$B372)*('⑤【組立化粧箱】出荷依頼＆出荷実績'!$M$7:$M$256=④【組立化粧箱】在庫情報!E$4),('⑤【組立化粧箱】出荷依頼＆出荷実績'!$O$7:$O$256))</f>
        <v>0</v>
      </c>
      <c r="F372" s="23">
        <f t="shared" si="56"/>
        <v>4060</v>
      </c>
      <c r="G372" s="21" cm="1">
        <f t="array" ref="G372">SUMPRODUCT(('③【組立化粧箱】作業依頼＆実績'!$K$7:$K$256=④【組立化粧箱】在庫情報!$B372)*('③【組立化粧箱】作業依頼＆実績'!$L$7:$L$256=④【組立化粧箱】在庫情報!H$4),('③【組立化粧箱】作業依頼＆実績'!$N$7:$N$256))</f>
        <v>0</v>
      </c>
      <c r="H372" s="22">
        <f>SUMPRODUCT(('⑤【組立化粧箱】出荷依頼＆出荷実績'!$L$7:$L$256=④【組立化粧箱】在庫情報!$B372)*('⑤【組立化粧箱】出荷依頼＆出荷実績'!$M$7:$M$256=④【組立化粧箱】在庫情報!H$4),('⑤【組立化粧箱】出荷依頼＆出荷実績'!$O$7:$O$256))</f>
        <v>0</v>
      </c>
      <c r="I372" s="23">
        <f t="shared" si="57"/>
        <v>336</v>
      </c>
      <c r="J372" s="21" cm="1">
        <f t="array" ref="J372">SUMPRODUCT(('③【組立化粧箱】作業依頼＆実績'!$K$7:$K$256=④【組立化粧箱】在庫情報!$B372)*('③【組立化粧箱】作業依頼＆実績'!$L$7:$L$256=④【組立化粧箱】在庫情報!K$4),('③【組立化粧箱】作業依頼＆実績'!$N$7:$N$256))</f>
        <v>0</v>
      </c>
      <c r="K372" s="22">
        <f>SUMPRODUCT(('⑤【組立化粧箱】出荷依頼＆出荷実績'!$L$7:$L$256=④【組立化粧箱】在庫情報!$B372)*('⑤【組立化粧箱】出荷依頼＆出荷実績'!$M$7:$M$256=④【組立化粧箱】在庫情報!K$4),('⑤【組立化粧箱】出荷依頼＆出荷実績'!$O$7:$O$256))</f>
        <v>0</v>
      </c>
      <c r="L372" s="23">
        <f t="shared" si="58"/>
        <v>957</v>
      </c>
      <c r="M372" s="159"/>
      <c r="N372" s="160"/>
      <c r="O372" s="161"/>
      <c r="P372" s="21" cm="1">
        <f t="array" ref="P372">SUMPRODUCT(('③【組立化粧箱】作業依頼＆実績'!$K$7:$K$256=④【組立化粧箱】在庫情報!$B372)*('③【組立化粧箱】作業依頼＆実績'!$L$7:$L$256=④【組立化粧箱】在庫情報!Q$4),('③【組立化粧箱】作業依頼＆実績'!$N$7:$N$256))</f>
        <v>0</v>
      </c>
      <c r="Q372" s="21" cm="1">
        <f t="array" ref="Q372">SUMPRODUCT(('③【組立化粧箱】作業依頼＆実績'!$K$7:$K$256=④【組立化粧箱】在庫情報!$B372)*('③【組立化粧箱】作業依頼＆実績'!$L$7:$L$256=④【組立化粧箱】在庫情報!R$4),('③【組立化粧箱】作業依頼＆実績'!$N$7:$N$256))</f>
        <v>0</v>
      </c>
      <c r="R372" s="23">
        <f t="shared" si="51"/>
        <v>82</v>
      </c>
      <c r="T372" s="68">
        <f t="shared" si="52"/>
        <v>0</v>
      </c>
      <c r="U372" s="22">
        <f t="shared" si="53"/>
        <v>0</v>
      </c>
      <c r="V372" s="69">
        <f t="shared" si="54"/>
        <v>5435</v>
      </c>
    </row>
    <row r="373" spans="2:22" ht="19.5" customHeight="1" collapsed="1" x14ac:dyDescent="0.25">
      <c r="B373" s="128">
        <f t="shared" si="55"/>
        <v>45597</v>
      </c>
      <c r="C373" s="129" t="s">
        <v>75</v>
      </c>
      <c r="D373" s="21" cm="1">
        <f t="array" ref="D373">SUMPRODUCT(('③【組立化粧箱】作業依頼＆実績'!$K$7:$K$256=④【組立化粧箱】在庫情報!$B373)*('③【組立化粧箱】作業依頼＆実績'!$L$7:$L$256=④【組立化粧箱】在庫情報!E$4),('③【組立化粧箱】作業依頼＆実績'!$N$7:$N$256))</f>
        <v>0</v>
      </c>
      <c r="E373" s="22">
        <f>SUMPRODUCT(('⑤【組立化粧箱】出荷依頼＆出荷実績'!$L$7:$L$256=④【組立化粧箱】在庫情報!$B373)*('⑤【組立化粧箱】出荷依頼＆出荷実績'!$M$7:$M$256=④【組立化粧箱】在庫情報!E$4),('⑤【組立化粧箱】出荷依頼＆出荷実績'!$O$7:$O$256))</f>
        <v>0</v>
      </c>
      <c r="F373" s="23">
        <f t="shared" si="56"/>
        <v>4060</v>
      </c>
      <c r="G373" s="21" cm="1">
        <f t="array" ref="G373">SUMPRODUCT(('③【組立化粧箱】作業依頼＆実績'!$K$7:$K$256=④【組立化粧箱】在庫情報!$B373)*('③【組立化粧箱】作業依頼＆実績'!$L$7:$L$256=④【組立化粧箱】在庫情報!H$4),('③【組立化粧箱】作業依頼＆実績'!$N$7:$N$256))</f>
        <v>0</v>
      </c>
      <c r="H373" s="22">
        <f>SUMPRODUCT(('⑤【組立化粧箱】出荷依頼＆出荷実績'!$L$7:$L$256=④【組立化粧箱】在庫情報!$B373)*('⑤【組立化粧箱】出荷依頼＆出荷実績'!$M$7:$M$256=④【組立化粧箱】在庫情報!H$4),('⑤【組立化粧箱】出荷依頼＆出荷実績'!$O$7:$O$256))</f>
        <v>0</v>
      </c>
      <c r="I373" s="23">
        <f t="shared" si="57"/>
        <v>336</v>
      </c>
      <c r="J373" s="21" cm="1">
        <f t="array" ref="J373">SUMPRODUCT(('③【組立化粧箱】作業依頼＆実績'!$K$7:$K$256=④【組立化粧箱】在庫情報!$B373)*('③【組立化粧箱】作業依頼＆実績'!$L$7:$L$256=④【組立化粧箱】在庫情報!K$4),('③【組立化粧箱】作業依頼＆実績'!$N$7:$N$256))</f>
        <v>0</v>
      </c>
      <c r="K373" s="22">
        <f>SUMPRODUCT(('⑤【組立化粧箱】出荷依頼＆出荷実績'!$L$7:$L$256=④【組立化粧箱】在庫情報!$B373)*('⑤【組立化粧箱】出荷依頼＆出荷実績'!$M$7:$M$256=④【組立化粧箱】在庫情報!K$4),('⑤【組立化粧箱】出荷依頼＆出荷実績'!$O$7:$O$256))</f>
        <v>0</v>
      </c>
      <c r="L373" s="23">
        <f t="shared" si="58"/>
        <v>957</v>
      </c>
      <c r="M373" s="159"/>
      <c r="N373" s="160"/>
      <c r="O373" s="161"/>
      <c r="P373" s="21" cm="1">
        <f t="array" ref="P373">SUMPRODUCT(('③【組立化粧箱】作業依頼＆実績'!$K$7:$K$256=④【組立化粧箱】在庫情報!$B373)*('③【組立化粧箱】作業依頼＆実績'!$L$7:$L$256=④【組立化粧箱】在庫情報!Q$4),('③【組立化粧箱】作業依頼＆実績'!$N$7:$N$256))</f>
        <v>0</v>
      </c>
      <c r="Q373" s="21" cm="1">
        <f t="array" ref="Q373">SUMPRODUCT(('③【組立化粧箱】作業依頼＆実績'!$K$7:$K$256=④【組立化粧箱】在庫情報!$B373)*('③【組立化粧箱】作業依頼＆実績'!$L$7:$L$256=④【組立化粧箱】在庫情報!R$4),('③【組立化粧箱】作業依頼＆実績'!$N$7:$N$256))</f>
        <v>0</v>
      </c>
      <c r="R373" s="23">
        <f t="shared" si="51"/>
        <v>82</v>
      </c>
      <c r="T373" s="68">
        <f t="shared" si="52"/>
        <v>0</v>
      </c>
      <c r="U373" s="22">
        <f t="shared" si="53"/>
        <v>0</v>
      </c>
      <c r="V373" s="69">
        <f t="shared" si="54"/>
        <v>5435</v>
      </c>
    </row>
    <row r="374" spans="2:22" ht="19.5" hidden="1" customHeight="1" outlineLevel="2" x14ac:dyDescent="0.25">
      <c r="B374" s="19">
        <f t="shared" si="55"/>
        <v>45598</v>
      </c>
      <c r="C374" s="20" t="s">
        <v>76</v>
      </c>
      <c r="D374" s="21" cm="1">
        <f t="array" ref="D374">SUMPRODUCT(('③【組立化粧箱】作業依頼＆実績'!$K$7:$K$256=④【組立化粧箱】在庫情報!$B374)*('③【組立化粧箱】作業依頼＆実績'!$L$7:$L$256=④【組立化粧箱】在庫情報!E$4),('③【組立化粧箱】作業依頼＆実績'!$N$7:$N$256))</f>
        <v>0</v>
      </c>
      <c r="E374" s="22">
        <f>SUMPRODUCT(('⑤【組立化粧箱】出荷依頼＆出荷実績'!$L$7:$L$256=④【組立化粧箱】在庫情報!$B374)*('⑤【組立化粧箱】出荷依頼＆出荷実績'!$M$7:$M$256=④【組立化粧箱】在庫情報!E$4),('⑤【組立化粧箱】出荷依頼＆出荷実績'!$O$7:$O$256))</f>
        <v>0</v>
      </c>
      <c r="F374" s="23">
        <f t="shared" si="56"/>
        <v>4060</v>
      </c>
      <c r="G374" s="21" cm="1">
        <f t="array" ref="G374">SUMPRODUCT(('③【組立化粧箱】作業依頼＆実績'!$K$7:$K$256=④【組立化粧箱】在庫情報!$B374)*('③【組立化粧箱】作業依頼＆実績'!$L$7:$L$256=④【組立化粧箱】在庫情報!H$4),('③【組立化粧箱】作業依頼＆実績'!$N$7:$N$256))</f>
        <v>0</v>
      </c>
      <c r="H374" s="22">
        <f>SUMPRODUCT(('⑤【組立化粧箱】出荷依頼＆出荷実績'!$L$7:$L$256=④【組立化粧箱】在庫情報!$B374)*('⑤【組立化粧箱】出荷依頼＆出荷実績'!$M$7:$M$256=④【組立化粧箱】在庫情報!H$4),('⑤【組立化粧箱】出荷依頼＆出荷実績'!$O$7:$O$256))</f>
        <v>0</v>
      </c>
      <c r="I374" s="23">
        <f t="shared" si="57"/>
        <v>336</v>
      </c>
      <c r="J374" s="21" cm="1">
        <f t="array" ref="J374">SUMPRODUCT(('③【組立化粧箱】作業依頼＆実績'!$K$7:$K$256=④【組立化粧箱】在庫情報!$B374)*('③【組立化粧箱】作業依頼＆実績'!$L$7:$L$256=④【組立化粧箱】在庫情報!K$4),('③【組立化粧箱】作業依頼＆実績'!$N$7:$N$256))</f>
        <v>0</v>
      </c>
      <c r="K374" s="22">
        <f>SUMPRODUCT(('⑤【組立化粧箱】出荷依頼＆出荷実績'!$L$7:$L$256=④【組立化粧箱】在庫情報!$B374)*('⑤【組立化粧箱】出荷依頼＆出荷実績'!$M$7:$M$256=④【組立化粧箱】在庫情報!K$4),('⑤【組立化粧箱】出荷依頼＆出荷実績'!$O$7:$O$256))</f>
        <v>0</v>
      </c>
      <c r="L374" s="23">
        <f t="shared" si="58"/>
        <v>957</v>
      </c>
      <c r="M374" s="159"/>
      <c r="N374" s="160"/>
      <c r="O374" s="161"/>
      <c r="P374" s="21" cm="1">
        <f t="array" ref="P374">SUMPRODUCT(('③【組立化粧箱】作業依頼＆実績'!$K$7:$K$256=④【組立化粧箱】在庫情報!$B374)*('③【組立化粧箱】作業依頼＆実績'!$L$7:$L$256=④【組立化粧箱】在庫情報!Q$4),('③【組立化粧箱】作業依頼＆実績'!$N$7:$N$256))</f>
        <v>0</v>
      </c>
      <c r="Q374" s="21" cm="1">
        <f t="array" ref="Q374">SUMPRODUCT(('③【組立化粧箱】作業依頼＆実績'!$K$7:$K$256=④【組立化粧箱】在庫情報!$B374)*('③【組立化粧箱】作業依頼＆実績'!$L$7:$L$256=④【組立化粧箱】在庫情報!R$4),('③【組立化粧箱】作業依頼＆実績'!$N$7:$N$256))</f>
        <v>0</v>
      </c>
      <c r="R374" s="23">
        <f t="shared" si="51"/>
        <v>82</v>
      </c>
      <c r="T374" s="68">
        <f t="shared" si="52"/>
        <v>0</v>
      </c>
      <c r="U374" s="22">
        <f t="shared" si="53"/>
        <v>0</v>
      </c>
      <c r="V374" s="69">
        <f t="shared" si="54"/>
        <v>5435</v>
      </c>
    </row>
    <row r="375" spans="2:22" ht="19.5" hidden="1" customHeight="1" outlineLevel="2" x14ac:dyDescent="0.25">
      <c r="B375" s="19">
        <f t="shared" si="55"/>
        <v>45599</v>
      </c>
      <c r="C375" s="20" t="s">
        <v>77</v>
      </c>
      <c r="D375" s="21" cm="1">
        <f t="array" ref="D375">SUMPRODUCT(('③【組立化粧箱】作業依頼＆実績'!$K$7:$K$256=④【組立化粧箱】在庫情報!$B375)*('③【組立化粧箱】作業依頼＆実績'!$L$7:$L$256=④【組立化粧箱】在庫情報!E$4),('③【組立化粧箱】作業依頼＆実績'!$N$7:$N$256))</f>
        <v>0</v>
      </c>
      <c r="E375" s="22">
        <f>SUMPRODUCT(('⑤【組立化粧箱】出荷依頼＆出荷実績'!$L$7:$L$256=④【組立化粧箱】在庫情報!$B375)*('⑤【組立化粧箱】出荷依頼＆出荷実績'!$M$7:$M$256=④【組立化粧箱】在庫情報!E$4),('⑤【組立化粧箱】出荷依頼＆出荷実績'!$O$7:$O$256))</f>
        <v>0</v>
      </c>
      <c r="F375" s="23">
        <f t="shared" si="56"/>
        <v>4060</v>
      </c>
      <c r="G375" s="21" cm="1">
        <f t="array" ref="G375">SUMPRODUCT(('③【組立化粧箱】作業依頼＆実績'!$K$7:$K$256=④【組立化粧箱】在庫情報!$B375)*('③【組立化粧箱】作業依頼＆実績'!$L$7:$L$256=④【組立化粧箱】在庫情報!H$4),('③【組立化粧箱】作業依頼＆実績'!$N$7:$N$256))</f>
        <v>0</v>
      </c>
      <c r="H375" s="22">
        <f>SUMPRODUCT(('⑤【組立化粧箱】出荷依頼＆出荷実績'!$L$7:$L$256=④【組立化粧箱】在庫情報!$B375)*('⑤【組立化粧箱】出荷依頼＆出荷実績'!$M$7:$M$256=④【組立化粧箱】在庫情報!H$4),('⑤【組立化粧箱】出荷依頼＆出荷実績'!$O$7:$O$256))</f>
        <v>0</v>
      </c>
      <c r="I375" s="23">
        <f t="shared" si="57"/>
        <v>336</v>
      </c>
      <c r="J375" s="21" cm="1">
        <f t="array" ref="J375">SUMPRODUCT(('③【組立化粧箱】作業依頼＆実績'!$K$7:$K$256=④【組立化粧箱】在庫情報!$B375)*('③【組立化粧箱】作業依頼＆実績'!$L$7:$L$256=④【組立化粧箱】在庫情報!K$4),('③【組立化粧箱】作業依頼＆実績'!$N$7:$N$256))</f>
        <v>0</v>
      </c>
      <c r="K375" s="22">
        <f>SUMPRODUCT(('⑤【組立化粧箱】出荷依頼＆出荷実績'!$L$7:$L$256=④【組立化粧箱】在庫情報!$B375)*('⑤【組立化粧箱】出荷依頼＆出荷実績'!$M$7:$M$256=④【組立化粧箱】在庫情報!K$4),('⑤【組立化粧箱】出荷依頼＆出荷実績'!$O$7:$O$256))</f>
        <v>0</v>
      </c>
      <c r="L375" s="23">
        <f t="shared" si="58"/>
        <v>957</v>
      </c>
      <c r="M375" s="159"/>
      <c r="N375" s="160"/>
      <c r="O375" s="161"/>
      <c r="P375" s="21" cm="1">
        <f t="array" ref="P375">SUMPRODUCT(('③【組立化粧箱】作業依頼＆実績'!$K$7:$K$256=④【組立化粧箱】在庫情報!$B375)*('③【組立化粧箱】作業依頼＆実績'!$L$7:$L$256=④【組立化粧箱】在庫情報!Q$4),('③【組立化粧箱】作業依頼＆実績'!$N$7:$N$256))</f>
        <v>0</v>
      </c>
      <c r="Q375" s="21" cm="1">
        <f t="array" ref="Q375">SUMPRODUCT(('③【組立化粧箱】作業依頼＆実績'!$K$7:$K$256=④【組立化粧箱】在庫情報!$B375)*('③【組立化粧箱】作業依頼＆実績'!$L$7:$L$256=④【組立化粧箱】在庫情報!R$4),('③【組立化粧箱】作業依頼＆実績'!$N$7:$N$256))</f>
        <v>0</v>
      </c>
      <c r="R375" s="23">
        <f t="shared" si="51"/>
        <v>82</v>
      </c>
      <c r="T375" s="68">
        <f t="shared" si="52"/>
        <v>0</v>
      </c>
      <c r="U375" s="22">
        <f t="shared" si="53"/>
        <v>0</v>
      </c>
      <c r="V375" s="69">
        <f t="shared" si="54"/>
        <v>5435</v>
      </c>
    </row>
    <row r="376" spans="2:22" ht="19.5" hidden="1" customHeight="1" outlineLevel="2" x14ac:dyDescent="0.25">
      <c r="B376" s="19">
        <f t="shared" si="55"/>
        <v>45600</v>
      </c>
      <c r="C376" s="20" t="s">
        <v>78</v>
      </c>
      <c r="D376" s="21" cm="1">
        <f t="array" ref="D376">SUMPRODUCT(('③【組立化粧箱】作業依頼＆実績'!$K$7:$K$256=④【組立化粧箱】在庫情報!$B376)*('③【組立化粧箱】作業依頼＆実績'!$L$7:$L$256=④【組立化粧箱】在庫情報!E$4),('③【組立化粧箱】作業依頼＆実績'!$N$7:$N$256))</f>
        <v>0</v>
      </c>
      <c r="E376" s="22">
        <f>SUMPRODUCT(('⑤【組立化粧箱】出荷依頼＆出荷実績'!$L$7:$L$256=④【組立化粧箱】在庫情報!$B376)*('⑤【組立化粧箱】出荷依頼＆出荷実績'!$M$7:$M$256=④【組立化粧箱】在庫情報!E$4),('⑤【組立化粧箱】出荷依頼＆出荷実績'!$O$7:$O$256))</f>
        <v>0</v>
      </c>
      <c r="F376" s="23">
        <f t="shared" si="56"/>
        <v>4060</v>
      </c>
      <c r="G376" s="21" cm="1">
        <f t="array" ref="G376">SUMPRODUCT(('③【組立化粧箱】作業依頼＆実績'!$K$7:$K$256=④【組立化粧箱】在庫情報!$B376)*('③【組立化粧箱】作業依頼＆実績'!$L$7:$L$256=④【組立化粧箱】在庫情報!H$4),('③【組立化粧箱】作業依頼＆実績'!$N$7:$N$256))</f>
        <v>0</v>
      </c>
      <c r="H376" s="22">
        <f>SUMPRODUCT(('⑤【組立化粧箱】出荷依頼＆出荷実績'!$L$7:$L$256=④【組立化粧箱】在庫情報!$B376)*('⑤【組立化粧箱】出荷依頼＆出荷実績'!$M$7:$M$256=④【組立化粧箱】在庫情報!H$4),('⑤【組立化粧箱】出荷依頼＆出荷実績'!$O$7:$O$256))</f>
        <v>0</v>
      </c>
      <c r="I376" s="23">
        <f t="shared" si="57"/>
        <v>336</v>
      </c>
      <c r="J376" s="21" cm="1">
        <f t="array" ref="J376">SUMPRODUCT(('③【組立化粧箱】作業依頼＆実績'!$K$7:$K$256=④【組立化粧箱】在庫情報!$B376)*('③【組立化粧箱】作業依頼＆実績'!$L$7:$L$256=④【組立化粧箱】在庫情報!K$4),('③【組立化粧箱】作業依頼＆実績'!$N$7:$N$256))</f>
        <v>0</v>
      </c>
      <c r="K376" s="22">
        <f>SUMPRODUCT(('⑤【組立化粧箱】出荷依頼＆出荷実績'!$L$7:$L$256=④【組立化粧箱】在庫情報!$B376)*('⑤【組立化粧箱】出荷依頼＆出荷実績'!$M$7:$M$256=④【組立化粧箱】在庫情報!K$4),('⑤【組立化粧箱】出荷依頼＆出荷実績'!$O$7:$O$256))</f>
        <v>0</v>
      </c>
      <c r="L376" s="23">
        <f t="shared" si="58"/>
        <v>957</v>
      </c>
      <c r="M376" s="159"/>
      <c r="N376" s="160"/>
      <c r="O376" s="161"/>
      <c r="P376" s="21" cm="1">
        <f t="array" ref="P376">SUMPRODUCT(('③【組立化粧箱】作業依頼＆実績'!$K$7:$K$256=④【組立化粧箱】在庫情報!$B376)*('③【組立化粧箱】作業依頼＆実績'!$L$7:$L$256=④【組立化粧箱】在庫情報!Q$4),('③【組立化粧箱】作業依頼＆実績'!$N$7:$N$256))</f>
        <v>0</v>
      </c>
      <c r="Q376" s="21" cm="1">
        <f t="array" ref="Q376">SUMPRODUCT(('③【組立化粧箱】作業依頼＆実績'!$K$7:$K$256=④【組立化粧箱】在庫情報!$B376)*('③【組立化粧箱】作業依頼＆実績'!$L$7:$L$256=④【組立化粧箱】在庫情報!R$4),('③【組立化粧箱】作業依頼＆実績'!$N$7:$N$256))</f>
        <v>0</v>
      </c>
      <c r="R376" s="23">
        <f t="shared" si="51"/>
        <v>82</v>
      </c>
      <c r="T376" s="68">
        <f t="shared" si="52"/>
        <v>0</v>
      </c>
      <c r="U376" s="22">
        <f t="shared" si="53"/>
        <v>0</v>
      </c>
      <c r="V376" s="69">
        <f t="shared" si="54"/>
        <v>5435</v>
      </c>
    </row>
    <row r="377" spans="2:22" ht="19.5" hidden="1" customHeight="1" outlineLevel="2" x14ac:dyDescent="0.25">
      <c r="B377" s="19">
        <f t="shared" si="55"/>
        <v>45601</v>
      </c>
      <c r="C377" s="20" t="s">
        <v>79</v>
      </c>
      <c r="D377" s="21" cm="1">
        <f t="array" ref="D377">SUMPRODUCT(('③【組立化粧箱】作業依頼＆実績'!$K$7:$K$256=④【組立化粧箱】在庫情報!$B377)*('③【組立化粧箱】作業依頼＆実績'!$L$7:$L$256=④【組立化粧箱】在庫情報!E$4),('③【組立化粧箱】作業依頼＆実績'!$N$7:$N$256))</f>
        <v>0</v>
      </c>
      <c r="E377" s="22">
        <f>SUMPRODUCT(('⑤【組立化粧箱】出荷依頼＆出荷実績'!$L$7:$L$256=④【組立化粧箱】在庫情報!$B377)*('⑤【組立化粧箱】出荷依頼＆出荷実績'!$M$7:$M$256=④【組立化粧箱】在庫情報!E$4),('⑤【組立化粧箱】出荷依頼＆出荷実績'!$O$7:$O$256))</f>
        <v>0</v>
      </c>
      <c r="F377" s="23">
        <f t="shared" si="56"/>
        <v>4060</v>
      </c>
      <c r="G377" s="21" cm="1">
        <f t="array" ref="G377">SUMPRODUCT(('③【組立化粧箱】作業依頼＆実績'!$K$7:$K$256=④【組立化粧箱】在庫情報!$B377)*('③【組立化粧箱】作業依頼＆実績'!$L$7:$L$256=④【組立化粧箱】在庫情報!H$4),('③【組立化粧箱】作業依頼＆実績'!$N$7:$N$256))</f>
        <v>0</v>
      </c>
      <c r="H377" s="22">
        <f>SUMPRODUCT(('⑤【組立化粧箱】出荷依頼＆出荷実績'!$L$7:$L$256=④【組立化粧箱】在庫情報!$B377)*('⑤【組立化粧箱】出荷依頼＆出荷実績'!$M$7:$M$256=④【組立化粧箱】在庫情報!H$4),('⑤【組立化粧箱】出荷依頼＆出荷実績'!$O$7:$O$256))</f>
        <v>0</v>
      </c>
      <c r="I377" s="23">
        <f t="shared" si="57"/>
        <v>336</v>
      </c>
      <c r="J377" s="21" cm="1">
        <f t="array" ref="J377">SUMPRODUCT(('③【組立化粧箱】作業依頼＆実績'!$K$7:$K$256=④【組立化粧箱】在庫情報!$B377)*('③【組立化粧箱】作業依頼＆実績'!$L$7:$L$256=④【組立化粧箱】在庫情報!K$4),('③【組立化粧箱】作業依頼＆実績'!$N$7:$N$256))</f>
        <v>0</v>
      </c>
      <c r="K377" s="22">
        <f>SUMPRODUCT(('⑤【組立化粧箱】出荷依頼＆出荷実績'!$L$7:$L$256=④【組立化粧箱】在庫情報!$B377)*('⑤【組立化粧箱】出荷依頼＆出荷実績'!$M$7:$M$256=④【組立化粧箱】在庫情報!K$4),('⑤【組立化粧箱】出荷依頼＆出荷実績'!$O$7:$O$256))</f>
        <v>0</v>
      </c>
      <c r="L377" s="23">
        <f t="shared" si="58"/>
        <v>957</v>
      </c>
      <c r="M377" s="159"/>
      <c r="N377" s="160"/>
      <c r="O377" s="161"/>
      <c r="P377" s="21" cm="1">
        <f t="array" ref="P377">SUMPRODUCT(('③【組立化粧箱】作業依頼＆実績'!$K$7:$K$256=④【組立化粧箱】在庫情報!$B377)*('③【組立化粧箱】作業依頼＆実績'!$L$7:$L$256=④【組立化粧箱】在庫情報!Q$4),('③【組立化粧箱】作業依頼＆実績'!$N$7:$N$256))</f>
        <v>0</v>
      </c>
      <c r="Q377" s="21" cm="1">
        <f t="array" ref="Q377">SUMPRODUCT(('③【組立化粧箱】作業依頼＆実績'!$K$7:$K$256=④【組立化粧箱】在庫情報!$B377)*('③【組立化粧箱】作業依頼＆実績'!$L$7:$L$256=④【組立化粧箱】在庫情報!R$4),('③【組立化粧箱】作業依頼＆実績'!$N$7:$N$256))</f>
        <v>0</v>
      </c>
      <c r="R377" s="23">
        <f t="shared" si="51"/>
        <v>82</v>
      </c>
      <c r="T377" s="68">
        <f t="shared" si="52"/>
        <v>0</v>
      </c>
      <c r="U377" s="22">
        <f t="shared" si="53"/>
        <v>0</v>
      </c>
      <c r="V377" s="69">
        <f t="shared" si="54"/>
        <v>5435</v>
      </c>
    </row>
    <row r="378" spans="2:22" ht="19.5" hidden="1" customHeight="1" outlineLevel="2" x14ac:dyDescent="0.25">
      <c r="B378" s="19">
        <f t="shared" si="55"/>
        <v>45602</v>
      </c>
      <c r="C378" s="20" t="s">
        <v>80</v>
      </c>
      <c r="D378" s="21" cm="1">
        <f t="array" ref="D378">SUMPRODUCT(('③【組立化粧箱】作業依頼＆実績'!$K$7:$K$256=④【組立化粧箱】在庫情報!$B378)*('③【組立化粧箱】作業依頼＆実績'!$L$7:$L$256=④【組立化粧箱】在庫情報!E$4),('③【組立化粧箱】作業依頼＆実績'!$N$7:$N$256))</f>
        <v>0</v>
      </c>
      <c r="E378" s="22">
        <f>SUMPRODUCT(('⑤【組立化粧箱】出荷依頼＆出荷実績'!$L$7:$L$256=④【組立化粧箱】在庫情報!$B378)*('⑤【組立化粧箱】出荷依頼＆出荷実績'!$M$7:$M$256=④【組立化粧箱】在庫情報!E$4),('⑤【組立化粧箱】出荷依頼＆出荷実績'!$O$7:$O$256))</f>
        <v>0</v>
      </c>
      <c r="F378" s="23">
        <f t="shared" si="56"/>
        <v>4060</v>
      </c>
      <c r="G378" s="21" cm="1">
        <f t="array" ref="G378">SUMPRODUCT(('③【組立化粧箱】作業依頼＆実績'!$K$7:$K$256=④【組立化粧箱】在庫情報!$B378)*('③【組立化粧箱】作業依頼＆実績'!$L$7:$L$256=④【組立化粧箱】在庫情報!H$4),('③【組立化粧箱】作業依頼＆実績'!$N$7:$N$256))</f>
        <v>0</v>
      </c>
      <c r="H378" s="22">
        <f>SUMPRODUCT(('⑤【組立化粧箱】出荷依頼＆出荷実績'!$L$7:$L$256=④【組立化粧箱】在庫情報!$B378)*('⑤【組立化粧箱】出荷依頼＆出荷実績'!$M$7:$M$256=④【組立化粧箱】在庫情報!H$4),('⑤【組立化粧箱】出荷依頼＆出荷実績'!$O$7:$O$256))</f>
        <v>0</v>
      </c>
      <c r="I378" s="23">
        <f t="shared" si="57"/>
        <v>336</v>
      </c>
      <c r="J378" s="21" cm="1">
        <f t="array" ref="J378">SUMPRODUCT(('③【組立化粧箱】作業依頼＆実績'!$K$7:$K$256=④【組立化粧箱】在庫情報!$B378)*('③【組立化粧箱】作業依頼＆実績'!$L$7:$L$256=④【組立化粧箱】在庫情報!K$4),('③【組立化粧箱】作業依頼＆実績'!$N$7:$N$256))</f>
        <v>0</v>
      </c>
      <c r="K378" s="22">
        <f>SUMPRODUCT(('⑤【組立化粧箱】出荷依頼＆出荷実績'!$L$7:$L$256=④【組立化粧箱】在庫情報!$B378)*('⑤【組立化粧箱】出荷依頼＆出荷実績'!$M$7:$M$256=④【組立化粧箱】在庫情報!K$4),('⑤【組立化粧箱】出荷依頼＆出荷実績'!$O$7:$O$256))</f>
        <v>0</v>
      </c>
      <c r="L378" s="23">
        <f t="shared" si="58"/>
        <v>957</v>
      </c>
      <c r="M378" s="159"/>
      <c r="N378" s="160"/>
      <c r="O378" s="161"/>
      <c r="P378" s="21" cm="1">
        <f t="array" ref="P378">SUMPRODUCT(('③【組立化粧箱】作業依頼＆実績'!$K$7:$K$256=④【組立化粧箱】在庫情報!$B378)*('③【組立化粧箱】作業依頼＆実績'!$L$7:$L$256=④【組立化粧箱】在庫情報!Q$4),('③【組立化粧箱】作業依頼＆実績'!$N$7:$N$256))</f>
        <v>0</v>
      </c>
      <c r="Q378" s="21" cm="1">
        <f t="array" ref="Q378">SUMPRODUCT(('③【組立化粧箱】作業依頼＆実績'!$K$7:$K$256=④【組立化粧箱】在庫情報!$B378)*('③【組立化粧箱】作業依頼＆実績'!$L$7:$L$256=④【組立化粧箱】在庫情報!R$4),('③【組立化粧箱】作業依頼＆実績'!$N$7:$N$256))</f>
        <v>0</v>
      </c>
      <c r="R378" s="23">
        <f t="shared" si="51"/>
        <v>82</v>
      </c>
      <c r="T378" s="68">
        <f t="shared" si="52"/>
        <v>0</v>
      </c>
      <c r="U378" s="22">
        <f t="shared" si="53"/>
        <v>0</v>
      </c>
      <c r="V378" s="69">
        <f t="shared" si="54"/>
        <v>5435</v>
      </c>
    </row>
    <row r="379" spans="2:22" ht="19.5" hidden="1" customHeight="1" outlineLevel="2" x14ac:dyDescent="0.25">
      <c r="B379" s="19">
        <f t="shared" si="55"/>
        <v>45603</v>
      </c>
      <c r="C379" s="20" t="s">
        <v>81</v>
      </c>
      <c r="D379" s="21" cm="1">
        <f t="array" ref="D379">SUMPRODUCT(('③【組立化粧箱】作業依頼＆実績'!$K$7:$K$256=④【組立化粧箱】在庫情報!$B379)*('③【組立化粧箱】作業依頼＆実績'!$L$7:$L$256=④【組立化粧箱】在庫情報!E$4),('③【組立化粧箱】作業依頼＆実績'!$N$7:$N$256))</f>
        <v>0</v>
      </c>
      <c r="E379" s="22">
        <f>SUMPRODUCT(('⑤【組立化粧箱】出荷依頼＆出荷実績'!$L$7:$L$256=④【組立化粧箱】在庫情報!$B379)*('⑤【組立化粧箱】出荷依頼＆出荷実績'!$M$7:$M$256=④【組立化粧箱】在庫情報!E$4),('⑤【組立化粧箱】出荷依頼＆出荷実績'!$O$7:$O$256))</f>
        <v>0</v>
      </c>
      <c r="F379" s="23">
        <f t="shared" si="56"/>
        <v>4060</v>
      </c>
      <c r="G379" s="21" cm="1">
        <f t="array" ref="G379">SUMPRODUCT(('③【組立化粧箱】作業依頼＆実績'!$K$7:$K$256=④【組立化粧箱】在庫情報!$B379)*('③【組立化粧箱】作業依頼＆実績'!$L$7:$L$256=④【組立化粧箱】在庫情報!H$4),('③【組立化粧箱】作業依頼＆実績'!$N$7:$N$256))</f>
        <v>0</v>
      </c>
      <c r="H379" s="22">
        <f>SUMPRODUCT(('⑤【組立化粧箱】出荷依頼＆出荷実績'!$L$7:$L$256=④【組立化粧箱】在庫情報!$B379)*('⑤【組立化粧箱】出荷依頼＆出荷実績'!$M$7:$M$256=④【組立化粧箱】在庫情報!H$4),('⑤【組立化粧箱】出荷依頼＆出荷実績'!$O$7:$O$256))</f>
        <v>0</v>
      </c>
      <c r="I379" s="23">
        <f t="shared" si="57"/>
        <v>336</v>
      </c>
      <c r="J379" s="21" cm="1">
        <f t="array" ref="J379">SUMPRODUCT(('③【組立化粧箱】作業依頼＆実績'!$K$7:$K$256=④【組立化粧箱】在庫情報!$B379)*('③【組立化粧箱】作業依頼＆実績'!$L$7:$L$256=④【組立化粧箱】在庫情報!K$4),('③【組立化粧箱】作業依頼＆実績'!$N$7:$N$256))</f>
        <v>0</v>
      </c>
      <c r="K379" s="22">
        <f>SUMPRODUCT(('⑤【組立化粧箱】出荷依頼＆出荷実績'!$L$7:$L$256=④【組立化粧箱】在庫情報!$B379)*('⑤【組立化粧箱】出荷依頼＆出荷実績'!$M$7:$M$256=④【組立化粧箱】在庫情報!K$4),('⑤【組立化粧箱】出荷依頼＆出荷実績'!$O$7:$O$256))</f>
        <v>0</v>
      </c>
      <c r="L379" s="23">
        <f t="shared" si="58"/>
        <v>957</v>
      </c>
      <c r="M379" s="159"/>
      <c r="N379" s="160"/>
      <c r="O379" s="161"/>
      <c r="P379" s="21" cm="1">
        <f t="array" ref="P379">SUMPRODUCT(('③【組立化粧箱】作業依頼＆実績'!$K$7:$K$256=④【組立化粧箱】在庫情報!$B379)*('③【組立化粧箱】作業依頼＆実績'!$L$7:$L$256=④【組立化粧箱】在庫情報!Q$4),('③【組立化粧箱】作業依頼＆実績'!$N$7:$N$256))</f>
        <v>0</v>
      </c>
      <c r="Q379" s="21" cm="1">
        <f t="array" ref="Q379">SUMPRODUCT(('③【組立化粧箱】作業依頼＆実績'!$K$7:$K$256=④【組立化粧箱】在庫情報!$B379)*('③【組立化粧箱】作業依頼＆実績'!$L$7:$L$256=④【組立化粧箱】在庫情報!R$4),('③【組立化粧箱】作業依頼＆実績'!$N$7:$N$256))</f>
        <v>0</v>
      </c>
      <c r="R379" s="23">
        <f t="shared" si="51"/>
        <v>82</v>
      </c>
      <c r="T379" s="68">
        <f t="shared" si="52"/>
        <v>0</v>
      </c>
      <c r="U379" s="22">
        <f t="shared" si="53"/>
        <v>0</v>
      </c>
      <c r="V379" s="69">
        <f t="shared" si="54"/>
        <v>5435</v>
      </c>
    </row>
    <row r="380" spans="2:22" ht="19.5" hidden="1" customHeight="1" outlineLevel="2" x14ac:dyDescent="0.25">
      <c r="B380" s="19">
        <f t="shared" si="55"/>
        <v>45604</v>
      </c>
      <c r="C380" s="20" t="s">
        <v>75</v>
      </c>
      <c r="D380" s="21" cm="1">
        <f t="array" ref="D380">SUMPRODUCT(('③【組立化粧箱】作業依頼＆実績'!$K$7:$K$256=④【組立化粧箱】在庫情報!$B380)*('③【組立化粧箱】作業依頼＆実績'!$L$7:$L$256=④【組立化粧箱】在庫情報!E$4),('③【組立化粧箱】作業依頼＆実績'!$N$7:$N$256))</f>
        <v>0</v>
      </c>
      <c r="E380" s="22">
        <f>SUMPRODUCT(('⑤【組立化粧箱】出荷依頼＆出荷実績'!$L$7:$L$256=④【組立化粧箱】在庫情報!$B380)*('⑤【組立化粧箱】出荷依頼＆出荷実績'!$M$7:$M$256=④【組立化粧箱】在庫情報!E$4),('⑤【組立化粧箱】出荷依頼＆出荷実績'!$O$7:$O$256))</f>
        <v>0</v>
      </c>
      <c r="F380" s="23">
        <f t="shared" si="56"/>
        <v>4060</v>
      </c>
      <c r="G380" s="21" cm="1">
        <f t="array" ref="G380">SUMPRODUCT(('③【組立化粧箱】作業依頼＆実績'!$K$7:$K$256=④【組立化粧箱】在庫情報!$B380)*('③【組立化粧箱】作業依頼＆実績'!$L$7:$L$256=④【組立化粧箱】在庫情報!H$4),('③【組立化粧箱】作業依頼＆実績'!$N$7:$N$256))</f>
        <v>0</v>
      </c>
      <c r="H380" s="22">
        <f>SUMPRODUCT(('⑤【組立化粧箱】出荷依頼＆出荷実績'!$L$7:$L$256=④【組立化粧箱】在庫情報!$B380)*('⑤【組立化粧箱】出荷依頼＆出荷実績'!$M$7:$M$256=④【組立化粧箱】在庫情報!H$4),('⑤【組立化粧箱】出荷依頼＆出荷実績'!$O$7:$O$256))</f>
        <v>0</v>
      </c>
      <c r="I380" s="23">
        <f t="shared" si="57"/>
        <v>336</v>
      </c>
      <c r="J380" s="21" cm="1">
        <f t="array" ref="J380">SUMPRODUCT(('③【組立化粧箱】作業依頼＆実績'!$K$7:$K$256=④【組立化粧箱】在庫情報!$B380)*('③【組立化粧箱】作業依頼＆実績'!$L$7:$L$256=④【組立化粧箱】在庫情報!K$4),('③【組立化粧箱】作業依頼＆実績'!$N$7:$N$256))</f>
        <v>0</v>
      </c>
      <c r="K380" s="22">
        <f>SUMPRODUCT(('⑤【組立化粧箱】出荷依頼＆出荷実績'!$L$7:$L$256=④【組立化粧箱】在庫情報!$B380)*('⑤【組立化粧箱】出荷依頼＆出荷実績'!$M$7:$M$256=④【組立化粧箱】在庫情報!K$4),('⑤【組立化粧箱】出荷依頼＆出荷実績'!$O$7:$O$256))</f>
        <v>0</v>
      </c>
      <c r="L380" s="23">
        <f t="shared" si="58"/>
        <v>957</v>
      </c>
      <c r="M380" s="159"/>
      <c r="N380" s="160"/>
      <c r="O380" s="161"/>
      <c r="P380" s="21" cm="1">
        <f t="array" ref="P380">SUMPRODUCT(('③【組立化粧箱】作業依頼＆実績'!$K$7:$K$256=④【組立化粧箱】在庫情報!$B380)*('③【組立化粧箱】作業依頼＆実績'!$L$7:$L$256=④【組立化粧箱】在庫情報!Q$4),('③【組立化粧箱】作業依頼＆実績'!$N$7:$N$256))</f>
        <v>0</v>
      </c>
      <c r="Q380" s="21" cm="1">
        <f t="array" ref="Q380">SUMPRODUCT(('③【組立化粧箱】作業依頼＆実績'!$K$7:$K$256=④【組立化粧箱】在庫情報!$B380)*('③【組立化粧箱】作業依頼＆実績'!$L$7:$L$256=④【組立化粧箱】在庫情報!R$4),('③【組立化粧箱】作業依頼＆実績'!$N$7:$N$256))</f>
        <v>0</v>
      </c>
      <c r="R380" s="23">
        <f t="shared" si="51"/>
        <v>82</v>
      </c>
      <c r="T380" s="68">
        <f t="shared" si="52"/>
        <v>0</v>
      </c>
      <c r="U380" s="22">
        <f t="shared" si="53"/>
        <v>0</v>
      </c>
      <c r="V380" s="69">
        <f t="shared" si="54"/>
        <v>5435</v>
      </c>
    </row>
    <row r="381" spans="2:22" ht="19.5" hidden="1" customHeight="1" outlineLevel="2" x14ac:dyDescent="0.25">
      <c r="B381" s="19">
        <f t="shared" si="55"/>
        <v>45605</v>
      </c>
      <c r="C381" s="20" t="s">
        <v>76</v>
      </c>
      <c r="D381" s="21" cm="1">
        <f t="array" ref="D381">SUMPRODUCT(('③【組立化粧箱】作業依頼＆実績'!$K$7:$K$256=④【組立化粧箱】在庫情報!$B381)*('③【組立化粧箱】作業依頼＆実績'!$L$7:$L$256=④【組立化粧箱】在庫情報!E$4),('③【組立化粧箱】作業依頼＆実績'!$N$7:$N$256))</f>
        <v>0</v>
      </c>
      <c r="E381" s="22">
        <f>SUMPRODUCT(('⑤【組立化粧箱】出荷依頼＆出荷実績'!$L$7:$L$256=④【組立化粧箱】在庫情報!$B381)*('⑤【組立化粧箱】出荷依頼＆出荷実績'!$M$7:$M$256=④【組立化粧箱】在庫情報!E$4),('⑤【組立化粧箱】出荷依頼＆出荷実績'!$O$7:$O$256))</f>
        <v>0</v>
      </c>
      <c r="F381" s="23">
        <f t="shared" si="56"/>
        <v>4060</v>
      </c>
      <c r="G381" s="21" cm="1">
        <f t="array" ref="G381">SUMPRODUCT(('③【組立化粧箱】作業依頼＆実績'!$K$7:$K$256=④【組立化粧箱】在庫情報!$B381)*('③【組立化粧箱】作業依頼＆実績'!$L$7:$L$256=④【組立化粧箱】在庫情報!H$4),('③【組立化粧箱】作業依頼＆実績'!$N$7:$N$256))</f>
        <v>0</v>
      </c>
      <c r="H381" s="22">
        <f>SUMPRODUCT(('⑤【組立化粧箱】出荷依頼＆出荷実績'!$L$7:$L$256=④【組立化粧箱】在庫情報!$B381)*('⑤【組立化粧箱】出荷依頼＆出荷実績'!$M$7:$M$256=④【組立化粧箱】在庫情報!H$4),('⑤【組立化粧箱】出荷依頼＆出荷実績'!$O$7:$O$256))</f>
        <v>0</v>
      </c>
      <c r="I381" s="23">
        <f t="shared" si="57"/>
        <v>336</v>
      </c>
      <c r="J381" s="21" cm="1">
        <f t="array" ref="J381">SUMPRODUCT(('③【組立化粧箱】作業依頼＆実績'!$K$7:$K$256=④【組立化粧箱】在庫情報!$B381)*('③【組立化粧箱】作業依頼＆実績'!$L$7:$L$256=④【組立化粧箱】在庫情報!K$4),('③【組立化粧箱】作業依頼＆実績'!$N$7:$N$256))</f>
        <v>0</v>
      </c>
      <c r="K381" s="22">
        <f>SUMPRODUCT(('⑤【組立化粧箱】出荷依頼＆出荷実績'!$L$7:$L$256=④【組立化粧箱】在庫情報!$B381)*('⑤【組立化粧箱】出荷依頼＆出荷実績'!$M$7:$M$256=④【組立化粧箱】在庫情報!K$4),('⑤【組立化粧箱】出荷依頼＆出荷実績'!$O$7:$O$256))</f>
        <v>0</v>
      </c>
      <c r="L381" s="23">
        <f t="shared" si="58"/>
        <v>957</v>
      </c>
      <c r="M381" s="159"/>
      <c r="N381" s="160"/>
      <c r="O381" s="161"/>
      <c r="P381" s="21" cm="1">
        <f t="array" ref="P381">SUMPRODUCT(('③【組立化粧箱】作業依頼＆実績'!$K$7:$K$256=④【組立化粧箱】在庫情報!$B381)*('③【組立化粧箱】作業依頼＆実績'!$L$7:$L$256=④【組立化粧箱】在庫情報!Q$4),('③【組立化粧箱】作業依頼＆実績'!$N$7:$N$256))</f>
        <v>0</v>
      </c>
      <c r="Q381" s="21" cm="1">
        <f t="array" ref="Q381">SUMPRODUCT(('③【組立化粧箱】作業依頼＆実績'!$K$7:$K$256=④【組立化粧箱】在庫情報!$B381)*('③【組立化粧箱】作業依頼＆実績'!$L$7:$L$256=④【組立化粧箱】在庫情報!R$4),('③【組立化粧箱】作業依頼＆実績'!$N$7:$N$256))</f>
        <v>0</v>
      </c>
      <c r="R381" s="23">
        <f t="shared" si="51"/>
        <v>82</v>
      </c>
      <c r="T381" s="68">
        <f t="shared" si="52"/>
        <v>0</v>
      </c>
      <c r="U381" s="22">
        <f t="shared" si="53"/>
        <v>0</v>
      </c>
      <c r="V381" s="69">
        <f t="shared" si="54"/>
        <v>5435</v>
      </c>
    </row>
    <row r="382" spans="2:22" ht="19.5" hidden="1" customHeight="1" outlineLevel="2" x14ac:dyDescent="0.25">
      <c r="B382" s="19">
        <f t="shared" si="55"/>
        <v>45606</v>
      </c>
      <c r="C382" s="20" t="s">
        <v>77</v>
      </c>
      <c r="D382" s="21" cm="1">
        <f t="array" ref="D382">SUMPRODUCT(('③【組立化粧箱】作業依頼＆実績'!$K$7:$K$256=④【組立化粧箱】在庫情報!$B382)*('③【組立化粧箱】作業依頼＆実績'!$L$7:$L$256=④【組立化粧箱】在庫情報!E$4),('③【組立化粧箱】作業依頼＆実績'!$N$7:$N$256))</f>
        <v>0</v>
      </c>
      <c r="E382" s="22">
        <f>SUMPRODUCT(('⑤【組立化粧箱】出荷依頼＆出荷実績'!$L$7:$L$256=④【組立化粧箱】在庫情報!$B382)*('⑤【組立化粧箱】出荷依頼＆出荷実績'!$M$7:$M$256=④【組立化粧箱】在庫情報!E$4),('⑤【組立化粧箱】出荷依頼＆出荷実績'!$O$7:$O$256))</f>
        <v>0</v>
      </c>
      <c r="F382" s="23">
        <f t="shared" si="56"/>
        <v>4060</v>
      </c>
      <c r="G382" s="21" cm="1">
        <f t="array" ref="G382">SUMPRODUCT(('③【組立化粧箱】作業依頼＆実績'!$K$7:$K$256=④【組立化粧箱】在庫情報!$B382)*('③【組立化粧箱】作業依頼＆実績'!$L$7:$L$256=④【組立化粧箱】在庫情報!H$4),('③【組立化粧箱】作業依頼＆実績'!$N$7:$N$256))</f>
        <v>0</v>
      </c>
      <c r="H382" s="22">
        <f>SUMPRODUCT(('⑤【組立化粧箱】出荷依頼＆出荷実績'!$L$7:$L$256=④【組立化粧箱】在庫情報!$B382)*('⑤【組立化粧箱】出荷依頼＆出荷実績'!$M$7:$M$256=④【組立化粧箱】在庫情報!H$4),('⑤【組立化粧箱】出荷依頼＆出荷実績'!$O$7:$O$256))</f>
        <v>0</v>
      </c>
      <c r="I382" s="23">
        <f t="shared" si="57"/>
        <v>336</v>
      </c>
      <c r="J382" s="21" cm="1">
        <f t="array" ref="J382">SUMPRODUCT(('③【組立化粧箱】作業依頼＆実績'!$K$7:$K$256=④【組立化粧箱】在庫情報!$B382)*('③【組立化粧箱】作業依頼＆実績'!$L$7:$L$256=④【組立化粧箱】在庫情報!K$4),('③【組立化粧箱】作業依頼＆実績'!$N$7:$N$256))</f>
        <v>0</v>
      </c>
      <c r="K382" s="22">
        <f>SUMPRODUCT(('⑤【組立化粧箱】出荷依頼＆出荷実績'!$L$7:$L$256=④【組立化粧箱】在庫情報!$B382)*('⑤【組立化粧箱】出荷依頼＆出荷実績'!$M$7:$M$256=④【組立化粧箱】在庫情報!K$4),('⑤【組立化粧箱】出荷依頼＆出荷実績'!$O$7:$O$256))</f>
        <v>0</v>
      </c>
      <c r="L382" s="23">
        <f t="shared" si="58"/>
        <v>957</v>
      </c>
      <c r="M382" s="159"/>
      <c r="N382" s="160"/>
      <c r="O382" s="161"/>
      <c r="P382" s="21" cm="1">
        <f t="array" ref="P382">SUMPRODUCT(('③【組立化粧箱】作業依頼＆実績'!$K$7:$K$256=④【組立化粧箱】在庫情報!$B382)*('③【組立化粧箱】作業依頼＆実績'!$L$7:$L$256=④【組立化粧箱】在庫情報!Q$4),('③【組立化粧箱】作業依頼＆実績'!$N$7:$N$256))</f>
        <v>0</v>
      </c>
      <c r="Q382" s="21" cm="1">
        <f t="array" ref="Q382">SUMPRODUCT(('③【組立化粧箱】作業依頼＆実績'!$K$7:$K$256=④【組立化粧箱】在庫情報!$B382)*('③【組立化粧箱】作業依頼＆実績'!$L$7:$L$256=④【組立化粧箱】在庫情報!R$4),('③【組立化粧箱】作業依頼＆実績'!$N$7:$N$256))</f>
        <v>0</v>
      </c>
      <c r="R382" s="23">
        <f t="shared" si="51"/>
        <v>82</v>
      </c>
      <c r="T382" s="68">
        <f t="shared" si="52"/>
        <v>0</v>
      </c>
      <c r="U382" s="22">
        <f t="shared" si="53"/>
        <v>0</v>
      </c>
      <c r="V382" s="69">
        <f t="shared" si="54"/>
        <v>5435</v>
      </c>
    </row>
    <row r="383" spans="2:22" ht="19.5" hidden="1" customHeight="1" outlineLevel="2" x14ac:dyDescent="0.25">
      <c r="B383" s="19">
        <f t="shared" si="55"/>
        <v>45607</v>
      </c>
      <c r="C383" s="20" t="s">
        <v>78</v>
      </c>
      <c r="D383" s="21" cm="1">
        <f t="array" ref="D383">SUMPRODUCT(('③【組立化粧箱】作業依頼＆実績'!$K$7:$K$256=④【組立化粧箱】在庫情報!$B383)*('③【組立化粧箱】作業依頼＆実績'!$L$7:$L$256=④【組立化粧箱】在庫情報!E$4),('③【組立化粧箱】作業依頼＆実績'!$N$7:$N$256))</f>
        <v>0</v>
      </c>
      <c r="E383" s="22">
        <f>SUMPRODUCT(('⑤【組立化粧箱】出荷依頼＆出荷実績'!$L$7:$L$256=④【組立化粧箱】在庫情報!$B383)*('⑤【組立化粧箱】出荷依頼＆出荷実績'!$M$7:$M$256=④【組立化粧箱】在庫情報!E$4),('⑤【組立化粧箱】出荷依頼＆出荷実績'!$O$7:$O$256))</f>
        <v>0</v>
      </c>
      <c r="F383" s="23">
        <f t="shared" si="56"/>
        <v>4060</v>
      </c>
      <c r="G383" s="21" cm="1">
        <f t="array" ref="G383">SUMPRODUCT(('③【組立化粧箱】作業依頼＆実績'!$K$7:$K$256=④【組立化粧箱】在庫情報!$B383)*('③【組立化粧箱】作業依頼＆実績'!$L$7:$L$256=④【組立化粧箱】在庫情報!H$4),('③【組立化粧箱】作業依頼＆実績'!$N$7:$N$256))</f>
        <v>0</v>
      </c>
      <c r="H383" s="22">
        <f>SUMPRODUCT(('⑤【組立化粧箱】出荷依頼＆出荷実績'!$L$7:$L$256=④【組立化粧箱】在庫情報!$B383)*('⑤【組立化粧箱】出荷依頼＆出荷実績'!$M$7:$M$256=④【組立化粧箱】在庫情報!H$4),('⑤【組立化粧箱】出荷依頼＆出荷実績'!$O$7:$O$256))</f>
        <v>0</v>
      </c>
      <c r="I383" s="23">
        <f t="shared" si="57"/>
        <v>336</v>
      </c>
      <c r="J383" s="21" cm="1">
        <f t="array" ref="J383">SUMPRODUCT(('③【組立化粧箱】作業依頼＆実績'!$K$7:$K$256=④【組立化粧箱】在庫情報!$B383)*('③【組立化粧箱】作業依頼＆実績'!$L$7:$L$256=④【組立化粧箱】在庫情報!K$4),('③【組立化粧箱】作業依頼＆実績'!$N$7:$N$256))</f>
        <v>0</v>
      </c>
      <c r="K383" s="22">
        <f>SUMPRODUCT(('⑤【組立化粧箱】出荷依頼＆出荷実績'!$L$7:$L$256=④【組立化粧箱】在庫情報!$B383)*('⑤【組立化粧箱】出荷依頼＆出荷実績'!$M$7:$M$256=④【組立化粧箱】在庫情報!K$4),('⑤【組立化粧箱】出荷依頼＆出荷実績'!$O$7:$O$256))</f>
        <v>0</v>
      </c>
      <c r="L383" s="23">
        <f t="shared" si="58"/>
        <v>957</v>
      </c>
      <c r="M383" s="159"/>
      <c r="N383" s="160"/>
      <c r="O383" s="161"/>
      <c r="P383" s="21" cm="1">
        <f t="array" ref="P383">SUMPRODUCT(('③【組立化粧箱】作業依頼＆実績'!$K$7:$K$256=④【組立化粧箱】在庫情報!$B383)*('③【組立化粧箱】作業依頼＆実績'!$L$7:$L$256=④【組立化粧箱】在庫情報!Q$4),('③【組立化粧箱】作業依頼＆実績'!$N$7:$N$256))</f>
        <v>0</v>
      </c>
      <c r="Q383" s="21" cm="1">
        <f t="array" ref="Q383">SUMPRODUCT(('③【組立化粧箱】作業依頼＆実績'!$K$7:$K$256=④【組立化粧箱】在庫情報!$B383)*('③【組立化粧箱】作業依頼＆実績'!$L$7:$L$256=④【組立化粧箱】在庫情報!R$4),('③【組立化粧箱】作業依頼＆実績'!$N$7:$N$256))</f>
        <v>0</v>
      </c>
      <c r="R383" s="23">
        <f t="shared" si="51"/>
        <v>82</v>
      </c>
      <c r="T383" s="68">
        <f t="shared" si="52"/>
        <v>0</v>
      </c>
      <c r="U383" s="22">
        <f t="shared" si="53"/>
        <v>0</v>
      </c>
      <c r="V383" s="69">
        <f t="shared" si="54"/>
        <v>5435</v>
      </c>
    </row>
    <row r="384" spans="2:22" ht="19.5" hidden="1" customHeight="1" outlineLevel="2" x14ac:dyDescent="0.25">
      <c r="B384" s="19">
        <f t="shared" si="55"/>
        <v>45608</v>
      </c>
      <c r="C384" s="20" t="s">
        <v>79</v>
      </c>
      <c r="D384" s="21" cm="1">
        <f t="array" ref="D384">SUMPRODUCT(('③【組立化粧箱】作業依頼＆実績'!$K$7:$K$256=④【組立化粧箱】在庫情報!$B384)*('③【組立化粧箱】作業依頼＆実績'!$L$7:$L$256=④【組立化粧箱】在庫情報!E$4),('③【組立化粧箱】作業依頼＆実績'!$N$7:$N$256))</f>
        <v>0</v>
      </c>
      <c r="E384" s="22">
        <f>SUMPRODUCT(('⑤【組立化粧箱】出荷依頼＆出荷実績'!$L$7:$L$256=④【組立化粧箱】在庫情報!$B384)*('⑤【組立化粧箱】出荷依頼＆出荷実績'!$M$7:$M$256=④【組立化粧箱】在庫情報!E$4),('⑤【組立化粧箱】出荷依頼＆出荷実績'!$O$7:$O$256))</f>
        <v>0</v>
      </c>
      <c r="F384" s="23">
        <f t="shared" si="56"/>
        <v>4060</v>
      </c>
      <c r="G384" s="21" cm="1">
        <f t="array" ref="G384">SUMPRODUCT(('③【組立化粧箱】作業依頼＆実績'!$K$7:$K$256=④【組立化粧箱】在庫情報!$B384)*('③【組立化粧箱】作業依頼＆実績'!$L$7:$L$256=④【組立化粧箱】在庫情報!H$4),('③【組立化粧箱】作業依頼＆実績'!$N$7:$N$256))</f>
        <v>0</v>
      </c>
      <c r="H384" s="22">
        <f>SUMPRODUCT(('⑤【組立化粧箱】出荷依頼＆出荷実績'!$L$7:$L$256=④【組立化粧箱】在庫情報!$B384)*('⑤【組立化粧箱】出荷依頼＆出荷実績'!$M$7:$M$256=④【組立化粧箱】在庫情報!H$4),('⑤【組立化粧箱】出荷依頼＆出荷実績'!$O$7:$O$256))</f>
        <v>0</v>
      </c>
      <c r="I384" s="23">
        <f t="shared" si="57"/>
        <v>336</v>
      </c>
      <c r="J384" s="21" cm="1">
        <f t="array" ref="J384">SUMPRODUCT(('③【組立化粧箱】作業依頼＆実績'!$K$7:$K$256=④【組立化粧箱】在庫情報!$B384)*('③【組立化粧箱】作業依頼＆実績'!$L$7:$L$256=④【組立化粧箱】在庫情報!K$4),('③【組立化粧箱】作業依頼＆実績'!$N$7:$N$256))</f>
        <v>0</v>
      </c>
      <c r="K384" s="22">
        <f>SUMPRODUCT(('⑤【組立化粧箱】出荷依頼＆出荷実績'!$L$7:$L$256=④【組立化粧箱】在庫情報!$B384)*('⑤【組立化粧箱】出荷依頼＆出荷実績'!$M$7:$M$256=④【組立化粧箱】在庫情報!K$4),('⑤【組立化粧箱】出荷依頼＆出荷実績'!$O$7:$O$256))</f>
        <v>0</v>
      </c>
      <c r="L384" s="23">
        <f t="shared" si="58"/>
        <v>957</v>
      </c>
      <c r="M384" s="159"/>
      <c r="N384" s="160"/>
      <c r="O384" s="161"/>
      <c r="P384" s="21" cm="1">
        <f t="array" ref="P384">SUMPRODUCT(('③【組立化粧箱】作業依頼＆実績'!$K$7:$K$256=④【組立化粧箱】在庫情報!$B384)*('③【組立化粧箱】作業依頼＆実績'!$L$7:$L$256=④【組立化粧箱】在庫情報!Q$4),('③【組立化粧箱】作業依頼＆実績'!$N$7:$N$256))</f>
        <v>0</v>
      </c>
      <c r="Q384" s="21" cm="1">
        <f t="array" ref="Q384">SUMPRODUCT(('③【組立化粧箱】作業依頼＆実績'!$K$7:$K$256=④【組立化粧箱】在庫情報!$B384)*('③【組立化粧箱】作業依頼＆実績'!$L$7:$L$256=④【組立化粧箱】在庫情報!R$4),('③【組立化粧箱】作業依頼＆実績'!$N$7:$N$256))</f>
        <v>0</v>
      </c>
      <c r="R384" s="23">
        <f t="shared" si="51"/>
        <v>82</v>
      </c>
      <c r="T384" s="68">
        <f t="shared" si="52"/>
        <v>0</v>
      </c>
      <c r="U384" s="22">
        <f t="shared" si="53"/>
        <v>0</v>
      </c>
      <c r="V384" s="69">
        <f t="shared" si="54"/>
        <v>5435</v>
      </c>
    </row>
    <row r="385" spans="2:22" ht="19.5" hidden="1" customHeight="1" outlineLevel="2" x14ac:dyDescent="0.25">
      <c r="B385" s="19">
        <f t="shared" si="55"/>
        <v>45609</v>
      </c>
      <c r="C385" s="20" t="s">
        <v>80</v>
      </c>
      <c r="D385" s="21" cm="1">
        <f t="array" ref="D385">SUMPRODUCT(('③【組立化粧箱】作業依頼＆実績'!$K$7:$K$256=④【組立化粧箱】在庫情報!$B385)*('③【組立化粧箱】作業依頼＆実績'!$L$7:$L$256=④【組立化粧箱】在庫情報!E$4),('③【組立化粧箱】作業依頼＆実績'!$N$7:$N$256))</f>
        <v>0</v>
      </c>
      <c r="E385" s="22">
        <f>SUMPRODUCT(('⑤【組立化粧箱】出荷依頼＆出荷実績'!$L$7:$L$256=④【組立化粧箱】在庫情報!$B385)*('⑤【組立化粧箱】出荷依頼＆出荷実績'!$M$7:$M$256=④【組立化粧箱】在庫情報!E$4),('⑤【組立化粧箱】出荷依頼＆出荷実績'!$O$7:$O$256))</f>
        <v>0</v>
      </c>
      <c r="F385" s="23">
        <f t="shared" si="56"/>
        <v>4060</v>
      </c>
      <c r="G385" s="21" cm="1">
        <f t="array" ref="G385">SUMPRODUCT(('③【組立化粧箱】作業依頼＆実績'!$K$7:$K$256=④【組立化粧箱】在庫情報!$B385)*('③【組立化粧箱】作業依頼＆実績'!$L$7:$L$256=④【組立化粧箱】在庫情報!H$4),('③【組立化粧箱】作業依頼＆実績'!$N$7:$N$256))</f>
        <v>0</v>
      </c>
      <c r="H385" s="22">
        <f>SUMPRODUCT(('⑤【組立化粧箱】出荷依頼＆出荷実績'!$L$7:$L$256=④【組立化粧箱】在庫情報!$B385)*('⑤【組立化粧箱】出荷依頼＆出荷実績'!$M$7:$M$256=④【組立化粧箱】在庫情報!H$4),('⑤【組立化粧箱】出荷依頼＆出荷実績'!$O$7:$O$256))</f>
        <v>0</v>
      </c>
      <c r="I385" s="23">
        <f t="shared" si="57"/>
        <v>336</v>
      </c>
      <c r="J385" s="21" cm="1">
        <f t="array" ref="J385">SUMPRODUCT(('③【組立化粧箱】作業依頼＆実績'!$K$7:$K$256=④【組立化粧箱】在庫情報!$B385)*('③【組立化粧箱】作業依頼＆実績'!$L$7:$L$256=④【組立化粧箱】在庫情報!K$4),('③【組立化粧箱】作業依頼＆実績'!$N$7:$N$256))</f>
        <v>0</v>
      </c>
      <c r="K385" s="22">
        <f>SUMPRODUCT(('⑤【組立化粧箱】出荷依頼＆出荷実績'!$L$7:$L$256=④【組立化粧箱】在庫情報!$B385)*('⑤【組立化粧箱】出荷依頼＆出荷実績'!$M$7:$M$256=④【組立化粧箱】在庫情報!K$4),('⑤【組立化粧箱】出荷依頼＆出荷実績'!$O$7:$O$256))</f>
        <v>0</v>
      </c>
      <c r="L385" s="23">
        <f t="shared" si="58"/>
        <v>957</v>
      </c>
      <c r="M385" s="159"/>
      <c r="N385" s="160"/>
      <c r="O385" s="161"/>
      <c r="P385" s="21" cm="1">
        <f t="array" ref="P385">SUMPRODUCT(('③【組立化粧箱】作業依頼＆実績'!$K$7:$K$256=④【組立化粧箱】在庫情報!$B385)*('③【組立化粧箱】作業依頼＆実績'!$L$7:$L$256=④【組立化粧箱】在庫情報!Q$4),('③【組立化粧箱】作業依頼＆実績'!$N$7:$N$256))</f>
        <v>0</v>
      </c>
      <c r="Q385" s="21" cm="1">
        <f t="array" ref="Q385">SUMPRODUCT(('③【組立化粧箱】作業依頼＆実績'!$K$7:$K$256=④【組立化粧箱】在庫情報!$B385)*('③【組立化粧箱】作業依頼＆実績'!$L$7:$L$256=④【組立化粧箱】在庫情報!R$4),('③【組立化粧箱】作業依頼＆実績'!$N$7:$N$256))</f>
        <v>0</v>
      </c>
      <c r="R385" s="23">
        <f t="shared" ref="R385:R403" si="59">+R384+P385-Q385</f>
        <v>82</v>
      </c>
      <c r="T385" s="68">
        <f t="shared" ref="T385:T403" si="60">+D385+G385+J385+P385</f>
        <v>0</v>
      </c>
      <c r="U385" s="22">
        <f t="shared" ref="U385:U403" si="61">+E385+H385+K385+N385+Q385</f>
        <v>0</v>
      </c>
      <c r="V385" s="69">
        <f t="shared" ref="V385:V403" si="62">+V384+T385-U385</f>
        <v>5435</v>
      </c>
    </row>
    <row r="386" spans="2:22" ht="19.5" hidden="1" customHeight="1" outlineLevel="2" x14ac:dyDescent="0.25">
      <c r="B386" s="19">
        <f t="shared" si="55"/>
        <v>45610</v>
      </c>
      <c r="C386" s="20" t="s">
        <v>81</v>
      </c>
      <c r="D386" s="21" cm="1">
        <f t="array" ref="D386">SUMPRODUCT(('③【組立化粧箱】作業依頼＆実績'!$K$7:$K$256=④【組立化粧箱】在庫情報!$B386)*('③【組立化粧箱】作業依頼＆実績'!$L$7:$L$256=④【組立化粧箱】在庫情報!E$4),('③【組立化粧箱】作業依頼＆実績'!$N$7:$N$256))</f>
        <v>0</v>
      </c>
      <c r="E386" s="22">
        <f>SUMPRODUCT(('⑤【組立化粧箱】出荷依頼＆出荷実績'!$L$7:$L$256=④【組立化粧箱】在庫情報!$B386)*('⑤【組立化粧箱】出荷依頼＆出荷実績'!$M$7:$M$256=④【組立化粧箱】在庫情報!E$4),('⑤【組立化粧箱】出荷依頼＆出荷実績'!$O$7:$O$256))</f>
        <v>0</v>
      </c>
      <c r="F386" s="23">
        <f t="shared" si="56"/>
        <v>4060</v>
      </c>
      <c r="G386" s="21" cm="1">
        <f t="array" ref="G386">SUMPRODUCT(('③【組立化粧箱】作業依頼＆実績'!$K$7:$K$256=④【組立化粧箱】在庫情報!$B386)*('③【組立化粧箱】作業依頼＆実績'!$L$7:$L$256=④【組立化粧箱】在庫情報!H$4),('③【組立化粧箱】作業依頼＆実績'!$N$7:$N$256))</f>
        <v>0</v>
      </c>
      <c r="H386" s="22">
        <f>SUMPRODUCT(('⑤【組立化粧箱】出荷依頼＆出荷実績'!$L$7:$L$256=④【組立化粧箱】在庫情報!$B386)*('⑤【組立化粧箱】出荷依頼＆出荷実績'!$M$7:$M$256=④【組立化粧箱】在庫情報!H$4),('⑤【組立化粧箱】出荷依頼＆出荷実績'!$O$7:$O$256))</f>
        <v>0</v>
      </c>
      <c r="I386" s="23">
        <f t="shared" si="57"/>
        <v>336</v>
      </c>
      <c r="J386" s="21" cm="1">
        <f t="array" ref="J386">SUMPRODUCT(('③【組立化粧箱】作業依頼＆実績'!$K$7:$K$256=④【組立化粧箱】在庫情報!$B386)*('③【組立化粧箱】作業依頼＆実績'!$L$7:$L$256=④【組立化粧箱】在庫情報!K$4),('③【組立化粧箱】作業依頼＆実績'!$N$7:$N$256))</f>
        <v>0</v>
      </c>
      <c r="K386" s="22">
        <f>SUMPRODUCT(('⑤【組立化粧箱】出荷依頼＆出荷実績'!$L$7:$L$256=④【組立化粧箱】在庫情報!$B386)*('⑤【組立化粧箱】出荷依頼＆出荷実績'!$M$7:$M$256=④【組立化粧箱】在庫情報!K$4),('⑤【組立化粧箱】出荷依頼＆出荷実績'!$O$7:$O$256))</f>
        <v>0</v>
      </c>
      <c r="L386" s="23">
        <f t="shared" si="58"/>
        <v>957</v>
      </c>
      <c r="M386" s="159"/>
      <c r="N386" s="160"/>
      <c r="O386" s="161"/>
      <c r="P386" s="21" cm="1">
        <f t="array" ref="P386">SUMPRODUCT(('③【組立化粧箱】作業依頼＆実績'!$K$7:$K$256=④【組立化粧箱】在庫情報!$B386)*('③【組立化粧箱】作業依頼＆実績'!$L$7:$L$256=④【組立化粧箱】在庫情報!Q$4),('③【組立化粧箱】作業依頼＆実績'!$N$7:$N$256))</f>
        <v>0</v>
      </c>
      <c r="Q386" s="21" cm="1">
        <f t="array" ref="Q386">SUMPRODUCT(('③【組立化粧箱】作業依頼＆実績'!$K$7:$K$256=④【組立化粧箱】在庫情報!$B386)*('③【組立化粧箱】作業依頼＆実績'!$L$7:$L$256=④【組立化粧箱】在庫情報!R$4),('③【組立化粧箱】作業依頼＆実績'!$N$7:$N$256))</f>
        <v>0</v>
      </c>
      <c r="R386" s="23">
        <f t="shared" si="59"/>
        <v>82</v>
      </c>
      <c r="T386" s="68">
        <f t="shared" si="60"/>
        <v>0</v>
      </c>
      <c r="U386" s="22">
        <f t="shared" si="61"/>
        <v>0</v>
      </c>
      <c r="V386" s="69">
        <f t="shared" si="62"/>
        <v>5435</v>
      </c>
    </row>
    <row r="387" spans="2:22" ht="19.5" hidden="1" customHeight="1" outlineLevel="2" x14ac:dyDescent="0.25">
      <c r="B387" s="19">
        <f t="shared" si="55"/>
        <v>45611</v>
      </c>
      <c r="C387" s="20" t="s">
        <v>75</v>
      </c>
      <c r="D387" s="21" cm="1">
        <f t="array" ref="D387">SUMPRODUCT(('③【組立化粧箱】作業依頼＆実績'!$K$7:$K$256=④【組立化粧箱】在庫情報!$B387)*('③【組立化粧箱】作業依頼＆実績'!$L$7:$L$256=④【組立化粧箱】在庫情報!E$4),('③【組立化粧箱】作業依頼＆実績'!$N$7:$N$256))</f>
        <v>0</v>
      </c>
      <c r="E387" s="22">
        <f>SUMPRODUCT(('⑤【組立化粧箱】出荷依頼＆出荷実績'!$L$7:$L$256=④【組立化粧箱】在庫情報!$B387)*('⑤【組立化粧箱】出荷依頼＆出荷実績'!$M$7:$M$256=④【組立化粧箱】在庫情報!E$4),('⑤【組立化粧箱】出荷依頼＆出荷実績'!$O$7:$O$256))</f>
        <v>0</v>
      </c>
      <c r="F387" s="23">
        <f t="shared" si="56"/>
        <v>4060</v>
      </c>
      <c r="G387" s="21" cm="1">
        <f t="array" ref="G387">SUMPRODUCT(('③【組立化粧箱】作業依頼＆実績'!$K$7:$K$256=④【組立化粧箱】在庫情報!$B387)*('③【組立化粧箱】作業依頼＆実績'!$L$7:$L$256=④【組立化粧箱】在庫情報!H$4),('③【組立化粧箱】作業依頼＆実績'!$N$7:$N$256))</f>
        <v>0</v>
      </c>
      <c r="H387" s="22">
        <f>SUMPRODUCT(('⑤【組立化粧箱】出荷依頼＆出荷実績'!$L$7:$L$256=④【組立化粧箱】在庫情報!$B387)*('⑤【組立化粧箱】出荷依頼＆出荷実績'!$M$7:$M$256=④【組立化粧箱】在庫情報!H$4),('⑤【組立化粧箱】出荷依頼＆出荷実績'!$O$7:$O$256))</f>
        <v>0</v>
      </c>
      <c r="I387" s="23">
        <f t="shared" si="57"/>
        <v>336</v>
      </c>
      <c r="J387" s="21" cm="1">
        <f t="array" ref="J387">SUMPRODUCT(('③【組立化粧箱】作業依頼＆実績'!$K$7:$K$256=④【組立化粧箱】在庫情報!$B387)*('③【組立化粧箱】作業依頼＆実績'!$L$7:$L$256=④【組立化粧箱】在庫情報!K$4),('③【組立化粧箱】作業依頼＆実績'!$N$7:$N$256))</f>
        <v>0</v>
      </c>
      <c r="K387" s="22">
        <f>SUMPRODUCT(('⑤【組立化粧箱】出荷依頼＆出荷実績'!$L$7:$L$256=④【組立化粧箱】在庫情報!$B387)*('⑤【組立化粧箱】出荷依頼＆出荷実績'!$M$7:$M$256=④【組立化粧箱】在庫情報!K$4),('⑤【組立化粧箱】出荷依頼＆出荷実績'!$O$7:$O$256))</f>
        <v>0</v>
      </c>
      <c r="L387" s="23">
        <f t="shared" si="58"/>
        <v>957</v>
      </c>
      <c r="M387" s="159"/>
      <c r="N387" s="160"/>
      <c r="O387" s="161"/>
      <c r="P387" s="21" cm="1">
        <f t="array" ref="P387">SUMPRODUCT(('③【組立化粧箱】作業依頼＆実績'!$K$7:$K$256=④【組立化粧箱】在庫情報!$B387)*('③【組立化粧箱】作業依頼＆実績'!$L$7:$L$256=④【組立化粧箱】在庫情報!Q$4),('③【組立化粧箱】作業依頼＆実績'!$N$7:$N$256))</f>
        <v>0</v>
      </c>
      <c r="Q387" s="21" cm="1">
        <f t="array" ref="Q387">SUMPRODUCT(('③【組立化粧箱】作業依頼＆実績'!$K$7:$K$256=④【組立化粧箱】在庫情報!$B387)*('③【組立化粧箱】作業依頼＆実績'!$L$7:$L$256=④【組立化粧箱】在庫情報!R$4),('③【組立化粧箱】作業依頼＆実績'!$N$7:$N$256))</f>
        <v>0</v>
      </c>
      <c r="R387" s="23">
        <f t="shared" si="59"/>
        <v>82</v>
      </c>
      <c r="T387" s="68">
        <f t="shared" si="60"/>
        <v>0</v>
      </c>
      <c r="U387" s="22">
        <f t="shared" si="61"/>
        <v>0</v>
      </c>
      <c r="V387" s="69">
        <f t="shared" si="62"/>
        <v>5435</v>
      </c>
    </row>
    <row r="388" spans="2:22" ht="19.5" hidden="1" customHeight="1" outlineLevel="2" x14ac:dyDescent="0.25">
      <c r="B388" s="19">
        <f t="shared" si="55"/>
        <v>45612</v>
      </c>
      <c r="C388" s="20" t="s">
        <v>76</v>
      </c>
      <c r="D388" s="21" cm="1">
        <f t="array" ref="D388">SUMPRODUCT(('③【組立化粧箱】作業依頼＆実績'!$K$7:$K$256=④【組立化粧箱】在庫情報!$B388)*('③【組立化粧箱】作業依頼＆実績'!$L$7:$L$256=④【組立化粧箱】在庫情報!E$4),('③【組立化粧箱】作業依頼＆実績'!$N$7:$N$256))</f>
        <v>0</v>
      </c>
      <c r="E388" s="22">
        <f>SUMPRODUCT(('⑤【組立化粧箱】出荷依頼＆出荷実績'!$L$7:$L$256=④【組立化粧箱】在庫情報!$B388)*('⑤【組立化粧箱】出荷依頼＆出荷実績'!$M$7:$M$256=④【組立化粧箱】在庫情報!E$4),('⑤【組立化粧箱】出荷依頼＆出荷実績'!$O$7:$O$256))</f>
        <v>0</v>
      </c>
      <c r="F388" s="23">
        <f t="shared" si="56"/>
        <v>4060</v>
      </c>
      <c r="G388" s="21" cm="1">
        <f t="array" ref="G388">SUMPRODUCT(('③【組立化粧箱】作業依頼＆実績'!$K$7:$K$256=④【組立化粧箱】在庫情報!$B388)*('③【組立化粧箱】作業依頼＆実績'!$L$7:$L$256=④【組立化粧箱】在庫情報!H$4),('③【組立化粧箱】作業依頼＆実績'!$N$7:$N$256))</f>
        <v>0</v>
      </c>
      <c r="H388" s="22">
        <f>SUMPRODUCT(('⑤【組立化粧箱】出荷依頼＆出荷実績'!$L$7:$L$256=④【組立化粧箱】在庫情報!$B388)*('⑤【組立化粧箱】出荷依頼＆出荷実績'!$M$7:$M$256=④【組立化粧箱】在庫情報!H$4),('⑤【組立化粧箱】出荷依頼＆出荷実績'!$O$7:$O$256))</f>
        <v>0</v>
      </c>
      <c r="I388" s="23">
        <f t="shared" si="57"/>
        <v>336</v>
      </c>
      <c r="J388" s="21" cm="1">
        <f t="array" ref="J388">SUMPRODUCT(('③【組立化粧箱】作業依頼＆実績'!$K$7:$K$256=④【組立化粧箱】在庫情報!$B388)*('③【組立化粧箱】作業依頼＆実績'!$L$7:$L$256=④【組立化粧箱】在庫情報!K$4),('③【組立化粧箱】作業依頼＆実績'!$N$7:$N$256))</f>
        <v>0</v>
      </c>
      <c r="K388" s="22">
        <f>SUMPRODUCT(('⑤【組立化粧箱】出荷依頼＆出荷実績'!$L$7:$L$256=④【組立化粧箱】在庫情報!$B388)*('⑤【組立化粧箱】出荷依頼＆出荷実績'!$M$7:$M$256=④【組立化粧箱】在庫情報!K$4),('⑤【組立化粧箱】出荷依頼＆出荷実績'!$O$7:$O$256))</f>
        <v>0</v>
      </c>
      <c r="L388" s="23">
        <f t="shared" si="58"/>
        <v>957</v>
      </c>
      <c r="M388" s="159"/>
      <c r="N388" s="160"/>
      <c r="O388" s="161"/>
      <c r="P388" s="21" cm="1">
        <f t="array" ref="P388">SUMPRODUCT(('③【組立化粧箱】作業依頼＆実績'!$K$7:$K$256=④【組立化粧箱】在庫情報!$B388)*('③【組立化粧箱】作業依頼＆実績'!$L$7:$L$256=④【組立化粧箱】在庫情報!Q$4),('③【組立化粧箱】作業依頼＆実績'!$N$7:$N$256))</f>
        <v>0</v>
      </c>
      <c r="Q388" s="21" cm="1">
        <f t="array" ref="Q388">SUMPRODUCT(('③【組立化粧箱】作業依頼＆実績'!$K$7:$K$256=④【組立化粧箱】在庫情報!$B388)*('③【組立化粧箱】作業依頼＆実績'!$L$7:$L$256=④【組立化粧箱】在庫情報!R$4),('③【組立化粧箱】作業依頼＆実績'!$N$7:$N$256))</f>
        <v>0</v>
      </c>
      <c r="R388" s="23">
        <f t="shared" si="59"/>
        <v>82</v>
      </c>
      <c r="T388" s="68">
        <f t="shared" si="60"/>
        <v>0</v>
      </c>
      <c r="U388" s="22">
        <f t="shared" si="61"/>
        <v>0</v>
      </c>
      <c r="V388" s="69">
        <f t="shared" si="62"/>
        <v>5435</v>
      </c>
    </row>
    <row r="389" spans="2:22" ht="19.5" hidden="1" customHeight="1" outlineLevel="2" x14ac:dyDescent="0.25">
      <c r="B389" s="19">
        <f t="shared" si="55"/>
        <v>45613</v>
      </c>
      <c r="C389" s="20" t="s">
        <v>77</v>
      </c>
      <c r="D389" s="21" cm="1">
        <f t="array" ref="D389">SUMPRODUCT(('③【組立化粧箱】作業依頼＆実績'!$K$7:$K$256=④【組立化粧箱】在庫情報!$B389)*('③【組立化粧箱】作業依頼＆実績'!$L$7:$L$256=④【組立化粧箱】在庫情報!E$4),('③【組立化粧箱】作業依頼＆実績'!$N$7:$N$256))</f>
        <v>0</v>
      </c>
      <c r="E389" s="22">
        <f>SUMPRODUCT(('⑤【組立化粧箱】出荷依頼＆出荷実績'!$L$7:$L$256=④【組立化粧箱】在庫情報!$B389)*('⑤【組立化粧箱】出荷依頼＆出荷実績'!$M$7:$M$256=④【組立化粧箱】在庫情報!E$4),('⑤【組立化粧箱】出荷依頼＆出荷実績'!$O$7:$O$256))</f>
        <v>0</v>
      </c>
      <c r="F389" s="23">
        <f t="shared" si="56"/>
        <v>4060</v>
      </c>
      <c r="G389" s="21" cm="1">
        <f t="array" ref="G389">SUMPRODUCT(('③【組立化粧箱】作業依頼＆実績'!$K$7:$K$256=④【組立化粧箱】在庫情報!$B389)*('③【組立化粧箱】作業依頼＆実績'!$L$7:$L$256=④【組立化粧箱】在庫情報!H$4),('③【組立化粧箱】作業依頼＆実績'!$N$7:$N$256))</f>
        <v>0</v>
      </c>
      <c r="H389" s="22">
        <f>SUMPRODUCT(('⑤【組立化粧箱】出荷依頼＆出荷実績'!$L$7:$L$256=④【組立化粧箱】在庫情報!$B389)*('⑤【組立化粧箱】出荷依頼＆出荷実績'!$M$7:$M$256=④【組立化粧箱】在庫情報!H$4),('⑤【組立化粧箱】出荷依頼＆出荷実績'!$O$7:$O$256))</f>
        <v>0</v>
      </c>
      <c r="I389" s="23">
        <f t="shared" si="57"/>
        <v>336</v>
      </c>
      <c r="J389" s="21" cm="1">
        <f t="array" ref="J389">SUMPRODUCT(('③【組立化粧箱】作業依頼＆実績'!$K$7:$K$256=④【組立化粧箱】在庫情報!$B389)*('③【組立化粧箱】作業依頼＆実績'!$L$7:$L$256=④【組立化粧箱】在庫情報!K$4),('③【組立化粧箱】作業依頼＆実績'!$N$7:$N$256))</f>
        <v>0</v>
      </c>
      <c r="K389" s="22">
        <f>SUMPRODUCT(('⑤【組立化粧箱】出荷依頼＆出荷実績'!$L$7:$L$256=④【組立化粧箱】在庫情報!$B389)*('⑤【組立化粧箱】出荷依頼＆出荷実績'!$M$7:$M$256=④【組立化粧箱】在庫情報!K$4),('⑤【組立化粧箱】出荷依頼＆出荷実績'!$O$7:$O$256))</f>
        <v>0</v>
      </c>
      <c r="L389" s="23">
        <f t="shared" si="58"/>
        <v>957</v>
      </c>
      <c r="M389" s="159"/>
      <c r="N389" s="160"/>
      <c r="O389" s="161"/>
      <c r="P389" s="21" cm="1">
        <f t="array" ref="P389">SUMPRODUCT(('③【組立化粧箱】作業依頼＆実績'!$K$7:$K$256=④【組立化粧箱】在庫情報!$B389)*('③【組立化粧箱】作業依頼＆実績'!$L$7:$L$256=④【組立化粧箱】在庫情報!Q$4),('③【組立化粧箱】作業依頼＆実績'!$N$7:$N$256))</f>
        <v>0</v>
      </c>
      <c r="Q389" s="21" cm="1">
        <f t="array" ref="Q389">SUMPRODUCT(('③【組立化粧箱】作業依頼＆実績'!$K$7:$K$256=④【組立化粧箱】在庫情報!$B389)*('③【組立化粧箱】作業依頼＆実績'!$L$7:$L$256=④【組立化粧箱】在庫情報!R$4),('③【組立化粧箱】作業依頼＆実績'!$N$7:$N$256))</f>
        <v>0</v>
      </c>
      <c r="R389" s="23">
        <f t="shared" si="59"/>
        <v>82</v>
      </c>
      <c r="T389" s="68">
        <f t="shared" si="60"/>
        <v>0</v>
      </c>
      <c r="U389" s="22">
        <f t="shared" si="61"/>
        <v>0</v>
      </c>
      <c r="V389" s="69">
        <f t="shared" si="62"/>
        <v>5435</v>
      </c>
    </row>
    <row r="390" spans="2:22" ht="19.5" hidden="1" customHeight="1" outlineLevel="2" x14ac:dyDescent="0.25">
      <c r="B390" s="19">
        <f t="shared" si="55"/>
        <v>45614</v>
      </c>
      <c r="C390" s="20" t="s">
        <v>78</v>
      </c>
      <c r="D390" s="21" cm="1">
        <f t="array" ref="D390">SUMPRODUCT(('③【組立化粧箱】作業依頼＆実績'!$K$7:$K$256=④【組立化粧箱】在庫情報!$B390)*('③【組立化粧箱】作業依頼＆実績'!$L$7:$L$256=④【組立化粧箱】在庫情報!E$4),('③【組立化粧箱】作業依頼＆実績'!$N$7:$N$256))</f>
        <v>0</v>
      </c>
      <c r="E390" s="22">
        <f>SUMPRODUCT(('⑤【組立化粧箱】出荷依頼＆出荷実績'!$L$7:$L$256=④【組立化粧箱】在庫情報!$B390)*('⑤【組立化粧箱】出荷依頼＆出荷実績'!$M$7:$M$256=④【組立化粧箱】在庫情報!E$4),('⑤【組立化粧箱】出荷依頼＆出荷実績'!$O$7:$O$256))</f>
        <v>0</v>
      </c>
      <c r="F390" s="23">
        <f t="shared" si="56"/>
        <v>4060</v>
      </c>
      <c r="G390" s="21" cm="1">
        <f t="array" ref="G390">SUMPRODUCT(('③【組立化粧箱】作業依頼＆実績'!$K$7:$K$256=④【組立化粧箱】在庫情報!$B390)*('③【組立化粧箱】作業依頼＆実績'!$L$7:$L$256=④【組立化粧箱】在庫情報!H$4),('③【組立化粧箱】作業依頼＆実績'!$N$7:$N$256))</f>
        <v>0</v>
      </c>
      <c r="H390" s="22">
        <f>SUMPRODUCT(('⑤【組立化粧箱】出荷依頼＆出荷実績'!$L$7:$L$256=④【組立化粧箱】在庫情報!$B390)*('⑤【組立化粧箱】出荷依頼＆出荷実績'!$M$7:$M$256=④【組立化粧箱】在庫情報!H$4),('⑤【組立化粧箱】出荷依頼＆出荷実績'!$O$7:$O$256))</f>
        <v>0</v>
      </c>
      <c r="I390" s="23">
        <f t="shared" si="57"/>
        <v>336</v>
      </c>
      <c r="J390" s="21" cm="1">
        <f t="array" ref="J390">SUMPRODUCT(('③【組立化粧箱】作業依頼＆実績'!$K$7:$K$256=④【組立化粧箱】在庫情報!$B390)*('③【組立化粧箱】作業依頼＆実績'!$L$7:$L$256=④【組立化粧箱】在庫情報!K$4),('③【組立化粧箱】作業依頼＆実績'!$N$7:$N$256))</f>
        <v>0</v>
      </c>
      <c r="K390" s="22">
        <f>SUMPRODUCT(('⑤【組立化粧箱】出荷依頼＆出荷実績'!$L$7:$L$256=④【組立化粧箱】在庫情報!$B390)*('⑤【組立化粧箱】出荷依頼＆出荷実績'!$M$7:$M$256=④【組立化粧箱】在庫情報!K$4),('⑤【組立化粧箱】出荷依頼＆出荷実績'!$O$7:$O$256))</f>
        <v>0</v>
      </c>
      <c r="L390" s="23">
        <f t="shared" si="58"/>
        <v>957</v>
      </c>
      <c r="M390" s="159"/>
      <c r="N390" s="160"/>
      <c r="O390" s="161"/>
      <c r="P390" s="21" cm="1">
        <f t="array" ref="P390">SUMPRODUCT(('③【組立化粧箱】作業依頼＆実績'!$K$7:$K$256=④【組立化粧箱】在庫情報!$B390)*('③【組立化粧箱】作業依頼＆実績'!$L$7:$L$256=④【組立化粧箱】在庫情報!Q$4),('③【組立化粧箱】作業依頼＆実績'!$N$7:$N$256))</f>
        <v>0</v>
      </c>
      <c r="Q390" s="21" cm="1">
        <f t="array" ref="Q390">SUMPRODUCT(('③【組立化粧箱】作業依頼＆実績'!$K$7:$K$256=④【組立化粧箱】在庫情報!$B390)*('③【組立化粧箱】作業依頼＆実績'!$L$7:$L$256=④【組立化粧箱】在庫情報!R$4),('③【組立化粧箱】作業依頼＆実績'!$N$7:$N$256))</f>
        <v>0</v>
      </c>
      <c r="R390" s="23">
        <f t="shared" si="59"/>
        <v>82</v>
      </c>
      <c r="T390" s="68">
        <f t="shared" si="60"/>
        <v>0</v>
      </c>
      <c r="U390" s="22">
        <f t="shared" si="61"/>
        <v>0</v>
      </c>
      <c r="V390" s="69">
        <f t="shared" si="62"/>
        <v>5435</v>
      </c>
    </row>
    <row r="391" spans="2:22" ht="19.5" hidden="1" customHeight="1" outlineLevel="2" x14ac:dyDescent="0.25">
      <c r="B391" s="19">
        <f t="shared" si="55"/>
        <v>45615</v>
      </c>
      <c r="C391" s="20" t="s">
        <v>79</v>
      </c>
      <c r="D391" s="21" cm="1">
        <f t="array" ref="D391">SUMPRODUCT(('③【組立化粧箱】作業依頼＆実績'!$K$7:$K$256=④【組立化粧箱】在庫情報!$B391)*('③【組立化粧箱】作業依頼＆実績'!$L$7:$L$256=④【組立化粧箱】在庫情報!E$4),('③【組立化粧箱】作業依頼＆実績'!$N$7:$N$256))</f>
        <v>0</v>
      </c>
      <c r="E391" s="22">
        <f>SUMPRODUCT(('⑤【組立化粧箱】出荷依頼＆出荷実績'!$L$7:$L$256=④【組立化粧箱】在庫情報!$B391)*('⑤【組立化粧箱】出荷依頼＆出荷実績'!$M$7:$M$256=④【組立化粧箱】在庫情報!E$4),('⑤【組立化粧箱】出荷依頼＆出荷実績'!$O$7:$O$256))</f>
        <v>0</v>
      </c>
      <c r="F391" s="23">
        <f t="shared" si="56"/>
        <v>4060</v>
      </c>
      <c r="G391" s="21" cm="1">
        <f t="array" ref="G391">SUMPRODUCT(('③【組立化粧箱】作業依頼＆実績'!$K$7:$K$256=④【組立化粧箱】在庫情報!$B391)*('③【組立化粧箱】作業依頼＆実績'!$L$7:$L$256=④【組立化粧箱】在庫情報!H$4),('③【組立化粧箱】作業依頼＆実績'!$N$7:$N$256))</f>
        <v>0</v>
      </c>
      <c r="H391" s="22">
        <f>SUMPRODUCT(('⑤【組立化粧箱】出荷依頼＆出荷実績'!$L$7:$L$256=④【組立化粧箱】在庫情報!$B391)*('⑤【組立化粧箱】出荷依頼＆出荷実績'!$M$7:$M$256=④【組立化粧箱】在庫情報!H$4),('⑤【組立化粧箱】出荷依頼＆出荷実績'!$O$7:$O$256))</f>
        <v>0</v>
      </c>
      <c r="I391" s="23">
        <f t="shared" si="57"/>
        <v>336</v>
      </c>
      <c r="J391" s="21" cm="1">
        <f t="array" ref="J391">SUMPRODUCT(('③【組立化粧箱】作業依頼＆実績'!$K$7:$K$256=④【組立化粧箱】在庫情報!$B391)*('③【組立化粧箱】作業依頼＆実績'!$L$7:$L$256=④【組立化粧箱】在庫情報!K$4),('③【組立化粧箱】作業依頼＆実績'!$N$7:$N$256))</f>
        <v>0</v>
      </c>
      <c r="K391" s="22">
        <f>SUMPRODUCT(('⑤【組立化粧箱】出荷依頼＆出荷実績'!$L$7:$L$256=④【組立化粧箱】在庫情報!$B391)*('⑤【組立化粧箱】出荷依頼＆出荷実績'!$M$7:$M$256=④【組立化粧箱】在庫情報!K$4),('⑤【組立化粧箱】出荷依頼＆出荷実績'!$O$7:$O$256))</f>
        <v>0</v>
      </c>
      <c r="L391" s="23">
        <f t="shared" si="58"/>
        <v>957</v>
      </c>
      <c r="M391" s="159"/>
      <c r="N391" s="160"/>
      <c r="O391" s="161"/>
      <c r="P391" s="21" cm="1">
        <f t="array" ref="P391">SUMPRODUCT(('③【組立化粧箱】作業依頼＆実績'!$K$7:$K$256=④【組立化粧箱】在庫情報!$B391)*('③【組立化粧箱】作業依頼＆実績'!$L$7:$L$256=④【組立化粧箱】在庫情報!Q$4),('③【組立化粧箱】作業依頼＆実績'!$N$7:$N$256))</f>
        <v>0</v>
      </c>
      <c r="Q391" s="21" cm="1">
        <f t="array" ref="Q391">SUMPRODUCT(('③【組立化粧箱】作業依頼＆実績'!$K$7:$K$256=④【組立化粧箱】在庫情報!$B391)*('③【組立化粧箱】作業依頼＆実績'!$L$7:$L$256=④【組立化粧箱】在庫情報!R$4),('③【組立化粧箱】作業依頼＆実績'!$N$7:$N$256))</f>
        <v>0</v>
      </c>
      <c r="R391" s="23">
        <f t="shared" si="59"/>
        <v>82</v>
      </c>
      <c r="T391" s="68">
        <f t="shared" si="60"/>
        <v>0</v>
      </c>
      <c r="U391" s="22">
        <f t="shared" si="61"/>
        <v>0</v>
      </c>
      <c r="V391" s="69">
        <f t="shared" si="62"/>
        <v>5435</v>
      </c>
    </row>
    <row r="392" spans="2:22" ht="19.5" hidden="1" customHeight="1" outlineLevel="2" x14ac:dyDescent="0.25">
      <c r="B392" s="19">
        <f t="shared" si="55"/>
        <v>45616</v>
      </c>
      <c r="C392" s="20" t="s">
        <v>80</v>
      </c>
      <c r="D392" s="21" cm="1">
        <f t="array" ref="D392">SUMPRODUCT(('③【組立化粧箱】作業依頼＆実績'!$K$7:$K$256=④【組立化粧箱】在庫情報!$B392)*('③【組立化粧箱】作業依頼＆実績'!$L$7:$L$256=④【組立化粧箱】在庫情報!E$4),('③【組立化粧箱】作業依頼＆実績'!$N$7:$N$256))</f>
        <v>0</v>
      </c>
      <c r="E392" s="22">
        <f>SUMPRODUCT(('⑤【組立化粧箱】出荷依頼＆出荷実績'!$L$7:$L$256=④【組立化粧箱】在庫情報!$B392)*('⑤【組立化粧箱】出荷依頼＆出荷実績'!$M$7:$M$256=④【組立化粧箱】在庫情報!E$4),('⑤【組立化粧箱】出荷依頼＆出荷実績'!$O$7:$O$256))</f>
        <v>0</v>
      </c>
      <c r="F392" s="23">
        <f t="shared" si="56"/>
        <v>4060</v>
      </c>
      <c r="G392" s="21" cm="1">
        <f t="array" ref="G392">SUMPRODUCT(('③【組立化粧箱】作業依頼＆実績'!$K$7:$K$256=④【組立化粧箱】在庫情報!$B392)*('③【組立化粧箱】作業依頼＆実績'!$L$7:$L$256=④【組立化粧箱】在庫情報!H$4),('③【組立化粧箱】作業依頼＆実績'!$N$7:$N$256))</f>
        <v>0</v>
      </c>
      <c r="H392" s="22">
        <f>SUMPRODUCT(('⑤【組立化粧箱】出荷依頼＆出荷実績'!$L$7:$L$256=④【組立化粧箱】在庫情報!$B392)*('⑤【組立化粧箱】出荷依頼＆出荷実績'!$M$7:$M$256=④【組立化粧箱】在庫情報!H$4),('⑤【組立化粧箱】出荷依頼＆出荷実績'!$O$7:$O$256))</f>
        <v>0</v>
      </c>
      <c r="I392" s="23">
        <f t="shared" si="57"/>
        <v>336</v>
      </c>
      <c r="J392" s="21" cm="1">
        <f t="array" ref="J392">SUMPRODUCT(('③【組立化粧箱】作業依頼＆実績'!$K$7:$K$256=④【組立化粧箱】在庫情報!$B392)*('③【組立化粧箱】作業依頼＆実績'!$L$7:$L$256=④【組立化粧箱】在庫情報!K$4),('③【組立化粧箱】作業依頼＆実績'!$N$7:$N$256))</f>
        <v>0</v>
      </c>
      <c r="K392" s="22">
        <f>SUMPRODUCT(('⑤【組立化粧箱】出荷依頼＆出荷実績'!$L$7:$L$256=④【組立化粧箱】在庫情報!$B392)*('⑤【組立化粧箱】出荷依頼＆出荷実績'!$M$7:$M$256=④【組立化粧箱】在庫情報!K$4),('⑤【組立化粧箱】出荷依頼＆出荷実績'!$O$7:$O$256))</f>
        <v>0</v>
      </c>
      <c r="L392" s="23">
        <f t="shared" si="58"/>
        <v>957</v>
      </c>
      <c r="M392" s="159"/>
      <c r="N392" s="160"/>
      <c r="O392" s="161"/>
      <c r="P392" s="21" cm="1">
        <f t="array" ref="P392">SUMPRODUCT(('③【組立化粧箱】作業依頼＆実績'!$K$7:$K$256=④【組立化粧箱】在庫情報!$B392)*('③【組立化粧箱】作業依頼＆実績'!$L$7:$L$256=④【組立化粧箱】在庫情報!Q$4),('③【組立化粧箱】作業依頼＆実績'!$N$7:$N$256))</f>
        <v>0</v>
      </c>
      <c r="Q392" s="21" cm="1">
        <f t="array" ref="Q392">SUMPRODUCT(('③【組立化粧箱】作業依頼＆実績'!$K$7:$K$256=④【組立化粧箱】在庫情報!$B392)*('③【組立化粧箱】作業依頼＆実績'!$L$7:$L$256=④【組立化粧箱】在庫情報!R$4),('③【組立化粧箱】作業依頼＆実績'!$N$7:$N$256))</f>
        <v>0</v>
      </c>
      <c r="R392" s="23">
        <f t="shared" si="59"/>
        <v>82</v>
      </c>
      <c r="T392" s="68">
        <f t="shared" si="60"/>
        <v>0</v>
      </c>
      <c r="U392" s="22">
        <f t="shared" si="61"/>
        <v>0</v>
      </c>
      <c r="V392" s="69">
        <f t="shared" si="62"/>
        <v>5435</v>
      </c>
    </row>
    <row r="393" spans="2:22" ht="19.5" hidden="1" customHeight="1" outlineLevel="2" x14ac:dyDescent="0.25">
      <c r="B393" s="19">
        <f t="shared" si="55"/>
        <v>45617</v>
      </c>
      <c r="C393" s="20" t="s">
        <v>81</v>
      </c>
      <c r="D393" s="21" cm="1">
        <f t="array" ref="D393">SUMPRODUCT(('③【組立化粧箱】作業依頼＆実績'!$K$7:$K$256=④【組立化粧箱】在庫情報!$B393)*('③【組立化粧箱】作業依頼＆実績'!$L$7:$L$256=④【組立化粧箱】在庫情報!E$4),('③【組立化粧箱】作業依頼＆実績'!$N$7:$N$256))</f>
        <v>0</v>
      </c>
      <c r="E393" s="22">
        <f>SUMPRODUCT(('⑤【組立化粧箱】出荷依頼＆出荷実績'!$L$7:$L$256=④【組立化粧箱】在庫情報!$B393)*('⑤【組立化粧箱】出荷依頼＆出荷実績'!$M$7:$M$256=④【組立化粧箱】在庫情報!E$4),('⑤【組立化粧箱】出荷依頼＆出荷実績'!$O$7:$O$256))</f>
        <v>0</v>
      </c>
      <c r="F393" s="23">
        <f t="shared" si="56"/>
        <v>4060</v>
      </c>
      <c r="G393" s="21" cm="1">
        <f t="array" ref="G393">SUMPRODUCT(('③【組立化粧箱】作業依頼＆実績'!$K$7:$K$256=④【組立化粧箱】在庫情報!$B393)*('③【組立化粧箱】作業依頼＆実績'!$L$7:$L$256=④【組立化粧箱】在庫情報!H$4),('③【組立化粧箱】作業依頼＆実績'!$N$7:$N$256))</f>
        <v>0</v>
      </c>
      <c r="H393" s="22">
        <f>SUMPRODUCT(('⑤【組立化粧箱】出荷依頼＆出荷実績'!$L$7:$L$256=④【組立化粧箱】在庫情報!$B393)*('⑤【組立化粧箱】出荷依頼＆出荷実績'!$M$7:$M$256=④【組立化粧箱】在庫情報!H$4),('⑤【組立化粧箱】出荷依頼＆出荷実績'!$O$7:$O$256))</f>
        <v>0</v>
      </c>
      <c r="I393" s="23">
        <f t="shared" si="57"/>
        <v>336</v>
      </c>
      <c r="J393" s="21" cm="1">
        <f t="array" ref="J393">SUMPRODUCT(('③【組立化粧箱】作業依頼＆実績'!$K$7:$K$256=④【組立化粧箱】在庫情報!$B393)*('③【組立化粧箱】作業依頼＆実績'!$L$7:$L$256=④【組立化粧箱】在庫情報!K$4),('③【組立化粧箱】作業依頼＆実績'!$N$7:$N$256))</f>
        <v>0</v>
      </c>
      <c r="K393" s="22">
        <f>SUMPRODUCT(('⑤【組立化粧箱】出荷依頼＆出荷実績'!$L$7:$L$256=④【組立化粧箱】在庫情報!$B393)*('⑤【組立化粧箱】出荷依頼＆出荷実績'!$M$7:$M$256=④【組立化粧箱】在庫情報!K$4),('⑤【組立化粧箱】出荷依頼＆出荷実績'!$O$7:$O$256))</f>
        <v>0</v>
      </c>
      <c r="L393" s="23">
        <f t="shared" si="58"/>
        <v>957</v>
      </c>
      <c r="M393" s="159"/>
      <c r="N393" s="160"/>
      <c r="O393" s="161"/>
      <c r="P393" s="21" cm="1">
        <f t="array" ref="P393">SUMPRODUCT(('③【組立化粧箱】作業依頼＆実績'!$K$7:$K$256=④【組立化粧箱】在庫情報!$B393)*('③【組立化粧箱】作業依頼＆実績'!$L$7:$L$256=④【組立化粧箱】在庫情報!Q$4),('③【組立化粧箱】作業依頼＆実績'!$N$7:$N$256))</f>
        <v>0</v>
      </c>
      <c r="Q393" s="21" cm="1">
        <f t="array" ref="Q393">SUMPRODUCT(('③【組立化粧箱】作業依頼＆実績'!$K$7:$K$256=④【組立化粧箱】在庫情報!$B393)*('③【組立化粧箱】作業依頼＆実績'!$L$7:$L$256=④【組立化粧箱】在庫情報!R$4),('③【組立化粧箱】作業依頼＆実績'!$N$7:$N$256))</f>
        <v>0</v>
      </c>
      <c r="R393" s="23">
        <f t="shared" si="59"/>
        <v>82</v>
      </c>
      <c r="T393" s="68">
        <f t="shared" si="60"/>
        <v>0</v>
      </c>
      <c r="U393" s="22">
        <f t="shared" si="61"/>
        <v>0</v>
      </c>
      <c r="V393" s="69">
        <f t="shared" si="62"/>
        <v>5435</v>
      </c>
    </row>
    <row r="394" spans="2:22" ht="19.5" hidden="1" customHeight="1" outlineLevel="2" x14ac:dyDescent="0.25">
      <c r="B394" s="19">
        <f t="shared" si="55"/>
        <v>45618</v>
      </c>
      <c r="C394" s="20" t="s">
        <v>75</v>
      </c>
      <c r="D394" s="21" cm="1">
        <f t="array" ref="D394">SUMPRODUCT(('③【組立化粧箱】作業依頼＆実績'!$K$7:$K$256=④【組立化粧箱】在庫情報!$B394)*('③【組立化粧箱】作業依頼＆実績'!$L$7:$L$256=④【組立化粧箱】在庫情報!E$4),('③【組立化粧箱】作業依頼＆実績'!$N$7:$N$256))</f>
        <v>0</v>
      </c>
      <c r="E394" s="22">
        <f>SUMPRODUCT(('⑤【組立化粧箱】出荷依頼＆出荷実績'!$L$7:$L$256=④【組立化粧箱】在庫情報!$B394)*('⑤【組立化粧箱】出荷依頼＆出荷実績'!$M$7:$M$256=④【組立化粧箱】在庫情報!E$4),('⑤【組立化粧箱】出荷依頼＆出荷実績'!$O$7:$O$256))</f>
        <v>0</v>
      </c>
      <c r="F394" s="23">
        <f t="shared" si="56"/>
        <v>4060</v>
      </c>
      <c r="G394" s="21" cm="1">
        <f t="array" ref="G394">SUMPRODUCT(('③【組立化粧箱】作業依頼＆実績'!$K$7:$K$256=④【組立化粧箱】在庫情報!$B394)*('③【組立化粧箱】作業依頼＆実績'!$L$7:$L$256=④【組立化粧箱】在庫情報!H$4),('③【組立化粧箱】作業依頼＆実績'!$N$7:$N$256))</f>
        <v>0</v>
      </c>
      <c r="H394" s="22">
        <f>SUMPRODUCT(('⑤【組立化粧箱】出荷依頼＆出荷実績'!$L$7:$L$256=④【組立化粧箱】在庫情報!$B394)*('⑤【組立化粧箱】出荷依頼＆出荷実績'!$M$7:$M$256=④【組立化粧箱】在庫情報!H$4),('⑤【組立化粧箱】出荷依頼＆出荷実績'!$O$7:$O$256))</f>
        <v>0</v>
      </c>
      <c r="I394" s="23">
        <f t="shared" si="57"/>
        <v>336</v>
      </c>
      <c r="J394" s="21" cm="1">
        <f t="array" ref="J394">SUMPRODUCT(('③【組立化粧箱】作業依頼＆実績'!$K$7:$K$256=④【組立化粧箱】在庫情報!$B394)*('③【組立化粧箱】作業依頼＆実績'!$L$7:$L$256=④【組立化粧箱】在庫情報!K$4),('③【組立化粧箱】作業依頼＆実績'!$N$7:$N$256))</f>
        <v>0</v>
      </c>
      <c r="K394" s="22">
        <f>SUMPRODUCT(('⑤【組立化粧箱】出荷依頼＆出荷実績'!$L$7:$L$256=④【組立化粧箱】在庫情報!$B394)*('⑤【組立化粧箱】出荷依頼＆出荷実績'!$M$7:$M$256=④【組立化粧箱】在庫情報!K$4),('⑤【組立化粧箱】出荷依頼＆出荷実績'!$O$7:$O$256))</f>
        <v>0</v>
      </c>
      <c r="L394" s="23">
        <f t="shared" si="58"/>
        <v>957</v>
      </c>
      <c r="M394" s="159"/>
      <c r="N394" s="160"/>
      <c r="O394" s="161"/>
      <c r="P394" s="21" cm="1">
        <f t="array" ref="P394">SUMPRODUCT(('③【組立化粧箱】作業依頼＆実績'!$K$7:$K$256=④【組立化粧箱】在庫情報!$B394)*('③【組立化粧箱】作業依頼＆実績'!$L$7:$L$256=④【組立化粧箱】在庫情報!Q$4),('③【組立化粧箱】作業依頼＆実績'!$N$7:$N$256))</f>
        <v>0</v>
      </c>
      <c r="Q394" s="21" cm="1">
        <f t="array" ref="Q394">SUMPRODUCT(('③【組立化粧箱】作業依頼＆実績'!$K$7:$K$256=④【組立化粧箱】在庫情報!$B394)*('③【組立化粧箱】作業依頼＆実績'!$L$7:$L$256=④【組立化粧箱】在庫情報!R$4),('③【組立化粧箱】作業依頼＆実績'!$N$7:$N$256))</f>
        <v>0</v>
      </c>
      <c r="R394" s="23">
        <f t="shared" si="59"/>
        <v>82</v>
      </c>
      <c r="T394" s="68">
        <f t="shared" si="60"/>
        <v>0</v>
      </c>
      <c r="U394" s="22">
        <f t="shared" si="61"/>
        <v>0</v>
      </c>
      <c r="V394" s="69">
        <f t="shared" si="62"/>
        <v>5435</v>
      </c>
    </row>
    <row r="395" spans="2:22" ht="19.5" hidden="1" customHeight="1" outlineLevel="2" x14ac:dyDescent="0.25">
      <c r="B395" s="19">
        <f t="shared" si="55"/>
        <v>45619</v>
      </c>
      <c r="C395" s="20" t="s">
        <v>76</v>
      </c>
      <c r="D395" s="21" cm="1">
        <f t="array" ref="D395">SUMPRODUCT(('③【組立化粧箱】作業依頼＆実績'!$K$7:$K$256=④【組立化粧箱】在庫情報!$B395)*('③【組立化粧箱】作業依頼＆実績'!$L$7:$L$256=④【組立化粧箱】在庫情報!E$4),('③【組立化粧箱】作業依頼＆実績'!$N$7:$N$256))</f>
        <v>0</v>
      </c>
      <c r="E395" s="22">
        <f>SUMPRODUCT(('⑤【組立化粧箱】出荷依頼＆出荷実績'!$L$7:$L$256=④【組立化粧箱】在庫情報!$B395)*('⑤【組立化粧箱】出荷依頼＆出荷実績'!$M$7:$M$256=④【組立化粧箱】在庫情報!E$4),('⑤【組立化粧箱】出荷依頼＆出荷実績'!$O$7:$O$256))</f>
        <v>0</v>
      </c>
      <c r="F395" s="23">
        <f t="shared" si="56"/>
        <v>4060</v>
      </c>
      <c r="G395" s="21" cm="1">
        <f t="array" ref="G395">SUMPRODUCT(('③【組立化粧箱】作業依頼＆実績'!$K$7:$K$256=④【組立化粧箱】在庫情報!$B395)*('③【組立化粧箱】作業依頼＆実績'!$L$7:$L$256=④【組立化粧箱】在庫情報!H$4),('③【組立化粧箱】作業依頼＆実績'!$N$7:$N$256))</f>
        <v>0</v>
      </c>
      <c r="H395" s="22">
        <f>SUMPRODUCT(('⑤【組立化粧箱】出荷依頼＆出荷実績'!$L$7:$L$256=④【組立化粧箱】在庫情報!$B395)*('⑤【組立化粧箱】出荷依頼＆出荷実績'!$M$7:$M$256=④【組立化粧箱】在庫情報!H$4),('⑤【組立化粧箱】出荷依頼＆出荷実績'!$O$7:$O$256))</f>
        <v>0</v>
      </c>
      <c r="I395" s="23">
        <f t="shared" si="57"/>
        <v>336</v>
      </c>
      <c r="J395" s="21" cm="1">
        <f t="array" ref="J395">SUMPRODUCT(('③【組立化粧箱】作業依頼＆実績'!$K$7:$K$256=④【組立化粧箱】在庫情報!$B395)*('③【組立化粧箱】作業依頼＆実績'!$L$7:$L$256=④【組立化粧箱】在庫情報!K$4),('③【組立化粧箱】作業依頼＆実績'!$N$7:$N$256))</f>
        <v>0</v>
      </c>
      <c r="K395" s="22">
        <f>SUMPRODUCT(('⑤【組立化粧箱】出荷依頼＆出荷実績'!$L$7:$L$256=④【組立化粧箱】在庫情報!$B395)*('⑤【組立化粧箱】出荷依頼＆出荷実績'!$M$7:$M$256=④【組立化粧箱】在庫情報!K$4),('⑤【組立化粧箱】出荷依頼＆出荷実績'!$O$7:$O$256))</f>
        <v>0</v>
      </c>
      <c r="L395" s="23">
        <f t="shared" si="58"/>
        <v>957</v>
      </c>
      <c r="M395" s="159"/>
      <c r="N395" s="160"/>
      <c r="O395" s="161"/>
      <c r="P395" s="21" cm="1">
        <f t="array" ref="P395">SUMPRODUCT(('③【組立化粧箱】作業依頼＆実績'!$K$7:$K$256=④【組立化粧箱】在庫情報!$B395)*('③【組立化粧箱】作業依頼＆実績'!$L$7:$L$256=④【組立化粧箱】在庫情報!Q$4),('③【組立化粧箱】作業依頼＆実績'!$N$7:$N$256))</f>
        <v>0</v>
      </c>
      <c r="Q395" s="21" cm="1">
        <f t="array" ref="Q395">SUMPRODUCT(('③【組立化粧箱】作業依頼＆実績'!$K$7:$K$256=④【組立化粧箱】在庫情報!$B395)*('③【組立化粧箱】作業依頼＆実績'!$L$7:$L$256=④【組立化粧箱】在庫情報!R$4),('③【組立化粧箱】作業依頼＆実績'!$N$7:$N$256))</f>
        <v>0</v>
      </c>
      <c r="R395" s="23">
        <f t="shared" si="59"/>
        <v>82</v>
      </c>
      <c r="T395" s="68">
        <f t="shared" si="60"/>
        <v>0</v>
      </c>
      <c r="U395" s="22">
        <f t="shared" si="61"/>
        <v>0</v>
      </c>
      <c r="V395" s="69">
        <f t="shared" si="62"/>
        <v>5435</v>
      </c>
    </row>
    <row r="396" spans="2:22" ht="19.5" hidden="1" customHeight="1" outlineLevel="2" x14ac:dyDescent="0.25">
      <c r="B396" s="19">
        <f t="shared" si="55"/>
        <v>45620</v>
      </c>
      <c r="C396" s="20" t="s">
        <v>77</v>
      </c>
      <c r="D396" s="21" cm="1">
        <f t="array" ref="D396">SUMPRODUCT(('③【組立化粧箱】作業依頼＆実績'!$K$7:$K$256=④【組立化粧箱】在庫情報!$B396)*('③【組立化粧箱】作業依頼＆実績'!$L$7:$L$256=④【組立化粧箱】在庫情報!E$4),('③【組立化粧箱】作業依頼＆実績'!$N$7:$N$256))</f>
        <v>0</v>
      </c>
      <c r="E396" s="22">
        <f>SUMPRODUCT(('⑤【組立化粧箱】出荷依頼＆出荷実績'!$L$7:$L$256=④【組立化粧箱】在庫情報!$B396)*('⑤【組立化粧箱】出荷依頼＆出荷実績'!$M$7:$M$256=④【組立化粧箱】在庫情報!E$4),('⑤【組立化粧箱】出荷依頼＆出荷実績'!$O$7:$O$256))</f>
        <v>0</v>
      </c>
      <c r="F396" s="23">
        <f t="shared" si="56"/>
        <v>4060</v>
      </c>
      <c r="G396" s="21" cm="1">
        <f t="array" ref="G396">SUMPRODUCT(('③【組立化粧箱】作業依頼＆実績'!$K$7:$K$256=④【組立化粧箱】在庫情報!$B396)*('③【組立化粧箱】作業依頼＆実績'!$L$7:$L$256=④【組立化粧箱】在庫情報!H$4),('③【組立化粧箱】作業依頼＆実績'!$N$7:$N$256))</f>
        <v>0</v>
      </c>
      <c r="H396" s="22">
        <f>SUMPRODUCT(('⑤【組立化粧箱】出荷依頼＆出荷実績'!$L$7:$L$256=④【組立化粧箱】在庫情報!$B396)*('⑤【組立化粧箱】出荷依頼＆出荷実績'!$M$7:$M$256=④【組立化粧箱】在庫情報!H$4),('⑤【組立化粧箱】出荷依頼＆出荷実績'!$O$7:$O$256))</f>
        <v>0</v>
      </c>
      <c r="I396" s="23">
        <f t="shared" si="57"/>
        <v>336</v>
      </c>
      <c r="J396" s="21" cm="1">
        <f t="array" ref="J396">SUMPRODUCT(('③【組立化粧箱】作業依頼＆実績'!$K$7:$K$256=④【組立化粧箱】在庫情報!$B396)*('③【組立化粧箱】作業依頼＆実績'!$L$7:$L$256=④【組立化粧箱】在庫情報!K$4),('③【組立化粧箱】作業依頼＆実績'!$N$7:$N$256))</f>
        <v>0</v>
      </c>
      <c r="K396" s="22">
        <f>SUMPRODUCT(('⑤【組立化粧箱】出荷依頼＆出荷実績'!$L$7:$L$256=④【組立化粧箱】在庫情報!$B396)*('⑤【組立化粧箱】出荷依頼＆出荷実績'!$M$7:$M$256=④【組立化粧箱】在庫情報!K$4),('⑤【組立化粧箱】出荷依頼＆出荷実績'!$O$7:$O$256))</f>
        <v>0</v>
      </c>
      <c r="L396" s="23">
        <f t="shared" si="58"/>
        <v>957</v>
      </c>
      <c r="M396" s="159"/>
      <c r="N396" s="160"/>
      <c r="O396" s="161"/>
      <c r="P396" s="21" cm="1">
        <f t="array" ref="P396">SUMPRODUCT(('③【組立化粧箱】作業依頼＆実績'!$K$7:$K$256=④【組立化粧箱】在庫情報!$B396)*('③【組立化粧箱】作業依頼＆実績'!$L$7:$L$256=④【組立化粧箱】在庫情報!Q$4),('③【組立化粧箱】作業依頼＆実績'!$N$7:$N$256))</f>
        <v>0</v>
      </c>
      <c r="Q396" s="21" cm="1">
        <f t="array" ref="Q396">SUMPRODUCT(('③【組立化粧箱】作業依頼＆実績'!$K$7:$K$256=④【組立化粧箱】在庫情報!$B396)*('③【組立化粧箱】作業依頼＆実績'!$L$7:$L$256=④【組立化粧箱】在庫情報!R$4),('③【組立化粧箱】作業依頼＆実績'!$N$7:$N$256))</f>
        <v>0</v>
      </c>
      <c r="R396" s="23">
        <f t="shared" si="59"/>
        <v>82</v>
      </c>
      <c r="T396" s="68">
        <f t="shared" si="60"/>
        <v>0</v>
      </c>
      <c r="U396" s="22">
        <f t="shared" si="61"/>
        <v>0</v>
      </c>
      <c r="V396" s="69">
        <f t="shared" si="62"/>
        <v>5435</v>
      </c>
    </row>
    <row r="397" spans="2:22" ht="19.5" hidden="1" customHeight="1" outlineLevel="2" x14ac:dyDescent="0.25">
      <c r="B397" s="19">
        <f t="shared" si="55"/>
        <v>45621</v>
      </c>
      <c r="C397" s="20" t="s">
        <v>78</v>
      </c>
      <c r="D397" s="21" cm="1">
        <f t="array" ref="D397">SUMPRODUCT(('③【組立化粧箱】作業依頼＆実績'!$K$7:$K$256=④【組立化粧箱】在庫情報!$B397)*('③【組立化粧箱】作業依頼＆実績'!$L$7:$L$256=④【組立化粧箱】在庫情報!E$4),('③【組立化粧箱】作業依頼＆実績'!$N$7:$N$256))</f>
        <v>0</v>
      </c>
      <c r="E397" s="22">
        <f>SUMPRODUCT(('⑤【組立化粧箱】出荷依頼＆出荷実績'!$L$7:$L$256=④【組立化粧箱】在庫情報!$B397)*('⑤【組立化粧箱】出荷依頼＆出荷実績'!$M$7:$M$256=④【組立化粧箱】在庫情報!E$4),('⑤【組立化粧箱】出荷依頼＆出荷実績'!$O$7:$O$256))</f>
        <v>0</v>
      </c>
      <c r="F397" s="23">
        <f t="shared" si="56"/>
        <v>4060</v>
      </c>
      <c r="G397" s="21" cm="1">
        <f t="array" ref="G397">SUMPRODUCT(('③【組立化粧箱】作業依頼＆実績'!$K$7:$K$256=④【組立化粧箱】在庫情報!$B397)*('③【組立化粧箱】作業依頼＆実績'!$L$7:$L$256=④【組立化粧箱】在庫情報!H$4),('③【組立化粧箱】作業依頼＆実績'!$N$7:$N$256))</f>
        <v>0</v>
      </c>
      <c r="H397" s="22">
        <f>SUMPRODUCT(('⑤【組立化粧箱】出荷依頼＆出荷実績'!$L$7:$L$256=④【組立化粧箱】在庫情報!$B397)*('⑤【組立化粧箱】出荷依頼＆出荷実績'!$M$7:$M$256=④【組立化粧箱】在庫情報!H$4),('⑤【組立化粧箱】出荷依頼＆出荷実績'!$O$7:$O$256))</f>
        <v>0</v>
      </c>
      <c r="I397" s="23">
        <f t="shared" si="57"/>
        <v>336</v>
      </c>
      <c r="J397" s="21" cm="1">
        <f t="array" ref="J397">SUMPRODUCT(('③【組立化粧箱】作業依頼＆実績'!$K$7:$K$256=④【組立化粧箱】在庫情報!$B397)*('③【組立化粧箱】作業依頼＆実績'!$L$7:$L$256=④【組立化粧箱】在庫情報!K$4),('③【組立化粧箱】作業依頼＆実績'!$N$7:$N$256))</f>
        <v>0</v>
      </c>
      <c r="K397" s="22">
        <f>SUMPRODUCT(('⑤【組立化粧箱】出荷依頼＆出荷実績'!$L$7:$L$256=④【組立化粧箱】在庫情報!$B397)*('⑤【組立化粧箱】出荷依頼＆出荷実績'!$M$7:$M$256=④【組立化粧箱】在庫情報!K$4),('⑤【組立化粧箱】出荷依頼＆出荷実績'!$O$7:$O$256))</f>
        <v>0</v>
      </c>
      <c r="L397" s="23">
        <f t="shared" si="58"/>
        <v>957</v>
      </c>
      <c r="M397" s="159"/>
      <c r="N397" s="160"/>
      <c r="O397" s="161"/>
      <c r="P397" s="21" cm="1">
        <f t="array" ref="P397">SUMPRODUCT(('③【組立化粧箱】作業依頼＆実績'!$K$7:$K$256=④【組立化粧箱】在庫情報!$B397)*('③【組立化粧箱】作業依頼＆実績'!$L$7:$L$256=④【組立化粧箱】在庫情報!Q$4),('③【組立化粧箱】作業依頼＆実績'!$N$7:$N$256))</f>
        <v>0</v>
      </c>
      <c r="Q397" s="21" cm="1">
        <f t="array" ref="Q397">SUMPRODUCT(('③【組立化粧箱】作業依頼＆実績'!$K$7:$K$256=④【組立化粧箱】在庫情報!$B397)*('③【組立化粧箱】作業依頼＆実績'!$L$7:$L$256=④【組立化粧箱】在庫情報!R$4),('③【組立化粧箱】作業依頼＆実績'!$N$7:$N$256))</f>
        <v>0</v>
      </c>
      <c r="R397" s="23">
        <f t="shared" si="59"/>
        <v>82</v>
      </c>
      <c r="T397" s="68">
        <f t="shared" si="60"/>
        <v>0</v>
      </c>
      <c r="U397" s="22">
        <f t="shared" si="61"/>
        <v>0</v>
      </c>
      <c r="V397" s="69">
        <f t="shared" si="62"/>
        <v>5435</v>
      </c>
    </row>
    <row r="398" spans="2:22" ht="19.5" hidden="1" customHeight="1" outlineLevel="2" x14ac:dyDescent="0.25">
      <c r="B398" s="19">
        <f t="shared" si="55"/>
        <v>45622</v>
      </c>
      <c r="C398" s="20" t="s">
        <v>79</v>
      </c>
      <c r="D398" s="21" cm="1">
        <f t="array" ref="D398">SUMPRODUCT(('③【組立化粧箱】作業依頼＆実績'!$K$7:$K$256=④【組立化粧箱】在庫情報!$B398)*('③【組立化粧箱】作業依頼＆実績'!$L$7:$L$256=④【組立化粧箱】在庫情報!E$4),('③【組立化粧箱】作業依頼＆実績'!$N$7:$N$256))</f>
        <v>0</v>
      </c>
      <c r="E398" s="22">
        <f>SUMPRODUCT(('⑤【組立化粧箱】出荷依頼＆出荷実績'!$L$7:$L$256=④【組立化粧箱】在庫情報!$B398)*('⑤【組立化粧箱】出荷依頼＆出荷実績'!$M$7:$M$256=④【組立化粧箱】在庫情報!E$4),('⑤【組立化粧箱】出荷依頼＆出荷実績'!$O$7:$O$256))</f>
        <v>0</v>
      </c>
      <c r="F398" s="23">
        <f t="shared" si="56"/>
        <v>4060</v>
      </c>
      <c r="G398" s="21" cm="1">
        <f t="array" ref="G398">SUMPRODUCT(('③【組立化粧箱】作業依頼＆実績'!$K$7:$K$256=④【組立化粧箱】在庫情報!$B398)*('③【組立化粧箱】作業依頼＆実績'!$L$7:$L$256=④【組立化粧箱】在庫情報!H$4),('③【組立化粧箱】作業依頼＆実績'!$N$7:$N$256))</f>
        <v>0</v>
      </c>
      <c r="H398" s="22">
        <f>SUMPRODUCT(('⑤【組立化粧箱】出荷依頼＆出荷実績'!$L$7:$L$256=④【組立化粧箱】在庫情報!$B398)*('⑤【組立化粧箱】出荷依頼＆出荷実績'!$M$7:$M$256=④【組立化粧箱】在庫情報!H$4),('⑤【組立化粧箱】出荷依頼＆出荷実績'!$O$7:$O$256))</f>
        <v>0</v>
      </c>
      <c r="I398" s="23">
        <f t="shared" si="57"/>
        <v>336</v>
      </c>
      <c r="J398" s="21" cm="1">
        <f t="array" ref="J398">SUMPRODUCT(('③【組立化粧箱】作業依頼＆実績'!$K$7:$K$256=④【組立化粧箱】在庫情報!$B398)*('③【組立化粧箱】作業依頼＆実績'!$L$7:$L$256=④【組立化粧箱】在庫情報!K$4),('③【組立化粧箱】作業依頼＆実績'!$N$7:$N$256))</f>
        <v>0</v>
      </c>
      <c r="K398" s="22">
        <f>SUMPRODUCT(('⑤【組立化粧箱】出荷依頼＆出荷実績'!$L$7:$L$256=④【組立化粧箱】在庫情報!$B398)*('⑤【組立化粧箱】出荷依頼＆出荷実績'!$M$7:$M$256=④【組立化粧箱】在庫情報!K$4),('⑤【組立化粧箱】出荷依頼＆出荷実績'!$O$7:$O$256))</f>
        <v>0</v>
      </c>
      <c r="L398" s="23">
        <f t="shared" si="58"/>
        <v>957</v>
      </c>
      <c r="M398" s="159"/>
      <c r="N398" s="160"/>
      <c r="O398" s="161"/>
      <c r="P398" s="21" cm="1">
        <f t="array" ref="P398">SUMPRODUCT(('③【組立化粧箱】作業依頼＆実績'!$K$7:$K$256=④【組立化粧箱】在庫情報!$B398)*('③【組立化粧箱】作業依頼＆実績'!$L$7:$L$256=④【組立化粧箱】在庫情報!Q$4),('③【組立化粧箱】作業依頼＆実績'!$N$7:$N$256))</f>
        <v>0</v>
      </c>
      <c r="Q398" s="21" cm="1">
        <f t="array" ref="Q398">SUMPRODUCT(('③【組立化粧箱】作業依頼＆実績'!$K$7:$K$256=④【組立化粧箱】在庫情報!$B398)*('③【組立化粧箱】作業依頼＆実績'!$L$7:$L$256=④【組立化粧箱】在庫情報!R$4),('③【組立化粧箱】作業依頼＆実績'!$N$7:$N$256))</f>
        <v>0</v>
      </c>
      <c r="R398" s="23">
        <f t="shared" si="59"/>
        <v>82</v>
      </c>
      <c r="T398" s="68">
        <f t="shared" si="60"/>
        <v>0</v>
      </c>
      <c r="U398" s="22">
        <f t="shared" si="61"/>
        <v>0</v>
      </c>
      <c r="V398" s="69">
        <f t="shared" si="62"/>
        <v>5435</v>
      </c>
    </row>
    <row r="399" spans="2:22" ht="19.5" hidden="1" customHeight="1" outlineLevel="2" x14ac:dyDescent="0.25">
      <c r="B399" s="19">
        <f t="shared" si="55"/>
        <v>45623</v>
      </c>
      <c r="C399" s="20" t="s">
        <v>80</v>
      </c>
      <c r="D399" s="21" cm="1">
        <f t="array" ref="D399">SUMPRODUCT(('③【組立化粧箱】作業依頼＆実績'!$K$7:$K$256=④【組立化粧箱】在庫情報!$B399)*('③【組立化粧箱】作業依頼＆実績'!$L$7:$L$256=④【組立化粧箱】在庫情報!E$4),('③【組立化粧箱】作業依頼＆実績'!$N$7:$N$256))</f>
        <v>0</v>
      </c>
      <c r="E399" s="22">
        <f>SUMPRODUCT(('⑤【組立化粧箱】出荷依頼＆出荷実績'!$L$7:$L$256=④【組立化粧箱】在庫情報!$B399)*('⑤【組立化粧箱】出荷依頼＆出荷実績'!$M$7:$M$256=④【組立化粧箱】在庫情報!E$4),('⑤【組立化粧箱】出荷依頼＆出荷実績'!$O$7:$O$256))</f>
        <v>0</v>
      </c>
      <c r="F399" s="23">
        <f t="shared" si="56"/>
        <v>4060</v>
      </c>
      <c r="G399" s="21" cm="1">
        <f t="array" ref="G399">SUMPRODUCT(('③【組立化粧箱】作業依頼＆実績'!$K$7:$K$256=④【組立化粧箱】在庫情報!$B399)*('③【組立化粧箱】作業依頼＆実績'!$L$7:$L$256=④【組立化粧箱】在庫情報!H$4),('③【組立化粧箱】作業依頼＆実績'!$N$7:$N$256))</f>
        <v>0</v>
      </c>
      <c r="H399" s="22">
        <f>SUMPRODUCT(('⑤【組立化粧箱】出荷依頼＆出荷実績'!$L$7:$L$256=④【組立化粧箱】在庫情報!$B399)*('⑤【組立化粧箱】出荷依頼＆出荷実績'!$M$7:$M$256=④【組立化粧箱】在庫情報!H$4),('⑤【組立化粧箱】出荷依頼＆出荷実績'!$O$7:$O$256))</f>
        <v>0</v>
      </c>
      <c r="I399" s="23">
        <f t="shared" si="57"/>
        <v>336</v>
      </c>
      <c r="J399" s="21" cm="1">
        <f t="array" ref="J399">SUMPRODUCT(('③【組立化粧箱】作業依頼＆実績'!$K$7:$K$256=④【組立化粧箱】在庫情報!$B399)*('③【組立化粧箱】作業依頼＆実績'!$L$7:$L$256=④【組立化粧箱】在庫情報!K$4),('③【組立化粧箱】作業依頼＆実績'!$N$7:$N$256))</f>
        <v>0</v>
      </c>
      <c r="K399" s="22">
        <f>SUMPRODUCT(('⑤【組立化粧箱】出荷依頼＆出荷実績'!$L$7:$L$256=④【組立化粧箱】在庫情報!$B399)*('⑤【組立化粧箱】出荷依頼＆出荷実績'!$M$7:$M$256=④【組立化粧箱】在庫情報!K$4),('⑤【組立化粧箱】出荷依頼＆出荷実績'!$O$7:$O$256))</f>
        <v>0</v>
      </c>
      <c r="L399" s="23">
        <f t="shared" si="58"/>
        <v>957</v>
      </c>
      <c r="M399" s="159"/>
      <c r="N399" s="160"/>
      <c r="O399" s="161"/>
      <c r="P399" s="21" cm="1">
        <f t="array" ref="P399">SUMPRODUCT(('③【組立化粧箱】作業依頼＆実績'!$K$7:$K$256=④【組立化粧箱】在庫情報!$B399)*('③【組立化粧箱】作業依頼＆実績'!$L$7:$L$256=④【組立化粧箱】在庫情報!Q$4),('③【組立化粧箱】作業依頼＆実績'!$N$7:$N$256))</f>
        <v>0</v>
      </c>
      <c r="Q399" s="21" cm="1">
        <f t="array" ref="Q399">SUMPRODUCT(('③【組立化粧箱】作業依頼＆実績'!$K$7:$K$256=④【組立化粧箱】在庫情報!$B399)*('③【組立化粧箱】作業依頼＆実績'!$L$7:$L$256=④【組立化粧箱】在庫情報!R$4),('③【組立化粧箱】作業依頼＆実績'!$N$7:$N$256))</f>
        <v>0</v>
      </c>
      <c r="R399" s="23">
        <f t="shared" si="59"/>
        <v>82</v>
      </c>
      <c r="T399" s="68">
        <f t="shared" si="60"/>
        <v>0</v>
      </c>
      <c r="U399" s="22">
        <f t="shared" si="61"/>
        <v>0</v>
      </c>
      <c r="V399" s="69">
        <f t="shared" si="62"/>
        <v>5435</v>
      </c>
    </row>
    <row r="400" spans="2:22" ht="19.5" hidden="1" customHeight="1" outlineLevel="2" x14ac:dyDescent="0.25">
      <c r="B400" s="19">
        <f t="shared" si="55"/>
        <v>45624</v>
      </c>
      <c r="C400" s="20" t="s">
        <v>81</v>
      </c>
      <c r="D400" s="21" cm="1">
        <f t="array" ref="D400">SUMPRODUCT(('③【組立化粧箱】作業依頼＆実績'!$K$7:$K$256=④【組立化粧箱】在庫情報!$B400)*('③【組立化粧箱】作業依頼＆実績'!$L$7:$L$256=④【組立化粧箱】在庫情報!E$4),('③【組立化粧箱】作業依頼＆実績'!$N$7:$N$256))</f>
        <v>0</v>
      </c>
      <c r="E400" s="22">
        <f>SUMPRODUCT(('⑤【組立化粧箱】出荷依頼＆出荷実績'!$L$7:$L$256=④【組立化粧箱】在庫情報!$B400)*('⑤【組立化粧箱】出荷依頼＆出荷実績'!$M$7:$M$256=④【組立化粧箱】在庫情報!E$4),('⑤【組立化粧箱】出荷依頼＆出荷実績'!$O$7:$O$256))</f>
        <v>0</v>
      </c>
      <c r="F400" s="23">
        <f t="shared" si="56"/>
        <v>4060</v>
      </c>
      <c r="G400" s="21" cm="1">
        <f t="array" ref="G400">SUMPRODUCT(('③【組立化粧箱】作業依頼＆実績'!$K$7:$K$256=④【組立化粧箱】在庫情報!$B400)*('③【組立化粧箱】作業依頼＆実績'!$L$7:$L$256=④【組立化粧箱】在庫情報!H$4),('③【組立化粧箱】作業依頼＆実績'!$N$7:$N$256))</f>
        <v>0</v>
      </c>
      <c r="H400" s="22">
        <f>SUMPRODUCT(('⑤【組立化粧箱】出荷依頼＆出荷実績'!$L$7:$L$256=④【組立化粧箱】在庫情報!$B400)*('⑤【組立化粧箱】出荷依頼＆出荷実績'!$M$7:$M$256=④【組立化粧箱】在庫情報!H$4),('⑤【組立化粧箱】出荷依頼＆出荷実績'!$O$7:$O$256))</f>
        <v>0</v>
      </c>
      <c r="I400" s="23">
        <f t="shared" si="57"/>
        <v>336</v>
      </c>
      <c r="J400" s="21" cm="1">
        <f t="array" ref="J400">SUMPRODUCT(('③【組立化粧箱】作業依頼＆実績'!$K$7:$K$256=④【組立化粧箱】在庫情報!$B400)*('③【組立化粧箱】作業依頼＆実績'!$L$7:$L$256=④【組立化粧箱】在庫情報!K$4),('③【組立化粧箱】作業依頼＆実績'!$N$7:$N$256))</f>
        <v>0</v>
      </c>
      <c r="K400" s="22">
        <f>SUMPRODUCT(('⑤【組立化粧箱】出荷依頼＆出荷実績'!$L$7:$L$256=④【組立化粧箱】在庫情報!$B400)*('⑤【組立化粧箱】出荷依頼＆出荷実績'!$M$7:$M$256=④【組立化粧箱】在庫情報!K$4),('⑤【組立化粧箱】出荷依頼＆出荷実績'!$O$7:$O$256))</f>
        <v>0</v>
      </c>
      <c r="L400" s="23">
        <f t="shared" si="58"/>
        <v>957</v>
      </c>
      <c r="M400" s="159"/>
      <c r="N400" s="160"/>
      <c r="O400" s="161"/>
      <c r="P400" s="21" cm="1">
        <f t="array" ref="P400">SUMPRODUCT(('③【組立化粧箱】作業依頼＆実績'!$K$7:$K$256=④【組立化粧箱】在庫情報!$B400)*('③【組立化粧箱】作業依頼＆実績'!$L$7:$L$256=④【組立化粧箱】在庫情報!Q$4),('③【組立化粧箱】作業依頼＆実績'!$N$7:$N$256))</f>
        <v>0</v>
      </c>
      <c r="Q400" s="21" cm="1">
        <f t="array" ref="Q400">SUMPRODUCT(('③【組立化粧箱】作業依頼＆実績'!$K$7:$K$256=④【組立化粧箱】在庫情報!$B400)*('③【組立化粧箱】作業依頼＆実績'!$L$7:$L$256=④【組立化粧箱】在庫情報!R$4),('③【組立化粧箱】作業依頼＆実績'!$N$7:$N$256))</f>
        <v>0</v>
      </c>
      <c r="R400" s="23">
        <f t="shared" si="59"/>
        <v>82</v>
      </c>
      <c r="T400" s="68">
        <f t="shared" si="60"/>
        <v>0</v>
      </c>
      <c r="U400" s="22">
        <f t="shared" si="61"/>
        <v>0</v>
      </c>
      <c r="V400" s="69">
        <f t="shared" si="62"/>
        <v>5435</v>
      </c>
    </row>
    <row r="401" spans="2:22" ht="19.5" hidden="1" customHeight="1" outlineLevel="2" x14ac:dyDescent="0.25">
      <c r="B401" s="19">
        <f t="shared" si="55"/>
        <v>45625</v>
      </c>
      <c r="C401" s="20" t="s">
        <v>75</v>
      </c>
      <c r="D401" s="21" cm="1">
        <f t="array" ref="D401">SUMPRODUCT(('③【組立化粧箱】作業依頼＆実績'!$K$7:$K$256=④【組立化粧箱】在庫情報!$B401)*('③【組立化粧箱】作業依頼＆実績'!$L$7:$L$256=④【組立化粧箱】在庫情報!E$4),('③【組立化粧箱】作業依頼＆実績'!$N$7:$N$256))</f>
        <v>0</v>
      </c>
      <c r="E401" s="22">
        <f>SUMPRODUCT(('⑤【組立化粧箱】出荷依頼＆出荷実績'!$L$7:$L$256=④【組立化粧箱】在庫情報!$B401)*('⑤【組立化粧箱】出荷依頼＆出荷実績'!$M$7:$M$256=④【組立化粧箱】在庫情報!E$4),('⑤【組立化粧箱】出荷依頼＆出荷実績'!$O$7:$O$256))</f>
        <v>0</v>
      </c>
      <c r="F401" s="23">
        <f t="shared" si="56"/>
        <v>4060</v>
      </c>
      <c r="G401" s="21" cm="1">
        <f t="array" ref="G401">SUMPRODUCT(('③【組立化粧箱】作業依頼＆実績'!$K$7:$K$256=④【組立化粧箱】在庫情報!$B401)*('③【組立化粧箱】作業依頼＆実績'!$L$7:$L$256=④【組立化粧箱】在庫情報!H$4),('③【組立化粧箱】作業依頼＆実績'!$N$7:$N$256))</f>
        <v>0</v>
      </c>
      <c r="H401" s="22">
        <f>SUMPRODUCT(('⑤【組立化粧箱】出荷依頼＆出荷実績'!$L$7:$L$256=④【組立化粧箱】在庫情報!$B401)*('⑤【組立化粧箱】出荷依頼＆出荷実績'!$M$7:$M$256=④【組立化粧箱】在庫情報!H$4),('⑤【組立化粧箱】出荷依頼＆出荷実績'!$O$7:$O$256))</f>
        <v>0</v>
      </c>
      <c r="I401" s="23">
        <f t="shared" si="57"/>
        <v>336</v>
      </c>
      <c r="J401" s="21" cm="1">
        <f t="array" ref="J401">SUMPRODUCT(('③【組立化粧箱】作業依頼＆実績'!$K$7:$K$256=④【組立化粧箱】在庫情報!$B401)*('③【組立化粧箱】作業依頼＆実績'!$L$7:$L$256=④【組立化粧箱】在庫情報!K$4),('③【組立化粧箱】作業依頼＆実績'!$N$7:$N$256))</f>
        <v>0</v>
      </c>
      <c r="K401" s="22">
        <f>SUMPRODUCT(('⑤【組立化粧箱】出荷依頼＆出荷実績'!$L$7:$L$256=④【組立化粧箱】在庫情報!$B401)*('⑤【組立化粧箱】出荷依頼＆出荷実績'!$M$7:$M$256=④【組立化粧箱】在庫情報!K$4),('⑤【組立化粧箱】出荷依頼＆出荷実績'!$O$7:$O$256))</f>
        <v>0</v>
      </c>
      <c r="L401" s="23">
        <f t="shared" si="58"/>
        <v>957</v>
      </c>
      <c r="M401" s="159"/>
      <c r="N401" s="160"/>
      <c r="O401" s="161"/>
      <c r="P401" s="21" cm="1">
        <f t="array" ref="P401">SUMPRODUCT(('③【組立化粧箱】作業依頼＆実績'!$K$7:$K$256=④【組立化粧箱】在庫情報!$B401)*('③【組立化粧箱】作業依頼＆実績'!$L$7:$L$256=④【組立化粧箱】在庫情報!Q$4),('③【組立化粧箱】作業依頼＆実績'!$N$7:$N$256))</f>
        <v>0</v>
      </c>
      <c r="Q401" s="21" cm="1">
        <f t="array" ref="Q401">SUMPRODUCT(('③【組立化粧箱】作業依頼＆実績'!$K$7:$K$256=④【組立化粧箱】在庫情報!$B401)*('③【組立化粧箱】作業依頼＆実績'!$L$7:$L$256=④【組立化粧箱】在庫情報!R$4),('③【組立化粧箱】作業依頼＆実績'!$N$7:$N$256))</f>
        <v>0</v>
      </c>
      <c r="R401" s="23">
        <f t="shared" si="59"/>
        <v>82</v>
      </c>
      <c r="T401" s="68">
        <f t="shared" si="60"/>
        <v>0</v>
      </c>
      <c r="U401" s="22">
        <f t="shared" si="61"/>
        <v>0</v>
      </c>
      <c r="V401" s="69">
        <f t="shared" si="62"/>
        <v>5435</v>
      </c>
    </row>
    <row r="402" spans="2:22" ht="19.5" hidden="1" customHeight="1" outlineLevel="2" x14ac:dyDescent="0.25">
      <c r="B402" s="19">
        <f t="shared" si="55"/>
        <v>45626</v>
      </c>
      <c r="C402" s="20" t="s">
        <v>76</v>
      </c>
      <c r="D402" s="21" cm="1">
        <f t="array" ref="D402">SUMPRODUCT(('③【組立化粧箱】作業依頼＆実績'!$K$7:$K$256=④【組立化粧箱】在庫情報!$B402)*('③【組立化粧箱】作業依頼＆実績'!$L$7:$L$256=④【組立化粧箱】在庫情報!E$4),('③【組立化粧箱】作業依頼＆実績'!$N$7:$N$256))</f>
        <v>0</v>
      </c>
      <c r="E402" s="22">
        <f>SUMPRODUCT(('⑤【組立化粧箱】出荷依頼＆出荷実績'!$L$7:$L$256=④【組立化粧箱】在庫情報!$B402)*('⑤【組立化粧箱】出荷依頼＆出荷実績'!$M$7:$M$256=④【組立化粧箱】在庫情報!E$4),('⑤【組立化粧箱】出荷依頼＆出荷実績'!$O$7:$O$256))</f>
        <v>0</v>
      </c>
      <c r="F402" s="23">
        <f t="shared" si="56"/>
        <v>4060</v>
      </c>
      <c r="G402" s="21" cm="1">
        <f t="array" ref="G402">SUMPRODUCT(('③【組立化粧箱】作業依頼＆実績'!$K$7:$K$256=④【組立化粧箱】在庫情報!$B402)*('③【組立化粧箱】作業依頼＆実績'!$L$7:$L$256=④【組立化粧箱】在庫情報!H$4),('③【組立化粧箱】作業依頼＆実績'!$N$7:$N$256))</f>
        <v>0</v>
      </c>
      <c r="H402" s="22">
        <f>SUMPRODUCT(('⑤【組立化粧箱】出荷依頼＆出荷実績'!$L$7:$L$256=④【組立化粧箱】在庫情報!$B402)*('⑤【組立化粧箱】出荷依頼＆出荷実績'!$M$7:$M$256=④【組立化粧箱】在庫情報!H$4),('⑤【組立化粧箱】出荷依頼＆出荷実績'!$O$7:$O$256))</f>
        <v>0</v>
      </c>
      <c r="I402" s="23">
        <f t="shared" si="57"/>
        <v>336</v>
      </c>
      <c r="J402" s="21" cm="1">
        <f t="array" ref="J402">SUMPRODUCT(('③【組立化粧箱】作業依頼＆実績'!$K$7:$K$256=④【組立化粧箱】在庫情報!$B402)*('③【組立化粧箱】作業依頼＆実績'!$L$7:$L$256=④【組立化粧箱】在庫情報!K$4),('③【組立化粧箱】作業依頼＆実績'!$N$7:$N$256))</f>
        <v>0</v>
      </c>
      <c r="K402" s="22">
        <f>SUMPRODUCT(('⑤【組立化粧箱】出荷依頼＆出荷実績'!$L$7:$L$256=④【組立化粧箱】在庫情報!$B402)*('⑤【組立化粧箱】出荷依頼＆出荷実績'!$M$7:$M$256=④【組立化粧箱】在庫情報!K$4),('⑤【組立化粧箱】出荷依頼＆出荷実績'!$O$7:$O$256))</f>
        <v>0</v>
      </c>
      <c r="L402" s="23">
        <f t="shared" si="58"/>
        <v>957</v>
      </c>
      <c r="M402" s="159"/>
      <c r="N402" s="160"/>
      <c r="O402" s="161"/>
      <c r="P402" s="21" cm="1">
        <f t="array" ref="P402">SUMPRODUCT(('③【組立化粧箱】作業依頼＆実績'!$K$7:$K$256=④【組立化粧箱】在庫情報!$B402)*('③【組立化粧箱】作業依頼＆実績'!$L$7:$L$256=④【組立化粧箱】在庫情報!Q$4),('③【組立化粧箱】作業依頼＆実績'!$N$7:$N$256))</f>
        <v>0</v>
      </c>
      <c r="Q402" s="21" cm="1">
        <f t="array" ref="Q402">SUMPRODUCT(('③【組立化粧箱】作業依頼＆実績'!$K$7:$K$256=④【組立化粧箱】在庫情報!$B402)*('③【組立化粧箱】作業依頼＆実績'!$L$7:$L$256=④【組立化粧箱】在庫情報!R$4),('③【組立化粧箱】作業依頼＆実績'!$N$7:$N$256))</f>
        <v>0</v>
      </c>
      <c r="R402" s="23">
        <f t="shared" si="59"/>
        <v>82</v>
      </c>
      <c r="T402" s="68">
        <f t="shared" si="60"/>
        <v>0</v>
      </c>
      <c r="U402" s="22">
        <f t="shared" si="61"/>
        <v>0</v>
      </c>
      <c r="V402" s="69">
        <f t="shared" si="62"/>
        <v>5435</v>
      </c>
    </row>
    <row r="403" spans="2:22" ht="19.5" customHeight="1" collapsed="1" thickBot="1" x14ac:dyDescent="0.3">
      <c r="B403" s="132">
        <f t="shared" si="55"/>
        <v>45627</v>
      </c>
      <c r="C403" s="133" t="s">
        <v>77</v>
      </c>
      <c r="D403" s="21" cm="1">
        <f t="array" ref="D403">SUMPRODUCT(('③【組立化粧箱】作業依頼＆実績'!$K$7:$K$256=④【組立化粧箱】在庫情報!$B403)*('③【組立化粧箱】作業依頼＆実績'!$L$7:$L$256=④【組立化粧箱】在庫情報!E$4),('③【組立化粧箱】作業依頼＆実績'!$N$7:$N$256))</f>
        <v>0</v>
      </c>
      <c r="E403" s="22">
        <f>SUMPRODUCT(('⑤【組立化粧箱】出荷依頼＆出荷実績'!$L$7:$L$256=④【組立化粧箱】在庫情報!$B403)*('⑤【組立化粧箱】出荷依頼＆出荷実績'!$M$7:$M$256=④【組立化粧箱】在庫情報!E$4),('⑤【組立化粧箱】出荷依頼＆出荷実績'!$O$7:$O$256))</f>
        <v>0</v>
      </c>
      <c r="F403" s="23">
        <f t="shared" si="56"/>
        <v>4060</v>
      </c>
      <c r="G403" s="21" cm="1">
        <f t="array" ref="G403">SUMPRODUCT(('③【組立化粧箱】作業依頼＆実績'!$K$7:$K$256=④【組立化粧箱】在庫情報!$B403)*('③【組立化粧箱】作業依頼＆実績'!$L$7:$L$256=④【組立化粧箱】在庫情報!H$4),('③【組立化粧箱】作業依頼＆実績'!$N$7:$N$256))</f>
        <v>0</v>
      </c>
      <c r="H403" s="22">
        <f>SUMPRODUCT(('⑤【組立化粧箱】出荷依頼＆出荷実績'!$L$7:$L$256=④【組立化粧箱】在庫情報!$B403)*('⑤【組立化粧箱】出荷依頼＆出荷実績'!$M$7:$M$256=④【組立化粧箱】在庫情報!H$4),('⑤【組立化粧箱】出荷依頼＆出荷実績'!$O$7:$O$256))</f>
        <v>0</v>
      </c>
      <c r="I403" s="23">
        <f t="shared" si="57"/>
        <v>336</v>
      </c>
      <c r="J403" s="21" cm="1">
        <f t="array" ref="J403">SUMPRODUCT(('③【組立化粧箱】作業依頼＆実績'!$K$7:$K$256=④【組立化粧箱】在庫情報!$B403)*('③【組立化粧箱】作業依頼＆実績'!$L$7:$L$256=④【組立化粧箱】在庫情報!K$4),('③【組立化粧箱】作業依頼＆実績'!$N$7:$N$256))</f>
        <v>0</v>
      </c>
      <c r="K403" s="22">
        <f>SUMPRODUCT(('⑤【組立化粧箱】出荷依頼＆出荷実績'!$L$7:$L$256=④【組立化粧箱】在庫情報!$B403)*('⑤【組立化粧箱】出荷依頼＆出荷実績'!$M$7:$M$256=④【組立化粧箱】在庫情報!K$4),('⑤【組立化粧箱】出荷依頼＆出荷実績'!$O$7:$O$256))</f>
        <v>0</v>
      </c>
      <c r="L403" s="23">
        <f t="shared" si="58"/>
        <v>957</v>
      </c>
      <c r="M403" s="159"/>
      <c r="N403" s="160"/>
      <c r="O403" s="161"/>
      <c r="P403" s="21" cm="1">
        <f t="array" ref="P403">SUMPRODUCT(('③【組立化粧箱】作業依頼＆実績'!$K$7:$K$256=④【組立化粧箱】在庫情報!$B403)*('③【組立化粧箱】作業依頼＆実績'!$L$7:$L$256=④【組立化粧箱】在庫情報!Q$4),('③【組立化粧箱】作業依頼＆実績'!$N$7:$N$256))</f>
        <v>0</v>
      </c>
      <c r="Q403" s="21" cm="1">
        <f t="array" ref="Q403">SUMPRODUCT(('③【組立化粧箱】作業依頼＆実績'!$K$7:$K$256=④【組立化粧箱】在庫情報!$B403)*('③【組立化粧箱】作業依頼＆実績'!$L$7:$L$256=④【組立化粧箱】在庫情報!R$4),('③【組立化粧箱】作業依頼＆実績'!$N$7:$N$256))</f>
        <v>0</v>
      </c>
      <c r="R403" s="23">
        <f t="shared" si="59"/>
        <v>82</v>
      </c>
      <c r="T403" s="68">
        <f t="shared" si="60"/>
        <v>0</v>
      </c>
      <c r="U403" s="22">
        <f t="shared" si="61"/>
        <v>0</v>
      </c>
      <c r="V403" s="69">
        <f t="shared" si="62"/>
        <v>5435</v>
      </c>
    </row>
    <row r="404" spans="2:22" ht="19.5" hidden="1" customHeight="1" outlineLevel="1" x14ac:dyDescent="0.25">
      <c r="B404" s="19">
        <f t="shared" si="55"/>
        <v>45628</v>
      </c>
      <c r="C404" s="20" t="s">
        <v>78</v>
      </c>
      <c r="D404" s="21" cm="1">
        <f t="array" ref="D404">SUMPRODUCT(('③【組立化粧箱】作業依頼＆実績'!$K$7:$K$256=④【組立化粧箱】在庫情報!$B404)*('③【組立化粧箱】作業依頼＆実績'!$L$7:$L$256=④【組立化粧箱】在庫情報!E$4),('③【組立化粧箱】作業依頼＆実績'!$N$7:$N$256))</f>
        <v>0</v>
      </c>
      <c r="E404" s="22">
        <f>SUMPRODUCT(('⑤【組立化粧箱】出荷依頼＆出荷実績'!$L$7:$L$256=④【組立化粧箱】在庫情報!$B404)*('⑤【組立化粧箱】出荷依頼＆出荷実績'!$M$7:$M$256=④【組立化粧箱】在庫情報!E$4),('⑤【組立化粧箱】出荷依頼＆出荷実績'!$O$7:$O$256))</f>
        <v>0</v>
      </c>
      <c r="F404" s="23">
        <f t="shared" si="56"/>
        <v>4060</v>
      </c>
      <c r="G404" s="21" cm="1">
        <f t="array" ref="G404">SUMPRODUCT(('③【組立化粧箱】作業依頼＆実績'!$K$7:$K$256=④【組立化粧箱】在庫情報!$B404)*('③【組立化粧箱】作業依頼＆実績'!$L$7:$L$256=④【組立化粧箱】在庫情報!H$4),('③【組立化粧箱】作業依頼＆実績'!$N$7:$N$256))</f>
        <v>0</v>
      </c>
      <c r="H404" s="22">
        <f>SUMPRODUCT(('⑤【組立化粧箱】出荷依頼＆出荷実績'!$L$7:$L$256=④【組立化粧箱】在庫情報!$B404)*('⑤【組立化粧箱】出荷依頼＆出荷実績'!$M$7:$M$256=④【組立化粧箱】在庫情報!H$4),('⑤【組立化粧箱】出荷依頼＆出荷実績'!$O$7:$O$256))</f>
        <v>0</v>
      </c>
      <c r="I404" s="23">
        <f t="shared" si="57"/>
        <v>336</v>
      </c>
      <c r="J404" s="21" cm="1">
        <f t="array" ref="J404">SUMPRODUCT(('③【組立化粧箱】作業依頼＆実績'!$K$7:$K$256=④【組立化粧箱】在庫情報!$B404)*('③【組立化粧箱】作業依頼＆実績'!$L$7:$L$256=④【組立化粧箱】在庫情報!K$4),('③【組立化粧箱】作業依頼＆実績'!$N$7:$N$256))</f>
        <v>0</v>
      </c>
      <c r="K404" s="22">
        <f>SUMPRODUCT(('⑤【組立化粧箱】出荷依頼＆出荷実績'!$L$7:$L$256=④【組立化粧箱】在庫情報!$B404)*('⑤【組立化粧箱】出荷依頼＆出荷実績'!$M$7:$M$256=④【組立化粧箱】在庫情報!K$4),('⑤【組立化粧箱】出荷依頼＆出荷実績'!$O$7:$O$256))</f>
        <v>0</v>
      </c>
      <c r="L404" s="23">
        <f t="shared" si="58"/>
        <v>957</v>
      </c>
      <c r="M404" s="159"/>
      <c r="N404" s="160"/>
      <c r="O404" s="161"/>
      <c r="P404" s="21"/>
      <c r="Q404" s="21"/>
      <c r="R404" s="23"/>
      <c r="T404" s="68"/>
      <c r="U404" s="22"/>
      <c r="V404" s="69"/>
    </row>
    <row r="405" spans="2:22" ht="19.5" hidden="1" customHeight="1" outlineLevel="1" x14ac:dyDescent="0.25">
      <c r="B405" s="19">
        <f t="shared" si="55"/>
        <v>45629</v>
      </c>
      <c r="C405" s="20" t="s">
        <v>79</v>
      </c>
      <c r="D405" s="21" cm="1">
        <f t="array" ref="D405">SUMPRODUCT(('③【組立化粧箱】作業依頼＆実績'!$K$7:$K$256=④【組立化粧箱】在庫情報!$B405)*('③【組立化粧箱】作業依頼＆実績'!$L$7:$L$256=④【組立化粧箱】在庫情報!E$4),('③【組立化粧箱】作業依頼＆実績'!$N$7:$N$256))</f>
        <v>0</v>
      </c>
      <c r="E405" s="22">
        <f>SUMPRODUCT(('⑤【組立化粧箱】出荷依頼＆出荷実績'!$L$7:$L$256=④【組立化粧箱】在庫情報!$B405)*('⑤【組立化粧箱】出荷依頼＆出荷実績'!$M$7:$M$256=④【組立化粧箱】在庫情報!E$4),('⑤【組立化粧箱】出荷依頼＆出荷実績'!$O$7:$O$256))</f>
        <v>0</v>
      </c>
      <c r="F405" s="23">
        <f t="shared" si="56"/>
        <v>4060</v>
      </c>
      <c r="G405" s="21" cm="1">
        <f t="array" ref="G405">SUMPRODUCT(('③【組立化粧箱】作業依頼＆実績'!$K$7:$K$256=④【組立化粧箱】在庫情報!$B405)*('③【組立化粧箱】作業依頼＆実績'!$L$7:$L$256=④【組立化粧箱】在庫情報!H$4),('③【組立化粧箱】作業依頼＆実績'!$N$7:$N$256))</f>
        <v>0</v>
      </c>
      <c r="H405" s="22">
        <f>SUMPRODUCT(('⑤【組立化粧箱】出荷依頼＆出荷実績'!$L$7:$L$256=④【組立化粧箱】在庫情報!$B405)*('⑤【組立化粧箱】出荷依頼＆出荷実績'!$M$7:$M$256=④【組立化粧箱】在庫情報!H$4),('⑤【組立化粧箱】出荷依頼＆出荷実績'!$O$7:$O$256))</f>
        <v>0</v>
      </c>
      <c r="I405" s="23">
        <f t="shared" si="57"/>
        <v>336</v>
      </c>
      <c r="J405" s="21" cm="1">
        <f t="array" ref="J405">SUMPRODUCT(('③【組立化粧箱】作業依頼＆実績'!$K$7:$K$256=④【組立化粧箱】在庫情報!$B405)*('③【組立化粧箱】作業依頼＆実績'!$L$7:$L$256=④【組立化粧箱】在庫情報!K$4),('③【組立化粧箱】作業依頼＆実績'!$N$7:$N$256))</f>
        <v>0</v>
      </c>
      <c r="K405" s="22">
        <f>SUMPRODUCT(('⑤【組立化粧箱】出荷依頼＆出荷実績'!$L$7:$L$256=④【組立化粧箱】在庫情報!$B405)*('⑤【組立化粧箱】出荷依頼＆出荷実績'!$M$7:$M$256=④【組立化粧箱】在庫情報!K$4),('⑤【組立化粧箱】出荷依頼＆出荷実績'!$O$7:$O$256))</f>
        <v>0</v>
      </c>
      <c r="L405" s="23">
        <f t="shared" si="58"/>
        <v>957</v>
      </c>
      <c r="M405" s="159"/>
      <c r="N405" s="160"/>
      <c r="O405" s="161"/>
      <c r="P405" s="21"/>
      <c r="Q405" s="21"/>
      <c r="R405" s="23"/>
      <c r="T405" s="68"/>
      <c r="U405" s="22"/>
      <c r="V405" s="69"/>
    </row>
    <row r="406" spans="2:22" ht="19.5" hidden="1" customHeight="1" outlineLevel="1" x14ac:dyDescent="0.25">
      <c r="B406" s="19">
        <f t="shared" si="55"/>
        <v>45630</v>
      </c>
      <c r="C406" s="20" t="s">
        <v>80</v>
      </c>
      <c r="D406" s="21" cm="1">
        <f t="array" ref="D406">SUMPRODUCT(('③【組立化粧箱】作業依頼＆実績'!$K$7:$K$256=④【組立化粧箱】在庫情報!$B406)*('③【組立化粧箱】作業依頼＆実績'!$L$7:$L$256=④【組立化粧箱】在庫情報!E$4),('③【組立化粧箱】作業依頼＆実績'!$N$7:$N$256))</f>
        <v>0</v>
      </c>
      <c r="E406" s="22">
        <f>SUMPRODUCT(('⑤【組立化粧箱】出荷依頼＆出荷実績'!$L$7:$L$256=④【組立化粧箱】在庫情報!$B406)*('⑤【組立化粧箱】出荷依頼＆出荷実績'!$M$7:$M$256=④【組立化粧箱】在庫情報!E$4),('⑤【組立化粧箱】出荷依頼＆出荷実績'!$O$7:$O$256))</f>
        <v>0</v>
      </c>
      <c r="F406" s="23">
        <f t="shared" si="56"/>
        <v>4060</v>
      </c>
      <c r="G406" s="21" cm="1">
        <f t="array" ref="G406">SUMPRODUCT(('③【組立化粧箱】作業依頼＆実績'!$K$7:$K$256=④【組立化粧箱】在庫情報!$B406)*('③【組立化粧箱】作業依頼＆実績'!$L$7:$L$256=④【組立化粧箱】在庫情報!H$4),('③【組立化粧箱】作業依頼＆実績'!$N$7:$N$256))</f>
        <v>0</v>
      </c>
      <c r="H406" s="22">
        <f>SUMPRODUCT(('⑤【組立化粧箱】出荷依頼＆出荷実績'!$L$7:$L$256=④【組立化粧箱】在庫情報!$B406)*('⑤【組立化粧箱】出荷依頼＆出荷実績'!$M$7:$M$256=④【組立化粧箱】在庫情報!H$4),('⑤【組立化粧箱】出荷依頼＆出荷実績'!$O$7:$O$256))</f>
        <v>0</v>
      </c>
      <c r="I406" s="23">
        <f t="shared" si="57"/>
        <v>336</v>
      </c>
      <c r="J406" s="21" cm="1">
        <f t="array" ref="J406">SUMPRODUCT(('③【組立化粧箱】作業依頼＆実績'!$K$7:$K$256=④【組立化粧箱】在庫情報!$B406)*('③【組立化粧箱】作業依頼＆実績'!$L$7:$L$256=④【組立化粧箱】在庫情報!K$4),('③【組立化粧箱】作業依頼＆実績'!$N$7:$N$256))</f>
        <v>0</v>
      </c>
      <c r="K406" s="22">
        <f>SUMPRODUCT(('⑤【組立化粧箱】出荷依頼＆出荷実績'!$L$7:$L$256=④【組立化粧箱】在庫情報!$B406)*('⑤【組立化粧箱】出荷依頼＆出荷実績'!$M$7:$M$256=④【組立化粧箱】在庫情報!K$4),('⑤【組立化粧箱】出荷依頼＆出荷実績'!$O$7:$O$256))</f>
        <v>0</v>
      </c>
      <c r="L406" s="23">
        <f t="shared" si="58"/>
        <v>957</v>
      </c>
      <c r="M406" s="159"/>
      <c r="N406" s="160"/>
      <c r="O406" s="161"/>
      <c r="P406" s="21"/>
      <c r="Q406" s="21"/>
      <c r="R406" s="23"/>
      <c r="T406" s="68"/>
      <c r="U406" s="22"/>
      <c r="V406" s="69"/>
    </row>
    <row r="407" spans="2:22" ht="19.5" hidden="1" customHeight="1" outlineLevel="1" x14ac:dyDescent="0.25">
      <c r="B407" s="19">
        <f t="shared" si="55"/>
        <v>45631</v>
      </c>
      <c r="C407" s="20" t="s">
        <v>81</v>
      </c>
      <c r="D407" s="21" cm="1">
        <f t="array" ref="D407">SUMPRODUCT(('③【組立化粧箱】作業依頼＆実績'!$K$7:$K$256=④【組立化粧箱】在庫情報!$B407)*('③【組立化粧箱】作業依頼＆実績'!$L$7:$L$256=④【組立化粧箱】在庫情報!E$4),('③【組立化粧箱】作業依頼＆実績'!$N$7:$N$256))</f>
        <v>0</v>
      </c>
      <c r="E407" s="22">
        <f>SUMPRODUCT(('⑤【組立化粧箱】出荷依頼＆出荷実績'!$L$7:$L$256=④【組立化粧箱】在庫情報!$B407)*('⑤【組立化粧箱】出荷依頼＆出荷実績'!$M$7:$M$256=④【組立化粧箱】在庫情報!E$4),('⑤【組立化粧箱】出荷依頼＆出荷実績'!$O$7:$O$256))</f>
        <v>0</v>
      </c>
      <c r="F407" s="23">
        <f t="shared" si="56"/>
        <v>4060</v>
      </c>
      <c r="G407" s="21" cm="1">
        <f t="array" ref="G407">SUMPRODUCT(('③【組立化粧箱】作業依頼＆実績'!$K$7:$K$256=④【組立化粧箱】在庫情報!$B407)*('③【組立化粧箱】作業依頼＆実績'!$L$7:$L$256=④【組立化粧箱】在庫情報!H$4),('③【組立化粧箱】作業依頼＆実績'!$N$7:$N$256))</f>
        <v>0</v>
      </c>
      <c r="H407" s="22">
        <f>SUMPRODUCT(('⑤【組立化粧箱】出荷依頼＆出荷実績'!$L$7:$L$256=④【組立化粧箱】在庫情報!$B407)*('⑤【組立化粧箱】出荷依頼＆出荷実績'!$M$7:$M$256=④【組立化粧箱】在庫情報!H$4),('⑤【組立化粧箱】出荷依頼＆出荷実績'!$O$7:$O$256))</f>
        <v>0</v>
      </c>
      <c r="I407" s="23">
        <f t="shared" si="57"/>
        <v>336</v>
      </c>
      <c r="J407" s="21" cm="1">
        <f t="array" ref="J407">SUMPRODUCT(('③【組立化粧箱】作業依頼＆実績'!$K$7:$K$256=④【組立化粧箱】在庫情報!$B407)*('③【組立化粧箱】作業依頼＆実績'!$L$7:$L$256=④【組立化粧箱】在庫情報!K$4),('③【組立化粧箱】作業依頼＆実績'!$N$7:$N$256))</f>
        <v>0</v>
      </c>
      <c r="K407" s="22">
        <f>SUMPRODUCT(('⑤【組立化粧箱】出荷依頼＆出荷実績'!$L$7:$L$256=④【組立化粧箱】在庫情報!$B407)*('⑤【組立化粧箱】出荷依頼＆出荷実績'!$M$7:$M$256=④【組立化粧箱】在庫情報!K$4),('⑤【組立化粧箱】出荷依頼＆出荷実績'!$O$7:$O$256))</f>
        <v>0</v>
      </c>
      <c r="L407" s="23">
        <f t="shared" si="58"/>
        <v>957</v>
      </c>
      <c r="M407" s="159"/>
      <c r="N407" s="160"/>
      <c r="O407" s="161"/>
      <c r="P407" s="21"/>
      <c r="Q407" s="21"/>
      <c r="R407" s="23"/>
      <c r="T407" s="68"/>
      <c r="U407" s="22"/>
      <c r="V407" s="69"/>
    </row>
    <row r="408" spans="2:22" ht="19.5" hidden="1" customHeight="1" outlineLevel="1" x14ac:dyDescent="0.25">
      <c r="B408" s="19">
        <f t="shared" si="55"/>
        <v>45632</v>
      </c>
      <c r="C408" s="20" t="s">
        <v>75</v>
      </c>
      <c r="D408" s="21" cm="1">
        <f t="array" ref="D408">SUMPRODUCT(('③【組立化粧箱】作業依頼＆実績'!$K$7:$K$256=④【組立化粧箱】在庫情報!$B408)*('③【組立化粧箱】作業依頼＆実績'!$L$7:$L$256=④【組立化粧箱】在庫情報!E$4),('③【組立化粧箱】作業依頼＆実績'!$N$7:$N$256))</f>
        <v>0</v>
      </c>
      <c r="E408" s="22">
        <f>SUMPRODUCT(('⑤【組立化粧箱】出荷依頼＆出荷実績'!$L$7:$L$256=④【組立化粧箱】在庫情報!$B408)*('⑤【組立化粧箱】出荷依頼＆出荷実績'!$M$7:$M$256=④【組立化粧箱】在庫情報!E$4),('⑤【組立化粧箱】出荷依頼＆出荷実績'!$O$7:$O$256))</f>
        <v>0</v>
      </c>
      <c r="F408" s="23">
        <f t="shared" si="56"/>
        <v>4060</v>
      </c>
      <c r="G408" s="21" cm="1">
        <f t="array" ref="G408">SUMPRODUCT(('③【組立化粧箱】作業依頼＆実績'!$K$7:$K$256=④【組立化粧箱】在庫情報!$B408)*('③【組立化粧箱】作業依頼＆実績'!$L$7:$L$256=④【組立化粧箱】在庫情報!H$4),('③【組立化粧箱】作業依頼＆実績'!$N$7:$N$256))</f>
        <v>0</v>
      </c>
      <c r="H408" s="22">
        <f>SUMPRODUCT(('⑤【組立化粧箱】出荷依頼＆出荷実績'!$L$7:$L$256=④【組立化粧箱】在庫情報!$B408)*('⑤【組立化粧箱】出荷依頼＆出荷実績'!$M$7:$M$256=④【組立化粧箱】在庫情報!H$4),('⑤【組立化粧箱】出荷依頼＆出荷実績'!$O$7:$O$256))</f>
        <v>0</v>
      </c>
      <c r="I408" s="23">
        <f t="shared" si="57"/>
        <v>336</v>
      </c>
      <c r="J408" s="21" cm="1">
        <f t="array" ref="J408">SUMPRODUCT(('③【組立化粧箱】作業依頼＆実績'!$K$7:$K$256=④【組立化粧箱】在庫情報!$B408)*('③【組立化粧箱】作業依頼＆実績'!$L$7:$L$256=④【組立化粧箱】在庫情報!K$4),('③【組立化粧箱】作業依頼＆実績'!$N$7:$N$256))</f>
        <v>0</v>
      </c>
      <c r="K408" s="22">
        <f>SUMPRODUCT(('⑤【組立化粧箱】出荷依頼＆出荷実績'!$L$7:$L$256=④【組立化粧箱】在庫情報!$B408)*('⑤【組立化粧箱】出荷依頼＆出荷実績'!$M$7:$M$256=④【組立化粧箱】在庫情報!K$4),('⑤【組立化粧箱】出荷依頼＆出荷実績'!$O$7:$O$256))</f>
        <v>0</v>
      </c>
      <c r="L408" s="23">
        <f t="shared" si="58"/>
        <v>957</v>
      </c>
      <c r="M408" s="159"/>
      <c r="N408" s="160"/>
      <c r="O408" s="161"/>
      <c r="P408" s="21"/>
      <c r="Q408" s="21"/>
      <c r="R408" s="23"/>
      <c r="T408" s="68"/>
      <c r="U408" s="22"/>
      <c r="V408" s="69"/>
    </row>
    <row r="409" spans="2:22" ht="19.5" hidden="1" customHeight="1" outlineLevel="1" x14ac:dyDescent="0.25">
      <c r="B409" s="19">
        <f t="shared" si="55"/>
        <v>45633</v>
      </c>
      <c r="C409" s="20" t="s">
        <v>76</v>
      </c>
      <c r="D409" s="21" cm="1">
        <f t="array" ref="D409">SUMPRODUCT(('③【組立化粧箱】作業依頼＆実績'!$K$7:$K$256=④【組立化粧箱】在庫情報!$B409)*('③【組立化粧箱】作業依頼＆実績'!$L$7:$L$256=④【組立化粧箱】在庫情報!E$4),('③【組立化粧箱】作業依頼＆実績'!$N$7:$N$256))</f>
        <v>0</v>
      </c>
      <c r="E409" s="22">
        <f>SUMPRODUCT(('⑤【組立化粧箱】出荷依頼＆出荷実績'!$L$7:$L$256=④【組立化粧箱】在庫情報!$B409)*('⑤【組立化粧箱】出荷依頼＆出荷実績'!$M$7:$M$256=④【組立化粧箱】在庫情報!E$4),('⑤【組立化粧箱】出荷依頼＆出荷実績'!$O$7:$O$256))</f>
        <v>0</v>
      </c>
      <c r="F409" s="23">
        <f t="shared" si="56"/>
        <v>4060</v>
      </c>
      <c r="G409" s="21" cm="1">
        <f t="array" ref="G409">SUMPRODUCT(('③【組立化粧箱】作業依頼＆実績'!$K$7:$K$256=④【組立化粧箱】在庫情報!$B409)*('③【組立化粧箱】作業依頼＆実績'!$L$7:$L$256=④【組立化粧箱】在庫情報!H$4),('③【組立化粧箱】作業依頼＆実績'!$N$7:$N$256))</f>
        <v>0</v>
      </c>
      <c r="H409" s="22">
        <f>SUMPRODUCT(('⑤【組立化粧箱】出荷依頼＆出荷実績'!$L$7:$L$256=④【組立化粧箱】在庫情報!$B409)*('⑤【組立化粧箱】出荷依頼＆出荷実績'!$M$7:$M$256=④【組立化粧箱】在庫情報!H$4),('⑤【組立化粧箱】出荷依頼＆出荷実績'!$O$7:$O$256))</f>
        <v>0</v>
      </c>
      <c r="I409" s="23">
        <f t="shared" si="57"/>
        <v>336</v>
      </c>
      <c r="J409" s="21" cm="1">
        <f t="array" ref="J409">SUMPRODUCT(('③【組立化粧箱】作業依頼＆実績'!$K$7:$K$256=④【組立化粧箱】在庫情報!$B409)*('③【組立化粧箱】作業依頼＆実績'!$L$7:$L$256=④【組立化粧箱】在庫情報!K$4),('③【組立化粧箱】作業依頼＆実績'!$N$7:$N$256))</f>
        <v>0</v>
      </c>
      <c r="K409" s="22">
        <f>SUMPRODUCT(('⑤【組立化粧箱】出荷依頼＆出荷実績'!$L$7:$L$256=④【組立化粧箱】在庫情報!$B409)*('⑤【組立化粧箱】出荷依頼＆出荷実績'!$M$7:$M$256=④【組立化粧箱】在庫情報!K$4),('⑤【組立化粧箱】出荷依頼＆出荷実績'!$O$7:$O$256))</f>
        <v>0</v>
      </c>
      <c r="L409" s="23">
        <f t="shared" si="58"/>
        <v>957</v>
      </c>
      <c r="M409" s="159"/>
      <c r="N409" s="160"/>
      <c r="O409" s="161"/>
      <c r="P409" s="21"/>
      <c r="Q409" s="21"/>
      <c r="R409" s="23"/>
      <c r="T409" s="68"/>
      <c r="U409" s="22"/>
      <c r="V409" s="69"/>
    </row>
    <row r="410" spans="2:22" ht="19.5" hidden="1" customHeight="1" outlineLevel="1" x14ac:dyDescent="0.25">
      <c r="B410" s="19">
        <f t="shared" si="55"/>
        <v>45634</v>
      </c>
      <c r="C410" s="20" t="s">
        <v>77</v>
      </c>
      <c r="D410" s="21" cm="1">
        <f t="array" ref="D410">SUMPRODUCT(('③【組立化粧箱】作業依頼＆実績'!$K$7:$K$256=④【組立化粧箱】在庫情報!$B410)*('③【組立化粧箱】作業依頼＆実績'!$L$7:$L$256=④【組立化粧箱】在庫情報!E$4),('③【組立化粧箱】作業依頼＆実績'!$N$7:$N$256))</f>
        <v>0</v>
      </c>
      <c r="E410" s="22">
        <f>SUMPRODUCT(('⑤【組立化粧箱】出荷依頼＆出荷実績'!$L$7:$L$256=④【組立化粧箱】在庫情報!$B410)*('⑤【組立化粧箱】出荷依頼＆出荷実績'!$M$7:$M$256=④【組立化粧箱】在庫情報!E$4),('⑤【組立化粧箱】出荷依頼＆出荷実績'!$O$7:$O$256))</f>
        <v>0</v>
      </c>
      <c r="F410" s="23">
        <f t="shared" ref="F410:F417" si="63">+F409+D410-E410</f>
        <v>4060</v>
      </c>
      <c r="G410" s="21" cm="1">
        <f t="array" ref="G410">SUMPRODUCT(('③【組立化粧箱】作業依頼＆実績'!$K$7:$K$256=④【組立化粧箱】在庫情報!$B410)*('③【組立化粧箱】作業依頼＆実績'!$L$7:$L$256=④【組立化粧箱】在庫情報!H$4),('③【組立化粧箱】作業依頼＆実績'!$N$7:$N$256))</f>
        <v>0</v>
      </c>
      <c r="H410" s="22">
        <f>SUMPRODUCT(('⑤【組立化粧箱】出荷依頼＆出荷実績'!$L$7:$L$256=④【組立化粧箱】在庫情報!$B410)*('⑤【組立化粧箱】出荷依頼＆出荷実績'!$M$7:$M$256=④【組立化粧箱】在庫情報!H$4),('⑤【組立化粧箱】出荷依頼＆出荷実績'!$O$7:$O$256))</f>
        <v>0</v>
      </c>
      <c r="I410" s="23">
        <f t="shared" ref="I410:I417" si="64">+I409+G410-H410</f>
        <v>336</v>
      </c>
      <c r="J410" s="21" cm="1">
        <f t="array" ref="J410">SUMPRODUCT(('③【組立化粧箱】作業依頼＆実績'!$K$7:$K$256=④【組立化粧箱】在庫情報!$B410)*('③【組立化粧箱】作業依頼＆実績'!$L$7:$L$256=④【組立化粧箱】在庫情報!K$4),('③【組立化粧箱】作業依頼＆実績'!$N$7:$N$256))</f>
        <v>0</v>
      </c>
      <c r="K410" s="22">
        <f>SUMPRODUCT(('⑤【組立化粧箱】出荷依頼＆出荷実績'!$L$7:$L$256=④【組立化粧箱】在庫情報!$B410)*('⑤【組立化粧箱】出荷依頼＆出荷実績'!$M$7:$M$256=④【組立化粧箱】在庫情報!K$4),('⑤【組立化粧箱】出荷依頼＆出荷実績'!$O$7:$O$256))</f>
        <v>0</v>
      </c>
      <c r="L410" s="23">
        <f t="shared" ref="L410:L417" si="65">+L409+J410-K410</f>
        <v>957</v>
      </c>
      <c r="M410" s="159"/>
      <c r="N410" s="160"/>
      <c r="O410" s="161"/>
      <c r="P410" s="21"/>
      <c r="Q410" s="21"/>
      <c r="R410" s="23"/>
      <c r="T410" s="68"/>
      <c r="U410" s="22"/>
      <c r="V410" s="69"/>
    </row>
    <row r="411" spans="2:22" ht="19.5" hidden="1" customHeight="1" outlineLevel="1" x14ac:dyDescent="0.25">
      <c r="B411" s="19">
        <f t="shared" si="55"/>
        <v>45635</v>
      </c>
      <c r="C411" s="20" t="s">
        <v>78</v>
      </c>
      <c r="D411" s="21" cm="1">
        <f t="array" ref="D411">SUMPRODUCT(('③【組立化粧箱】作業依頼＆実績'!$K$7:$K$256=④【組立化粧箱】在庫情報!$B411)*('③【組立化粧箱】作業依頼＆実績'!$L$7:$L$256=④【組立化粧箱】在庫情報!E$4),('③【組立化粧箱】作業依頼＆実績'!$N$7:$N$256))</f>
        <v>0</v>
      </c>
      <c r="E411" s="22">
        <f>SUMPRODUCT(('⑤【組立化粧箱】出荷依頼＆出荷実績'!$L$7:$L$256=④【組立化粧箱】在庫情報!$B411)*('⑤【組立化粧箱】出荷依頼＆出荷実績'!$M$7:$M$256=④【組立化粧箱】在庫情報!E$4),('⑤【組立化粧箱】出荷依頼＆出荷実績'!$O$7:$O$256))</f>
        <v>0</v>
      </c>
      <c r="F411" s="23">
        <f t="shared" si="63"/>
        <v>4060</v>
      </c>
      <c r="G411" s="21" cm="1">
        <f t="array" ref="G411">SUMPRODUCT(('③【組立化粧箱】作業依頼＆実績'!$K$7:$K$256=④【組立化粧箱】在庫情報!$B411)*('③【組立化粧箱】作業依頼＆実績'!$L$7:$L$256=④【組立化粧箱】在庫情報!H$4),('③【組立化粧箱】作業依頼＆実績'!$N$7:$N$256))</f>
        <v>0</v>
      </c>
      <c r="H411" s="22">
        <f>SUMPRODUCT(('⑤【組立化粧箱】出荷依頼＆出荷実績'!$L$7:$L$256=④【組立化粧箱】在庫情報!$B411)*('⑤【組立化粧箱】出荷依頼＆出荷実績'!$M$7:$M$256=④【組立化粧箱】在庫情報!H$4),('⑤【組立化粧箱】出荷依頼＆出荷実績'!$O$7:$O$256))</f>
        <v>0</v>
      </c>
      <c r="I411" s="23">
        <f t="shared" si="64"/>
        <v>336</v>
      </c>
      <c r="J411" s="21" cm="1">
        <f t="array" ref="J411">SUMPRODUCT(('③【組立化粧箱】作業依頼＆実績'!$K$7:$K$256=④【組立化粧箱】在庫情報!$B411)*('③【組立化粧箱】作業依頼＆実績'!$L$7:$L$256=④【組立化粧箱】在庫情報!K$4),('③【組立化粧箱】作業依頼＆実績'!$N$7:$N$256))</f>
        <v>0</v>
      </c>
      <c r="K411" s="22">
        <f>SUMPRODUCT(('⑤【組立化粧箱】出荷依頼＆出荷実績'!$L$7:$L$256=④【組立化粧箱】在庫情報!$B411)*('⑤【組立化粧箱】出荷依頼＆出荷実績'!$M$7:$M$256=④【組立化粧箱】在庫情報!K$4),('⑤【組立化粧箱】出荷依頼＆出荷実績'!$O$7:$O$256))</f>
        <v>0</v>
      </c>
      <c r="L411" s="23">
        <f t="shared" si="65"/>
        <v>957</v>
      </c>
      <c r="M411" s="159"/>
      <c r="N411" s="160"/>
      <c r="O411" s="161"/>
      <c r="P411" s="21"/>
      <c r="Q411" s="21"/>
      <c r="R411" s="23"/>
      <c r="T411" s="68"/>
      <c r="U411" s="22"/>
      <c r="V411" s="69"/>
    </row>
    <row r="412" spans="2:22" ht="19.5" hidden="1" customHeight="1" outlineLevel="1" x14ac:dyDescent="0.25">
      <c r="B412" s="19">
        <f t="shared" si="55"/>
        <v>45636</v>
      </c>
      <c r="C412" s="20" t="s">
        <v>79</v>
      </c>
      <c r="D412" s="21" cm="1">
        <f t="array" ref="D412">SUMPRODUCT(('③【組立化粧箱】作業依頼＆実績'!$K$7:$K$256=④【組立化粧箱】在庫情報!$B412)*('③【組立化粧箱】作業依頼＆実績'!$L$7:$L$256=④【組立化粧箱】在庫情報!E$4),('③【組立化粧箱】作業依頼＆実績'!$N$7:$N$256))</f>
        <v>0</v>
      </c>
      <c r="E412" s="22">
        <f>SUMPRODUCT(('⑤【組立化粧箱】出荷依頼＆出荷実績'!$L$7:$L$256=④【組立化粧箱】在庫情報!$B412)*('⑤【組立化粧箱】出荷依頼＆出荷実績'!$M$7:$M$256=④【組立化粧箱】在庫情報!E$4),('⑤【組立化粧箱】出荷依頼＆出荷実績'!$O$7:$O$256))</f>
        <v>0</v>
      </c>
      <c r="F412" s="23">
        <f t="shared" si="63"/>
        <v>4060</v>
      </c>
      <c r="G412" s="21" cm="1">
        <f t="array" ref="G412">SUMPRODUCT(('③【組立化粧箱】作業依頼＆実績'!$K$7:$K$256=④【組立化粧箱】在庫情報!$B412)*('③【組立化粧箱】作業依頼＆実績'!$L$7:$L$256=④【組立化粧箱】在庫情報!H$4),('③【組立化粧箱】作業依頼＆実績'!$N$7:$N$256))</f>
        <v>0</v>
      </c>
      <c r="H412" s="22">
        <f>SUMPRODUCT(('⑤【組立化粧箱】出荷依頼＆出荷実績'!$L$7:$L$256=④【組立化粧箱】在庫情報!$B412)*('⑤【組立化粧箱】出荷依頼＆出荷実績'!$M$7:$M$256=④【組立化粧箱】在庫情報!H$4),('⑤【組立化粧箱】出荷依頼＆出荷実績'!$O$7:$O$256))</f>
        <v>0</v>
      </c>
      <c r="I412" s="23">
        <f t="shared" si="64"/>
        <v>336</v>
      </c>
      <c r="J412" s="21" cm="1">
        <f t="array" ref="J412">SUMPRODUCT(('③【組立化粧箱】作業依頼＆実績'!$K$7:$K$256=④【組立化粧箱】在庫情報!$B412)*('③【組立化粧箱】作業依頼＆実績'!$L$7:$L$256=④【組立化粧箱】在庫情報!K$4),('③【組立化粧箱】作業依頼＆実績'!$N$7:$N$256))</f>
        <v>0</v>
      </c>
      <c r="K412" s="22">
        <f>SUMPRODUCT(('⑤【組立化粧箱】出荷依頼＆出荷実績'!$L$7:$L$256=④【組立化粧箱】在庫情報!$B412)*('⑤【組立化粧箱】出荷依頼＆出荷実績'!$M$7:$M$256=④【組立化粧箱】在庫情報!K$4),('⑤【組立化粧箱】出荷依頼＆出荷実績'!$O$7:$O$256))</f>
        <v>0</v>
      </c>
      <c r="L412" s="23">
        <f t="shared" si="65"/>
        <v>957</v>
      </c>
      <c r="M412" s="159"/>
      <c r="N412" s="160"/>
      <c r="O412" s="161"/>
      <c r="P412" s="21"/>
      <c r="Q412" s="21"/>
      <c r="R412" s="23"/>
      <c r="T412" s="68"/>
      <c r="U412" s="22"/>
      <c r="V412" s="69"/>
    </row>
    <row r="413" spans="2:22" ht="19.5" hidden="1" customHeight="1" outlineLevel="1" x14ac:dyDescent="0.25">
      <c r="B413" s="19">
        <f t="shared" si="55"/>
        <v>45637</v>
      </c>
      <c r="C413" s="20" t="s">
        <v>80</v>
      </c>
      <c r="D413" s="21" cm="1">
        <f t="array" ref="D413">SUMPRODUCT(('③【組立化粧箱】作業依頼＆実績'!$K$7:$K$256=④【組立化粧箱】在庫情報!$B413)*('③【組立化粧箱】作業依頼＆実績'!$L$7:$L$256=④【組立化粧箱】在庫情報!E$4),('③【組立化粧箱】作業依頼＆実績'!$N$7:$N$256))</f>
        <v>0</v>
      </c>
      <c r="E413" s="22">
        <f>SUMPRODUCT(('⑤【組立化粧箱】出荷依頼＆出荷実績'!$L$7:$L$256=④【組立化粧箱】在庫情報!$B413)*('⑤【組立化粧箱】出荷依頼＆出荷実績'!$M$7:$M$256=④【組立化粧箱】在庫情報!E$4),('⑤【組立化粧箱】出荷依頼＆出荷実績'!$O$7:$O$256))</f>
        <v>0</v>
      </c>
      <c r="F413" s="23">
        <f t="shared" si="63"/>
        <v>4060</v>
      </c>
      <c r="G413" s="21" cm="1">
        <f t="array" ref="G413">SUMPRODUCT(('③【組立化粧箱】作業依頼＆実績'!$K$7:$K$256=④【組立化粧箱】在庫情報!$B413)*('③【組立化粧箱】作業依頼＆実績'!$L$7:$L$256=④【組立化粧箱】在庫情報!H$4),('③【組立化粧箱】作業依頼＆実績'!$N$7:$N$256))</f>
        <v>0</v>
      </c>
      <c r="H413" s="22">
        <f>SUMPRODUCT(('⑤【組立化粧箱】出荷依頼＆出荷実績'!$L$7:$L$256=④【組立化粧箱】在庫情報!$B413)*('⑤【組立化粧箱】出荷依頼＆出荷実績'!$M$7:$M$256=④【組立化粧箱】在庫情報!H$4),('⑤【組立化粧箱】出荷依頼＆出荷実績'!$O$7:$O$256))</f>
        <v>0</v>
      </c>
      <c r="I413" s="23">
        <f t="shared" si="64"/>
        <v>336</v>
      </c>
      <c r="J413" s="21" cm="1">
        <f t="array" ref="J413">SUMPRODUCT(('③【組立化粧箱】作業依頼＆実績'!$K$7:$K$256=④【組立化粧箱】在庫情報!$B413)*('③【組立化粧箱】作業依頼＆実績'!$L$7:$L$256=④【組立化粧箱】在庫情報!K$4),('③【組立化粧箱】作業依頼＆実績'!$N$7:$N$256))</f>
        <v>0</v>
      </c>
      <c r="K413" s="22">
        <f>SUMPRODUCT(('⑤【組立化粧箱】出荷依頼＆出荷実績'!$L$7:$L$256=④【組立化粧箱】在庫情報!$B413)*('⑤【組立化粧箱】出荷依頼＆出荷実績'!$M$7:$M$256=④【組立化粧箱】在庫情報!K$4),('⑤【組立化粧箱】出荷依頼＆出荷実績'!$O$7:$O$256))</f>
        <v>0</v>
      </c>
      <c r="L413" s="23">
        <f t="shared" si="65"/>
        <v>957</v>
      </c>
      <c r="M413" s="159"/>
      <c r="N413" s="160"/>
      <c r="O413" s="161"/>
      <c r="P413" s="21"/>
      <c r="Q413" s="21"/>
      <c r="R413" s="23"/>
      <c r="T413" s="68"/>
      <c r="U413" s="22"/>
      <c r="V413" s="69"/>
    </row>
    <row r="414" spans="2:22" ht="19.5" hidden="1" customHeight="1" outlineLevel="1" x14ac:dyDescent="0.25">
      <c r="B414" s="19">
        <f t="shared" si="55"/>
        <v>45638</v>
      </c>
      <c r="C414" s="20" t="s">
        <v>81</v>
      </c>
      <c r="D414" s="21" cm="1">
        <f t="array" ref="D414">SUMPRODUCT(('③【組立化粧箱】作業依頼＆実績'!$K$7:$K$256=④【組立化粧箱】在庫情報!$B414)*('③【組立化粧箱】作業依頼＆実績'!$L$7:$L$256=④【組立化粧箱】在庫情報!E$4),('③【組立化粧箱】作業依頼＆実績'!$N$7:$N$256))</f>
        <v>0</v>
      </c>
      <c r="E414" s="22">
        <f>SUMPRODUCT(('⑤【組立化粧箱】出荷依頼＆出荷実績'!$L$7:$L$256=④【組立化粧箱】在庫情報!$B414)*('⑤【組立化粧箱】出荷依頼＆出荷実績'!$M$7:$M$256=④【組立化粧箱】在庫情報!E$4),('⑤【組立化粧箱】出荷依頼＆出荷実績'!$O$7:$O$256))</f>
        <v>0</v>
      </c>
      <c r="F414" s="23">
        <f t="shared" si="63"/>
        <v>4060</v>
      </c>
      <c r="G414" s="21" cm="1">
        <f t="array" ref="G414">SUMPRODUCT(('③【組立化粧箱】作業依頼＆実績'!$K$7:$K$256=④【組立化粧箱】在庫情報!$B414)*('③【組立化粧箱】作業依頼＆実績'!$L$7:$L$256=④【組立化粧箱】在庫情報!H$4),('③【組立化粧箱】作業依頼＆実績'!$N$7:$N$256))</f>
        <v>0</v>
      </c>
      <c r="H414" s="22">
        <f>SUMPRODUCT(('⑤【組立化粧箱】出荷依頼＆出荷実績'!$L$7:$L$256=④【組立化粧箱】在庫情報!$B414)*('⑤【組立化粧箱】出荷依頼＆出荷実績'!$M$7:$M$256=④【組立化粧箱】在庫情報!H$4),('⑤【組立化粧箱】出荷依頼＆出荷実績'!$O$7:$O$256))</f>
        <v>0</v>
      </c>
      <c r="I414" s="23">
        <f t="shared" si="64"/>
        <v>336</v>
      </c>
      <c r="J414" s="21" cm="1">
        <f t="array" ref="J414">SUMPRODUCT(('③【組立化粧箱】作業依頼＆実績'!$K$7:$K$256=④【組立化粧箱】在庫情報!$B414)*('③【組立化粧箱】作業依頼＆実績'!$L$7:$L$256=④【組立化粧箱】在庫情報!K$4),('③【組立化粧箱】作業依頼＆実績'!$N$7:$N$256))</f>
        <v>0</v>
      </c>
      <c r="K414" s="22">
        <f>SUMPRODUCT(('⑤【組立化粧箱】出荷依頼＆出荷実績'!$L$7:$L$256=④【組立化粧箱】在庫情報!$B414)*('⑤【組立化粧箱】出荷依頼＆出荷実績'!$M$7:$M$256=④【組立化粧箱】在庫情報!K$4),('⑤【組立化粧箱】出荷依頼＆出荷実績'!$O$7:$O$256))</f>
        <v>0</v>
      </c>
      <c r="L414" s="23">
        <f t="shared" si="65"/>
        <v>957</v>
      </c>
      <c r="M414" s="159"/>
      <c r="N414" s="160"/>
      <c r="O414" s="161"/>
      <c r="P414" s="21"/>
      <c r="Q414" s="21"/>
      <c r="R414" s="23"/>
      <c r="T414" s="68"/>
      <c r="U414" s="22"/>
      <c r="V414" s="69"/>
    </row>
    <row r="415" spans="2:22" ht="19.5" hidden="1" customHeight="1" outlineLevel="1" x14ac:dyDescent="0.25">
      <c r="B415" s="19">
        <f t="shared" si="55"/>
        <v>45639</v>
      </c>
      <c r="C415" s="20" t="s">
        <v>75</v>
      </c>
      <c r="D415" s="21" cm="1">
        <f t="array" ref="D415">SUMPRODUCT(('③【組立化粧箱】作業依頼＆実績'!$K$7:$K$256=④【組立化粧箱】在庫情報!$B415)*('③【組立化粧箱】作業依頼＆実績'!$L$7:$L$256=④【組立化粧箱】在庫情報!E$4),('③【組立化粧箱】作業依頼＆実績'!$N$7:$N$256))</f>
        <v>0</v>
      </c>
      <c r="E415" s="22">
        <f>SUMPRODUCT(('⑤【組立化粧箱】出荷依頼＆出荷実績'!$L$7:$L$256=④【組立化粧箱】在庫情報!$B415)*('⑤【組立化粧箱】出荷依頼＆出荷実績'!$M$7:$M$256=④【組立化粧箱】在庫情報!E$4),('⑤【組立化粧箱】出荷依頼＆出荷実績'!$O$7:$O$256))</f>
        <v>0</v>
      </c>
      <c r="F415" s="23">
        <f t="shared" si="63"/>
        <v>4060</v>
      </c>
      <c r="G415" s="21" cm="1">
        <f t="array" ref="G415">SUMPRODUCT(('③【組立化粧箱】作業依頼＆実績'!$K$7:$K$256=④【組立化粧箱】在庫情報!$B415)*('③【組立化粧箱】作業依頼＆実績'!$L$7:$L$256=④【組立化粧箱】在庫情報!H$4),('③【組立化粧箱】作業依頼＆実績'!$N$7:$N$256))</f>
        <v>0</v>
      </c>
      <c r="H415" s="22">
        <f>SUMPRODUCT(('⑤【組立化粧箱】出荷依頼＆出荷実績'!$L$7:$L$256=④【組立化粧箱】在庫情報!$B415)*('⑤【組立化粧箱】出荷依頼＆出荷実績'!$M$7:$M$256=④【組立化粧箱】在庫情報!H$4),('⑤【組立化粧箱】出荷依頼＆出荷実績'!$O$7:$O$256))</f>
        <v>0</v>
      </c>
      <c r="I415" s="23">
        <f t="shared" si="64"/>
        <v>336</v>
      </c>
      <c r="J415" s="21" cm="1">
        <f t="array" ref="J415">SUMPRODUCT(('③【組立化粧箱】作業依頼＆実績'!$K$7:$K$256=④【組立化粧箱】在庫情報!$B415)*('③【組立化粧箱】作業依頼＆実績'!$L$7:$L$256=④【組立化粧箱】在庫情報!K$4),('③【組立化粧箱】作業依頼＆実績'!$N$7:$N$256))</f>
        <v>0</v>
      </c>
      <c r="K415" s="22">
        <f>SUMPRODUCT(('⑤【組立化粧箱】出荷依頼＆出荷実績'!$L$7:$L$256=④【組立化粧箱】在庫情報!$B415)*('⑤【組立化粧箱】出荷依頼＆出荷実績'!$M$7:$M$256=④【組立化粧箱】在庫情報!K$4),('⑤【組立化粧箱】出荷依頼＆出荷実績'!$O$7:$O$256))</f>
        <v>0</v>
      </c>
      <c r="L415" s="23">
        <f t="shared" si="65"/>
        <v>957</v>
      </c>
      <c r="M415" s="159"/>
      <c r="N415" s="160"/>
      <c r="O415" s="161"/>
      <c r="P415" s="21"/>
      <c r="Q415" s="21"/>
      <c r="R415" s="23"/>
      <c r="T415" s="68"/>
      <c r="U415" s="22"/>
      <c r="V415" s="69"/>
    </row>
    <row r="416" spans="2:22" ht="19.5" hidden="1" customHeight="1" outlineLevel="1" x14ac:dyDescent="0.25">
      <c r="B416" s="19">
        <f t="shared" si="55"/>
        <v>45640</v>
      </c>
      <c r="C416" s="20" t="s">
        <v>76</v>
      </c>
      <c r="D416" s="21" cm="1">
        <f t="array" ref="D416">SUMPRODUCT(('③【組立化粧箱】作業依頼＆実績'!$K$7:$K$256=④【組立化粧箱】在庫情報!$B416)*('③【組立化粧箱】作業依頼＆実績'!$L$7:$L$256=④【組立化粧箱】在庫情報!E$4),('③【組立化粧箱】作業依頼＆実績'!$N$7:$N$256))</f>
        <v>0</v>
      </c>
      <c r="E416" s="22">
        <f>SUMPRODUCT(('⑤【組立化粧箱】出荷依頼＆出荷実績'!$L$7:$L$256=④【組立化粧箱】在庫情報!$B416)*('⑤【組立化粧箱】出荷依頼＆出荷実績'!$M$7:$M$256=④【組立化粧箱】在庫情報!E$4),('⑤【組立化粧箱】出荷依頼＆出荷実績'!$O$7:$O$256))</f>
        <v>0</v>
      </c>
      <c r="F416" s="23">
        <f t="shared" si="63"/>
        <v>4060</v>
      </c>
      <c r="G416" s="21" cm="1">
        <f t="array" ref="G416">SUMPRODUCT(('③【組立化粧箱】作業依頼＆実績'!$K$7:$K$256=④【組立化粧箱】在庫情報!$B416)*('③【組立化粧箱】作業依頼＆実績'!$L$7:$L$256=④【組立化粧箱】在庫情報!H$4),('③【組立化粧箱】作業依頼＆実績'!$N$7:$N$256))</f>
        <v>0</v>
      </c>
      <c r="H416" s="22">
        <f>SUMPRODUCT(('⑤【組立化粧箱】出荷依頼＆出荷実績'!$L$7:$L$256=④【組立化粧箱】在庫情報!$B416)*('⑤【組立化粧箱】出荷依頼＆出荷実績'!$M$7:$M$256=④【組立化粧箱】在庫情報!H$4),('⑤【組立化粧箱】出荷依頼＆出荷実績'!$O$7:$O$256))</f>
        <v>0</v>
      </c>
      <c r="I416" s="23">
        <f t="shared" si="64"/>
        <v>336</v>
      </c>
      <c r="J416" s="21" cm="1">
        <f t="array" ref="J416">SUMPRODUCT(('③【組立化粧箱】作業依頼＆実績'!$K$7:$K$256=④【組立化粧箱】在庫情報!$B416)*('③【組立化粧箱】作業依頼＆実績'!$L$7:$L$256=④【組立化粧箱】在庫情報!K$4),('③【組立化粧箱】作業依頼＆実績'!$N$7:$N$256))</f>
        <v>0</v>
      </c>
      <c r="K416" s="22">
        <f>SUMPRODUCT(('⑤【組立化粧箱】出荷依頼＆出荷実績'!$L$7:$L$256=④【組立化粧箱】在庫情報!$B416)*('⑤【組立化粧箱】出荷依頼＆出荷実績'!$M$7:$M$256=④【組立化粧箱】在庫情報!K$4),('⑤【組立化粧箱】出荷依頼＆出荷実績'!$O$7:$O$256))</f>
        <v>0</v>
      </c>
      <c r="L416" s="23">
        <f t="shared" si="65"/>
        <v>957</v>
      </c>
      <c r="M416" s="159"/>
      <c r="N416" s="160"/>
      <c r="O416" s="161"/>
      <c r="P416" s="21"/>
      <c r="Q416" s="21"/>
      <c r="R416" s="23"/>
      <c r="T416" s="68"/>
      <c r="U416" s="22"/>
      <c r="V416" s="69"/>
    </row>
    <row r="417" spans="2:22" ht="19.5" hidden="1" customHeight="1" outlineLevel="1" x14ac:dyDescent="0.25">
      <c r="B417" s="19">
        <f t="shared" si="55"/>
        <v>45641</v>
      </c>
      <c r="C417" s="20" t="s">
        <v>77</v>
      </c>
      <c r="D417" s="21" cm="1">
        <f t="array" ref="D417">SUMPRODUCT(('③【組立化粧箱】作業依頼＆実績'!$K$7:$K$256=④【組立化粧箱】在庫情報!$B417)*('③【組立化粧箱】作業依頼＆実績'!$L$7:$L$256=④【組立化粧箱】在庫情報!E$4),('③【組立化粧箱】作業依頼＆実績'!$N$7:$N$256))</f>
        <v>0</v>
      </c>
      <c r="E417" s="22">
        <f>SUMPRODUCT(('⑤【組立化粧箱】出荷依頼＆出荷実績'!$L$7:$L$256=④【組立化粧箱】在庫情報!$B417)*('⑤【組立化粧箱】出荷依頼＆出荷実績'!$M$7:$M$256=④【組立化粧箱】在庫情報!E$4),('⑤【組立化粧箱】出荷依頼＆出荷実績'!$O$7:$O$256))</f>
        <v>0</v>
      </c>
      <c r="F417" s="23">
        <f t="shared" si="63"/>
        <v>4060</v>
      </c>
      <c r="G417" s="21" cm="1">
        <f t="array" ref="G417">SUMPRODUCT(('③【組立化粧箱】作業依頼＆実績'!$K$7:$K$256=④【組立化粧箱】在庫情報!$B417)*('③【組立化粧箱】作業依頼＆実績'!$L$7:$L$256=④【組立化粧箱】在庫情報!H$4),('③【組立化粧箱】作業依頼＆実績'!$N$7:$N$256))</f>
        <v>0</v>
      </c>
      <c r="H417" s="22">
        <f>SUMPRODUCT(('⑤【組立化粧箱】出荷依頼＆出荷実績'!$L$7:$L$256=④【組立化粧箱】在庫情報!$B417)*('⑤【組立化粧箱】出荷依頼＆出荷実績'!$M$7:$M$256=④【組立化粧箱】在庫情報!H$4),('⑤【組立化粧箱】出荷依頼＆出荷実績'!$O$7:$O$256))</f>
        <v>0</v>
      </c>
      <c r="I417" s="23">
        <f t="shared" si="64"/>
        <v>336</v>
      </c>
      <c r="J417" s="21" cm="1">
        <f t="array" ref="J417">SUMPRODUCT(('③【組立化粧箱】作業依頼＆実績'!$K$7:$K$256=④【組立化粧箱】在庫情報!$B417)*('③【組立化粧箱】作業依頼＆実績'!$L$7:$L$256=④【組立化粧箱】在庫情報!K$4),('③【組立化粧箱】作業依頼＆実績'!$N$7:$N$256))</f>
        <v>0</v>
      </c>
      <c r="K417" s="22">
        <f>SUMPRODUCT(('⑤【組立化粧箱】出荷依頼＆出荷実績'!$L$7:$L$256=④【組立化粧箱】在庫情報!$B417)*('⑤【組立化粧箱】出荷依頼＆出荷実績'!$M$7:$M$256=④【組立化粧箱】在庫情報!K$4),('⑤【組立化粧箱】出荷依頼＆出荷実績'!$O$7:$O$256))</f>
        <v>0</v>
      </c>
      <c r="L417" s="23">
        <f t="shared" si="65"/>
        <v>957</v>
      </c>
      <c r="M417" s="159"/>
      <c r="N417" s="160"/>
      <c r="O417" s="161"/>
      <c r="P417" s="21"/>
      <c r="Q417" s="21"/>
      <c r="R417" s="23"/>
      <c r="T417" s="68"/>
      <c r="U417" s="22"/>
      <c r="V417" s="69"/>
    </row>
    <row r="418" spans="2:22" ht="19.5" hidden="1" customHeight="1" outlineLevel="1" x14ac:dyDescent="0.25">
      <c r="B418" s="19">
        <f t="shared" si="55"/>
        <v>45642</v>
      </c>
      <c r="C418" s="20" t="s">
        <v>78</v>
      </c>
      <c r="D418" s="21" cm="1">
        <f t="array" ref="D418">SUMPRODUCT(('③【組立化粧箱】作業依頼＆実績'!$K$7:$K$256=④【組立化粧箱】在庫情報!$B418)*('③【組立化粧箱】作業依頼＆実績'!$L$7:$L$256=④【組立化粧箱】在庫情報!E$4),('③【組立化粧箱】作業依頼＆実績'!$N$7:$N$256))</f>
        <v>0</v>
      </c>
      <c r="E418" s="22">
        <f>SUMPRODUCT(('⑤【組立化粧箱】出荷依頼＆出荷実績'!$L$7:$L$256=④【組立化粧箱】在庫情報!$B418)*('⑤【組立化粧箱】出荷依頼＆出荷実績'!$M$7:$M$256=④【組立化粧箱】在庫情報!E$4),('⑤【組立化粧箱】出荷依頼＆出荷実績'!$O$7:$O$256))</f>
        <v>0</v>
      </c>
      <c r="F418" s="23">
        <f t="shared" ref="F418:F433" si="66">+F417+D418-E418</f>
        <v>4060</v>
      </c>
      <c r="G418" s="21" cm="1">
        <f t="array" ref="G418">SUMPRODUCT(('③【組立化粧箱】作業依頼＆実績'!$K$7:$K$256=④【組立化粧箱】在庫情報!$B418)*('③【組立化粧箱】作業依頼＆実績'!$L$7:$L$256=④【組立化粧箱】在庫情報!H$4),('③【組立化粧箱】作業依頼＆実績'!$N$7:$N$256))</f>
        <v>0</v>
      </c>
      <c r="H418" s="22">
        <f>SUMPRODUCT(('⑤【組立化粧箱】出荷依頼＆出荷実績'!$L$7:$L$256=④【組立化粧箱】在庫情報!$B418)*('⑤【組立化粧箱】出荷依頼＆出荷実績'!$M$7:$M$256=④【組立化粧箱】在庫情報!H$4),('⑤【組立化粧箱】出荷依頼＆出荷実績'!$O$7:$O$256))</f>
        <v>0</v>
      </c>
      <c r="I418" s="23">
        <f t="shared" ref="I418:I433" si="67">+I417+G418-H418</f>
        <v>336</v>
      </c>
      <c r="J418" s="21" cm="1">
        <f t="array" ref="J418">SUMPRODUCT(('③【組立化粧箱】作業依頼＆実績'!$K$7:$K$256=④【組立化粧箱】在庫情報!$B418)*('③【組立化粧箱】作業依頼＆実績'!$L$7:$L$256=④【組立化粧箱】在庫情報!K$4),('③【組立化粧箱】作業依頼＆実績'!$N$7:$N$256))</f>
        <v>0</v>
      </c>
      <c r="K418" s="22">
        <f>SUMPRODUCT(('⑤【組立化粧箱】出荷依頼＆出荷実績'!$L$7:$L$256=④【組立化粧箱】在庫情報!$B418)*('⑤【組立化粧箱】出荷依頼＆出荷実績'!$M$7:$M$256=④【組立化粧箱】在庫情報!K$4),('⑤【組立化粧箱】出荷依頼＆出荷実績'!$O$7:$O$256))</f>
        <v>0</v>
      </c>
      <c r="L418" s="23">
        <f t="shared" ref="L418:L433" si="68">+L417+J418-K418</f>
        <v>957</v>
      </c>
      <c r="M418" s="159"/>
      <c r="N418" s="160"/>
      <c r="O418" s="161"/>
      <c r="P418" s="21"/>
      <c r="Q418" s="21"/>
      <c r="R418" s="23"/>
      <c r="T418" s="68"/>
      <c r="U418" s="22"/>
      <c r="V418" s="69"/>
    </row>
    <row r="419" spans="2:22" ht="19.5" hidden="1" customHeight="1" outlineLevel="1" x14ac:dyDescent="0.25">
      <c r="B419" s="19">
        <f t="shared" si="55"/>
        <v>45643</v>
      </c>
      <c r="C419" s="20" t="s">
        <v>79</v>
      </c>
      <c r="D419" s="21" cm="1">
        <f t="array" ref="D419">SUMPRODUCT(('③【組立化粧箱】作業依頼＆実績'!$K$7:$K$256=④【組立化粧箱】在庫情報!$B419)*('③【組立化粧箱】作業依頼＆実績'!$L$7:$L$256=④【組立化粧箱】在庫情報!E$4),('③【組立化粧箱】作業依頼＆実績'!$N$7:$N$256))</f>
        <v>0</v>
      </c>
      <c r="E419" s="22">
        <f>SUMPRODUCT(('⑤【組立化粧箱】出荷依頼＆出荷実績'!$L$7:$L$256=④【組立化粧箱】在庫情報!$B419)*('⑤【組立化粧箱】出荷依頼＆出荷実績'!$M$7:$M$256=④【組立化粧箱】在庫情報!E$4),('⑤【組立化粧箱】出荷依頼＆出荷実績'!$O$7:$O$256))</f>
        <v>0</v>
      </c>
      <c r="F419" s="23">
        <f t="shared" si="66"/>
        <v>4060</v>
      </c>
      <c r="G419" s="21" cm="1">
        <f t="array" ref="G419">SUMPRODUCT(('③【組立化粧箱】作業依頼＆実績'!$K$7:$K$256=④【組立化粧箱】在庫情報!$B419)*('③【組立化粧箱】作業依頼＆実績'!$L$7:$L$256=④【組立化粧箱】在庫情報!H$4),('③【組立化粧箱】作業依頼＆実績'!$N$7:$N$256))</f>
        <v>0</v>
      </c>
      <c r="H419" s="22">
        <f>SUMPRODUCT(('⑤【組立化粧箱】出荷依頼＆出荷実績'!$L$7:$L$256=④【組立化粧箱】在庫情報!$B419)*('⑤【組立化粧箱】出荷依頼＆出荷実績'!$M$7:$M$256=④【組立化粧箱】在庫情報!H$4),('⑤【組立化粧箱】出荷依頼＆出荷実績'!$O$7:$O$256))</f>
        <v>0</v>
      </c>
      <c r="I419" s="23">
        <f t="shared" si="67"/>
        <v>336</v>
      </c>
      <c r="J419" s="21" cm="1">
        <f t="array" ref="J419">SUMPRODUCT(('③【組立化粧箱】作業依頼＆実績'!$K$7:$K$256=④【組立化粧箱】在庫情報!$B419)*('③【組立化粧箱】作業依頼＆実績'!$L$7:$L$256=④【組立化粧箱】在庫情報!K$4),('③【組立化粧箱】作業依頼＆実績'!$N$7:$N$256))</f>
        <v>0</v>
      </c>
      <c r="K419" s="22">
        <f>SUMPRODUCT(('⑤【組立化粧箱】出荷依頼＆出荷実績'!$L$7:$L$256=④【組立化粧箱】在庫情報!$B419)*('⑤【組立化粧箱】出荷依頼＆出荷実績'!$M$7:$M$256=④【組立化粧箱】在庫情報!K$4),('⑤【組立化粧箱】出荷依頼＆出荷実績'!$O$7:$O$256))</f>
        <v>0</v>
      </c>
      <c r="L419" s="23">
        <f t="shared" si="68"/>
        <v>957</v>
      </c>
      <c r="M419" s="159"/>
      <c r="N419" s="160"/>
      <c r="O419" s="161"/>
      <c r="P419" s="21"/>
      <c r="Q419" s="21"/>
      <c r="R419" s="23"/>
      <c r="T419" s="68"/>
      <c r="U419" s="22"/>
      <c r="V419" s="69"/>
    </row>
    <row r="420" spans="2:22" ht="19.5" hidden="1" customHeight="1" outlineLevel="1" x14ac:dyDescent="0.25">
      <c r="B420" s="19">
        <f t="shared" si="55"/>
        <v>45644</v>
      </c>
      <c r="C420" s="20" t="s">
        <v>80</v>
      </c>
      <c r="D420" s="21" cm="1">
        <f t="array" ref="D420">SUMPRODUCT(('③【組立化粧箱】作業依頼＆実績'!$K$7:$K$256=④【組立化粧箱】在庫情報!$B420)*('③【組立化粧箱】作業依頼＆実績'!$L$7:$L$256=④【組立化粧箱】在庫情報!E$4),('③【組立化粧箱】作業依頼＆実績'!$N$7:$N$256))</f>
        <v>0</v>
      </c>
      <c r="E420" s="22">
        <f>SUMPRODUCT(('⑤【組立化粧箱】出荷依頼＆出荷実績'!$L$7:$L$256=④【組立化粧箱】在庫情報!$B420)*('⑤【組立化粧箱】出荷依頼＆出荷実績'!$M$7:$M$256=④【組立化粧箱】在庫情報!E$4),('⑤【組立化粧箱】出荷依頼＆出荷実績'!$O$7:$O$256))</f>
        <v>0</v>
      </c>
      <c r="F420" s="23">
        <f t="shared" si="66"/>
        <v>4060</v>
      </c>
      <c r="G420" s="21" cm="1">
        <f t="array" ref="G420">SUMPRODUCT(('③【組立化粧箱】作業依頼＆実績'!$K$7:$K$256=④【組立化粧箱】在庫情報!$B420)*('③【組立化粧箱】作業依頼＆実績'!$L$7:$L$256=④【組立化粧箱】在庫情報!H$4),('③【組立化粧箱】作業依頼＆実績'!$N$7:$N$256))</f>
        <v>0</v>
      </c>
      <c r="H420" s="22">
        <f>SUMPRODUCT(('⑤【組立化粧箱】出荷依頼＆出荷実績'!$L$7:$L$256=④【組立化粧箱】在庫情報!$B420)*('⑤【組立化粧箱】出荷依頼＆出荷実績'!$M$7:$M$256=④【組立化粧箱】在庫情報!H$4),('⑤【組立化粧箱】出荷依頼＆出荷実績'!$O$7:$O$256))</f>
        <v>0</v>
      </c>
      <c r="I420" s="23">
        <f t="shared" si="67"/>
        <v>336</v>
      </c>
      <c r="J420" s="21" cm="1">
        <f t="array" ref="J420">SUMPRODUCT(('③【組立化粧箱】作業依頼＆実績'!$K$7:$K$256=④【組立化粧箱】在庫情報!$B420)*('③【組立化粧箱】作業依頼＆実績'!$L$7:$L$256=④【組立化粧箱】在庫情報!K$4),('③【組立化粧箱】作業依頼＆実績'!$N$7:$N$256))</f>
        <v>0</v>
      </c>
      <c r="K420" s="22">
        <f>SUMPRODUCT(('⑤【組立化粧箱】出荷依頼＆出荷実績'!$L$7:$L$256=④【組立化粧箱】在庫情報!$B420)*('⑤【組立化粧箱】出荷依頼＆出荷実績'!$M$7:$M$256=④【組立化粧箱】在庫情報!K$4),('⑤【組立化粧箱】出荷依頼＆出荷実績'!$O$7:$O$256))</f>
        <v>0</v>
      </c>
      <c r="L420" s="23">
        <f t="shared" si="68"/>
        <v>957</v>
      </c>
      <c r="M420" s="159"/>
      <c r="N420" s="160"/>
      <c r="O420" s="161"/>
      <c r="P420" s="21"/>
      <c r="Q420" s="21"/>
      <c r="R420" s="23"/>
      <c r="T420" s="68"/>
      <c r="U420" s="22"/>
      <c r="V420" s="69"/>
    </row>
    <row r="421" spans="2:22" ht="19.5" hidden="1" customHeight="1" outlineLevel="1" x14ac:dyDescent="0.25">
      <c r="B421" s="19">
        <f t="shared" si="55"/>
        <v>45645</v>
      </c>
      <c r="C421" s="20" t="s">
        <v>81</v>
      </c>
      <c r="D421" s="21" cm="1">
        <f t="array" ref="D421">SUMPRODUCT(('③【組立化粧箱】作業依頼＆実績'!$K$7:$K$256=④【組立化粧箱】在庫情報!$B421)*('③【組立化粧箱】作業依頼＆実績'!$L$7:$L$256=④【組立化粧箱】在庫情報!E$4),('③【組立化粧箱】作業依頼＆実績'!$N$7:$N$256))</f>
        <v>0</v>
      </c>
      <c r="E421" s="22">
        <f>SUMPRODUCT(('⑤【組立化粧箱】出荷依頼＆出荷実績'!$L$7:$L$256=④【組立化粧箱】在庫情報!$B421)*('⑤【組立化粧箱】出荷依頼＆出荷実績'!$M$7:$M$256=④【組立化粧箱】在庫情報!E$4),('⑤【組立化粧箱】出荷依頼＆出荷実績'!$O$7:$O$256))</f>
        <v>0</v>
      </c>
      <c r="F421" s="23">
        <f t="shared" si="66"/>
        <v>4060</v>
      </c>
      <c r="G421" s="21" cm="1">
        <f t="array" ref="G421">SUMPRODUCT(('③【組立化粧箱】作業依頼＆実績'!$K$7:$K$256=④【組立化粧箱】在庫情報!$B421)*('③【組立化粧箱】作業依頼＆実績'!$L$7:$L$256=④【組立化粧箱】在庫情報!H$4),('③【組立化粧箱】作業依頼＆実績'!$N$7:$N$256))</f>
        <v>0</v>
      </c>
      <c r="H421" s="22">
        <f>SUMPRODUCT(('⑤【組立化粧箱】出荷依頼＆出荷実績'!$L$7:$L$256=④【組立化粧箱】在庫情報!$B421)*('⑤【組立化粧箱】出荷依頼＆出荷実績'!$M$7:$M$256=④【組立化粧箱】在庫情報!H$4),('⑤【組立化粧箱】出荷依頼＆出荷実績'!$O$7:$O$256))</f>
        <v>0</v>
      </c>
      <c r="I421" s="23">
        <f t="shared" si="67"/>
        <v>336</v>
      </c>
      <c r="J421" s="21" cm="1">
        <f t="array" ref="J421">SUMPRODUCT(('③【組立化粧箱】作業依頼＆実績'!$K$7:$K$256=④【組立化粧箱】在庫情報!$B421)*('③【組立化粧箱】作業依頼＆実績'!$L$7:$L$256=④【組立化粧箱】在庫情報!K$4),('③【組立化粧箱】作業依頼＆実績'!$N$7:$N$256))</f>
        <v>0</v>
      </c>
      <c r="K421" s="22">
        <f>SUMPRODUCT(('⑤【組立化粧箱】出荷依頼＆出荷実績'!$L$7:$L$256=④【組立化粧箱】在庫情報!$B421)*('⑤【組立化粧箱】出荷依頼＆出荷実績'!$M$7:$M$256=④【組立化粧箱】在庫情報!K$4),('⑤【組立化粧箱】出荷依頼＆出荷実績'!$O$7:$O$256))</f>
        <v>0</v>
      </c>
      <c r="L421" s="23">
        <f t="shared" si="68"/>
        <v>957</v>
      </c>
      <c r="M421" s="159"/>
      <c r="N421" s="160"/>
      <c r="O421" s="161"/>
      <c r="P421" s="21"/>
      <c r="Q421" s="21"/>
      <c r="R421" s="23"/>
      <c r="T421" s="68"/>
      <c r="U421" s="22"/>
      <c r="V421" s="69"/>
    </row>
    <row r="422" spans="2:22" ht="19.5" hidden="1" customHeight="1" outlineLevel="1" x14ac:dyDescent="0.25">
      <c r="B422" s="19">
        <f t="shared" si="55"/>
        <v>45646</v>
      </c>
      <c r="C422" s="20" t="s">
        <v>75</v>
      </c>
      <c r="D422" s="21" cm="1">
        <f t="array" ref="D422">SUMPRODUCT(('③【組立化粧箱】作業依頼＆実績'!$K$7:$K$256=④【組立化粧箱】在庫情報!$B422)*('③【組立化粧箱】作業依頼＆実績'!$L$7:$L$256=④【組立化粧箱】在庫情報!E$4),('③【組立化粧箱】作業依頼＆実績'!$N$7:$N$256))</f>
        <v>0</v>
      </c>
      <c r="E422" s="22">
        <f>SUMPRODUCT(('⑤【組立化粧箱】出荷依頼＆出荷実績'!$L$7:$L$256=④【組立化粧箱】在庫情報!$B422)*('⑤【組立化粧箱】出荷依頼＆出荷実績'!$M$7:$M$256=④【組立化粧箱】在庫情報!E$4),('⑤【組立化粧箱】出荷依頼＆出荷実績'!$O$7:$O$256))</f>
        <v>0</v>
      </c>
      <c r="F422" s="23">
        <f t="shared" si="66"/>
        <v>4060</v>
      </c>
      <c r="G422" s="21" cm="1">
        <f t="array" ref="G422">SUMPRODUCT(('③【組立化粧箱】作業依頼＆実績'!$K$7:$K$256=④【組立化粧箱】在庫情報!$B422)*('③【組立化粧箱】作業依頼＆実績'!$L$7:$L$256=④【組立化粧箱】在庫情報!H$4),('③【組立化粧箱】作業依頼＆実績'!$N$7:$N$256))</f>
        <v>0</v>
      </c>
      <c r="H422" s="22">
        <f>SUMPRODUCT(('⑤【組立化粧箱】出荷依頼＆出荷実績'!$L$7:$L$256=④【組立化粧箱】在庫情報!$B422)*('⑤【組立化粧箱】出荷依頼＆出荷実績'!$M$7:$M$256=④【組立化粧箱】在庫情報!H$4),('⑤【組立化粧箱】出荷依頼＆出荷実績'!$O$7:$O$256))</f>
        <v>0</v>
      </c>
      <c r="I422" s="23">
        <f t="shared" si="67"/>
        <v>336</v>
      </c>
      <c r="J422" s="21" cm="1">
        <f t="array" ref="J422">SUMPRODUCT(('③【組立化粧箱】作業依頼＆実績'!$K$7:$K$256=④【組立化粧箱】在庫情報!$B422)*('③【組立化粧箱】作業依頼＆実績'!$L$7:$L$256=④【組立化粧箱】在庫情報!K$4),('③【組立化粧箱】作業依頼＆実績'!$N$7:$N$256))</f>
        <v>0</v>
      </c>
      <c r="K422" s="22">
        <f>SUMPRODUCT(('⑤【組立化粧箱】出荷依頼＆出荷実績'!$L$7:$L$256=④【組立化粧箱】在庫情報!$B422)*('⑤【組立化粧箱】出荷依頼＆出荷実績'!$M$7:$M$256=④【組立化粧箱】在庫情報!K$4),('⑤【組立化粧箱】出荷依頼＆出荷実績'!$O$7:$O$256))</f>
        <v>0</v>
      </c>
      <c r="L422" s="23">
        <f t="shared" si="68"/>
        <v>957</v>
      </c>
      <c r="M422" s="159"/>
      <c r="N422" s="160"/>
      <c r="O422" s="161"/>
      <c r="P422" s="21"/>
      <c r="Q422" s="21"/>
      <c r="R422" s="23"/>
      <c r="T422" s="68"/>
      <c r="U422" s="22"/>
      <c r="V422" s="69"/>
    </row>
    <row r="423" spans="2:22" ht="19.5" hidden="1" customHeight="1" outlineLevel="1" x14ac:dyDescent="0.25">
      <c r="B423" s="19">
        <f t="shared" si="55"/>
        <v>45647</v>
      </c>
      <c r="C423" s="20" t="s">
        <v>76</v>
      </c>
      <c r="D423" s="21" cm="1">
        <f t="array" ref="D423">SUMPRODUCT(('③【組立化粧箱】作業依頼＆実績'!$K$7:$K$256=④【組立化粧箱】在庫情報!$B423)*('③【組立化粧箱】作業依頼＆実績'!$L$7:$L$256=④【組立化粧箱】在庫情報!E$4),('③【組立化粧箱】作業依頼＆実績'!$N$7:$N$256))</f>
        <v>0</v>
      </c>
      <c r="E423" s="22">
        <f>SUMPRODUCT(('⑤【組立化粧箱】出荷依頼＆出荷実績'!$L$7:$L$256=④【組立化粧箱】在庫情報!$B423)*('⑤【組立化粧箱】出荷依頼＆出荷実績'!$M$7:$M$256=④【組立化粧箱】在庫情報!E$4),('⑤【組立化粧箱】出荷依頼＆出荷実績'!$O$7:$O$256))</f>
        <v>0</v>
      </c>
      <c r="F423" s="23">
        <f t="shared" si="66"/>
        <v>4060</v>
      </c>
      <c r="G423" s="21" cm="1">
        <f t="array" ref="G423">SUMPRODUCT(('③【組立化粧箱】作業依頼＆実績'!$K$7:$K$256=④【組立化粧箱】在庫情報!$B423)*('③【組立化粧箱】作業依頼＆実績'!$L$7:$L$256=④【組立化粧箱】在庫情報!H$4),('③【組立化粧箱】作業依頼＆実績'!$N$7:$N$256))</f>
        <v>0</v>
      </c>
      <c r="H423" s="22">
        <f>SUMPRODUCT(('⑤【組立化粧箱】出荷依頼＆出荷実績'!$L$7:$L$256=④【組立化粧箱】在庫情報!$B423)*('⑤【組立化粧箱】出荷依頼＆出荷実績'!$M$7:$M$256=④【組立化粧箱】在庫情報!H$4),('⑤【組立化粧箱】出荷依頼＆出荷実績'!$O$7:$O$256))</f>
        <v>0</v>
      </c>
      <c r="I423" s="23">
        <f t="shared" si="67"/>
        <v>336</v>
      </c>
      <c r="J423" s="21" cm="1">
        <f t="array" ref="J423">SUMPRODUCT(('③【組立化粧箱】作業依頼＆実績'!$K$7:$K$256=④【組立化粧箱】在庫情報!$B423)*('③【組立化粧箱】作業依頼＆実績'!$L$7:$L$256=④【組立化粧箱】在庫情報!K$4),('③【組立化粧箱】作業依頼＆実績'!$N$7:$N$256))</f>
        <v>0</v>
      </c>
      <c r="K423" s="22">
        <f>SUMPRODUCT(('⑤【組立化粧箱】出荷依頼＆出荷実績'!$L$7:$L$256=④【組立化粧箱】在庫情報!$B423)*('⑤【組立化粧箱】出荷依頼＆出荷実績'!$M$7:$M$256=④【組立化粧箱】在庫情報!K$4),('⑤【組立化粧箱】出荷依頼＆出荷実績'!$O$7:$O$256))</f>
        <v>0</v>
      </c>
      <c r="L423" s="23">
        <f t="shared" si="68"/>
        <v>957</v>
      </c>
      <c r="M423" s="159"/>
      <c r="N423" s="160"/>
      <c r="O423" s="161"/>
      <c r="P423" s="21"/>
      <c r="Q423" s="21"/>
      <c r="R423" s="23"/>
      <c r="T423" s="68"/>
      <c r="U423" s="22"/>
      <c r="V423" s="69"/>
    </row>
    <row r="424" spans="2:22" ht="19.5" hidden="1" customHeight="1" outlineLevel="1" x14ac:dyDescent="0.25">
      <c r="B424" s="19">
        <f t="shared" si="55"/>
        <v>45648</v>
      </c>
      <c r="C424" s="20" t="s">
        <v>77</v>
      </c>
      <c r="D424" s="21" cm="1">
        <f t="array" ref="D424">SUMPRODUCT(('③【組立化粧箱】作業依頼＆実績'!$K$7:$K$256=④【組立化粧箱】在庫情報!$B424)*('③【組立化粧箱】作業依頼＆実績'!$L$7:$L$256=④【組立化粧箱】在庫情報!E$4),('③【組立化粧箱】作業依頼＆実績'!$N$7:$N$256))</f>
        <v>0</v>
      </c>
      <c r="E424" s="22">
        <f>SUMPRODUCT(('⑤【組立化粧箱】出荷依頼＆出荷実績'!$L$7:$L$256=④【組立化粧箱】在庫情報!$B424)*('⑤【組立化粧箱】出荷依頼＆出荷実績'!$M$7:$M$256=④【組立化粧箱】在庫情報!E$4),('⑤【組立化粧箱】出荷依頼＆出荷実績'!$O$7:$O$256))</f>
        <v>0</v>
      </c>
      <c r="F424" s="23">
        <f t="shared" si="66"/>
        <v>4060</v>
      </c>
      <c r="G424" s="21" cm="1">
        <f t="array" ref="G424">SUMPRODUCT(('③【組立化粧箱】作業依頼＆実績'!$K$7:$K$256=④【組立化粧箱】在庫情報!$B424)*('③【組立化粧箱】作業依頼＆実績'!$L$7:$L$256=④【組立化粧箱】在庫情報!H$4),('③【組立化粧箱】作業依頼＆実績'!$N$7:$N$256))</f>
        <v>0</v>
      </c>
      <c r="H424" s="22">
        <f>SUMPRODUCT(('⑤【組立化粧箱】出荷依頼＆出荷実績'!$L$7:$L$256=④【組立化粧箱】在庫情報!$B424)*('⑤【組立化粧箱】出荷依頼＆出荷実績'!$M$7:$M$256=④【組立化粧箱】在庫情報!H$4),('⑤【組立化粧箱】出荷依頼＆出荷実績'!$O$7:$O$256))</f>
        <v>0</v>
      </c>
      <c r="I424" s="23">
        <f t="shared" si="67"/>
        <v>336</v>
      </c>
      <c r="J424" s="21" cm="1">
        <f t="array" ref="J424">SUMPRODUCT(('③【組立化粧箱】作業依頼＆実績'!$K$7:$K$256=④【組立化粧箱】在庫情報!$B424)*('③【組立化粧箱】作業依頼＆実績'!$L$7:$L$256=④【組立化粧箱】在庫情報!K$4),('③【組立化粧箱】作業依頼＆実績'!$N$7:$N$256))</f>
        <v>0</v>
      </c>
      <c r="K424" s="22">
        <f>SUMPRODUCT(('⑤【組立化粧箱】出荷依頼＆出荷実績'!$L$7:$L$256=④【組立化粧箱】在庫情報!$B424)*('⑤【組立化粧箱】出荷依頼＆出荷実績'!$M$7:$M$256=④【組立化粧箱】在庫情報!K$4),('⑤【組立化粧箱】出荷依頼＆出荷実績'!$O$7:$O$256))</f>
        <v>0</v>
      </c>
      <c r="L424" s="23">
        <f t="shared" si="68"/>
        <v>957</v>
      </c>
      <c r="M424" s="159"/>
      <c r="N424" s="160"/>
      <c r="O424" s="161"/>
      <c r="P424" s="21"/>
      <c r="Q424" s="21"/>
      <c r="R424" s="23"/>
      <c r="T424" s="68"/>
      <c r="U424" s="22"/>
      <c r="V424" s="69"/>
    </row>
    <row r="425" spans="2:22" ht="19.5" hidden="1" customHeight="1" outlineLevel="1" x14ac:dyDescent="0.25">
      <c r="B425" s="19">
        <f t="shared" si="55"/>
        <v>45649</v>
      </c>
      <c r="C425" s="20" t="s">
        <v>78</v>
      </c>
      <c r="D425" s="21" cm="1">
        <f t="array" ref="D425">SUMPRODUCT(('③【組立化粧箱】作業依頼＆実績'!$K$7:$K$256=④【組立化粧箱】在庫情報!$B425)*('③【組立化粧箱】作業依頼＆実績'!$L$7:$L$256=④【組立化粧箱】在庫情報!E$4),('③【組立化粧箱】作業依頼＆実績'!$N$7:$N$256))</f>
        <v>0</v>
      </c>
      <c r="E425" s="22">
        <f>SUMPRODUCT(('⑤【組立化粧箱】出荷依頼＆出荷実績'!$L$7:$L$256=④【組立化粧箱】在庫情報!$B425)*('⑤【組立化粧箱】出荷依頼＆出荷実績'!$M$7:$M$256=④【組立化粧箱】在庫情報!E$4),('⑤【組立化粧箱】出荷依頼＆出荷実績'!$O$7:$O$256))</f>
        <v>0</v>
      </c>
      <c r="F425" s="23">
        <f t="shared" si="66"/>
        <v>4060</v>
      </c>
      <c r="G425" s="21" cm="1">
        <f t="array" ref="G425">SUMPRODUCT(('③【組立化粧箱】作業依頼＆実績'!$K$7:$K$256=④【組立化粧箱】在庫情報!$B425)*('③【組立化粧箱】作業依頼＆実績'!$L$7:$L$256=④【組立化粧箱】在庫情報!H$4),('③【組立化粧箱】作業依頼＆実績'!$N$7:$N$256))</f>
        <v>0</v>
      </c>
      <c r="H425" s="22">
        <f>SUMPRODUCT(('⑤【組立化粧箱】出荷依頼＆出荷実績'!$L$7:$L$256=④【組立化粧箱】在庫情報!$B425)*('⑤【組立化粧箱】出荷依頼＆出荷実績'!$M$7:$M$256=④【組立化粧箱】在庫情報!H$4),('⑤【組立化粧箱】出荷依頼＆出荷実績'!$O$7:$O$256))</f>
        <v>0</v>
      </c>
      <c r="I425" s="23">
        <f t="shared" si="67"/>
        <v>336</v>
      </c>
      <c r="J425" s="21" cm="1">
        <f t="array" ref="J425">SUMPRODUCT(('③【組立化粧箱】作業依頼＆実績'!$K$7:$K$256=④【組立化粧箱】在庫情報!$B425)*('③【組立化粧箱】作業依頼＆実績'!$L$7:$L$256=④【組立化粧箱】在庫情報!K$4),('③【組立化粧箱】作業依頼＆実績'!$N$7:$N$256))</f>
        <v>0</v>
      </c>
      <c r="K425" s="22">
        <f>SUMPRODUCT(('⑤【組立化粧箱】出荷依頼＆出荷実績'!$L$7:$L$256=④【組立化粧箱】在庫情報!$B425)*('⑤【組立化粧箱】出荷依頼＆出荷実績'!$M$7:$M$256=④【組立化粧箱】在庫情報!K$4),('⑤【組立化粧箱】出荷依頼＆出荷実績'!$O$7:$O$256))</f>
        <v>0</v>
      </c>
      <c r="L425" s="23">
        <f t="shared" si="68"/>
        <v>957</v>
      </c>
      <c r="M425" s="159"/>
      <c r="N425" s="160"/>
      <c r="O425" s="161"/>
      <c r="P425" s="21"/>
      <c r="Q425" s="21"/>
      <c r="R425" s="23"/>
      <c r="T425" s="68"/>
      <c r="U425" s="22"/>
      <c r="V425" s="69"/>
    </row>
    <row r="426" spans="2:22" ht="19.5" hidden="1" customHeight="1" outlineLevel="1" x14ac:dyDescent="0.25">
      <c r="B426" s="19">
        <f t="shared" si="55"/>
        <v>45650</v>
      </c>
      <c r="C426" s="20" t="s">
        <v>79</v>
      </c>
      <c r="D426" s="21" cm="1">
        <f t="array" ref="D426">SUMPRODUCT(('③【組立化粧箱】作業依頼＆実績'!$K$7:$K$256=④【組立化粧箱】在庫情報!$B426)*('③【組立化粧箱】作業依頼＆実績'!$L$7:$L$256=④【組立化粧箱】在庫情報!E$4),('③【組立化粧箱】作業依頼＆実績'!$N$7:$N$256))</f>
        <v>0</v>
      </c>
      <c r="E426" s="22">
        <f>SUMPRODUCT(('⑤【組立化粧箱】出荷依頼＆出荷実績'!$L$7:$L$256=④【組立化粧箱】在庫情報!$B426)*('⑤【組立化粧箱】出荷依頼＆出荷実績'!$M$7:$M$256=④【組立化粧箱】在庫情報!E$4),('⑤【組立化粧箱】出荷依頼＆出荷実績'!$O$7:$O$256))</f>
        <v>0</v>
      </c>
      <c r="F426" s="23">
        <f t="shared" si="66"/>
        <v>4060</v>
      </c>
      <c r="G426" s="21" cm="1">
        <f t="array" ref="G426">SUMPRODUCT(('③【組立化粧箱】作業依頼＆実績'!$K$7:$K$256=④【組立化粧箱】在庫情報!$B426)*('③【組立化粧箱】作業依頼＆実績'!$L$7:$L$256=④【組立化粧箱】在庫情報!H$4),('③【組立化粧箱】作業依頼＆実績'!$N$7:$N$256))</f>
        <v>0</v>
      </c>
      <c r="H426" s="22">
        <f>SUMPRODUCT(('⑤【組立化粧箱】出荷依頼＆出荷実績'!$L$7:$L$256=④【組立化粧箱】在庫情報!$B426)*('⑤【組立化粧箱】出荷依頼＆出荷実績'!$M$7:$M$256=④【組立化粧箱】在庫情報!H$4),('⑤【組立化粧箱】出荷依頼＆出荷実績'!$O$7:$O$256))</f>
        <v>0</v>
      </c>
      <c r="I426" s="23">
        <f t="shared" si="67"/>
        <v>336</v>
      </c>
      <c r="J426" s="21" cm="1">
        <f t="array" ref="J426">SUMPRODUCT(('③【組立化粧箱】作業依頼＆実績'!$K$7:$K$256=④【組立化粧箱】在庫情報!$B426)*('③【組立化粧箱】作業依頼＆実績'!$L$7:$L$256=④【組立化粧箱】在庫情報!K$4),('③【組立化粧箱】作業依頼＆実績'!$N$7:$N$256))</f>
        <v>0</v>
      </c>
      <c r="K426" s="22">
        <f>SUMPRODUCT(('⑤【組立化粧箱】出荷依頼＆出荷実績'!$L$7:$L$256=④【組立化粧箱】在庫情報!$B426)*('⑤【組立化粧箱】出荷依頼＆出荷実績'!$M$7:$M$256=④【組立化粧箱】在庫情報!K$4),('⑤【組立化粧箱】出荷依頼＆出荷実績'!$O$7:$O$256))</f>
        <v>0</v>
      </c>
      <c r="L426" s="23">
        <f t="shared" si="68"/>
        <v>957</v>
      </c>
      <c r="M426" s="159"/>
      <c r="N426" s="160"/>
      <c r="O426" s="161"/>
      <c r="P426" s="21"/>
      <c r="Q426" s="21"/>
      <c r="R426" s="23"/>
      <c r="T426" s="68"/>
      <c r="U426" s="22"/>
      <c r="V426" s="69"/>
    </row>
    <row r="427" spans="2:22" ht="19.5" hidden="1" customHeight="1" outlineLevel="1" x14ac:dyDescent="0.25">
      <c r="B427" s="19">
        <f t="shared" si="55"/>
        <v>45651</v>
      </c>
      <c r="C427" s="20" t="s">
        <v>80</v>
      </c>
      <c r="D427" s="21" cm="1">
        <f t="array" ref="D427">SUMPRODUCT(('③【組立化粧箱】作業依頼＆実績'!$K$7:$K$256=④【組立化粧箱】在庫情報!$B427)*('③【組立化粧箱】作業依頼＆実績'!$L$7:$L$256=④【組立化粧箱】在庫情報!E$4),('③【組立化粧箱】作業依頼＆実績'!$N$7:$N$256))</f>
        <v>0</v>
      </c>
      <c r="E427" s="22">
        <f>SUMPRODUCT(('⑤【組立化粧箱】出荷依頼＆出荷実績'!$L$7:$L$256=④【組立化粧箱】在庫情報!$B427)*('⑤【組立化粧箱】出荷依頼＆出荷実績'!$M$7:$M$256=④【組立化粧箱】在庫情報!E$4),('⑤【組立化粧箱】出荷依頼＆出荷実績'!$O$7:$O$256))</f>
        <v>0</v>
      </c>
      <c r="F427" s="23">
        <f t="shared" si="66"/>
        <v>4060</v>
      </c>
      <c r="G427" s="21" cm="1">
        <f t="array" ref="G427">SUMPRODUCT(('③【組立化粧箱】作業依頼＆実績'!$K$7:$K$256=④【組立化粧箱】在庫情報!$B427)*('③【組立化粧箱】作業依頼＆実績'!$L$7:$L$256=④【組立化粧箱】在庫情報!H$4),('③【組立化粧箱】作業依頼＆実績'!$N$7:$N$256))</f>
        <v>0</v>
      </c>
      <c r="H427" s="22">
        <f>SUMPRODUCT(('⑤【組立化粧箱】出荷依頼＆出荷実績'!$L$7:$L$256=④【組立化粧箱】在庫情報!$B427)*('⑤【組立化粧箱】出荷依頼＆出荷実績'!$M$7:$M$256=④【組立化粧箱】在庫情報!H$4),('⑤【組立化粧箱】出荷依頼＆出荷実績'!$O$7:$O$256))</f>
        <v>0</v>
      </c>
      <c r="I427" s="23">
        <f t="shared" si="67"/>
        <v>336</v>
      </c>
      <c r="J427" s="21" cm="1">
        <f t="array" ref="J427">SUMPRODUCT(('③【組立化粧箱】作業依頼＆実績'!$K$7:$K$256=④【組立化粧箱】在庫情報!$B427)*('③【組立化粧箱】作業依頼＆実績'!$L$7:$L$256=④【組立化粧箱】在庫情報!K$4),('③【組立化粧箱】作業依頼＆実績'!$N$7:$N$256))</f>
        <v>0</v>
      </c>
      <c r="K427" s="22">
        <f>SUMPRODUCT(('⑤【組立化粧箱】出荷依頼＆出荷実績'!$L$7:$L$256=④【組立化粧箱】在庫情報!$B427)*('⑤【組立化粧箱】出荷依頼＆出荷実績'!$M$7:$M$256=④【組立化粧箱】在庫情報!K$4),('⑤【組立化粧箱】出荷依頼＆出荷実績'!$O$7:$O$256))</f>
        <v>0</v>
      </c>
      <c r="L427" s="23">
        <f t="shared" si="68"/>
        <v>957</v>
      </c>
      <c r="M427" s="159"/>
      <c r="N427" s="160"/>
      <c r="O427" s="161"/>
      <c r="P427" s="21"/>
      <c r="Q427" s="21"/>
      <c r="R427" s="23"/>
      <c r="T427" s="68"/>
      <c r="U427" s="22"/>
      <c r="V427" s="69"/>
    </row>
    <row r="428" spans="2:22" ht="19.5" hidden="1" customHeight="1" outlineLevel="1" x14ac:dyDescent="0.25">
      <c r="B428" s="19">
        <f t="shared" si="55"/>
        <v>45652</v>
      </c>
      <c r="C428" s="20" t="s">
        <v>81</v>
      </c>
      <c r="D428" s="21" cm="1">
        <f t="array" ref="D428">SUMPRODUCT(('③【組立化粧箱】作業依頼＆実績'!$K$7:$K$256=④【組立化粧箱】在庫情報!$B428)*('③【組立化粧箱】作業依頼＆実績'!$L$7:$L$256=④【組立化粧箱】在庫情報!E$4),('③【組立化粧箱】作業依頼＆実績'!$N$7:$N$256))</f>
        <v>0</v>
      </c>
      <c r="E428" s="22">
        <f>SUMPRODUCT(('⑤【組立化粧箱】出荷依頼＆出荷実績'!$L$7:$L$256=④【組立化粧箱】在庫情報!$B428)*('⑤【組立化粧箱】出荷依頼＆出荷実績'!$M$7:$M$256=④【組立化粧箱】在庫情報!E$4),('⑤【組立化粧箱】出荷依頼＆出荷実績'!$O$7:$O$256))</f>
        <v>0</v>
      </c>
      <c r="F428" s="23">
        <f t="shared" si="66"/>
        <v>4060</v>
      </c>
      <c r="G428" s="21" cm="1">
        <f t="array" ref="G428">SUMPRODUCT(('③【組立化粧箱】作業依頼＆実績'!$K$7:$K$256=④【組立化粧箱】在庫情報!$B428)*('③【組立化粧箱】作業依頼＆実績'!$L$7:$L$256=④【組立化粧箱】在庫情報!H$4),('③【組立化粧箱】作業依頼＆実績'!$N$7:$N$256))</f>
        <v>0</v>
      </c>
      <c r="H428" s="22">
        <f>SUMPRODUCT(('⑤【組立化粧箱】出荷依頼＆出荷実績'!$L$7:$L$256=④【組立化粧箱】在庫情報!$B428)*('⑤【組立化粧箱】出荷依頼＆出荷実績'!$M$7:$M$256=④【組立化粧箱】在庫情報!H$4),('⑤【組立化粧箱】出荷依頼＆出荷実績'!$O$7:$O$256))</f>
        <v>0</v>
      </c>
      <c r="I428" s="23">
        <f t="shared" si="67"/>
        <v>336</v>
      </c>
      <c r="J428" s="21" cm="1">
        <f t="array" ref="J428">SUMPRODUCT(('③【組立化粧箱】作業依頼＆実績'!$K$7:$K$256=④【組立化粧箱】在庫情報!$B428)*('③【組立化粧箱】作業依頼＆実績'!$L$7:$L$256=④【組立化粧箱】在庫情報!K$4),('③【組立化粧箱】作業依頼＆実績'!$N$7:$N$256))</f>
        <v>0</v>
      </c>
      <c r="K428" s="22">
        <f>SUMPRODUCT(('⑤【組立化粧箱】出荷依頼＆出荷実績'!$L$7:$L$256=④【組立化粧箱】在庫情報!$B428)*('⑤【組立化粧箱】出荷依頼＆出荷実績'!$M$7:$M$256=④【組立化粧箱】在庫情報!K$4),('⑤【組立化粧箱】出荷依頼＆出荷実績'!$O$7:$O$256))</f>
        <v>0</v>
      </c>
      <c r="L428" s="23">
        <f t="shared" si="68"/>
        <v>957</v>
      </c>
      <c r="M428" s="159"/>
      <c r="N428" s="160"/>
      <c r="O428" s="161"/>
      <c r="P428" s="21"/>
      <c r="Q428" s="21"/>
      <c r="R428" s="23"/>
      <c r="T428" s="68"/>
      <c r="U428" s="22"/>
      <c r="V428" s="69"/>
    </row>
    <row r="429" spans="2:22" ht="19.5" hidden="1" customHeight="1" outlineLevel="1" x14ac:dyDescent="0.25">
      <c r="B429" s="19">
        <f t="shared" si="55"/>
        <v>45653</v>
      </c>
      <c r="C429" s="20" t="s">
        <v>75</v>
      </c>
      <c r="D429" s="21" cm="1">
        <f t="array" ref="D429">SUMPRODUCT(('③【組立化粧箱】作業依頼＆実績'!$K$7:$K$256=④【組立化粧箱】在庫情報!$B429)*('③【組立化粧箱】作業依頼＆実績'!$L$7:$L$256=④【組立化粧箱】在庫情報!E$4),('③【組立化粧箱】作業依頼＆実績'!$N$7:$N$256))</f>
        <v>0</v>
      </c>
      <c r="E429" s="22">
        <f>SUMPRODUCT(('⑤【組立化粧箱】出荷依頼＆出荷実績'!$L$7:$L$256=④【組立化粧箱】在庫情報!$B429)*('⑤【組立化粧箱】出荷依頼＆出荷実績'!$M$7:$M$256=④【組立化粧箱】在庫情報!E$4),('⑤【組立化粧箱】出荷依頼＆出荷実績'!$O$7:$O$256))</f>
        <v>0</v>
      </c>
      <c r="F429" s="23">
        <f t="shared" si="66"/>
        <v>4060</v>
      </c>
      <c r="G429" s="21" cm="1">
        <f t="array" ref="G429">SUMPRODUCT(('③【組立化粧箱】作業依頼＆実績'!$K$7:$K$256=④【組立化粧箱】在庫情報!$B429)*('③【組立化粧箱】作業依頼＆実績'!$L$7:$L$256=④【組立化粧箱】在庫情報!H$4),('③【組立化粧箱】作業依頼＆実績'!$N$7:$N$256))</f>
        <v>0</v>
      </c>
      <c r="H429" s="22">
        <f>SUMPRODUCT(('⑤【組立化粧箱】出荷依頼＆出荷実績'!$L$7:$L$256=④【組立化粧箱】在庫情報!$B429)*('⑤【組立化粧箱】出荷依頼＆出荷実績'!$M$7:$M$256=④【組立化粧箱】在庫情報!H$4),('⑤【組立化粧箱】出荷依頼＆出荷実績'!$O$7:$O$256))</f>
        <v>0</v>
      </c>
      <c r="I429" s="23">
        <f t="shared" si="67"/>
        <v>336</v>
      </c>
      <c r="J429" s="21" cm="1">
        <f t="array" ref="J429">SUMPRODUCT(('③【組立化粧箱】作業依頼＆実績'!$K$7:$K$256=④【組立化粧箱】在庫情報!$B429)*('③【組立化粧箱】作業依頼＆実績'!$L$7:$L$256=④【組立化粧箱】在庫情報!K$4),('③【組立化粧箱】作業依頼＆実績'!$N$7:$N$256))</f>
        <v>0</v>
      </c>
      <c r="K429" s="22">
        <f>SUMPRODUCT(('⑤【組立化粧箱】出荷依頼＆出荷実績'!$L$7:$L$256=④【組立化粧箱】在庫情報!$B429)*('⑤【組立化粧箱】出荷依頼＆出荷実績'!$M$7:$M$256=④【組立化粧箱】在庫情報!K$4),('⑤【組立化粧箱】出荷依頼＆出荷実績'!$O$7:$O$256))</f>
        <v>0</v>
      </c>
      <c r="L429" s="23">
        <f t="shared" si="68"/>
        <v>957</v>
      </c>
      <c r="M429" s="159"/>
      <c r="N429" s="160"/>
      <c r="O429" s="161"/>
      <c r="P429" s="21"/>
      <c r="Q429" s="21"/>
      <c r="R429" s="23"/>
      <c r="T429" s="68"/>
      <c r="U429" s="22"/>
      <c r="V429" s="69"/>
    </row>
    <row r="430" spans="2:22" ht="19.5" hidden="1" customHeight="1" outlineLevel="1" x14ac:dyDescent="0.25">
      <c r="B430" s="19">
        <f t="shared" si="55"/>
        <v>45654</v>
      </c>
      <c r="C430" s="20" t="s">
        <v>76</v>
      </c>
      <c r="D430" s="21" cm="1">
        <f t="array" ref="D430">SUMPRODUCT(('③【組立化粧箱】作業依頼＆実績'!$K$7:$K$256=④【組立化粧箱】在庫情報!$B430)*('③【組立化粧箱】作業依頼＆実績'!$L$7:$L$256=④【組立化粧箱】在庫情報!E$4),('③【組立化粧箱】作業依頼＆実績'!$N$7:$N$256))</f>
        <v>0</v>
      </c>
      <c r="E430" s="22">
        <f>SUMPRODUCT(('⑤【組立化粧箱】出荷依頼＆出荷実績'!$L$7:$L$256=④【組立化粧箱】在庫情報!$B430)*('⑤【組立化粧箱】出荷依頼＆出荷実績'!$M$7:$M$256=④【組立化粧箱】在庫情報!E$4),('⑤【組立化粧箱】出荷依頼＆出荷実績'!$O$7:$O$256))</f>
        <v>0</v>
      </c>
      <c r="F430" s="23">
        <f t="shared" si="66"/>
        <v>4060</v>
      </c>
      <c r="G430" s="21" cm="1">
        <f t="array" ref="G430">SUMPRODUCT(('③【組立化粧箱】作業依頼＆実績'!$K$7:$K$256=④【組立化粧箱】在庫情報!$B430)*('③【組立化粧箱】作業依頼＆実績'!$L$7:$L$256=④【組立化粧箱】在庫情報!H$4),('③【組立化粧箱】作業依頼＆実績'!$N$7:$N$256))</f>
        <v>0</v>
      </c>
      <c r="H430" s="22">
        <f>SUMPRODUCT(('⑤【組立化粧箱】出荷依頼＆出荷実績'!$L$7:$L$256=④【組立化粧箱】在庫情報!$B430)*('⑤【組立化粧箱】出荷依頼＆出荷実績'!$M$7:$M$256=④【組立化粧箱】在庫情報!H$4),('⑤【組立化粧箱】出荷依頼＆出荷実績'!$O$7:$O$256))</f>
        <v>0</v>
      </c>
      <c r="I430" s="23">
        <f t="shared" si="67"/>
        <v>336</v>
      </c>
      <c r="J430" s="21" cm="1">
        <f t="array" ref="J430">SUMPRODUCT(('③【組立化粧箱】作業依頼＆実績'!$K$7:$K$256=④【組立化粧箱】在庫情報!$B430)*('③【組立化粧箱】作業依頼＆実績'!$L$7:$L$256=④【組立化粧箱】在庫情報!K$4),('③【組立化粧箱】作業依頼＆実績'!$N$7:$N$256))</f>
        <v>0</v>
      </c>
      <c r="K430" s="22">
        <f>SUMPRODUCT(('⑤【組立化粧箱】出荷依頼＆出荷実績'!$L$7:$L$256=④【組立化粧箱】在庫情報!$B430)*('⑤【組立化粧箱】出荷依頼＆出荷実績'!$M$7:$M$256=④【組立化粧箱】在庫情報!K$4),('⑤【組立化粧箱】出荷依頼＆出荷実績'!$O$7:$O$256))</f>
        <v>0</v>
      </c>
      <c r="L430" s="23">
        <f t="shared" si="68"/>
        <v>957</v>
      </c>
      <c r="M430" s="159"/>
      <c r="N430" s="160"/>
      <c r="O430" s="161"/>
      <c r="P430" s="21"/>
      <c r="Q430" s="21"/>
      <c r="R430" s="23"/>
      <c r="T430" s="68"/>
      <c r="U430" s="22"/>
      <c r="V430" s="69"/>
    </row>
    <row r="431" spans="2:22" ht="19.5" hidden="1" customHeight="1" outlineLevel="1" x14ac:dyDescent="0.25">
      <c r="B431" s="19">
        <f t="shared" si="55"/>
        <v>45655</v>
      </c>
      <c r="C431" s="20" t="s">
        <v>77</v>
      </c>
      <c r="D431" s="21" cm="1">
        <f t="array" ref="D431">SUMPRODUCT(('③【組立化粧箱】作業依頼＆実績'!$K$7:$K$256=④【組立化粧箱】在庫情報!$B431)*('③【組立化粧箱】作業依頼＆実績'!$L$7:$L$256=④【組立化粧箱】在庫情報!E$4),('③【組立化粧箱】作業依頼＆実績'!$N$7:$N$256))</f>
        <v>0</v>
      </c>
      <c r="E431" s="22">
        <f>SUMPRODUCT(('⑤【組立化粧箱】出荷依頼＆出荷実績'!$L$7:$L$256=④【組立化粧箱】在庫情報!$B431)*('⑤【組立化粧箱】出荷依頼＆出荷実績'!$M$7:$M$256=④【組立化粧箱】在庫情報!E$4),('⑤【組立化粧箱】出荷依頼＆出荷実績'!$O$7:$O$256))</f>
        <v>0</v>
      </c>
      <c r="F431" s="23">
        <f t="shared" si="66"/>
        <v>4060</v>
      </c>
      <c r="G431" s="21" cm="1">
        <f t="array" ref="G431">SUMPRODUCT(('③【組立化粧箱】作業依頼＆実績'!$K$7:$K$256=④【組立化粧箱】在庫情報!$B431)*('③【組立化粧箱】作業依頼＆実績'!$L$7:$L$256=④【組立化粧箱】在庫情報!H$4),('③【組立化粧箱】作業依頼＆実績'!$N$7:$N$256))</f>
        <v>0</v>
      </c>
      <c r="H431" s="22">
        <f>SUMPRODUCT(('⑤【組立化粧箱】出荷依頼＆出荷実績'!$L$7:$L$256=④【組立化粧箱】在庫情報!$B431)*('⑤【組立化粧箱】出荷依頼＆出荷実績'!$M$7:$M$256=④【組立化粧箱】在庫情報!H$4),('⑤【組立化粧箱】出荷依頼＆出荷実績'!$O$7:$O$256))</f>
        <v>0</v>
      </c>
      <c r="I431" s="23">
        <f t="shared" si="67"/>
        <v>336</v>
      </c>
      <c r="J431" s="21" cm="1">
        <f t="array" ref="J431">SUMPRODUCT(('③【組立化粧箱】作業依頼＆実績'!$K$7:$K$256=④【組立化粧箱】在庫情報!$B431)*('③【組立化粧箱】作業依頼＆実績'!$L$7:$L$256=④【組立化粧箱】在庫情報!K$4),('③【組立化粧箱】作業依頼＆実績'!$N$7:$N$256))</f>
        <v>0</v>
      </c>
      <c r="K431" s="22">
        <f>SUMPRODUCT(('⑤【組立化粧箱】出荷依頼＆出荷実績'!$L$7:$L$256=④【組立化粧箱】在庫情報!$B431)*('⑤【組立化粧箱】出荷依頼＆出荷実績'!$M$7:$M$256=④【組立化粧箱】在庫情報!K$4),('⑤【組立化粧箱】出荷依頼＆出荷実績'!$O$7:$O$256))</f>
        <v>0</v>
      </c>
      <c r="L431" s="23">
        <f t="shared" si="68"/>
        <v>957</v>
      </c>
      <c r="M431" s="159"/>
      <c r="N431" s="160"/>
      <c r="O431" s="161"/>
      <c r="P431" s="21"/>
      <c r="Q431" s="21"/>
      <c r="R431" s="23"/>
      <c r="T431" s="68"/>
      <c r="U431" s="22"/>
      <c r="V431" s="69"/>
    </row>
    <row r="432" spans="2:22" ht="19.5" hidden="1" customHeight="1" outlineLevel="1" x14ac:dyDescent="0.25">
      <c r="B432" s="19">
        <f t="shared" si="55"/>
        <v>45656</v>
      </c>
      <c r="C432" s="20" t="s">
        <v>78</v>
      </c>
      <c r="D432" s="21" cm="1">
        <f t="array" ref="D432">SUMPRODUCT(('③【組立化粧箱】作業依頼＆実績'!$K$7:$K$256=④【組立化粧箱】在庫情報!$B432)*('③【組立化粧箱】作業依頼＆実績'!$L$7:$L$256=④【組立化粧箱】在庫情報!E$4),('③【組立化粧箱】作業依頼＆実績'!$N$7:$N$256))</f>
        <v>0</v>
      </c>
      <c r="E432" s="22">
        <f>SUMPRODUCT(('⑤【組立化粧箱】出荷依頼＆出荷実績'!$L$7:$L$256=④【組立化粧箱】在庫情報!$B432)*('⑤【組立化粧箱】出荷依頼＆出荷実績'!$M$7:$M$256=④【組立化粧箱】在庫情報!E$4),('⑤【組立化粧箱】出荷依頼＆出荷実績'!$O$7:$O$256))</f>
        <v>0</v>
      </c>
      <c r="F432" s="23">
        <f t="shared" si="66"/>
        <v>4060</v>
      </c>
      <c r="G432" s="21" cm="1">
        <f t="array" ref="G432">SUMPRODUCT(('③【組立化粧箱】作業依頼＆実績'!$K$7:$K$256=④【組立化粧箱】在庫情報!$B432)*('③【組立化粧箱】作業依頼＆実績'!$L$7:$L$256=④【組立化粧箱】在庫情報!H$4),('③【組立化粧箱】作業依頼＆実績'!$N$7:$N$256))</f>
        <v>0</v>
      </c>
      <c r="H432" s="22">
        <f>SUMPRODUCT(('⑤【組立化粧箱】出荷依頼＆出荷実績'!$L$7:$L$256=④【組立化粧箱】在庫情報!$B432)*('⑤【組立化粧箱】出荷依頼＆出荷実績'!$M$7:$M$256=④【組立化粧箱】在庫情報!H$4),('⑤【組立化粧箱】出荷依頼＆出荷実績'!$O$7:$O$256))</f>
        <v>0</v>
      </c>
      <c r="I432" s="23">
        <f t="shared" si="67"/>
        <v>336</v>
      </c>
      <c r="J432" s="21" cm="1">
        <f t="array" ref="J432">SUMPRODUCT(('③【組立化粧箱】作業依頼＆実績'!$K$7:$K$256=④【組立化粧箱】在庫情報!$B432)*('③【組立化粧箱】作業依頼＆実績'!$L$7:$L$256=④【組立化粧箱】在庫情報!K$4),('③【組立化粧箱】作業依頼＆実績'!$N$7:$N$256))</f>
        <v>0</v>
      </c>
      <c r="K432" s="22">
        <f>SUMPRODUCT(('⑤【組立化粧箱】出荷依頼＆出荷実績'!$L$7:$L$256=④【組立化粧箱】在庫情報!$B432)*('⑤【組立化粧箱】出荷依頼＆出荷実績'!$M$7:$M$256=④【組立化粧箱】在庫情報!K$4),('⑤【組立化粧箱】出荷依頼＆出荷実績'!$O$7:$O$256))</f>
        <v>0</v>
      </c>
      <c r="L432" s="23">
        <f t="shared" si="68"/>
        <v>957</v>
      </c>
      <c r="M432" s="159"/>
      <c r="N432" s="160"/>
      <c r="O432" s="161"/>
      <c r="P432" s="21"/>
      <c r="Q432" s="21"/>
      <c r="R432" s="23"/>
      <c r="T432" s="68"/>
      <c r="U432" s="22"/>
      <c r="V432" s="69"/>
    </row>
    <row r="433" spans="2:22" ht="19.5" hidden="1" customHeight="1" outlineLevel="1" thickBot="1" x14ac:dyDescent="0.3">
      <c r="B433" s="19">
        <f t="shared" si="55"/>
        <v>45657</v>
      </c>
      <c r="C433" s="20" t="s">
        <v>79</v>
      </c>
      <c r="D433" s="21" cm="1">
        <f t="array" ref="D433">SUMPRODUCT(('③【組立化粧箱】作業依頼＆実績'!$K$7:$K$256=④【組立化粧箱】在庫情報!$B433)*('③【組立化粧箱】作業依頼＆実績'!$L$7:$L$256=④【組立化粧箱】在庫情報!E$4),('③【組立化粧箱】作業依頼＆実績'!$N$7:$N$256))</f>
        <v>0</v>
      </c>
      <c r="E433" s="22">
        <f>SUMPRODUCT(('⑤【組立化粧箱】出荷依頼＆出荷実績'!$L$7:$L$256=④【組立化粧箱】在庫情報!$B433)*('⑤【組立化粧箱】出荷依頼＆出荷実績'!$M$7:$M$256=④【組立化粧箱】在庫情報!E$4),('⑤【組立化粧箱】出荷依頼＆出荷実績'!$O$7:$O$256))</f>
        <v>0</v>
      </c>
      <c r="F433" s="23">
        <f t="shared" si="66"/>
        <v>4060</v>
      </c>
      <c r="G433" s="21" cm="1">
        <f t="array" ref="G433">SUMPRODUCT(('③【組立化粧箱】作業依頼＆実績'!$K$7:$K$256=④【組立化粧箱】在庫情報!$B433)*('③【組立化粧箱】作業依頼＆実績'!$L$7:$L$256=④【組立化粧箱】在庫情報!H$4),('③【組立化粧箱】作業依頼＆実績'!$N$7:$N$256))</f>
        <v>0</v>
      </c>
      <c r="H433" s="22">
        <f>SUMPRODUCT(('⑤【組立化粧箱】出荷依頼＆出荷実績'!$L$7:$L$256=④【組立化粧箱】在庫情報!$B433)*('⑤【組立化粧箱】出荷依頼＆出荷実績'!$M$7:$M$256=④【組立化粧箱】在庫情報!H$4),('⑤【組立化粧箱】出荷依頼＆出荷実績'!$O$7:$O$256))</f>
        <v>0</v>
      </c>
      <c r="I433" s="23">
        <f t="shared" si="67"/>
        <v>336</v>
      </c>
      <c r="J433" s="21" cm="1">
        <f t="array" ref="J433">SUMPRODUCT(('③【組立化粧箱】作業依頼＆実績'!$K$7:$K$256=④【組立化粧箱】在庫情報!$B433)*('③【組立化粧箱】作業依頼＆実績'!$L$7:$L$256=④【組立化粧箱】在庫情報!K$4),('③【組立化粧箱】作業依頼＆実績'!$N$7:$N$256))</f>
        <v>0</v>
      </c>
      <c r="K433" s="22">
        <f>SUMPRODUCT(('⑤【組立化粧箱】出荷依頼＆出荷実績'!$L$7:$L$256=④【組立化粧箱】在庫情報!$B433)*('⑤【組立化粧箱】出荷依頼＆出荷実績'!$M$7:$M$256=④【組立化粧箱】在庫情報!K$4),('⑤【組立化粧箱】出荷依頼＆出荷実績'!$O$7:$O$256))</f>
        <v>0</v>
      </c>
      <c r="L433" s="23">
        <f t="shared" si="68"/>
        <v>957</v>
      </c>
      <c r="M433" s="162"/>
      <c r="N433" s="163"/>
      <c r="O433" s="164"/>
      <c r="P433" s="21" cm="1">
        <f t="array" ref="P433">SUMPRODUCT(('③【組立化粧箱】作業依頼＆実績'!$K$7:$K$256=④【組立化粧箱】在庫情報!$B433)*('③【組立化粧箱】作業依頼＆実績'!$L$7:$L$256=④【組立化粧箱】在庫情報!Q$4),('③【組立化粧箱】作業依頼＆実績'!$N$7:$N$256))</f>
        <v>0</v>
      </c>
      <c r="Q433" s="21" cm="1">
        <f t="array" ref="Q433">SUMPRODUCT(('③【組立化粧箱】作業依頼＆実績'!$K$7:$K$256=④【組立化粧箱】在庫情報!$B433)*('③【組立化粧箱】作業依頼＆実績'!$L$7:$L$256=④【組立化粧箱】在庫情報!R$4),('③【組立化粧箱】作業依頼＆実績'!$N$7:$N$256))</f>
        <v>0</v>
      </c>
      <c r="R433" s="23">
        <f>+R157+P433-Q433</f>
        <v>82</v>
      </c>
      <c r="T433" s="68">
        <f t="shared" ref="T433" si="69">+D433+G433+J433+P433</f>
        <v>0</v>
      </c>
      <c r="U433" s="22">
        <f t="shared" ref="U433" si="70">+E433+H433+K433+N433+Q433</f>
        <v>0</v>
      </c>
      <c r="V433" s="69">
        <f>+V157+T433-U433</f>
        <v>5435</v>
      </c>
    </row>
    <row r="434" spans="2:22" ht="16.5" collapsed="1" thickBot="1" x14ac:dyDescent="0.3">
      <c r="B434" s="148" t="s">
        <v>63</v>
      </c>
      <c r="C434" s="149"/>
      <c r="D434" s="27">
        <f>SUM(D7:D433)</f>
        <v>4340</v>
      </c>
      <c r="E434" s="27">
        <f>SUM(E7:E433)</f>
        <v>280</v>
      </c>
      <c r="F434" s="26" t="s">
        <v>82</v>
      </c>
      <c r="G434" s="27">
        <f>SUM(G7:G433)</f>
        <v>3064</v>
      </c>
      <c r="H434" s="27">
        <f>SUM(H7:H433)</f>
        <v>2728</v>
      </c>
      <c r="I434" s="26" t="s">
        <v>82</v>
      </c>
      <c r="J434" s="27">
        <f>SUM(J7:J433)</f>
        <v>3693</v>
      </c>
      <c r="K434" s="27">
        <f>SUM(K7:K433)</f>
        <v>2736</v>
      </c>
      <c r="L434" s="26" t="s">
        <v>82</v>
      </c>
      <c r="M434" s="27">
        <f>SUM(M7:M40)</f>
        <v>0</v>
      </c>
      <c r="N434" s="25">
        <f>SUM(N7:N40)</f>
        <v>0</v>
      </c>
      <c r="O434" s="26" t="s">
        <v>82</v>
      </c>
      <c r="P434" s="27">
        <f>SUM(P7:P40)</f>
        <v>0</v>
      </c>
      <c r="Q434" s="27">
        <f>SUM(Q7:Q433)</f>
        <v>72</v>
      </c>
      <c r="R434" s="26" t="s">
        <v>82</v>
      </c>
      <c r="T434" s="70">
        <f>SUM(T7:T40)</f>
        <v>8000</v>
      </c>
      <c r="U434" s="71">
        <f>SUM(U7:U40)</f>
        <v>0</v>
      </c>
      <c r="V434" s="72" t="s">
        <v>82</v>
      </c>
    </row>
    <row r="435" spans="2:22" x14ac:dyDescent="0.25">
      <c r="B435" s="73"/>
      <c r="C435" s="73"/>
      <c r="T435" s="74"/>
      <c r="U435" s="74" t="str">
        <f>IF(U434='⑤【組立化粧箱】出荷依頼＆出荷実績'!O258,"","NG")</f>
        <v>NG</v>
      </c>
    </row>
    <row r="436" spans="2:22" x14ac:dyDescent="0.25">
      <c r="B436" s="73"/>
      <c r="C436" s="73"/>
    </row>
    <row r="437" spans="2:22" x14ac:dyDescent="0.25">
      <c r="B437" s="73"/>
      <c r="C437" s="73"/>
    </row>
  </sheetData>
  <mergeCells count="15">
    <mergeCell ref="B434:C434"/>
    <mergeCell ref="U4:V4"/>
    <mergeCell ref="E5:F5"/>
    <mergeCell ref="H5:I5"/>
    <mergeCell ref="K5:L5"/>
    <mergeCell ref="N5:O5"/>
    <mergeCell ref="Q5:R5"/>
    <mergeCell ref="U5:V5"/>
    <mergeCell ref="B4:C6"/>
    <mergeCell ref="E4:F4"/>
    <mergeCell ref="H4:I4"/>
    <mergeCell ref="K4:L4"/>
    <mergeCell ref="N4:O4"/>
    <mergeCell ref="Q4:R4"/>
    <mergeCell ref="M7:O433"/>
  </mergeCells>
  <phoneticPr fontId="3"/>
  <pageMargins left="0.7" right="0.7" top="0.75" bottom="0.75" header="0.3" footer="0.3"/>
  <pageSetup paperSize="9" scale="3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B3:Y259"/>
  <sheetViews>
    <sheetView zoomScale="85" zoomScaleNormal="85" workbookViewId="0">
      <pane xSplit="2" ySplit="6" topLeftCell="C7" activePane="bottomRight" state="frozen"/>
      <selection pane="topRight" activeCell="C1" sqref="C1"/>
      <selection pane="bottomLeft" activeCell="A7" sqref="A7"/>
      <selection pane="bottomRight" activeCell="P18" sqref="P18"/>
    </sheetView>
  </sheetViews>
  <sheetFormatPr defaultColWidth="3.625" defaultRowHeight="15.75" x14ac:dyDescent="0.25"/>
  <cols>
    <col min="1" max="1" width="3.625" style="1"/>
    <col min="2" max="2" width="5.625" style="1" customWidth="1"/>
    <col min="3" max="3" width="11.25" style="1" bestFit="1" customWidth="1"/>
    <col min="4" max="4" width="10.625" style="2" customWidth="1"/>
    <col min="5" max="5" width="38.625" style="2" customWidth="1"/>
    <col min="6" max="7" width="9.25" style="1" customWidth="1"/>
    <col min="8" max="8" width="26.875" style="1" bestFit="1" customWidth="1"/>
    <col min="9" max="10" width="3.625" style="1"/>
    <col min="11" max="11" width="5.625" style="1" customWidth="1"/>
    <col min="12" max="12" width="11.25" style="1" bestFit="1" customWidth="1"/>
    <col min="13" max="13" width="9.625" style="2" bestFit="1" customWidth="1"/>
    <col min="14" max="14" width="38.625" style="2" customWidth="1"/>
    <col min="15" max="15" width="9.25" style="1" customWidth="1"/>
    <col min="16" max="16" width="10.625" style="1" customWidth="1"/>
    <col min="17" max="17" width="3.625" style="1"/>
    <col min="18" max="18" width="20.125" style="1" bestFit="1" customWidth="1"/>
    <col min="19" max="20" width="3.625" style="1"/>
    <col min="21" max="21" width="3.875" style="1" customWidth="1"/>
    <col min="22" max="22" width="15.5" style="1" bestFit="1" customWidth="1"/>
    <col min="23" max="24" width="12.5" style="1" customWidth="1"/>
    <col min="25" max="16384" width="3.625" style="1"/>
  </cols>
  <sheetData>
    <row r="3" spans="2:25" x14ac:dyDescent="0.25">
      <c r="B3" s="55" t="s">
        <v>108</v>
      </c>
      <c r="C3" s="9"/>
      <c r="D3" s="83"/>
      <c r="E3" s="83"/>
      <c r="F3" s="9"/>
      <c r="G3" s="9"/>
      <c r="H3" s="9"/>
      <c r="K3" s="55" t="s">
        <v>109</v>
      </c>
      <c r="L3" s="9"/>
      <c r="M3" s="83"/>
      <c r="N3" s="83"/>
      <c r="O3" s="9"/>
      <c r="P3" s="9"/>
    </row>
    <row r="4" spans="2:25" ht="16.5" thickBot="1" x14ac:dyDescent="0.3">
      <c r="B4" s="9"/>
      <c r="C4" s="9" t="s">
        <v>110</v>
      </c>
      <c r="D4" s="83"/>
      <c r="E4" s="83"/>
      <c r="F4" s="9"/>
      <c r="G4" s="9"/>
      <c r="H4" s="9"/>
      <c r="K4" s="9"/>
      <c r="L4" s="9" t="s">
        <v>111</v>
      </c>
      <c r="M4" s="83"/>
      <c r="N4" s="83"/>
      <c r="O4" s="9"/>
      <c r="P4" s="9"/>
    </row>
    <row r="5" spans="2:25" ht="16.5" thickBot="1" x14ac:dyDescent="0.3">
      <c r="B5" s="56" t="s">
        <v>17</v>
      </c>
      <c r="C5" s="57" t="s">
        <v>112</v>
      </c>
      <c r="D5" s="57" t="s">
        <v>22</v>
      </c>
      <c r="E5" s="57" t="s">
        <v>23</v>
      </c>
      <c r="F5" s="57" t="s">
        <v>24</v>
      </c>
      <c r="G5" s="92" t="s">
        <v>113</v>
      </c>
      <c r="H5" s="58" t="s">
        <v>114</v>
      </c>
      <c r="I5" s="2"/>
      <c r="K5" s="59" t="s">
        <v>17</v>
      </c>
      <c r="L5" s="60" t="s">
        <v>115</v>
      </c>
      <c r="M5" s="60" t="s">
        <v>22</v>
      </c>
      <c r="N5" s="60" t="s">
        <v>23</v>
      </c>
      <c r="O5" s="60" t="s">
        <v>24</v>
      </c>
      <c r="P5" s="61" t="s">
        <v>25</v>
      </c>
      <c r="Q5" s="9" t="s">
        <v>28</v>
      </c>
    </row>
    <row r="6" spans="2:25" ht="16.5" thickBot="1" x14ac:dyDescent="0.3">
      <c r="B6" s="32" t="s">
        <v>29</v>
      </c>
      <c r="C6" s="33">
        <v>45243</v>
      </c>
      <c r="D6" s="89" t="s">
        <v>32</v>
      </c>
      <c r="E6" s="87" t="s">
        <v>90</v>
      </c>
      <c r="F6" s="34">
        <v>2000</v>
      </c>
      <c r="G6" s="93"/>
      <c r="H6" s="35"/>
      <c r="K6" s="32" t="s">
        <v>29</v>
      </c>
      <c r="L6" s="49">
        <v>45243</v>
      </c>
      <c r="M6" s="89" t="s">
        <v>32</v>
      </c>
      <c r="N6" s="84" t="s">
        <v>116</v>
      </c>
      <c r="O6" s="50">
        <v>2000</v>
      </c>
      <c r="P6" s="52"/>
      <c r="Q6" s="53" t="str">
        <f>IF(F6="","",IF(F6=O6,"OK","NG"))</f>
        <v>OK</v>
      </c>
    </row>
    <row r="7" spans="2:25" x14ac:dyDescent="0.25">
      <c r="B7" s="36">
        <v>1</v>
      </c>
      <c r="C7" s="37">
        <v>45265</v>
      </c>
      <c r="D7" s="90" t="s">
        <v>32</v>
      </c>
      <c r="E7" s="88" t="str">
        <f t="shared" ref="E7:E12" si="0">IF(D7="","",VLOOKUP(D7,$U$10:$V$14,2,FALSE))</f>
        <v>プリン箱</v>
      </c>
      <c r="F7" s="38">
        <v>140</v>
      </c>
      <c r="G7" s="94">
        <v>1</v>
      </c>
      <c r="H7" s="165" t="s">
        <v>117</v>
      </c>
      <c r="K7" s="36">
        <v>1</v>
      </c>
      <c r="L7" s="37">
        <v>45265</v>
      </c>
      <c r="M7" s="90" t="s">
        <v>32</v>
      </c>
      <c r="N7" s="85" t="str">
        <f t="shared" ref="N7:N69" si="1">IF(M7="","",VLOOKUP(M7,$U$10:$V$14,2,FALSE))</f>
        <v>プリン箱</v>
      </c>
      <c r="O7" s="38">
        <v>140</v>
      </c>
      <c r="P7" s="40">
        <v>1</v>
      </c>
      <c r="Q7" s="1" t="str">
        <f>IF(F7="","",IF(F7=O7,"OK","NG"))</f>
        <v>OK</v>
      </c>
    </row>
    <row r="8" spans="2:25" x14ac:dyDescent="0.25">
      <c r="B8" s="41">
        <f>+B7+1</f>
        <v>2</v>
      </c>
      <c r="C8" s="37">
        <v>45265</v>
      </c>
      <c r="D8" s="80" t="s">
        <v>44</v>
      </c>
      <c r="E8" s="88" t="str">
        <f t="shared" si="0"/>
        <v>クッキー16枚用箱</v>
      </c>
      <c r="F8" s="43">
        <v>532</v>
      </c>
      <c r="G8" s="94">
        <v>7</v>
      </c>
      <c r="H8" s="166"/>
      <c r="K8" s="41">
        <f>+K7+1</f>
        <v>2</v>
      </c>
      <c r="L8" s="37">
        <v>45265</v>
      </c>
      <c r="M8" s="80" t="s">
        <v>44</v>
      </c>
      <c r="N8" s="85" t="str">
        <f t="shared" si="1"/>
        <v>クッキー16枚用箱</v>
      </c>
      <c r="O8" s="43">
        <v>532</v>
      </c>
      <c r="P8" s="45">
        <v>7</v>
      </c>
      <c r="Q8" s="1" t="str">
        <f t="shared" ref="Q8:Q70" si="2">IF(F8="","",IF(F8=O8,"OK","NG"))</f>
        <v>OK</v>
      </c>
    </row>
    <row r="9" spans="2:25" x14ac:dyDescent="0.25">
      <c r="B9" s="41">
        <f t="shared" ref="B9:B256" si="3">+B8+1</f>
        <v>3</v>
      </c>
      <c r="C9" s="37">
        <v>45265</v>
      </c>
      <c r="D9" s="80" t="s">
        <v>50</v>
      </c>
      <c r="E9" s="88" t="str">
        <f t="shared" si="0"/>
        <v>クッキー32枚用箱</v>
      </c>
      <c r="F9" s="43">
        <v>532</v>
      </c>
      <c r="G9" s="94">
        <v>7</v>
      </c>
      <c r="H9" s="167"/>
      <c r="K9" s="41">
        <f t="shared" ref="K9:K256" si="4">+K8+1</f>
        <v>3</v>
      </c>
      <c r="L9" s="37">
        <v>45265</v>
      </c>
      <c r="M9" s="80" t="s">
        <v>50</v>
      </c>
      <c r="N9" s="85" t="str">
        <f t="shared" si="1"/>
        <v>クッキー32枚用箱</v>
      </c>
      <c r="O9" s="43">
        <v>532</v>
      </c>
      <c r="P9" s="45">
        <v>7</v>
      </c>
      <c r="Q9" s="1" t="str">
        <f t="shared" si="2"/>
        <v>OK</v>
      </c>
      <c r="U9" s="154" t="s">
        <v>47</v>
      </c>
      <c r="V9" s="154"/>
      <c r="W9" s="81" t="s">
        <v>94</v>
      </c>
      <c r="X9" s="80" t="s">
        <v>118</v>
      </c>
      <c r="Y9" s="2" t="s">
        <v>96</v>
      </c>
    </row>
    <row r="10" spans="2:25" x14ac:dyDescent="0.25">
      <c r="B10" s="41">
        <f>+B9+1</f>
        <v>4</v>
      </c>
      <c r="C10" s="37">
        <v>45280</v>
      </c>
      <c r="D10" s="90" t="s">
        <v>32</v>
      </c>
      <c r="E10" s="88" t="str">
        <f t="shared" si="0"/>
        <v>プリン箱</v>
      </c>
      <c r="F10" s="43">
        <v>140</v>
      </c>
      <c r="G10" s="94">
        <v>1</v>
      </c>
      <c r="H10" s="40"/>
      <c r="K10" s="41">
        <f t="shared" si="4"/>
        <v>4</v>
      </c>
      <c r="L10" s="42">
        <v>45280</v>
      </c>
      <c r="M10" s="80" t="s">
        <v>36</v>
      </c>
      <c r="N10" s="85" t="str">
        <f t="shared" si="1"/>
        <v>プリン箱</v>
      </c>
      <c r="O10" s="43">
        <v>140</v>
      </c>
      <c r="P10" s="45">
        <v>1</v>
      </c>
      <c r="Q10" s="1" t="str">
        <f t="shared" si="2"/>
        <v>OK</v>
      </c>
      <c r="U10" s="82" t="s">
        <v>32</v>
      </c>
      <c r="V10" s="82" t="s">
        <v>98</v>
      </c>
      <c r="W10" s="82">
        <f>SUMIF($E:$E,$V10,$F:$F)</f>
        <v>280</v>
      </c>
      <c r="X10" s="82">
        <f>SUMIF($N:$N,$V10,$O:$O)</f>
        <v>280</v>
      </c>
      <c r="Y10" s="2" t="str">
        <f>IF(W10=X10,"〇","×")</f>
        <v>〇</v>
      </c>
    </row>
    <row r="11" spans="2:25" x14ac:dyDescent="0.25">
      <c r="B11" s="41">
        <f>+B10+1</f>
        <v>5</v>
      </c>
      <c r="C11" s="37">
        <v>45280</v>
      </c>
      <c r="D11" s="80" t="s">
        <v>44</v>
      </c>
      <c r="E11" s="88" t="str">
        <f t="shared" si="0"/>
        <v>クッキー16枚用箱</v>
      </c>
      <c r="F11" s="43">
        <v>380</v>
      </c>
      <c r="G11" s="94">
        <v>5</v>
      </c>
      <c r="H11" s="40"/>
      <c r="K11" s="41">
        <f t="shared" si="4"/>
        <v>5</v>
      </c>
      <c r="L11" s="42">
        <v>45280</v>
      </c>
      <c r="M11" s="80" t="s">
        <v>53</v>
      </c>
      <c r="N11" s="85" t="str">
        <f t="shared" si="1"/>
        <v>クッキー16枚用箱</v>
      </c>
      <c r="O11" s="43">
        <v>380</v>
      </c>
      <c r="P11" s="45">
        <v>5</v>
      </c>
      <c r="Q11" s="1" t="str">
        <f t="shared" si="2"/>
        <v>OK</v>
      </c>
      <c r="U11" s="82" t="s">
        <v>44</v>
      </c>
      <c r="V11" s="82" t="s">
        <v>99</v>
      </c>
      <c r="W11" s="82">
        <f>SUMIF($E:$E,$V11,$F:$F)</f>
        <v>2728</v>
      </c>
      <c r="X11" s="82">
        <f>SUMIF($N:$N,$V11,$O:$O)</f>
        <v>2728</v>
      </c>
      <c r="Y11" s="2" t="str">
        <f>IF(W11=X11,"〇","×")</f>
        <v>〇</v>
      </c>
    </row>
    <row r="12" spans="2:25" x14ac:dyDescent="0.25">
      <c r="B12" s="41">
        <f t="shared" si="3"/>
        <v>6</v>
      </c>
      <c r="C12" s="37">
        <v>45280</v>
      </c>
      <c r="D12" s="80" t="s">
        <v>50</v>
      </c>
      <c r="E12" s="88" t="str">
        <f t="shared" si="0"/>
        <v>クッキー32枚用箱</v>
      </c>
      <c r="F12" s="43">
        <v>304</v>
      </c>
      <c r="G12" s="94">
        <v>4</v>
      </c>
      <c r="H12" s="40"/>
      <c r="K12" s="41">
        <f t="shared" si="4"/>
        <v>6</v>
      </c>
      <c r="L12" s="42">
        <v>45280</v>
      </c>
      <c r="M12" s="80" t="s">
        <v>57</v>
      </c>
      <c r="N12" s="85" t="str">
        <f t="shared" si="1"/>
        <v>クッキー32枚用箱</v>
      </c>
      <c r="O12" s="43">
        <v>304</v>
      </c>
      <c r="P12" s="45">
        <v>4</v>
      </c>
      <c r="Q12" s="1" t="str">
        <f t="shared" si="2"/>
        <v>OK</v>
      </c>
      <c r="U12" s="82" t="s">
        <v>50</v>
      </c>
      <c r="V12" s="82" t="s">
        <v>100</v>
      </c>
      <c r="W12" s="82">
        <f>SUMIF($E:$E,$V12,$F:$F)</f>
        <v>2736</v>
      </c>
      <c r="X12" s="82">
        <f>SUMIF($N:$N,$V12,$O:$O)</f>
        <v>2736</v>
      </c>
      <c r="Y12" s="2" t="str">
        <f>IF(W12=X12,"〇","×")</f>
        <v>〇</v>
      </c>
    </row>
    <row r="13" spans="2:25" x14ac:dyDescent="0.25">
      <c r="B13" s="41">
        <f t="shared" si="3"/>
        <v>7</v>
      </c>
      <c r="C13" s="37">
        <v>45296</v>
      </c>
      <c r="D13" s="80" t="s">
        <v>44</v>
      </c>
      <c r="E13" s="88" t="str">
        <f t="shared" ref="E13:E14" si="5">IF(D13="","",VLOOKUP(D13,$U$10:$V$14,2,FALSE))</f>
        <v>クッキー16枚用箱</v>
      </c>
      <c r="F13" s="43">
        <v>524</v>
      </c>
      <c r="G13" s="94">
        <v>8</v>
      </c>
      <c r="H13" s="45"/>
      <c r="K13" s="41">
        <f t="shared" si="4"/>
        <v>7</v>
      </c>
      <c r="L13" s="37">
        <v>45296</v>
      </c>
      <c r="M13" s="80" t="s">
        <v>44</v>
      </c>
      <c r="N13" s="85" t="str">
        <f t="shared" si="1"/>
        <v>クッキー16枚用箱</v>
      </c>
      <c r="O13" s="43">
        <v>524</v>
      </c>
      <c r="P13" s="45">
        <v>8</v>
      </c>
      <c r="Q13" s="1" t="str">
        <f t="shared" si="2"/>
        <v>OK</v>
      </c>
      <c r="R13" s="1" t="s">
        <v>119</v>
      </c>
      <c r="U13" s="82" t="s">
        <v>39</v>
      </c>
      <c r="V13" s="82"/>
      <c r="W13" s="82"/>
      <c r="X13" s="82"/>
      <c r="Y13" s="2"/>
    </row>
    <row r="14" spans="2:25" x14ac:dyDescent="0.25">
      <c r="B14" s="41">
        <f t="shared" si="3"/>
        <v>8</v>
      </c>
      <c r="C14" s="37">
        <v>44931</v>
      </c>
      <c r="D14" s="80" t="s">
        <v>50</v>
      </c>
      <c r="E14" s="88" t="str">
        <f t="shared" si="5"/>
        <v>クッキー32枚用箱</v>
      </c>
      <c r="F14" s="43">
        <v>608</v>
      </c>
      <c r="G14" s="94">
        <v>8</v>
      </c>
      <c r="H14" s="45"/>
      <c r="K14" s="41">
        <f t="shared" si="4"/>
        <v>8</v>
      </c>
      <c r="L14" s="37">
        <v>44931</v>
      </c>
      <c r="M14" s="80" t="s">
        <v>50</v>
      </c>
      <c r="N14" s="85" t="str">
        <f t="shared" si="1"/>
        <v>クッキー32枚用箱</v>
      </c>
      <c r="O14" s="43">
        <v>608</v>
      </c>
      <c r="P14" s="45">
        <v>8</v>
      </c>
      <c r="Q14" s="1" t="str">
        <f t="shared" si="2"/>
        <v>OK</v>
      </c>
      <c r="U14" s="82" t="s">
        <v>59</v>
      </c>
      <c r="V14" s="82"/>
      <c r="W14" s="82"/>
      <c r="X14" s="82"/>
      <c r="Y14" s="2"/>
    </row>
    <row r="15" spans="2:25" x14ac:dyDescent="0.25">
      <c r="B15" s="41">
        <f t="shared" si="3"/>
        <v>9</v>
      </c>
      <c r="C15" s="112">
        <v>45314</v>
      </c>
      <c r="D15" s="80" t="s">
        <v>44</v>
      </c>
      <c r="E15" s="88" t="str">
        <f t="shared" ref="E15:E16" si="6">IF(D15="","",VLOOKUP(D15,$U$10:$V$14,2,FALSE))</f>
        <v>クッキー16枚用箱</v>
      </c>
      <c r="F15" s="43">
        <v>532</v>
      </c>
      <c r="G15" s="94">
        <v>7</v>
      </c>
      <c r="H15" s="45"/>
      <c r="K15" s="41">
        <f t="shared" si="4"/>
        <v>9</v>
      </c>
      <c r="L15" s="37">
        <v>45314</v>
      </c>
      <c r="M15" s="80" t="s">
        <v>53</v>
      </c>
      <c r="N15" s="85" t="str">
        <f t="shared" si="1"/>
        <v>クッキー16枚用箱</v>
      </c>
      <c r="O15" s="43">
        <v>532</v>
      </c>
      <c r="P15" s="45">
        <v>7</v>
      </c>
      <c r="Q15" s="1" t="str">
        <f t="shared" si="2"/>
        <v>OK</v>
      </c>
      <c r="U15" s="82"/>
      <c r="V15" s="82"/>
      <c r="W15" s="82"/>
      <c r="X15" s="82"/>
      <c r="Y15" s="2"/>
    </row>
    <row r="16" spans="2:25" x14ac:dyDescent="0.25">
      <c r="B16" s="41">
        <f t="shared" si="3"/>
        <v>10</v>
      </c>
      <c r="C16" s="112">
        <v>44949</v>
      </c>
      <c r="D16" s="80" t="s">
        <v>50</v>
      </c>
      <c r="E16" s="88" t="str">
        <f t="shared" si="6"/>
        <v>クッキー32枚用箱</v>
      </c>
      <c r="F16" s="43">
        <v>532</v>
      </c>
      <c r="G16" s="94">
        <v>7</v>
      </c>
      <c r="H16" s="45" t="s">
        <v>120</v>
      </c>
      <c r="K16" s="41">
        <f t="shared" si="4"/>
        <v>10</v>
      </c>
      <c r="L16" s="37">
        <v>44949</v>
      </c>
      <c r="M16" s="80" t="s">
        <v>57</v>
      </c>
      <c r="N16" s="85" t="str">
        <f t="shared" si="1"/>
        <v>クッキー32枚用箱</v>
      </c>
      <c r="O16" s="43">
        <v>532</v>
      </c>
      <c r="P16" s="45">
        <v>7</v>
      </c>
      <c r="Q16" s="1" t="str">
        <f t="shared" si="2"/>
        <v>OK</v>
      </c>
    </row>
    <row r="17" spans="2:17" x14ac:dyDescent="0.25">
      <c r="B17" s="41">
        <f t="shared" si="3"/>
        <v>11</v>
      </c>
      <c r="C17" s="37">
        <v>45323</v>
      </c>
      <c r="D17" s="80" t="s">
        <v>44</v>
      </c>
      <c r="E17" s="88" t="str">
        <f t="shared" ref="E17:E18" si="7">IF(D17="","",VLOOKUP(D17,$U$10:$V$14,2,FALSE))</f>
        <v>クッキー16枚用箱</v>
      </c>
      <c r="F17" s="43">
        <v>760</v>
      </c>
      <c r="G17" s="95">
        <v>10</v>
      </c>
      <c r="H17" s="45"/>
      <c r="K17" s="41">
        <f t="shared" si="4"/>
        <v>11</v>
      </c>
      <c r="L17" s="42">
        <v>45328</v>
      </c>
      <c r="M17" s="80" t="s">
        <v>144</v>
      </c>
      <c r="N17" s="85" t="str">
        <f t="shared" si="1"/>
        <v>クッキー16枚用箱</v>
      </c>
      <c r="O17" s="43">
        <v>760</v>
      </c>
      <c r="P17" s="45">
        <v>10</v>
      </c>
      <c r="Q17" s="1" t="str">
        <f t="shared" si="2"/>
        <v>OK</v>
      </c>
    </row>
    <row r="18" spans="2:17" x14ac:dyDescent="0.25">
      <c r="B18" s="41">
        <f t="shared" si="3"/>
        <v>12</v>
      </c>
      <c r="C18" s="37">
        <v>44958</v>
      </c>
      <c r="D18" s="80" t="s">
        <v>50</v>
      </c>
      <c r="E18" s="88" t="str">
        <f t="shared" si="7"/>
        <v>クッキー32枚用箱</v>
      </c>
      <c r="F18" s="43">
        <v>760</v>
      </c>
      <c r="G18" s="95">
        <v>10</v>
      </c>
      <c r="H18" s="45"/>
      <c r="K18" s="41">
        <f t="shared" si="4"/>
        <v>12</v>
      </c>
      <c r="L18" s="42">
        <v>45328</v>
      </c>
      <c r="M18" s="80" t="s">
        <v>145</v>
      </c>
      <c r="N18" s="85" t="str">
        <f t="shared" si="1"/>
        <v>クッキー32枚用箱</v>
      </c>
      <c r="O18" s="43">
        <v>760</v>
      </c>
      <c r="P18" s="45">
        <v>10</v>
      </c>
      <c r="Q18" s="1" t="str">
        <f t="shared" si="2"/>
        <v>OK</v>
      </c>
    </row>
    <row r="19" spans="2:17" x14ac:dyDescent="0.25">
      <c r="B19" s="41">
        <f t="shared" si="3"/>
        <v>13</v>
      </c>
      <c r="C19" s="43"/>
      <c r="D19" s="80"/>
      <c r="E19" s="88" t="str">
        <f t="shared" ref="E19:E69" si="8">IF(D19="","",VLOOKUP(D19,$U$10:$V$14,2,FALSE))</f>
        <v/>
      </c>
      <c r="F19" s="43"/>
      <c r="G19" s="95"/>
      <c r="H19" s="45"/>
      <c r="K19" s="41">
        <f t="shared" si="4"/>
        <v>13</v>
      </c>
      <c r="L19" s="43"/>
      <c r="M19" s="80"/>
      <c r="N19" s="85" t="str">
        <f t="shared" si="1"/>
        <v/>
      </c>
      <c r="O19" s="43"/>
      <c r="P19" s="45"/>
      <c r="Q19" s="1" t="str">
        <f t="shared" si="2"/>
        <v/>
      </c>
    </row>
    <row r="20" spans="2:17" x14ac:dyDescent="0.25">
      <c r="B20" s="41">
        <f t="shared" si="3"/>
        <v>14</v>
      </c>
      <c r="C20" s="43"/>
      <c r="D20" s="80"/>
      <c r="E20" s="88" t="str">
        <f t="shared" si="8"/>
        <v/>
      </c>
      <c r="F20" s="43"/>
      <c r="G20" s="95"/>
      <c r="H20" s="45"/>
      <c r="K20" s="41">
        <f t="shared" si="4"/>
        <v>14</v>
      </c>
      <c r="L20" s="43"/>
      <c r="M20" s="80"/>
      <c r="N20" s="85" t="str">
        <f t="shared" si="1"/>
        <v/>
      </c>
      <c r="O20" s="43"/>
      <c r="P20" s="45"/>
      <c r="Q20" s="1" t="str">
        <f t="shared" si="2"/>
        <v/>
      </c>
    </row>
    <row r="21" spans="2:17" x14ac:dyDescent="0.25">
      <c r="B21" s="41">
        <f t="shared" si="3"/>
        <v>15</v>
      </c>
      <c r="C21" s="43"/>
      <c r="D21" s="80"/>
      <c r="E21" s="88" t="str">
        <f t="shared" si="8"/>
        <v/>
      </c>
      <c r="F21" s="43"/>
      <c r="G21" s="95"/>
      <c r="H21" s="45"/>
      <c r="K21" s="41">
        <f t="shared" si="4"/>
        <v>15</v>
      </c>
      <c r="L21" s="43"/>
      <c r="M21" s="80"/>
      <c r="N21" s="85" t="str">
        <f t="shared" si="1"/>
        <v/>
      </c>
      <c r="O21" s="43"/>
      <c r="P21" s="45"/>
      <c r="Q21" s="1" t="str">
        <f t="shared" si="2"/>
        <v/>
      </c>
    </row>
    <row r="22" spans="2:17" x14ac:dyDescent="0.25">
      <c r="B22" s="41">
        <f t="shared" si="3"/>
        <v>16</v>
      </c>
      <c r="C22" s="43"/>
      <c r="D22" s="80"/>
      <c r="E22" s="88" t="str">
        <f t="shared" si="8"/>
        <v/>
      </c>
      <c r="F22" s="43"/>
      <c r="G22" s="95"/>
      <c r="H22" s="45"/>
      <c r="K22" s="41">
        <f t="shared" si="4"/>
        <v>16</v>
      </c>
      <c r="L22" s="43"/>
      <c r="M22" s="80"/>
      <c r="N22" s="85" t="str">
        <f t="shared" si="1"/>
        <v/>
      </c>
      <c r="O22" s="43"/>
      <c r="P22" s="45"/>
      <c r="Q22" s="1" t="str">
        <f t="shared" si="2"/>
        <v/>
      </c>
    </row>
    <row r="23" spans="2:17" x14ac:dyDescent="0.25">
      <c r="B23" s="41">
        <f t="shared" si="3"/>
        <v>17</v>
      </c>
      <c r="C23" s="43"/>
      <c r="D23" s="80"/>
      <c r="E23" s="88" t="str">
        <f t="shared" si="8"/>
        <v/>
      </c>
      <c r="F23" s="43"/>
      <c r="G23" s="95"/>
      <c r="H23" s="45"/>
      <c r="K23" s="41">
        <f t="shared" si="4"/>
        <v>17</v>
      </c>
      <c r="L23" s="43"/>
      <c r="M23" s="80"/>
      <c r="N23" s="85" t="str">
        <f t="shared" si="1"/>
        <v/>
      </c>
      <c r="O23" s="43"/>
      <c r="P23" s="45"/>
      <c r="Q23" s="1" t="str">
        <f t="shared" si="2"/>
        <v/>
      </c>
    </row>
    <row r="24" spans="2:17" x14ac:dyDescent="0.25">
      <c r="B24" s="41">
        <f t="shared" si="3"/>
        <v>18</v>
      </c>
      <c r="C24" s="43"/>
      <c r="D24" s="80"/>
      <c r="E24" s="88" t="str">
        <f t="shared" si="8"/>
        <v/>
      </c>
      <c r="F24" s="43"/>
      <c r="G24" s="95"/>
      <c r="H24" s="45"/>
      <c r="K24" s="41">
        <f t="shared" si="4"/>
        <v>18</v>
      </c>
      <c r="L24" s="43"/>
      <c r="M24" s="80"/>
      <c r="N24" s="85" t="str">
        <f t="shared" si="1"/>
        <v/>
      </c>
      <c r="O24" s="43"/>
      <c r="P24" s="45"/>
      <c r="Q24" s="1" t="str">
        <f t="shared" si="2"/>
        <v/>
      </c>
    </row>
    <row r="25" spans="2:17" x14ac:dyDescent="0.25">
      <c r="B25" s="41">
        <f t="shared" si="3"/>
        <v>19</v>
      </c>
      <c r="C25" s="43"/>
      <c r="D25" s="80"/>
      <c r="E25" s="88" t="str">
        <f t="shared" si="8"/>
        <v/>
      </c>
      <c r="F25" s="43"/>
      <c r="G25" s="95"/>
      <c r="H25" s="45"/>
      <c r="K25" s="41">
        <f t="shared" si="4"/>
        <v>19</v>
      </c>
      <c r="L25" s="43"/>
      <c r="M25" s="80"/>
      <c r="N25" s="85" t="str">
        <f t="shared" si="1"/>
        <v/>
      </c>
      <c r="O25" s="43"/>
      <c r="P25" s="45"/>
      <c r="Q25" s="1" t="str">
        <f t="shared" si="2"/>
        <v/>
      </c>
    </row>
    <row r="26" spans="2:17" x14ac:dyDescent="0.25">
      <c r="B26" s="41">
        <f t="shared" si="3"/>
        <v>20</v>
      </c>
      <c r="C26" s="43"/>
      <c r="D26" s="80"/>
      <c r="E26" s="88" t="str">
        <f t="shared" si="8"/>
        <v/>
      </c>
      <c r="F26" s="43"/>
      <c r="G26" s="95"/>
      <c r="H26" s="45"/>
      <c r="K26" s="41">
        <f t="shared" si="4"/>
        <v>20</v>
      </c>
      <c r="L26" s="43"/>
      <c r="M26" s="80"/>
      <c r="N26" s="85" t="str">
        <f t="shared" si="1"/>
        <v/>
      </c>
      <c r="O26" s="43"/>
      <c r="P26" s="45"/>
      <c r="Q26" s="1" t="str">
        <f t="shared" si="2"/>
        <v/>
      </c>
    </row>
    <row r="27" spans="2:17" x14ac:dyDescent="0.25">
      <c r="B27" s="41">
        <f t="shared" si="3"/>
        <v>21</v>
      </c>
      <c r="C27" s="43"/>
      <c r="D27" s="80"/>
      <c r="E27" s="88" t="str">
        <f t="shared" si="8"/>
        <v/>
      </c>
      <c r="F27" s="43"/>
      <c r="G27" s="95"/>
      <c r="H27" s="45"/>
      <c r="K27" s="41">
        <f t="shared" si="4"/>
        <v>21</v>
      </c>
      <c r="L27" s="43"/>
      <c r="M27" s="80"/>
      <c r="N27" s="85" t="str">
        <f t="shared" si="1"/>
        <v/>
      </c>
      <c r="O27" s="43"/>
      <c r="P27" s="45"/>
      <c r="Q27" s="1" t="str">
        <f t="shared" si="2"/>
        <v/>
      </c>
    </row>
    <row r="28" spans="2:17" x14ac:dyDescent="0.25">
      <c r="B28" s="41">
        <f t="shared" si="3"/>
        <v>22</v>
      </c>
      <c r="C28" s="43"/>
      <c r="D28" s="80"/>
      <c r="E28" s="88" t="str">
        <f t="shared" si="8"/>
        <v/>
      </c>
      <c r="F28" s="43"/>
      <c r="G28" s="95"/>
      <c r="H28" s="45"/>
      <c r="K28" s="41">
        <f t="shared" si="4"/>
        <v>22</v>
      </c>
      <c r="L28" s="43"/>
      <c r="M28" s="80"/>
      <c r="N28" s="85" t="str">
        <f t="shared" si="1"/>
        <v/>
      </c>
      <c r="O28" s="43"/>
      <c r="P28" s="45"/>
      <c r="Q28" s="1" t="str">
        <f t="shared" si="2"/>
        <v/>
      </c>
    </row>
    <row r="29" spans="2:17" x14ac:dyDescent="0.25">
      <c r="B29" s="41">
        <f t="shared" si="3"/>
        <v>23</v>
      </c>
      <c r="C29" s="43"/>
      <c r="D29" s="80"/>
      <c r="E29" s="88" t="str">
        <f t="shared" si="8"/>
        <v/>
      </c>
      <c r="F29" s="43"/>
      <c r="G29" s="95"/>
      <c r="H29" s="45"/>
      <c r="K29" s="41">
        <f t="shared" si="4"/>
        <v>23</v>
      </c>
      <c r="L29" s="43"/>
      <c r="M29" s="80"/>
      <c r="N29" s="85" t="str">
        <f t="shared" si="1"/>
        <v/>
      </c>
      <c r="O29" s="43"/>
      <c r="P29" s="45"/>
      <c r="Q29" s="1" t="str">
        <f t="shared" si="2"/>
        <v/>
      </c>
    </row>
    <row r="30" spans="2:17" x14ac:dyDescent="0.25">
      <c r="B30" s="41">
        <f t="shared" si="3"/>
        <v>24</v>
      </c>
      <c r="C30" s="43"/>
      <c r="D30" s="80"/>
      <c r="E30" s="88" t="str">
        <f t="shared" si="8"/>
        <v/>
      </c>
      <c r="F30" s="43"/>
      <c r="G30" s="95"/>
      <c r="H30" s="45"/>
      <c r="K30" s="41">
        <f t="shared" si="4"/>
        <v>24</v>
      </c>
      <c r="L30" s="43"/>
      <c r="M30" s="80"/>
      <c r="N30" s="85" t="str">
        <f t="shared" si="1"/>
        <v/>
      </c>
      <c r="O30" s="43"/>
      <c r="P30" s="45"/>
      <c r="Q30" s="1" t="str">
        <f t="shared" si="2"/>
        <v/>
      </c>
    </row>
    <row r="31" spans="2:17" x14ac:dyDescent="0.25">
      <c r="B31" s="41">
        <f t="shared" si="3"/>
        <v>25</v>
      </c>
      <c r="C31" s="43"/>
      <c r="D31" s="80"/>
      <c r="E31" s="88" t="str">
        <f t="shared" si="8"/>
        <v/>
      </c>
      <c r="F31" s="43"/>
      <c r="G31" s="95"/>
      <c r="H31" s="45"/>
      <c r="K31" s="41">
        <f t="shared" si="4"/>
        <v>25</v>
      </c>
      <c r="L31" s="43"/>
      <c r="M31" s="80"/>
      <c r="N31" s="85" t="str">
        <f t="shared" si="1"/>
        <v/>
      </c>
      <c r="O31" s="43"/>
      <c r="P31" s="45"/>
      <c r="Q31" s="1" t="str">
        <f t="shared" si="2"/>
        <v/>
      </c>
    </row>
    <row r="32" spans="2:17" x14ac:dyDescent="0.25">
      <c r="B32" s="41">
        <f t="shared" si="3"/>
        <v>26</v>
      </c>
      <c r="C32" s="43"/>
      <c r="D32" s="80"/>
      <c r="E32" s="88" t="str">
        <f t="shared" si="8"/>
        <v/>
      </c>
      <c r="F32" s="43"/>
      <c r="G32" s="95"/>
      <c r="H32" s="45"/>
      <c r="K32" s="41">
        <f t="shared" si="4"/>
        <v>26</v>
      </c>
      <c r="L32" s="43"/>
      <c r="M32" s="80"/>
      <c r="N32" s="85" t="str">
        <f t="shared" si="1"/>
        <v/>
      </c>
      <c r="O32" s="43"/>
      <c r="P32" s="45"/>
      <c r="Q32" s="1" t="str">
        <f t="shared" si="2"/>
        <v/>
      </c>
    </row>
    <row r="33" spans="2:17" x14ac:dyDescent="0.25">
      <c r="B33" s="41">
        <f t="shared" si="3"/>
        <v>27</v>
      </c>
      <c r="C33" s="43"/>
      <c r="D33" s="80"/>
      <c r="E33" s="88" t="str">
        <f t="shared" si="8"/>
        <v/>
      </c>
      <c r="F33" s="43"/>
      <c r="G33" s="95"/>
      <c r="H33" s="45"/>
      <c r="K33" s="41">
        <f t="shared" si="4"/>
        <v>27</v>
      </c>
      <c r="L33" s="43"/>
      <c r="M33" s="80"/>
      <c r="N33" s="85" t="str">
        <f t="shared" si="1"/>
        <v/>
      </c>
      <c r="O33" s="43"/>
      <c r="P33" s="45"/>
      <c r="Q33" s="1" t="str">
        <f t="shared" si="2"/>
        <v/>
      </c>
    </row>
    <row r="34" spans="2:17" x14ac:dyDescent="0.25">
      <c r="B34" s="41">
        <f t="shared" si="3"/>
        <v>28</v>
      </c>
      <c r="C34" s="43"/>
      <c r="D34" s="80"/>
      <c r="E34" s="88" t="str">
        <f t="shared" si="8"/>
        <v/>
      </c>
      <c r="F34" s="43"/>
      <c r="G34" s="95"/>
      <c r="H34" s="45"/>
      <c r="K34" s="41">
        <f t="shared" si="4"/>
        <v>28</v>
      </c>
      <c r="L34" s="43"/>
      <c r="M34" s="80"/>
      <c r="N34" s="85" t="str">
        <f t="shared" si="1"/>
        <v/>
      </c>
      <c r="O34" s="43"/>
      <c r="P34" s="45"/>
      <c r="Q34" s="1" t="str">
        <f t="shared" si="2"/>
        <v/>
      </c>
    </row>
    <row r="35" spans="2:17" x14ac:dyDescent="0.25">
      <c r="B35" s="41">
        <f t="shared" si="3"/>
        <v>29</v>
      </c>
      <c r="C35" s="43"/>
      <c r="D35" s="80"/>
      <c r="E35" s="88" t="str">
        <f t="shared" si="8"/>
        <v/>
      </c>
      <c r="F35" s="43"/>
      <c r="G35" s="95"/>
      <c r="H35" s="45"/>
      <c r="K35" s="41">
        <f t="shared" si="4"/>
        <v>29</v>
      </c>
      <c r="L35" s="43"/>
      <c r="M35" s="80"/>
      <c r="N35" s="85" t="str">
        <f t="shared" si="1"/>
        <v/>
      </c>
      <c r="O35" s="43"/>
      <c r="P35" s="45"/>
      <c r="Q35" s="1" t="str">
        <f t="shared" si="2"/>
        <v/>
      </c>
    </row>
    <row r="36" spans="2:17" x14ac:dyDescent="0.25">
      <c r="B36" s="41">
        <f t="shared" si="3"/>
        <v>30</v>
      </c>
      <c r="C36" s="43"/>
      <c r="D36" s="80"/>
      <c r="E36" s="88" t="str">
        <f t="shared" si="8"/>
        <v/>
      </c>
      <c r="F36" s="43"/>
      <c r="G36" s="95"/>
      <c r="H36" s="45"/>
      <c r="K36" s="41">
        <f t="shared" si="4"/>
        <v>30</v>
      </c>
      <c r="L36" s="43"/>
      <c r="M36" s="80"/>
      <c r="N36" s="85" t="str">
        <f t="shared" si="1"/>
        <v/>
      </c>
      <c r="O36" s="43"/>
      <c r="P36" s="45"/>
      <c r="Q36" s="1" t="str">
        <f t="shared" si="2"/>
        <v/>
      </c>
    </row>
    <row r="37" spans="2:17" x14ac:dyDescent="0.25">
      <c r="B37" s="41">
        <f t="shared" si="3"/>
        <v>31</v>
      </c>
      <c r="C37" s="43"/>
      <c r="D37" s="80"/>
      <c r="E37" s="88" t="str">
        <f t="shared" si="8"/>
        <v/>
      </c>
      <c r="F37" s="43"/>
      <c r="G37" s="95"/>
      <c r="H37" s="45"/>
      <c r="K37" s="41">
        <f t="shared" si="4"/>
        <v>31</v>
      </c>
      <c r="L37" s="43"/>
      <c r="M37" s="80"/>
      <c r="N37" s="85" t="str">
        <f t="shared" si="1"/>
        <v/>
      </c>
      <c r="O37" s="43"/>
      <c r="P37" s="45"/>
      <c r="Q37" s="1" t="str">
        <f t="shared" si="2"/>
        <v/>
      </c>
    </row>
    <row r="38" spans="2:17" x14ac:dyDescent="0.25">
      <c r="B38" s="41">
        <f t="shared" si="3"/>
        <v>32</v>
      </c>
      <c r="C38" s="43"/>
      <c r="D38" s="80"/>
      <c r="E38" s="88" t="str">
        <f t="shared" si="8"/>
        <v/>
      </c>
      <c r="F38" s="43"/>
      <c r="G38" s="95"/>
      <c r="H38" s="45"/>
      <c r="K38" s="41">
        <f t="shared" si="4"/>
        <v>32</v>
      </c>
      <c r="L38" s="43"/>
      <c r="M38" s="80"/>
      <c r="N38" s="85" t="str">
        <f t="shared" si="1"/>
        <v/>
      </c>
      <c r="O38" s="43"/>
      <c r="P38" s="45"/>
      <c r="Q38" s="1" t="str">
        <f t="shared" si="2"/>
        <v/>
      </c>
    </row>
    <row r="39" spans="2:17" x14ac:dyDescent="0.25">
      <c r="B39" s="41">
        <f t="shared" si="3"/>
        <v>33</v>
      </c>
      <c r="C39" s="43"/>
      <c r="D39" s="80"/>
      <c r="E39" s="88" t="str">
        <f t="shared" si="8"/>
        <v/>
      </c>
      <c r="F39" s="43"/>
      <c r="G39" s="95"/>
      <c r="H39" s="45"/>
      <c r="K39" s="41">
        <f t="shared" si="4"/>
        <v>33</v>
      </c>
      <c r="L39" s="43"/>
      <c r="M39" s="80"/>
      <c r="N39" s="85" t="str">
        <f t="shared" si="1"/>
        <v/>
      </c>
      <c r="O39" s="43"/>
      <c r="P39" s="45"/>
      <c r="Q39" s="1" t="str">
        <f t="shared" si="2"/>
        <v/>
      </c>
    </row>
    <row r="40" spans="2:17" x14ac:dyDescent="0.25">
      <c r="B40" s="41">
        <f t="shared" si="3"/>
        <v>34</v>
      </c>
      <c r="C40" s="43"/>
      <c r="D40" s="80"/>
      <c r="E40" s="88" t="str">
        <f t="shared" si="8"/>
        <v/>
      </c>
      <c r="F40" s="43"/>
      <c r="G40" s="95"/>
      <c r="H40" s="45"/>
      <c r="K40" s="41">
        <f t="shared" si="4"/>
        <v>34</v>
      </c>
      <c r="L40" s="43"/>
      <c r="M40" s="80"/>
      <c r="N40" s="85" t="str">
        <f t="shared" si="1"/>
        <v/>
      </c>
      <c r="O40" s="43"/>
      <c r="P40" s="45"/>
      <c r="Q40" s="1" t="str">
        <f t="shared" si="2"/>
        <v/>
      </c>
    </row>
    <row r="41" spans="2:17" x14ac:dyDescent="0.25">
      <c r="B41" s="41">
        <f t="shared" si="3"/>
        <v>35</v>
      </c>
      <c r="C41" s="43"/>
      <c r="D41" s="80"/>
      <c r="E41" s="88" t="str">
        <f t="shared" si="8"/>
        <v/>
      </c>
      <c r="F41" s="43"/>
      <c r="G41" s="95"/>
      <c r="H41" s="45"/>
      <c r="K41" s="41">
        <f t="shared" si="4"/>
        <v>35</v>
      </c>
      <c r="L41" s="43"/>
      <c r="M41" s="80"/>
      <c r="N41" s="85" t="str">
        <f t="shared" si="1"/>
        <v/>
      </c>
      <c r="O41" s="43"/>
      <c r="P41" s="45"/>
      <c r="Q41" s="1" t="str">
        <f t="shared" si="2"/>
        <v/>
      </c>
    </row>
    <row r="42" spans="2:17" x14ac:dyDescent="0.25">
      <c r="B42" s="41">
        <f t="shared" si="3"/>
        <v>36</v>
      </c>
      <c r="C42" s="43"/>
      <c r="D42" s="80"/>
      <c r="E42" s="88" t="str">
        <f t="shared" si="8"/>
        <v/>
      </c>
      <c r="F42" s="43"/>
      <c r="G42" s="95"/>
      <c r="H42" s="45"/>
      <c r="K42" s="41">
        <f t="shared" si="4"/>
        <v>36</v>
      </c>
      <c r="L42" s="43"/>
      <c r="M42" s="80"/>
      <c r="N42" s="85" t="str">
        <f t="shared" si="1"/>
        <v/>
      </c>
      <c r="O42" s="43"/>
      <c r="P42" s="45"/>
      <c r="Q42" s="1" t="str">
        <f t="shared" si="2"/>
        <v/>
      </c>
    </row>
    <row r="43" spans="2:17" x14ac:dyDescent="0.25">
      <c r="B43" s="41">
        <f t="shared" si="3"/>
        <v>37</v>
      </c>
      <c r="C43" s="43"/>
      <c r="D43" s="80"/>
      <c r="E43" s="88" t="str">
        <f t="shared" si="8"/>
        <v/>
      </c>
      <c r="F43" s="43"/>
      <c r="G43" s="95"/>
      <c r="H43" s="45"/>
      <c r="K43" s="41">
        <f t="shared" si="4"/>
        <v>37</v>
      </c>
      <c r="L43" s="43"/>
      <c r="M43" s="80"/>
      <c r="N43" s="85" t="str">
        <f t="shared" si="1"/>
        <v/>
      </c>
      <c r="O43" s="43"/>
      <c r="P43" s="45"/>
      <c r="Q43" s="1" t="str">
        <f t="shared" si="2"/>
        <v/>
      </c>
    </row>
    <row r="44" spans="2:17" x14ac:dyDescent="0.25">
      <c r="B44" s="41">
        <f t="shared" si="3"/>
        <v>38</v>
      </c>
      <c r="C44" s="43"/>
      <c r="D44" s="80"/>
      <c r="E44" s="88" t="str">
        <f t="shared" si="8"/>
        <v/>
      </c>
      <c r="F44" s="43"/>
      <c r="G44" s="95"/>
      <c r="H44" s="45"/>
      <c r="K44" s="41">
        <f t="shared" si="4"/>
        <v>38</v>
      </c>
      <c r="L44" s="43"/>
      <c r="M44" s="80"/>
      <c r="N44" s="85" t="str">
        <f t="shared" si="1"/>
        <v/>
      </c>
      <c r="O44" s="43"/>
      <c r="P44" s="45"/>
      <c r="Q44" s="1" t="str">
        <f t="shared" si="2"/>
        <v/>
      </c>
    </row>
    <row r="45" spans="2:17" x14ac:dyDescent="0.25">
      <c r="B45" s="41">
        <f t="shared" si="3"/>
        <v>39</v>
      </c>
      <c r="C45" s="43"/>
      <c r="D45" s="80"/>
      <c r="E45" s="88" t="str">
        <f t="shared" si="8"/>
        <v/>
      </c>
      <c r="F45" s="43"/>
      <c r="G45" s="95"/>
      <c r="H45" s="45"/>
      <c r="K45" s="41">
        <f t="shared" si="4"/>
        <v>39</v>
      </c>
      <c r="L45" s="43"/>
      <c r="M45" s="80"/>
      <c r="N45" s="85" t="str">
        <f t="shared" si="1"/>
        <v/>
      </c>
      <c r="O45" s="43"/>
      <c r="P45" s="45"/>
      <c r="Q45" s="1" t="str">
        <f t="shared" si="2"/>
        <v/>
      </c>
    </row>
    <row r="46" spans="2:17" x14ac:dyDescent="0.25">
      <c r="B46" s="41">
        <f t="shared" si="3"/>
        <v>40</v>
      </c>
      <c r="C46" s="43"/>
      <c r="D46" s="80"/>
      <c r="E46" s="88" t="str">
        <f t="shared" si="8"/>
        <v/>
      </c>
      <c r="F46" s="43"/>
      <c r="G46" s="95"/>
      <c r="H46" s="45"/>
      <c r="K46" s="41">
        <f t="shared" si="4"/>
        <v>40</v>
      </c>
      <c r="L46" s="43"/>
      <c r="M46" s="80"/>
      <c r="N46" s="85" t="str">
        <f t="shared" si="1"/>
        <v/>
      </c>
      <c r="O46" s="43"/>
      <c r="P46" s="45"/>
      <c r="Q46" s="1" t="str">
        <f t="shared" si="2"/>
        <v/>
      </c>
    </row>
    <row r="47" spans="2:17" x14ac:dyDescent="0.25">
      <c r="B47" s="41">
        <f t="shared" si="3"/>
        <v>41</v>
      </c>
      <c r="C47" s="43"/>
      <c r="D47" s="80"/>
      <c r="E47" s="88" t="str">
        <f t="shared" si="8"/>
        <v/>
      </c>
      <c r="F47" s="43"/>
      <c r="G47" s="95"/>
      <c r="H47" s="45"/>
      <c r="K47" s="41">
        <f t="shared" si="4"/>
        <v>41</v>
      </c>
      <c r="L47" s="43"/>
      <c r="M47" s="80"/>
      <c r="N47" s="85" t="str">
        <f t="shared" si="1"/>
        <v/>
      </c>
      <c r="O47" s="43"/>
      <c r="P47" s="45"/>
      <c r="Q47" s="1" t="str">
        <f t="shared" si="2"/>
        <v/>
      </c>
    </row>
    <row r="48" spans="2:17" x14ac:dyDescent="0.25">
      <c r="B48" s="41">
        <f t="shared" si="3"/>
        <v>42</v>
      </c>
      <c r="C48" s="43"/>
      <c r="D48" s="80"/>
      <c r="E48" s="88" t="str">
        <f t="shared" si="8"/>
        <v/>
      </c>
      <c r="F48" s="43"/>
      <c r="G48" s="95"/>
      <c r="H48" s="45"/>
      <c r="K48" s="41">
        <f t="shared" si="4"/>
        <v>42</v>
      </c>
      <c r="L48" s="43"/>
      <c r="M48" s="80"/>
      <c r="N48" s="85" t="str">
        <f t="shared" si="1"/>
        <v/>
      </c>
      <c r="O48" s="43"/>
      <c r="P48" s="45"/>
      <c r="Q48" s="1" t="str">
        <f t="shared" si="2"/>
        <v/>
      </c>
    </row>
    <row r="49" spans="2:17" x14ac:dyDescent="0.25">
      <c r="B49" s="41">
        <f t="shared" si="3"/>
        <v>43</v>
      </c>
      <c r="C49" s="43"/>
      <c r="D49" s="80"/>
      <c r="E49" s="88" t="str">
        <f t="shared" si="8"/>
        <v/>
      </c>
      <c r="F49" s="43"/>
      <c r="G49" s="95"/>
      <c r="H49" s="45"/>
      <c r="K49" s="41">
        <f t="shared" si="4"/>
        <v>43</v>
      </c>
      <c r="L49" s="43"/>
      <c r="M49" s="80"/>
      <c r="N49" s="85" t="str">
        <f t="shared" si="1"/>
        <v/>
      </c>
      <c r="O49" s="43"/>
      <c r="P49" s="45"/>
      <c r="Q49" s="1" t="str">
        <f t="shared" si="2"/>
        <v/>
      </c>
    </row>
    <row r="50" spans="2:17" x14ac:dyDescent="0.25">
      <c r="B50" s="41">
        <f t="shared" si="3"/>
        <v>44</v>
      </c>
      <c r="C50" s="43"/>
      <c r="D50" s="80"/>
      <c r="E50" s="88" t="str">
        <f t="shared" si="8"/>
        <v/>
      </c>
      <c r="F50" s="43"/>
      <c r="G50" s="95"/>
      <c r="H50" s="45"/>
      <c r="K50" s="41">
        <f t="shared" si="4"/>
        <v>44</v>
      </c>
      <c r="L50" s="43"/>
      <c r="M50" s="80"/>
      <c r="N50" s="85" t="str">
        <f t="shared" si="1"/>
        <v/>
      </c>
      <c r="O50" s="43"/>
      <c r="P50" s="45"/>
      <c r="Q50" s="1" t="str">
        <f t="shared" si="2"/>
        <v/>
      </c>
    </row>
    <row r="51" spans="2:17" x14ac:dyDescent="0.25">
      <c r="B51" s="41">
        <f t="shared" si="3"/>
        <v>45</v>
      </c>
      <c r="C51" s="43"/>
      <c r="D51" s="80"/>
      <c r="E51" s="88" t="str">
        <f t="shared" si="8"/>
        <v/>
      </c>
      <c r="F51" s="43"/>
      <c r="G51" s="95"/>
      <c r="H51" s="45"/>
      <c r="K51" s="41">
        <f t="shared" si="4"/>
        <v>45</v>
      </c>
      <c r="L51" s="43"/>
      <c r="M51" s="80"/>
      <c r="N51" s="85" t="str">
        <f t="shared" si="1"/>
        <v/>
      </c>
      <c r="O51" s="43"/>
      <c r="P51" s="45"/>
      <c r="Q51" s="1" t="str">
        <f t="shared" si="2"/>
        <v/>
      </c>
    </row>
    <row r="52" spans="2:17" x14ac:dyDescent="0.25">
      <c r="B52" s="41">
        <f t="shared" si="3"/>
        <v>46</v>
      </c>
      <c r="C52" s="43"/>
      <c r="D52" s="80"/>
      <c r="E52" s="88" t="str">
        <f t="shared" si="8"/>
        <v/>
      </c>
      <c r="F52" s="43"/>
      <c r="G52" s="95"/>
      <c r="H52" s="45"/>
      <c r="K52" s="41">
        <f t="shared" si="4"/>
        <v>46</v>
      </c>
      <c r="L52" s="43"/>
      <c r="M52" s="80"/>
      <c r="N52" s="85" t="str">
        <f t="shared" si="1"/>
        <v/>
      </c>
      <c r="O52" s="43"/>
      <c r="P52" s="45"/>
      <c r="Q52" s="1" t="str">
        <f t="shared" si="2"/>
        <v/>
      </c>
    </row>
    <row r="53" spans="2:17" x14ac:dyDescent="0.25">
      <c r="B53" s="41">
        <f t="shared" si="3"/>
        <v>47</v>
      </c>
      <c r="C53" s="43"/>
      <c r="D53" s="80"/>
      <c r="E53" s="88" t="str">
        <f t="shared" si="8"/>
        <v/>
      </c>
      <c r="F53" s="43"/>
      <c r="G53" s="95"/>
      <c r="H53" s="45"/>
      <c r="K53" s="41">
        <f t="shared" si="4"/>
        <v>47</v>
      </c>
      <c r="L53" s="43"/>
      <c r="M53" s="80"/>
      <c r="N53" s="85" t="str">
        <f t="shared" si="1"/>
        <v/>
      </c>
      <c r="O53" s="43"/>
      <c r="P53" s="45"/>
      <c r="Q53" s="1" t="str">
        <f t="shared" si="2"/>
        <v/>
      </c>
    </row>
    <row r="54" spans="2:17" x14ac:dyDescent="0.25">
      <c r="B54" s="41">
        <f t="shared" si="3"/>
        <v>48</v>
      </c>
      <c r="C54" s="43"/>
      <c r="D54" s="80"/>
      <c r="E54" s="88" t="str">
        <f t="shared" si="8"/>
        <v/>
      </c>
      <c r="F54" s="43"/>
      <c r="G54" s="95"/>
      <c r="H54" s="45"/>
      <c r="K54" s="41">
        <f t="shared" si="4"/>
        <v>48</v>
      </c>
      <c r="L54" s="43"/>
      <c r="M54" s="80"/>
      <c r="N54" s="85" t="str">
        <f t="shared" si="1"/>
        <v/>
      </c>
      <c r="O54" s="43"/>
      <c r="P54" s="45"/>
      <c r="Q54" s="1" t="str">
        <f t="shared" si="2"/>
        <v/>
      </c>
    </row>
    <row r="55" spans="2:17" x14ac:dyDescent="0.25">
      <c r="B55" s="41">
        <f t="shared" si="3"/>
        <v>49</v>
      </c>
      <c r="C55" s="43"/>
      <c r="D55" s="80"/>
      <c r="E55" s="88" t="str">
        <f t="shared" si="8"/>
        <v/>
      </c>
      <c r="F55" s="43"/>
      <c r="G55" s="95"/>
      <c r="H55" s="45"/>
      <c r="K55" s="41">
        <f t="shared" si="4"/>
        <v>49</v>
      </c>
      <c r="L55" s="43"/>
      <c r="M55" s="80"/>
      <c r="N55" s="85" t="str">
        <f t="shared" si="1"/>
        <v/>
      </c>
      <c r="O55" s="43"/>
      <c r="P55" s="45"/>
      <c r="Q55" s="1" t="str">
        <f t="shared" si="2"/>
        <v/>
      </c>
    </row>
    <row r="56" spans="2:17" x14ac:dyDescent="0.25">
      <c r="B56" s="41">
        <f t="shared" si="3"/>
        <v>50</v>
      </c>
      <c r="C56" s="43"/>
      <c r="D56" s="80"/>
      <c r="E56" s="88" t="str">
        <f t="shared" si="8"/>
        <v/>
      </c>
      <c r="F56" s="43"/>
      <c r="G56" s="95"/>
      <c r="H56" s="45"/>
      <c r="K56" s="41">
        <f t="shared" si="4"/>
        <v>50</v>
      </c>
      <c r="L56" s="43"/>
      <c r="M56" s="80"/>
      <c r="N56" s="85" t="str">
        <f t="shared" si="1"/>
        <v/>
      </c>
      <c r="O56" s="43"/>
      <c r="P56" s="45"/>
      <c r="Q56" s="1" t="str">
        <f t="shared" si="2"/>
        <v/>
      </c>
    </row>
    <row r="57" spans="2:17" x14ac:dyDescent="0.25">
      <c r="B57" s="41">
        <f t="shared" si="3"/>
        <v>51</v>
      </c>
      <c r="C57" s="43"/>
      <c r="D57" s="80"/>
      <c r="E57" s="88" t="str">
        <f t="shared" si="8"/>
        <v/>
      </c>
      <c r="F57" s="43"/>
      <c r="G57" s="95"/>
      <c r="H57" s="45"/>
      <c r="K57" s="41">
        <f t="shared" si="4"/>
        <v>51</v>
      </c>
      <c r="L57" s="43"/>
      <c r="M57" s="80"/>
      <c r="N57" s="85" t="str">
        <f t="shared" si="1"/>
        <v/>
      </c>
      <c r="O57" s="43"/>
      <c r="P57" s="45"/>
      <c r="Q57" s="1" t="str">
        <f t="shared" si="2"/>
        <v/>
      </c>
    </row>
    <row r="58" spans="2:17" x14ac:dyDescent="0.25">
      <c r="B58" s="41">
        <f t="shared" si="3"/>
        <v>52</v>
      </c>
      <c r="C58" s="43"/>
      <c r="D58" s="80"/>
      <c r="E58" s="88" t="str">
        <f t="shared" si="8"/>
        <v/>
      </c>
      <c r="F58" s="43"/>
      <c r="G58" s="95"/>
      <c r="H58" s="45"/>
      <c r="K58" s="41">
        <f t="shared" si="4"/>
        <v>52</v>
      </c>
      <c r="L58" s="43"/>
      <c r="M58" s="80"/>
      <c r="N58" s="85" t="str">
        <f t="shared" si="1"/>
        <v/>
      </c>
      <c r="O58" s="43"/>
      <c r="P58" s="45"/>
      <c r="Q58" s="1" t="str">
        <f t="shared" si="2"/>
        <v/>
      </c>
    </row>
    <row r="59" spans="2:17" x14ac:dyDescent="0.25">
      <c r="B59" s="41">
        <f t="shared" si="3"/>
        <v>53</v>
      </c>
      <c r="C59" s="43"/>
      <c r="D59" s="80"/>
      <c r="E59" s="88" t="str">
        <f t="shared" si="8"/>
        <v/>
      </c>
      <c r="F59" s="43"/>
      <c r="G59" s="95"/>
      <c r="H59" s="45"/>
      <c r="K59" s="41">
        <f t="shared" si="4"/>
        <v>53</v>
      </c>
      <c r="L59" s="43"/>
      <c r="M59" s="80"/>
      <c r="N59" s="85" t="str">
        <f t="shared" si="1"/>
        <v/>
      </c>
      <c r="O59" s="43"/>
      <c r="P59" s="45"/>
      <c r="Q59" s="1" t="str">
        <f t="shared" si="2"/>
        <v/>
      </c>
    </row>
    <row r="60" spans="2:17" x14ac:dyDescent="0.25">
      <c r="B60" s="41">
        <f t="shared" si="3"/>
        <v>54</v>
      </c>
      <c r="C60" s="43"/>
      <c r="D60" s="80"/>
      <c r="E60" s="88" t="str">
        <f t="shared" si="8"/>
        <v/>
      </c>
      <c r="F60" s="43"/>
      <c r="G60" s="95"/>
      <c r="H60" s="45"/>
      <c r="K60" s="41">
        <f t="shared" si="4"/>
        <v>54</v>
      </c>
      <c r="L60" s="43"/>
      <c r="M60" s="80"/>
      <c r="N60" s="85" t="str">
        <f t="shared" si="1"/>
        <v/>
      </c>
      <c r="O60" s="43"/>
      <c r="P60" s="45"/>
      <c r="Q60" s="1" t="str">
        <f t="shared" si="2"/>
        <v/>
      </c>
    </row>
    <row r="61" spans="2:17" x14ac:dyDescent="0.25">
      <c r="B61" s="41">
        <f t="shared" si="3"/>
        <v>55</v>
      </c>
      <c r="C61" s="43"/>
      <c r="D61" s="80"/>
      <c r="E61" s="88" t="str">
        <f t="shared" si="8"/>
        <v/>
      </c>
      <c r="F61" s="43"/>
      <c r="G61" s="95"/>
      <c r="H61" s="45"/>
      <c r="K61" s="41">
        <f t="shared" si="4"/>
        <v>55</v>
      </c>
      <c r="L61" s="43"/>
      <c r="M61" s="80"/>
      <c r="N61" s="85" t="str">
        <f t="shared" si="1"/>
        <v/>
      </c>
      <c r="O61" s="43"/>
      <c r="P61" s="45"/>
      <c r="Q61" s="1" t="str">
        <f t="shared" si="2"/>
        <v/>
      </c>
    </row>
    <row r="62" spans="2:17" x14ac:dyDescent="0.25">
      <c r="B62" s="41">
        <f t="shared" si="3"/>
        <v>56</v>
      </c>
      <c r="C62" s="43"/>
      <c r="D62" s="80"/>
      <c r="E62" s="88" t="str">
        <f t="shared" si="8"/>
        <v/>
      </c>
      <c r="F62" s="43"/>
      <c r="G62" s="95"/>
      <c r="H62" s="45"/>
      <c r="K62" s="41">
        <f t="shared" si="4"/>
        <v>56</v>
      </c>
      <c r="L62" s="43"/>
      <c r="M62" s="80"/>
      <c r="N62" s="85" t="str">
        <f t="shared" si="1"/>
        <v/>
      </c>
      <c r="O62" s="43"/>
      <c r="P62" s="45"/>
      <c r="Q62" s="1" t="str">
        <f t="shared" si="2"/>
        <v/>
      </c>
    </row>
    <row r="63" spans="2:17" x14ac:dyDescent="0.25">
      <c r="B63" s="41">
        <f t="shared" si="3"/>
        <v>57</v>
      </c>
      <c r="C63" s="43"/>
      <c r="D63" s="80"/>
      <c r="E63" s="88" t="str">
        <f t="shared" si="8"/>
        <v/>
      </c>
      <c r="F63" s="43"/>
      <c r="G63" s="95"/>
      <c r="H63" s="45"/>
      <c r="K63" s="41">
        <f t="shared" si="4"/>
        <v>57</v>
      </c>
      <c r="L63" s="43"/>
      <c r="M63" s="80"/>
      <c r="N63" s="85" t="str">
        <f t="shared" si="1"/>
        <v/>
      </c>
      <c r="O63" s="43"/>
      <c r="P63" s="45"/>
      <c r="Q63" s="1" t="str">
        <f t="shared" si="2"/>
        <v/>
      </c>
    </row>
    <row r="64" spans="2:17" x14ac:dyDescent="0.25">
      <c r="B64" s="41">
        <f t="shared" si="3"/>
        <v>58</v>
      </c>
      <c r="C64" s="43"/>
      <c r="D64" s="80"/>
      <c r="E64" s="88" t="str">
        <f t="shared" si="8"/>
        <v/>
      </c>
      <c r="F64" s="43"/>
      <c r="G64" s="95"/>
      <c r="H64" s="45"/>
      <c r="K64" s="41">
        <f t="shared" si="4"/>
        <v>58</v>
      </c>
      <c r="L64" s="43"/>
      <c r="M64" s="80"/>
      <c r="N64" s="85" t="str">
        <f t="shared" si="1"/>
        <v/>
      </c>
      <c r="O64" s="43"/>
      <c r="P64" s="45"/>
      <c r="Q64" s="1" t="str">
        <f t="shared" si="2"/>
        <v/>
      </c>
    </row>
    <row r="65" spans="2:17" x14ac:dyDescent="0.25">
      <c r="B65" s="41">
        <f t="shared" si="3"/>
        <v>59</v>
      </c>
      <c r="C65" s="43"/>
      <c r="D65" s="80"/>
      <c r="E65" s="88" t="str">
        <f t="shared" si="8"/>
        <v/>
      </c>
      <c r="F65" s="43"/>
      <c r="G65" s="95"/>
      <c r="H65" s="45"/>
      <c r="K65" s="41">
        <f t="shared" si="4"/>
        <v>59</v>
      </c>
      <c r="L65" s="43"/>
      <c r="M65" s="80"/>
      <c r="N65" s="85" t="str">
        <f t="shared" si="1"/>
        <v/>
      </c>
      <c r="O65" s="43"/>
      <c r="P65" s="45"/>
      <c r="Q65" s="1" t="str">
        <f t="shared" si="2"/>
        <v/>
      </c>
    </row>
    <row r="66" spans="2:17" x14ac:dyDescent="0.25">
      <c r="B66" s="41">
        <f t="shared" si="3"/>
        <v>60</v>
      </c>
      <c r="C66" s="43"/>
      <c r="D66" s="80"/>
      <c r="E66" s="88" t="str">
        <f t="shared" si="8"/>
        <v/>
      </c>
      <c r="F66" s="43"/>
      <c r="G66" s="95"/>
      <c r="H66" s="45"/>
      <c r="K66" s="41">
        <f t="shared" si="4"/>
        <v>60</v>
      </c>
      <c r="L66" s="43"/>
      <c r="M66" s="80"/>
      <c r="N66" s="85" t="str">
        <f t="shared" si="1"/>
        <v/>
      </c>
      <c r="O66" s="43"/>
      <c r="P66" s="45"/>
      <c r="Q66" s="1" t="str">
        <f t="shared" si="2"/>
        <v/>
      </c>
    </row>
    <row r="67" spans="2:17" x14ac:dyDescent="0.25">
      <c r="B67" s="41">
        <f t="shared" si="3"/>
        <v>61</v>
      </c>
      <c r="C67" s="43"/>
      <c r="D67" s="80"/>
      <c r="E67" s="88" t="str">
        <f t="shared" si="8"/>
        <v/>
      </c>
      <c r="F67" s="43"/>
      <c r="G67" s="95"/>
      <c r="H67" s="45"/>
      <c r="K67" s="41">
        <f t="shared" si="4"/>
        <v>61</v>
      </c>
      <c r="L67" s="43"/>
      <c r="M67" s="80"/>
      <c r="N67" s="85" t="str">
        <f t="shared" si="1"/>
        <v/>
      </c>
      <c r="O67" s="43"/>
      <c r="P67" s="45"/>
      <c r="Q67" s="1" t="str">
        <f t="shared" si="2"/>
        <v/>
      </c>
    </row>
    <row r="68" spans="2:17" x14ac:dyDescent="0.25">
      <c r="B68" s="41">
        <f t="shared" si="3"/>
        <v>62</v>
      </c>
      <c r="C68" s="43"/>
      <c r="D68" s="80"/>
      <c r="E68" s="88" t="str">
        <f t="shared" si="8"/>
        <v/>
      </c>
      <c r="F68" s="43"/>
      <c r="G68" s="95"/>
      <c r="H68" s="45"/>
      <c r="K68" s="41">
        <f t="shared" si="4"/>
        <v>62</v>
      </c>
      <c r="L68" s="43"/>
      <c r="M68" s="80"/>
      <c r="N68" s="85" t="str">
        <f t="shared" si="1"/>
        <v/>
      </c>
      <c r="O68" s="43"/>
      <c r="P68" s="45"/>
      <c r="Q68" s="1" t="str">
        <f t="shared" si="2"/>
        <v/>
      </c>
    </row>
    <row r="69" spans="2:17" x14ac:dyDescent="0.25">
      <c r="B69" s="41">
        <f t="shared" si="3"/>
        <v>63</v>
      </c>
      <c r="C69" s="43"/>
      <c r="D69" s="80"/>
      <c r="E69" s="88" t="str">
        <f t="shared" si="8"/>
        <v/>
      </c>
      <c r="F69" s="43"/>
      <c r="G69" s="95"/>
      <c r="H69" s="45"/>
      <c r="K69" s="41">
        <f t="shared" si="4"/>
        <v>63</v>
      </c>
      <c r="L69" s="43"/>
      <c r="M69" s="80"/>
      <c r="N69" s="85" t="str">
        <f t="shared" si="1"/>
        <v/>
      </c>
      <c r="O69" s="43"/>
      <c r="P69" s="45"/>
      <c r="Q69" s="1" t="str">
        <f t="shared" si="2"/>
        <v/>
      </c>
    </row>
    <row r="70" spans="2:17" x14ac:dyDescent="0.25">
      <c r="B70" s="41">
        <f t="shared" si="3"/>
        <v>64</v>
      </c>
      <c r="C70" s="43"/>
      <c r="D70" s="80"/>
      <c r="E70" s="88" t="str">
        <f t="shared" ref="E70:E133" si="9">IF(D70="","",VLOOKUP(D70,$U$10:$V$14,2,FALSE))</f>
        <v/>
      </c>
      <c r="F70" s="43"/>
      <c r="G70" s="95"/>
      <c r="H70" s="45"/>
      <c r="K70" s="41">
        <f t="shared" si="4"/>
        <v>64</v>
      </c>
      <c r="L70" s="43"/>
      <c r="M70" s="80"/>
      <c r="N70" s="85" t="str">
        <f t="shared" ref="N70:N133" si="10">IF(M70="","",VLOOKUP(M70,$U$10:$V$14,2,FALSE))</f>
        <v/>
      </c>
      <c r="O70" s="43"/>
      <c r="P70" s="45"/>
      <c r="Q70" s="1" t="str">
        <f t="shared" si="2"/>
        <v/>
      </c>
    </row>
    <row r="71" spans="2:17" x14ac:dyDescent="0.25">
      <c r="B71" s="41">
        <f t="shared" si="3"/>
        <v>65</v>
      </c>
      <c r="C71" s="43"/>
      <c r="D71" s="80"/>
      <c r="E71" s="88" t="str">
        <f t="shared" si="9"/>
        <v/>
      </c>
      <c r="F71" s="43"/>
      <c r="G71" s="95"/>
      <c r="H71" s="45"/>
      <c r="K71" s="41">
        <f t="shared" si="4"/>
        <v>65</v>
      </c>
      <c r="L71" s="43"/>
      <c r="M71" s="80"/>
      <c r="N71" s="85" t="str">
        <f t="shared" si="10"/>
        <v/>
      </c>
      <c r="O71" s="43"/>
      <c r="P71" s="45"/>
      <c r="Q71" s="1" t="str">
        <f t="shared" ref="Q71:Q134" si="11">IF(F71="","",IF(F71=O71,"OK","NG"))</f>
        <v/>
      </c>
    </row>
    <row r="72" spans="2:17" x14ac:dyDescent="0.25">
      <c r="B72" s="41">
        <f t="shared" si="3"/>
        <v>66</v>
      </c>
      <c r="C72" s="43"/>
      <c r="D72" s="80"/>
      <c r="E72" s="88" t="str">
        <f t="shared" si="9"/>
        <v/>
      </c>
      <c r="F72" s="43"/>
      <c r="G72" s="95"/>
      <c r="H72" s="45"/>
      <c r="K72" s="41">
        <f t="shared" si="4"/>
        <v>66</v>
      </c>
      <c r="L72" s="43"/>
      <c r="M72" s="80"/>
      <c r="N72" s="85" t="str">
        <f t="shared" si="10"/>
        <v/>
      </c>
      <c r="O72" s="43"/>
      <c r="P72" s="45"/>
      <c r="Q72" s="1" t="str">
        <f t="shared" si="11"/>
        <v/>
      </c>
    </row>
    <row r="73" spans="2:17" x14ac:dyDescent="0.25">
      <c r="B73" s="41">
        <f t="shared" si="3"/>
        <v>67</v>
      </c>
      <c r="C73" s="43"/>
      <c r="D73" s="80"/>
      <c r="E73" s="88" t="str">
        <f t="shared" si="9"/>
        <v/>
      </c>
      <c r="F73" s="43"/>
      <c r="G73" s="95"/>
      <c r="H73" s="45"/>
      <c r="K73" s="41">
        <f t="shared" si="4"/>
        <v>67</v>
      </c>
      <c r="L73" s="43"/>
      <c r="M73" s="80"/>
      <c r="N73" s="85" t="str">
        <f t="shared" si="10"/>
        <v/>
      </c>
      <c r="O73" s="43"/>
      <c r="P73" s="45"/>
      <c r="Q73" s="1" t="str">
        <f t="shared" si="11"/>
        <v/>
      </c>
    </row>
    <row r="74" spans="2:17" x14ac:dyDescent="0.25">
      <c r="B74" s="41">
        <f t="shared" si="3"/>
        <v>68</v>
      </c>
      <c r="C74" s="43"/>
      <c r="D74" s="80"/>
      <c r="E74" s="88" t="str">
        <f t="shared" si="9"/>
        <v/>
      </c>
      <c r="F74" s="43"/>
      <c r="G74" s="95"/>
      <c r="H74" s="45"/>
      <c r="K74" s="41">
        <f t="shared" si="4"/>
        <v>68</v>
      </c>
      <c r="L74" s="43"/>
      <c r="M74" s="80"/>
      <c r="N74" s="85" t="str">
        <f t="shared" si="10"/>
        <v/>
      </c>
      <c r="O74" s="43"/>
      <c r="P74" s="45"/>
      <c r="Q74" s="1" t="str">
        <f t="shared" si="11"/>
        <v/>
      </c>
    </row>
    <row r="75" spans="2:17" x14ac:dyDescent="0.25">
      <c r="B75" s="41">
        <f t="shared" si="3"/>
        <v>69</v>
      </c>
      <c r="C75" s="43"/>
      <c r="D75" s="80"/>
      <c r="E75" s="88" t="str">
        <f t="shared" si="9"/>
        <v/>
      </c>
      <c r="F75" s="43"/>
      <c r="G75" s="95"/>
      <c r="H75" s="45"/>
      <c r="K75" s="41">
        <f t="shared" si="4"/>
        <v>69</v>
      </c>
      <c r="L75" s="43"/>
      <c r="M75" s="80"/>
      <c r="N75" s="85" t="str">
        <f t="shared" si="10"/>
        <v/>
      </c>
      <c r="O75" s="43"/>
      <c r="P75" s="45"/>
      <c r="Q75" s="1" t="str">
        <f t="shared" si="11"/>
        <v/>
      </c>
    </row>
    <row r="76" spans="2:17" x14ac:dyDescent="0.25">
      <c r="B76" s="41">
        <f t="shared" si="3"/>
        <v>70</v>
      </c>
      <c r="C76" s="43"/>
      <c r="D76" s="80"/>
      <c r="E76" s="88" t="str">
        <f t="shared" si="9"/>
        <v/>
      </c>
      <c r="F76" s="43"/>
      <c r="G76" s="95"/>
      <c r="H76" s="45"/>
      <c r="K76" s="41">
        <f t="shared" si="4"/>
        <v>70</v>
      </c>
      <c r="L76" s="43"/>
      <c r="M76" s="80"/>
      <c r="N76" s="85" t="str">
        <f t="shared" si="10"/>
        <v/>
      </c>
      <c r="O76" s="43"/>
      <c r="P76" s="45"/>
      <c r="Q76" s="1" t="str">
        <f t="shared" si="11"/>
        <v/>
      </c>
    </row>
    <row r="77" spans="2:17" x14ac:dyDescent="0.25">
      <c r="B77" s="41">
        <f t="shared" si="3"/>
        <v>71</v>
      </c>
      <c r="C77" s="43"/>
      <c r="D77" s="80"/>
      <c r="E77" s="88" t="str">
        <f t="shared" si="9"/>
        <v/>
      </c>
      <c r="F77" s="43"/>
      <c r="G77" s="95"/>
      <c r="H77" s="45"/>
      <c r="K77" s="41">
        <f t="shared" si="4"/>
        <v>71</v>
      </c>
      <c r="L77" s="43"/>
      <c r="M77" s="80"/>
      <c r="N77" s="85" t="str">
        <f t="shared" si="10"/>
        <v/>
      </c>
      <c r="O77" s="43"/>
      <c r="P77" s="45"/>
      <c r="Q77" s="1" t="str">
        <f t="shared" si="11"/>
        <v/>
      </c>
    </row>
    <row r="78" spans="2:17" x14ac:dyDescent="0.25">
      <c r="B78" s="41">
        <f t="shared" si="3"/>
        <v>72</v>
      </c>
      <c r="C78" s="43"/>
      <c r="D78" s="80"/>
      <c r="E78" s="88" t="str">
        <f t="shared" si="9"/>
        <v/>
      </c>
      <c r="F78" s="43"/>
      <c r="G78" s="95"/>
      <c r="H78" s="45"/>
      <c r="K78" s="41">
        <f t="shared" si="4"/>
        <v>72</v>
      </c>
      <c r="L78" s="43"/>
      <c r="M78" s="80"/>
      <c r="N78" s="85" t="str">
        <f t="shared" si="10"/>
        <v/>
      </c>
      <c r="O78" s="43"/>
      <c r="P78" s="45"/>
      <c r="Q78" s="1" t="str">
        <f t="shared" si="11"/>
        <v/>
      </c>
    </row>
    <row r="79" spans="2:17" x14ac:dyDescent="0.25">
      <c r="B79" s="41">
        <f t="shared" si="3"/>
        <v>73</v>
      </c>
      <c r="C79" s="43"/>
      <c r="D79" s="80"/>
      <c r="E79" s="88" t="str">
        <f t="shared" si="9"/>
        <v/>
      </c>
      <c r="F79" s="43"/>
      <c r="G79" s="95"/>
      <c r="H79" s="45"/>
      <c r="K79" s="41">
        <f t="shared" si="4"/>
        <v>73</v>
      </c>
      <c r="L79" s="43"/>
      <c r="M79" s="80"/>
      <c r="N79" s="85" t="str">
        <f t="shared" si="10"/>
        <v/>
      </c>
      <c r="O79" s="43"/>
      <c r="P79" s="45"/>
      <c r="Q79" s="1" t="str">
        <f t="shared" si="11"/>
        <v/>
      </c>
    </row>
    <row r="80" spans="2:17" x14ac:dyDescent="0.25">
      <c r="B80" s="41">
        <f t="shared" si="3"/>
        <v>74</v>
      </c>
      <c r="C80" s="43"/>
      <c r="D80" s="80"/>
      <c r="E80" s="88" t="str">
        <f t="shared" si="9"/>
        <v/>
      </c>
      <c r="F80" s="43"/>
      <c r="G80" s="95"/>
      <c r="H80" s="45"/>
      <c r="K80" s="41">
        <f t="shared" si="4"/>
        <v>74</v>
      </c>
      <c r="L80" s="43"/>
      <c r="M80" s="80"/>
      <c r="N80" s="85" t="str">
        <f t="shared" si="10"/>
        <v/>
      </c>
      <c r="O80" s="43"/>
      <c r="P80" s="45"/>
      <c r="Q80" s="1" t="str">
        <f t="shared" si="11"/>
        <v/>
      </c>
    </row>
    <row r="81" spans="2:17" x14ac:dyDescent="0.25">
      <c r="B81" s="41">
        <f t="shared" si="3"/>
        <v>75</v>
      </c>
      <c r="C81" s="43"/>
      <c r="D81" s="80"/>
      <c r="E81" s="88" t="str">
        <f t="shared" si="9"/>
        <v/>
      </c>
      <c r="F81" s="43"/>
      <c r="G81" s="95"/>
      <c r="H81" s="45"/>
      <c r="K81" s="41">
        <f t="shared" si="4"/>
        <v>75</v>
      </c>
      <c r="L81" s="43"/>
      <c r="M81" s="80"/>
      <c r="N81" s="85" t="str">
        <f t="shared" si="10"/>
        <v/>
      </c>
      <c r="O81" s="43"/>
      <c r="P81" s="45"/>
      <c r="Q81" s="1" t="str">
        <f t="shared" si="11"/>
        <v/>
      </c>
    </row>
    <row r="82" spans="2:17" x14ac:dyDescent="0.25">
      <c r="B82" s="41">
        <f t="shared" si="3"/>
        <v>76</v>
      </c>
      <c r="C82" s="43"/>
      <c r="D82" s="80"/>
      <c r="E82" s="88" t="str">
        <f t="shared" si="9"/>
        <v/>
      </c>
      <c r="F82" s="43"/>
      <c r="G82" s="95"/>
      <c r="H82" s="45"/>
      <c r="K82" s="41">
        <f t="shared" si="4"/>
        <v>76</v>
      </c>
      <c r="L82" s="43"/>
      <c r="M82" s="80"/>
      <c r="N82" s="85" t="str">
        <f t="shared" si="10"/>
        <v/>
      </c>
      <c r="O82" s="43"/>
      <c r="P82" s="45"/>
      <c r="Q82" s="1" t="str">
        <f t="shared" si="11"/>
        <v/>
      </c>
    </row>
    <row r="83" spans="2:17" x14ac:dyDescent="0.25">
      <c r="B83" s="41">
        <f t="shared" si="3"/>
        <v>77</v>
      </c>
      <c r="C83" s="43"/>
      <c r="D83" s="80"/>
      <c r="E83" s="88" t="str">
        <f t="shared" si="9"/>
        <v/>
      </c>
      <c r="F83" s="43"/>
      <c r="G83" s="95"/>
      <c r="H83" s="45"/>
      <c r="K83" s="41">
        <f t="shared" si="4"/>
        <v>77</v>
      </c>
      <c r="L83" s="43"/>
      <c r="M83" s="80"/>
      <c r="N83" s="85" t="str">
        <f t="shared" si="10"/>
        <v/>
      </c>
      <c r="O83" s="43"/>
      <c r="P83" s="45"/>
      <c r="Q83" s="1" t="str">
        <f t="shared" si="11"/>
        <v/>
      </c>
    </row>
    <row r="84" spans="2:17" x14ac:dyDescent="0.25">
      <c r="B84" s="41">
        <f t="shared" si="3"/>
        <v>78</v>
      </c>
      <c r="C84" s="43"/>
      <c r="D84" s="80"/>
      <c r="E84" s="88" t="str">
        <f t="shared" si="9"/>
        <v/>
      </c>
      <c r="F84" s="43"/>
      <c r="G84" s="95"/>
      <c r="H84" s="45"/>
      <c r="K84" s="41">
        <f t="shared" si="4"/>
        <v>78</v>
      </c>
      <c r="L84" s="43"/>
      <c r="M84" s="80"/>
      <c r="N84" s="85" t="str">
        <f t="shared" si="10"/>
        <v/>
      </c>
      <c r="O84" s="43"/>
      <c r="P84" s="45"/>
      <c r="Q84" s="1" t="str">
        <f t="shared" si="11"/>
        <v/>
      </c>
    </row>
    <row r="85" spans="2:17" x14ac:dyDescent="0.25">
      <c r="B85" s="41">
        <f t="shared" si="3"/>
        <v>79</v>
      </c>
      <c r="C85" s="43"/>
      <c r="D85" s="80"/>
      <c r="E85" s="88" t="str">
        <f t="shared" si="9"/>
        <v/>
      </c>
      <c r="F85" s="43"/>
      <c r="G85" s="95"/>
      <c r="H85" s="45"/>
      <c r="K85" s="41">
        <f t="shared" si="4"/>
        <v>79</v>
      </c>
      <c r="L85" s="43"/>
      <c r="M85" s="80"/>
      <c r="N85" s="85" t="str">
        <f t="shared" si="10"/>
        <v/>
      </c>
      <c r="O85" s="43"/>
      <c r="P85" s="45"/>
      <c r="Q85" s="1" t="str">
        <f t="shared" si="11"/>
        <v/>
      </c>
    </row>
    <row r="86" spans="2:17" x14ac:dyDescent="0.25">
      <c r="B86" s="41">
        <f t="shared" si="3"/>
        <v>80</v>
      </c>
      <c r="C86" s="43"/>
      <c r="D86" s="80"/>
      <c r="E86" s="88" t="str">
        <f t="shared" si="9"/>
        <v/>
      </c>
      <c r="F86" s="43"/>
      <c r="G86" s="95"/>
      <c r="H86" s="45"/>
      <c r="K86" s="41">
        <f t="shared" si="4"/>
        <v>80</v>
      </c>
      <c r="L86" s="43"/>
      <c r="M86" s="80"/>
      <c r="N86" s="85" t="str">
        <f t="shared" si="10"/>
        <v/>
      </c>
      <c r="O86" s="43"/>
      <c r="P86" s="45"/>
      <c r="Q86" s="1" t="str">
        <f t="shared" si="11"/>
        <v/>
      </c>
    </row>
    <row r="87" spans="2:17" x14ac:dyDescent="0.25">
      <c r="B87" s="41">
        <f t="shared" si="3"/>
        <v>81</v>
      </c>
      <c r="C87" s="43"/>
      <c r="D87" s="80"/>
      <c r="E87" s="88" t="str">
        <f t="shared" si="9"/>
        <v/>
      </c>
      <c r="F87" s="43"/>
      <c r="G87" s="95"/>
      <c r="H87" s="45"/>
      <c r="K87" s="41">
        <f t="shared" si="4"/>
        <v>81</v>
      </c>
      <c r="L87" s="43"/>
      <c r="M87" s="80"/>
      <c r="N87" s="85" t="str">
        <f t="shared" si="10"/>
        <v/>
      </c>
      <c r="O87" s="43"/>
      <c r="P87" s="45"/>
      <c r="Q87" s="1" t="str">
        <f t="shared" si="11"/>
        <v/>
      </c>
    </row>
    <row r="88" spans="2:17" x14ac:dyDescent="0.25">
      <c r="B88" s="41">
        <f t="shared" si="3"/>
        <v>82</v>
      </c>
      <c r="C88" s="43"/>
      <c r="D88" s="80"/>
      <c r="E88" s="88" t="str">
        <f t="shared" si="9"/>
        <v/>
      </c>
      <c r="F88" s="43"/>
      <c r="G88" s="95"/>
      <c r="H88" s="45"/>
      <c r="K88" s="41">
        <f t="shared" si="4"/>
        <v>82</v>
      </c>
      <c r="L88" s="43"/>
      <c r="M88" s="80"/>
      <c r="N88" s="85" t="str">
        <f t="shared" si="10"/>
        <v/>
      </c>
      <c r="O88" s="43"/>
      <c r="P88" s="45"/>
      <c r="Q88" s="1" t="str">
        <f t="shared" si="11"/>
        <v/>
      </c>
    </row>
    <row r="89" spans="2:17" x14ac:dyDescent="0.25">
      <c r="B89" s="41">
        <f t="shared" si="3"/>
        <v>83</v>
      </c>
      <c r="C89" s="43"/>
      <c r="D89" s="80"/>
      <c r="E89" s="88" t="str">
        <f t="shared" si="9"/>
        <v/>
      </c>
      <c r="F89" s="43"/>
      <c r="G89" s="95"/>
      <c r="H89" s="45"/>
      <c r="K89" s="41">
        <f t="shared" si="4"/>
        <v>83</v>
      </c>
      <c r="L89" s="43"/>
      <c r="M89" s="80"/>
      <c r="N89" s="85" t="str">
        <f t="shared" si="10"/>
        <v/>
      </c>
      <c r="O89" s="43"/>
      <c r="P89" s="45"/>
      <c r="Q89" s="1" t="str">
        <f t="shared" si="11"/>
        <v/>
      </c>
    </row>
    <row r="90" spans="2:17" x14ac:dyDescent="0.25">
      <c r="B90" s="41">
        <f t="shared" si="3"/>
        <v>84</v>
      </c>
      <c r="C90" s="43"/>
      <c r="D90" s="80"/>
      <c r="E90" s="88" t="str">
        <f t="shared" si="9"/>
        <v/>
      </c>
      <c r="F90" s="43"/>
      <c r="G90" s="95"/>
      <c r="H90" s="45"/>
      <c r="K90" s="41">
        <f t="shared" si="4"/>
        <v>84</v>
      </c>
      <c r="L90" s="43"/>
      <c r="M90" s="80"/>
      <c r="N90" s="85" t="str">
        <f t="shared" si="10"/>
        <v/>
      </c>
      <c r="O90" s="43"/>
      <c r="P90" s="45"/>
      <c r="Q90" s="1" t="str">
        <f t="shared" si="11"/>
        <v/>
      </c>
    </row>
    <row r="91" spans="2:17" x14ac:dyDescent="0.25">
      <c r="B91" s="41">
        <f t="shared" si="3"/>
        <v>85</v>
      </c>
      <c r="C91" s="43"/>
      <c r="D91" s="80"/>
      <c r="E91" s="88" t="str">
        <f t="shared" si="9"/>
        <v/>
      </c>
      <c r="F91" s="43"/>
      <c r="G91" s="95"/>
      <c r="H91" s="45"/>
      <c r="K91" s="41">
        <f t="shared" si="4"/>
        <v>85</v>
      </c>
      <c r="L91" s="43"/>
      <c r="M91" s="80"/>
      <c r="N91" s="85" t="str">
        <f t="shared" si="10"/>
        <v/>
      </c>
      <c r="O91" s="43"/>
      <c r="P91" s="45"/>
      <c r="Q91" s="1" t="str">
        <f t="shared" si="11"/>
        <v/>
      </c>
    </row>
    <row r="92" spans="2:17" x14ac:dyDescent="0.25">
      <c r="B92" s="41">
        <f t="shared" si="3"/>
        <v>86</v>
      </c>
      <c r="C92" s="43"/>
      <c r="D92" s="80"/>
      <c r="E92" s="88" t="str">
        <f t="shared" si="9"/>
        <v/>
      </c>
      <c r="F92" s="43"/>
      <c r="G92" s="95"/>
      <c r="H92" s="45"/>
      <c r="K92" s="41">
        <f t="shared" si="4"/>
        <v>86</v>
      </c>
      <c r="L92" s="43"/>
      <c r="M92" s="80"/>
      <c r="N92" s="85" t="str">
        <f t="shared" si="10"/>
        <v/>
      </c>
      <c r="O92" s="43"/>
      <c r="P92" s="45"/>
      <c r="Q92" s="1" t="str">
        <f t="shared" si="11"/>
        <v/>
      </c>
    </row>
    <row r="93" spans="2:17" x14ac:dyDescent="0.25">
      <c r="B93" s="41">
        <f t="shared" si="3"/>
        <v>87</v>
      </c>
      <c r="C93" s="43"/>
      <c r="D93" s="80"/>
      <c r="E93" s="88" t="str">
        <f t="shared" si="9"/>
        <v/>
      </c>
      <c r="F93" s="43"/>
      <c r="G93" s="95"/>
      <c r="H93" s="45"/>
      <c r="K93" s="41">
        <f t="shared" si="4"/>
        <v>87</v>
      </c>
      <c r="L93" s="43"/>
      <c r="M93" s="80"/>
      <c r="N93" s="85" t="str">
        <f t="shared" si="10"/>
        <v/>
      </c>
      <c r="O93" s="43"/>
      <c r="P93" s="45"/>
      <c r="Q93" s="1" t="str">
        <f t="shared" si="11"/>
        <v/>
      </c>
    </row>
    <row r="94" spans="2:17" x14ac:dyDescent="0.25">
      <c r="B94" s="41">
        <f t="shared" si="3"/>
        <v>88</v>
      </c>
      <c r="C94" s="43"/>
      <c r="D94" s="80"/>
      <c r="E94" s="88" t="str">
        <f t="shared" si="9"/>
        <v/>
      </c>
      <c r="F94" s="43"/>
      <c r="G94" s="95"/>
      <c r="H94" s="45"/>
      <c r="K94" s="41">
        <f t="shared" si="4"/>
        <v>88</v>
      </c>
      <c r="L94" s="43"/>
      <c r="M94" s="80"/>
      <c r="N94" s="85" t="str">
        <f t="shared" si="10"/>
        <v/>
      </c>
      <c r="O94" s="43"/>
      <c r="P94" s="45"/>
      <c r="Q94" s="1" t="str">
        <f t="shared" si="11"/>
        <v/>
      </c>
    </row>
    <row r="95" spans="2:17" x14ac:dyDescent="0.25">
      <c r="B95" s="41">
        <f t="shared" si="3"/>
        <v>89</v>
      </c>
      <c r="C95" s="43"/>
      <c r="D95" s="80"/>
      <c r="E95" s="88" t="str">
        <f t="shared" si="9"/>
        <v/>
      </c>
      <c r="F95" s="43"/>
      <c r="G95" s="95"/>
      <c r="H95" s="45"/>
      <c r="K95" s="41">
        <f t="shared" si="4"/>
        <v>89</v>
      </c>
      <c r="L95" s="43"/>
      <c r="M95" s="80"/>
      <c r="N95" s="85" t="str">
        <f t="shared" si="10"/>
        <v/>
      </c>
      <c r="O95" s="43"/>
      <c r="P95" s="45"/>
      <c r="Q95" s="1" t="str">
        <f t="shared" si="11"/>
        <v/>
      </c>
    </row>
    <row r="96" spans="2:17" x14ac:dyDescent="0.25">
      <c r="B96" s="41">
        <f t="shared" si="3"/>
        <v>90</v>
      </c>
      <c r="C96" s="43"/>
      <c r="D96" s="80"/>
      <c r="E96" s="88" t="str">
        <f t="shared" si="9"/>
        <v/>
      </c>
      <c r="F96" s="43"/>
      <c r="G96" s="95"/>
      <c r="H96" s="45"/>
      <c r="K96" s="41">
        <f t="shared" si="4"/>
        <v>90</v>
      </c>
      <c r="L96" s="43"/>
      <c r="M96" s="80"/>
      <c r="N96" s="85" t="str">
        <f t="shared" si="10"/>
        <v/>
      </c>
      <c r="O96" s="43"/>
      <c r="P96" s="45"/>
      <c r="Q96" s="1" t="str">
        <f t="shared" si="11"/>
        <v/>
      </c>
    </row>
    <row r="97" spans="2:17" x14ac:dyDescent="0.25">
      <c r="B97" s="41">
        <f t="shared" si="3"/>
        <v>91</v>
      </c>
      <c r="C97" s="43"/>
      <c r="D97" s="80"/>
      <c r="E97" s="88" t="str">
        <f t="shared" si="9"/>
        <v/>
      </c>
      <c r="F97" s="43"/>
      <c r="G97" s="95"/>
      <c r="H97" s="45"/>
      <c r="K97" s="41">
        <f t="shared" si="4"/>
        <v>91</v>
      </c>
      <c r="L97" s="43"/>
      <c r="M97" s="80"/>
      <c r="N97" s="85" t="str">
        <f t="shared" si="10"/>
        <v/>
      </c>
      <c r="O97" s="43"/>
      <c r="P97" s="45"/>
      <c r="Q97" s="1" t="str">
        <f t="shared" si="11"/>
        <v/>
      </c>
    </row>
    <row r="98" spans="2:17" x14ac:dyDescent="0.25">
      <c r="B98" s="41">
        <f t="shared" si="3"/>
        <v>92</v>
      </c>
      <c r="C98" s="43"/>
      <c r="D98" s="80"/>
      <c r="E98" s="88" t="str">
        <f t="shared" si="9"/>
        <v/>
      </c>
      <c r="F98" s="43"/>
      <c r="G98" s="95"/>
      <c r="H98" s="45"/>
      <c r="K98" s="41">
        <f t="shared" si="4"/>
        <v>92</v>
      </c>
      <c r="L98" s="43"/>
      <c r="M98" s="80"/>
      <c r="N98" s="85" t="str">
        <f t="shared" si="10"/>
        <v/>
      </c>
      <c r="O98" s="43"/>
      <c r="P98" s="45"/>
      <c r="Q98" s="1" t="str">
        <f t="shared" si="11"/>
        <v/>
      </c>
    </row>
    <row r="99" spans="2:17" x14ac:dyDescent="0.25">
      <c r="B99" s="41">
        <f t="shared" si="3"/>
        <v>93</v>
      </c>
      <c r="C99" s="43"/>
      <c r="D99" s="80"/>
      <c r="E99" s="88" t="str">
        <f t="shared" si="9"/>
        <v/>
      </c>
      <c r="F99" s="43"/>
      <c r="G99" s="95"/>
      <c r="H99" s="45"/>
      <c r="K99" s="41">
        <f t="shared" si="4"/>
        <v>93</v>
      </c>
      <c r="L99" s="43"/>
      <c r="M99" s="80"/>
      <c r="N99" s="85" t="str">
        <f t="shared" si="10"/>
        <v/>
      </c>
      <c r="O99" s="43"/>
      <c r="P99" s="45"/>
      <c r="Q99" s="1" t="str">
        <f t="shared" si="11"/>
        <v/>
      </c>
    </row>
    <row r="100" spans="2:17" x14ac:dyDescent="0.25">
      <c r="B100" s="41">
        <f t="shared" si="3"/>
        <v>94</v>
      </c>
      <c r="C100" s="43"/>
      <c r="D100" s="80"/>
      <c r="E100" s="88" t="str">
        <f t="shared" si="9"/>
        <v/>
      </c>
      <c r="F100" s="43"/>
      <c r="G100" s="95"/>
      <c r="H100" s="45"/>
      <c r="K100" s="41">
        <f t="shared" si="4"/>
        <v>94</v>
      </c>
      <c r="L100" s="43"/>
      <c r="M100" s="80"/>
      <c r="N100" s="85" t="str">
        <f t="shared" si="10"/>
        <v/>
      </c>
      <c r="O100" s="43"/>
      <c r="P100" s="45"/>
      <c r="Q100" s="1" t="str">
        <f t="shared" si="11"/>
        <v/>
      </c>
    </row>
    <row r="101" spans="2:17" x14ac:dyDescent="0.25">
      <c r="B101" s="41">
        <f t="shared" si="3"/>
        <v>95</v>
      </c>
      <c r="C101" s="43"/>
      <c r="D101" s="80"/>
      <c r="E101" s="88" t="str">
        <f t="shared" si="9"/>
        <v/>
      </c>
      <c r="F101" s="43"/>
      <c r="G101" s="95"/>
      <c r="H101" s="45"/>
      <c r="K101" s="41">
        <f t="shared" si="4"/>
        <v>95</v>
      </c>
      <c r="L101" s="43"/>
      <c r="M101" s="80"/>
      <c r="N101" s="85" t="str">
        <f t="shared" si="10"/>
        <v/>
      </c>
      <c r="O101" s="43"/>
      <c r="P101" s="45"/>
      <c r="Q101" s="1" t="str">
        <f t="shared" si="11"/>
        <v/>
      </c>
    </row>
    <row r="102" spans="2:17" x14ac:dyDescent="0.25">
      <c r="B102" s="41">
        <f t="shared" si="3"/>
        <v>96</v>
      </c>
      <c r="C102" s="43"/>
      <c r="D102" s="80"/>
      <c r="E102" s="88" t="str">
        <f t="shared" si="9"/>
        <v/>
      </c>
      <c r="F102" s="43"/>
      <c r="G102" s="95"/>
      <c r="H102" s="45"/>
      <c r="K102" s="41">
        <f t="shared" si="4"/>
        <v>96</v>
      </c>
      <c r="L102" s="43"/>
      <c r="M102" s="80"/>
      <c r="N102" s="85" t="str">
        <f t="shared" si="10"/>
        <v/>
      </c>
      <c r="O102" s="43"/>
      <c r="P102" s="45"/>
      <c r="Q102" s="1" t="str">
        <f t="shared" si="11"/>
        <v/>
      </c>
    </row>
    <row r="103" spans="2:17" x14ac:dyDescent="0.25">
      <c r="B103" s="41">
        <f t="shared" si="3"/>
        <v>97</v>
      </c>
      <c r="C103" s="43"/>
      <c r="D103" s="80"/>
      <c r="E103" s="88" t="str">
        <f t="shared" si="9"/>
        <v/>
      </c>
      <c r="F103" s="43"/>
      <c r="G103" s="95"/>
      <c r="H103" s="45"/>
      <c r="K103" s="41">
        <f t="shared" si="4"/>
        <v>97</v>
      </c>
      <c r="L103" s="43"/>
      <c r="M103" s="80"/>
      <c r="N103" s="85" t="str">
        <f t="shared" si="10"/>
        <v/>
      </c>
      <c r="O103" s="43"/>
      <c r="P103" s="45"/>
      <c r="Q103" s="1" t="str">
        <f t="shared" si="11"/>
        <v/>
      </c>
    </row>
    <row r="104" spans="2:17" x14ac:dyDescent="0.25">
      <c r="B104" s="41">
        <f t="shared" si="3"/>
        <v>98</v>
      </c>
      <c r="C104" s="43"/>
      <c r="D104" s="80"/>
      <c r="E104" s="88" t="str">
        <f t="shared" si="9"/>
        <v/>
      </c>
      <c r="F104" s="43"/>
      <c r="G104" s="95"/>
      <c r="H104" s="45"/>
      <c r="K104" s="41">
        <f t="shared" si="4"/>
        <v>98</v>
      </c>
      <c r="L104" s="43"/>
      <c r="M104" s="80"/>
      <c r="N104" s="85" t="str">
        <f t="shared" si="10"/>
        <v/>
      </c>
      <c r="O104" s="43"/>
      <c r="P104" s="45"/>
      <c r="Q104" s="1" t="str">
        <f t="shared" si="11"/>
        <v/>
      </c>
    </row>
    <row r="105" spans="2:17" x14ac:dyDescent="0.25">
      <c r="B105" s="41">
        <f t="shared" si="3"/>
        <v>99</v>
      </c>
      <c r="C105" s="43"/>
      <c r="D105" s="80"/>
      <c r="E105" s="88" t="str">
        <f t="shared" si="9"/>
        <v/>
      </c>
      <c r="F105" s="43"/>
      <c r="G105" s="95"/>
      <c r="H105" s="45"/>
      <c r="K105" s="41">
        <f t="shared" si="4"/>
        <v>99</v>
      </c>
      <c r="L105" s="43"/>
      <c r="M105" s="80"/>
      <c r="N105" s="85" t="str">
        <f t="shared" si="10"/>
        <v/>
      </c>
      <c r="O105" s="43"/>
      <c r="P105" s="45"/>
      <c r="Q105" s="1" t="str">
        <f t="shared" si="11"/>
        <v/>
      </c>
    </row>
    <row r="106" spans="2:17" x14ac:dyDescent="0.25">
      <c r="B106" s="41">
        <f t="shared" si="3"/>
        <v>100</v>
      </c>
      <c r="C106" s="43"/>
      <c r="D106" s="80"/>
      <c r="E106" s="88" t="str">
        <f t="shared" si="9"/>
        <v/>
      </c>
      <c r="F106" s="43"/>
      <c r="G106" s="95"/>
      <c r="H106" s="45"/>
      <c r="K106" s="41">
        <f t="shared" si="4"/>
        <v>100</v>
      </c>
      <c r="L106" s="43"/>
      <c r="M106" s="80"/>
      <c r="N106" s="85" t="str">
        <f t="shared" si="10"/>
        <v/>
      </c>
      <c r="O106" s="43"/>
      <c r="P106" s="45"/>
      <c r="Q106" s="1" t="str">
        <f t="shared" si="11"/>
        <v/>
      </c>
    </row>
    <row r="107" spans="2:17" x14ac:dyDescent="0.25">
      <c r="B107" s="41">
        <f t="shared" si="3"/>
        <v>101</v>
      </c>
      <c r="C107" s="43"/>
      <c r="D107" s="80"/>
      <c r="E107" s="88" t="str">
        <f t="shared" si="9"/>
        <v/>
      </c>
      <c r="F107" s="43"/>
      <c r="G107" s="95"/>
      <c r="H107" s="45"/>
      <c r="K107" s="41">
        <f t="shared" si="4"/>
        <v>101</v>
      </c>
      <c r="L107" s="43"/>
      <c r="M107" s="80"/>
      <c r="N107" s="85" t="str">
        <f t="shared" si="10"/>
        <v/>
      </c>
      <c r="O107" s="43"/>
      <c r="P107" s="45"/>
      <c r="Q107" s="1" t="str">
        <f t="shared" si="11"/>
        <v/>
      </c>
    </row>
    <row r="108" spans="2:17" x14ac:dyDescent="0.25">
      <c r="B108" s="41">
        <f t="shared" si="3"/>
        <v>102</v>
      </c>
      <c r="C108" s="43"/>
      <c r="D108" s="80"/>
      <c r="E108" s="88" t="str">
        <f t="shared" si="9"/>
        <v/>
      </c>
      <c r="F108" s="43"/>
      <c r="G108" s="95"/>
      <c r="H108" s="45"/>
      <c r="K108" s="41">
        <f t="shared" si="4"/>
        <v>102</v>
      </c>
      <c r="L108" s="43"/>
      <c r="M108" s="80"/>
      <c r="N108" s="85" t="str">
        <f t="shared" si="10"/>
        <v/>
      </c>
      <c r="O108" s="43"/>
      <c r="P108" s="45"/>
      <c r="Q108" s="1" t="str">
        <f t="shared" si="11"/>
        <v/>
      </c>
    </row>
    <row r="109" spans="2:17" x14ac:dyDescent="0.25">
      <c r="B109" s="41">
        <f t="shared" si="3"/>
        <v>103</v>
      </c>
      <c r="C109" s="43"/>
      <c r="D109" s="80"/>
      <c r="E109" s="88" t="str">
        <f t="shared" si="9"/>
        <v/>
      </c>
      <c r="F109" s="43"/>
      <c r="G109" s="95"/>
      <c r="H109" s="45"/>
      <c r="K109" s="41">
        <f t="shared" si="4"/>
        <v>103</v>
      </c>
      <c r="L109" s="43"/>
      <c r="M109" s="80"/>
      <c r="N109" s="85" t="str">
        <f t="shared" si="10"/>
        <v/>
      </c>
      <c r="O109" s="43"/>
      <c r="P109" s="45"/>
      <c r="Q109" s="1" t="str">
        <f t="shared" si="11"/>
        <v/>
      </c>
    </row>
    <row r="110" spans="2:17" x14ac:dyDescent="0.25">
      <c r="B110" s="41">
        <f t="shared" si="3"/>
        <v>104</v>
      </c>
      <c r="C110" s="43"/>
      <c r="D110" s="80"/>
      <c r="E110" s="88" t="str">
        <f t="shared" si="9"/>
        <v/>
      </c>
      <c r="F110" s="43"/>
      <c r="G110" s="95"/>
      <c r="H110" s="45"/>
      <c r="K110" s="41">
        <f t="shared" si="4"/>
        <v>104</v>
      </c>
      <c r="L110" s="43"/>
      <c r="M110" s="80"/>
      <c r="N110" s="85" t="str">
        <f t="shared" si="10"/>
        <v/>
      </c>
      <c r="O110" s="43"/>
      <c r="P110" s="45"/>
      <c r="Q110" s="1" t="str">
        <f t="shared" si="11"/>
        <v/>
      </c>
    </row>
    <row r="111" spans="2:17" x14ac:dyDescent="0.25">
      <c r="B111" s="41">
        <f t="shared" si="3"/>
        <v>105</v>
      </c>
      <c r="C111" s="43"/>
      <c r="D111" s="80"/>
      <c r="E111" s="88" t="str">
        <f t="shared" si="9"/>
        <v/>
      </c>
      <c r="F111" s="43"/>
      <c r="G111" s="95"/>
      <c r="H111" s="45"/>
      <c r="K111" s="41">
        <f t="shared" si="4"/>
        <v>105</v>
      </c>
      <c r="L111" s="43"/>
      <c r="M111" s="80"/>
      <c r="N111" s="85" t="str">
        <f t="shared" si="10"/>
        <v/>
      </c>
      <c r="O111" s="43"/>
      <c r="P111" s="45"/>
      <c r="Q111" s="1" t="str">
        <f t="shared" si="11"/>
        <v/>
      </c>
    </row>
    <row r="112" spans="2:17" x14ac:dyDescent="0.25">
      <c r="B112" s="41">
        <f t="shared" si="3"/>
        <v>106</v>
      </c>
      <c r="C112" s="43"/>
      <c r="D112" s="80"/>
      <c r="E112" s="88" t="str">
        <f t="shared" si="9"/>
        <v/>
      </c>
      <c r="F112" s="43"/>
      <c r="G112" s="95"/>
      <c r="H112" s="45"/>
      <c r="K112" s="41">
        <f t="shared" si="4"/>
        <v>106</v>
      </c>
      <c r="L112" s="43"/>
      <c r="M112" s="80"/>
      <c r="N112" s="85" t="str">
        <f t="shared" si="10"/>
        <v/>
      </c>
      <c r="O112" s="43"/>
      <c r="P112" s="45"/>
      <c r="Q112" s="1" t="str">
        <f t="shared" si="11"/>
        <v/>
      </c>
    </row>
    <row r="113" spans="2:17" x14ac:dyDescent="0.25">
      <c r="B113" s="41">
        <f t="shared" si="3"/>
        <v>107</v>
      </c>
      <c r="C113" s="43"/>
      <c r="D113" s="80"/>
      <c r="E113" s="88" t="str">
        <f t="shared" si="9"/>
        <v/>
      </c>
      <c r="F113" s="43"/>
      <c r="G113" s="95"/>
      <c r="H113" s="45"/>
      <c r="K113" s="41">
        <f t="shared" si="4"/>
        <v>107</v>
      </c>
      <c r="L113" s="43"/>
      <c r="M113" s="80"/>
      <c r="N113" s="85" t="str">
        <f t="shared" si="10"/>
        <v/>
      </c>
      <c r="O113" s="43"/>
      <c r="P113" s="45"/>
      <c r="Q113" s="1" t="str">
        <f t="shared" si="11"/>
        <v/>
      </c>
    </row>
    <row r="114" spans="2:17" x14ac:dyDescent="0.25">
      <c r="B114" s="41">
        <f t="shared" si="3"/>
        <v>108</v>
      </c>
      <c r="C114" s="43"/>
      <c r="D114" s="80"/>
      <c r="E114" s="88" t="str">
        <f t="shared" si="9"/>
        <v/>
      </c>
      <c r="F114" s="43"/>
      <c r="G114" s="95"/>
      <c r="H114" s="45"/>
      <c r="K114" s="41">
        <f t="shared" si="4"/>
        <v>108</v>
      </c>
      <c r="L114" s="43"/>
      <c r="M114" s="80"/>
      <c r="N114" s="85" t="str">
        <f t="shared" si="10"/>
        <v/>
      </c>
      <c r="O114" s="43"/>
      <c r="P114" s="45"/>
      <c r="Q114" s="1" t="str">
        <f t="shared" si="11"/>
        <v/>
      </c>
    </row>
    <row r="115" spans="2:17" x14ac:dyDescent="0.25">
      <c r="B115" s="41">
        <f t="shared" si="3"/>
        <v>109</v>
      </c>
      <c r="C115" s="43"/>
      <c r="D115" s="80"/>
      <c r="E115" s="88" t="str">
        <f t="shared" si="9"/>
        <v/>
      </c>
      <c r="F115" s="43"/>
      <c r="G115" s="95"/>
      <c r="H115" s="45"/>
      <c r="K115" s="41">
        <f t="shared" si="4"/>
        <v>109</v>
      </c>
      <c r="L115" s="43"/>
      <c r="M115" s="80"/>
      <c r="N115" s="85" t="str">
        <f t="shared" si="10"/>
        <v/>
      </c>
      <c r="O115" s="43"/>
      <c r="P115" s="45"/>
      <c r="Q115" s="1" t="str">
        <f t="shared" si="11"/>
        <v/>
      </c>
    </row>
    <row r="116" spans="2:17" x14ac:dyDescent="0.25">
      <c r="B116" s="41">
        <f t="shared" si="3"/>
        <v>110</v>
      </c>
      <c r="C116" s="43"/>
      <c r="D116" s="80"/>
      <c r="E116" s="88" t="str">
        <f t="shared" si="9"/>
        <v/>
      </c>
      <c r="F116" s="43"/>
      <c r="G116" s="95"/>
      <c r="H116" s="45"/>
      <c r="K116" s="41">
        <f t="shared" si="4"/>
        <v>110</v>
      </c>
      <c r="L116" s="43"/>
      <c r="M116" s="80"/>
      <c r="N116" s="85" t="str">
        <f t="shared" si="10"/>
        <v/>
      </c>
      <c r="O116" s="43"/>
      <c r="P116" s="45"/>
      <c r="Q116" s="1" t="str">
        <f t="shared" si="11"/>
        <v/>
      </c>
    </row>
    <row r="117" spans="2:17" x14ac:dyDescent="0.25">
      <c r="B117" s="41">
        <f t="shared" si="3"/>
        <v>111</v>
      </c>
      <c r="C117" s="43"/>
      <c r="D117" s="80"/>
      <c r="E117" s="88" t="str">
        <f t="shared" si="9"/>
        <v/>
      </c>
      <c r="F117" s="43"/>
      <c r="G117" s="95"/>
      <c r="H117" s="45"/>
      <c r="K117" s="41">
        <f t="shared" si="4"/>
        <v>111</v>
      </c>
      <c r="L117" s="43"/>
      <c r="M117" s="80"/>
      <c r="N117" s="85" t="str">
        <f t="shared" si="10"/>
        <v/>
      </c>
      <c r="O117" s="43"/>
      <c r="P117" s="45"/>
      <c r="Q117" s="1" t="str">
        <f t="shared" si="11"/>
        <v/>
      </c>
    </row>
    <row r="118" spans="2:17" x14ac:dyDescent="0.25">
      <c r="B118" s="41">
        <f t="shared" si="3"/>
        <v>112</v>
      </c>
      <c r="C118" s="43"/>
      <c r="D118" s="80"/>
      <c r="E118" s="88" t="str">
        <f t="shared" si="9"/>
        <v/>
      </c>
      <c r="F118" s="43"/>
      <c r="G118" s="95"/>
      <c r="H118" s="45"/>
      <c r="K118" s="41">
        <f t="shared" si="4"/>
        <v>112</v>
      </c>
      <c r="L118" s="43"/>
      <c r="M118" s="80"/>
      <c r="N118" s="85" t="str">
        <f t="shared" si="10"/>
        <v/>
      </c>
      <c r="O118" s="43"/>
      <c r="P118" s="45"/>
      <c r="Q118" s="1" t="str">
        <f t="shared" si="11"/>
        <v/>
      </c>
    </row>
    <row r="119" spans="2:17" x14ac:dyDescent="0.25">
      <c r="B119" s="41">
        <f t="shared" si="3"/>
        <v>113</v>
      </c>
      <c r="C119" s="43"/>
      <c r="D119" s="80"/>
      <c r="E119" s="88" t="str">
        <f t="shared" si="9"/>
        <v/>
      </c>
      <c r="F119" s="43"/>
      <c r="G119" s="95"/>
      <c r="H119" s="45"/>
      <c r="K119" s="41">
        <f t="shared" si="4"/>
        <v>113</v>
      </c>
      <c r="L119" s="43"/>
      <c r="M119" s="80"/>
      <c r="N119" s="85" t="str">
        <f t="shared" si="10"/>
        <v/>
      </c>
      <c r="O119" s="43"/>
      <c r="P119" s="45"/>
      <c r="Q119" s="1" t="str">
        <f t="shared" si="11"/>
        <v/>
      </c>
    </row>
    <row r="120" spans="2:17" x14ac:dyDescent="0.25">
      <c r="B120" s="41">
        <f t="shared" si="3"/>
        <v>114</v>
      </c>
      <c r="C120" s="43"/>
      <c r="D120" s="80"/>
      <c r="E120" s="88" t="str">
        <f t="shared" si="9"/>
        <v/>
      </c>
      <c r="F120" s="43"/>
      <c r="G120" s="95"/>
      <c r="H120" s="45"/>
      <c r="K120" s="41">
        <f t="shared" si="4"/>
        <v>114</v>
      </c>
      <c r="L120" s="43"/>
      <c r="M120" s="80"/>
      <c r="N120" s="85" t="str">
        <f t="shared" si="10"/>
        <v/>
      </c>
      <c r="O120" s="43"/>
      <c r="P120" s="45"/>
      <c r="Q120" s="1" t="str">
        <f t="shared" si="11"/>
        <v/>
      </c>
    </row>
    <row r="121" spans="2:17" x14ac:dyDescent="0.25">
      <c r="B121" s="41">
        <f t="shared" si="3"/>
        <v>115</v>
      </c>
      <c r="C121" s="43"/>
      <c r="D121" s="80"/>
      <c r="E121" s="88" t="str">
        <f t="shared" si="9"/>
        <v/>
      </c>
      <c r="F121" s="43"/>
      <c r="G121" s="95"/>
      <c r="H121" s="45"/>
      <c r="K121" s="41">
        <f t="shared" si="4"/>
        <v>115</v>
      </c>
      <c r="L121" s="43"/>
      <c r="M121" s="80"/>
      <c r="N121" s="85" t="str">
        <f t="shared" si="10"/>
        <v/>
      </c>
      <c r="O121" s="43"/>
      <c r="P121" s="45"/>
      <c r="Q121" s="1" t="str">
        <f t="shared" si="11"/>
        <v/>
      </c>
    </row>
    <row r="122" spans="2:17" x14ac:dyDescent="0.25">
      <c r="B122" s="41">
        <f t="shared" si="3"/>
        <v>116</v>
      </c>
      <c r="C122" s="43"/>
      <c r="D122" s="80"/>
      <c r="E122" s="88" t="str">
        <f t="shared" si="9"/>
        <v/>
      </c>
      <c r="F122" s="43"/>
      <c r="G122" s="95"/>
      <c r="H122" s="45"/>
      <c r="K122" s="41">
        <f t="shared" si="4"/>
        <v>116</v>
      </c>
      <c r="L122" s="43"/>
      <c r="M122" s="80"/>
      <c r="N122" s="85" t="str">
        <f t="shared" si="10"/>
        <v/>
      </c>
      <c r="O122" s="43"/>
      <c r="P122" s="45"/>
      <c r="Q122" s="1" t="str">
        <f t="shared" si="11"/>
        <v/>
      </c>
    </row>
    <row r="123" spans="2:17" x14ac:dyDescent="0.25">
      <c r="B123" s="41">
        <f t="shared" si="3"/>
        <v>117</v>
      </c>
      <c r="C123" s="43"/>
      <c r="D123" s="80"/>
      <c r="E123" s="88" t="str">
        <f t="shared" si="9"/>
        <v/>
      </c>
      <c r="F123" s="43"/>
      <c r="G123" s="95"/>
      <c r="H123" s="45"/>
      <c r="K123" s="41">
        <f t="shared" si="4"/>
        <v>117</v>
      </c>
      <c r="L123" s="43"/>
      <c r="M123" s="80"/>
      <c r="N123" s="85" t="str">
        <f t="shared" si="10"/>
        <v/>
      </c>
      <c r="O123" s="43"/>
      <c r="P123" s="45"/>
      <c r="Q123" s="1" t="str">
        <f t="shared" si="11"/>
        <v/>
      </c>
    </row>
    <row r="124" spans="2:17" x14ac:dyDescent="0.25">
      <c r="B124" s="41">
        <f t="shared" si="3"/>
        <v>118</v>
      </c>
      <c r="C124" s="43"/>
      <c r="D124" s="80"/>
      <c r="E124" s="88" t="str">
        <f t="shared" si="9"/>
        <v/>
      </c>
      <c r="F124" s="43"/>
      <c r="G124" s="95"/>
      <c r="H124" s="45"/>
      <c r="K124" s="41">
        <f t="shared" si="4"/>
        <v>118</v>
      </c>
      <c r="L124" s="43"/>
      <c r="M124" s="80"/>
      <c r="N124" s="85" t="str">
        <f t="shared" si="10"/>
        <v/>
      </c>
      <c r="O124" s="43"/>
      <c r="P124" s="45"/>
      <c r="Q124" s="1" t="str">
        <f t="shared" si="11"/>
        <v/>
      </c>
    </row>
    <row r="125" spans="2:17" x14ac:dyDescent="0.25">
      <c r="B125" s="41">
        <f t="shared" si="3"/>
        <v>119</v>
      </c>
      <c r="C125" s="43"/>
      <c r="D125" s="80"/>
      <c r="E125" s="88" t="str">
        <f t="shared" si="9"/>
        <v/>
      </c>
      <c r="F125" s="43"/>
      <c r="G125" s="95"/>
      <c r="H125" s="45"/>
      <c r="K125" s="41">
        <f t="shared" si="4"/>
        <v>119</v>
      </c>
      <c r="L125" s="43"/>
      <c r="M125" s="80"/>
      <c r="N125" s="85" t="str">
        <f t="shared" si="10"/>
        <v/>
      </c>
      <c r="O125" s="43"/>
      <c r="P125" s="45"/>
      <c r="Q125" s="1" t="str">
        <f t="shared" si="11"/>
        <v/>
      </c>
    </row>
    <row r="126" spans="2:17" x14ac:dyDescent="0.25">
      <c r="B126" s="41">
        <f t="shared" si="3"/>
        <v>120</v>
      </c>
      <c r="C126" s="43"/>
      <c r="D126" s="80"/>
      <c r="E126" s="88" t="str">
        <f t="shared" si="9"/>
        <v/>
      </c>
      <c r="F126" s="43"/>
      <c r="G126" s="95"/>
      <c r="H126" s="45"/>
      <c r="K126" s="41">
        <f t="shared" si="4"/>
        <v>120</v>
      </c>
      <c r="L126" s="43"/>
      <c r="M126" s="80"/>
      <c r="N126" s="85" t="str">
        <f t="shared" si="10"/>
        <v/>
      </c>
      <c r="O126" s="43"/>
      <c r="P126" s="45"/>
      <c r="Q126" s="1" t="str">
        <f t="shared" si="11"/>
        <v/>
      </c>
    </row>
    <row r="127" spans="2:17" x14ac:dyDescent="0.25">
      <c r="B127" s="41">
        <f t="shared" si="3"/>
        <v>121</v>
      </c>
      <c r="C127" s="43"/>
      <c r="D127" s="80"/>
      <c r="E127" s="88" t="str">
        <f t="shared" si="9"/>
        <v/>
      </c>
      <c r="F127" s="43"/>
      <c r="G127" s="95"/>
      <c r="H127" s="45"/>
      <c r="K127" s="41">
        <f t="shared" si="4"/>
        <v>121</v>
      </c>
      <c r="L127" s="43"/>
      <c r="M127" s="80"/>
      <c r="N127" s="85" t="str">
        <f t="shared" si="10"/>
        <v/>
      </c>
      <c r="O127" s="43"/>
      <c r="P127" s="45"/>
      <c r="Q127" s="1" t="str">
        <f t="shared" si="11"/>
        <v/>
      </c>
    </row>
    <row r="128" spans="2:17" x14ac:dyDescent="0.25">
      <c r="B128" s="41">
        <f t="shared" si="3"/>
        <v>122</v>
      </c>
      <c r="C128" s="43"/>
      <c r="D128" s="80"/>
      <c r="E128" s="88" t="str">
        <f t="shared" si="9"/>
        <v/>
      </c>
      <c r="F128" s="43"/>
      <c r="G128" s="95"/>
      <c r="H128" s="45"/>
      <c r="K128" s="41">
        <f t="shared" si="4"/>
        <v>122</v>
      </c>
      <c r="L128" s="43"/>
      <c r="M128" s="80"/>
      <c r="N128" s="85" t="str">
        <f t="shared" si="10"/>
        <v/>
      </c>
      <c r="O128" s="43"/>
      <c r="P128" s="45"/>
      <c r="Q128" s="1" t="str">
        <f t="shared" si="11"/>
        <v/>
      </c>
    </row>
    <row r="129" spans="2:17" x14ac:dyDescent="0.25">
      <c r="B129" s="41">
        <f t="shared" si="3"/>
        <v>123</v>
      </c>
      <c r="C129" s="43"/>
      <c r="D129" s="80"/>
      <c r="E129" s="88" t="str">
        <f t="shared" si="9"/>
        <v/>
      </c>
      <c r="F129" s="43"/>
      <c r="G129" s="95"/>
      <c r="H129" s="45"/>
      <c r="K129" s="41">
        <f t="shared" si="4"/>
        <v>123</v>
      </c>
      <c r="L129" s="43"/>
      <c r="M129" s="80"/>
      <c r="N129" s="85" t="str">
        <f t="shared" si="10"/>
        <v/>
      </c>
      <c r="O129" s="43"/>
      <c r="P129" s="45"/>
      <c r="Q129" s="1" t="str">
        <f t="shared" si="11"/>
        <v/>
      </c>
    </row>
    <row r="130" spans="2:17" x14ac:dyDescent="0.25">
      <c r="B130" s="41">
        <f t="shared" si="3"/>
        <v>124</v>
      </c>
      <c r="C130" s="43"/>
      <c r="D130" s="80"/>
      <c r="E130" s="88" t="str">
        <f t="shared" si="9"/>
        <v/>
      </c>
      <c r="F130" s="43"/>
      <c r="G130" s="95"/>
      <c r="H130" s="45"/>
      <c r="K130" s="41">
        <f t="shared" si="4"/>
        <v>124</v>
      </c>
      <c r="L130" s="43"/>
      <c r="M130" s="80"/>
      <c r="N130" s="85" t="str">
        <f t="shared" si="10"/>
        <v/>
      </c>
      <c r="O130" s="43"/>
      <c r="P130" s="45"/>
      <c r="Q130" s="1" t="str">
        <f t="shared" si="11"/>
        <v/>
      </c>
    </row>
    <row r="131" spans="2:17" x14ac:dyDescent="0.25">
      <c r="B131" s="41">
        <f t="shared" si="3"/>
        <v>125</v>
      </c>
      <c r="C131" s="43"/>
      <c r="D131" s="80"/>
      <c r="E131" s="88" t="str">
        <f t="shared" si="9"/>
        <v/>
      </c>
      <c r="F131" s="43"/>
      <c r="G131" s="95"/>
      <c r="H131" s="45"/>
      <c r="K131" s="41">
        <f t="shared" si="4"/>
        <v>125</v>
      </c>
      <c r="L131" s="43"/>
      <c r="M131" s="80"/>
      <c r="N131" s="85" t="str">
        <f t="shared" si="10"/>
        <v/>
      </c>
      <c r="O131" s="43"/>
      <c r="P131" s="45"/>
      <c r="Q131" s="1" t="str">
        <f t="shared" si="11"/>
        <v/>
      </c>
    </row>
    <row r="132" spans="2:17" x14ac:dyDescent="0.25">
      <c r="B132" s="41">
        <f t="shared" si="3"/>
        <v>126</v>
      </c>
      <c r="C132" s="43"/>
      <c r="D132" s="80"/>
      <c r="E132" s="88" t="str">
        <f t="shared" si="9"/>
        <v/>
      </c>
      <c r="F132" s="43"/>
      <c r="G132" s="95"/>
      <c r="H132" s="45"/>
      <c r="K132" s="41">
        <f t="shared" si="4"/>
        <v>126</v>
      </c>
      <c r="L132" s="43"/>
      <c r="M132" s="80"/>
      <c r="N132" s="85" t="str">
        <f t="shared" si="10"/>
        <v/>
      </c>
      <c r="O132" s="43"/>
      <c r="P132" s="45"/>
      <c r="Q132" s="1" t="str">
        <f t="shared" si="11"/>
        <v/>
      </c>
    </row>
    <row r="133" spans="2:17" x14ac:dyDescent="0.25">
      <c r="B133" s="41">
        <f t="shared" si="3"/>
        <v>127</v>
      </c>
      <c r="C133" s="43"/>
      <c r="D133" s="80"/>
      <c r="E133" s="88" t="str">
        <f t="shared" si="9"/>
        <v/>
      </c>
      <c r="F133" s="43"/>
      <c r="G133" s="95"/>
      <c r="H133" s="45"/>
      <c r="K133" s="41">
        <f t="shared" si="4"/>
        <v>127</v>
      </c>
      <c r="L133" s="43"/>
      <c r="M133" s="80"/>
      <c r="N133" s="85" t="str">
        <f t="shared" si="10"/>
        <v/>
      </c>
      <c r="O133" s="43"/>
      <c r="P133" s="45"/>
      <c r="Q133" s="1" t="str">
        <f t="shared" si="11"/>
        <v/>
      </c>
    </row>
    <row r="134" spans="2:17" x14ac:dyDescent="0.25">
      <c r="B134" s="41">
        <f t="shared" si="3"/>
        <v>128</v>
      </c>
      <c r="C134" s="43"/>
      <c r="D134" s="80"/>
      <c r="E134" s="88" t="str">
        <f t="shared" ref="E134:E197" si="12">IF(D134="","",VLOOKUP(D134,$U$10:$V$14,2,FALSE))</f>
        <v/>
      </c>
      <c r="F134" s="43"/>
      <c r="G134" s="95"/>
      <c r="H134" s="45"/>
      <c r="K134" s="41">
        <f t="shared" si="4"/>
        <v>128</v>
      </c>
      <c r="L134" s="43"/>
      <c r="M134" s="80"/>
      <c r="N134" s="85" t="str">
        <f t="shared" ref="N134:N197" si="13">IF(M134="","",VLOOKUP(M134,$U$10:$V$14,2,FALSE))</f>
        <v/>
      </c>
      <c r="O134" s="43"/>
      <c r="P134" s="45"/>
      <c r="Q134" s="1" t="str">
        <f t="shared" si="11"/>
        <v/>
      </c>
    </row>
    <row r="135" spans="2:17" x14ac:dyDescent="0.25">
      <c r="B135" s="41">
        <f t="shared" si="3"/>
        <v>129</v>
      </c>
      <c r="C135" s="43"/>
      <c r="D135" s="80"/>
      <c r="E135" s="88" t="str">
        <f t="shared" si="12"/>
        <v/>
      </c>
      <c r="F135" s="43"/>
      <c r="G135" s="95"/>
      <c r="H135" s="45"/>
      <c r="K135" s="41">
        <f t="shared" si="4"/>
        <v>129</v>
      </c>
      <c r="L135" s="43"/>
      <c r="M135" s="80"/>
      <c r="N135" s="85" t="str">
        <f t="shared" si="13"/>
        <v/>
      </c>
      <c r="O135" s="43"/>
      <c r="P135" s="45"/>
      <c r="Q135" s="1" t="str">
        <f t="shared" ref="Q135:Q198" si="14">IF(F135="","",IF(F135=O135,"OK","NG"))</f>
        <v/>
      </c>
    </row>
    <row r="136" spans="2:17" x14ac:dyDescent="0.25">
      <c r="B136" s="41">
        <f t="shared" si="3"/>
        <v>130</v>
      </c>
      <c r="C136" s="43"/>
      <c r="D136" s="80"/>
      <c r="E136" s="88" t="str">
        <f t="shared" si="12"/>
        <v/>
      </c>
      <c r="F136" s="43"/>
      <c r="G136" s="95"/>
      <c r="H136" s="45"/>
      <c r="K136" s="41">
        <f t="shared" si="4"/>
        <v>130</v>
      </c>
      <c r="L136" s="43"/>
      <c r="M136" s="80"/>
      <c r="N136" s="85" t="str">
        <f t="shared" si="13"/>
        <v/>
      </c>
      <c r="O136" s="43"/>
      <c r="P136" s="45"/>
      <c r="Q136" s="1" t="str">
        <f t="shared" si="14"/>
        <v/>
      </c>
    </row>
    <row r="137" spans="2:17" x14ac:dyDescent="0.25">
      <c r="B137" s="41">
        <f t="shared" si="3"/>
        <v>131</v>
      </c>
      <c r="C137" s="43"/>
      <c r="D137" s="80"/>
      <c r="E137" s="88" t="str">
        <f t="shared" si="12"/>
        <v/>
      </c>
      <c r="F137" s="43"/>
      <c r="G137" s="95"/>
      <c r="H137" s="45"/>
      <c r="K137" s="41">
        <f t="shared" si="4"/>
        <v>131</v>
      </c>
      <c r="L137" s="43"/>
      <c r="M137" s="80"/>
      <c r="N137" s="85" t="str">
        <f t="shared" si="13"/>
        <v/>
      </c>
      <c r="O137" s="43"/>
      <c r="P137" s="45"/>
      <c r="Q137" s="1" t="str">
        <f t="shared" si="14"/>
        <v/>
      </c>
    </row>
    <row r="138" spans="2:17" x14ac:dyDescent="0.25">
      <c r="B138" s="41">
        <f t="shared" si="3"/>
        <v>132</v>
      </c>
      <c r="C138" s="43"/>
      <c r="D138" s="80"/>
      <c r="E138" s="88" t="str">
        <f t="shared" si="12"/>
        <v/>
      </c>
      <c r="F138" s="43"/>
      <c r="G138" s="95"/>
      <c r="H138" s="45"/>
      <c r="K138" s="41">
        <f t="shared" si="4"/>
        <v>132</v>
      </c>
      <c r="L138" s="43"/>
      <c r="M138" s="80"/>
      <c r="N138" s="85" t="str">
        <f t="shared" si="13"/>
        <v/>
      </c>
      <c r="O138" s="43"/>
      <c r="P138" s="45"/>
      <c r="Q138" s="1" t="str">
        <f t="shared" si="14"/>
        <v/>
      </c>
    </row>
    <row r="139" spans="2:17" x14ac:dyDescent="0.25">
      <c r="B139" s="41">
        <f t="shared" si="3"/>
        <v>133</v>
      </c>
      <c r="C139" s="43"/>
      <c r="D139" s="80"/>
      <c r="E139" s="88" t="str">
        <f t="shared" si="12"/>
        <v/>
      </c>
      <c r="F139" s="43"/>
      <c r="G139" s="95"/>
      <c r="H139" s="45"/>
      <c r="K139" s="41">
        <f t="shared" si="4"/>
        <v>133</v>
      </c>
      <c r="L139" s="43"/>
      <c r="M139" s="80"/>
      <c r="N139" s="85" t="str">
        <f t="shared" si="13"/>
        <v/>
      </c>
      <c r="O139" s="43"/>
      <c r="P139" s="45"/>
      <c r="Q139" s="1" t="str">
        <f t="shared" si="14"/>
        <v/>
      </c>
    </row>
    <row r="140" spans="2:17" x14ac:dyDescent="0.25">
      <c r="B140" s="41">
        <f t="shared" si="3"/>
        <v>134</v>
      </c>
      <c r="C140" s="43"/>
      <c r="D140" s="80"/>
      <c r="E140" s="88" t="str">
        <f t="shared" si="12"/>
        <v/>
      </c>
      <c r="F140" s="43"/>
      <c r="G140" s="95"/>
      <c r="H140" s="45"/>
      <c r="K140" s="41">
        <f t="shared" si="4"/>
        <v>134</v>
      </c>
      <c r="L140" s="43"/>
      <c r="M140" s="80"/>
      <c r="N140" s="85" t="str">
        <f t="shared" si="13"/>
        <v/>
      </c>
      <c r="O140" s="43"/>
      <c r="P140" s="45"/>
      <c r="Q140" s="1" t="str">
        <f t="shared" si="14"/>
        <v/>
      </c>
    </row>
    <row r="141" spans="2:17" x14ac:dyDescent="0.25">
      <c r="B141" s="41">
        <f t="shared" si="3"/>
        <v>135</v>
      </c>
      <c r="C141" s="43"/>
      <c r="D141" s="80"/>
      <c r="E141" s="88" t="str">
        <f t="shared" si="12"/>
        <v/>
      </c>
      <c r="F141" s="43"/>
      <c r="G141" s="95"/>
      <c r="H141" s="45"/>
      <c r="K141" s="41">
        <f t="shared" si="4"/>
        <v>135</v>
      </c>
      <c r="L141" s="43"/>
      <c r="M141" s="80"/>
      <c r="N141" s="85" t="str">
        <f t="shared" si="13"/>
        <v/>
      </c>
      <c r="O141" s="43"/>
      <c r="P141" s="45"/>
      <c r="Q141" s="1" t="str">
        <f t="shared" si="14"/>
        <v/>
      </c>
    </row>
    <row r="142" spans="2:17" x14ac:dyDescent="0.25">
      <c r="B142" s="41">
        <f t="shared" si="3"/>
        <v>136</v>
      </c>
      <c r="C142" s="43"/>
      <c r="D142" s="80"/>
      <c r="E142" s="88" t="str">
        <f t="shared" si="12"/>
        <v/>
      </c>
      <c r="F142" s="43"/>
      <c r="G142" s="95"/>
      <c r="H142" s="45"/>
      <c r="K142" s="41">
        <f t="shared" si="4"/>
        <v>136</v>
      </c>
      <c r="L142" s="43"/>
      <c r="M142" s="80"/>
      <c r="N142" s="85" t="str">
        <f t="shared" si="13"/>
        <v/>
      </c>
      <c r="O142" s="43"/>
      <c r="P142" s="45"/>
      <c r="Q142" s="1" t="str">
        <f t="shared" si="14"/>
        <v/>
      </c>
    </row>
    <row r="143" spans="2:17" x14ac:dyDescent="0.25">
      <c r="B143" s="41">
        <f t="shared" si="3"/>
        <v>137</v>
      </c>
      <c r="C143" s="43"/>
      <c r="D143" s="80"/>
      <c r="E143" s="88" t="str">
        <f t="shared" si="12"/>
        <v/>
      </c>
      <c r="F143" s="43"/>
      <c r="G143" s="95"/>
      <c r="H143" s="45"/>
      <c r="K143" s="41">
        <f t="shared" si="4"/>
        <v>137</v>
      </c>
      <c r="L143" s="43"/>
      <c r="M143" s="80"/>
      <c r="N143" s="85" t="str">
        <f t="shared" si="13"/>
        <v/>
      </c>
      <c r="O143" s="43"/>
      <c r="P143" s="45"/>
      <c r="Q143" s="1" t="str">
        <f t="shared" si="14"/>
        <v/>
      </c>
    </row>
    <row r="144" spans="2:17" x14ac:dyDescent="0.25">
      <c r="B144" s="41">
        <f t="shared" si="3"/>
        <v>138</v>
      </c>
      <c r="C144" s="43"/>
      <c r="D144" s="80"/>
      <c r="E144" s="88" t="str">
        <f t="shared" si="12"/>
        <v/>
      </c>
      <c r="F144" s="43"/>
      <c r="G144" s="95"/>
      <c r="H144" s="45"/>
      <c r="K144" s="41">
        <f t="shared" si="4"/>
        <v>138</v>
      </c>
      <c r="L144" s="43"/>
      <c r="M144" s="80"/>
      <c r="N144" s="85" t="str">
        <f t="shared" si="13"/>
        <v/>
      </c>
      <c r="O144" s="43"/>
      <c r="P144" s="45"/>
      <c r="Q144" s="1" t="str">
        <f t="shared" si="14"/>
        <v/>
      </c>
    </row>
    <row r="145" spans="2:17" x14ac:dyDescent="0.25">
      <c r="B145" s="41">
        <f t="shared" si="3"/>
        <v>139</v>
      </c>
      <c r="C145" s="43"/>
      <c r="D145" s="80"/>
      <c r="E145" s="88" t="str">
        <f t="shared" si="12"/>
        <v/>
      </c>
      <c r="F145" s="43"/>
      <c r="G145" s="95"/>
      <c r="H145" s="45"/>
      <c r="K145" s="41">
        <f t="shared" si="4"/>
        <v>139</v>
      </c>
      <c r="L145" s="43"/>
      <c r="M145" s="80"/>
      <c r="N145" s="85" t="str">
        <f t="shared" si="13"/>
        <v/>
      </c>
      <c r="O145" s="43"/>
      <c r="P145" s="45"/>
      <c r="Q145" s="1" t="str">
        <f t="shared" si="14"/>
        <v/>
      </c>
    </row>
    <row r="146" spans="2:17" x14ac:dyDescent="0.25">
      <c r="B146" s="41">
        <f t="shared" si="3"/>
        <v>140</v>
      </c>
      <c r="C146" s="43"/>
      <c r="D146" s="80"/>
      <c r="E146" s="88" t="str">
        <f t="shared" si="12"/>
        <v/>
      </c>
      <c r="F146" s="43"/>
      <c r="G146" s="95"/>
      <c r="H146" s="45"/>
      <c r="K146" s="41">
        <f t="shared" si="4"/>
        <v>140</v>
      </c>
      <c r="L146" s="43"/>
      <c r="M146" s="80"/>
      <c r="N146" s="85" t="str">
        <f t="shared" si="13"/>
        <v/>
      </c>
      <c r="O146" s="43"/>
      <c r="P146" s="45"/>
      <c r="Q146" s="1" t="str">
        <f t="shared" si="14"/>
        <v/>
      </c>
    </row>
    <row r="147" spans="2:17" x14ac:dyDescent="0.25">
      <c r="B147" s="41">
        <f t="shared" si="3"/>
        <v>141</v>
      </c>
      <c r="C147" s="43"/>
      <c r="D147" s="80"/>
      <c r="E147" s="88" t="str">
        <f t="shared" si="12"/>
        <v/>
      </c>
      <c r="F147" s="43"/>
      <c r="G147" s="95"/>
      <c r="H147" s="45"/>
      <c r="K147" s="41">
        <f t="shared" si="4"/>
        <v>141</v>
      </c>
      <c r="L147" s="43"/>
      <c r="M147" s="80"/>
      <c r="N147" s="85" t="str">
        <f t="shared" si="13"/>
        <v/>
      </c>
      <c r="O147" s="43"/>
      <c r="P147" s="45"/>
      <c r="Q147" s="1" t="str">
        <f t="shared" si="14"/>
        <v/>
      </c>
    </row>
    <row r="148" spans="2:17" x14ac:dyDescent="0.25">
      <c r="B148" s="41">
        <f t="shared" si="3"/>
        <v>142</v>
      </c>
      <c r="C148" s="43"/>
      <c r="D148" s="80"/>
      <c r="E148" s="88" t="str">
        <f t="shared" si="12"/>
        <v/>
      </c>
      <c r="F148" s="43"/>
      <c r="G148" s="95"/>
      <c r="H148" s="45"/>
      <c r="K148" s="41">
        <f t="shared" si="4"/>
        <v>142</v>
      </c>
      <c r="L148" s="43"/>
      <c r="M148" s="80"/>
      <c r="N148" s="85" t="str">
        <f t="shared" si="13"/>
        <v/>
      </c>
      <c r="O148" s="43"/>
      <c r="P148" s="45"/>
      <c r="Q148" s="1" t="str">
        <f t="shared" si="14"/>
        <v/>
      </c>
    </row>
    <row r="149" spans="2:17" x14ac:dyDescent="0.25">
      <c r="B149" s="41">
        <f t="shared" si="3"/>
        <v>143</v>
      </c>
      <c r="C149" s="43"/>
      <c r="D149" s="80"/>
      <c r="E149" s="88" t="str">
        <f t="shared" si="12"/>
        <v/>
      </c>
      <c r="F149" s="43"/>
      <c r="G149" s="95"/>
      <c r="H149" s="45"/>
      <c r="K149" s="41">
        <f t="shared" si="4"/>
        <v>143</v>
      </c>
      <c r="L149" s="43"/>
      <c r="M149" s="80"/>
      <c r="N149" s="85" t="str">
        <f t="shared" si="13"/>
        <v/>
      </c>
      <c r="O149" s="43"/>
      <c r="P149" s="45"/>
      <c r="Q149" s="1" t="str">
        <f t="shared" si="14"/>
        <v/>
      </c>
    </row>
    <row r="150" spans="2:17" x14ac:dyDescent="0.25">
      <c r="B150" s="41">
        <f t="shared" si="3"/>
        <v>144</v>
      </c>
      <c r="C150" s="43"/>
      <c r="D150" s="80"/>
      <c r="E150" s="88" t="str">
        <f t="shared" si="12"/>
        <v/>
      </c>
      <c r="F150" s="43"/>
      <c r="G150" s="95"/>
      <c r="H150" s="45"/>
      <c r="K150" s="41">
        <f t="shared" si="4"/>
        <v>144</v>
      </c>
      <c r="L150" s="43"/>
      <c r="M150" s="80"/>
      <c r="N150" s="85" t="str">
        <f t="shared" si="13"/>
        <v/>
      </c>
      <c r="O150" s="43"/>
      <c r="P150" s="45"/>
      <c r="Q150" s="1" t="str">
        <f t="shared" si="14"/>
        <v/>
      </c>
    </row>
    <row r="151" spans="2:17" x14ac:dyDescent="0.25">
      <c r="B151" s="41">
        <f t="shared" si="3"/>
        <v>145</v>
      </c>
      <c r="C151" s="43"/>
      <c r="D151" s="80"/>
      <c r="E151" s="88" t="str">
        <f t="shared" si="12"/>
        <v/>
      </c>
      <c r="F151" s="43"/>
      <c r="G151" s="95"/>
      <c r="H151" s="45"/>
      <c r="K151" s="41">
        <f t="shared" si="4"/>
        <v>145</v>
      </c>
      <c r="L151" s="43"/>
      <c r="M151" s="80"/>
      <c r="N151" s="85" t="str">
        <f t="shared" si="13"/>
        <v/>
      </c>
      <c r="O151" s="43"/>
      <c r="P151" s="45"/>
      <c r="Q151" s="1" t="str">
        <f t="shared" si="14"/>
        <v/>
      </c>
    </row>
    <row r="152" spans="2:17" x14ac:dyDescent="0.25">
      <c r="B152" s="41">
        <f t="shared" si="3"/>
        <v>146</v>
      </c>
      <c r="C152" s="43"/>
      <c r="D152" s="80"/>
      <c r="E152" s="88" t="str">
        <f t="shared" si="12"/>
        <v/>
      </c>
      <c r="F152" s="43"/>
      <c r="G152" s="95"/>
      <c r="H152" s="45"/>
      <c r="K152" s="41">
        <f t="shared" si="4"/>
        <v>146</v>
      </c>
      <c r="L152" s="43"/>
      <c r="M152" s="80"/>
      <c r="N152" s="85" t="str">
        <f t="shared" si="13"/>
        <v/>
      </c>
      <c r="O152" s="43"/>
      <c r="P152" s="45"/>
      <c r="Q152" s="1" t="str">
        <f t="shared" si="14"/>
        <v/>
      </c>
    </row>
    <row r="153" spans="2:17" x14ac:dyDescent="0.25">
      <c r="B153" s="41">
        <f t="shared" si="3"/>
        <v>147</v>
      </c>
      <c r="C153" s="43"/>
      <c r="D153" s="80"/>
      <c r="E153" s="88" t="str">
        <f t="shared" si="12"/>
        <v/>
      </c>
      <c r="F153" s="43"/>
      <c r="G153" s="95"/>
      <c r="H153" s="45"/>
      <c r="K153" s="41">
        <f t="shared" si="4"/>
        <v>147</v>
      </c>
      <c r="L153" s="43"/>
      <c r="M153" s="80"/>
      <c r="N153" s="85" t="str">
        <f t="shared" si="13"/>
        <v/>
      </c>
      <c r="O153" s="43"/>
      <c r="P153" s="45"/>
      <c r="Q153" s="1" t="str">
        <f t="shared" si="14"/>
        <v/>
      </c>
    </row>
    <row r="154" spans="2:17" x14ac:dyDescent="0.25">
      <c r="B154" s="41">
        <f t="shared" si="3"/>
        <v>148</v>
      </c>
      <c r="C154" s="43"/>
      <c r="D154" s="80"/>
      <c r="E154" s="88" t="str">
        <f t="shared" si="12"/>
        <v/>
      </c>
      <c r="F154" s="43"/>
      <c r="G154" s="95"/>
      <c r="H154" s="45"/>
      <c r="K154" s="41">
        <f t="shared" si="4"/>
        <v>148</v>
      </c>
      <c r="L154" s="43"/>
      <c r="M154" s="80"/>
      <c r="N154" s="85" t="str">
        <f t="shared" si="13"/>
        <v/>
      </c>
      <c r="O154" s="43"/>
      <c r="P154" s="45"/>
      <c r="Q154" s="1" t="str">
        <f t="shared" si="14"/>
        <v/>
      </c>
    </row>
    <row r="155" spans="2:17" x14ac:dyDescent="0.25">
      <c r="B155" s="41">
        <f t="shared" si="3"/>
        <v>149</v>
      </c>
      <c r="C155" s="43"/>
      <c r="D155" s="80"/>
      <c r="E155" s="88" t="str">
        <f t="shared" si="12"/>
        <v/>
      </c>
      <c r="F155" s="43"/>
      <c r="G155" s="95"/>
      <c r="H155" s="45"/>
      <c r="K155" s="41">
        <f t="shared" si="4"/>
        <v>149</v>
      </c>
      <c r="L155" s="43"/>
      <c r="M155" s="80"/>
      <c r="N155" s="85" t="str">
        <f t="shared" si="13"/>
        <v/>
      </c>
      <c r="O155" s="43"/>
      <c r="P155" s="45"/>
      <c r="Q155" s="1" t="str">
        <f t="shared" si="14"/>
        <v/>
      </c>
    </row>
    <row r="156" spans="2:17" x14ac:dyDescent="0.25">
      <c r="B156" s="41">
        <f t="shared" si="3"/>
        <v>150</v>
      </c>
      <c r="C156" s="43"/>
      <c r="D156" s="80"/>
      <c r="E156" s="88" t="str">
        <f t="shared" si="12"/>
        <v/>
      </c>
      <c r="F156" s="43"/>
      <c r="G156" s="95"/>
      <c r="H156" s="45"/>
      <c r="K156" s="41">
        <f t="shared" si="4"/>
        <v>150</v>
      </c>
      <c r="L156" s="43"/>
      <c r="M156" s="80"/>
      <c r="N156" s="85" t="str">
        <f t="shared" si="13"/>
        <v/>
      </c>
      <c r="O156" s="43"/>
      <c r="P156" s="45"/>
      <c r="Q156" s="1" t="str">
        <f t="shared" si="14"/>
        <v/>
      </c>
    </row>
    <row r="157" spans="2:17" x14ac:dyDescent="0.25">
      <c r="B157" s="41">
        <f t="shared" si="3"/>
        <v>151</v>
      </c>
      <c r="C157" s="43"/>
      <c r="D157" s="80"/>
      <c r="E157" s="88" t="str">
        <f t="shared" si="12"/>
        <v/>
      </c>
      <c r="F157" s="43"/>
      <c r="G157" s="95"/>
      <c r="H157" s="45"/>
      <c r="K157" s="41">
        <f t="shared" si="4"/>
        <v>151</v>
      </c>
      <c r="L157" s="43"/>
      <c r="M157" s="80"/>
      <c r="N157" s="85" t="str">
        <f t="shared" si="13"/>
        <v/>
      </c>
      <c r="O157" s="43"/>
      <c r="P157" s="45"/>
      <c r="Q157" s="1" t="str">
        <f t="shared" si="14"/>
        <v/>
      </c>
    </row>
    <row r="158" spans="2:17" x14ac:dyDescent="0.25">
      <c r="B158" s="41">
        <f t="shared" si="3"/>
        <v>152</v>
      </c>
      <c r="C158" s="43"/>
      <c r="D158" s="80"/>
      <c r="E158" s="88" t="str">
        <f t="shared" si="12"/>
        <v/>
      </c>
      <c r="F158" s="43"/>
      <c r="G158" s="95"/>
      <c r="H158" s="45"/>
      <c r="K158" s="41">
        <f t="shared" si="4"/>
        <v>152</v>
      </c>
      <c r="L158" s="43"/>
      <c r="M158" s="80"/>
      <c r="N158" s="85" t="str">
        <f t="shared" si="13"/>
        <v/>
      </c>
      <c r="O158" s="43"/>
      <c r="P158" s="45"/>
      <c r="Q158" s="1" t="str">
        <f t="shared" si="14"/>
        <v/>
      </c>
    </row>
    <row r="159" spans="2:17" x14ac:dyDescent="0.25">
      <c r="B159" s="41">
        <f t="shared" si="3"/>
        <v>153</v>
      </c>
      <c r="C159" s="43"/>
      <c r="D159" s="80"/>
      <c r="E159" s="88" t="str">
        <f t="shared" si="12"/>
        <v/>
      </c>
      <c r="F159" s="43"/>
      <c r="G159" s="95"/>
      <c r="H159" s="45"/>
      <c r="K159" s="41">
        <f t="shared" si="4"/>
        <v>153</v>
      </c>
      <c r="L159" s="43"/>
      <c r="M159" s="80"/>
      <c r="N159" s="85" t="str">
        <f t="shared" si="13"/>
        <v/>
      </c>
      <c r="O159" s="43"/>
      <c r="P159" s="45"/>
      <c r="Q159" s="1" t="str">
        <f t="shared" si="14"/>
        <v/>
      </c>
    </row>
    <row r="160" spans="2:17" x14ac:dyDescent="0.25">
      <c r="B160" s="41">
        <f t="shared" si="3"/>
        <v>154</v>
      </c>
      <c r="C160" s="43"/>
      <c r="D160" s="80"/>
      <c r="E160" s="88" t="str">
        <f t="shared" si="12"/>
        <v/>
      </c>
      <c r="F160" s="43"/>
      <c r="G160" s="95"/>
      <c r="H160" s="45"/>
      <c r="K160" s="41">
        <f t="shared" si="4"/>
        <v>154</v>
      </c>
      <c r="L160" s="43"/>
      <c r="M160" s="80"/>
      <c r="N160" s="85" t="str">
        <f t="shared" si="13"/>
        <v/>
      </c>
      <c r="O160" s="43"/>
      <c r="P160" s="45"/>
      <c r="Q160" s="1" t="str">
        <f t="shared" si="14"/>
        <v/>
      </c>
    </row>
    <row r="161" spans="2:17" x14ac:dyDescent="0.25">
      <c r="B161" s="41">
        <f t="shared" si="3"/>
        <v>155</v>
      </c>
      <c r="C161" s="43"/>
      <c r="D161" s="80"/>
      <c r="E161" s="88" t="str">
        <f t="shared" si="12"/>
        <v/>
      </c>
      <c r="F161" s="43"/>
      <c r="G161" s="95"/>
      <c r="H161" s="45"/>
      <c r="K161" s="41">
        <f t="shared" si="4"/>
        <v>155</v>
      </c>
      <c r="L161" s="43"/>
      <c r="M161" s="80"/>
      <c r="N161" s="85" t="str">
        <f t="shared" si="13"/>
        <v/>
      </c>
      <c r="O161" s="43"/>
      <c r="P161" s="45"/>
      <c r="Q161" s="1" t="str">
        <f t="shared" si="14"/>
        <v/>
      </c>
    </row>
    <row r="162" spans="2:17" x14ac:dyDescent="0.25">
      <c r="B162" s="41">
        <f t="shared" si="3"/>
        <v>156</v>
      </c>
      <c r="C162" s="43"/>
      <c r="D162" s="80"/>
      <c r="E162" s="88" t="str">
        <f t="shared" si="12"/>
        <v/>
      </c>
      <c r="F162" s="43"/>
      <c r="G162" s="95"/>
      <c r="H162" s="45"/>
      <c r="K162" s="41">
        <f t="shared" si="4"/>
        <v>156</v>
      </c>
      <c r="L162" s="43"/>
      <c r="M162" s="80"/>
      <c r="N162" s="85" t="str">
        <f t="shared" si="13"/>
        <v/>
      </c>
      <c r="O162" s="43"/>
      <c r="P162" s="45"/>
      <c r="Q162" s="1" t="str">
        <f t="shared" si="14"/>
        <v/>
      </c>
    </row>
    <row r="163" spans="2:17" x14ac:dyDescent="0.25">
      <c r="B163" s="41">
        <f t="shared" si="3"/>
        <v>157</v>
      </c>
      <c r="C163" s="43"/>
      <c r="D163" s="80"/>
      <c r="E163" s="88" t="str">
        <f t="shared" si="12"/>
        <v/>
      </c>
      <c r="F163" s="43"/>
      <c r="G163" s="95"/>
      <c r="H163" s="45"/>
      <c r="K163" s="41">
        <f t="shared" si="4"/>
        <v>157</v>
      </c>
      <c r="L163" s="43"/>
      <c r="M163" s="80"/>
      <c r="N163" s="85" t="str">
        <f t="shared" si="13"/>
        <v/>
      </c>
      <c r="O163" s="43"/>
      <c r="P163" s="45"/>
      <c r="Q163" s="1" t="str">
        <f t="shared" si="14"/>
        <v/>
      </c>
    </row>
    <row r="164" spans="2:17" x14ac:dyDescent="0.25">
      <c r="B164" s="41">
        <f t="shared" si="3"/>
        <v>158</v>
      </c>
      <c r="C164" s="43"/>
      <c r="D164" s="80"/>
      <c r="E164" s="88" t="str">
        <f t="shared" si="12"/>
        <v/>
      </c>
      <c r="F164" s="43"/>
      <c r="G164" s="95"/>
      <c r="H164" s="45"/>
      <c r="K164" s="41">
        <f t="shared" si="4"/>
        <v>158</v>
      </c>
      <c r="L164" s="43"/>
      <c r="M164" s="80"/>
      <c r="N164" s="85" t="str">
        <f t="shared" si="13"/>
        <v/>
      </c>
      <c r="O164" s="43"/>
      <c r="P164" s="45"/>
      <c r="Q164" s="1" t="str">
        <f t="shared" si="14"/>
        <v/>
      </c>
    </row>
    <row r="165" spans="2:17" x14ac:dyDescent="0.25">
      <c r="B165" s="41">
        <f t="shared" si="3"/>
        <v>159</v>
      </c>
      <c r="C165" s="43"/>
      <c r="D165" s="80"/>
      <c r="E165" s="88" t="str">
        <f t="shared" si="12"/>
        <v/>
      </c>
      <c r="F165" s="43"/>
      <c r="G165" s="95"/>
      <c r="H165" s="45"/>
      <c r="K165" s="41">
        <f t="shared" si="4"/>
        <v>159</v>
      </c>
      <c r="L165" s="43"/>
      <c r="M165" s="80"/>
      <c r="N165" s="85" t="str">
        <f t="shared" si="13"/>
        <v/>
      </c>
      <c r="O165" s="43"/>
      <c r="P165" s="45"/>
      <c r="Q165" s="1" t="str">
        <f t="shared" si="14"/>
        <v/>
      </c>
    </row>
    <row r="166" spans="2:17" x14ac:dyDescent="0.25">
      <c r="B166" s="41">
        <f t="shared" si="3"/>
        <v>160</v>
      </c>
      <c r="C166" s="43"/>
      <c r="D166" s="80"/>
      <c r="E166" s="88" t="str">
        <f t="shared" si="12"/>
        <v/>
      </c>
      <c r="F166" s="43"/>
      <c r="G166" s="95"/>
      <c r="H166" s="45"/>
      <c r="K166" s="41">
        <f t="shared" si="4"/>
        <v>160</v>
      </c>
      <c r="L166" s="43"/>
      <c r="M166" s="80"/>
      <c r="N166" s="85" t="str">
        <f t="shared" si="13"/>
        <v/>
      </c>
      <c r="O166" s="43"/>
      <c r="P166" s="45"/>
      <c r="Q166" s="1" t="str">
        <f t="shared" si="14"/>
        <v/>
      </c>
    </row>
    <row r="167" spans="2:17" x14ac:dyDescent="0.25">
      <c r="B167" s="41">
        <f t="shared" si="3"/>
        <v>161</v>
      </c>
      <c r="C167" s="43"/>
      <c r="D167" s="80"/>
      <c r="E167" s="88" t="str">
        <f t="shared" si="12"/>
        <v/>
      </c>
      <c r="F167" s="43"/>
      <c r="G167" s="95"/>
      <c r="H167" s="45"/>
      <c r="K167" s="41">
        <f t="shared" si="4"/>
        <v>161</v>
      </c>
      <c r="L167" s="43"/>
      <c r="M167" s="80"/>
      <c r="N167" s="85" t="str">
        <f t="shared" si="13"/>
        <v/>
      </c>
      <c r="O167" s="43"/>
      <c r="P167" s="45"/>
      <c r="Q167" s="1" t="str">
        <f t="shared" si="14"/>
        <v/>
      </c>
    </row>
    <row r="168" spans="2:17" x14ac:dyDescent="0.25">
      <c r="B168" s="41">
        <f t="shared" si="3"/>
        <v>162</v>
      </c>
      <c r="C168" s="43"/>
      <c r="D168" s="80"/>
      <c r="E168" s="88" t="str">
        <f t="shared" si="12"/>
        <v/>
      </c>
      <c r="F168" s="43"/>
      <c r="G168" s="95"/>
      <c r="H168" s="45"/>
      <c r="K168" s="41">
        <f t="shared" si="4"/>
        <v>162</v>
      </c>
      <c r="L168" s="43"/>
      <c r="M168" s="80"/>
      <c r="N168" s="85" t="str">
        <f t="shared" si="13"/>
        <v/>
      </c>
      <c r="O168" s="43"/>
      <c r="P168" s="45"/>
      <c r="Q168" s="1" t="str">
        <f t="shared" si="14"/>
        <v/>
      </c>
    </row>
    <row r="169" spans="2:17" x14ac:dyDescent="0.25">
      <c r="B169" s="41">
        <f t="shared" si="3"/>
        <v>163</v>
      </c>
      <c r="C169" s="43"/>
      <c r="D169" s="80"/>
      <c r="E169" s="88" t="str">
        <f t="shared" si="12"/>
        <v/>
      </c>
      <c r="F169" s="43"/>
      <c r="G169" s="95"/>
      <c r="H169" s="45"/>
      <c r="K169" s="41">
        <f t="shared" si="4"/>
        <v>163</v>
      </c>
      <c r="L169" s="43"/>
      <c r="M169" s="80"/>
      <c r="N169" s="85" t="str">
        <f t="shared" si="13"/>
        <v/>
      </c>
      <c r="O169" s="43"/>
      <c r="P169" s="45"/>
      <c r="Q169" s="1" t="str">
        <f t="shared" si="14"/>
        <v/>
      </c>
    </row>
    <row r="170" spans="2:17" x14ac:dyDescent="0.25">
      <c r="B170" s="41">
        <f t="shared" si="3"/>
        <v>164</v>
      </c>
      <c r="C170" s="43"/>
      <c r="D170" s="80"/>
      <c r="E170" s="88" t="str">
        <f t="shared" si="12"/>
        <v/>
      </c>
      <c r="F170" s="43"/>
      <c r="G170" s="95"/>
      <c r="H170" s="45"/>
      <c r="K170" s="41">
        <f t="shared" si="4"/>
        <v>164</v>
      </c>
      <c r="L170" s="43"/>
      <c r="M170" s="80"/>
      <c r="N170" s="85" t="str">
        <f t="shared" si="13"/>
        <v/>
      </c>
      <c r="O170" s="43"/>
      <c r="P170" s="45"/>
      <c r="Q170" s="1" t="str">
        <f t="shared" si="14"/>
        <v/>
      </c>
    </row>
    <row r="171" spans="2:17" x14ac:dyDescent="0.25">
      <c r="B171" s="41">
        <f t="shared" si="3"/>
        <v>165</v>
      </c>
      <c r="C171" s="43"/>
      <c r="D171" s="80"/>
      <c r="E171" s="88" t="str">
        <f t="shared" si="12"/>
        <v/>
      </c>
      <c r="F171" s="43"/>
      <c r="G171" s="95"/>
      <c r="H171" s="45"/>
      <c r="K171" s="41">
        <f t="shared" si="4"/>
        <v>165</v>
      </c>
      <c r="L171" s="43"/>
      <c r="M171" s="80"/>
      <c r="N171" s="85" t="str">
        <f t="shared" si="13"/>
        <v/>
      </c>
      <c r="O171" s="43"/>
      <c r="P171" s="45"/>
      <c r="Q171" s="1" t="str">
        <f t="shared" si="14"/>
        <v/>
      </c>
    </row>
    <row r="172" spans="2:17" x14ac:dyDescent="0.25">
      <c r="B172" s="41">
        <f t="shared" si="3"/>
        <v>166</v>
      </c>
      <c r="C172" s="43"/>
      <c r="D172" s="80"/>
      <c r="E172" s="88" t="str">
        <f t="shared" si="12"/>
        <v/>
      </c>
      <c r="F172" s="43"/>
      <c r="G172" s="95"/>
      <c r="H172" s="45"/>
      <c r="K172" s="41">
        <f t="shared" si="4"/>
        <v>166</v>
      </c>
      <c r="L172" s="43"/>
      <c r="M172" s="80"/>
      <c r="N172" s="85" t="str">
        <f t="shared" si="13"/>
        <v/>
      </c>
      <c r="O172" s="43"/>
      <c r="P172" s="45"/>
      <c r="Q172" s="1" t="str">
        <f t="shared" si="14"/>
        <v/>
      </c>
    </row>
    <row r="173" spans="2:17" x14ac:dyDescent="0.25">
      <c r="B173" s="41">
        <f t="shared" si="3"/>
        <v>167</v>
      </c>
      <c r="C173" s="43"/>
      <c r="D173" s="80"/>
      <c r="E173" s="88" t="str">
        <f t="shared" si="12"/>
        <v/>
      </c>
      <c r="F173" s="43"/>
      <c r="G173" s="95"/>
      <c r="H173" s="45"/>
      <c r="K173" s="41">
        <f t="shared" si="4"/>
        <v>167</v>
      </c>
      <c r="L173" s="43"/>
      <c r="M173" s="80"/>
      <c r="N173" s="85" t="str">
        <f t="shared" si="13"/>
        <v/>
      </c>
      <c r="O173" s="43"/>
      <c r="P173" s="45"/>
      <c r="Q173" s="1" t="str">
        <f t="shared" si="14"/>
        <v/>
      </c>
    </row>
    <row r="174" spans="2:17" x14ac:dyDescent="0.25">
      <c r="B174" s="41">
        <f t="shared" si="3"/>
        <v>168</v>
      </c>
      <c r="C174" s="43"/>
      <c r="D174" s="80"/>
      <c r="E174" s="88" t="str">
        <f t="shared" si="12"/>
        <v/>
      </c>
      <c r="F174" s="43"/>
      <c r="G174" s="95"/>
      <c r="H174" s="45"/>
      <c r="K174" s="41">
        <f t="shared" si="4"/>
        <v>168</v>
      </c>
      <c r="L174" s="43"/>
      <c r="M174" s="80"/>
      <c r="N174" s="85" t="str">
        <f t="shared" si="13"/>
        <v/>
      </c>
      <c r="O174" s="43"/>
      <c r="P174" s="45"/>
      <c r="Q174" s="1" t="str">
        <f t="shared" si="14"/>
        <v/>
      </c>
    </row>
    <row r="175" spans="2:17" x14ac:dyDescent="0.25">
      <c r="B175" s="41">
        <f t="shared" si="3"/>
        <v>169</v>
      </c>
      <c r="C175" s="43"/>
      <c r="D175" s="80"/>
      <c r="E175" s="88" t="str">
        <f t="shared" si="12"/>
        <v/>
      </c>
      <c r="F175" s="43"/>
      <c r="G175" s="95"/>
      <c r="H175" s="45"/>
      <c r="K175" s="41">
        <f t="shared" si="4"/>
        <v>169</v>
      </c>
      <c r="L175" s="43"/>
      <c r="M175" s="80"/>
      <c r="N175" s="85" t="str">
        <f t="shared" si="13"/>
        <v/>
      </c>
      <c r="O175" s="43"/>
      <c r="P175" s="45"/>
      <c r="Q175" s="1" t="str">
        <f t="shared" si="14"/>
        <v/>
      </c>
    </row>
    <row r="176" spans="2:17" x14ac:dyDescent="0.25">
      <c r="B176" s="41">
        <f t="shared" si="3"/>
        <v>170</v>
      </c>
      <c r="C176" s="43"/>
      <c r="D176" s="80"/>
      <c r="E176" s="88" t="str">
        <f t="shared" si="12"/>
        <v/>
      </c>
      <c r="F176" s="43"/>
      <c r="G176" s="95"/>
      <c r="H176" s="45"/>
      <c r="K176" s="41">
        <f t="shared" si="4"/>
        <v>170</v>
      </c>
      <c r="L176" s="43"/>
      <c r="M176" s="80"/>
      <c r="N176" s="85" t="str">
        <f t="shared" si="13"/>
        <v/>
      </c>
      <c r="O176" s="43"/>
      <c r="P176" s="45"/>
      <c r="Q176" s="1" t="str">
        <f t="shared" si="14"/>
        <v/>
      </c>
    </row>
    <row r="177" spans="2:17" x14ac:dyDescent="0.25">
      <c r="B177" s="41">
        <f t="shared" si="3"/>
        <v>171</v>
      </c>
      <c r="C177" s="43"/>
      <c r="D177" s="80"/>
      <c r="E177" s="88" t="str">
        <f t="shared" si="12"/>
        <v/>
      </c>
      <c r="F177" s="43"/>
      <c r="G177" s="95"/>
      <c r="H177" s="45"/>
      <c r="K177" s="41">
        <f t="shared" si="4"/>
        <v>171</v>
      </c>
      <c r="L177" s="43"/>
      <c r="M177" s="80"/>
      <c r="N177" s="85" t="str">
        <f t="shared" si="13"/>
        <v/>
      </c>
      <c r="O177" s="43"/>
      <c r="P177" s="45"/>
      <c r="Q177" s="1" t="str">
        <f t="shared" si="14"/>
        <v/>
      </c>
    </row>
    <row r="178" spans="2:17" x14ac:dyDescent="0.25">
      <c r="B178" s="41">
        <f t="shared" si="3"/>
        <v>172</v>
      </c>
      <c r="C178" s="43"/>
      <c r="D178" s="80"/>
      <c r="E178" s="88" t="str">
        <f t="shared" si="12"/>
        <v/>
      </c>
      <c r="F178" s="43"/>
      <c r="G178" s="95"/>
      <c r="H178" s="45"/>
      <c r="K178" s="41">
        <f t="shared" si="4"/>
        <v>172</v>
      </c>
      <c r="L178" s="43"/>
      <c r="M178" s="80"/>
      <c r="N178" s="85" t="str">
        <f t="shared" si="13"/>
        <v/>
      </c>
      <c r="O178" s="43"/>
      <c r="P178" s="45"/>
      <c r="Q178" s="1" t="str">
        <f t="shared" si="14"/>
        <v/>
      </c>
    </row>
    <row r="179" spans="2:17" x14ac:dyDescent="0.25">
      <c r="B179" s="41">
        <f t="shared" si="3"/>
        <v>173</v>
      </c>
      <c r="C179" s="43"/>
      <c r="D179" s="80"/>
      <c r="E179" s="88" t="str">
        <f t="shared" si="12"/>
        <v/>
      </c>
      <c r="F179" s="43"/>
      <c r="G179" s="95"/>
      <c r="H179" s="45"/>
      <c r="K179" s="41">
        <f t="shared" si="4"/>
        <v>173</v>
      </c>
      <c r="L179" s="43"/>
      <c r="M179" s="80"/>
      <c r="N179" s="85" t="str">
        <f t="shared" si="13"/>
        <v/>
      </c>
      <c r="O179" s="43"/>
      <c r="P179" s="45"/>
      <c r="Q179" s="1" t="str">
        <f t="shared" si="14"/>
        <v/>
      </c>
    </row>
    <row r="180" spans="2:17" x14ac:dyDescent="0.25">
      <c r="B180" s="41">
        <f t="shared" si="3"/>
        <v>174</v>
      </c>
      <c r="C180" s="43"/>
      <c r="D180" s="80"/>
      <c r="E180" s="88" t="str">
        <f t="shared" si="12"/>
        <v/>
      </c>
      <c r="F180" s="43"/>
      <c r="G180" s="95"/>
      <c r="H180" s="45"/>
      <c r="K180" s="41">
        <f t="shared" si="4"/>
        <v>174</v>
      </c>
      <c r="L180" s="43"/>
      <c r="M180" s="80"/>
      <c r="N180" s="85" t="str">
        <f t="shared" si="13"/>
        <v/>
      </c>
      <c r="O180" s="43"/>
      <c r="P180" s="45"/>
      <c r="Q180" s="1" t="str">
        <f t="shared" si="14"/>
        <v/>
      </c>
    </row>
    <row r="181" spans="2:17" x14ac:dyDescent="0.25">
      <c r="B181" s="41">
        <f t="shared" si="3"/>
        <v>175</v>
      </c>
      <c r="C181" s="43"/>
      <c r="D181" s="80"/>
      <c r="E181" s="88" t="str">
        <f t="shared" si="12"/>
        <v/>
      </c>
      <c r="F181" s="43"/>
      <c r="G181" s="95"/>
      <c r="H181" s="45"/>
      <c r="K181" s="41">
        <f t="shared" si="4"/>
        <v>175</v>
      </c>
      <c r="L181" s="43"/>
      <c r="M181" s="80"/>
      <c r="N181" s="85" t="str">
        <f t="shared" si="13"/>
        <v/>
      </c>
      <c r="O181" s="43"/>
      <c r="P181" s="45"/>
      <c r="Q181" s="1" t="str">
        <f t="shared" si="14"/>
        <v/>
      </c>
    </row>
    <row r="182" spans="2:17" x14ac:dyDescent="0.25">
      <c r="B182" s="41">
        <f t="shared" si="3"/>
        <v>176</v>
      </c>
      <c r="C182" s="43"/>
      <c r="D182" s="80"/>
      <c r="E182" s="88" t="str">
        <f t="shared" si="12"/>
        <v/>
      </c>
      <c r="F182" s="43"/>
      <c r="G182" s="95"/>
      <c r="H182" s="45"/>
      <c r="K182" s="41">
        <f t="shared" si="4"/>
        <v>176</v>
      </c>
      <c r="L182" s="43"/>
      <c r="M182" s="80"/>
      <c r="N182" s="85" t="str">
        <f t="shared" si="13"/>
        <v/>
      </c>
      <c r="O182" s="43"/>
      <c r="P182" s="45"/>
      <c r="Q182" s="1" t="str">
        <f t="shared" si="14"/>
        <v/>
      </c>
    </row>
    <row r="183" spans="2:17" x14ac:dyDescent="0.25">
      <c r="B183" s="41">
        <f t="shared" si="3"/>
        <v>177</v>
      </c>
      <c r="C183" s="43"/>
      <c r="D183" s="80"/>
      <c r="E183" s="88" t="str">
        <f t="shared" si="12"/>
        <v/>
      </c>
      <c r="F183" s="43"/>
      <c r="G183" s="95"/>
      <c r="H183" s="45"/>
      <c r="K183" s="41">
        <f t="shared" si="4"/>
        <v>177</v>
      </c>
      <c r="L183" s="43"/>
      <c r="M183" s="80"/>
      <c r="N183" s="85" t="str">
        <f t="shared" si="13"/>
        <v/>
      </c>
      <c r="O183" s="43"/>
      <c r="P183" s="45"/>
      <c r="Q183" s="1" t="str">
        <f t="shared" si="14"/>
        <v/>
      </c>
    </row>
    <row r="184" spans="2:17" x14ac:dyDescent="0.25">
      <c r="B184" s="41">
        <f t="shared" si="3"/>
        <v>178</v>
      </c>
      <c r="C184" s="43"/>
      <c r="D184" s="80"/>
      <c r="E184" s="88" t="str">
        <f t="shared" si="12"/>
        <v/>
      </c>
      <c r="F184" s="43"/>
      <c r="G184" s="95"/>
      <c r="H184" s="45"/>
      <c r="K184" s="41">
        <f t="shared" si="4"/>
        <v>178</v>
      </c>
      <c r="L184" s="43"/>
      <c r="M184" s="80"/>
      <c r="N184" s="85" t="str">
        <f t="shared" si="13"/>
        <v/>
      </c>
      <c r="O184" s="43"/>
      <c r="P184" s="45"/>
      <c r="Q184" s="1" t="str">
        <f t="shared" si="14"/>
        <v/>
      </c>
    </row>
    <row r="185" spans="2:17" x14ac:dyDescent="0.25">
      <c r="B185" s="41">
        <f t="shared" si="3"/>
        <v>179</v>
      </c>
      <c r="C185" s="43"/>
      <c r="D185" s="80"/>
      <c r="E185" s="88" t="str">
        <f t="shared" si="12"/>
        <v/>
      </c>
      <c r="F185" s="43"/>
      <c r="G185" s="95"/>
      <c r="H185" s="45"/>
      <c r="K185" s="41">
        <f t="shared" si="4"/>
        <v>179</v>
      </c>
      <c r="L185" s="43"/>
      <c r="M185" s="80"/>
      <c r="N185" s="85" t="str">
        <f t="shared" si="13"/>
        <v/>
      </c>
      <c r="O185" s="43"/>
      <c r="P185" s="45"/>
      <c r="Q185" s="1" t="str">
        <f t="shared" si="14"/>
        <v/>
      </c>
    </row>
    <row r="186" spans="2:17" x14ac:dyDescent="0.25">
      <c r="B186" s="41">
        <f t="shared" si="3"/>
        <v>180</v>
      </c>
      <c r="C186" s="43"/>
      <c r="D186" s="80"/>
      <c r="E186" s="88" t="str">
        <f t="shared" si="12"/>
        <v/>
      </c>
      <c r="F186" s="43"/>
      <c r="G186" s="95"/>
      <c r="H186" s="45"/>
      <c r="K186" s="41">
        <f t="shared" si="4"/>
        <v>180</v>
      </c>
      <c r="L186" s="43"/>
      <c r="M186" s="80"/>
      <c r="N186" s="85" t="str">
        <f t="shared" si="13"/>
        <v/>
      </c>
      <c r="O186" s="43"/>
      <c r="P186" s="45"/>
      <c r="Q186" s="1" t="str">
        <f t="shared" si="14"/>
        <v/>
      </c>
    </row>
    <row r="187" spans="2:17" x14ac:dyDescent="0.25">
      <c r="B187" s="41">
        <f t="shared" si="3"/>
        <v>181</v>
      </c>
      <c r="C187" s="43"/>
      <c r="D187" s="80"/>
      <c r="E187" s="88" t="str">
        <f t="shared" si="12"/>
        <v/>
      </c>
      <c r="F187" s="43"/>
      <c r="G187" s="95"/>
      <c r="H187" s="45"/>
      <c r="K187" s="41">
        <f t="shared" si="4"/>
        <v>181</v>
      </c>
      <c r="L187" s="43"/>
      <c r="M187" s="80"/>
      <c r="N187" s="85" t="str">
        <f t="shared" si="13"/>
        <v/>
      </c>
      <c r="O187" s="43"/>
      <c r="P187" s="45"/>
      <c r="Q187" s="1" t="str">
        <f t="shared" si="14"/>
        <v/>
      </c>
    </row>
    <row r="188" spans="2:17" x14ac:dyDescent="0.25">
      <c r="B188" s="41">
        <f t="shared" si="3"/>
        <v>182</v>
      </c>
      <c r="C188" s="43"/>
      <c r="D188" s="80"/>
      <c r="E188" s="88" t="str">
        <f t="shared" si="12"/>
        <v/>
      </c>
      <c r="F188" s="43"/>
      <c r="G188" s="95"/>
      <c r="H188" s="45"/>
      <c r="K188" s="41">
        <f t="shared" si="4"/>
        <v>182</v>
      </c>
      <c r="L188" s="43"/>
      <c r="M188" s="80"/>
      <c r="N188" s="85" t="str">
        <f t="shared" si="13"/>
        <v/>
      </c>
      <c r="O188" s="43"/>
      <c r="P188" s="45"/>
      <c r="Q188" s="1" t="str">
        <f t="shared" si="14"/>
        <v/>
      </c>
    </row>
    <row r="189" spans="2:17" x14ac:dyDescent="0.25">
      <c r="B189" s="41">
        <f t="shared" si="3"/>
        <v>183</v>
      </c>
      <c r="C189" s="43"/>
      <c r="D189" s="80"/>
      <c r="E189" s="88" t="str">
        <f t="shared" si="12"/>
        <v/>
      </c>
      <c r="F189" s="43"/>
      <c r="G189" s="95"/>
      <c r="H189" s="45"/>
      <c r="K189" s="41">
        <f t="shared" si="4"/>
        <v>183</v>
      </c>
      <c r="L189" s="43"/>
      <c r="M189" s="80"/>
      <c r="N189" s="85" t="str">
        <f t="shared" si="13"/>
        <v/>
      </c>
      <c r="O189" s="43"/>
      <c r="P189" s="45"/>
      <c r="Q189" s="1" t="str">
        <f t="shared" si="14"/>
        <v/>
      </c>
    </row>
    <row r="190" spans="2:17" x14ac:dyDescent="0.25">
      <c r="B190" s="41">
        <f t="shared" si="3"/>
        <v>184</v>
      </c>
      <c r="C190" s="43"/>
      <c r="D190" s="80"/>
      <c r="E190" s="88" t="str">
        <f t="shared" si="12"/>
        <v/>
      </c>
      <c r="F190" s="43"/>
      <c r="G190" s="95"/>
      <c r="H190" s="45"/>
      <c r="K190" s="41">
        <f t="shared" si="4"/>
        <v>184</v>
      </c>
      <c r="L190" s="43"/>
      <c r="M190" s="80"/>
      <c r="N190" s="85" t="str">
        <f t="shared" si="13"/>
        <v/>
      </c>
      <c r="O190" s="43"/>
      <c r="P190" s="45"/>
      <c r="Q190" s="1" t="str">
        <f t="shared" si="14"/>
        <v/>
      </c>
    </row>
    <row r="191" spans="2:17" x14ac:dyDescent="0.25">
      <c r="B191" s="41">
        <f t="shared" si="3"/>
        <v>185</v>
      </c>
      <c r="C191" s="43"/>
      <c r="D191" s="80"/>
      <c r="E191" s="88" t="str">
        <f t="shared" si="12"/>
        <v/>
      </c>
      <c r="F191" s="43"/>
      <c r="G191" s="95"/>
      <c r="H191" s="45"/>
      <c r="K191" s="41">
        <f t="shared" si="4"/>
        <v>185</v>
      </c>
      <c r="L191" s="43"/>
      <c r="M191" s="80"/>
      <c r="N191" s="85" t="str">
        <f t="shared" si="13"/>
        <v/>
      </c>
      <c r="O191" s="43"/>
      <c r="P191" s="45"/>
      <c r="Q191" s="1" t="str">
        <f t="shared" si="14"/>
        <v/>
      </c>
    </row>
    <row r="192" spans="2:17" x14ac:dyDescent="0.25">
      <c r="B192" s="41">
        <f t="shared" si="3"/>
        <v>186</v>
      </c>
      <c r="C192" s="43"/>
      <c r="D192" s="80"/>
      <c r="E192" s="88" t="str">
        <f t="shared" si="12"/>
        <v/>
      </c>
      <c r="F192" s="43"/>
      <c r="G192" s="95"/>
      <c r="H192" s="45"/>
      <c r="K192" s="41">
        <f t="shared" si="4"/>
        <v>186</v>
      </c>
      <c r="L192" s="43"/>
      <c r="M192" s="80"/>
      <c r="N192" s="85" t="str">
        <f t="shared" si="13"/>
        <v/>
      </c>
      <c r="O192" s="43"/>
      <c r="P192" s="45"/>
      <c r="Q192" s="1" t="str">
        <f t="shared" si="14"/>
        <v/>
      </c>
    </row>
    <row r="193" spans="2:17" x14ac:dyDescent="0.25">
      <c r="B193" s="41">
        <f t="shared" si="3"/>
        <v>187</v>
      </c>
      <c r="C193" s="43"/>
      <c r="D193" s="80"/>
      <c r="E193" s="88" t="str">
        <f t="shared" si="12"/>
        <v/>
      </c>
      <c r="F193" s="43"/>
      <c r="G193" s="95"/>
      <c r="H193" s="45"/>
      <c r="K193" s="41">
        <f t="shared" si="4"/>
        <v>187</v>
      </c>
      <c r="L193" s="43"/>
      <c r="M193" s="80"/>
      <c r="N193" s="85" t="str">
        <f t="shared" si="13"/>
        <v/>
      </c>
      <c r="O193" s="43"/>
      <c r="P193" s="45"/>
      <c r="Q193" s="1" t="str">
        <f t="shared" si="14"/>
        <v/>
      </c>
    </row>
    <row r="194" spans="2:17" x14ac:dyDescent="0.25">
      <c r="B194" s="41">
        <f t="shared" si="3"/>
        <v>188</v>
      </c>
      <c r="C194" s="43"/>
      <c r="D194" s="80"/>
      <c r="E194" s="88" t="str">
        <f t="shared" si="12"/>
        <v/>
      </c>
      <c r="F194" s="43"/>
      <c r="G194" s="95"/>
      <c r="H194" s="45"/>
      <c r="K194" s="41">
        <f t="shared" si="4"/>
        <v>188</v>
      </c>
      <c r="L194" s="43"/>
      <c r="M194" s="80"/>
      <c r="N194" s="85" t="str">
        <f t="shared" si="13"/>
        <v/>
      </c>
      <c r="O194" s="43"/>
      <c r="P194" s="45"/>
      <c r="Q194" s="1" t="str">
        <f t="shared" si="14"/>
        <v/>
      </c>
    </row>
    <row r="195" spans="2:17" x14ac:dyDescent="0.25">
      <c r="B195" s="41">
        <f t="shared" si="3"/>
        <v>189</v>
      </c>
      <c r="C195" s="43"/>
      <c r="D195" s="80"/>
      <c r="E195" s="88" t="str">
        <f t="shared" si="12"/>
        <v/>
      </c>
      <c r="F195" s="43"/>
      <c r="G195" s="95"/>
      <c r="H195" s="45"/>
      <c r="K195" s="41">
        <f t="shared" si="4"/>
        <v>189</v>
      </c>
      <c r="L195" s="43"/>
      <c r="M195" s="80"/>
      <c r="N195" s="85" t="str">
        <f t="shared" si="13"/>
        <v/>
      </c>
      <c r="O195" s="43"/>
      <c r="P195" s="45"/>
      <c r="Q195" s="1" t="str">
        <f t="shared" si="14"/>
        <v/>
      </c>
    </row>
    <row r="196" spans="2:17" x14ac:dyDescent="0.25">
      <c r="B196" s="41">
        <f t="shared" si="3"/>
        <v>190</v>
      </c>
      <c r="C196" s="43"/>
      <c r="D196" s="80"/>
      <c r="E196" s="88" t="str">
        <f t="shared" si="12"/>
        <v/>
      </c>
      <c r="F196" s="43"/>
      <c r="G196" s="95"/>
      <c r="H196" s="45"/>
      <c r="K196" s="41">
        <f t="shared" si="4"/>
        <v>190</v>
      </c>
      <c r="L196" s="43"/>
      <c r="M196" s="80"/>
      <c r="N196" s="85" t="str">
        <f t="shared" si="13"/>
        <v/>
      </c>
      <c r="O196" s="43"/>
      <c r="P196" s="45"/>
      <c r="Q196" s="1" t="str">
        <f t="shared" si="14"/>
        <v/>
      </c>
    </row>
    <row r="197" spans="2:17" x14ac:dyDescent="0.25">
      <c r="B197" s="41">
        <f t="shared" si="3"/>
        <v>191</v>
      </c>
      <c r="C197" s="43"/>
      <c r="D197" s="80"/>
      <c r="E197" s="88" t="str">
        <f t="shared" si="12"/>
        <v/>
      </c>
      <c r="F197" s="43"/>
      <c r="G197" s="95"/>
      <c r="H197" s="45"/>
      <c r="K197" s="41">
        <f t="shared" si="4"/>
        <v>191</v>
      </c>
      <c r="L197" s="43"/>
      <c r="M197" s="80"/>
      <c r="N197" s="85" t="str">
        <f t="shared" si="13"/>
        <v/>
      </c>
      <c r="O197" s="43"/>
      <c r="P197" s="45"/>
      <c r="Q197" s="1" t="str">
        <f t="shared" si="14"/>
        <v/>
      </c>
    </row>
    <row r="198" spans="2:17" x14ac:dyDescent="0.25">
      <c r="B198" s="41">
        <f t="shared" si="3"/>
        <v>192</v>
      </c>
      <c r="C198" s="43"/>
      <c r="D198" s="80"/>
      <c r="E198" s="88" t="str">
        <f t="shared" ref="E198:E256" si="15">IF(D198="","",VLOOKUP(D198,$U$10:$V$14,2,FALSE))</f>
        <v/>
      </c>
      <c r="F198" s="43"/>
      <c r="G198" s="95"/>
      <c r="H198" s="45"/>
      <c r="K198" s="41">
        <f t="shared" si="4"/>
        <v>192</v>
      </c>
      <c r="L198" s="43"/>
      <c r="M198" s="80"/>
      <c r="N198" s="85" t="str">
        <f t="shared" ref="N198:N256" si="16">IF(M198="","",VLOOKUP(M198,$U$10:$V$14,2,FALSE))</f>
        <v/>
      </c>
      <c r="O198" s="43"/>
      <c r="P198" s="45"/>
      <c r="Q198" s="1" t="str">
        <f t="shared" si="14"/>
        <v/>
      </c>
    </row>
    <row r="199" spans="2:17" x14ac:dyDescent="0.25">
      <c r="B199" s="41">
        <f t="shared" si="3"/>
        <v>193</v>
      </c>
      <c r="C199" s="43"/>
      <c r="D199" s="80"/>
      <c r="E199" s="88" t="str">
        <f t="shared" si="15"/>
        <v/>
      </c>
      <c r="F199" s="43"/>
      <c r="G199" s="95"/>
      <c r="H199" s="45"/>
      <c r="K199" s="41">
        <f t="shared" si="4"/>
        <v>193</v>
      </c>
      <c r="L199" s="43"/>
      <c r="M199" s="80"/>
      <c r="N199" s="85" t="str">
        <f t="shared" si="16"/>
        <v/>
      </c>
      <c r="O199" s="43"/>
      <c r="P199" s="45"/>
      <c r="Q199" s="1" t="str">
        <f t="shared" ref="Q199:Q256" si="17">IF(F199="","",IF(F199=O199,"OK","NG"))</f>
        <v/>
      </c>
    </row>
    <row r="200" spans="2:17" x14ac:dyDescent="0.25">
      <c r="B200" s="41">
        <f t="shared" si="3"/>
        <v>194</v>
      </c>
      <c r="C200" s="43"/>
      <c r="D200" s="80"/>
      <c r="E200" s="88" t="str">
        <f t="shared" si="15"/>
        <v/>
      </c>
      <c r="F200" s="43"/>
      <c r="G200" s="95"/>
      <c r="H200" s="45"/>
      <c r="K200" s="41">
        <f t="shared" si="4"/>
        <v>194</v>
      </c>
      <c r="L200" s="43"/>
      <c r="M200" s="80"/>
      <c r="N200" s="85" t="str">
        <f t="shared" si="16"/>
        <v/>
      </c>
      <c r="O200" s="43"/>
      <c r="P200" s="45"/>
      <c r="Q200" s="1" t="str">
        <f t="shared" si="17"/>
        <v/>
      </c>
    </row>
    <row r="201" spans="2:17" x14ac:dyDescent="0.25">
      <c r="B201" s="41">
        <f t="shared" si="3"/>
        <v>195</v>
      </c>
      <c r="C201" s="43"/>
      <c r="D201" s="80"/>
      <c r="E201" s="88" t="str">
        <f t="shared" si="15"/>
        <v/>
      </c>
      <c r="F201" s="43"/>
      <c r="G201" s="95"/>
      <c r="H201" s="45"/>
      <c r="K201" s="41">
        <f t="shared" si="4"/>
        <v>195</v>
      </c>
      <c r="L201" s="43"/>
      <c r="M201" s="80"/>
      <c r="N201" s="85" t="str">
        <f t="shared" si="16"/>
        <v/>
      </c>
      <c r="O201" s="43"/>
      <c r="P201" s="45"/>
      <c r="Q201" s="1" t="str">
        <f t="shared" si="17"/>
        <v/>
      </c>
    </row>
    <row r="202" spans="2:17" x14ac:dyDescent="0.25">
      <c r="B202" s="41">
        <f t="shared" si="3"/>
        <v>196</v>
      </c>
      <c r="C202" s="43"/>
      <c r="D202" s="80"/>
      <c r="E202" s="88" t="str">
        <f t="shared" si="15"/>
        <v/>
      </c>
      <c r="F202" s="43"/>
      <c r="G202" s="95"/>
      <c r="H202" s="45"/>
      <c r="K202" s="41">
        <f t="shared" si="4"/>
        <v>196</v>
      </c>
      <c r="L202" s="43"/>
      <c r="M202" s="80"/>
      <c r="N202" s="85" t="str">
        <f t="shared" si="16"/>
        <v/>
      </c>
      <c r="O202" s="43"/>
      <c r="P202" s="45"/>
      <c r="Q202" s="1" t="str">
        <f t="shared" si="17"/>
        <v/>
      </c>
    </row>
    <row r="203" spans="2:17" x14ac:dyDescent="0.25">
      <c r="B203" s="41">
        <f t="shared" si="3"/>
        <v>197</v>
      </c>
      <c r="C203" s="43"/>
      <c r="D203" s="80"/>
      <c r="E203" s="88" t="str">
        <f t="shared" si="15"/>
        <v/>
      </c>
      <c r="F203" s="43"/>
      <c r="G203" s="95"/>
      <c r="H203" s="45"/>
      <c r="K203" s="41">
        <f t="shared" si="4"/>
        <v>197</v>
      </c>
      <c r="L203" s="43"/>
      <c r="M203" s="80"/>
      <c r="N203" s="85" t="str">
        <f t="shared" si="16"/>
        <v/>
      </c>
      <c r="O203" s="43"/>
      <c r="P203" s="45"/>
      <c r="Q203" s="1" t="str">
        <f t="shared" si="17"/>
        <v/>
      </c>
    </row>
    <row r="204" spans="2:17" x14ac:dyDescent="0.25">
      <c r="B204" s="41">
        <f t="shared" si="3"/>
        <v>198</v>
      </c>
      <c r="C204" s="43"/>
      <c r="D204" s="80"/>
      <c r="E204" s="88" t="str">
        <f t="shared" si="15"/>
        <v/>
      </c>
      <c r="F204" s="43"/>
      <c r="G204" s="95"/>
      <c r="H204" s="45"/>
      <c r="K204" s="41">
        <f t="shared" si="4"/>
        <v>198</v>
      </c>
      <c r="L204" s="43"/>
      <c r="M204" s="80"/>
      <c r="N204" s="85" t="str">
        <f t="shared" si="16"/>
        <v/>
      </c>
      <c r="O204" s="43"/>
      <c r="P204" s="45"/>
      <c r="Q204" s="1" t="str">
        <f t="shared" si="17"/>
        <v/>
      </c>
    </row>
    <row r="205" spans="2:17" x14ac:dyDescent="0.25">
      <c r="B205" s="41">
        <f t="shared" si="3"/>
        <v>199</v>
      </c>
      <c r="C205" s="43"/>
      <c r="D205" s="80"/>
      <c r="E205" s="88" t="str">
        <f t="shared" si="15"/>
        <v/>
      </c>
      <c r="F205" s="43"/>
      <c r="G205" s="95"/>
      <c r="H205" s="45"/>
      <c r="K205" s="41">
        <f t="shared" si="4"/>
        <v>199</v>
      </c>
      <c r="L205" s="43"/>
      <c r="M205" s="80"/>
      <c r="N205" s="85" t="str">
        <f t="shared" si="16"/>
        <v/>
      </c>
      <c r="O205" s="43"/>
      <c r="P205" s="45"/>
      <c r="Q205" s="1" t="str">
        <f t="shared" si="17"/>
        <v/>
      </c>
    </row>
    <row r="206" spans="2:17" x14ac:dyDescent="0.25">
      <c r="B206" s="41">
        <f t="shared" si="3"/>
        <v>200</v>
      </c>
      <c r="C206" s="43"/>
      <c r="D206" s="80"/>
      <c r="E206" s="88" t="str">
        <f t="shared" si="15"/>
        <v/>
      </c>
      <c r="F206" s="43"/>
      <c r="G206" s="95"/>
      <c r="H206" s="45"/>
      <c r="K206" s="41">
        <f t="shared" si="4"/>
        <v>200</v>
      </c>
      <c r="L206" s="43"/>
      <c r="M206" s="80"/>
      <c r="N206" s="85" t="str">
        <f t="shared" si="16"/>
        <v/>
      </c>
      <c r="O206" s="43"/>
      <c r="P206" s="45"/>
      <c r="Q206" s="1" t="str">
        <f t="shared" si="17"/>
        <v/>
      </c>
    </row>
    <row r="207" spans="2:17" x14ac:dyDescent="0.25">
      <c r="B207" s="41">
        <f t="shared" si="3"/>
        <v>201</v>
      </c>
      <c r="C207" s="43"/>
      <c r="D207" s="80"/>
      <c r="E207" s="88" t="str">
        <f t="shared" si="15"/>
        <v/>
      </c>
      <c r="F207" s="43"/>
      <c r="G207" s="95"/>
      <c r="H207" s="45"/>
      <c r="K207" s="41">
        <f t="shared" si="4"/>
        <v>201</v>
      </c>
      <c r="L207" s="43"/>
      <c r="M207" s="80"/>
      <c r="N207" s="85" t="str">
        <f t="shared" si="16"/>
        <v/>
      </c>
      <c r="O207" s="43"/>
      <c r="P207" s="45"/>
      <c r="Q207" s="1" t="str">
        <f t="shared" si="17"/>
        <v/>
      </c>
    </row>
    <row r="208" spans="2:17" x14ac:dyDescent="0.25">
      <c r="B208" s="41">
        <f t="shared" si="3"/>
        <v>202</v>
      </c>
      <c r="C208" s="43"/>
      <c r="D208" s="80"/>
      <c r="E208" s="88" t="str">
        <f t="shared" si="15"/>
        <v/>
      </c>
      <c r="F208" s="43"/>
      <c r="G208" s="95"/>
      <c r="H208" s="45"/>
      <c r="K208" s="41">
        <f t="shared" si="4"/>
        <v>202</v>
      </c>
      <c r="L208" s="43"/>
      <c r="M208" s="80"/>
      <c r="N208" s="85" t="str">
        <f t="shared" si="16"/>
        <v/>
      </c>
      <c r="O208" s="43"/>
      <c r="P208" s="45"/>
      <c r="Q208" s="1" t="str">
        <f t="shared" si="17"/>
        <v/>
      </c>
    </row>
    <row r="209" spans="2:17" x14ac:dyDescent="0.25">
      <c r="B209" s="41">
        <f t="shared" si="3"/>
        <v>203</v>
      </c>
      <c r="C209" s="43"/>
      <c r="D209" s="80"/>
      <c r="E209" s="88" t="str">
        <f t="shared" si="15"/>
        <v/>
      </c>
      <c r="F209" s="43"/>
      <c r="G209" s="95"/>
      <c r="H209" s="45"/>
      <c r="K209" s="41">
        <f t="shared" si="4"/>
        <v>203</v>
      </c>
      <c r="L209" s="43"/>
      <c r="M209" s="80"/>
      <c r="N209" s="85" t="str">
        <f t="shared" si="16"/>
        <v/>
      </c>
      <c r="O209" s="43"/>
      <c r="P209" s="45"/>
      <c r="Q209" s="1" t="str">
        <f t="shared" si="17"/>
        <v/>
      </c>
    </row>
    <row r="210" spans="2:17" x14ac:dyDescent="0.25">
      <c r="B210" s="41">
        <f t="shared" si="3"/>
        <v>204</v>
      </c>
      <c r="C210" s="43"/>
      <c r="D210" s="80"/>
      <c r="E210" s="88" t="str">
        <f t="shared" si="15"/>
        <v/>
      </c>
      <c r="F210" s="43"/>
      <c r="G210" s="95"/>
      <c r="H210" s="45"/>
      <c r="K210" s="41">
        <f t="shared" si="4"/>
        <v>204</v>
      </c>
      <c r="L210" s="43"/>
      <c r="M210" s="80"/>
      <c r="N210" s="85" t="str">
        <f t="shared" si="16"/>
        <v/>
      </c>
      <c r="O210" s="43"/>
      <c r="P210" s="45"/>
      <c r="Q210" s="1" t="str">
        <f t="shared" si="17"/>
        <v/>
      </c>
    </row>
    <row r="211" spans="2:17" x14ac:dyDescent="0.25">
      <c r="B211" s="41">
        <f t="shared" ref="B211:B214" si="18">+B210+1</f>
        <v>205</v>
      </c>
      <c r="C211" s="43"/>
      <c r="D211" s="80"/>
      <c r="E211" s="88" t="str">
        <f t="shared" si="15"/>
        <v/>
      </c>
      <c r="F211" s="43"/>
      <c r="G211" s="95"/>
      <c r="H211" s="45"/>
      <c r="K211" s="41">
        <f t="shared" si="4"/>
        <v>205</v>
      </c>
      <c r="L211" s="43"/>
      <c r="M211" s="80"/>
      <c r="N211" s="85" t="str">
        <f t="shared" si="16"/>
        <v/>
      </c>
      <c r="O211" s="43"/>
      <c r="P211" s="45"/>
      <c r="Q211" s="1" t="str">
        <f t="shared" si="17"/>
        <v/>
      </c>
    </row>
    <row r="212" spans="2:17" x14ac:dyDescent="0.25">
      <c r="B212" s="41">
        <f t="shared" si="18"/>
        <v>206</v>
      </c>
      <c r="C212" s="43"/>
      <c r="D212" s="80"/>
      <c r="E212" s="88" t="str">
        <f t="shared" si="15"/>
        <v/>
      </c>
      <c r="F212" s="43"/>
      <c r="G212" s="95"/>
      <c r="H212" s="45"/>
      <c r="K212" s="41">
        <f t="shared" si="4"/>
        <v>206</v>
      </c>
      <c r="L212" s="43"/>
      <c r="M212" s="80"/>
      <c r="N212" s="85" t="str">
        <f t="shared" si="16"/>
        <v/>
      </c>
      <c r="O212" s="43"/>
      <c r="P212" s="45"/>
      <c r="Q212" s="1" t="str">
        <f t="shared" si="17"/>
        <v/>
      </c>
    </row>
    <row r="213" spans="2:17" x14ac:dyDescent="0.25">
      <c r="B213" s="41">
        <f t="shared" si="18"/>
        <v>207</v>
      </c>
      <c r="C213" s="43"/>
      <c r="D213" s="80"/>
      <c r="E213" s="88" t="str">
        <f t="shared" si="15"/>
        <v/>
      </c>
      <c r="F213" s="43"/>
      <c r="G213" s="95"/>
      <c r="H213" s="45"/>
      <c r="K213" s="41">
        <f t="shared" si="4"/>
        <v>207</v>
      </c>
      <c r="L213" s="43"/>
      <c r="M213" s="80"/>
      <c r="N213" s="85" t="str">
        <f t="shared" si="16"/>
        <v/>
      </c>
      <c r="O213" s="43"/>
      <c r="P213" s="45"/>
      <c r="Q213" s="1" t="str">
        <f t="shared" si="17"/>
        <v/>
      </c>
    </row>
    <row r="214" spans="2:17" x14ac:dyDescent="0.25">
      <c r="B214" s="41">
        <f t="shared" si="18"/>
        <v>208</v>
      </c>
      <c r="C214" s="43"/>
      <c r="D214" s="80"/>
      <c r="E214" s="88" t="str">
        <f t="shared" si="15"/>
        <v/>
      </c>
      <c r="F214" s="43"/>
      <c r="G214" s="95"/>
      <c r="H214" s="45"/>
      <c r="K214" s="41">
        <f t="shared" si="4"/>
        <v>208</v>
      </c>
      <c r="L214" s="43"/>
      <c r="M214" s="80"/>
      <c r="N214" s="85" t="str">
        <f t="shared" si="16"/>
        <v/>
      </c>
      <c r="O214" s="43"/>
      <c r="P214" s="45"/>
      <c r="Q214" s="1" t="str">
        <f t="shared" si="17"/>
        <v/>
      </c>
    </row>
    <row r="215" spans="2:17" x14ac:dyDescent="0.25">
      <c r="B215" s="41">
        <f t="shared" si="3"/>
        <v>209</v>
      </c>
      <c r="C215" s="43"/>
      <c r="D215" s="80"/>
      <c r="E215" s="88" t="str">
        <f t="shared" si="15"/>
        <v/>
      </c>
      <c r="F215" s="43"/>
      <c r="G215" s="95"/>
      <c r="H215" s="45"/>
      <c r="K215" s="41">
        <f t="shared" si="4"/>
        <v>209</v>
      </c>
      <c r="L215" s="43"/>
      <c r="M215" s="80"/>
      <c r="N215" s="85" t="str">
        <f t="shared" si="16"/>
        <v/>
      </c>
      <c r="O215" s="43"/>
      <c r="P215" s="45"/>
      <c r="Q215" s="1" t="str">
        <f t="shared" si="17"/>
        <v/>
      </c>
    </row>
    <row r="216" spans="2:17" x14ac:dyDescent="0.25">
      <c r="B216" s="41">
        <f t="shared" si="3"/>
        <v>210</v>
      </c>
      <c r="C216" s="43"/>
      <c r="D216" s="80"/>
      <c r="E216" s="88" t="str">
        <f t="shared" si="15"/>
        <v/>
      </c>
      <c r="F216" s="43"/>
      <c r="G216" s="95"/>
      <c r="H216" s="45"/>
      <c r="K216" s="41">
        <f t="shared" si="4"/>
        <v>210</v>
      </c>
      <c r="L216" s="43"/>
      <c r="M216" s="80"/>
      <c r="N216" s="85" t="str">
        <f t="shared" si="16"/>
        <v/>
      </c>
      <c r="O216" s="43"/>
      <c r="P216" s="45"/>
      <c r="Q216" s="1" t="str">
        <f t="shared" si="17"/>
        <v/>
      </c>
    </row>
    <row r="217" spans="2:17" x14ac:dyDescent="0.25">
      <c r="B217" s="41">
        <f t="shared" si="3"/>
        <v>211</v>
      </c>
      <c r="C217" s="43"/>
      <c r="D217" s="80"/>
      <c r="E217" s="88" t="str">
        <f t="shared" si="15"/>
        <v/>
      </c>
      <c r="F217" s="43"/>
      <c r="G217" s="95"/>
      <c r="H217" s="45"/>
      <c r="K217" s="41">
        <f t="shared" si="4"/>
        <v>211</v>
      </c>
      <c r="L217" s="43"/>
      <c r="M217" s="80"/>
      <c r="N217" s="85" t="str">
        <f t="shared" si="16"/>
        <v/>
      </c>
      <c r="O217" s="43"/>
      <c r="P217" s="45"/>
      <c r="Q217" s="1" t="str">
        <f t="shared" si="17"/>
        <v/>
      </c>
    </row>
    <row r="218" spans="2:17" x14ac:dyDescent="0.25">
      <c r="B218" s="41">
        <f t="shared" si="3"/>
        <v>212</v>
      </c>
      <c r="C218" s="43"/>
      <c r="D218" s="80"/>
      <c r="E218" s="88" t="str">
        <f t="shared" si="15"/>
        <v/>
      </c>
      <c r="F218" s="43"/>
      <c r="G218" s="95"/>
      <c r="H218" s="45"/>
      <c r="K218" s="41">
        <f t="shared" si="4"/>
        <v>212</v>
      </c>
      <c r="L218" s="43"/>
      <c r="M218" s="80"/>
      <c r="N218" s="85" t="str">
        <f t="shared" si="16"/>
        <v/>
      </c>
      <c r="O218" s="43"/>
      <c r="P218" s="45"/>
      <c r="Q218" s="1" t="str">
        <f t="shared" si="17"/>
        <v/>
      </c>
    </row>
    <row r="219" spans="2:17" x14ac:dyDescent="0.25">
      <c r="B219" s="41">
        <f t="shared" si="3"/>
        <v>213</v>
      </c>
      <c r="C219" s="43"/>
      <c r="D219" s="80"/>
      <c r="E219" s="88" t="str">
        <f t="shared" si="15"/>
        <v/>
      </c>
      <c r="F219" s="43"/>
      <c r="G219" s="95"/>
      <c r="H219" s="45"/>
      <c r="K219" s="41">
        <f t="shared" si="4"/>
        <v>213</v>
      </c>
      <c r="L219" s="43"/>
      <c r="M219" s="80"/>
      <c r="N219" s="85" t="str">
        <f t="shared" si="16"/>
        <v/>
      </c>
      <c r="O219" s="43"/>
      <c r="P219" s="45"/>
      <c r="Q219" s="1" t="str">
        <f t="shared" si="17"/>
        <v/>
      </c>
    </row>
    <row r="220" spans="2:17" x14ac:dyDescent="0.25">
      <c r="B220" s="41">
        <f t="shared" si="3"/>
        <v>214</v>
      </c>
      <c r="C220" s="43"/>
      <c r="D220" s="80"/>
      <c r="E220" s="88" t="str">
        <f t="shared" si="15"/>
        <v/>
      </c>
      <c r="F220" s="43"/>
      <c r="G220" s="95"/>
      <c r="H220" s="45"/>
      <c r="K220" s="41">
        <f t="shared" si="4"/>
        <v>214</v>
      </c>
      <c r="L220" s="43"/>
      <c r="M220" s="80"/>
      <c r="N220" s="85" t="str">
        <f t="shared" si="16"/>
        <v/>
      </c>
      <c r="O220" s="43"/>
      <c r="P220" s="45"/>
      <c r="Q220" s="1" t="str">
        <f t="shared" si="17"/>
        <v/>
      </c>
    </row>
    <row r="221" spans="2:17" x14ac:dyDescent="0.25">
      <c r="B221" s="41">
        <f t="shared" si="3"/>
        <v>215</v>
      </c>
      <c r="C221" s="43"/>
      <c r="D221" s="80"/>
      <c r="E221" s="88" t="str">
        <f t="shared" si="15"/>
        <v/>
      </c>
      <c r="F221" s="43"/>
      <c r="G221" s="95"/>
      <c r="H221" s="45"/>
      <c r="K221" s="41">
        <f t="shared" si="4"/>
        <v>215</v>
      </c>
      <c r="L221" s="43"/>
      <c r="M221" s="80"/>
      <c r="N221" s="85" t="str">
        <f t="shared" si="16"/>
        <v/>
      </c>
      <c r="O221" s="43"/>
      <c r="P221" s="45"/>
      <c r="Q221" s="1" t="str">
        <f t="shared" si="17"/>
        <v/>
      </c>
    </row>
    <row r="222" spans="2:17" x14ac:dyDescent="0.25">
      <c r="B222" s="41">
        <f t="shared" si="3"/>
        <v>216</v>
      </c>
      <c r="C222" s="43"/>
      <c r="D222" s="80"/>
      <c r="E222" s="88" t="str">
        <f t="shared" si="15"/>
        <v/>
      </c>
      <c r="F222" s="43"/>
      <c r="G222" s="95"/>
      <c r="H222" s="45"/>
      <c r="K222" s="41">
        <f t="shared" si="4"/>
        <v>216</v>
      </c>
      <c r="L222" s="43"/>
      <c r="M222" s="80"/>
      <c r="N222" s="85" t="str">
        <f t="shared" si="16"/>
        <v/>
      </c>
      <c r="O222" s="43"/>
      <c r="P222" s="45"/>
      <c r="Q222" s="1" t="str">
        <f t="shared" si="17"/>
        <v/>
      </c>
    </row>
    <row r="223" spans="2:17" x14ac:dyDescent="0.25">
      <c r="B223" s="41">
        <f t="shared" si="3"/>
        <v>217</v>
      </c>
      <c r="C223" s="43"/>
      <c r="D223" s="80"/>
      <c r="E223" s="88" t="str">
        <f t="shared" si="15"/>
        <v/>
      </c>
      <c r="F223" s="43"/>
      <c r="G223" s="95"/>
      <c r="H223" s="45"/>
      <c r="K223" s="41">
        <f t="shared" si="4"/>
        <v>217</v>
      </c>
      <c r="L223" s="43"/>
      <c r="M223" s="80"/>
      <c r="N223" s="85" t="str">
        <f t="shared" si="16"/>
        <v/>
      </c>
      <c r="O223" s="43"/>
      <c r="P223" s="45"/>
      <c r="Q223" s="1" t="str">
        <f t="shared" si="17"/>
        <v/>
      </c>
    </row>
    <row r="224" spans="2:17" x14ac:dyDescent="0.25">
      <c r="B224" s="41">
        <f t="shared" si="3"/>
        <v>218</v>
      </c>
      <c r="C224" s="43"/>
      <c r="D224" s="80"/>
      <c r="E224" s="88" t="str">
        <f t="shared" si="15"/>
        <v/>
      </c>
      <c r="F224" s="43"/>
      <c r="G224" s="95"/>
      <c r="H224" s="45"/>
      <c r="K224" s="41">
        <f t="shared" si="4"/>
        <v>218</v>
      </c>
      <c r="L224" s="43"/>
      <c r="M224" s="80"/>
      <c r="N224" s="85" t="str">
        <f t="shared" si="16"/>
        <v/>
      </c>
      <c r="O224" s="43"/>
      <c r="P224" s="45"/>
      <c r="Q224" s="1" t="str">
        <f t="shared" si="17"/>
        <v/>
      </c>
    </row>
    <row r="225" spans="2:17" x14ac:dyDescent="0.25">
      <c r="B225" s="41">
        <f t="shared" si="3"/>
        <v>219</v>
      </c>
      <c r="C225" s="43"/>
      <c r="D225" s="80"/>
      <c r="E225" s="88" t="str">
        <f t="shared" si="15"/>
        <v/>
      </c>
      <c r="F225" s="43"/>
      <c r="G225" s="95"/>
      <c r="H225" s="45"/>
      <c r="K225" s="41">
        <f t="shared" si="4"/>
        <v>219</v>
      </c>
      <c r="L225" s="43"/>
      <c r="M225" s="80"/>
      <c r="N225" s="85" t="str">
        <f t="shared" si="16"/>
        <v/>
      </c>
      <c r="O225" s="43"/>
      <c r="P225" s="45"/>
      <c r="Q225" s="1" t="str">
        <f t="shared" si="17"/>
        <v/>
      </c>
    </row>
    <row r="226" spans="2:17" x14ac:dyDescent="0.25">
      <c r="B226" s="41">
        <f t="shared" si="3"/>
        <v>220</v>
      </c>
      <c r="C226" s="43"/>
      <c r="D226" s="80"/>
      <c r="E226" s="88" t="str">
        <f t="shared" si="15"/>
        <v/>
      </c>
      <c r="F226" s="43"/>
      <c r="G226" s="95"/>
      <c r="H226" s="45"/>
      <c r="K226" s="41">
        <f t="shared" si="4"/>
        <v>220</v>
      </c>
      <c r="L226" s="43"/>
      <c r="M226" s="80"/>
      <c r="N226" s="85" t="str">
        <f t="shared" si="16"/>
        <v/>
      </c>
      <c r="O226" s="43"/>
      <c r="P226" s="45"/>
      <c r="Q226" s="1" t="str">
        <f t="shared" si="17"/>
        <v/>
      </c>
    </row>
    <row r="227" spans="2:17" x14ac:dyDescent="0.25">
      <c r="B227" s="41">
        <f t="shared" si="3"/>
        <v>221</v>
      </c>
      <c r="C227" s="43"/>
      <c r="D227" s="80"/>
      <c r="E227" s="88" t="str">
        <f t="shared" si="15"/>
        <v/>
      </c>
      <c r="F227" s="43"/>
      <c r="G227" s="95"/>
      <c r="H227" s="45"/>
      <c r="K227" s="41">
        <f t="shared" si="4"/>
        <v>221</v>
      </c>
      <c r="L227" s="43"/>
      <c r="M227" s="80"/>
      <c r="N227" s="85" t="str">
        <f t="shared" si="16"/>
        <v/>
      </c>
      <c r="O227" s="43"/>
      <c r="P227" s="45"/>
      <c r="Q227" s="1" t="str">
        <f t="shared" si="17"/>
        <v/>
      </c>
    </row>
    <row r="228" spans="2:17" x14ac:dyDescent="0.25">
      <c r="B228" s="41">
        <f t="shared" si="3"/>
        <v>222</v>
      </c>
      <c r="C228" s="43"/>
      <c r="D228" s="80"/>
      <c r="E228" s="88" t="str">
        <f t="shared" si="15"/>
        <v/>
      </c>
      <c r="F228" s="43"/>
      <c r="G228" s="95"/>
      <c r="H228" s="45"/>
      <c r="K228" s="41">
        <f t="shared" ref="K228:K233" si="19">+K227+1</f>
        <v>222</v>
      </c>
      <c r="L228" s="43"/>
      <c r="M228" s="80"/>
      <c r="N228" s="85" t="str">
        <f t="shared" si="16"/>
        <v/>
      </c>
      <c r="O228" s="43"/>
      <c r="P228" s="45"/>
      <c r="Q228" s="1" t="str">
        <f t="shared" si="17"/>
        <v/>
      </c>
    </row>
    <row r="229" spans="2:17" x14ac:dyDescent="0.25">
      <c r="B229" s="41">
        <f t="shared" si="3"/>
        <v>223</v>
      </c>
      <c r="C229" s="43"/>
      <c r="D229" s="80"/>
      <c r="E229" s="88" t="str">
        <f t="shared" si="15"/>
        <v/>
      </c>
      <c r="F229" s="43"/>
      <c r="G229" s="95"/>
      <c r="H229" s="45"/>
      <c r="K229" s="41">
        <f t="shared" si="19"/>
        <v>223</v>
      </c>
      <c r="L229" s="43"/>
      <c r="M229" s="80"/>
      <c r="N229" s="85" t="str">
        <f t="shared" si="16"/>
        <v/>
      </c>
      <c r="O229" s="43"/>
      <c r="P229" s="45"/>
      <c r="Q229" s="1" t="str">
        <f t="shared" si="17"/>
        <v/>
      </c>
    </row>
    <row r="230" spans="2:17" x14ac:dyDescent="0.25">
      <c r="B230" s="41">
        <f t="shared" si="3"/>
        <v>224</v>
      </c>
      <c r="C230" s="43"/>
      <c r="D230" s="80"/>
      <c r="E230" s="88" t="str">
        <f t="shared" si="15"/>
        <v/>
      </c>
      <c r="F230" s="43"/>
      <c r="G230" s="95"/>
      <c r="H230" s="45"/>
      <c r="K230" s="41">
        <f t="shared" si="19"/>
        <v>224</v>
      </c>
      <c r="L230" s="43"/>
      <c r="M230" s="80"/>
      <c r="N230" s="85" t="str">
        <f t="shared" si="16"/>
        <v/>
      </c>
      <c r="O230" s="43"/>
      <c r="P230" s="45"/>
      <c r="Q230" s="1" t="str">
        <f t="shared" si="17"/>
        <v/>
      </c>
    </row>
    <row r="231" spans="2:17" x14ac:dyDescent="0.25">
      <c r="B231" s="41">
        <f t="shared" si="3"/>
        <v>225</v>
      </c>
      <c r="C231" s="43"/>
      <c r="D231" s="80"/>
      <c r="E231" s="88" t="str">
        <f t="shared" si="15"/>
        <v/>
      </c>
      <c r="F231" s="43"/>
      <c r="G231" s="95"/>
      <c r="H231" s="45"/>
      <c r="K231" s="41">
        <f t="shared" si="19"/>
        <v>225</v>
      </c>
      <c r="L231" s="43"/>
      <c r="M231" s="80"/>
      <c r="N231" s="85" t="str">
        <f t="shared" si="16"/>
        <v/>
      </c>
      <c r="O231" s="43"/>
      <c r="P231" s="45"/>
      <c r="Q231" s="1" t="str">
        <f t="shared" si="17"/>
        <v/>
      </c>
    </row>
    <row r="232" spans="2:17" x14ac:dyDescent="0.25">
      <c r="B232" s="41">
        <f t="shared" si="3"/>
        <v>226</v>
      </c>
      <c r="C232" s="43"/>
      <c r="D232" s="80"/>
      <c r="E232" s="88" t="str">
        <f t="shared" si="15"/>
        <v/>
      </c>
      <c r="F232" s="43"/>
      <c r="G232" s="95"/>
      <c r="H232" s="45"/>
      <c r="K232" s="41">
        <f t="shared" si="19"/>
        <v>226</v>
      </c>
      <c r="L232" s="43"/>
      <c r="M232" s="80"/>
      <c r="N232" s="85" t="str">
        <f t="shared" si="16"/>
        <v/>
      </c>
      <c r="O232" s="43"/>
      <c r="P232" s="45"/>
      <c r="Q232" s="1" t="str">
        <f t="shared" si="17"/>
        <v/>
      </c>
    </row>
    <row r="233" spans="2:17" x14ac:dyDescent="0.25">
      <c r="B233" s="41">
        <f t="shared" si="3"/>
        <v>227</v>
      </c>
      <c r="C233" s="43"/>
      <c r="D233" s="80"/>
      <c r="E233" s="88" t="str">
        <f t="shared" si="15"/>
        <v/>
      </c>
      <c r="F233" s="43"/>
      <c r="G233" s="95"/>
      <c r="H233" s="45"/>
      <c r="K233" s="41">
        <f t="shared" si="19"/>
        <v>227</v>
      </c>
      <c r="L233" s="43"/>
      <c r="M233" s="80"/>
      <c r="N233" s="85" t="str">
        <f t="shared" si="16"/>
        <v/>
      </c>
      <c r="O233" s="43"/>
      <c r="P233" s="45"/>
      <c r="Q233" s="1" t="str">
        <f t="shared" si="17"/>
        <v/>
      </c>
    </row>
    <row r="234" spans="2:17" x14ac:dyDescent="0.25">
      <c r="B234" s="41">
        <f t="shared" si="3"/>
        <v>228</v>
      </c>
      <c r="C234" s="43"/>
      <c r="D234" s="80"/>
      <c r="E234" s="88" t="str">
        <f t="shared" si="15"/>
        <v/>
      </c>
      <c r="F234" s="43"/>
      <c r="G234" s="95"/>
      <c r="H234" s="45"/>
      <c r="K234" s="41">
        <f t="shared" si="4"/>
        <v>228</v>
      </c>
      <c r="L234" s="43"/>
      <c r="M234" s="80"/>
      <c r="N234" s="85" t="str">
        <f t="shared" si="16"/>
        <v/>
      </c>
      <c r="O234" s="43"/>
      <c r="P234" s="45"/>
      <c r="Q234" s="1" t="str">
        <f t="shared" si="17"/>
        <v/>
      </c>
    </row>
    <row r="235" spans="2:17" x14ac:dyDescent="0.25">
      <c r="B235" s="41">
        <f t="shared" si="3"/>
        <v>229</v>
      </c>
      <c r="C235" s="43"/>
      <c r="D235" s="80"/>
      <c r="E235" s="88" t="str">
        <f t="shared" si="15"/>
        <v/>
      </c>
      <c r="F235" s="43"/>
      <c r="G235" s="95"/>
      <c r="H235" s="45"/>
      <c r="K235" s="41">
        <f t="shared" si="4"/>
        <v>229</v>
      </c>
      <c r="L235" s="43"/>
      <c r="M235" s="80"/>
      <c r="N235" s="85" t="str">
        <f t="shared" si="16"/>
        <v/>
      </c>
      <c r="O235" s="43"/>
      <c r="P235" s="45"/>
      <c r="Q235" s="1" t="str">
        <f t="shared" si="17"/>
        <v/>
      </c>
    </row>
    <row r="236" spans="2:17" x14ac:dyDescent="0.25">
      <c r="B236" s="41">
        <f t="shared" si="3"/>
        <v>230</v>
      </c>
      <c r="C236" s="43"/>
      <c r="D236" s="80"/>
      <c r="E236" s="88" t="str">
        <f t="shared" si="15"/>
        <v/>
      </c>
      <c r="F236" s="43"/>
      <c r="G236" s="95"/>
      <c r="H236" s="45"/>
      <c r="K236" s="41">
        <f t="shared" si="4"/>
        <v>230</v>
      </c>
      <c r="L236" s="43"/>
      <c r="M236" s="80"/>
      <c r="N236" s="85" t="str">
        <f t="shared" si="16"/>
        <v/>
      </c>
      <c r="O236" s="43"/>
      <c r="P236" s="45"/>
      <c r="Q236" s="1" t="str">
        <f t="shared" si="17"/>
        <v/>
      </c>
    </row>
    <row r="237" spans="2:17" x14ac:dyDescent="0.25">
      <c r="B237" s="41">
        <f t="shared" si="3"/>
        <v>231</v>
      </c>
      <c r="C237" s="43"/>
      <c r="D237" s="80"/>
      <c r="E237" s="88" t="str">
        <f t="shared" si="15"/>
        <v/>
      </c>
      <c r="F237" s="43"/>
      <c r="G237" s="95"/>
      <c r="H237" s="45"/>
      <c r="K237" s="41">
        <f t="shared" si="4"/>
        <v>231</v>
      </c>
      <c r="L237" s="43"/>
      <c r="M237" s="80"/>
      <c r="N237" s="85" t="str">
        <f t="shared" si="16"/>
        <v/>
      </c>
      <c r="O237" s="43"/>
      <c r="P237" s="45"/>
      <c r="Q237" s="1" t="str">
        <f t="shared" si="17"/>
        <v/>
      </c>
    </row>
    <row r="238" spans="2:17" x14ac:dyDescent="0.25">
      <c r="B238" s="41">
        <f t="shared" si="3"/>
        <v>232</v>
      </c>
      <c r="C238" s="43"/>
      <c r="D238" s="80"/>
      <c r="E238" s="88" t="str">
        <f t="shared" si="15"/>
        <v/>
      </c>
      <c r="F238" s="43"/>
      <c r="G238" s="95"/>
      <c r="H238" s="45"/>
      <c r="K238" s="41">
        <f t="shared" si="4"/>
        <v>232</v>
      </c>
      <c r="L238" s="43"/>
      <c r="M238" s="80"/>
      <c r="N238" s="85" t="str">
        <f t="shared" si="16"/>
        <v/>
      </c>
      <c r="O238" s="43"/>
      <c r="P238" s="45"/>
      <c r="Q238" s="1" t="str">
        <f t="shared" si="17"/>
        <v/>
      </c>
    </row>
    <row r="239" spans="2:17" x14ac:dyDescent="0.25">
      <c r="B239" s="41">
        <f t="shared" si="3"/>
        <v>233</v>
      </c>
      <c r="C239" s="43"/>
      <c r="D239" s="80"/>
      <c r="E239" s="88" t="str">
        <f t="shared" si="15"/>
        <v/>
      </c>
      <c r="F239" s="43"/>
      <c r="G239" s="95"/>
      <c r="H239" s="45"/>
      <c r="K239" s="41">
        <f t="shared" si="4"/>
        <v>233</v>
      </c>
      <c r="L239" s="43"/>
      <c r="M239" s="80"/>
      <c r="N239" s="85" t="str">
        <f t="shared" si="16"/>
        <v/>
      </c>
      <c r="O239" s="43"/>
      <c r="P239" s="45"/>
      <c r="Q239" s="1" t="str">
        <f t="shared" si="17"/>
        <v/>
      </c>
    </row>
    <row r="240" spans="2:17" x14ac:dyDescent="0.25">
      <c r="B240" s="41">
        <f t="shared" si="3"/>
        <v>234</v>
      </c>
      <c r="C240" s="43"/>
      <c r="D240" s="80"/>
      <c r="E240" s="88" t="str">
        <f t="shared" si="15"/>
        <v/>
      </c>
      <c r="F240" s="43"/>
      <c r="G240" s="95"/>
      <c r="H240" s="45"/>
      <c r="K240" s="41">
        <f t="shared" si="4"/>
        <v>234</v>
      </c>
      <c r="L240" s="43"/>
      <c r="M240" s="80"/>
      <c r="N240" s="85" t="str">
        <f t="shared" si="16"/>
        <v/>
      </c>
      <c r="O240" s="43"/>
      <c r="P240" s="45"/>
      <c r="Q240" s="1" t="str">
        <f t="shared" si="17"/>
        <v/>
      </c>
    </row>
    <row r="241" spans="2:17" x14ac:dyDescent="0.25">
      <c r="B241" s="41">
        <f t="shared" si="3"/>
        <v>235</v>
      </c>
      <c r="C241" s="43"/>
      <c r="D241" s="80"/>
      <c r="E241" s="88" t="str">
        <f t="shared" si="15"/>
        <v/>
      </c>
      <c r="F241" s="43"/>
      <c r="G241" s="95"/>
      <c r="H241" s="45"/>
      <c r="K241" s="41">
        <f t="shared" si="4"/>
        <v>235</v>
      </c>
      <c r="L241" s="43"/>
      <c r="M241" s="80"/>
      <c r="N241" s="85" t="str">
        <f t="shared" si="16"/>
        <v/>
      </c>
      <c r="O241" s="43"/>
      <c r="P241" s="45"/>
      <c r="Q241" s="1" t="str">
        <f t="shared" si="17"/>
        <v/>
      </c>
    </row>
    <row r="242" spans="2:17" x14ac:dyDescent="0.25">
      <c r="B242" s="41">
        <f t="shared" si="3"/>
        <v>236</v>
      </c>
      <c r="C242" s="43"/>
      <c r="D242" s="80"/>
      <c r="E242" s="88" t="str">
        <f t="shared" si="15"/>
        <v/>
      </c>
      <c r="F242" s="43"/>
      <c r="G242" s="95"/>
      <c r="H242" s="45"/>
      <c r="K242" s="41">
        <f t="shared" si="4"/>
        <v>236</v>
      </c>
      <c r="L242" s="43"/>
      <c r="M242" s="80"/>
      <c r="N242" s="85" t="str">
        <f t="shared" si="16"/>
        <v/>
      </c>
      <c r="O242" s="43"/>
      <c r="P242" s="45"/>
      <c r="Q242" s="1" t="str">
        <f t="shared" si="17"/>
        <v/>
      </c>
    </row>
    <row r="243" spans="2:17" x14ac:dyDescent="0.25">
      <c r="B243" s="41">
        <f t="shared" si="3"/>
        <v>237</v>
      </c>
      <c r="C243" s="43"/>
      <c r="D243" s="80"/>
      <c r="E243" s="88" t="str">
        <f t="shared" si="15"/>
        <v/>
      </c>
      <c r="F243" s="43"/>
      <c r="G243" s="95"/>
      <c r="H243" s="45"/>
      <c r="K243" s="41">
        <f t="shared" si="4"/>
        <v>237</v>
      </c>
      <c r="L243" s="43"/>
      <c r="M243" s="80"/>
      <c r="N243" s="85" t="str">
        <f t="shared" si="16"/>
        <v/>
      </c>
      <c r="O243" s="43"/>
      <c r="P243" s="45"/>
      <c r="Q243" s="1" t="str">
        <f t="shared" si="17"/>
        <v/>
      </c>
    </row>
    <row r="244" spans="2:17" x14ac:dyDescent="0.25">
      <c r="B244" s="41">
        <f t="shared" si="3"/>
        <v>238</v>
      </c>
      <c r="C244" s="43"/>
      <c r="D244" s="80"/>
      <c r="E244" s="88" t="str">
        <f t="shared" si="15"/>
        <v/>
      </c>
      <c r="F244" s="43"/>
      <c r="G244" s="95"/>
      <c r="H244" s="45"/>
      <c r="K244" s="41">
        <f t="shared" si="4"/>
        <v>238</v>
      </c>
      <c r="L244" s="43"/>
      <c r="M244" s="80"/>
      <c r="N244" s="85" t="str">
        <f t="shared" si="16"/>
        <v/>
      </c>
      <c r="O244" s="43"/>
      <c r="P244" s="45"/>
      <c r="Q244" s="1" t="str">
        <f t="shared" si="17"/>
        <v/>
      </c>
    </row>
    <row r="245" spans="2:17" x14ac:dyDescent="0.25">
      <c r="B245" s="41">
        <f t="shared" si="3"/>
        <v>239</v>
      </c>
      <c r="C245" s="43"/>
      <c r="D245" s="80"/>
      <c r="E245" s="88" t="str">
        <f t="shared" si="15"/>
        <v/>
      </c>
      <c r="F245" s="43"/>
      <c r="G245" s="95"/>
      <c r="H245" s="45"/>
      <c r="K245" s="41">
        <f t="shared" si="4"/>
        <v>239</v>
      </c>
      <c r="L245" s="43"/>
      <c r="M245" s="80"/>
      <c r="N245" s="85" t="str">
        <f t="shared" si="16"/>
        <v/>
      </c>
      <c r="O245" s="43"/>
      <c r="P245" s="45"/>
      <c r="Q245" s="1" t="str">
        <f t="shared" si="17"/>
        <v/>
      </c>
    </row>
    <row r="246" spans="2:17" x14ac:dyDescent="0.25">
      <c r="B246" s="41">
        <f t="shared" si="3"/>
        <v>240</v>
      </c>
      <c r="C246" s="43"/>
      <c r="D246" s="80"/>
      <c r="E246" s="88" t="str">
        <f t="shared" si="15"/>
        <v/>
      </c>
      <c r="F246" s="43"/>
      <c r="G246" s="95"/>
      <c r="H246" s="45"/>
      <c r="K246" s="41">
        <f t="shared" si="4"/>
        <v>240</v>
      </c>
      <c r="L246" s="43"/>
      <c r="M246" s="80"/>
      <c r="N246" s="85" t="str">
        <f t="shared" si="16"/>
        <v/>
      </c>
      <c r="O246" s="43"/>
      <c r="P246" s="45"/>
      <c r="Q246" s="1" t="str">
        <f t="shared" si="17"/>
        <v/>
      </c>
    </row>
    <row r="247" spans="2:17" x14ac:dyDescent="0.25">
      <c r="B247" s="41">
        <f t="shared" si="3"/>
        <v>241</v>
      </c>
      <c r="C247" s="43"/>
      <c r="D247" s="80"/>
      <c r="E247" s="88" t="str">
        <f t="shared" si="15"/>
        <v/>
      </c>
      <c r="F247" s="43"/>
      <c r="G247" s="95"/>
      <c r="H247" s="45"/>
      <c r="K247" s="41">
        <f t="shared" si="4"/>
        <v>241</v>
      </c>
      <c r="L247" s="43"/>
      <c r="M247" s="80"/>
      <c r="N247" s="85" t="str">
        <f t="shared" si="16"/>
        <v/>
      </c>
      <c r="O247" s="43"/>
      <c r="P247" s="45"/>
      <c r="Q247" s="1" t="str">
        <f t="shared" si="17"/>
        <v/>
      </c>
    </row>
    <row r="248" spans="2:17" x14ac:dyDescent="0.25">
      <c r="B248" s="41">
        <f t="shared" si="3"/>
        <v>242</v>
      </c>
      <c r="C248" s="43"/>
      <c r="D248" s="80"/>
      <c r="E248" s="88" t="str">
        <f t="shared" si="15"/>
        <v/>
      </c>
      <c r="F248" s="43"/>
      <c r="G248" s="95"/>
      <c r="H248" s="45"/>
      <c r="K248" s="41">
        <f t="shared" si="4"/>
        <v>242</v>
      </c>
      <c r="L248" s="43"/>
      <c r="M248" s="80"/>
      <c r="N248" s="85" t="str">
        <f t="shared" si="16"/>
        <v/>
      </c>
      <c r="O248" s="43"/>
      <c r="P248" s="45"/>
      <c r="Q248" s="1" t="str">
        <f t="shared" si="17"/>
        <v/>
      </c>
    </row>
    <row r="249" spans="2:17" x14ac:dyDescent="0.25">
      <c r="B249" s="41">
        <f t="shared" si="3"/>
        <v>243</v>
      </c>
      <c r="C249" s="43"/>
      <c r="D249" s="80"/>
      <c r="E249" s="88" t="str">
        <f t="shared" si="15"/>
        <v/>
      </c>
      <c r="F249" s="43"/>
      <c r="G249" s="95"/>
      <c r="H249" s="45"/>
      <c r="K249" s="41">
        <f t="shared" si="4"/>
        <v>243</v>
      </c>
      <c r="L249" s="43"/>
      <c r="M249" s="80"/>
      <c r="N249" s="85" t="str">
        <f t="shared" si="16"/>
        <v/>
      </c>
      <c r="O249" s="43"/>
      <c r="P249" s="45"/>
      <c r="Q249" s="1" t="str">
        <f t="shared" si="17"/>
        <v/>
      </c>
    </row>
    <row r="250" spans="2:17" x14ac:dyDescent="0.25">
      <c r="B250" s="41">
        <f t="shared" si="3"/>
        <v>244</v>
      </c>
      <c r="C250" s="43"/>
      <c r="D250" s="80"/>
      <c r="E250" s="88" t="str">
        <f t="shared" si="15"/>
        <v/>
      </c>
      <c r="F250" s="43"/>
      <c r="G250" s="95"/>
      <c r="H250" s="45"/>
      <c r="K250" s="41">
        <f t="shared" si="4"/>
        <v>244</v>
      </c>
      <c r="L250" s="43"/>
      <c r="M250" s="80"/>
      <c r="N250" s="85" t="str">
        <f t="shared" si="16"/>
        <v/>
      </c>
      <c r="O250" s="43"/>
      <c r="P250" s="45"/>
      <c r="Q250" s="1" t="str">
        <f t="shared" si="17"/>
        <v/>
      </c>
    </row>
    <row r="251" spans="2:17" x14ac:dyDescent="0.25">
      <c r="B251" s="41">
        <f t="shared" si="3"/>
        <v>245</v>
      </c>
      <c r="C251" s="43"/>
      <c r="D251" s="80"/>
      <c r="E251" s="88" t="str">
        <f t="shared" si="15"/>
        <v/>
      </c>
      <c r="F251" s="43"/>
      <c r="G251" s="95"/>
      <c r="H251" s="45"/>
      <c r="K251" s="41">
        <f t="shared" si="4"/>
        <v>245</v>
      </c>
      <c r="L251" s="43"/>
      <c r="M251" s="80"/>
      <c r="N251" s="85" t="str">
        <f t="shared" si="16"/>
        <v/>
      </c>
      <c r="O251" s="43"/>
      <c r="P251" s="45"/>
      <c r="Q251" s="1" t="str">
        <f t="shared" si="17"/>
        <v/>
      </c>
    </row>
    <row r="252" spans="2:17" x14ac:dyDescent="0.25">
      <c r="B252" s="41">
        <f t="shared" si="3"/>
        <v>246</v>
      </c>
      <c r="C252" s="43"/>
      <c r="D252" s="80"/>
      <c r="E252" s="88" t="str">
        <f t="shared" si="15"/>
        <v/>
      </c>
      <c r="F252" s="43"/>
      <c r="G252" s="95"/>
      <c r="H252" s="45"/>
      <c r="K252" s="41">
        <f t="shared" si="4"/>
        <v>246</v>
      </c>
      <c r="L252" s="43"/>
      <c r="M252" s="80"/>
      <c r="N252" s="85" t="str">
        <f t="shared" si="16"/>
        <v/>
      </c>
      <c r="O252" s="43"/>
      <c r="P252" s="45"/>
      <c r="Q252" s="1" t="str">
        <f t="shared" si="17"/>
        <v/>
      </c>
    </row>
    <row r="253" spans="2:17" x14ac:dyDescent="0.25">
      <c r="B253" s="41">
        <f t="shared" si="3"/>
        <v>247</v>
      </c>
      <c r="C253" s="43"/>
      <c r="D253" s="80"/>
      <c r="E253" s="88" t="str">
        <f t="shared" si="15"/>
        <v/>
      </c>
      <c r="F253" s="43"/>
      <c r="G253" s="95"/>
      <c r="H253" s="45"/>
      <c r="K253" s="41">
        <f t="shared" si="4"/>
        <v>247</v>
      </c>
      <c r="L253" s="43"/>
      <c r="M253" s="80"/>
      <c r="N253" s="85" t="str">
        <f t="shared" si="16"/>
        <v/>
      </c>
      <c r="O253" s="43"/>
      <c r="P253" s="45"/>
      <c r="Q253" s="1" t="str">
        <f t="shared" si="17"/>
        <v/>
      </c>
    </row>
    <row r="254" spans="2:17" x14ac:dyDescent="0.25">
      <c r="B254" s="41">
        <f t="shared" si="3"/>
        <v>248</v>
      </c>
      <c r="C254" s="43"/>
      <c r="D254" s="80"/>
      <c r="E254" s="88" t="str">
        <f t="shared" si="15"/>
        <v/>
      </c>
      <c r="F254" s="43"/>
      <c r="G254" s="95"/>
      <c r="H254" s="45"/>
      <c r="K254" s="41">
        <f t="shared" si="4"/>
        <v>248</v>
      </c>
      <c r="L254" s="43"/>
      <c r="M254" s="80"/>
      <c r="N254" s="85" t="str">
        <f t="shared" si="16"/>
        <v/>
      </c>
      <c r="O254" s="43"/>
      <c r="P254" s="45"/>
      <c r="Q254" s="1" t="str">
        <f t="shared" si="17"/>
        <v/>
      </c>
    </row>
    <row r="255" spans="2:17" x14ac:dyDescent="0.25">
      <c r="B255" s="41">
        <f t="shared" si="3"/>
        <v>249</v>
      </c>
      <c r="C255" s="43"/>
      <c r="D255" s="80"/>
      <c r="E255" s="88" t="str">
        <f t="shared" si="15"/>
        <v/>
      </c>
      <c r="F255" s="43"/>
      <c r="G255" s="95"/>
      <c r="H255" s="45"/>
      <c r="K255" s="41">
        <f t="shared" si="4"/>
        <v>249</v>
      </c>
      <c r="L255" s="43"/>
      <c r="M255" s="80"/>
      <c r="N255" s="85" t="str">
        <f t="shared" si="16"/>
        <v/>
      </c>
      <c r="O255" s="43"/>
      <c r="P255" s="45"/>
      <c r="Q255" s="1" t="str">
        <f t="shared" si="17"/>
        <v/>
      </c>
    </row>
    <row r="256" spans="2:17" x14ac:dyDescent="0.25">
      <c r="B256" s="41">
        <f t="shared" si="3"/>
        <v>250</v>
      </c>
      <c r="C256" s="43"/>
      <c r="D256" s="80"/>
      <c r="E256" s="88" t="str">
        <f t="shared" si="15"/>
        <v/>
      </c>
      <c r="F256" s="43"/>
      <c r="G256" s="95"/>
      <c r="H256" s="45"/>
      <c r="K256" s="41">
        <f t="shared" si="4"/>
        <v>250</v>
      </c>
      <c r="L256" s="43"/>
      <c r="M256" s="80"/>
      <c r="N256" s="85" t="str">
        <f t="shared" si="16"/>
        <v/>
      </c>
      <c r="O256" s="43"/>
      <c r="P256" s="45"/>
      <c r="Q256" s="1" t="str">
        <f t="shared" si="17"/>
        <v/>
      </c>
    </row>
    <row r="257" spans="2:16" ht="16.5" thickBot="1" x14ac:dyDescent="0.3">
      <c r="B257" s="3"/>
      <c r="C257" s="4"/>
      <c r="D257" s="86"/>
      <c r="E257" s="86"/>
      <c r="F257" s="4"/>
      <c r="G257" s="96"/>
      <c r="H257" s="5"/>
      <c r="K257" s="3"/>
      <c r="L257" s="4"/>
      <c r="M257" s="86"/>
      <c r="N257" s="86"/>
      <c r="O257" s="4"/>
      <c r="P257" s="5"/>
    </row>
    <row r="258" spans="2:16" x14ac:dyDescent="0.25">
      <c r="E258" s="2" t="s">
        <v>63</v>
      </c>
      <c r="F258" s="6">
        <f>SUM(F7:F256)</f>
        <v>5744</v>
      </c>
      <c r="G258" s="6"/>
      <c r="N258" s="2" t="s">
        <v>63</v>
      </c>
      <c r="O258" s="6">
        <f>SUM(O7:O256)</f>
        <v>5744</v>
      </c>
    </row>
    <row r="259" spans="2:16" x14ac:dyDescent="0.25">
      <c r="O259" s="7"/>
    </row>
  </sheetData>
  <mergeCells count="2">
    <mergeCell ref="U9:V9"/>
    <mergeCell ref="H7:H9"/>
  </mergeCells>
  <phoneticPr fontId="3"/>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50A30BA150E97547B4D9D7334D44BAE8" ma:contentTypeVersion="15" ma:contentTypeDescription="新しいドキュメントを作成します。" ma:contentTypeScope="" ma:versionID="ccb425b17c1b557e661b60a17e226edc">
  <xsd:schema xmlns:xsd="http://www.w3.org/2001/XMLSchema" xmlns:xs="http://www.w3.org/2001/XMLSchema" xmlns:p="http://schemas.microsoft.com/office/2006/metadata/properties" xmlns:ns2="23f90eab-fd5f-457c-985c-3f5805e13f4e" xmlns:ns3="bff5712f-8748-4562-a11e-fa67df86cf1a" targetNamespace="http://schemas.microsoft.com/office/2006/metadata/properties" ma:root="true" ma:fieldsID="0d80ebff19b9bca93609972b166337fe" ns2:_="" ns3:_="">
    <xsd:import namespace="23f90eab-fd5f-457c-985c-3f5805e13f4e"/>
    <xsd:import namespace="bff5712f-8748-4562-a11e-fa67df86cf1a"/>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f90eab-fd5f-457c-985c-3f5805e13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lcf76f155ced4ddcb4097134ff3c332f" ma:index="16" nillable="true" ma:taxonomy="true" ma:internalName="lcf76f155ced4ddcb4097134ff3c332f" ma:taxonomyFieldName="MediaServiceImageTags" ma:displayName="画像タグ" ma:readOnly="false" ma:fieldId="{5cf76f15-5ced-4ddc-b409-7134ff3c332f}" ma:taxonomyMulti="true" ma:sspId="83c46511-b881-43b4-80dc-b25920be2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f5712f-8748-4562-a11e-fa67df86cf1a"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5c7907c3-c8c5-4e28-83f5-85efc7f0104f}" ma:internalName="TaxCatchAll" ma:showField="CatchAllData" ma:web="bff5712f-8748-4562-a11e-fa67df86cf1a">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C2B018-6E36-47EF-8C90-C72F3EB244F7}">
  <ds:schemaRefs>
    <ds:schemaRef ds:uri="http://schemas.microsoft.com/sharepoint/v3/contenttype/forms"/>
  </ds:schemaRefs>
</ds:datastoreItem>
</file>

<file path=customXml/itemProps2.xml><?xml version="1.0" encoding="utf-8"?>
<ds:datastoreItem xmlns:ds="http://schemas.openxmlformats.org/officeDocument/2006/customXml" ds:itemID="{CF091254-0C10-4CF4-9F89-53069ACA2A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f90eab-fd5f-457c-985c-3f5805e13f4e"/>
    <ds:schemaRef ds:uri="bff5712f-8748-4562-a11e-fa67df86cf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運用イメージ</vt:lpstr>
      <vt:lpstr>①【資材】入荷情報</vt:lpstr>
      <vt:lpstr>②【資材】在庫情報</vt:lpstr>
      <vt:lpstr>③【組立化粧箱】作業依頼＆実績</vt:lpstr>
      <vt:lpstr>④【組立化粧箱】在庫情報</vt:lpstr>
      <vt:lpstr>⑤【組立化粧箱】出荷依頼＆出荷実績</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2024-02-08T05:08:46Z</dcterms:modified>
  <cp:category/>
  <cp:contentStatus/>
</cp:coreProperties>
</file>