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karunreddy/Desktop/518/518/Final_project/"/>
    </mc:Choice>
  </mc:AlternateContent>
  <xr:revisionPtr revIDLastSave="0" documentId="13_ncr:1_{03DF2A4E-97EB-A34D-AF34-A147C1A66CB2}" xr6:coauthVersionLast="47" xr6:coauthVersionMax="47" xr10:uidLastSave="{00000000-0000-0000-0000-000000000000}"/>
  <bookViews>
    <workbookView xWindow="1080" yWindow="1240" windowWidth="27640" windowHeight="16660" xr2:uid="{7DB4D487-23F9-6745-A363-C12486515E63}"/>
  </bookViews>
  <sheets>
    <sheet name="Final" sheetId="1" r:id="rId1"/>
  </sheets>
  <definedNames>
    <definedName name="solver_adj" localSheetId="0" hidden="1">Final!$B$18:$D$23,Final!$B$31:$D$36,Final!$B$43:$B$45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Final!$A$53</definedName>
    <definedName name="solver_lhs10" localSheetId="0" hidden="1">Final!$E$31:$E$36</definedName>
    <definedName name="solver_lhs2" localSheetId="0" hidden="1">Final!$B$18:$D$23</definedName>
    <definedName name="solver_lhs3" localSheetId="0" hidden="1">Final!$B$24:$D$24</definedName>
    <definedName name="solver_lhs4" localSheetId="0" hidden="1">Final!$B$24:$D$24</definedName>
    <definedName name="solver_lhs5" localSheetId="0" hidden="1">Final!$B$31:$D$36</definedName>
    <definedName name="solver_lhs6" localSheetId="0" hidden="1">Final!$B$31:$D$36</definedName>
    <definedName name="solver_lhs7" localSheetId="0" hidden="1">Final!$B$37:$D$37</definedName>
    <definedName name="solver_lhs8" localSheetId="0" hidden="1">Final!$B$43:$B$45</definedName>
    <definedName name="solver_lhs9" localSheetId="0" hidden="1">Final!$B$46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opt" localSheetId="0" hidden="1">Final!$B$60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5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4</definedName>
    <definedName name="solver_rel7" localSheetId="0" hidden="1">1</definedName>
    <definedName name="solver_rel8" localSheetId="0" hidden="1">1</definedName>
    <definedName name="solver_rel9" localSheetId="0" hidden="1">2</definedName>
    <definedName name="solver_rhs1" localSheetId="0" hidden="1">Final!$B$53</definedName>
    <definedName name="solver_rhs10" localSheetId="0" hidden="1">Final!$G$31:$G$36</definedName>
    <definedName name="solver_rhs2" localSheetId="0" hidden="1">"binary"</definedName>
    <definedName name="solver_rhs3" localSheetId="0" hidden="1">Final!$B$27:$D$27</definedName>
    <definedName name="solver_rhs4" localSheetId="0" hidden="1">Final!$B$26:$D$26</definedName>
    <definedName name="solver_rhs5" localSheetId="0" hidden="1">Final!$F$19:$H$24</definedName>
    <definedName name="solver_rhs6" localSheetId="0" hidden="1">"integer"</definedName>
    <definedName name="solver_rhs7" localSheetId="0" hidden="1">Final!$B$39:$D$39</definedName>
    <definedName name="solver_rhs8" localSheetId="0" hidden="1">Final!$D$43:$D$45</definedName>
    <definedName name="solver_rhs9" localSheetId="0" hidden="1">Final!$E$37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1" l="1"/>
  <c r="B50" i="1"/>
  <c r="B46" i="1"/>
  <c r="D45" i="1"/>
  <c r="D44" i="1"/>
  <c r="D43" i="1"/>
  <c r="F39" i="1"/>
  <c r="D37" i="1"/>
  <c r="C37" i="1"/>
  <c r="B37" i="1"/>
  <c r="G36" i="1"/>
  <c r="E36" i="1"/>
  <c r="G35" i="1"/>
  <c r="E35" i="1"/>
  <c r="G34" i="1"/>
  <c r="E34" i="1"/>
  <c r="G33" i="1"/>
  <c r="E33" i="1"/>
  <c r="G32" i="1"/>
  <c r="E32" i="1"/>
  <c r="G31" i="1"/>
  <c r="E31" i="1"/>
  <c r="H24" i="1"/>
  <c r="G24" i="1"/>
  <c r="F24" i="1"/>
  <c r="D24" i="1"/>
  <c r="C24" i="1"/>
  <c r="B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E11" i="1"/>
  <c r="M24" i="1" s="1"/>
  <c r="E10" i="1"/>
  <c r="M23" i="1" s="1"/>
  <c r="E9" i="1"/>
  <c r="M22" i="1" s="1"/>
  <c r="E8" i="1"/>
  <c r="M21" i="1" s="1"/>
  <c r="E7" i="1"/>
  <c r="M20" i="1" s="1"/>
  <c r="E6" i="1"/>
  <c r="M19" i="1" s="1"/>
  <c r="B49" i="1" l="1"/>
  <c r="A53" i="1" s="1"/>
  <c r="B60" i="1" s="1"/>
  <c r="G38" i="1"/>
  <c r="E37" i="1"/>
</calcChain>
</file>

<file path=xl/sharedStrings.xml><?xml version="1.0" encoding="utf-8"?>
<sst xmlns="http://schemas.openxmlformats.org/spreadsheetml/2006/main" count="105" uniqueCount="54">
  <si>
    <t>Production</t>
  </si>
  <si>
    <t>Beer Type</t>
  </si>
  <si>
    <t xml:space="preserve"> Price for Bars</t>
  </si>
  <si>
    <t xml:space="preserve"> Price for Restaurants</t>
  </si>
  <si>
    <t xml:space="preserve"> Price for Retail Stores</t>
  </si>
  <si>
    <t>AVERAGE PRICE</t>
  </si>
  <si>
    <t xml:space="preserve"> Max Capacity</t>
  </si>
  <si>
    <t>IPA</t>
  </si>
  <si>
    <t>Stout</t>
  </si>
  <si>
    <t>Lager</t>
  </si>
  <si>
    <t>Pilsner</t>
  </si>
  <si>
    <t>Wheat Beer</t>
  </si>
  <si>
    <t>Saison</t>
  </si>
  <si>
    <t>Client Type</t>
  </si>
  <si>
    <t xml:space="preserve"> Max Delivery Capacity</t>
  </si>
  <si>
    <t>Bars</t>
  </si>
  <si>
    <t>Decision Variables</t>
  </si>
  <si>
    <t>Restaurants</t>
  </si>
  <si>
    <t>Binary decision</t>
  </si>
  <si>
    <t>Retail Stores</t>
  </si>
  <si>
    <t>connecting x and y</t>
  </si>
  <si>
    <t xml:space="preserve"> Brewing Cost</t>
  </si>
  <si>
    <t>Profit estimate</t>
  </si>
  <si>
    <t>Total</t>
  </si>
  <si>
    <t>CONSTRAINTS</t>
  </si>
  <si>
    <t xml:space="preserve"> MIN</t>
  </si>
  <si>
    <t>MAX</t>
  </si>
  <si>
    <t>Transportation cost</t>
  </si>
  <si>
    <t>cost</t>
  </si>
  <si>
    <t>cap per truck</t>
  </si>
  <si>
    <t>max no of trucks</t>
  </si>
  <si>
    <t>small truck</t>
  </si>
  <si>
    <t>Quantity to export</t>
  </si>
  <si>
    <t>medium truck</t>
  </si>
  <si>
    <t>Total_beertype</t>
  </si>
  <si>
    <t>large truck</t>
  </si>
  <si>
    <t>&lt;=</t>
  </si>
  <si>
    <t>slack</t>
  </si>
  <si>
    <t>Total_client</t>
  </si>
  <si>
    <t>Max brew capacity</t>
  </si>
  <si>
    <t>Max</t>
  </si>
  <si>
    <t>max shipping capacity</t>
  </si>
  <si>
    <t>Transportation type</t>
  </si>
  <si>
    <t>quantity</t>
  </si>
  <si>
    <t>MAX CAP</t>
  </si>
  <si>
    <t>total</t>
  </si>
  <si>
    <t>Production cost</t>
  </si>
  <si>
    <t>Delivery Cost</t>
  </si>
  <si>
    <t>Total Cost</t>
  </si>
  <si>
    <t>Max Budget</t>
  </si>
  <si>
    <t>Total revenue</t>
  </si>
  <si>
    <t>TOTAL PROFIT</t>
  </si>
  <si>
    <t>Crafty Brews Brewing Company – Profit Optimization</t>
  </si>
  <si>
    <t>TEAM - 390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</si>
</sst>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00"/>
      <name val="Times New Roman"/>
      <family val="1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6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8" fontId="0" fillId="2" borderId="1" xfId="0" applyNumberFormat="1" applyFill="1" applyBorder="1"/>
    <xf numFmtId="8" fontId="0" fillId="3" borderId="1" xfId="0" applyNumberFormat="1" applyFill="1" applyBorder="1"/>
    <xf numFmtId="8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1" fillId="0" borderId="2" xfId="0" applyFont="1" applyBorder="1"/>
    <xf numFmtId="0" fontId="1" fillId="0" borderId="0" xfId="0" applyFont="1"/>
    <xf numFmtId="0" fontId="0" fillId="5" borderId="0" xfId="0" applyFill="1"/>
    <xf numFmtId="8" fontId="0" fillId="0" borderId="1" xfId="0" applyNumberFormat="1" applyBorder="1"/>
    <xf numFmtId="164" fontId="0" fillId="3" borderId="1" xfId="0" applyNumberFormat="1" applyFill="1" applyBorder="1"/>
    <xf numFmtId="0" fontId="0" fillId="5" borderId="1" xfId="0" applyFill="1" applyBorder="1"/>
    <xf numFmtId="164" fontId="0" fillId="0" borderId="1" xfId="0" applyNumberFormat="1" applyBorder="1"/>
    <xf numFmtId="164" fontId="0" fillId="5" borderId="1" xfId="0" applyNumberFormat="1" applyFill="1" applyBorder="1"/>
    <xf numFmtId="164" fontId="0" fillId="6" borderId="0" xfId="0" applyNumberFormat="1" applyFill="1"/>
    <xf numFmtId="0" fontId="2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9BC8-BD61-F742-8027-60669F0E6B7A}">
  <dimension ref="A1:M60"/>
  <sheetViews>
    <sheetView tabSelected="1" topLeftCell="A24" workbookViewId="0">
      <selection activeCell="F51" sqref="F51"/>
    </sheetView>
  </sheetViews>
  <sheetFormatPr baseColWidth="10" defaultRowHeight="16" x14ac:dyDescent="0.2"/>
  <cols>
    <col min="1" max="1" width="13.83203125" customWidth="1"/>
    <col min="2" max="2" width="19.6640625" bestFit="1" customWidth="1"/>
    <col min="3" max="3" width="22.83203125" customWidth="1"/>
    <col min="4" max="4" width="20.33203125" customWidth="1"/>
    <col min="5" max="5" width="13.33203125" bestFit="1" customWidth="1"/>
    <col min="6" max="6" width="13.33203125" customWidth="1"/>
    <col min="9" max="9" width="11.1640625" bestFit="1" customWidth="1"/>
    <col min="10" max="10" width="19.6640625" bestFit="1" customWidth="1"/>
    <col min="11" max="11" width="21.1640625" customWidth="1"/>
    <col min="12" max="12" width="11.6640625" bestFit="1" customWidth="1"/>
    <col min="13" max="13" width="14.6640625" bestFit="1" customWidth="1"/>
  </cols>
  <sheetData>
    <row r="1" spans="1:13" x14ac:dyDescent="0.2">
      <c r="A1" s="18" t="s">
        <v>52</v>
      </c>
      <c r="B1" s="18"/>
      <c r="C1" s="18"/>
      <c r="D1" s="18"/>
      <c r="E1" s="18"/>
      <c r="F1" s="18"/>
      <c r="G1" s="18"/>
      <c r="H1" s="18"/>
      <c r="I1" s="18"/>
      <c r="K1" s="19" t="s">
        <v>53</v>
      </c>
      <c r="L1" s="20"/>
      <c r="M1" s="20"/>
    </row>
    <row r="2" spans="1:13" ht="23" x14ac:dyDescent="0.2">
      <c r="A2" s="18"/>
      <c r="B2" s="18"/>
      <c r="C2" s="18"/>
      <c r="D2" s="18"/>
      <c r="E2" s="18"/>
      <c r="F2" s="18"/>
      <c r="G2" s="18"/>
      <c r="H2" s="18"/>
      <c r="I2" s="18"/>
      <c r="J2" s="17"/>
      <c r="K2" s="20"/>
      <c r="L2" s="20"/>
      <c r="M2" s="20"/>
    </row>
    <row r="3" spans="1:13" x14ac:dyDescent="0.2">
      <c r="A3" s="18"/>
      <c r="B3" s="18"/>
      <c r="C3" s="18"/>
      <c r="D3" s="18"/>
      <c r="E3" s="18"/>
      <c r="F3" s="18"/>
      <c r="G3" s="18"/>
      <c r="H3" s="18"/>
      <c r="I3" s="18"/>
      <c r="K3" s="20"/>
      <c r="L3" s="20"/>
      <c r="M3" s="20"/>
    </row>
    <row r="4" spans="1:13" x14ac:dyDescent="0.2">
      <c r="J4" t="s">
        <v>0</v>
      </c>
    </row>
    <row r="5" spans="1:13" x14ac:dyDescent="0.2">
      <c r="A5" s="1" t="s">
        <v>1</v>
      </c>
      <c r="B5" s="1" t="s">
        <v>2</v>
      </c>
      <c r="C5" s="1" t="s">
        <v>3</v>
      </c>
      <c r="D5" s="1" t="s">
        <v>4</v>
      </c>
      <c r="E5" s="2" t="s">
        <v>5</v>
      </c>
      <c r="J5" s="1" t="s">
        <v>1</v>
      </c>
      <c r="K5" s="1" t="s">
        <v>6</v>
      </c>
    </row>
    <row r="6" spans="1:13" x14ac:dyDescent="0.2">
      <c r="A6" s="1" t="s">
        <v>7</v>
      </c>
      <c r="B6" s="3">
        <v>4.0999999999999996</v>
      </c>
      <c r="C6" s="4">
        <v>3.6</v>
      </c>
      <c r="D6" s="3">
        <v>3.1</v>
      </c>
      <c r="E6" s="5">
        <f>AVERAGE(B6:D6)</f>
        <v>3.5999999999999996</v>
      </c>
      <c r="F6" s="5"/>
      <c r="J6" s="1" t="s">
        <v>7</v>
      </c>
      <c r="K6" s="6">
        <v>12500</v>
      </c>
    </row>
    <row r="7" spans="1:13" x14ac:dyDescent="0.2">
      <c r="A7" s="1" t="s">
        <v>8</v>
      </c>
      <c r="B7" s="4">
        <v>4.3</v>
      </c>
      <c r="C7" s="4">
        <v>3.8</v>
      </c>
      <c r="D7" s="3">
        <v>3.3</v>
      </c>
      <c r="E7" s="5">
        <f t="shared" ref="E7:E11" si="0">AVERAGE(B7:D7)</f>
        <v>3.7999999999999994</v>
      </c>
      <c r="F7" s="5"/>
      <c r="J7" s="1" t="s">
        <v>8</v>
      </c>
      <c r="K7" s="6">
        <v>12000</v>
      </c>
    </row>
    <row r="8" spans="1:13" x14ac:dyDescent="0.2">
      <c r="A8" s="1" t="s">
        <v>9</v>
      </c>
      <c r="B8" s="4">
        <v>3.9</v>
      </c>
      <c r="C8" s="4">
        <v>3.4</v>
      </c>
      <c r="D8" s="3">
        <v>2.9</v>
      </c>
      <c r="E8" s="5">
        <f t="shared" si="0"/>
        <v>3.4</v>
      </c>
      <c r="F8" s="5"/>
      <c r="J8" s="1" t="s">
        <v>9</v>
      </c>
      <c r="K8" s="6">
        <v>10000</v>
      </c>
    </row>
    <row r="9" spans="1:13" x14ac:dyDescent="0.2">
      <c r="A9" s="1" t="s">
        <v>10</v>
      </c>
      <c r="B9" s="4">
        <v>4</v>
      </c>
      <c r="C9" s="3">
        <v>3.5</v>
      </c>
      <c r="D9" s="4">
        <v>3</v>
      </c>
      <c r="E9" s="5">
        <f t="shared" si="0"/>
        <v>3.5</v>
      </c>
      <c r="F9" s="5"/>
      <c r="J9" s="1" t="s">
        <v>10</v>
      </c>
      <c r="K9" s="6">
        <v>12000</v>
      </c>
    </row>
    <row r="10" spans="1:13" x14ac:dyDescent="0.2">
      <c r="A10" s="1" t="s">
        <v>11</v>
      </c>
      <c r="B10" s="4">
        <v>4.2</v>
      </c>
      <c r="C10" s="3">
        <v>3.7</v>
      </c>
      <c r="D10" s="3">
        <v>3.2</v>
      </c>
      <c r="E10" s="5">
        <f t="shared" si="0"/>
        <v>3.7000000000000006</v>
      </c>
      <c r="F10" s="5"/>
      <c r="J10" s="1" t="s">
        <v>11</v>
      </c>
      <c r="K10" s="6">
        <v>11500</v>
      </c>
    </row>
    <row r="11" spans="1:13" x14ac:dyDescent="0.2">
      <c r="A11" s="1" t="s">
        <v>12</v>
      </c>
      <c r="B11" s="3">
        <v>4.4000000000000004</v>
      </c>
      <c r="C11" s="4">
        <v>3.9</v>
      </c>
      <c r="D11" s="4">
        <v>3.4</v>
      </c>
      <c r="E11" s="5">
        <f t="shared" si="0"/>
        <v>3.9000000000000004</v>
      </c>
      <c r="F11" s="5"/>
      <c r="J11" s="1" t="s">
        <v>12</v>
      </c>
      <c r="K11" s="6">
        <v>9500</v>
      </c>
    </row>
    <row r="13" spans="1:13" x14ac:dyDescent="0.2">
      <c r="J13" s="1" t="s">
        <v>13</v>
      </c>
      <c r="K13" s="1" t="s">
        <v>14</v>
      </c>
    </row>
    <row r="14" spans="1:13" x14ac:dyDescent="0.2">
      <c r="J14" s="1" t="s">
        <v>15</v>
      </c>
      <c r="K14" s="6">
        <v>20000</v>
      </c>
    </row>
    <row r="15" spans="1:13" x14ac:dyDescent="0.2">
      <c r="A15" t="s">
        <v>16</v>
      </c>
      <c r="J15" s="1" t="s">
        <v>17</v>
      </c>
      <c r="K15" s="6">
        <v>17000</v>
      </c>
    </row>
    <row r="16" spans="1:13" x14ac:dyDescent="0.2">
      <c r="A16" t="s">
        <v>18</v>
      </c>
      <c r="J16" s="1" t="s">
        <v>19</v>
      </c>
      <c r="K16" s="6">
        <v>28000</v>
      </c>
    </row>
    <row r="17" spans="1:13" x14ac:dyDescent="0.2">
      <c r="A17" s="1" t="s">
        <v>1</v>
      </c>
      <c r="B17" s="1" t="s">
        <v>15</v>
      </c>
      <c r="C17" s="1" t="s">
        <v>17</v>
      </c>
      <c r="D17" s="1" t="s">
        <v>19</v>
      </c>
    </row>
    <row r="18" spans="1:13" x14ac:dyDescent="0.2">
      <c r="A18" s="1" t="s">
        <v>7</v>
      </c>
      <c r="B18" s="7">
        <v>1</v>
      </c>
      <c r="C18" s="7">
        <v>0</v>
      </c>
      <c r="D18" s="7">
        <v>1</v>
      </c>
      <c r="F18" t="s">
        <v>20</v>
      </c>
      <c r="J18" s="1" t="s">
        <v>1</v>
      </c>
      <c r="K18" s="1" t="s">
        <v>21</v>
      </c>
      <c r="M18" t="s">
        <v>22</v>
      </c>
    </row>
    <row r="19" spans="1:13" x14ac:dyDescent="0.2">
      <c r="A19" s="1" t="s">
        <v>8</v>
      </c>
      <c r="B19" s="7">
        <v>0</v>
      </c>
      <c r="C19" s="7">
        <v>0</v>
      </c>
      <c r="D19" s="7">
        <v>1</v>
      </c>
      <c r="F19" s="1">
        <f t="shared" ref="F19:H24" si="1">100000000*B18</f>
        <v>100000000</v>
      </c>
      <c r="G19" s="1">
        <f t="shared" si="1"/>
        <v>0</v>
      </c>
      <c r="H19" s="1">
        <f t="shared" si="1"/>
        <v>100000000</v>
      </c>
      <c r="J19" s="1" t="s">
        <v>7</v>
      </c>
      <c r="K19" s="4">
        <v>1.55</v>
      </c>
      <c r="M19" s="5">
        <f>E6-K19</f>
        <v>2.0499999999999998</v>
      </c>
    </row>
    <row r="20" spans="1:13" x14ac:dyDescent="0.2">
      <c r="A20" s="1" t="s">
        <v>9</v>
      </c>
      <c r="B20" s="7">
        <v>0</v>
      </c>
      <c r="C20" s="7">
        <v>0</v>
      </c>
      <c r="D20" s="7">
        <v>1</v>
      </c>
      <c r="F20" s="1">
        <f t="shared" si="1"/>
        <v>0</v>
      </c>
      <c r="G20" s="1">
        <f t="shared" si="1"/>
        <v>0</v>
      </c>
      <c r="H20" s="1">
        <f t="shared" si="1"/>
        <v>100000000</v>
      </c>
      <c r="J20" s="1" t="s">
        <v>8</v>
      </c>
      <c r="K20" s="4">
        <v>1.75</v>
      </c>
      <c r="M20" s="5">
        <f t="shared" ref="M20:M24" si="2">E7-K20</f>
        <v>2.0499999999999994</v>
      </c>
    </row>
    <row r="21" spans="1:13" x14ac:dyDescent="0.2">
      <c r="A21" s="1" t="s">
        <v>10</v>
      </c>
      <c r="B21" s="7">
        <v>0</v>
      </c>
      <c r="C21" s="7">
        <v>1</v>
      </c>
      <c r="D21" s="7">
        <v>0</v>
      </c>
      <c r="F21" s="1">
        <f t="shared" si="1"/>
        <v>0</v>
      </c>
      <c r="G21" s="1">
        <f t="shared" si="1"/>
        <v>0</v>
      </c>
      <c r="H21" s="1">
        <f t="shared" si="1"/>
        <v>100000000</v>
      </c>
      <c r="J21" s="1" t="s">
        <v>9</v>
      </c>
      <c r="K21" s="4">
        <v>1.45</v>
      </c>
      <c r="M21" s="5">
        <f t="shared" si="2"/>
        <v>1.95</v>
      </c>
    </row>
    <row r="22" spans="1:13" x14ac:dyDescent="0.2">
      <c r="A22" s="1" t="s">
        <v>11</v>
      </c>
      <c r="B22" s="7">
        <v>0</v>
      </c>
      <c r="C22" s="7">
        <v>1</v>
      </c>
      <c r="D22" s="7">
        <v>1</v>
      </c>
      <c r="F22" s="1">
        <f t="shared" si="1"/>
        <v>0</v>
      </c>
      <c r="G22" s="1">
        <f t="shared" si="1"/>
        <v>100000000</v>
      </c>
      <c r="H22" s="1">
        <f t="shared" si="1"/>
        <v>0</v>
      </c>
      <c r="J22" s="1" t="s">
        <v>10</v>
      </c>
      <c r="K22" s="4">
        <v>1.5</v>
      </c>
      <c r="M22" s="5">
        <f t="shared" si="2"/>
        <v>2</v>
      </c>
    </row>
    <row r="23" spans="1:13" x14ac:dyDescent="0.2">
      <c r="A23" s="1" t="s">
        <v>12</v>
      </c>
      <c r="B23" s="7">
        <v>1</v>
      </c>
      <c r="C23" s="7">
        <v>0</v>
      </c>
      <c r="D23" s="7">
        <v>0</v>
      </c>
      <c r="F23" s="1">
        <f t="shared" si="1"/>
        <v>0</v>
      </c>
      <c r="G23" s="1">
        <f t="shared" si="1"/>
        <v>100000000</v>
      </c>
      <c r="H23" s="1">
        <f t="shared" si="1"/>
        <v>100000000</v>
      </c>
      <c r="J23" s="1" t="s">
        <v>11</v>
      </c>
      <c r="K23" s="4">
        <v>1.6</v>
      </c>
      <c r="M23" s="5">
        <f t="shared" si="2"/>
        <v>2.1000000000000005</v>
      </c>
    </row>
    <row r="24" spans="1:13" x14ac:dyDescent="0.2">
      <c r="A24" s="8" t="s">
        <v>23</v>
      </c>
      <c r="B24" s="9">
        <f>SUM(B18:B23)</f>
        <v>2</v>
      </c>
      <c r="C24" s="9">
        <f t="shared" ref="C24:D24" si="3">SUM(C18:C23)</f>
        <v>2</v>
      </c>
      <c r="D24" s="9">
        <f t="shared" si="3"/>
        <v>4</v>
      </c>
      <c r="F24" s="1">
        <f t="shared" si="1"/>
        <v>100000000</v>
      </c>
      <c r="G24" s="1">
        <f t="shared" si="1"/>
        <v>0</v>
      </c>
      <c r="H24" s="1">
        <f t="shared" si="1"/>
        <v>0</v>
      </c>
      <c r="J24" s="1" t="s">
        <v>12</v>
      </c>
      <c r="K24" s="4">
        <v>1.7</v>
      </c>
      <c r="M24" s="5">
        <f t="shared" si="2"/>
        <v>2.2000000000000002</v>
      </c>
    </row>
    <row r="25" spans="1:13" x14ac:dyDescent="0.2">
      <c r="A25" s="2" t="s">
        <v>24</v>
      </c>
      <c r="K25" s="5"/>
    </row>
    <row r="26" spans="1:13" x14ac:dyDescent="0.2">
      <c r="A26" t="s">
        <v>25</v>
      </c>
      <c r="B26" s="10">
        <v>2</v>
      </c>
      <c r="C26" s="10">
        <v>2</v>
      </c>
      <c r="D26" s="10">
        <v>4</v>
      </c>
      <c r="K26" s="5"/>
    </row>
    <row r="27" spans="1:13" x14ac:dyDescent="0.2">
      <c r="A27" t="s">
        <v>26</v>
      </c>
      <c r="B27" s="10">
        <v>4</v>
      </c>
      <c r="C27" s="10">
        <v>4</v>
      </c>
      <c r="D27" s="10">
        <v>6</v>
      </c>
      <c r="J27" s="1" t="s">
        <v>27</v>
      </c>
      <c r="K27" s="11" t="s">
        <v>28</v>
      </c>
      <c r="L27" s="1" t="s">
        <v>29</v>
      </c>
      <c r="M27" s="1" t="s">
        <v>30</v>
      </c>
    </row>
    <row r="28" spans="1:13" x14ac:dyDescent="0.2">
      <c r="J28" s="1" t="s">
        <v>31</v>
      </c>
      <c r="K28" s="4">
        <v>0.2</v>
      </c>
      <c r="L28" s="6">
        <v>1000</v>
      </c>
      <c r="M28" s="6">
        <v>20</v>
      </c>
    </row>
    <row r="29" spans="1:13" x14ac:dyDescent="0.2">
      <c r="A29" t="s">
        <v>32</v>
      </c>
      <c r="J29" s="1" t="s">
        <v>33</v>
      </c>
      <c r="K29" s="12">
        <v>0.15</v>
      </c>
      <c r="L29" s="6">
        <v>2000</v>
      </c>
      <c r="M29" s="6">
        <v>12</v>
      </c>
    </row>
    <row r="30" spans="1:13" x14ac:dyDescent="0.2">
      <c r="A30" s="1" t="s">
        <v>1</v>
      </c>
      <c r="B30" s="1" t="s">
        <v>2</v>
      </c>
      <c r="C30" s="1" t="s">
        <v>3</v>
      </c>
      <c r="D30" s="1" t="s">
        <v>4</v>
      </c>
      <c r="E30" s="2" t="s">
        <v>34</v>
      </c>
      <c r="G30" s="1" t="s">
        <v>6</v>
      </c>
      <c r="J30" s="1" t="s">
        <v>35</v>
      </c>
      <c r="K30" s="12">
        <v>0.1</v>
      </c>
      <c r="L30" s="6">
        <v>3000</v>
      </c>
      <c r="M30" s="6">
        <v>7</v>
      </c>
    </row>
    <row r="31" spans="1:13" x14ac:dyDescent="0.2">
      <c r="A31" s="1" t="s">
        <v>7</v>
      </c>
      <c r="B31" s="7">
        <v>10500</v>
      </c>
      <c r="C31" s="7">
        <v>0</v>
      </c>
      <c r="D31" s="7">
        <v>2000</v>
      </c>
      <c r="E31">
        <f>SUM(B31:D31)</f>
        <v>12500</v>
      </c>
      <c r="F31" t="s">
        <v>36</v>
      </c>
      <c r="G31" s="13">
        <f>K6</f>
        <v>12500</v>
      </c>
    </row>
    <row r="32" spans="1:13" x14ac:dyDescent="0.2">
      <c r="A32" s="1" t="s">
        <v>8</v>
      </c>
      <c r="B32" s="7">
        <v>0</v>
      </c>
      <c r="C32" s="7">
        <v>0</v>
      </c>
      <c r="D32" s="7">
        <v>5525</v>
      </c>
      <c r="E32">
        <f t="shared" ref="E32:E36" si="4">SUM(B32:D32)</f>
        <v>5525</v>
      </c>
      <c r="F32" t="s">
        <v>36</v>
      </c>
      <c r="G32" s="13">
        <f t="shared" ref="G32:G36" si="5">K7</f>
        <v>12000</v>
      </c>
      <c r="H32" t="s">
        <v>37</v>
      </c>
    </row>
    <row r="33" spans="1:8" x14ac:dyDescent="0.2">
      <c r="A33" s="1" t="s">
        <v>9</v>
      </c>
      <c r="B33" s="7">
        <v>0</v>
      </c>
      <c r="C33" s="7">
        <v>0</v>
      </c>
      <c r="D33" s="7">
        <v>10000</v>
      </c>
      <c r="E33">
        <f t="shared" si="4"/>
        <v>10000</v>
      </c>
      <c r="F33" t="s">
        <v>36</v>
      </c>
      <c r="G33" s="13">
        <f>K8</f>
        <v>10000</v>
      </c>
    </row>
    <row r="34" spans="1:8" x14ac:dyDescent="0.2">
      <c r="A34" s="1" t="s">
        <v>10</v>
      </c>
      <c r="B34" s="7">
        <v>0</v>
      </c>
      <c r="C34" s="7">
        <v>12000</v>
      </c>
      <c r="D34" s="7">
        <v>0</v>
      </c>
      <c r="E34">
        <f t="shared" si="4"/>
        <v>12000</v>
      </c>
      <c r="F34" t="s">
        <v>36</v>
      </c>
      <c r="G34" s="13">
        <f t="shared" si="5"/>
        <v>12000</v>
      </c>
    </row>
    <row r="35" spans="1:8" x14ac:dyDescent="0.2">
      <c r="A35" s="1" t="s">
        <v>11</v>
      </c>
      <c r="B35" s="7">
        <v>0</v>
      </c>
      <c r="C35" s="7">
        <v>5000</v>
      </c>
      <c r="D35" s="7">
        <v>6500</v>
      </c>
      <c r="E35">
        <f t="shared" si="4"/>
        <v>11500</v>
      </c>
      <c r="F35" t="s">
        <v>36</v>
      </c>
      <c r="G35" s="13">
        <f t="shared" si="5"/>
        <v>11500</v>
      </c>
    </row>
    <row r="36" spans="1:8" x14ac:dyDescent="0.2">
      <c r="A36" s="1" t="s">
        <v>12</v>
      </c>
      <c r="B36" s="7">
        <v>9500</v>
      </c>
      <c r="C36" s="7">
        <v>0</v>
      </c>
      <c r="D36" s="7">
        <v>0</v>
      </c>
      <c r="E36">
        <f t="shared" si="4"/>
        <v>9500</v>
      </c>
      <c r="F36" t="s">
        <v>36</v>
      </c>
      <c r="G36" s="13">
        <f t="shared" si="5"/>
        <v>9500</v>
      </c>
    </row>
    <row r="37" spans="1:8" x14ac:dyDescent="0.2">
      <c r="A37" s="8" t="s">
        <v>38</v>
      </c>
      <c r="B37" s="9">
        <f>SUM(B31:B36)</f>
        <v>20000</v>
      </c>
      <c r="C37" s="9">
        <f t="shared" ref="C37:D37" si="6">SUM(C31:C36)</f>
        <v>17000</v>
      </c>
      <c r="D37" s="9">
        <f t="shared" si="6"/>
        <v>24025</v>
      </c>
      <c r="E37">
        <f>SUM(B37:D37)</f>
        <v>61025</v>
      </c>
    </row>
    <row r="38" spans="1:8" x14ac:dyDescent="0.2">
      <c r="B38" t="s">
        <v>36</v>
      </c>
      <c r="C38" t="s">
        <v>36</v>
      </c>
      <c r="D38" t="s">
        <v>36</v>
      </c>
      <c r="G38" s="10">
        <f>SUM(G31:G36)</f>
        <v>67500</v>
      </c>
      <c r="H38" t="s">
        <v>39</v>
      </c>
    </row>
    <row r="39" spans="1:8" x14ac:dyDescent="0.2">
      <c r="A39" t="s">
        <v>40</v>
      </c>
      <c r="B39" s="10">
        <v>20000</v>
      </c>
      <c r="C39" s="10">
        <v>17000</v>
      </c>
      <c r="D39" s="10">
        <v>28000</v>
      </c>
      <c r="F39" s="10">
        <f>SUM(B39:D39)</f>
        <v>65000</v>
      </c>
    </row>
    <row r="40" spans="1:8" x14ac:dyDescent="0.2">
      <c r="D40" t="s">
        <v>37</v>
      </c>
      <c r="F40" t="s">
        <v>41</v>
      </c>
    </row>
    <row r="42" spans="1:8" x14ac:dyDescent="0.2">
      <c r="A42" s="1" t="s">
        <v>42</v>
      </c>
      <c r="B42" s="11" t="s">
        <v>43</v>
      </c>
      <c r="D42" t="s">
        <v>44</v>
      </c>
    </row>
    <row r="43" spans="1:8" x14ac:dyDescent="0.2">
      <c r="A43" s="1" t="s">
        <v>31</v>
      </c>
      <c r="B43" s="7">
        <v>16025.000000000062</v>
      </c>
      <c r="C43" t="s">
        <v>36</v>
      </c>
      <c r="D43" s="10">
        <f>L28*M28</f>
        <v>20000</v>
      </c>
      <c r="E43" t="s">
        <v>37</v>
      </c>
    </row>
    <row r="44" spans="1:8" x14ac:dyDescent="0.2">
      <c r="A44" s="1" t="s">
        <v>33</v>
      </c>
      <c r="B44" s="7">
        <v>24000</v>
      </c>
      <c r="C44" t="s">
        <v>36</v>
      </c>
      <c r="D44" s="10">
        <f>L29*M29</f>
        <v>24000</v>
      </c>
    </row>
    <row r="45" spans="1:8" x14ac:dyDescent="0.2">
      <c r="A45" s="1" t="s">
        <v>35</v>
      </c>
      <c r="B45" s="7">
        <v>21000</v>
      </c>
      <c r="C45" t="s">
        <v>36</v>
      </c>
      <c r="D45" s="10">
        <f>L30*M30</f>
        <v>21000</v>
      </c>
    </row>
    <row r="46" spans="1:8" x14ac:dyDescent="0.2">
      <c r="A46" s="9" t="s">
        <v>45</v>
      </c>
      <c r="B46" s="9">
        <f>SUM(B43:B45)</f>
        <v>61025.000000000058</v>
      </c>
    </row>
    <row r="49" spans="1:2" x14ac:dyDescent="0.2">
      <c r="A49" s="1" t="s">
        <v>46</v>
      </c>
      <c r="B49" s="14">
        <f>SUMPRODUCT(E31:E36,K19:K24)</f>
        <v>96093.75</v>
      </c>
    </row>
    <row r="50" spans="1:2" x14ac:dyDescent="0.2">
      <c r="A50" s="1" t="s">
        <v>47</v>
      </c>
      <c r="B50" s="11">
        <f>SUMPRODUCT(B43:B45,K28:K30)</f>
        <v>8905.0000000000127</v>
      </c>
    </row>
    <row r="52" spans="1:2" x14ac:dyDescent="0.2">
      <c r="A52" s="1" t="s">
        <v>48</v>
      </c>
      <c r="B52" s="1" t="s">
        <v>49</v>
      </c>
    </row>
    <row r="53" spans="1:2" x14ac:dyDescent="0.2">
      <c r="A53" s="11">
        <f>B49+B50</f>
        <v>104998.75000000001</v>
      </c>
      <c r="B53" s="15">
        <v>105000</v>
      </c>
    </row>
    <row r="56" spans="1:2" x14ac:dyDescent="0.2">
      <c r="A56" s="1" t="s">
        <v>50</v>
      </c>
    </row>
    <row r="57" spans="1:2" x14ac:dyDescent="0.2">
      <c r="A57" s="14">
        <f>SUMPRODUCT(B31:D36,B6:D11)</f>
        <v>219582.5</v>
      </c>
    </row>
    <row r="60" spans="1:2" x14ac:dyDescent="0.2">
      <c r="A60" t="s">
        <v>51</v>
      </c>
      <c r="B60" s="16">
        <f>A57-A53</f>
        <v>114583.74999999999</v>
      </c>
    </row>
  </sheetData>
  <mergeCells count="2">
    <mergeCell ref="A1:I3"/>
    <mergeCell ref="K1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Karun Reddy Gaddam (Student)</dc:creator>
  <cp:lastModifiedBy>Sai Karun Reddy Gaddam (Student)</cp:lastModifiedBy>
  <dcterms:created xsi:type="dcterms:W3CDTF">2023-12-03T02:28:35Z</dcterms:created>
  <dcterms:modified xsi:type="dcterms:W3CDTF">2023-12-06T01:24:50Z</dcterms:modified>
</cp:coreProperties>
</file>