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\Desktop\Data Analyst Boot camp\"/>
    </mc:Choice>
  </mc:AlternateContent>
  <xr:revisionPtr revIDLastSave="0" documentId="8_{B32B94E6-DF3A-4F63-8DEF-F4FB6AF57423}" xr6:coauthVersionLast="47" xr6:coauthVersionMax="47" xr10:uidLastSave="{00000000-0000-0000-0000-000000000000}"/>
  <bookViews>
    <workbookView xWindow="-108" yWindow="-108" windowWidth="23256" windowHeight="12456" xr2:uid="{9530BDCB-4E13-4924-AE12-09A760334EFF}"/>
  </bookViews>
  <sheets>
    <sheet name="My_Expenses" sheetId="9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9" l="1"/>
  <c r="C30" i="9"/>
  <c r="D30" i="9"/>
  <c r="E30" i="9"/>
  <c r="N30" i="9"/>
  <c r="B30" i="9"/>
  <c r="N16" i="9"/>
  <c r="N17" i="9"/>
  <c r="N18" i="9"/>
  <c r="N19" i="9"/>
  <c r="N20" i="9"/>
  <c r="N22" i="9"/>
  <c r="N23" i="9"/>
  <c r="N25" i="9"/>
  <c r="N26" i="9"/>
  <c r="N27" i="9"/>
  <c r="E28" i="9"/>
  <c r="D28" i="9"/>
  <c r="C28" i="9"/>
  <c r="B28" i="9"/>
  <c r="E11" i="9"/>
  <c r="D11" i="9"/>
  <c r="C11" i="9"/>
  <c r="B11" i="9"/>
  <c r="N7" i="9"/>
  <c r="N8" i="9"/>
  <c r="N9" i="9"/>
  <c r="N10" i="9"/>
  <c r="N11" i="9" l="1"/>
</calcChain>
</file>

<file path=xl/sharedStrings.xml><?xml version="1.0" encoding="utf-8"?>
<sst xmlns="http://schemas.openxmlformats.org/spreadsheetml/2006/main" count="62" uniqueCount="42">
  <si>
    <t>Item</t>
  </si>
  <si>
    <t>Groceries</t>
  </si>
  <si>
    <t>Food</t>
  </si>
  <si>
    <t>Total</t>
  </si>
  <si>
    <t>Personal Income,Expense Tracker</t>
  </si>
  <si>
    <t>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</si>
  <si>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</si>
  <si>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</si>
  <si>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</si>
  <si>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</si>
  <si>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</si>
  <si>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</si>
  <si>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</si>
  <si>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</si>
  <si>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</si>
  <si>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</si>
  <si>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</si>
  <si>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</si>
  <si>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</si>
  <si>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</si>
  <si>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</si>
  <si>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</t>
  </si>
  <si>
    <t>Freelancing</t>
  </si>
  <si>
    <t>Expenses</t>
  </si>
  <si>
    <t>Housing</t>
  </si>
  <si>
    <t xml:space="preserve">Mortgage or Rent </t>
  </si>
  <si>
    <t>Phone</t>
  </si>
  <si>
    <t xml:space="preserve">Electricity </t>
  </si>
  <si>
    <t>Gas</t>
  </si>
  <si>
    <t>Other Maintenance</t>
  </si>
  <si>
    <t>Dinning out</t>
  </si>
  <si>
    <t>Transportation</t>
  </si>
  <si>
    <t>Fuel Expenses</t>
  </si>
  <si>
    <t>Bus/Train/Taxi/Flight</t>
  </si>
  <si>
    <t>Vehicle maintenance</t>
  </si>
  <si>
    <t>Column1</t>
  </si>
  <si>
    <t>Savings/Deficit</t>
  </si>
  <si>
    <t xml:space="preserve">Montly Savings Target                                      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</si>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</sst>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5" fillId="5" borderId="0" xfId="0" applyFont="1" applyFill="1"/>
    <xf numFmtId="0" fontId="6" fillId="0" borderId="0" xfId="0" applyFont="1"/>
    <xf numFmtId="0" fontId="7" fillId="0" borderId="0" xfId="0" applyFo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8" fillId="7" borderId="0" xfId="0" applyFont="1" applyFill="1" applyAlignme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1" xfId="0" applyFont="1" applyFill="1" applyBorder="1"/>
    <xf numFmtId="0" fontId="7" fillId="0" borderId="0" xfId="0" applyFont="1" applyFill="1" applyBorder="1"/>
    <xf numFmtId="0" fontId="8" fillId="4" borderId="0" xfId="0" applyFont="1" applyFill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color theme="1"/>
        <name val="Times New Roman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border>
        <top style="medium">
          <color indexed="64"/>
        </top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>
        <top style="medium">
          <color indexed="64"/>
        </top>
      </border>
    </dxf>
    <dxf>
      <font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border outline="0">
        <top style="medium">
          <color indexed="64"/>
        </top>
      </border>
    </dxf>
  </dxfs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8C2280-62AB-4A8E-AB91-7A6F6430F8FE}" name="Table1" displayName="Table1" ref="A6:N11" totalsRowCount="1" headerRowDxfId="28" tableBorderDxfId="30" totalsRowBorderDxfId="22">
  <tableColumns count="14">
    <tableColumn id="1" xr3:uid="{A7023861-AAAF-409B-A2E7-B50FBA389563}" name="Item" totalsRowLabel="Total" dataDxfId="29" totalsRowDxfId="21"/>
    <tableColumn id="2" xr3:uid="{C25486DE-064E-486F-A756-12684B3E8D28}" name="Jan" totalsRowFunction="sum" dataDxfId="27"/>
    <tableColumn id="3" xr3:uid="{FC69D616-91E1-46FD-BD5A-B67EC1D3C39C}" name="Feb" totalsRowFunction="sum" dataDxfId="26"/>
    <tableColumn id="4" xr3:uid="{9E0B52FA-7A19-4D48-A4B6-83D0348C026D}" name="Mar" totalsRowFunction="sum" dataDxfId="25"/>
    <tableColumn id="5" xr3:uid="{034619F1-1AB5-4EA0-9D55-5E072A18C9F5}" name="Apr" totalsRowFunction="sum" dataDxfId="24"/>
    <tableColumn id="6" xr3:uid="{C9B2CFFD-7ECE-4AD0-A7E1-99F62CE8CA85}" name="May"/>
    <tableColumn id="7" xr3:uid="{C4A45C5F-90E1-4139-AFAA-499F5A2C6AA9}" name="Jun"/>
    <tableColumn id="8" xr3:uid="{D0A13342-A7F6-4E53-A3B7-E07A5094E46C}" name="Jul"/>
    <tableColumn id="9" xr3:uid="{93CD9E90-BF4A-42B4-9C51-89E2BA38AC12}" name="Aug"/>
    <tableColumn id="10" xr3:uid="{5B43F725-21DC-4EE5-8657-E110FC05F34F}" name="Sep"/>
    <tableColumn id="11" xr3:uid="{C175ABD9-8D50-4301-A89A-CB974EC20E1C}" name="Oct"/>
    <tableColumn id="12" xr3:uid="{6B65B87C-B4C7-4241-A9B1-E01269DE7A82}" name="Nov"/>
    <tableColumn id="13" xr3:uid="{401C497B-5D91-4583-8565-DDC05D9F4820}" name="Dec"/>
    <tableColumn id="14" xr3:uid="{6BD7A8DD-4BEE-4C76-BE94-BC4026B257E4}" name="Year To Date" totalsRowFunction="sum" dataDxfId="23">
      <calculatedColumnFormula>SUM(Table1[[#This Row],[Jan]:[Dec]])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CFC2C1-525B-49A0-B011-7B0D2AFE50E6}" name="Table5" displayName="Table5" ref="A14:N28" totalsRowCount="1" headerRowDxfId="18" tableBorderDxfId="20" totalsRowBorderDxfId="16">
  <tableColumns count="14">
    <tableColumn id="1" xr3:uid="{D5ABC6DB-C309-43A6-A417-8A3E87B66F8D}" name="Item" totalsRowLabel="Total" dataDxfId="19" totalsRowDxfId="15"/>
    <tableColumn id="2" xr3:uid="{2D3A28C6-CAF6-40CE-8A9C-30B4AB1E996B}" name="Jan" totalsRowFunction="sum" totalsRowDxfId="12"/>
    <tableColumn id="3" xr3:uid="{ADDB9866-184A-4489-80EF-480531F57BE2}" name="Feb" totalsRowFunction="sum" totalsRowDxfId="11"/>
    <tableColumn id="4" xr3:uid="{97355D6E-20C0-4831-9F5D-843F3D2412D1}" name="Mar" totalsRowFunction="sum" totalsRowDxfId="10"/>
    <tableColumn id="5" xr3:uid="{0DB74261-05D9-4563-BB32-EB04601AD4AD}" name="Apr" totalsRowFunction="sum" totalsRowDxfId="9"/>
    <tableColumn id="6" xr3:uid="{0769131E-B07A-4208-A53B-7D55037D846F}" name="May" totalsRowDxfId="8"/>
    <tableColumn id="7" xr3:uid="{01187D41-90C7-4CDA-A898-6DB301C12CDC}" name="Jun" totalsRowDxfId="7"/>
    <tableColumn id="8" xr3:uid="{74E8DF43-3DD4-4BB4-AEBD-787955AEFE30}" name="Jul" totalsRowDxfId="6"/>
    <tableColumn id="9" xr3:uid="{70B66A44-23C5-4501-A826-577C903BED92}" name="Aug" totalsRowDxfId="5"/>
    <tableColumn id="10" xr3:uid="{EB0B3E2D-EBE2-4468-8A90-B3A282EAB1B9}" name="Sep" totalsRowDxfId="4"/>
    <tableColumn id="11" xr3:uid="{9BECBB00-D949-487F-A078-F3AE97648512}" name="Oct" totalsRowDxfId="3"/>
    <tableColumn id="12" xr3:uid="{4EFB93DA-7D73-438B-9602-3C3C8B224E69}" name="Nov" totalsRowDxfId="2"/>
    <tableColumn id="13" xr3:uid="{2434B4D0-8065-4C53-B006-CFE76549C8B0}" name="Dec" totalsRowDxfId="1"/>
    <tableColumn id="14" xr3:uid="{0D90ACF5-2DB8-4618-BC82-C3067E0433F5}" name="Year To Date" totalsRowFunction="sum" dataDxfId="17" totalsRowDxfId="0">
      <calculatedColumnFormula>SUM(Table5[[#This Row],[Jan]:[Dec]])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E6F0-2E51-419F-8BA6-051CE427197B}">
  <dimension ref="A1:N30"/>
  <sheetViews>
    <sheetView tabSelected="1" zoomScale="85" zoomScaleNormal="85" workbookViewId="0">
      <selection activeCell="P17" sqref="P17"/>
    </sheetView>
  </sheetViews>
  <sheetFormatPr defaultRowHeight="14.4" x14ac:dyDescent="0.3"/>
  <cols>
    <col min="1" max="1" width="67.5546875" customWidth="1"/>
    <col min="14" max="14" width="15.88671875" customWidth="1"/>
  </cols>
  <sheetData>
    <row r="1" spans="1:14" ht="24.6" x14ac:dyDescent="0.4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3">
      <c r="A3" s="18" t="s">
        <v>37</v>
      </c>
      <c r="B3" s="18">
        <v>40000</v>
      </c>
      <c r="C3" s="18"/>
      <c r="D3" s="18"/>
      <c r="E3" s="18"/>
      <c r="F3" s="18"/>
      <c r="G3" s="18"/>
      <c r="H3" s="18"/>
    </row>
    <row r="4" spans="1:14" ht="15" thickBot="1" x14ac:dyDescent="0.35"/>
    <row r="5" spans="1:14" ht="20.399999999999999" x14ac:dyDescent="0.35">
      <c r="A5" s="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.6" x14ac:dyDescent="0.3">
      <c r="A6" s="2" t="s">
        <v>0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</row>
    <row r="7" spans="1:14" ht="15.6" x14ac:dyDescent="0.3">
      <c r="A7" s="4" t="s">
        <v>19</v>
      </c>
      <c r="B7" s="3">
        <v>60000</v>
      </c>
      <c r="C7" s="3">
        <v>60000</v>
      </c>
      <c r="D7" s="3">
        <v>60000</v>
      </c>
      <c r="E7" s="3">
        <v>75000</v>
      </c>
      <c r="N7" s="3">
        <f>SUM(Table1[[#This Row],[Jan]:[Dec]])</f>
        <v>255000</v>
      </c>
    </row>
    <row r="8" spans="1:14" ht="15.6" x14ac:dyDescent="0.3">
      <c r="A8" s="4" t="s">
        <v>20</v>
      </c>
      <c r="B8" s="3">
        <v>14000</v>
      </c>
      <c r="C8" s="3">
        <v>14000</v>
      </c>
      <c r="D8" s="3">
        <v>0</v>
      </c>
      <c r="E8" s="3">
        <v>15000</v>
      </c>
      <c r="N8" s="3">
        <f>SUM(Table1[[#This Row],[Jan]:[Dec]])</f>
        <v>43000</v>
      </c>
    </row>
    <row r="9" spans="1:14" ht="15.6" x14ac:dyDescent="0.3">
      <c r="A9" s="4" t="s">
        <v>21</v>
      </c>
      <c r="B9" s="3">
        <v>2000</v>
      </c>
      <c r="C9" s="3">
        <v>600</v>
      </c>
      <c r="D9" s="3">
        <v>1400</v>
      </c>
      <c r="E9" s="3">
        <v>0</v>
      </c>
      <c r="N9" s="3">
        <f>SUM(Table1[[#This Row],[Jan]:[Dec]])</f>
        <v>4000</v>
      </c>
    </row>
    <row r="10" spans="1:14" ht="16.2" thickBot="1" x14ac:dyDescent="0.35">
      <c r="A10" s="4" t="s">
        <v>22</v>
      </c>
      <c r="B10" s="3">
        <v>0</v>
      </c>
      <c r="C10" s="3">
        <v>0</v>
      </c>
      <c r="D10" s="3">
        <v>0</v>
      </c>
      <c r="E10" s="3">
        <v>0</v>
      </c>
      <c r="N10" s="3">
        <f>SUM(Table1[[#This Row],[Jan]:[Dec]])</f>
        <v>0</v>
      </c>
    </row>
    <row r="11" spans="1:14" ht="16.2" thickBot="1" x14ac:dyDescent="0.35">
      <c r="A11" s="7" t="s">
        <v>3</v>
      </c>
      <c r="B11" s="8">
        <f>SUBTOTAL(109,Table1[Jan])</f>
        <v>76000</v>
      </c>
      <c r="C11" s="8">
        <f>SUBTOTAL(109,Table1[Feb])</f>
        <v>74600</v>
      </c>
      <c r="D11" s="8">
        <f>SUBTOTAL(109,Table1[Mar])</f>
        <v>61400</v>
      </c>
      <c r="E11" s="8">
        <f>SUBTOTAL(109,Table1[Apr])</f>
        <v>90000</v>
      </c>
      <c r="F11" s="9"/>
      <c r="G11" s="9"/>
      <c r="H11" s="9"/>
      <c r="I11" s="9"/>
      <c r="J11" s="9"/>
      <c r="K11" s="9"/>
      <c r="L11" s="9"/>
      <c r="M11" s="9"/>
      <c r="N11" s="10">
        <f>SUBTOTAL(109,Table1[Year To Date])</f>
        <v>302000</v>
      </c>
    </row>
    <row r="12" spans="1:14" ht="15" thickBot="1" x14ac:dyDescent="0.35"/>
    <row r="13" spans="1:14" ht="20.399999999999999" x14ac:dyDescent="0.35">
      <c r="A13" s="12" t="s">
        <v>23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/>
    </row>
    <row r="14" spans="1:14" ht="15.6" x14ac:dyDescent="0.3">
      <c r="A14" s="2" t="s">
        <v>0</v>
      </c>
      <c r="B14" s="2" t="s">
        <v>6</v>
      </c>
      <c r="C14" s="2" t="s">
        <v>7</v>
      </c>
      <c r="D14" s="2" t="s">
        <v>8</v>
      </c>
      <c r="E14" s="2" t="s">
        <v>9</v>
      </c>
      <c r="F14" s="2" t="s">
        <v>10</v>
      </c>
      <c r="G14" s="2" t="s">
        <v>11</v>
      </c>
      <c r="H14" s="2" t="s">
        <v>12</v>
      </c>
      <c r="I14" s="2" t="s">
        <v>13</v>
      </c>
      <c r="J14" s="2" t="s">
        <v>14</v>
      </c>
      <c r="K14" s="2" t="s">
        <v>15</v>
      </c>
      <c r="L14" s="2" t="s">
        <v>16</v>
      </c>
      <c r="M14" s="2" t="s">
        <v>17</v>
      </c>
      <c r="N14" s="2" t="s">
        <v>18</v>
      </c>
    </row>
    <row r="15" spans="1:14" ht="15.6" x14ac:dyDescent="0.3">
      <c r="A15" s="11" t="s">
        <v>24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ht="15.6" x14ac:dyDescent="0.3">
      <c r="A16" s="4" t="s">
        <v>25</v>
      </c>
      <c r="B16" s="4">
        <v>23000</v>
      </c>
      <c r="C16" s="4">
        <v>23000</v>
      </c>
      <c r="D16" s="4">
        <v>23000</v>
      </c>
      <c r="E16" s="4">
        <v>22500</v>
      </c>
      <c r="F16" s="3"/>
      <c r="G16" s="3"/>
      <c r="H16" s="3"/>
      <c r="I16" s="3"/>
      <c r="J16" s="3"/>
      <c r="K16" s="3"/>
      <c r="L16" s="3"/>
      <c r="M16" s="3"/>
      <c r="N16" s="3">
        <f>SUM(Table5[[#This Row],[Jan]:[Dec]])</f>
        <v>91500</v>
      </c>
    </row>
    <row r="17" spans="1:14" ht="15.6" x14ac:dyDescent="0.3">
      <c r="A17" s="4" t="s">
        <v>26</v>
      </c>
      <c r="B17" s="4">
        <v>400</v>
      </c>
      <c r="C17" s="4">
        <v>400</v>
      </c>
      <c r="D17" s="4">
        <v>400</v>
      </c>
      <c r="E17" s="4">
        <v>400</v>
      </c>
      <c r="F17" s="3"/>
      <c r="G17" s="3"/>
      <c r="H17" s="3"/>
      <c r="I17" s="3"/>
      <c r="J17" s="3"/>
      <c r="K17" s="3"/>
      <c r="L17" s="3"/>
      <c r="M17" s="3"/>
      <c r="N17" s="3">
        <f>SUM(Table5[[#This Row],[Jan]:[Dec]])</f>
        <v>1600</v>
      </c>
    </row>
    <row r="18" spans="1:14" ht="15.6" x14ac:dyDescent="0.3">
      <c r="A18" s="4" t="s">
        <v>27</v>
      </c>
      <c r="B18" s="4">
        <v>1700</v>
      </c>
      <c r="C18" s="4">
        <v>1600</v>
      </c>
      <c r="D18" s="4">
        <v>2300</v>
      </c>
      <c r="E18" s="4">
        <v>2800</v>
      </c>
      <c r="F18" s="3"/>
      <c r="G18" s="3"/>
      <c r="H18" s="3"/>
      <c r="I18" s="3"/>
      <c r="J18" s="3"/>
      <c r="K18" s="3"/>
      <c r="L18" s="3"/>
      <c r="M18" s="3"/>
      <c r="N18" s="3">
        <f>SUM(Table5[[#This Row],[Jan]:[Dec]])</f>
        <v>8400</v>
      </c>
    </row>
    <row r="19" spans="1:14" ht="15.6" x14ac:dyDescent="0.3">
      <c r="A19" s="4" t="s">
        <v>28</v>
      </c>
      <c r="B19" s="4">
        <v>800</v>
      </c>
      <c r="C19" s="4">
        <v>950</v>
      </c>
      <c r="D19" s="4">
        <v>940</v>
      </c>
      <c r="E19" s="4">
        <v>1020</v>
      </c>
      <c r="F19" s="3"/>
      <c r="G19" s="3"/>
      <c r="H19" s="3"/>
      <c r="I19" s="3"/>
      <c r="J19" s="3"/>
      <c r="K19" s="3"/>
      <c r="L19" s="3"/>
      <c r="M19" s="3"/>
      <c r="N19" s="3">
        <f>SUM(Table5[[#This Row],[Jan]:[Dec]])</f>
        <v>3710</v>
      </c>
    </row>
    <row r="20" spans="1:14" ht="15.6" x14ac:dyDescent="0.3">
      <c r="A20" s="4" t="s">
        <v>29</v>
      </c>
      <c r="B20" s="4">
        <v>600</v>
      </c>
      <c r="C20" s="4">
        <v>230</v>
      </c>
      <c r="D20" s="4">
        <v>2350</v>
      </c>
      <c r="E20" s="4">
        <v>1540</v>
      </c>
      <c r="F20" s="3"/>
      <c r="G20" s="3"/>
      <c r="H20" s="3"/>
      <c r="I20" s="3"/>
      <c r="J20" s="3"/>
      <c r="K20" s="3"/>
      <c r="L20" s="3"/>
      <c r="M20" s="3"/>
      <c r="N20" s="3">
        <f>SUM(Table5[[#This Row],[Jan]:[Dec]])</f>
        <v>4720</v>
      </c>
    </row>
    <row r="21" spans="1:14" ht="15.6" x14ac:dyDescent="0.3">
      <c r="A21" s="11" t="s">
        <v>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ht="15.6" x14ac:dyDescent="0.3">
      <c r="A22" s="16" t="s">
        <v>1</v>
      </c>
      <c r="B22" s="4">
        <v>200</v>
      </c>
      <c r="C22" s="4">
        <v>180</v>
      </c>
      <c r="D22" s="4">
        <v>160</v>
      </c>
      <c r="E22" s="4">
        <v>210</v>
      </c>
      <c r="F22" s="3"/>
      <c r="G22" s="3"/>
      <c r="H22" s="3"/>
      <c r="I22" s="3"/>
      <c r="J22" s="3"/>
      <c r="K22" s="3"/>
      <c r="L22" s="3"/>
      <c r="M22" s="3"/>
      <c r="N22" s="3">
        <f>SUM(Table5[[#This Row],[Jan]:[Dec]])</f>
        <v>750</v>
      </c>
    </row>
    <row r="23" spans="1:14" ht="15.6" x14ac:dyDescent="0.3">
      <c r="A23" s="16" t="s">
        <v>30</v>
      </c>
      <c r="B23" s="4">
        <v>50</v>
      </c>
      <c r="C23" s="4">
        <v>45</v>
      </c>
      <c r="D23" s="4">
        <v>37</v>
      </c>
      <c r="E23" s="4">
        <v>0</v>
      </c>
      <c r="F23" s="3"/>
      <c r="G23" s="3"/>
      <c r="H23" s="3"/>
      <c r="I23" s="3"/>
      <c r="J23" s="3"/>
      <c r="K23" s="3"/>
      <c r="L23" s="3"/>
      <c r="M23" s="3"/>
      <c r="N23" s="3">
        <f>SUM(Table5[[#This Row],[Jan]:[Dec]])</f>
        <v>132</v>
      </c>
    </row>
    <row r="24" spans="1:14" ht="15.6" x14ac:dyDescent="0.3">
      <c r="A24" s="11" t="s">
        <v>31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ht="15.6" x14ac:dyDescent="0.3">
      <c r="A25" s="16" t="s">
        <v>32</v>
      </c>
      <c r="B25" s="4">
        <v>125</v>
      </c>
      <c r="C25" s="4">
        <v>100</v>
      </c>
      <c r="D25" s="4">
        <v>67</v>
      </c>
      <c r="E25" s="4">
        <v>140</v>
      </c>
      <c r="F25" s="3"/>
      <c r="G25" s="3"/>
      <c r="H25" s="3"/>
      <c r="I25" s="3"/>
      <c r="J25" s="3"/>
      <c r="K25" s="3"/>
      <c r="L25" s="3"/>
      <c r="M25" s="3"/>
      <c r="N25" s="3">
        <f>SUM(Table5[[#This Row],[Jan]:[Dec]])</f>
        <v>432</v>
      </c>
    </row>
    <row r="26" spans="1:14" ht="15.6" x14ac:dyDescent="0.3">
      <c r="A26" s="16" t="s">
        <v>33</v>
      </c>
      <c r="B26" s="4">
        <v>10</v>
      </c>
      <c r="C26" s="4">
        <v>5</v>
      </c>
      <c r="D26" s="4">
        <v>9</v>
      </c>
      <c r="E26" s="4">
        <v>0</v>
      </c>
      <c r="F26" s="3"/>
      <c r="G26" s="3"/>
      <c r="H26" s="3"/>
      <c r="I26" s="3"/>
      <c r="J26" s="3"/>
      <c r="K26" s="3"/>
      <c r="L26" s="3"/>
      <c r="M26" s="3"/>
      <c r="N26" s="3">
        <f>SUM(Table5[[#This Row],[Jan]:[Dec]])</f>
        <v>24</v>
      </c>
    </row>
    <row r="27" spans="1:14" ht="16.2" thickBot="1" x14ac:dyDescent="0.35">
      <c r="A27" s="16" t="s">
        <v>34</v>
      </c>
      <c r="B27" s="4">
        <v>20</v>
      </c>
      <c r="C27" s="4">
        <v>45</v>
      </c>
      <c r="D27" s="4">
        <v>67</v>
      </c>
      <c r="E27" s="4">
        <v>120</v>
      </c>
      <c r="F27" s="3"/>
      <c r="G27" s="3"/>
      <c r="H27" s="3"/>
      <c r="I27" s="3"/>
      <c r="J27" s="3"/>
      <c r="K27" s="3"/>
      <c r="L27" s="3"/>
      <c r="M27" s="3"/>
      <c r="N27" s="3">
        <f>SUM(Table5[[#This Row],[Jan]:[Dec]])</f>
        <v>252</v>
      </c>
    </row>
    <row r="28" spans="1:14" ht="15" thickBot="1" x14ac:dyDescent="0.35">
      <c r="A28" s="15" t="s">
        <v>3</v>
      </c>
      <c r="B28" s="8">
        <f>SUBTOTAL(109,Table5[Jan])</f>
        <v>26905</v>
      </c>
      <c r="C28" s="8">
        <f>SUBTOTAL(109,Table5[Feb])</f>
        <v>26555</v>
      </c>
      <c r="D28" s="8">
        <f>SUBTOTAL(109,Table5[Mar])</f>
        <v>29330</v>
      </c>
      <c r="E28" s="8">
        <f>SUBTOTAL(109,Table5[Apr])</f>
        <v>28730</v>
      </c>
      <c r="F28" s="8"/>
      <c r="G28" s="8"/>
      <c r="H28" s="8"/>
      <c r="I28" s="8"/>
      <c r="J28" s="8"/>
      <c r="K28" s="8"/>
      <c r="L28" s="8"/>
      <c r="M28" s="8"/>
      <c r="N28" s="10">
        <f>SUBTOTAL(109,Table5[Year To Date])</f>
        <v>111520</v>
      </c>
    </row>
    <row r="29" spans="1:14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6" x14ac:dyDescent="0.3">
      <c r="A30" s="17" t="s">
        <v>36</v>
      </c>
      <c r="B30" s="17">
        <f>Table1[[#Totals],[Jan]]-Table5[[#Totals],[Jan]]</f>
        <v>49095</v>
      </c>
      <c r="C30" s="17">
        <f>Table1[[#Totals],[Feb]]-Table5[[#Totals],[Feb]]</f>
        <v>48045</v>
      </c>
      <c r="D30" s="17">
        <f>Table1[[#Totals],[Mar]]-Table5[[#Totals],[Mar]]</f>
        <v>32070</v>
      </c>
      <c r="E30" s="17">
        <f>Table1[[#Totals],[Apr]]-Table5[[#Totals],[Apr]]</f>
        <v>61270</v>
      </c>
      <c r="F30" s="17"/>
      <c r="G30" s="17"/>
      <c r="H30" s="17"/>
      <c r="I30" s="17"/>
      <c r="J30" s="17"/>
      <c r="K30" s="17"/>
      <c r="L30" s="17"/>
      <c r="M30" s="17"/>
      <c r="N30" s="17">
        <f>Table1[[#Totals],[Year To Date]]-Table5[[#Totals],[Year To Date]]</f>
        <v>190480</v>
      </c>
    </row>
  </sheetData>
  <mergeCells count="3">
    <mergeCell ref="A1:N1"/>
    <mergeCell ref="A5:N5"/>
    <mergeCell ref="A13:N13"/>
  </mergeCells>
  <phoneticPr fontId="4" type="noConversion"/>
  <conditionalFormatting sqref="B30:E30 N30">
    <cfRule type="cellIs" dxfId="13" priority="2" operator="lessThan">
      <formula>$B$3</formula>
    </cfRule>
    <cfRule type="cellIs" dxfId="14" priority="1" operator="lessThan">
      <formula>$B$3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Kiran</cp:lastModifiedBy>
  <dcterms:created xsi:type="dcterms:W3CDTF">2023-02-20T12:09:45Z</dcterms:created>
  <dcterms:modified xsi:type="dcterms:W3CDTF">2023-05-29T16:48:06Z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