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6AD8ECC8-7420-4E28-B442-0F309B60B74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50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 localSheetId="0">'1503'!$C$8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 localSheetId="0">'1503'!$C$9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6" i="1" s="1"/>
  <c r="C12" i="1"/>
  <c r="C17" i="1" s="1"/>
  <c r="F10" i="1"/>
  <c r="F11" i="1" s="1"/>
  <c r="F12" i="1" s="1"/>
  <c r="F13" i="1" s="1"/>
  <c r="F14" i="1" s="1"/>
  <c r="F15" i="1" s="1"/>
  <c r="F16" i="1" s="1"/>
  <c r="F17" i="1" s="1"/>
  <c r="F18" i="1" s="1"/>
  <c r="H8" i="1"/>
  <c r="I8" i="1" s="1"/>
  <c r="J8" i="1" s="1"/>
  <c r="K8" i="1" s="1"/>
  <c r="L8" i="1" s="1"/>
  <c r="M8" i="1" s="1"/>
  <c r="N8" i="1" s="1"/>
  <c r="C18" i="1" l="1"/>
  <c r="F8" i="1" s="1"/>
</calcChain>
</file>

<file path=xl/sharedStrings.xml><?xml version="1.0" encoding="utf-8"?>
<sst xmlns="http://schemas.openxmlformats.org/spreadsheetml/2006/main" count="15" uniqueCount="15">
  <si>
    <t>Direct Mail Profit Model</t>
  </si>
  <si>
    <t>Input Cells</t>
  </si>
  <si>
    <t>Response Rate</t>
  </si>
  <si>
    <t>Number mailed:</t>
  </si>
  <si>
    <t>Response rate:</t>
  </si>
  <si>
    <t>Number Mailed</t>
  </si>
  <si>
    <t>Parameters</t>
  </si>
  <si>
    <t>Printing costs per unit:</t>
  </si>
  <si>
    <t>Mailing costs per unit:</t>
  </si>
  <si>
    <t>Responses:</t>
  </si>
  <si>
    <t>Profit per response:</t>
  </si>
  <si>
    <t>Gross profit:</t>
  </si>
  <si>
    <t>Printing + mailing costs:</t>
  </si>
  <si>
    <t>Net Profit</t>
  </si>
  <si>
    <t>Two Way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</si>
</sst>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 * #,##0.00_ ;_ * \-#,##0.00_ ;_ * &quot;-&quot;??_ ;_ @_ "/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$&quot;#,##0"/>
    <numFmt numFmtId="169" formatCode="_(* #,##0_);_(* \(#,##0\);_(* &quot;-&quot;??_);_(@_)"/>
    <numFmt numFmtId="170" formatCode="0.0000%"/>
    <numFmt numFmtId="171" formatCode="_(#,##0.0_);\(#,##0.0\);_(&quot;-&quot;_)"/>
    <numFmt numFmtId="172" formatCode="_-* #,##0.00_-;\-* #,##0.00_-;_-* &quot;-&quot;??_-;_-@_-"/>
    <numFmt numFmtId="173" formatCode="mmm\-dd"/>
    <numFmt numFmtId="174" formatCode="_ &quot;Rs.&quot;\ * #,##0.00_ ;_ &quot;Rs.&quot;\ * \-#,##0.00_ ;_ &quot;Rs.&quot;\ * &quot;-&quot;??_ ;_ @_ "/>
    <numFmt numFmtId="175" formatCode="_-&quot;$&quot;* #,##0.00_-;\-&quot;$&quot;* #,##0.00_-;_-&quot;$&quot;* &quot;-&quot;??_-;_-@_-"/>
    <numFmt numFmtId="176" formatCode="0.0%"/>
    <numFmt numFmtId="177" formatCode="mm/dd/yy;@"/>
    <numFmt numFmtId="178" formatCode="&quot;$&quot;#,##0,"/>
    <numFmt numFmtId="180" formatCode="#,##0.0"/>
    <numFmt numFmtId="181" formatCode="d\-mmm\-yyyy"/>
    <numFmt numFmtId="182" formatCode="_-* #,##0.00_-;[Red]\ \(#,##0.00\);_-* &quot;-&quot;??_-;_-@_-"/>
    <numFmt numFmtId="183" formatCode="#\ ???/???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55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1" fillId="0" borderId="0"/>
    <xf numFmtId="167" fontId="10" fillId="0" borderId="0" applyFont="0" applyFill="0" applyBorder="0" applyAlignment="0" applyProtection="0"/>
    <xf numFmtId="0" fontId="11" fillId="4" borderId="0" applyNumberFormat="0" applyBorder="0" applyAlignment="0" applyProtection="0"/>
    <xf numFmtId="0" fontId="1" fillId="4" borderId="0" applyNumberFormat="0" applyBorder="0" applyAlignment="0" applyProtection="0"/>
    <xf numFmtId="171" fontId="12" fillId="0" borderId="3">
      <alignment horizontal="center" vertical="center"/>
      <protection locked="0"/>
    </xf>
    <xf numFmtId="0" fontId="12" fillId="0" borderId="3">
      <alignment vertical="center"/>
      <protection locked="0"/>
    </xf>
    <xf numFmtId="171" fontId="12" fillId="0" borderId="3">
      <alignment horizontal="right" vertical="center"/>
      <protection locked="0"/>
    </xf>
    <xf numFmtId="43" fontId="10" fillId="0" borderId="0" applyFont="0" applyFill="0" applyBorder="0" applyAlignment="0" applyProtection="0"/>
    <xf numFmtId="167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174" fontId="13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5" fillId="0" borderId="0" applyFont="0" applyFill="0" applyBorder="0" applyAlignment="0" applyProtection="0"/>
    <xf numFmtId="178" fontId="16" fillId="0" borderId="0"/>
    <xf numFmtId="3" fontId="17" fillId="0" borderId="0" applyFill="0" applyBorder="0" applyProtection="0">
      <alignment horizontal="left"/>
    </xf>
    <xf numFmtId="180" fontId="13" fillId="0" borderId="0" applyFont="0" applyFill="0" applyBorder="0" applyAlignment="0" applyProtection="0"/>
    <xf numFmtId="2" fontId="10" fillId="0" borderId="0" applyFont="0" applyFill="0" applyBorder="0" applyAlignment="0" applyProtection="0"/>
    <xf numFmtId="181" fontId="18" fillId="0" borderId="0" applyFont="0" applyFill="0" applyBorder="0" applyProtection="0">
      <alignment horizontal="center"/>
    </xf>
    <xf numFmtId="0" fontId="10" fillId="5" borderId="0" applyNumberFormat="0" applyFont="0" applyBorder="0" applyAlignment="0" applyProtection="0"/>
    <xf numFmtId="0" fontId="10" fillId="5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9" fillId="0" borderId="4" applyNumberFormat="0" applyFill="0" applyProtection="0"/>
    <xf numFmtId="0" fontId="2" fillId="0" borderId="1" applyNumberFormat="0" applyFill="0" applyAlignment="0" applyProtection="0"/>
    <xf numFmtId="0" fontId="20" fillId="0" borderId="0" applyNumberFormat="0" applyFill="0" applyProtection="0">
      <alignment vertical="center"/>
    </xf>
    <xf numFmtId="0" fontId="21" fillId="0" borderId="0" applyNumberFormat="0" applyFill="0" applyBorder="0" applyAlignment="0" applyProtection="0"/>
    <xf numFmtId="0" fontId="22" fillId="0" borderId="0" applyNumberFormat="0" applyFill="0" applyBorder="0" applyProtection="0">
      <alignment vertical="center"/>
    </xf>
    <xf numFmtId="0" fontId="23" fillId="0" borderId="0" applyNumberFormat="0" applyFill="0" applyBorder="0" applyProtection="0">
      <alignment vertical="center"/>
    </xf>
    <xf numFmtId="0" fontId="6" fillId="0" borderId="5"/>
    <xf numFmtId="0" fontId="13" fillId="6" borderId="0" applyNumberFormat="0" applyFont="0" applyBorder="0" applyAlignment="0" applyProtection="0"/>
    <xf numFmtId="0" fontId="24" fillId="0" borderId="0" applyFill="0" applyBorder="0" applyProtection="0">
      <alignment horizontal="centerContinuous"/>
    </xf>
    <xf numFmtId="0" fontId="13" fillId="7" borderId="0" applyNumberFormat="0" applyFon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8" fillId="6" borderId="0">
      <alignment horizontal="left" vertical="center" indent="2"/>
    </xf>
    <xf numFmtId="2" fontId="29" fillId="0" borderId="0">
      <alignment vertical="center"/>
    </xf>
    <xf numFmtId="15" fontId="30" fillId="0" borderId="0" applyFill="0" applyBorder="0">
      <alignment horizontal="right"/>
    </xf>
    <xf numFmtId="0" fontId="31" fillId="0" borderId="0" applyBorder="0" applyProtection="0">
      <alignment horizontal="left"/>
    </xf>
    <xf numFmtId="0" fontId="10" fillId="0" borderId="0"/>
    <xf numFmtId="0" fontId="1" fillId="0" borderId="0"/>
    <xf numFmtId="0" fontId="10" fillId="0" borderId="0"/>
    <xf numFmtId="0" fontId="32" fillId="0" borderId="0"/>
    <xf numFmtId="0" fontId="33" fillId="0" borderId="0">
      <alignment vertical="center"/>
    </xf>
    <xf numFmtId="0" fontId="34" fillId="0" borderId="0" applyFill="0" applyBorder="0">
      <alignment vertical="center"/>
    </xf>
    <xf numFmtId="0" fontId="35" fillId="0" borderId="0">
      <alignment vertical="center"/>
    </xf>
    <xf numFmtId="0" fontId="13" fillId="0" borderId="0" applyNumberFormat="0" applyFill="0" applyBorder="0" applyAlignment="0" applyProtection="0"/>
    <xf numFmtId="0" fontId="10" fillId="0" borderId="0"/>
    <xf numFmtId="0" fontId="36" fillId="0" borderId="0"/>
    <xf numFmtId="0" fontId="15" fillId="8" borderId="0">
      <alignment vertical="center"/>
    </xf>
    <xf numFmtId="0" fontId="3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5" fillId="8" borderId="0">
      <alignment vertical="center"/>
    </xf>
    <xf numFmtId="0" fontId="1" fillId="0" borderId="0"/>
    <xf numFmtId="0" fontId="12" fillId="0" borderId="0" applyNumberFormat="0"/>
    <xf numFmtId="182" fontId="39" fillId="0" borderId="6" applyBorder="0" applyAlignment="0">
      <protection locked="0"/>
    </xf>
    <xf numFmtId="0" fontId="39" fillId="0" borderId="7" applyNumberFormat="0" applyBorder="0" applyAlignment="0">
      <protection hidden="1"/>
    </xf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183" fontId="40" fillId="9" borderId="8">
      <alignment horizontal="left" indent="2"/>
    </xf>
    <xf numFmtId="0" fontId="6" fillId="0" borderId="0"/>
    <xf numFmtId="0" fontId="13" fillId="0" borderId="0" applyNumberFormat="0" applyFont="0" applyFill="0" applyBorder="0" applyProtection="0">
      <alignment horizontal="right" indent="1"/>
    </xf>
    <xf numFmtId="171" fontId="12" fillId="0" borderId="0" applyFill="0" applyBorder="0">
      <alignment horizontal="right" vertical="center"/>
    </xf>
    <xf numFmtId="0" fontId="41" fillId="0" borderId="0" applyFill="0" applyBorder="0">
      <alignment horizontal="left" vertical="center"/>
    </xf>
    <xf numFmtId="0" fontId="42" fillId="0" borderId="0" applyNumberFormat="0" applyFill="0" applyBorder="0" applyAlignment="0" applyProtection="0"/>
    <xf numFmtId="0" fontId="17" fillId="0" borderId="0" applyNumberFormat="0" applyFill="0" applyBorder="0" applyProtection="0">
      <alignment horizontal="left" indent="1"/>
    </xf>
    <xf numFmtId="0" fontId="13" fillId="10" borderId="9" applyNumberFormat="0" applyFont="0" applyAlignment="0" applyProtection="0"/>
    <xf numFmtId="0" fontId="43" fillId="0" borderId="0"/>
    <xf numFmtId="0" fontId="44" fillId="0" borderId="0"/>
    <xf numFmtId="0" fontId="45" fillId="11" borderId="0" applyFont="0"/>
    <xf numFmtId="0" fontId="45" fillId="12" borderId="0" applyFont="0"/>
    <xf numFmtId="0" fontId="46" fillId="6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13" borderId="0">
      <alignment horizontal="centerContinuous"/>
    </xf>
    <xf numFmtId="3" fontId="50" fillId="14" borderId="0" applyBorder="0" applyProtection="0">
      <alignment horizontal="center" vertical="center"/>
    </xf>
    <xf numFmtId="0" fontId="51" fillId="0" borderId="10" applyFill="0" applyProtection="0">
      <alignment horizontal="centerContinuous" vertical="top"/>
    </xf>
    <xf numFmtId="0" fontId="52" fillId="0" borderId="11" applyNumberFormat="0" applyFill="0" applyProtection="0">
      <alignment horizontal="centerContinuous" vertical="top"/>
    </xf>
    <xf numFmtId="0" fontId="53" fillId="0" borderId="12" applyFill="0" applyProtection="0">
      <alignment horizontal="center"/>
    </xf>
    <xf numFmtId="0" fontId="53" fillId="0" borderId="13" applyNumberFormat="0" applyFill="0" applyProtection="0">
      <alignment horizontal="center"/>
    </xf>
    <xf numFmtId="0" fontId="4" fillId="15" borderId="0" applyNumberFormat="0" applyBorder="0" applyAlignment="0" applyProtection="0">
      <alignment horizontal="right" indent="1"/>
    </xf>
    <xf numFmtId="0" fontId="54" fillId="0" borderId="0" applyNumberFormat="0" applyFill="0" applyBorder="0" applyAlignment="0" applyProtection="0">
      <alignment horizontal="left" indent="1"/>
    </xf>
    <xf numFmtId="0" fontId="55" fillId="0" borderId="0" applyNumberFormat="0" applyFill="0" applyBorder="0" applyProtection="0">
      <alignment horizontal="left" indent="1"/>
    </xf>
    <xf numFmtId="0" fontId="13" fillId="0" borderId="14" applyNumberFormat="0" applyFont="0" applyFill="0" applyAlignment="0" applyProtection="0"/>
    <xf numFmtId="3" fontId="56" fillId="0" borderId="0" applyFill="0" applyBorder="0" applyProtection="0">
      <alignment horizontal="right"/>
    </xf>
    <xf numFmtId="3" fontId="57" fillId="0" borderId="0" applyFill="0" applyBorder="0" applyProtection="0">
      <alignment horizontal="right"/>
    </xf>
    <xf numFmtId="0" fontId="10" fillId="0" borderId="0">
      <alignment wrapText="1"/>
    </xf>
    <xf numFmtId="0" fontId="10" fillId="16" borderId="0" applyNumberFormat="0" applyFont="0" applyBorder="0" applyAlignment="0" applyProtection="0"/>
    <xf numFmtId="0" fontId="10" fillId="16" borderId="0" applyNumberFormat="0" applyFont="0" applyBorder="0" applyAlignment="0" applyProtection="0"/>
  </cellStyleXfs>
  <cellXfs count="21">
    <xf numFmtId="0" fontId="0" fillId="0" borderId="0" xfId="0"/>
    <xf numFmtId="0" fontId="6" fillId="0" borderId="0" xfId="1" applyFont="1" applyAlignment="1">
      <alignment horizontal="center"/>
    </xf>
    <xf numFmtId="0" fontId="1" fillId="0" borderId="0" xfId="1"/>
    <xf numFmtId="0" fontId="1" fillId="0" borderId="2" xfId="1" applyBorder="1"/>
    <xf numFmtId="3" fontId="1" fillId="0" borderId="2" xfId="1" applyNumberFormat="1" applyBorder="1"/>
    <xf numFmtId="168" fontId="9" fillId="0" borderId="2" xfId="1" applyNumberFormat="1" applyFont="1" applyBorder="1"/>
    <xf numFmtId="10" fontId="3" fillId="2" borderId="2" xfId="1" applyNumberFormat="1" applyFont="1" applyFill="1" applyBorder="1"/>
    <xf numFmtId="10" fontId="1" fillId="0" borderId="2" xfId="1" applyNumberFormat="1" applyBorder="1"/>
    <xf numFmtId="3" fontId="3" fillId="2" borderId="2" xfId="1" applyNumberFormat="1" applyFont="1" applyFill="1" applyBorder="1" applyAlignment="1">
      <alignment horizontal="center"/>
    </xf>
    <xf numFmtId="164" fontId="1" fillId="0" borderId="2" xfId="1" applyNumberFormat="1" applyBorder="1"/>
    <xf numFmtId="10" fontId="1" fillId="0" borderId="0" xfId="1" applyNumberFormat="1"/>
    <xf numFmtId="165" fontId="1" fillId="0" borderId="2" xfId="1" applyNumberFormat="1" applyBorder="1"/>
    <xf numFmtId="169" fontId="0" fillId="0" borderId="2" xfId="2" applyNumberFormat="1" applyFont="1" applyBorder="1"/>
    <xf numFmtId="170" fontId="1" fillId="0" borderId="0" xfId="1" applyNumberFormat="1"/>
    <xf numFmtId="3" fontId="1" fillId="0" borderId="0" xfId="1" applyNumberFormat="1"/>
    <xf numFmtId="0" fontId="58" fillId="0" borderId="15" xfId="89" applyFont="1" applyBorder="1"/>
    <xf numFmtId="0" fontId="34" fillId="0" borderId="15" xfId="53" applyBorder="1">
      <alignment vertical="center"/>
    </xf>
    <xf numFmtId="0" fontId="5" fillId="0" borderId="0" xfId="1" applyFont="1" applyAlignment="1">
      <alignment horizontal="center"/>
    </xf>
    <xf numFmtId="0" fontId="7" fillId="3" borderId="2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center" textRotation="90"/>
    </xf>
  </cellXfs>
  <cellStyles count="106">
    <cellStyle name="20% - Accent1 2" xfId="3" xr:uid="{00000000-0005-0000-0000-000000000000}"/>
    <cellStyle name="20% - Accent1 3" xfId="4" xr:uid="{00000000-0005-0000-0000-000001000000}"/>
    <cellStyle name="Assumptions Center Number" xfId="5" xr:uid="{00000000-0005-0000-0000-000002000000}"/>
    <cellStyle name="Assumptions Heading" xfId="6" xr:uid="{00000000-0005-0000-0000-000003000000}"/>
    <cellStyle name="Assumptions Right Number" xfId="7" xr:uid="{00000000-0005-0000-0000-000004000000}"/>
    <cellStyle name="Comma 2" xfId="8" xr:uid="{00000000-0005-0000-0000-000005000000}"/>
    <cellStyle name="Comma 2 2" xfId="2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48" xr:uid="{00000000-0005-0000-0000-00002F000000}"/>
    <cellStyle name="Normal 2 2" xfId="49" xr:uid="{00000000-0005-0000-0000-000030000000}"/>
    <cellStyle name="Normal 2 3" xfId="50" xr:uid="{00000000-0005-0000-0000-000031000000}"/>
    <cellStyle name="Normal 2 4" xfId="51" xr:uid="{00000000-0005-0000-0000-000032000000}"/>
    <cellStyle name="Normal 20" xfId="52" xr:uid="{00000000-0005-0000-0000-000033000000}"/>
    <cellStyle name="Normal 27" xfId="53" xr:uid="{00000000-0005-0000-0000-000034000000}"/>
    <cellStyle name="Normal 28" xfId="54" xr:uid="{00000000-0005-0000-0000-000035000000}"/>
    <cellStyle name="Normal 3" xfId="55" xr:uid="{00000000-0005-0000-0000-000036000000}"/>
    <cellStyle name="Normal 3 2" xfId="56" xr:uid="{00000000-0005-0000-0000-000037000000}"/>
    <cellStyle name="Normal 3 2 2" xfId="1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3"/>
  <sheetViews>
    <sheetView showGridLines="0" tabSelected="1" workbookViewId="0">
      <selection activeCell="J24" sqref="J24"/>
    </sheetView>
  </sheetViews>
  <sheetFormatPr defaultColWidth="9.109375" defaultRowHeight="14.4"/>
  <cols>
    <col min="1" max="1" width="9.109375" style="2"/>
    <col min="2" max="2" width="23" style="2" customWidth="1"/>
    <col min="3" max="3" width="10.109375" style="2" customWidth="1"/>
    <col min="4" max="4" width="4.44140625" style="2" customWidth="1"/>
    <col min="5" max="5" width="3.44140625" style="2" customWidth="1"/>
    <col min="6" max="6" width="10.109375" style="2" customWidth="1"/>
    <col min="7" max="14" width="9.44140625" style="2" customWidth="1"/>
    <col min="15" max="16384" width="9.109375" style="2"/>
  </cols>
  <sheetData>
    <row r="1" spans="2:14" ht="31.8" thickBot="1">
      <c r="B1" s="15" t="s">
        <v>14</v>
      </c>
      <c r="C1" s="16"/>
      <c r="D1" s="15"/>
      <c r="E1" s="16"/>
      <c r="F1" s="16"/>
    </row>
    <row r="5" spans="2:14" ht="18">
      <c r="B5" s="17" t="s">
        <v>0</v>
      </c>
      <c r="C5" s="17"/>
      <c r="D5" s="1"/>
    </row>
    <row r="7" spans="2:14">
      <c r="B7" s="18" t="s">
        <v>1</v>
      </c>
      <c r="C7" s="18"/>
      <c r="G7" s="19" t="s">
        <v>2</v>
      </c>
      <c r="H7" s="19"/>
      <c r="I7" s="19"/>
      <c r="J7" s="19"/>
      <c r="K7" s="19"/>
      <c r="L7" s="19"/>
      <c r="M7" s="19"/>
      <c r="N7" s="19"/>
    </row>
    <row r="8" spans="2:14">
      <c r="B8" s="3" t="s">
        <v>3</v>
      </c>
      <c r="C8" s="4">
        <v>275000</v>
      </c>
      <c r="F8" s="5">
        <f>C18</f>
        <v>8937.4999999999854</v>
      </c>
      <c r="G8" s="6">
        <v>1.4999999999999999E-2</v>
      </c>
      <c r="H8" s="6">
        <f t="shared" ref="H8:N8" si="0">G8+0.25%</f>
        <v>1.7499999999999998E-2</v>
      </c>
      <c r="I8" s="6">
        <f t="shared" si="0"/>
        <v>1.9999999999999997E-2</v>
      </c>
      <c r="J8" s="6">
        <f t="shared" si="0"/>
        <v>2.2499999999999996E-2</v>
      </c>
      <c r="K8" s="6">
        <f t="shared" si="0"/>
        <v>2.4999999999999994E-2</v>
      </c>
      <c r="L8" s="6">
        <f t="shared" si="0"/>
        <v>2.7499999999999993E-2</v>
      </c>
      <c r="M8" s="6">
        <f t="shared" si="0"/>
        <v>2.9999999999999992E-2</v>
      </c>
      <c r="N8" s="6">
        <f t="shared" si="0"/>
        <v>3.2499999999999994E-2</v>
      </c>
    </row>
    <row r="9" spans="2:14">
      <c r="B9" s="3" t="s">
        <v>4</v>
      </c>
      <c r="C9" s="7">
        <v>2.5000000000000001E-2</v>
      </c>
      <c r="E9" s="20" t="s">
        <v>5</v>
      </c>
      <c r="F9" s="8">
        <v>100000</v>
      </c>
      <c r="G9" s="9">
        <f t="dataTable" ref="G9:N18" dt2D="1" dtr="1" r1="C9" r2="C8"/>
        <v>-20250.000000000007</v>
      </c>
      <c r="H9" s="9">
        <v>-15625.000000000011</v>
      </c>
      <c r="I9" s="9">
        <v>-11000.000000000015</v>
      </c>
      <c r="J9" s="9">
        <v>-6375.0000000000146</v>
      </c>
      <c r="K9" s="9">
        <v>-1750.0000000000146</v>
      </c>
      <c r="L9" s="9">
        <v>2874.9999999999854</v>
      </c>
      <c r="M9" s="9">
        <v>7499.9999999999782</v>
      </c>
      <c r="N9" s="9">
        <v>12124.999999999985</v>
      </c>
    </row>
    <row r="10" spans="2:14">
      <c r="C10" s="10"/>
      <c r="E10" s="20"/>
      <c r="F10" s="8">
        <f t="shared" ref="F10:F18" si="1">F9+25000</f>
        <v>125000</v>
      </c>
      <c r="G10" s="9">
        <v>-25312.500000000007</v>
      </c>
      <c r="H10" s="9">
        <v>-19531.250000000007</v>
      </c>
      <c r="I10" s="9">
        <v>-13750.000000000015</v>
      </c>
      <c r="J10" s="9">
        <v>-7968.7500000000146</v>
      </c>
      <c r="K10" s="9">
        <v>-2187.5000000000218</v>
      </c>
      <c r="L10" s="9">
        <v>3593.7499999999782</v>
      </c>
      <c r="M10" s="9">
        <v>9374.9999999999782</v>
      </c>
      <c r="N10" s="9">
        <v>15156.249999999978</v>
      </c>
    </row>
    <row r="11" spans="2:14">
      <c r="B11" s="18" t="s">
        <v>6</v>
      </c>
      <c r="C11" s="18"/>
      <c r="E11" s="20"/>
      <c r="F11" s="8">
        <f t="shared" si="1"/>
        <v>150000</v>
      </c>
      <c r="G11" s="9">
        <v>-30375</v>
      </c>
      <c r="H11" s="9">
        <v>-23437.500000000007</v>
      </c>
      <c r="I11" s="9">
        <v>-16500.000000000007</v>
      </c>
      <c r="J11" s="9">
        <v>-9562.5000000000073</v>
      </c>
      <c r="K11" s="9">
        <v>-2625.0000000000146</v>
      </c>
      <c r="L11" s="9">
        <v>4312.4999999999854</v>
      </c>
      <c r="M11" s="9">
        <v>11249.999999999985</v>
      </c>
      <c r="N11" s="9">
        <v>18187.499999999985</v>
      </c>
    </row>
    <row r="12" spans="2:14">
      <c r="B12" s="3" t="s">
        <v>7</v>
      </c>
      <c r="C12" s="11">
        <f>IF(Number_mailed&lt;200000,0.2,IF(Number_mailed&lt;300000,0.15,0.1))</f>
        <v>0.15</v>
      </c>
      <c r="E12" s="20"/>
      <c r="F12" s="8">
        <f t="shared" si="1"/>
        <v>175000</v>
      </c>
      <c r="G12" s="9">
        <v>-35437.5</v>
      </c>
      <c r="H12" s="9">
        <v>-27343.750000000007</v>
      </c>
      <c r="I12" s="9">
        <v>-19250.000000000007</v>
      </c>
      <c r="J12" s="9">
        <v>-11156.250000000015</v>
      </c>
      <c r="K12" s="9">
        <v>-3062.5000000000146</v>
      </c>
      <c r="L12" s="9">
        <v>5031.2499999999854</v>
      </c>
      <c r="M12" s="9">
        <v>13124.999999999971</v>
      </c>
      <c r="N12" s="9">
        <v>21218.749999999985</v>
      </c>
    </row>
    <row r="13" spans="2:14">
      <c r="B13" s="3" t="s">
        <v>8</v>
      </c>
      <c r="C13" s="11">
        <v>0.28000000000000003</v>
      </c>
      <c r="E13" s="20"/>
      <c r="F13" s="8">
        <f t="shared" si="1"/>
        <v>200000</v>
      </c>
      <c r="G13" s="9">
        <v>-30500.000000000015</v>
      </c>
      <c r="H13" s="9">
        <v>-21250.000000000022</v>
      </c>
      <c r="I13" s="9">
        <v>-12000.000000000029</v>
      </c>
      <c r="J13" s="9">
        <v>-2750.0000000000291</v>
      </c>
      <c r="K13" s="9">
        <v>6499.9999999999709</v>
      </c>
      <c r="L13" s="9">
        <v>15749.999999999971</v>
      </c>
      <c r="M13" s="9">
        <v>24999.999999999956</v>
      </c>
      <c r="N13" s="9">
        <v>34249.999999999971</v>
      </c>
    </row>
    <row r="14" spans="2:14">
      <c r="B14" s="3" t="s">
        <v>9</v>
      </c>
      <c r="C14" s="12">
        <f>C8*C9</f>
        <v>6875</v>
      </c>
      <c r="E14" s="20"/>
      <c r="F14" s="8">
        <f t="shared" si="1"/>
        <v>225000</v>
      </c>
      <c r="G14" s="9">
        <v>-34312.500000000015</v>
      </c>
      <c r="H14" s="9">
        <v>-23906.250000000029</v>
      </c>
      <c r="I14" s="9">
        <v>-13500.000000000029</v>
      </c>
      <c r="J14" s="9">
        <v>-3093.7500000000291</v>
      </c>
      <c r="K14" s="9">
        <v>7312.4999999999709</v>
      </c>
      <c r="L14" s="9">
        <v>17718.749999999956</v>
      </c>
      <c r="M14" s="9">
        <v>28124.999999999956</v>
      </c>
      <c r="N14" s="9">
        <v>38531.249999999956</v>
      </c>
    </row>
    <row r="15" spans="2:14">
      <c r="B15" s="3" t="s">
        <v>10</v>
      </c>
      <c r="C15" s="11">
        <v>18.5</v>
      </c>
      <c r="E15" s="20"/>
      <c r="F15" s="8">
        <f t="shared" si="1"/>
        <v>250000</v>
      </c>
      <c r="G15" s="9">
        <v>-38125.000000000015</v>
      </c>
      <c r="H15" s="9">
        <v>-26562.500000000015</v>
      </c>
      <c r="I15" s="9">
        <v>-15000.000000000029</v>
      </c>
      <c r="J15" s="9">
        <v>-3437.5000000000291</v>
      </c>
      <c r="K15" s="9">
        <v>8124.9999999999563</v>
      </c>
      <c r="L15" s="9">
        <v>19687.499999999956</v>
      </c>
      <c r="M15" s="9">
        <v>31249.999999999956</v>
      </c>
      <c r="N15" s="9">
        <v>42812.499999999956</v>
      </c>
    </row>
    <row r="16" spans="2:14">
      <c r="B16" s="3" t="s">
        <v>11</v>
      </c>
      <c r="C16" s="9">
        <f>C14*C15</f>
        <v>127187.5</v>
      </c>
      <c r="E16" s="20"/>
      <c r="F16" s="8">
        <f t="shared" si="1"/>
        <v>275000</v>
      </c>
      <c r="G16" s="9">
        <v>-41937.500000000015</v>
      </c>
      <c r="H16" s="9">
        <v>-29218.750000000029</v>
      </c>
      <c r="I16" s="9">
        <v>-16500.000000000029</v>
      </c>
      <c r="J16" s="9">
        <v>-3781.2500000000291</v>
      </c>
      <c r="K16" s="9">
        <v>8937.4999999999563</v>
      </c>
      <c r="L16" s="9">
        <v>21656.249999999956</v>
      </c>
      <c r="M16" s="9">
        <v>34374.999999999956</v>
      </c>
      <c r="N16" s="9">
        <v>47093.749999999956</v>
      </c>
    </row>
    <row r="17" spans="2:14">
      <c r="B17" s="3" t="s">
        <v>12</v>
      </c>
      <c r="C17" s="9">
        <f>C8*(C12+C13)</f>
        <v>118250.00000000001</v>
      </c>
      <c r="E17" s="20"/>
      <c r="F17" s="8">
        <f t="shared" si="1"/>
        <v>300000</v>
      </c>
      <c r="G17" s="9">
        <v>-30750</v>
      </c>
      <c r="H17" s="9">
        <v>-16875.000000000015</v>
      </c>
      <c r="I17" s="9">
        <v>-3000.0000000000146</v>
      </c>
      <c r="J17" s="9">
        <v>10874.999999999985</v>
      </c>
      <c r="K17" s="9">
        <v>24749.999999999971</v>
      </c>
      <c r="L17" s="9">
        <v>38624.999999999971</v>
      </c>
      <c r="M17" s="9">
        <v>52499.999999999971</v>
      </c>
      <c r="N17" s="9">
        <v>66374.999999999971</v>
      </c>
    </row>
    <row r="18" spans="2:14">
      <c r="B18" s="3" t="s">
        <v>13</v>
      </c>
      <c r="C18" s="9">
        <f>C16-C17</f>
        <v>8937.4999999999854</v>
      </c>
      <c r="E18" s="20"/>
      <c r="F18" s="8">
        <f t="shared" si="1"/>
        <v>325000</v>
      </c>
      <c r="G18" s="9">
        <v>-33312.5</v>
      </c>
      <c r="H18" s="9">
        <v>-18281.250000000015</v>
      </c>
      <c r="I18" s="9">
        <v>-3250.0000000000146</v>
      </c>
      <c r="J18" s="9">
        <v>11781.249999999971</v>
      </c>
      <c r="K18" s="9">
        <v>26812.499999999971</v>
      </c>
      <c r="L18" s="9">
        <v>41843.749999999971</v>
      </c>
      <c r="M18" s="9">
        <v>56874.999999999971</v>
      </c>
      <c r="N18" s="9">
        <v>71906.249999999971</v>
      </c>
    </row>
    <row r="22" spans="2:14">
      <c r="L22" s="13"/>
    </row>
    <row r="33" spans="2:2">
      <c r="B33" s="14"/>
    </row>
  </sheetData>
  <mergeCells count="5">
    <mergeCell ref="B5:C5"/>
    <mergeCell ref="B7:C7"/>
    <mergeCell ref="G7:N7"/>
    <mergeCell ref="E9:E18"/>
    <mergeCell ref="B11:C1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1503</vt:lpstr>
      <vt:lpstr>'1503'!Number_mailed</vt:lpstr>
      <vt:lpstr>'1503'!Response_rate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2016-05-25T10:06:24Z</dcterms:created>
  <dcterms:modified xsi:type="dcterms:W3CDTF">2025-04-24T07:08:37Z</dcterms:modified>
</cp:coreProperties>
</file>