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15600" windowHeight="11160"/>
  </bookViews>
  <sheets>
    <sheet name="Sheet1" sheetId="1" r:id="rId1"/>
    <sheet name="Sheet2" sheetId="2" r:id="rId2"/>
    <sheet name="Sheet3" sheetId="3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" i="1"/>
  <c r="G8" l="1"/>
  <c r="D28" l="1"/>
  <c r="D26"/>
  <c r="D25"/>
  <c r="E25" s="1"/>
  <c r="F25" s="1"/>
  <c r="G25" s="1"/>
  <c r="D21"/>
  <c r="E21" s="1"/>
  <c r="F21" s="1"/>
  <c r="G21" s="1"/>
  <c r="D17"/>
  <c r="E17" s="1"/>
  <c r="F17" s="1"/>
  <c r="G17" s="1"/>
  <c r="D23"/>
  <c r="E23" s="1"/>
  <c r="F23" s="1"/>
  <c r="G23" s="1"/>
  <c r="D14"/>
  <c r="D16"/>
  <c r="E16" s="1"/>
  <c r="F16" s="1"/>
  <c r="G16" s="1"/>
  <c r="D24"/>
  <c r="E24" s="1"/>
  <c r="F24" s="1"/>
  <c r="G24" s="1"/>
  <c r="D20"/>
  <c r="E20" s="1"/>
  <c r="F20" s="1"/>
  <c r="G20" s="1"/>
  <c r="D15"/>
  <c r="E15" s="1"/>
  <c r="F15" s="1"/>
  <c r="G15" s="1"/>
  <c r="D19"/>
  <c r="E19" s="1"/>
  <c r="F19" s="1"/>
  <c r="G19" s="1"/>
  <c r="D27"/>
  <c r="D29"/>
  <c r="D22"/>
  <c r="E22" s="1"/>
  <c r="F22" s="1"/>
  <c r="G22" s="1"/>
  <c r="D18"/>
  <c r="E18" s="1"/>
  <c r="F18" s="1"/>
  <c r="G18" s="1"/>
  <c r="D13"/>
  <c r="E13" s="1"/>
  <c r="F13" s="1"/>
  <c r="G13" s="1"/>
  <c r="E29" l="1"/>
  <c r="F29"/>
  <c r="G29" s="1"/>
  <c r="E26"/>
  <c r="F26" s="1"/>
  <c r="G26" s="1"/>
  <c r="E14"/>
  <c r="F14" s="1"/>
  <c r="G14" s="1"/>
  <c r="E27"/>
  <c r="F27" s="1"/>
  <c r="G27" s="1"/>
  <c r="E28"/>
  <c r="F28" s="1"/>
  <c r="G28" s="1"/>
</calcChain>
</file>

<file path=xl/sharedStrings.xml><?xml version="1.0" encoding="utf-8"?>
<sst xmlns="http://schemas.openxmlformats.org/spreadsheetml/2006/main" count="30" uniqueCount="30">
  <si>
    <t>To find Pressure Bulb</t>
  </si>
  <si>
    <t>load,Q</t>
  </si>
  <si>
    <t>STRESS,SIGz</t>
  </si>
  <si>
    <t>KN</t>
  </si>
  <si>
    <t>KN/m^2</t>
  </si>
  <si>
    <t>z</t>
  </si>
  <si>
    <r>
      <t>I</t>
    </r>
    <r>
      <rPr>
        <b/>
        <vertAlign val="subscript"/>
        <sz val="12"/>
        <color theme="1"/>
        <rFont val="Calibri"/>
        <family val="2"/>
        <scheme val="minor"/>
      </rPr>
      <t>b</t>
    </r>
    <r>
      <rPr>
        <b/>
        <sz val="12"/>
        <color theme="1"/>
        <rFont val="Calibri"/>
        <family val="2"/>
        <scheme val="minor"/>
      </rPr>
      <t xml:space="preserve"> at r=0</t>
    </r>
  </si>
  <si>
    <r>
      <t>z</t>
    </r>
    <r>
      <rPr>
        <b/>
        <vertAlign val="subscript"/>
        <sz val="12"/>
        <color theme="1"/>
        <rFont val="Calibri"/>
        <family val="2"/>
        <scheme val="minor"/>
      </rPr>
      <t>max</t>
    </r>
  </si>
  <si>
    <r>
      <rPr>
        <b/>
        <sz val="12"/>
        <color theme="1"/>
        <rFont val="Calibri"/>
        <family val="2"/>
        <scheme val="minor"/>
      </rPr>
      <t>I</t>
    </r>
    <r>
      <rPr>
        <b/>
        <vertAlign val="subscript"/>
        <sz val="12"/>
        <color theme="1"/>
        <rFont val="Calibri"/>
        <family val="2"/>
        <scheme val="minor"/>
      </rPr>
      <t>b</t>
    </r>
  </si>
  <si>
    <t>10% of Q</t>
  </si>
  <si>
    <t>0.1Q</t>
  </si>
  <si>
    <r>
      <t>0.1*z</t>
    </r>
    <r>
      <rPr>
        <b/>
        <vertAlign val="subscript"/>
        <sz val="12"/>
        <color theme="1"/>
        <rFont val="Calibri"/>
        <family val="2"/>
        <scheme val="minor"/>
      </rPr>
      <t>max</t>
    </r>
  </si>
  <si>
    <r>
      <t>0.001*z</t>
    </r>
    <r>
      <rPr>
        <b/>
        <vertAlign val="subscript"/>
        <sz val="12"/>
        <color theme="1"/>
        <rFont val="Calibri"/>
        <family val="2"/>
        <scheme val="minor"/>
      </rPr>
      <t>max</t>
    </r>
  </si>
  <si>
    <r>
      <t>0.2*z</t>
    </r>
    <r>
      <rPr>
        <b/>
        <vertAlign val="subscript"/>
        <sz val="12"/>
        <color theme="1"/>
        <rFont val="Calibri"/>
        <family val="2"/>
        <scheme val="minor"/>
      </rPr>
      <t>max</t>
    </r>
  </si>
  <si>
    <r>
      <t>0.3*z</t>
    </r>
    <r>
      <rPr>
        <b/>
        <vertAlign val="subscript"/>
        <sz val="12"/>
        <color theme="1"/>
        <rFont val="Calibri"/>
        <family val="2"/>
        <scheme val="minor"/>
      </rPr>
      <t>max</t>
    </r>
  </si>
  <si>
    <r>
      <t>0.4*z</t>
    </r>
    <r>
      <rPr>
        <b/>
        <vertAlign val="subscript"/>
        <sz val="12"/>
        <color theme="1"/>
        <rFont val="Calibri"/>
        <family val="2"/>
        <scheme val="minor"/>
      </rPr>
      <t>max</t>
    </r>
  </si>
  <si>
    <r>
      <t>0.5*z</t>
    </r>
    <r>
      <rPr>
        <b/>
        <vertAlign val="subscript"/>
        <sz val="12"/>
        <color theme="1"/>
        <rFont val="Calibri"/>
        <family val="2"/>
        <scheme val="minor"/>
      </rPr>
      <t>max</t>
    </r>
  </si>
  <si>
    <r>
      <t>0.6*z</t>
    </r>
    <r>
      <rPr>
        <b/>
        <vertAlign val="subscript"/>
        <sz val="12"/>
        <color theme="1"/>
        <rFont val="Calibri"/>
        <family val="2"/>
        <scheme val="minor"/>
      </rPr>
      <t>max</t>
    </r>
  </si>
  <si>
    <r>
      <t>0.7*z</t>
    </r>
    <r>
      <rPr>
        <b/>
        <vertAlign val="subscript"/>
        <sz val="12"/>
        <color theme="1"/>
        <rFont val="Calibri"/>
        <family val="2"/>
        <scheme val="minor"/>
      </rPr>
      <t>max</t>
    </r>
  </si>
  <si>
    <r>
      <t>0.8*z</t>
    </r>
    <r>
      <rPr>
        <b/>
        <vertAlign val="subscript"/>
        <sz val="12"/>
        <color theme="1"/>
        <rFont val="Calibri"/>
        <family val="2"/>
        <scheme val="minor"/>
      </rPr>
      <t>max</t>
    </r>
  </si>
  <si>
    <r>
      <t>0.9*z</t>
    </r>
    <r>
      <rPr>
        <b/>
        <vertAlign val="subscript"/>
        <sz val="12"/>
        <color theme="1"/>
        <rFont val="Calibri"/>
        <family val="2"/>
        <scheme val="minor"/>
      </rPr>
      <t>max</t>
    </r>
  </si>
  <si>
    <r>
      <t>1*z</t>
    </r>
    <r>
      <rPr>
        <b/>
        <vertAlign val="subscript"/>
        <sz val="12"/>
        <color theme="1"/>
        <rFont val="Calibri"/>
        <family val="2"/>
        <scheme val="minor"/>
      </rPr>
      <t>max</t>
    </r>
  </si>
  <si>
    <r>
      <t>0.05*z</t>
    </r>
    <r>
      <rPr>
        <b/>
        <vertAlign val="subscript"/>
        <sz val="12"/>
        <color theme="1"/>
        <rFont val="Calibri"/>
        <family val="2"/>
        <scheme val="minor"/>
      </rPr>
      <t>max</t>
    </r>
  </si>
  <si>
    <r>
      <t>0.95*z</t>
    </r>
    <r>
      <rPr>
        <b/>
        <vertAlign val="subscript"/>
        <sz val="12"/>
        <color theme="1"/>
        <rFont val="Calibri"/>
        <family val="2"/>
        <scheme val="minor"/>
      </rPr>
      <t>max</t>
    </r>
  </si>
  <si>
    <r>
      <t>0.975*z</t>
    </r>
    <r>
      <rPr>
        <b/>
        <vertAlign val="subscript"/>
        <sz val="12"/>
        <color theme="1"/>
        <rFont val="Calibri"/>
        <family val="2"/>
        <scheme val="minor"/>
      </rPr>
      <t>max</t>
    </r>
  </si>
  <si>
    <r>
      <t>0.025*z</t>
    </r>
    <r>
      <rPr>
        <b/>
        <vertAlign val="subscript"/>
        <sz val="12"/>
        <color theme="1"/>
        <rFont val="Calibri"/>
        <family val="2"/>
        <scheme val="minor"/>
      </rPr>
      <t>max</t>
    </r>
  </si>
  <si>
    <r>
      <t>0.0125*z</t>
    </r>
    <r>
      <rPr>
        <b/>
        <vertAlign val="subscript"/>
        <sz val="12"/>
        <color theme="1"/>
        <rFont val="Calibri"/>
        <family val="2"/>
        <scheme val="minor"/>
      </rPr>
      <t>max</t>
    </r>
  </si>
  <si>
    <r>
      <t>0.9825*z</t>
    </r>
    <r>
      <rPr>
        <b/>
        <vertAlign val="subscript"/>
        <sz val="12"/>
        <color theme="1"/>
        <rFont val="Calibri"/>
        <family val="2"/>
        <scheme val="minor"/>
      </rPr>
      <t>max</t>
    </r>
  </si>
  <si>
    <t>r</t>
  </si>
  <si>
    <t>minus 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</si>
</sst>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Border="1"/>
    <xf numFmtId="0" fontId="0" fillId="0" borderId="1" xfId="0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Pressure</a:t>
            </a:r>
            <a:r>
              <a:rPr lang="en-IN" baseline="0"/>
              <a:t> Bulb</a:t>
            </a:r>
            <a:endParaRPr lang="en-IN"/>
          </a:p>
        </c:rich>
      </c:tx>
      <c:layout/>
    </c:title>
    <c:plotArea>
      <c:layout>
        <c:manualLayout>
          <c:layoutTarget val="inner"/>
          <c:xMode val="edge"/>
          <c:yMode val="edge"/>
          <c:x val="0.13650690804332385"/>
          <c:y val="0.21225563858786095"/>
          <c:w val="0.72652689256827563"/>
          <c:h val="0.69133649583355206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Sheet1!$F$13:$F$33</c:f>
              <c:numCache>
                <c:formatCode>General</c:formatCode>
                <c:ptCount val="21"/>
                <c:pt idx="0">
                  <c:v>2.1845480081701123E-3</c:v>
                </c:pt>
                <c:pt idx="1">
                  <c:v>0.1552061374661394</c:v>
                </c:pt>
                <c:pt idx="2">
                  <c:v>0.2325342258263407</c:v>
                </c:pt>
                <c:pt idx="3">
                  <c:v>0.34517593841787664</c:v>
                </c:pt>
                <c:pt idx="4">
                  <c:v>0.50339990054185235</c:v>
                </c:pt>
                <c:pt idx="5">
                  <c:v>0.70776128927869231</c:v>
                </c:pt>
                <c:pt idx="6">
                  <c:v>0.83418706198129366</c:v>
                </c:pt>
                <c:pt idx="7">
                  <c:v>0.90872624918015343</c:v>
                </c:pt>
                <c:pt idx="8">
                  <c:v>0.94035545921950847</c:v>
                </c:pt>
                <c:pt idx="9">
                  <c:v>0.93131062197285774</c:v>
                </c:pt>
                <c:pt idx="10">
                  <c:v>0.87877804518729763</c:v>
                </c:pt>
                <c:pt idx="11">
                  <c:v>0.77264627865899649</c:v>
                </c:pt>
                <c:pt idx="12">
                  <c:v>0.58307648972389636</c:v>
                </c:pt>
                <c:pt idx="13">
                  <c:v>0.4247689063306358</c:v>
                </c:pt>
                <c:pt idx="14">
                  <c:v>0.30468337507432186</c:v>
                </c:pt>
                <c:pt idx="15">
                  <c:v>0.2559936656455653</c:v>
                </c:pt>
                <c:pt idx="16">
                  <c:v>0</c:v>
                </c:pt>
              </c:numCache>
            </c:numRef>
          </c:xVal>
          <c:yVal>
            <c:numRef>
              <c:f>Sheet1!$D$13:$D$33</c:f>
              <c:numCache>
                <c:formatCode>General</c:formatCode>
                <c:ptCount val="21"/>
                <c:pt idx="0">
                  <c:v>2.1846572437632574E-5</c:v>
                </c:pt>
                <c:pt idx="1">
                  <c:v>2.7308215547040715E-2</c:v>
                </c:pt>
                <c:pt idx="2">
                  <c:v>5.461643109408143E-2</c:v>
                </c:pt>
                <c:pt idx="3">
                  <c:v>0.10923286218816286</c:v>
                </c:pt>
                <c:pt idx="4">
                  <c:v>0.21846572437632572</c:v>
                </c:pt>
                <c:pt idx="5">
                  <c:v>0.43693144875265144</c:v>
                </c:pt>
                <c:pt idx="6">
                  <c:v>0.65539717312897716</c:v>
                </c:pt>
                <c:pt idx="7">
                  <c:v>0.87386289750530288</c:v>
                </c:pt>
                <c:pt idx="8">
                  <c:v>1.0923286218816286</c:v>
                </c:pt>
                <c:pt idx="9">
                  <c:v>1.3107943462579543</c:v>
                </c:pt>
                <c:pt idx="10">
                  <c:v>1.52926007063428</c:v>
                </c:pt>
                <c:pt idx="11">
                  <c:v>1.7477257950106058</c:v>
                </c:pt>
                <c:pt idx="12">
                  <c:v>1.9661915193869315</c:v>
                </c:pt>
                <c:pt idx="13">
                  <c:v>2.0754243815750941</c:v>
                </c:pt>
                <c:pt idx="14">
                  <c:v>2.1300408126691757</c:v>
                </c:pt>
                <c:pt idx="15">
                  <c:v>2.1464257419974002</c:v>
                </c:pt>
                <c:pt idx="16">
                  <c:v>2.1846572437632572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F11-4930-B51D-0E927FF3C2E0}"/>
            </c:ext>
          </c:extLst>
        </c:ser>
        <c:ser>
          <c:idx val="1"/>
          <c:order val="1"/>
          <c:marker>
            <c:symbol val="none"/>
          </c:marker>
          <c:xVal>
            <c:numRef>
              <c:f>Sheet1!$G$13:$G$29</c:f>
              <c:numCache>
                <c:formatCode>General</c:formatCode>
                <c:ptCount val="17"/>
                <c:pt idx="0">
                  <c:v>-2.1845480081701123E-3</c:v>
                </c:pt>
                <c:pt idx="1">
                  <c:v>-0.1552061374661394</c:v>
                </c:pt>
                <c:pt idx="2">
                  <c:v>-0.2325342258263407</c:v>
                </c:pt>
                <c:pt idx="3">
                  <c:v>-0.34517593841787664</c:v>
                </c:pt>
                <c:pt idx="4">
                  <c:v>-0.50339990054185235</c:v>
                </c:pt>
                <c:pt idx="5">
                  <c:v>-0.70776128927869231</c:v>
                </c:pt>
                <c:pt idx="6">
                  <c:v>-0.83418706198129366</c:v>
                </c:pt>
                <c:pt idx="7">
                  <c:v>-0.90872624918015343</c:v>
                </c:pt>
                <c:pt idx="8">
                  <c:v>-0.94035545921950847</c:v>
                </c:pt>
                <c:pt idx="9">
                  <c:v>-0.93131062197285774</c:v>
                </c:pt>
                <c:pt idx="10">
                  <c:v>-0.87877804518729763</c:v>
                </c:pt>
                <c:pt idx="11">
                  <c:v>-0.77264627865899649</c:v>
                </c:pt>
                <c:pt idx="12">
                  <c:v>-0.58307648972389636</c:v>
                </c:pt>
                <c:pt idx="13">
                  <c:v>-0.4247689063306358</c:v>
                </c:pt>
                <c:pt idx="14">
                  <c:v>-0.30468337507432186</c:v>
                </c:pt>
                <c:pt idx="15">
                  <c:v>-0.2559936656455653</c:v>
                </c:pt>
                <c:pt idx="16">
                  <c:v>0</c:v>
                </c:pt>
              </c:numCache>
            </c:numRef>
          </c:xVal>
          <c:yVal>
            <c:numRef>
              <c:f>Sheet1!$D$13:$D$29</c:f>
              <c:numCache>
                <c:formatCode>General</c:formatCode>
                <c:ptCount val="17"/>
                <c:pt idx="0">
                  <c:v>2.1846572437632574E-5</c:v>
                </c:pt>
                <c:pt idx="1">
                  <c:v>2.7308215547040715E-2</c:v>
                </c:pt>
                <c:pt idx="2">
                  <c:v>5.461643109408143E-2</c:v>
                </c:pt>
                <c:pt idx="3">
                  <c:v>0.10923286218816286</c:v>
                </c:pt>
                <c:pt idx="4">
                  <c:v>0.21846572437632572</c:v>
                </c:pt>
                <c:pt idx="5">
                  <c:v>0.43693144875265144</c:v>
                </c:pt>
                <c:pt idx="6">
                  <c:v>0.65539717312897716</c:v>
                </c:pt>
                <c:pt idx="7">
                  <c:v>0.87386289750530288</c:v>
                </c:pt>
                <c:pt idx="8">
                  <c:v>1.0923286218816286</c:v>
                </c:pt>
                <c:pt idx="9">
                  <c:v>1.3107943462579543</c:v>
                </c:pt>
                <c:pt idx="10">
                  <c:v>1.52926007063428</c:v>
                </c:pt>
                <c:pt idx="11">
                  <c:v>1.7477257950106058</c:v>
                </c:pt>
                <c:pt idx="12">
                  <c:v>1.9661915193869315</c:v>
                </c:pt>
                <c:pt idx="13">
                  <c:v>2.0754243815750941</c:v>
                </c:pt>
                <c:pt idx="14">
                  <c:v>2.1300408126691757</c:v>
                </c:pt>
                <c:pt idx="15">
                  <c:v>2.1464257419974002</c:v>
                </c:pt>
                <c:pt idx="16">
                  <c:v>2.1846572437632572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C07-4EF8-A3A1-1DCC9CDEFF3B}"/>
            </c:ext>
          </c:extLst>
        </c:ser>
        <c:axId val="81965440"/>
        <c:axId val="81967360"/>
      </c:scatterChart>
      <c:valAx>
        <c:axId val="81965440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 lang="en-US" sz="1200" baseline="0"/>
                </a:pPr>
                <a:r>
                  <a:rPr lang="en-IN" sz="1200" baseline="0"/>
                  <a:t>Pressure(KN/m2)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US" sz="1200" baseline="0"/>
            </a:pPr>
            <a:endParaRPr lang="en-US"/>
          </a:p>
        </c:txPr>
        <c:crossAx val="81967360"/>
        <c:crosses val="autoZero"/>
        <c:crossBetween val="midCat"/>
      </c:valAx>
      <c:valAx>
        <c:axId val="81967360"/>
        <c:scaling>
          <c:orientation val="maxMin"/>
        </c:scaling>
        <c:axPos val="l"/>
        <c:title>
          <c:tx>
            <c:rich>
              <a:bodyPr/>
              <a:lstStyle/>
              <a:p>
                <a:pPr>
                  <a:defRPr lang="en-US" sz="1200" baseline="0"/>
                </a:pPr>
                <a:r>
                  <a:rPr lang="en-IN" sz="1200" baseline="0"/>
                  <a:t>Depth (m)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US" sz="1200" baseline="0"/>
            </a:pPr>
            <a:endParaRPr lang="en-US"/>
          </a:p>
        </c:txPr>
        <c:crossAx val="81965440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657226</xdr:colOff>
      <xdr:row>10</xdr:row>
      <xdr:rowOff>38101</xdr:rowOff>
    </xdr:from>
    <xdr:to>
      <xdr:col>14</xdr:col>
      <xdr:colOff>342900</xdr:colOff>
      <xdr:row>27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H35"/>
  <sheetViews>
    <sheetView tabSelected="1" topLeftCell="B1" workbookViewId="0">
      <selection activeCell="H14" sqref="H14"/>
    </sheetView>
  </sheetViews>
  <sheetFormatPr defaultRowHeight="15"/>
  <cols>
    <col min="3" max="3" width="12.140625" customWidth="1"/>
    <col min="4" max="4" width="14.140625" customWidth="1"/>
    <col min="5" max="5" width="11.28515625" customWidth="1"/>
    <col min="6" max="6" width="11.42578125" customWidth="1"/>
    <col min="7" max="7" width="16.85546875" customWidth="1"/>
    <col min="8" max="8" width="13.140625" customWidth="1"/>
  </cols>
  <sheetData>
    <row r="3" spans="3:8" ht="18.75">
      <c r="C3" s="11" t="s">
        <v>0</v>
      </c>
      <c r="D3" s="11"/>
      <c r="E3" s="11"/>
      <c r="F3" s="11"/>
      <c r="G3" s="3"/>
      <c r="H3" s="3"/>
    </row>
    <row r="4" spans="3:8">
      <c r="C4" s="3"/>
      <c r="D4" s="3"/>
      <c r="E4" s="3"/>
      <c r="F4" s="3"/>
      <c r="G4" s="3"/>
      <c r="H4" s="3"/>
    </row>
    <row r="5" spans="3:8" ht="15.75">
      <c r="C5" s="3"/>
      <c r="D5" s="4" t="s">
        <v>1</v>
      </c>
      <c r="E5" s="5"/>
      <c r="F5" s="5"/>
      <c r="G5" s="5">
        <v>100</v>
      </c>
      <c r="H5" s="5" t="s">
        <v>3</v>
      </c>
    </row>
    <row r="6" spans="3:8" ht="15.75">
      <c r="C6" s="3"/>
      <c r="D6" s="4" t="s">
        <v>2</v>
      </c>
      <c r="E6" s="5" t="s">
        <v>9</v>
      </c>
      <c r="F6" s="5" t="s">
        <v>10</v>
      </c>
      <c r="G6" s="5">
        <v>10</v>
      </c>
      <c r="H6" s="5" t="s">
        <v>4</v>
      </c>
    </row>
    <row r="7" spans="3:8" ht="18.75">
      <c r="C7" s="3"/>
      <c r="D7" s="4" t="s">
        <v>6</v>
      </c>
      <c r="E7" s="5"/>
      <c r="F7" s="5"/>
      <c r="G7" s="5">
        <f>(3/(2*22/7))</f>
        <v>0.47727272727272729</v>
      </c>
      <c r="H7" s="5"/>
    </row>
    <row r="8" spans="3:8" ht="18.75">
      <c r="C8" s="3"/>
      <c r="D8" s="4" t="s">
        <v>7</v>
      </c>
      <c r="E8" s="5"/>
      <c r="F8" s="5"/>
      <c r="G8" s="5">
        <f>((G7*G5)/G6)^(1/2)</f>
        <v>2.1846572437632572</v>
      </c>
      <c r="H8" s="5"/>
    </row>
    <row r="9" spans="3:8" ht="15.75">
      <c r="C9" s="1"/>
      <c r="D9" s="2"/>
      <c r="E9" s="2"/>
      <c r="F9" s="2"/>
      <c r="G9" s="2"/>
      <c r="H9" s="2"/>
    </row>
    <row r="10" spans="3:8" ht="15.75">
      <c r="C10" s="1"/>
      <c r="D10" s="2"/>
      <c r="E10" s="2"/>
      <c r="F10" s="2"/>
      <c r="G10" s="2"/>
      <c r="H10" s="2"/>
    </row>
    <row r="11" spans="3:8" ht="15.75">
      <c r="C11" s="1"/>
      <c r="D11" s="2"/>
      <c r="E11" s="2"/>
      <c r="F11" s="2"/>
      <c r="G11" s="2"/>
      <c r="H11" s="2"/>
    </row>
    <row r="12" spans="3:8" ht="18.75">
      <c r="C12" s="10"/>
      <c r="D12" s="4" t="s">
        <v>5</v>
      </c>
      <c r="E12" s="6" t="s">
        <v>8</v>
      </c>
      <c r="F12" s="4" t="s">
        <v>28</v>
      </c>
      <c r="G12" s="2" t="s">
        <v>29</v>
      </c>
      <c r="H12" s="2"/>
    </row>
    <row r="13" spans="3:8" ht="18.75">
      <c r="C13" s="4" t="s">
        <v>12</v>
      </c>
      <c r="D13" s="5">
        <f>0.00001*$G$8</f>
        <v>2.1846572437632574E-5</v>
      </c>
      <c r="E13" s="5">
        <f>(($G$6)*D13*D13)/($G$5)</f>
        <v>4.7727272727272725E-11</v>
      </c>
      <c r="F13" s="5">
        <f>D13*(((($G$7/E13))^(2/5))-1)^(1/2)</f>
        <v>2.1845480081701123E-3</v>
      </c>
      <c r="G13" s="2">
        <f>-F13</f>
        <v>-2.1845480081701123E-3</v>
      </c>
      <c r="H13" s="2"/>
    </row>
    <row r="14" spans="3:8" ht="18.75">
      <c r="C14" s="4" t="s">
        <v>26</v>
      </c>
      <c r="D14" s="5">
        <f>0.0125*$G$8</f>
        <v>2.7308215547040715E-2</v>
      </c>
      <c r="E14" s="5">
        <f>(($G$6)*D14*D14)/($G$5)</f>
        <v>7.4573863636363629E-5</v>
      </c>
      <c r="F14" s="5">
        <f>D14*(((($G$7/E14))^(2/5))-1)^(1/2)</f>
        <v>0.1552061374661394</v>
      </c>
      <c r="G14" s="2">
        <f t="shared" ref="G14:G29" si="0">-F14</f>
        <v>-0.1552061374661394</v>
      </c>
      <c r="H14" s="2"/>
    </row>
    <row r="15" spans="3:8" ht="18.75">
      <c r="C15" s="4" t="s">
        <v>25</v>
      </c>
      <c r="D15" s="5">
        <f>0.025*$G$8</f>
        <v>5.461643109408143E-2</v>
      </c>
      <c r="E15" s="5">
        <f>(($G$6)*D15*D15)/($G$5)</f>
        <v>2.9829545454545451E-4</v>
      </c>
      <c r="F15" s="5">
        <f>D15*(((($G$7/E15))^(2/5))-1)^(1/2)</f>
        <v>0.2325342258263407</v>
      </c>
      <c r="G15" s="2">
        <f t="shared" si="0"/>
        <v>-0.2325342258263407</v>
      </c>
      <c r="H15" s="2"/>
    </row>
    <row r="16" spans="3:8" ht="18.75">
      <c r="C16" s="4" t="s">
        <v>22</v>
      </c>
      <c r="D16" s="5">
        <f>0.05*$G$8</f>
        <v>0.10923286218816286</v>
      </c>
      <c r="E16" s="5">
        <f>(($G$6)*D16*D16)/($G$5)</f>
        <v>1.1931818181818181E-3</v>
      </c>
      <c r="F16" s="5">
        <f>D16*(((($G$7/E16))^(2/5))-1)^(1/2)</f>
        <v>0.34517593841787664</v>
      </c>
      <c r="G16" s="2">
        <f t="shared" si="0"/>
        <v>-0.34517593841787664</v>
      </c>
      <c r="H16" s="2"/>
    </row>
    <row r="17" spans="3:7" ht="18.75">
      <c r="C17" s="4" t="s">
        <v>11</v>
      </c>
      <c r="D17" s="5">
        <f>0.1*$G$8</f>
        <v>0.21846572437632572</v>
      </c>
      <c r="E17" s="5">
        <f t="shared" ref="E17:E29" si="1">(($G$6)*D17*D17)/($G$5)</f>
        <v>4.7727272727272722E-3</v>
      </c>
      <c r="F17" s="5">
        <f t="shared" ref="F17:F29" si="2">D17*(((($G$7/E17))^(2/5))-1)^(1/2)</f>
        <v>0.50339990054185235</v>
      </c>
      <c r="G17" s="2">
        <f t="shared" si="0"/>
        <v>-0.50339990054185235</v>
      </c>
    </row>
    <row r="18" spans="3:7" ht="18.75">
      <c r="C18" s="4" t="s">
        <v>13</v>
      </c>
      <c r="D18" s="5">
        <f>0.2*$G$8</f>
        <v>0.43693144875265144</v>
      </c>
      <c r="E18" s="5">
        <f t="shared" si="1"/>
        <v>1.9090909090909089E-2</v>
      </c>
      <c r="F18" s="5">
        <f t="shared" si="2"/>
        <v>0.70776128927869231</v>
      </c>
      <c r="G18" s="2">
        <f t="shared" si="0"/>
        <v>-0.70776128927869231</v>
      </c>
    </row>
    <row r="19" spans="3:7" ht="18.75">
      <c r="C19" s="4" t="s">
        <v>14</v>
      </c>
      <c r="D19" s="5">
        <f>0.3*$G$8</f>
        <v>0.65539717312897716</v>
      </c>
      <c r="E19" s="5">
        <f t="shared" si="1"/>
        <v>4.2954545454545447E-2</v>
      </c>
      <c r="F19" s="5">
        <f t="shared" si="2"/>
        <v>0.83418706198129366</v>
      </c>
      <c r="G19" s="2">
        <f t="shared" si="0"/>
        <v>-0.83418706198129366</v>
      </c>
    </row>
    <row r="20" spans="3:7" ht="18.75">
      <c r="C20" s="4" t="s">
        <v>15</v>
      </c>
      <c r="D20" s="5">
        <f>0.4*$G$8</f>
        <v>0.87386289750530288</v>
      </c>
      <c r="E20" s="5">
        <f t="shared" si="1"/>
        <v>7.6363636363636356E-2</v>
      </c>
      <c r="F20" s="5">
        <f t="shared" si="2"/>
        <v>0.90872624918015343</v>
      </c>
      <c r="G20" s="2">
        <f t="shared" si="0"/>
        <v>-0.90872624918015343</v>
      </c>
    </row>
    <row r="21" spans="3:7" ht="18.75">
      <c r="C21" s="4" t="s">
        <v>16</v>
      </c>
      <c r="D21" s="5">
        <f>0.5*$G$8</f>
        <v>1.0923286218816286</v>
      </c>
      <c r="E21" s="5">
        <f t="shared" si="1"/>
        <v>0.1193181818181818</v>
      </c>
      <c r="F21" s="5">
        <f t="shared" si="2"/>
        <v>0.94035545921950847</v>
      </c>
      <c r="G21" s="2">
        <f t="shared" si="0"/>
        <v>-0.94035545921950847</v>
      </c>
    </row>
    <row r="22" spans="3:7" ht="18.75">
      <c r="C22" s="4" t="s">
        <v>17</v>
      </c>
      <c r="D22" s="5">
        <f>0.6*$G$8</f>
        <v>1.3107943462579543</v>
      </c>
      <c r="E22" s="5">
        <f t="shared" si="1"/>
        <v>0.17181818181818179</v>
      </c>
      <c r="F22" s="5">
        <f t="shared" si="2"/>
        <v>0.93131062197285774</v>
      </c>
      <c r="G22" s="2">
        <f t="shared" si="0"/>
        <v>-0.93131062197285774</v>
      </c>
    </row>
    <row r="23" spans="3:7" ht="18.75">
      <c r="C23" s="4" t="s">
        <v>18</v>
      </c>
      <c r="D23" s="5">
        <f>0.7*$G$8</f>
        <v>1.52926007063428</v>
      </c>
      <c r="E23" s="5">
        <f t="shared" si="1"/>
        <v>0.2338636363636363</v>
      </c>
      <c r="F23" s="5">
        <f t="shared" si="2"/>
        <v>0.87877804518729763</v>
      </c>
      <c r="G23" s="2">
        <f t="shared" si="0"/>
        <v>-0.87877804518729763</v>
      </c>
    </row>
    <row r="24" spans="3:7" ht="18.75">
      <c r="C24" s="4" t="s">
        <v>19</v>
      </c>
      <c r="D24" s="5">
        <f>0.8*$G$8</f>
        <v>1.7477257950106058</v>
      </c>
      <c r="E24" s="5">
        <f t="shared" si="1"/>
        <v>0.30545454545454542</v>
      </c>
      <c r="F24" s="5">
        <f t="shared" si="2"/>
        <v>0.77264627865899649</v>
      </c>
      <c r="G24" s="2">
        <f t="shared" si="0"/>
        <v>-0.77264627865899649</v>
      </c>
    </row>
    <row r="25" spans="3:7" ht="18.75">
      <c r="C25" s="4" t="s">
        <v>20</v>
      </c>
      <c r="D25" s="5">
        <f>0.9*$G$8</f>
        <v>1.9661915193869315</v>
      </c>
      <c r="E25" s="5">
        <f t="shared" si="1"/>
        <v>0.38659090909090904</v>
      </c>
      <c r="F25" s="5">
        <f t="shared" si="2"/>
        <v>0.58307648972389636</v>
      </c>
      <c r="G25" s="2">
        <f t="shared" si="0"/>
        <v>-0.58307648972389636</v>
      </c>
    </row>
    <row r="26" spans="3:7" ht="18.75">
      <c r="C26" s="4" t="s">
        <v>23</v>
      </c>
      <c r="D26" s="5">
        <f>0.95*$G$8</f>
        <v>2.0754243815750941</v>
      </c>
      <c r="E26" s="5">
        <f t="shared" ref="E26" si="3">(($G$6)*D26*D26)/($G$5)</f>
        <v>0.43073863636363613</v>
      </c>
      <c r="F26" s="5">
        <f t="shared" ref="F26" si="4">D26*(((($G$7/E26))^(2/5))-1)^(1/2)</f>
        <v>0.4247689063306358</v>
      </c>
      <c r="G26" s="2">
        <f t="shared" si="0"/>
        <v>-0.4247689063306358</v>
      </c>
    </row>
    <row r="27" spans="3:7" ht="18.75">
      <c r="C27" s="4" t="s">
        <v>24</v>
      </c>
      <c r="D27" s="5">
        <f>0.975*$G$8</f>
        <v>2.1300408126691757</v>
      </c>
      <c r="E27" s="5">
        <f t="shared" ref="E27" si="5">(($G$6)*D27*D27)/($G$5)</f>
        <v>0.45370738636363628</v>
      </c>
      <c r="F27" s="5">
        <f t="shared" ref="F27" si="6">D27*(((($G$7/E27))^(2/5))-1)^(1/2)</f>
        <v>0.30468337507432186</v>
      </c>
      <c r="G27" s="2">
        <f t="shared" si="0"/>
        <v>-0.30468337507432186</v>
      </c>
    </row>
    <row r="28" spans="3:7" ht="18.75">
      <c r="C28" s="4" t="s">
        <v>27</v>
      </c>
      <c r="D28" s="5">
        <f>0.9825*$G$8</f>
        <v>2.1464257419974002</v>
      </c>
      <c r="E28" s="5">
        <f t="shared" ref="E28" si="7">(($G$6)*D28*D28)/($G$5)</f>
        <v>0.46071434659090904</v>
      </c>
      <c r="F28" s="5">
        <f t="shared" ref="F28" si="8">D28*(((($G$7/E28))^(2/5))-1)^(1/2)</f>
        <v>0.2559936656455653</v>
      </c>
      <c r="G28" s="2">
        <f t="shared" si="0"/>
        <v>-0.2559936656455653</v>
      </c>
    </row>
    <row r="29" spans="3:7" ht="18.75">
      <c r="C29" s="4" t="s">
        <v>21</v>
      </c>
      <c r="D29" s="5">
        <f>1*$G$8</f>
        <v>2.1846572437632572</v>
      </c>
      <c r="E29" s="5">
        <f t="shared" si="1"/>
        <v>0.47727272727272718</v>
      </c>
      <c r="F29" s="5">
        <f t="shared" si="2"/>
        <v>0</v>
      </c>
      <c r="G29" s="2">
        <f t="shared" si="0"/>
        <v>0</v>
      </c>
    </row>
    <row r="30" spans="3:7" ht="15.75">
      <c r="C30" s="7"/>
      <c r="D30" s="8"/>
      <c r="E30" s="8"/>
      <c r="F30" s="8"/>
    </row>
    <row r="31" spans="3:7" ht="15.75">
      <c r="C31" s="7"/>
      <c r="D31" s="8"/>
      <c r="E31" s="8"/>
      <c r="F31" s="8"/>
    </row>
    <row r="32" spans="3:7" ht="15.75">
      <c r="C32" s="7"/>
      <c r="D32" s="8"/>
      <c r="E32" s="8"/>
      <c r="F32" s="8"/>
    </row>
    <row r="33" spans="3:6" ht="15.75">
      <c r="C33" s="9"/>
      <c r="D33" s="8"/>
      <c r="E33" s="8"/>
      <c r="F33" s="8"/>
    </row>
    <row r="34" spans="3:6" ht="15.75">
      <c r="C34" s="1"/>
      <c r="D34" s="2"/>
      <c r="E34" s="2"/>
    </row>
    <row r="35" spans="3:6" ht="15.75">
      <c r="C35" s="1"/>
      <c r="D35" s="2"/>
      <c r="E35" s="2"/>
    </row>
  </sheetData>
  <mergeCells count="1">
    <mergeCell ref="C3:F3"/>
  </mergeCells>
  <pageMargins left="0.7" right="0.7" top="0.75" bottom="0.75" header="0.3" footer="0.3"/>
  <pageSetup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anuhya pegallapati</dc:creator>
  <cp:lastModifiedBy>MVSR</cp:lastModifiedBy>
  <cp:lastPrinted>2016-09-19T02:23:26Z</cp:lastPrinted>
  <dcterms:created xsi:type="dcterms:W3CDTF">2016-08-21T15:41:47Z</dcterms:created>
  <dcterms:modified xsi:type="dcterms:W3CDTF">2019-10-25T05:47:28Z</dcterms:modified>
</cp:coreProperties>
</file>