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5600" windowHeight="1116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D13"/>
  <c r="E13" s="1"/>
  <c r="F13" s="1"/>
  <c r="D18" l="1"/>
  <c r="D17"/>
  <c r="D16"/>
  <c r="D15"/>
  <c r="D28" l="1"/>
  <c r="D26"/>
  <c r="D25"/>
  <c r="D21"/>
  <c r="D23"/>
  <c r="D14"/>
  <c r="D24"/>
  <c r="D20"/>
  <c r="D19"/>
  <c r="D27"/>
  <c r="D29"/>
  <c r="D22"/>
</calcChain>
</file>

<file path=xl/sharedStrings.xml><?xml version="1.0" encoding="utf-8"?>
<sst xmlns="http://schemas.openxmlformats.org/spreadsheetml/2006/main" count="26" uniqueCount="25">
  <si>
    <t>To find Pressure Bulb</t>
  </si>
  <si>
    <t>load,Q</t>
  </si>
  <si>
    <t>KN</t>
  </si>
  <si>
    <t>z</t>
  </si>
  <si>
    <t>r</t>
  </si>
  <si>
    <r>
      <rPr>
        <b/>
        <sz val="12"/>
        <color theme="1"/>
        <rFont val="Calibri"/>
        <family val="2"/>
        <scheme val="minor"/>
      </rPr>
      <t>I</t>
    </r>
    <r>
      <rPr>
        <b/>
        <vertAlign val="subscript"/>
        <sz val="12"/>
        <color theme="1"/>
        <rFont val="Calibri"/>
        <family val="2"/>
        <scheme val="minor"/>
      </rPr>
      <t>b</t>
    </r>
  </si>
  <si>
    <r>
      <t>0.1*z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</si>
  <si>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0.001*z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</si>
  <si>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0.2*z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</si>
  <si>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0.3*z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</si>
  <si>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0.4*z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</si>
  <si>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</si>
  <si>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0.6*z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</si>
  <si>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0.7*z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</si>
  <si>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0.8*z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</si>
  <si>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0.9*z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</si>
  <si>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1*z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</si>
  <si>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0.05*z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</si>
  <si>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0.95*z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</si>
  <si>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0.975*z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</si>
  <si>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0.025*z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</si>
  <si>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0.0125*z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</si>
  <si>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0.9825*z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</si>
  <si>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t>m</t>
  </si>
  <si>
    <t>Pressure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</si>
</sst>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NumberFormat="1"/>
    <xf numFmtId="2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STRESS</a:t>
            </a:r>
            <a:r>
              <a:rPr lang="en-IN" baseline="0"/>
              <a:t> ON HORIZONTAL PLANE</a:t>
            </a:r>
            <a:endParaRPr lang="en-IN"/>
          </a:p>
        </c:rich>
      </c:tx>
      <c:layout>
        <c:manualLayout>
          <c:xMode val="edge"/>
          <c:yMode val="edge"/>
          <c:x val="0.31417122040072853"/>
          <c:y val="2.3909644273189257E-3"/>
        </c:manualLayout>
      </c:layout>
    </c:title>
    <c:plotArea>
      <c:layout>
        <c:manualLayout>
          <c:layoutTarget val="inner"/>
          <c:xMode val="edge"/>
          <c:yMode val="edge"/>
          <c:x val="0.20399796579393764"/>
          <c:y val="0.23002786190187766"/>
          <c:w val="0.64111699152360035"/>
          <c:h val="0.720433413214652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Sheet1!$F$13:$F$29</c:f>
              <c:numCache>
                <c:formatCode>0.00</c:formatCode>
                <c:ptCount val="17"/>
                <c:pt idx="0">
                  <c:v>2.2916195699076254E-6</c:v>
                </c:pt>
                <c:pt idx="1">
                  <c:v>4.4138898762103532E-3</c:v>
                </c:pt>
                <c:pt idx="2">
                  <c:v>3.3872195124731608E-2</c:v>
                </c:pt>
                <c:pt idx="3">
                  <c:v>0.23095394040168257</c:v>
                </c:pt>
                <c:pt idx="4">
                  <c:v>1.0625132075457251</c:v>
                </c:pt>
                <c:pt idx="5">
                  <c:v>1.9715011253756223</c:v>
                </c:pt>
                <c:pt idx="6">
                  <c:v>1.6715937198831226</c:v>
                </c:pt>
                <c:pt idx="7">
                  <c:v>1.2345106539781712</c:v>
                </c:pt>
                <c:pt idx="8">
                  <c:v>0.90592369943708329</c:v>
                </c:pt>
                <c:pt idx="9">
                  <c:v>0.67986363756704404</c:v>
                </c:pt>
                <c:pt idx="10">
                  <c:v>0.52403580112501491</c:v>
                </c:pt>
                <c:pt idx="11">
                  <c:v>0.4141097070496581</c:v>
                </c:pt>
                <c:pt idx="12">
                  <c:v>0.33444968672662995</c:v>
                </c:pt>
                <c:pt idx="13">
                  <c:v>0.30273633934825911</c:v>
                </c:pt>
                <c:pt idx="14">
                  <c:v>0.28849946409454164</c:v>
                </c:pt>
                <c:pt idx="15">
                  <c:v>0.2844186304924769</c:v>
                </c:pt>
                <c:pt idx="16">
                  <c:v>0.27521829371199996</c:v>
                </c:pt>
              </c:numCache>
            </c:numRef>
          </c:xVal>
          <c:yVal>
            <c:numRef>
              <c:f>Sheet1!$D$13:$D$29</c:f>
              <c:numCache>
                <c:formatCode>General</c:formatCode>
                <c:ptCount val="17"/>
                <c:pt idx="0">
                  <c:v>1.8000000000000002E-2</c:v>
                </c:pt>
                <c:pt idx="1">
                  <c:v>0.22500000000000001</c:v>
                </c:pt>
                <c:pt idx="2">
                  <c:v>0.45</c:v>
                </c:pt>
                <c:pt idx="3">
                  <c:v>0.9</c:v>
                </c:pt>
                <c:pt idx="4">
                  <c:v>1.8</c:v>
                </c:pt>
                <c:pt idx="5">
                  <c:v>3.6</c:v>
                </c:pt>
                <c:pt idx="6">
                  <c:v>5.3999999999999995</c:v>
                </c:pt>
                <c:pt idx="7">
                  <c:v>7.2</c:v>
                </c:pt>
                <c:pt idx="8">
                  <c:v>9</c:v>
                </c:pt>
                <c:pt idx="9">
                  <c:v>10.799999999999999</c:v>
                </c:pt>
                <c:pt idx="10">
                  <c:v>12.6</c:v>
                </c:pt>
                <c:pt idx="11">
                  <c:v>14.4</c:v>
                </c:pt>
                <c:pt idx="12">
                  <c:v>16.2</c:v>
                </c:pt>
                <c:pt idx="13">
                  <c:v>17.099999999999998</c:v>
                </c:pt>
                <c:pt idx="14">
                  <c:v>17.55</c:v>
                </c:pt>
                <c:pt idx="15">
                  <c:v>17.685000000000002</c:v>
                </c:pt>
                <c:pt idx="16">
                  <c:v>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11-4930-B51D-0E927FF3C2E0}"/>
            </c:ext>
          </c:extLst>
        </c:ser>
        <c:dLbls/>
        <c:axId val="49357952"/>
        <c:axId val="49359872"/>
      </c:scatterChart>
      <c:valAx>
        <c:axId val="4935795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lang="en-US" sz="1200" baseline="0"/>
                </a:pPr>
                <a:r>
                  <a:rPr lang="en-IN" sz="1200" baseline="0"/>
                  <a:t>Pressure. kN/m2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 lang="en-US" sz="1200" baseline="0"/>
            </a:pPr>
            <a:endParaRPr lang="en-US"/>
          </a:p>
        </c:txPr>
        <c:crossAx val="49359872"/>
        <c:crosses val="autoZero"/>
        <c:crossBetween val="midCat"/>
      </c:valAx>
      <c:valAx>
        <c:axId val="49359872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 lang="en-US" sz="1200" baseline="0"/>
                </a:pPr>
                <a:r>
                  <a:rPr lang="en-IN" sz="1200" baseline="0"/>
                  <a:t>Depth, m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 sz="1200" baseline="0"/>
            </a:pPr>
            <a:endParaRPr lang="en-US"/>
          </a:p>
        </c:txPr>
        <c:crossAx val="49357952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9</xdr:row>
      <xdr:rowOff>9524</xdr:rowOff>
    </xdr:from>
    <xdr:to>
      <xdr:col>13</xdr:col>
      <xdr:colOff>495300</xdr:colOff>
      <xdr:row>32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35"/>
  <sheetViews>
    <sheetView tabSelected="1" topLeftCell="A7" workbookViewId="0">
      <selection activeCell="E13" sqref="E13"/>
    </sheetView>
  </sheetViews>
  <sheetFormatPr defaultRowHeight="15"/>
  <cols>
    <col min="3" max="3" width="12.140625" customWidth="1"/>
    <col min="4" max="4" width="14.140625" customWidth="1"/>
    <col min="5" max="5" width="11.28515625" customWidth="1"/>
    <col min="6" max="6" width="11.42578125" style="16" customWidth="1"/>
    <col min="7" max="7" width="16.85546875" customWidth="1"/>
    <col min="8" max="8" width="13.140625" customWidth="1"/>
  </cols>
  <sheetData>
    <row r="3" spans="3:8" ht="18.75">
      <c r="C3" s="18" t="s">
        <v>0</v>
      </c>
      <c r="D3" s="18"/>
      <c r="E3" s="18"/>
      <c r="F3" s="18"/>
      <c r="G3" s="3"/>
      <c r="H3" s="3"/>
    </row>
    <row r="4" spans="3:8">
      <c r="C4" s="3"/>
      <c r="D4" s="3"/>
      <c r="E4" s="3"/>
      <c r="F4" s="11"/>
      <c r="G4" s="3"/>
      <c r="H4" s="3"/>
    </row>
    <row r="5" spans="3:8" ht="15.75">
      <c r="C5" s="3"/>
      <c r="D5" s="4" t="s">
        <v>1</v>
      </c>
      <c r="E5" s="5"/>
      <c r="F5" s="12"/>
      <c r="G5" s="5">
        <v>200</v>
      </c>
      <c r="H5" s="5" t="s">
        <v>2</v>
      </c>
    </row>
    <row r="6" spans="3:8" ht="15.75">
      <c r="C6" s="3"/>
      <c r="D6" s="4" t="s">
        <v>4</v>
      </c>
      <c r="E6" s="5"/>
      <c r="F6" s="12"/>
      <c r="G6" s="5">
        <v>3</v>
      </c>
      <c r="H6" s="5" t="s">
        <v>23</v>
      </c>
    </row>
    <row r="7" spans="3:8" ht="15.75">
      <c r="C7" s="3"/>
      <c r="D7" s="4"/>
      <c r="E7" s="5"/>
      <c r="F7" s="12"/>
      <c r="G7" s="5"/>
      <c r="H7" s="5"/>
    </row>
    <row r="8" spans="3:8" ht="15.75">
      <c r="C8" s="3"/>
      <c r="D8" s="4" t="s">
        <v>3</v>
      </c>
      <c r="E8" s="5"/>
      <c r="F8" s="12"/>
      <c r="G8" s="5">
        <v>18</v>
      </c>
      <c r="H8" s="5"/>
    </row>
    <row r="9" spans="3:8" ht="15.75">
      <c r="C9" s="1"/>
      <c r="D9" s="2"/>
      <c r="E9" s="2"/>
      <c r="F9" s="13"/>
      <c r="G9" s="2"/>
      <c r="H9" s="2"/>
    </row>
    <row r="10" spans="3:8" ht="15.75">
      <c r="C10" s="1"/>
      <c r="D10" s="2"/>
      <c r="E10" s="2"/>
      <c r="F10" s="13"/>
      <c r="G10" s="2"/>
      <c r="H10" s="2"/>
    </row>
    <row r="11" spans="3:8" ht="15.75">
      <c r="C11" s="1"/>
      <c r="D11" s="2"/>
      <c r="E11" s="2"/>
      <c r="F11" s="13"/>
      <c r="G11" s="2"/>
      <c r="H11" s="2"/>
    </row>
    <row r="12" spans="3:8" ht="18.75">
      <c r="C12" s="10"/>
      <c r="D12" s="4" t="s">
        <v>3</v>
      </c>
      <c r="E12" s="6" t="s">
        <v>5</v>
      </c>
      <c r="F12" s="14" t="s">
        <v>24</v>
      </c>
      <c r="G12" s="2"/>
      <c r="H12" s="2"/>
    </row>
    <row r="13" spans="3:8" ht="18.75">
      <c r="C13" s="4" t="s">
        <v>7</v>
      </c>
      <c r="D13" s="5">
        <f>0.001*$G$8</f>
        <v>1.8000000000000002E-2</v>
      </c>
      <c r="E13" s="5">
        <f>3/(2*3.1416)  *  (1/(1+($G$6/D13)^2)^(5/2))</f>
        <v>3.7124237032503539E-12</v>
      </c>
      <c r="F13" s="17">
        <f>E13*$G$5/D13^2</f>
        <v>2.2916195699076254E-6</v>
      </c>
      <c r="G13" s="5"/>
      <c r="H13" s="2"/>
    </row>
    <row r="14" spans="3:8" ht="18.75">
      <c r="C14" s="4" t="s">
        <v>21</v>
      </c>
      <c r="D14" s="5">
        <f>0.0125*$G$8</f>
        <v>0.22500000000000001</v>
      </c>
      <c r="E14" s="5">
        <f>3/(2*3.1416)  *  (1/(1+($G$6/D14)^2)^(5/2))</f>
        <v>1.1172658749157457E-6</v>
      </c>
      <c r="F14" s="17">
        <f t="shared" ref="F14:F29" si="0">E14*$G$5/D14^2</f>
        <v>4.4138898762103532E-3</v>
      </c>
      <c r="G14" s="5"/>
      <c r="H14" s="2"/>
    </row>
    <row r="15" spans="3:8" ht="18.75">
      <c r="C15" s="4" t="s">
        <v>20</v>
      </c>
      <c r="D15" s="5">
        <f>0.025*$G$8</f>
        <v>0.45</v>
      </c>
      <c r="E15" s="5">
        <f t="shared" ref="E15:E29" si="1">3/(2*3.1416)  *  (1/(1+($G$6/D15)^2)^(5/2))</f>
        <v>3.4295597563790757E-5</v>
      </c>
      <c r="F15" s="17">
        <f t="shared" si="0"/>
        <v>3.3872195124731608E-2</v>
      </c>
      <c r="G15" s="5"/>
      <c r="H15" s="2"/>
    </row>
    <row r="16" spans="3:8" ht="18.75">
      <c r="C16" s="4" t="s">
        <v>17</v>
      </c>
      <c r="D16" s="5">
        <f>0.05*$G$8</f>
        <v>0.9</v>
      </c>
      <c r="E16" s="5">
        <f t="shared" si="1"/>
        <v>9.3536345862681441E-4</v>
      </c>
      <c r="F16" s="17">
        <f t="shared" si="0"/>
        <v>0.23095394040168257</v>
      </c>
      <c r="G16" s="5"/>
      <c r="H16" s="2"/>
    </row>
    <row r="17" spans="3:7" ht="18.75">
      <c r="C17" s="4" t="s">
        <v>6</v>
      </c>
      <c r="D17" s="5">
        <f>0.1*$G$8</f>
        <v>1.8</v>
      </c>
      <c r="E17" s="5">
        <f t="shared" si="1"/>
        <v>1.7212713962240746E-2</v>
      </c>
      <c r="F17" s="17">
        <f t="shared" si="0"/>
        <v>1.0625132075457251</v>
      </c>
      <c r="G17" s="5"/>
    </row>
    <row r="18" spans="3:7" ht="18.75">
      <c r="C18" s="4" t="s">
        <v>8</v>
      </c>
      <c r="D18" s="5">
        <f>0.2*$G$8</f>
        <v>3.6</v>
      </c>
      <c r="E18" s="5">
        <f t="shared" si="1"/>
        <v>0.12775327292434033</v>
      </c>
      <c r="F18" s="17">
        <f t="shared" si="0"/>
        <v>1.9715011253756223</v>
      </c>
      <c r="G18" s="5"/>
    </row>
    <row r="19" spans="3:7" ht="18.75">
      <c r="C19" s="4" t="s">
        <v>9</v>
      </c>
      <c r="D19" s="5">
        <f>0.3*$G$8</f>
        <v>5.3999999999999995</v>
      </c>
      <c r="E19" s="5">
        <f t="shared" si="1"/>
        <v>0.24371836435895922</v>
      </c>
      <c r="F19" s="17">
        <f t="shared" si="0"/>
        <v>1.6715937198831226</v>
      </c>
      <c r="G19" s="5"/>
    </row>
    <row r="20" spans="3:7" ht="18.75">
      <c r="C20" s="4" t="s">
        <v>10</v>
      </c>
      <c r="D20" s="5">
        <f>0.4*$G$8</f>
        <v>7.2</v>
      </c>
      <c r="E20" s="5">
        <f t="shared" si="1"/>
        <v>0.31998516151114198</v>
      </c>
      <c r="F20" s="17">
        <f t="shared" si="0"/>
        <v>1.2345106539781712</v>
      </c>
      <c r="G20" s="5"/>
    </row>
    <row r="21" spans="3:7" ht="18.75">
      <c r="C21" s="4" t="s">
        <v>11</v>
      </c>
      <c r="D21" s="5">
        <f>0.5*$G$8</f>
        <v>9</v>
      </c>
      <c r="E21" s="5">
        <f t="shared" si="1"/>
        <v>0.36689909827201872</v>
      </c>
      <c r="F21" s="17">
        <f t="shared" si="0"/>
        <v>0.90592369943708329</v>
      </c>
      <c r="G21" s="5"/>
    </row>
    <row r="22" spans="3:7" ht="18.75">
      <c r="C22" s="4" t="s">
        <v>12</v>
      </c>
      <c r="D22" s="5">
        <f>0.6*$G$8</f>
        <v>10.799999999999999</v>
      </c>
      <c r="E22" s="5">
        <f t="shared" si="1"/>
        <v>0.39649647342909999</v>
      </c>
      <c r="F22" s="17">
        <f t="shared" si="0"/>
        <v>0.67986363756704404</v>
      </c>
      <c r="G22" s="5"/>
    </row>
    <row r="23" spans="3:7" ht="18.75">
      <c r="C23" s="4" t="s">
        <v>13</v>
      </c>
      <c r="D23" s="5">
        <f>0.7*$G$8</f>
        <v>12.6</v>
      </c>
      <c r="E23" s="5">
        <f t="shared" si="1"/>
        <v>0.41597961893303687</v>
      </c>
      <c r="F23" s="17">
        <f t="shared" si="0"/>
        <v>0.52403580112501491</v>
      </c>
      <c r="G23" s="5"/>
    </row>
    <row r="24" spans="3:7" ht="18.75">
      <c r="C24" s="4" t="s">
        <v>14</v>
      </c>
      <c r="D24" s="5">
        <f>0.8*$G$8</f>
        <v>14.4</v>
      </c>
      <c r="E24" s="5">
        <f t="shared" si="1"/>
        <v>0.4293489442690856</v>
      </c>
      <c r="F24" s="17">
        <f t="shared" si="0"/>
        <v>0.4141097070496581</v>
      </c>
      <c r="G24" s="5"/>
    </row>
    <row r="25" spans="3:7" ht="18.75">
      <c r="C25" s="4" t="s">
        <v>15</v>
      </c>
      <c r="D25" s="5">
        <f>0.9*$G$8</f>
        <v>16.2</v>
      </c>
      <c r="E25" s="5">
        <f t="shared" si="1"/>
        <v>0.43886487892268383</v>
      </c>
      <c r="F25" s="17">
        <f t="shared" si="0"/>
        <v>0.33444968672662995</v>
      </c>
      <c r="G25" s="5"/>
    </row>
    <row r="26" spans="3:7" ht="18.75">
      <c r="C26" s="4" t="s">
        <v>18</v>
      </c>
      <c r="D26" s="5">
        <f>0.95*$G$8</f>
        <v>17.099999999999998</v>
      </c>
      <c r="E26" s="5">
        <f t="shared" si="1"/>
        <v>0.44261566494412208</v>
      </c>
      <c r="F26" s="17">
        <f t="shared" si="0"/>
        <v>0.30273633934825911</v>
      </c>
      <c r="G26" s="5"/>
    </row>
    <row r="27" spans="3:7" ht="18.75">
      <c r="C27" s="4" t="s">
        <v>19</v>
      </c>
      <c r="D27" s="5">
        <f>0.975*$G$8</f>
        <v>17.55</v>
      </c>
      <c r="E27" s="5">
        <f t="shared" si="1"/>
        <v>0.44429278094889529</v>
      </c>
      <c r="F27" s="17">
        <f t="shared" si="0"/>
        <v>0.28849946409454164</v>
      </c>
      <c r="G27" s="5"/>
    </row>
    <row r="28" spans="3:7" ht="18.75">
      <c r="C28" s="4" t="s">
        <v>22</v>
      </c>
      <c r="D28" s="5">
        <f>0.9825*$G$8</f>
        <v>17.685000000000002</v>
      </c>
      <c r="E28" s="5">
        <f t="shared" si="1"/>
        <v>0.44477275224194229</v>
      </c>
      <c r="F28" s="17">
        <f t="shared" si="0"/>
        <v>0.2844186304924769</v>
      </c>
      <c r="G28" s="5"/>
    </row>
    <row r="29" spans="3:7" ht="18.75">
      <c r="C29" s="4" t="s">
        <v>16</v>
      </c>
      <c r="D29" s="5">
        <f>1*$G$8</f>
        <v>18</v>
      </c>
      <c r="E29" s="5">
        <f t="shared" si="1"/>
        <v>0.44585363581343995</v>
      </c>
      <c r="F29" s="17">
        <f t="shared" si="0"/>
        <v>0.27521829371199996</v>
      </c>
      <c r="G29" s="5"/>
    </row>
    <row r="30" spans="3:7" ht="15.75">
      <c r="C30" s="7"/>
      <c r="D30" s="8"/>
      <c r="E30" s="8"/>
      <c r="F30" s="15"/>
    </row>
    <row r="31" spans="3:7" ht="15.75">
      <c r="C31" s="7"/>
      <c r="D31" s="8"/>
      <c r="E31" s="8"/>
      <c r="F31" s="15"/>
    </row>
    <row r="32" spans="3:7" ht="15.75">
      <c r="C32" s="7"/>
      <c r="D32" s="8"/>
      <c r="E32" s="8"/>
      <c r="F32" s="15"/>
    </row>
    <row r="33" spans="3:6" ht="15.75">
      <c r="C33" s="9"/>
      <c r="D33" s="8"/>
      <c r="E33" s="8"/>
      <c r="F33" s="15"/>
    </row>
    <row r="34" spans="3:6" ht="15.75">
      <c r="C34" s="1"/>
      <c r="D34" s="2"/>
      <c r="E34" s="2"/>
    </row>
    <row r="35" spans="3:6" ht="15.75">
      <c r="C35" s="1"/>
      <c r="D35" s="2"/>
      <c r="E35" s="2"/>
    </row>
  </sheetData>
  <mergeCells count="1">
    <mergeCell ref="C3:F3"/>
  </mergeCells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anuhya pegallapati</dc:creator>
  <cp:lastModifiedBy>MVSR</cp:lastModifiedBy>
  <cp:lastPrinted>2016-09-19T02:23:26Z</cp:lastPrinted>
  <dcterms:created xsi:type="dcterms:W3CDTF">2016-08-21T15:41:47Z</dcterms:created>
  <dcterms:modified xsi:type="dcterms:W3CDTF">2019-10-21T10:45:04Z</dcterms:modified>
</cp:coreProperties>
</file>