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lenium\TestData\Generic QBE\"/>
    </mc:Choice>
  </mc:AlternateContent>
  <xr:revisionPtr revIDLastSave="0" documentId="13_ncr:1_{C5D560DE-5DC3-48FA-8C3B-1FC9D330F4D6}" xr6:coauthVersionLast="47" xr6:coauthVersionMax="47" xr10:uidLastSave="{00000000-0000-0000-0000-000000000000}"/>
  <bookViews>
    <workbookView xWindow="-120" yWindow="-120" windowWidth="20730" windowHeight="11160" activeTab="5" xr2:uid="{274265C7-1CE2-4E2D-ADB5-A1951D747689}"/>
  </bookViews>
  <sheets>
    <sheet name="Config" sheetId="11" r:id="rId1"/>
    <sheet name="TestCases" sheetId="14" r:id="rId2"/>
    <sheet name="Login" sheetId="1" r:id="rId3"/>
    <sheet name="Plan" sheetId="6" r:id="rId4"/>
    <sheet name="Warranty" sheetId="12" r:id="rId5"/>
    <sheet name="Disbursements" sheetId="15" r:id="rId6"/>
    <sheet name="Smart" sheetId="13" r:id="rId7"/>
    <sheet name="Customer" sheetId="2" r:id="rId8"/>
    <sheet name="Amend" sheetId="7" r:id="rId9"/>
  </sheets>
  <definedNames>
    <definedName name="_xlnm._FilterDatabase" localSheetId="3" hidden="1">Plan!$A$1:$W$21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2" l="1"/>
  <c r="L2" i="12" s="1"/>
  <c r="N2" i="12"/>
  <c r="Q22" i="6"/>
  <c r="R22" i="6"/>
  <c r="M22" i="6" s="1"/>
  <c r="Q23" i="6"/>
  <c r="R23" i="6"/>
  <c r="M23" i="6" s="1"/>
  <c r="Q24" i="6"/>
  <c r="R24" i="6"/>
  <c r="M24" i="6" s="1"/>
  <c r="Q25" i="6"/>
  <c r="R25" i="6"/>
  <c r="M25" i="6" s="1"/>
  <c r="Q26" i="6"/>
  <c r="R26" i="6"/>
  <c r="M26" i="6" s="1"/>
  <c r="Q27" i="6"/>
  <c r="R27" i="6"/>
  <c r="M27" i="6" s="1"/>
  <c r="Q28" i="6"/>
  <c r="R28" i="6"/>
  <c r="M28" i="6" s="1"/>
  <c r="Q29" i="6"/>
  <c r="R29" i="6"/>
  <c r="M29" i="6" s="1"/>
  <c r="Q30" i="6"/>
  <c r="R30" i="6"/>
  <c r="M30" i="6" s="1"/>
  <c r="Q31" i="6"/>
  <c r="R31" i="6"/>
  <c r="M31" i="6" s="1"/>
  <c r="Q32" i="6"/>
  <c r="R32" i="6"/>
  <c r="M32" i="6" s="1"/>
  <c r="Q33" i="6"/>
  <c r="R33" i="6"/>
  <c r="M33" i="6" s="1"/>
  <c r="Q34" i="6"/>
  <c r="R34" i="6"/>
  <c r="M34" i="6" s="1"/>
  <c r="Q35" i="6"/>
  <c r="R35" i="6"/>
  <c r="M35" i="6" s="1"/>
  <c r="Q36" i="6"/>
  <c r="R36" i="6"/>
  <c r="M36" i="6" s="1"/>
  <c r="Q37" i="6"/>
  <c r="R37" i="6"/>
  <c r="M37" i="6" s="1"/>
  <c r="Q38" i="6"/>
  <c r="R38" i="6"/>
  <c r="M38" i="6" s="1"/>
  <c r="Q3" i="6"/>
  <c r="R3" i="6"/>
  <c r="M3" i="6" s="1"/>
  <c r="Q4" i="6"/>
  <c r="R4" i="6"/>
  <c r="M4" i="6" s="1"/>
  <c r="Q5" i="6"/>
  <c r="R5" i="6"/>
  <c r="M5" i="6" s="1"/>
  <c r="Q6" i="6"/>
  <c r="R6" i="6"/>
  <c r="M6" i="6" s="1"/>
  <c r="Q7" i="6"/>
  <c r="R7" i="6"/>
  <c r="M7" i="6" s="1"/>
  <c r="Q8" i="6"/>
  <c r="R8" i="6"/>
  <c r="M8" i="6" s="1"/>
  <c r="Q9" i="6"/>
  <c r="R9" i="6"/>
  <c r="M9" i="6" s="1"/>
  <c r="Q10" i="6"/>
  <c r="R10" i="6"/>
  <c r="M10" i="6" s="1"/>
  <c r="N22" i="12"/>
  <c r="K22" i="12"/>
  <c r="L22" i="12" s="1"/>
  <c r="N21" i="12"/>
  <c r="L21" i="12"/>
  <c r="K21" i="12"/>
  <c r="N20" i="12"/>
  <c r="K20" i="12"/>
  <c r="L20" i="12" s="1"/>
  <c r="N19" i="12"/>
  <c r="K19" i="12"/>
  <c r="L19" i="12" s="1"/>
  <c r="N18" i="12"/>
  <c r="K18" i="12"/>
  <c r="L18" i="12" s="1"/>
  <c r="N17" i="12"/>
  <c r="K17" i="12"/>
  <c r="L17" i="12" s="1"/>
  <c r="N16" i="12"/>
  <c r="K16" i="12"/>
  <c r="L16" i="12" s="1"/>
  <c r="N15" i="12"/>
  <c r="K15" i="12"/>
  <c r="L15" i="12" s="1"/>
  <c r="N14" i="12"/>
  <c r="K14" i="12"/>
  <c r="L14" i="12" s="1"/>
  <c r="N13" i="12"/>
  <c r="K13" i="12"/>
  <c r="L13" i="12" s="1"/>
  <c r="N12" i="12"/>
  <c r="N11" i="12"/>
  <c r="K11" i="12"/>
  <c r="L11" i="12" s="1"/>
  <c r="N10" i="12"/>
  <c r="N9" i="12"/>
  <c r="K9" i="12"/>
  <c r="L9" i="12" s="1"/>
  <c r="N8" i="12"/>
  <c r="K8" i="12"/>
  <c r="L8" i="12" s="1"/>
  <c r="N7" i="12"/>
  <c r="K7" i="12"/>
  <c r="L7" i="12" s="1"/>
  <c r="N6" i="12"/>
  <c r="K6" i="12"/>
  <c r="L6" i="12" s="1"/>
  <c r="N5" i="12"/>
  <c r="K5" i="12"/>
  <c r="L5" i="12" s="1"/>
  <c r="N4" i="12"/>
  <c r="K4" i="12"/>
  <c r="L4" i="12" s="1"/>
  <c r="N3" i="12"/>
  <c r="K3" i="12"/>
  <c r="L3" i="12" s="1"/>
  <c r="K12" i="12"/>
  <c r="L12" i="12" s="1"/>
  <c r="K10" i="12"/>
  <c r="L10" i="12" s="1"/>
  <c r="O2" i="7"/>
  <c r="P2" i="7"/>
  <c r="K2" i="7" s="1"/>
  <c r="P21" i="7"/>
  <c r="K21" i="7" s="1"/>
  <c r="O21" i="7"/>
  <c r="P20" i="7"/>
  <c r="K20" i="7" s="1"/>
  <c r="O20" i="7"/>
  <c r="P19" i="7"/>
  <c r="K19" i="7" s="1"/>
  <c r="O19" i="7"/>
  <c r="P18" i="7"/>
  <c r="K18" i="7" s="1"/>
  <c r="O18" i="7"/>
  <c r="P17" i="7"/>
  <c r="K17" i="7" s="1"/>
  <c r="O17" i="7"/>
  <c r="P16" i="7"/>
  <c r="K16" i="7" s="1"/>
  <c r="O16" i="7"/>
  <c r="P15" i="7"/>
  <c r="K15" i="7" s="1"/>
  <c r="O15" i="7"/>
  <c r="P14" i="7"/>
  <c r="K14" i="7" s="1"/>
  <c r="O14" i="7"/>
  <c r="P13" i="7"/>
  <c r="K13" i="7" s="1"/>
  <c r="O13" i="7"/>
  <c r="P12" i="7"/>
  <c r="K12" i="7" s="1"/>
  <c r="O12" i="7"/>
  <c r="P11" i="7"/>
  <c r="K11" i="7" s="1"/>
  <c r="O11" i="7"/>
  <c r="P10" i="7"/>
  <c r="K10" i="7" s="1"/>
  <c r="O10" i="7"/>
  <c r="P9" i="7"/>
  <c r="K9" i="7" s="1"/>
  <c r="O9" i="7"/>
  <c r="P8" i="7"/>
  <c r="K8" i="7" s="1"/>
  <c r="O8" i="7"/>
  <c r="P7" i="7"/>
  <c r="K7" i="7" s="1"/>
  <c r="O7" i="7"/>
  <c r="P6" i="7"/>
  <c r="K6" i="7" s="1"/>
  <c r="O6" i="7"/>
  <c r="P5" i="7"/>
  <c r="K5" i="7" s="1"/>
  <c r="O5" i="7"/>
  <c r="P4" i="7"/>
  <c r="K4" i="7" s="1"/>
  <c r="O4" i="7"/>
  <c r="P3" i="7"/>
  <c r="K3" i="7" s="1"/>
  <c r="O3" i="7"/>
  <c r="Q21" i="6"/>
  <c r="Q20" i="6"/>
  <c r="Q19" i="6"/>
  <c r="Q18" i="6"/>
  <c r="Q17" i="6"/>
  <c r="Q16" i="6"/>
  <c r="Q15" i="6"/>
  <c r="Q14" i="6"/>
  <c r="Q13" i="6"/>
  <c r="Q12" i="6"/>
  <c r="Q11" i="6"/>
  <c r="Q2" i="6"/>
  <c r="R11" i="6"/>
  <c r="M11" i="6" s="1"/>
  <c r="R12" i="6"/>
  <c r="M12" i="6" s="1"/>
  <c r="R13" i="6"/>
  <c r="M13" i="6" s="1"/>
  <c r="R14" i="6"/>
  <c r="M14" i="6" s="1"/>
  <c r="R15" i="6"/>
  <c r="M15" i="6" s="1"/>
  <c r="R16" i="6"/>
  <c r="M16" i="6" s="1"/>
  <c r="R17" i="6"/>
  <c r="M17" i="6" s="1"/>
  <c r="R18" i="6"/>
  <c r="M18" i="6" s="1"/>
  <c r="R19" i="6"/>
  <c r="M19" i="6" s="1"/>
  <c r="R20" i="6"/>
  <c r="M20" i="6" s="1"/>
  <c r="R21" i="6"/>
  <c r="M21" i="6" s="1"/>
  <c r="R2" i="6"/>
  <c r="M2" i="6" s="1"/>
  <c r="H18" i="12" l="1"/>
  <c r="I18" i="12" s="1"/>
  <c r="J18" i="12" s="1"/>
  <c r="H17" i="12"/>
  <c r="I17" i="12" s="1"/>
  <c r="J17" i="12" s="1"/>
  <c r="H9" i="12"/>
  <c r="I9" i="12" s="1"/>
  <c r="J9" i="12" s="1"/>
  <c r="H7" i="12"/>
  <c r="I7" i="12" s="1"/>
  <c r="J7" i="12" s="1"/>
  <c r="H14" i="12"/>
  <c r="I14" i="12" s="1"/>
  <c r="J14" i="12" s="1"/>
  <c r="H22" i="12"/>
  <c r="I22" i="12" s="1"/>
  <c r="J22" i="12" s="1"/>
  <c r="H13" i="12"/>
  <c r="I13" i="12" s="1"/>
  <c r="J13" i="12" s="1"/>
  <c r="H5" i="12"/>
  <c r="I5" i="12" s="1"/>
  <c r="J5" i="12" s="1"/>
  <c r="H10" i="12"/>
  <c r="I10" i="12" s="1"/>
  <c r="J10" i="12" s="1"/>
  <c r="H6" i="12"/>
  <c r="I6" i="12" s="1"/>
  <c r="J6" i="12" s="1"/>
  <c r="H12" i="12"/>
  <c r="I12" i="12" s="1"/>
  <c r="J12" i="12" s="1"/>
  <c r="H4" i="12"/>
  <c r="I4" i="12" s="1"/>
  <c r="J4" i="12" s="1"/>
  <c r="H16" i="12"/>
  <c r="I16" i="12" s="1"/>
  <c r="J16" i="12" s="1"/>
  <c r="H8" i="12"/>
  <c r="I8" i="12" s="1"/>
  <c r="J8" i="12" s="1"/>
  <c r="H15" i="12"/>
  <c r="I15" i="12" s="1"/>
  <c r="J15" i="12" s="1"/>
  <c r="H21" i="12"/>
  <c r="I21" i="12" s="1"/>
  <c r="J21" i="12" s="1"/>
  <c r="H20" i="12"/>
  <c r="I20" i="12" s="1"/>
  <c r="J20" i="12" s="1"/>
  <c r="H19" i="12"/>
  <c r="I19" i="12" s="1"/>
  <c r="J19" i="12" s="1"/>
  <c r="H11" i="12"/>
  <c r="I11" i="12" s="1"/>
  <c r="J11" i="12" s="1"/>
  <c r="H2" i="12" l="1"/>
  <c r="I2" i="12" s="1"/>
  <c r="J2" i="12" s="1"/>
  <c r="H3" i="12"/>
  <c r="I3" i="12" s="1"/>
  <c r="J3" i="12" s="1"/>
</calcChain>
</file>

<file path=xl/sharedStrings.xml><?xml version="1.0" encoding="utf-8"?>
<sst xmlns="http://schemas.openxmlformats.org/spreadsheetml/2006/main" count="1807" uniqueCount="630">
  <si>
    <t>TestCaseName</t>
  </si>
  <si>
    <t>sysadmin-gen</t>
  </si>
  <si>
    <t>TestCase_Cust001</t>
  </si>
  <si>
    <t>TestCase_Cust002</t>
  </si>
  <si>
    <t>TestCase_Cust003</t>
  </si>
  <si>
    <t>TestCase_Cust004</t>
  </si>
  <si>
    <t>TestCase_Cust005</t>
  </si>
  <si>
    <t>TestCase_Cust006</t>
  </si>
  <si>
    <t>TestCase_Cust007</t>
  </si>
  <si>
    <t>TestCase_Cust008</t>
  </si>
  <si>
    <t>TestCase_Cust009</t>
  </si>
  <si>
    <t>TestCase_Cust010</t>
  </si>
  <si>
    <t>Jogh2</t>
  </si>
  <si>
    <t>Jogh3</t>
  </si>
  <si>
    <t>Jogh4</t>
  </si>
  <si>
    <t>Jogh5</t>
  </si>
  <si>
    <t>Jogh6</t>
  </si>
  <si>
    <t>Jogh7</t>
  </si>
  <si>
    <t>Jogh8</t>
  </si>
  <si>
    <t>Jogh9</t>
  </si>
  <si>
    <t>Jogh10</t>
  </si>
  <si>
    <t>Add1</t>
  </si>
  <si>
    <t>Jogh1</t>
  </si>
  <si>
    <t>add2</t>
  </si>
  <si>
    <t>ab101ab</t>
  </si>
  <si>
    <t>Login_QBEGeneral_User</t>
  </si>
  <si>
    <t>Login_SDWS_User2</t>
  </si>
  <si>
    <t>Login_SDRP_User3</t>
  </si>
  <si>
    <t>Login_SDDS_User4</t>
  </si>
  <si>
    <t>Login_SDDG_User5</t>
  </si>
  <si>
    <t>Login_SDCOU_User6</t>
  </si>
  <si>
    <t>Mr</t>
  </si>
  <si>
    <t>Fitt1</t>
  </si>
  <si>
    <t>Fitt2</t>
  </si>
  <si>
    <t>Fitt3</t>
  </si>
  <si>
    <t>Fitt4</t>
  </si>
  <si>
    <t>Fitt5</t>
  </si>
  <si>
    <t>Fitt6</t>
  </si>
  <si>
    <t>Fitt7</t>
  </si>
  <si>
    <t>Fitt8</t>
  </si>
  <si>
    <t>Fitt9</t>
  </si>
  <si>
    <t>Fitt10</t>
  </si>
  <si>
    <t>sysadmin-gen2</t>
  </si>
  <si>
    <t>sysadmin-gen3</t>
  </si>
  <si>
    <t>sysadmin-gen5</t>
  </si>
  <si>
    <t>sysadmin-UpoladsNSA</t>
  </si>
  <si>
    <t>sMake</t>
  </si>
  <si>
    <t>sModel</t>
  </si>
  <si>
    <t>sClass</t>
  </si>
  <si>
    <t>sTurbo</t>
  </si>
  <si>
    <t>sTransmission</t>
  </si>
  <si>
    <t>sDriveType</t>
  </si>
  <si>
    <t>sFuelType</t>
  </si>
  <si>
    <t>ALL</t>
  </si>
  <si>
    <t>sEngineCC</t>
  </si>
  <si>
    <t>sMWSD</t>
  </si>
  <si>
    <t>sMWTerm</t>
  </si>
  <si>
    <t>sMWMileage</t>
  </si>
  <si>
    <t>sMileage</t>
  </si>
  <si>
    <t>sVSoldDate</t>
  </si>
  <si>
    <t>sPolicySoldDate</t>
  </si>
  <si>
    <t>sLocalCurrency</t>
  </si>
  <si>
    <t>sVIN</t>
  </si>
  <si>
    <t>sSellingDealer</t>
  </si>
  <si>
    <t>sProduct</t>
  </si>
  <si>
    <t>sCoverType</t>
  </si>
  <si>
    <t>PLATINUM</t>
  </si>
  <si>
    <t>sPurchaseType</t>
  </si>
  <si>
    <t>Mandatory</t>
  </si>
  <si>
    <t>sWarrantyTerm</t>
  </si>
  <si>
    <t>sWarrantyMileage</t>
  </si>
  <si>
    <t>sClaimLimit</t>
  </si>
  <si>
    <t>Pur. Price/Pur. Price</t>
  </si>
  <si>
    <t>NISSAN</t>
  </si>
  <si>
    <t>Patrol</t>
  </si>
  <si>
    <t>4x4</t>
  </si>
  <si>
    <t>TestCase_Cust011</t>
  </si>
  <si>
    <t>TestCase_Cust012</t>
  </si>
  <si>
    <t>TestCase_Cust013</t>
  </si>
  <si>
    <t>TestCase_Cust014</t>
  </si>
  <si>
    <t>TestCase_Cust015</t>
  </si>
  <si>
    <t>TestCase_Cust016</t>
  </si>
  <si>
    <t>TestCase_Cust017</t>
  </si>
  <si>
    <t>TestCase_Cust018</t>
  </si>
  <si>
    <t>TestCase_Cust019</t>
  </si>
  <si>
    <t>TestCase_Cust020</t>
  </si>
  <si>
    <t>Jogh11</t>
  </si>
  <si>
    <t>Fitt11</t>
  </si>
  <si>
    <t>Jogh12</t>
  </si>
  <si>
    <t>Fitt12</t>
  </si>
  <si>
    <t>Jogh13</t>
  </si>
  <si>
    <t>Fitt13</t>
  </si>
  <si>
    <t>Jogh14</t>
  </si>
  <si>
    <t>Fitt14</t>
  </si>
  <si>
    <t>Jogh15</t>
  </si>
  <si>
    <t>Fitt15</t>
  </si>
  <si>
    <t>Jogh16</t>
  </si>
  <si>
    <t>Fitt16</t>
  </si>
  <si>
    <t>Jogh17</t>
  </si>
  <si>
    <t>Fitt17</t>
  </si>
  <si>
    <t>Jogh18</t>
  </si>
  <si>
    <t>Fitt18</t>
  </si>
  <si>
    <t>Jogh19</t>
  </si>
  <si>
    <t>Fitt19</t>
  </si>
  <si>
    <t>Jogh20</t>
  </si>
  <si>
    <t>Fitt20</t>
  </si>
  <si>
    <t>Optional</t>
  </si>
  <si>
    <t>sysadmin-dsUAE</t>
  </si>
  <si>
    <t>ERT1234562406A001</t>
  </si>
  <si>
    <t>ERT1234562406A002</t>
  </si>
  <si>
    <t>ERT1234562406A003</t>
  </si>
  <si>
    <t>ERT1234562406A004</t>
  </si>
  <si>
    <t>ERT1234562406A005</t>
  </si>
  <si>
    <t>ERT1234562406A006</t>
  </si>
  <si>
    <t>ERT1234562406A007</t>
  </si>
  <si>
    <t>ERT1234562406A008</t>
  </si>
  <si>
    <t>ERT1234562406A009</t>
  </si>
  <si>
    <t>ERT1234562406A010</t>
  </si>
  <si>
    <t>ERT1234562406A011</t>
  </si>
  <si>
    <t>ERT1234562406A012</t>
  </si>
  <si>
    <t>ERT1234562406A013</t>
  </si>
  <si>
    <t>ERT1234562406A014</t>
  </si>
  <si>
    <t>ERT1234562406A015</t>
  </si>
  <si>
    <t>ERT1234562406A016</t>
  </si>
  <si>
    <t>ERT1234562406A017</t>
  </si>
  <si>
    <t>ERT1234562406A018</t>
  </si>
  <si>
    <t>ERT1234562406A019</t>
  </si>
  <si>
    <t>ERT1234562406A020</t>
  </si>
  <si>
    <t>sysadmin-spFleet</t>
  </si>
  <si>
    <t>Login_SDSP_User2</t>
  </si>
  <si>
    <t>saikrishnat@ibaseit.com</t>
  </si>
  <si>
    <t>Y62</t>
  </si>
  <si>
    <t>AT</t>
  </si>
  <si>
    <t>Nissan new mbi</t>
  </si>
  <si>
    <t>100000 kms</t>
  </si>
  <si>
    <t>splanNum</t>
  </si>
  <si>
    <t>Plan_Amend_001</t>
  </si>
  <si>
    <t>Plan_Amend_002</t>
  </si>
  <si>
    <t>Plan_Amend_003</t>
  </si>
  <si>
    <t>Plan_Amend_004</t>
  </si>
  <si>
    <t>Plan_Amend_005</t>
  </si>
  <si>
    <t>Plan_Amend_006</t>
  </si>
  <si>
    <t>Plan_Amend_007</t>
  </si>
  <si>
    <t>Plan_Amend_008</t>
  </si>
  <si>
    <t>Plan_Amend_009</t>
  </si>
  <si>
    <t>Plan_Amend_010</t>
  </si>
  <si>
    <t>Plan_Amend_011</t>
  </si>
  <si>
    <t>Plan_Amend_012</t>
  </si>
  <si>
    <t>Plan_Amend_013</t>
  </si>
  <si>
    <t>Plan_Amend_014</t>
  </si>
  <si>
    <t>Plan_Amend_015</t>
  </si>
  <si>
    <t>Plan_Amend_016</t>
  </si>
  <si>
    <t>Plan_Amend_017</t>
  </si>
  <si>
    <t>Plan_Amend_018</t>
  </si>
  <si>
    <t>Plan_Amend_019</t>
  </si>
  <si>
    <t>Plan_Amend_020</t>
  </si>
  <si>
    <t>0011736</t>
  </si>
  <si>
    <t>0011737</t>
  </si>
  <si>
    <t>0011738</t>
  </si>
  <si>
    <t>0011739</t>
  </si>
  <si>
    <t>0011740</t>
  </si>
  <si>
    <t>0011741</t>
  </si>
  <si>
    <t>0011742</t>
  </si>
  <si>
    <t>0011743</t>
  </si>
  <si>
    <t>0011744</t>
  </si>
  <si>
    <t>0011745</t>
  </si>
  <si>
    <t>0011746</t>
  </si>
  <si>
    <t>0011747</t>
  </si>
  <si>
    <t>0011748</t>
  </si>
  <si>
    <t>0011749</t>
  </si>
  <si>
    <t>0011750</t>
  </si>
  <si>
    <t>0011751</t>
  </si>
  <si>
    <t>0011752</t>
  </si>
  <si>
    <t>0011753</t>
  </si>
  <si>
    <t>0011754</t>
  </si>
  <si>
    <t>0011755</t>
  </si>
  <si>
    <t>0011756</t>
  </si>
  <si>
    <t>0011757</t>
  </si>
  <si>
    <t>0011758</t>
  </si>
  <si>
    <t>0011759</t>
  </si>
  <si>
    <t>0011760</t>
  </si>
  <si>
    <t>0011761</t>
  </si>
  <si>
    <t>0011762</t>
  </si>
  <si>
    <t>0011763</t>
  </si>
  <si>
    <t>0011764</t>
  </si>
  <si>
    <t>0011765</t>
  </si>
  <si>
    <t>0011766</t>
  </si>
  <si>
    <t>0011767</t>
  </si>
  <si>
    <t>0011768</t>
  </si>
  <si>
    <t>0011769</t>
  </si>
  <si>
    <t>0011770</t>
  </si>
  <si>
    <t>0011771</t>
  </si>
  <si>
    <t>0011772</t>
  </si>
  <si>
    <t>0011773</t>
  </si>
  <si>
    <t>0011774</t>
  </si>
  <si>
    <t>0011775</t>
  </si>
  <si>
    <t>0011776</t>
  </si>
  <si>
    <t>0011777</t>
  </si>
  <si>
    <t>0011778</t>
  </si>
  <si>
    <t>0011779</t>
  </si>
  <si>
    <t>0011634</t>
  </si>
  <si>
    <t>sReasonCode</t>
  </si>
  <si>
    <t>sReasonNotes</t>
  </si>
  <si>
    <t>Incorrect Policy Start Date</t>
  </si>
  <si>
    <t>Incorrect Vehicle Details</t>
  </si>
  <si>
    <t>Incorrect Policy Details</t>
  </si>
  <si>
    <t>Auto Amend 1</t>
  </si>
  <si>
    <t>Auto Amend 3</t>
  </si>
  <si>
    <t>Auto Amend 5</t>
  </si>
  <si>
    <t>Auto Amend 7</t>
  </si>
  <si>
    <t>Auto Amend 9</t>
  </si>
  <si>
    <t>Auto Amend 2</t>
  </si>
  <si>
    <t>Auto Amend 4</t>
  </si>
  <si>
    <t>Auto Amend 6</t>
  </si>
  <si>
    <t>Auto Amend 8</t>
  </si>
  <si>
    <t>Auto Amend 10</t>
  </si>
  <si>
    <t>Auto Amend 11</t>
  </si>
  <si>
    <t>Auto Amend 12</t>
  </si>
  <si>
    <t>Auto Amend 13</t>
  </si>
  <si>
    <t>Auto Amend 14</t>
  </si>
  <si>
    <t>Auto Amend 15</t>
  </si>
  <si>
    <t>Auto Amend 16</t>
  </si>
  <si>
    <t>Auto Amend 17</t>
  </si>
  <si>
    <t>Auto Amend 18</t>
  </si>
  <si>
    <t>Auto Amend 19</t>
  </si>
  <si>
    <t>Auto Amend 20</t>
  </si>
  <si>
    <t>Auto Amend 21</t>
  </si>
  <si>
    <t>Auto Amend 22</t>
  </si>
  <si>
    <t>Auto Amend 23</t>
  </si>
  <si>
    <t>Auto Amend 24</t>
  </si>
  <si>
    <t>Auto Amend 25</t>
  </si>
  <si>
    <t>Auto Amend 26</t>
  </si>
  <si>
    <t>Auto Amend 27</t>
  </si>
  <si>
    <t>Auto Amend 28</t>
  </si>
  <si>
    <t>Auto Amend 29</t>
  </si>
  <si>
    <t>Auto Amend 30</t>
  </si>
  <si>
    <t>Auto Amend 31</t>
  </si>
  <si>
    <t>Auto Amend 32</t>
  </si>
  <si>
    <t>Auto Amend 33</t>
  </si>
  <si>
    <t>Auto Amend 34</t>
  </si>
  <si>
    <t>Auto Amend 35</t>
  </si>
  <si>
    <t>Auto Amend 36</t>
  </si>
  <si>
    <t>Auto Amend 37</t>
  </si>
  <si>
    <t>Auto Amend 38</t>
  </si>
  <si>
    <t>Auto Amend 39</t>
  </si>
  <si>
    <t>Auto Amend 40</t>
  </si>
  <si>
    <t>Auto Amend 41</t>
  </si>
  <si>
    <t>Auto Amend 42</t>
  </si>
  <si>
    <t>Auto Amend 43</t>
  </si>
  <si>
    <t>Auto Amend 44</t>
  </si>
  <si>
    <t>Auto Amend 45</t>
  </si>
  <si>
    <t>sPassword</t>
  </si>
  <si>
    <t>Automatic</t>
  </si>
  <si>
    <t>4x2</t>
  </si>
  <si>
    <t>Petrol</t>
  </si>
  <si>
    <t>sSalesPerson</t>
  </si>
  <si>
    <t>Plan_Creation_SMAeligb_012</t>
  </si>
  <si>
    <t>Plan_Creation_SMAeligb_013</t>
  </si>
  <si>
    <t>Plan_Creation_SMAeligb_014</t>
  </si>
  <si>
    <t>Plan_Creation_SMAeligb_015</t>
  </si>
  <si>
    <t>Plan_Creation_SMAeligb_016</t>
  </si>
  <si>
    <t>Plan_Creation_SMAeligb_017</t>
  </si>
  <si>
    <t>Plan_Creation_SMAeligb_018</t>
  </si>
  <si>
    <t>Plan_Creation_SMAeligb_019</t>
  </si>
  <si>
    <t>Plan_Creation_SMAeligb_020</t>
  </si>
  <si>
    <t>Plan_Creation_MBIeligb_001</t>
  </si>
  <si>
    <t>Plan_Creation_MBIeligb_002</t>
  </si>
  <si>
    <t>Plan_Creation_MBIeligb_003</t>
  </si>
  <si>
    <t>Plan_Creation_MBIeligb_004</t>
  </si>
  <si>
    <t>Plan_Creation_MBIeligb_005</t>
  </si>
  <si>
    <t>Plan_Creation_MBIeligb_006</t>
  </si>
  <si>
    <t>Plan_Creation_MBIeligb_007</t>
  </si>
  <si>
    <t>Plan_Creation_MBIeligb_008</t>
  </si>
  <si>
    <t>Plan_Creation_MBIeligb_009</t>
  </si>
  <si>
    <t>Plan_Creation_MBIeligb_010</t>
  </si>
  <si>
    <t>Plan_Creation_MBIeligb_011</t>
  </si>
  <si>
    <t>Login_SDSP_CCUser1</t>
  </si>
  <si>
    <t>sUserName</t>
  </si>
  <si>
    <t>sEmail</t>
  </si>
  <si>
    <t>sclass</t>
  </si>
  <si>
    <t>sturbo</t>
  </si>
  <si>
    <t>sdrivetype</t>
  </si>
  <si>
    <t>sfueltype</t>
  </si>
  <si>
    <t>stitle</t>
  </si>
  <si>
    <t>sFirstName</t>
  </si>
  <si>
    <t>sLastName</t>
  </si>
  <si>
    <t>sAddress1</t>
  </si>
  <si>
    <t>sAddress2</t>
  </si>
  <si>
    <t>sPostCode</t>
  </si>
  <si>
    <t>sCEmail</t>
  </si>
  <si>
    <t>sVATNum</t>
  </si>
  <si>
    <t>sMWED</t>
  </si>
  <si>
    <t>sPolicyStartDate</t>
  </si>
  <si>
    <t>sPolicyExpiryDate</t>
  </si>
  <si>
    <t>sStartKM</t>
  </si>
  <si>
    <t>sExpiryMileage</t>
  </si>
  <si>
    <t>sClaimTotal</t>
  </si>
  <si>
    <t>sClaimAggregate</t>
  </si>
  <si>
    <t>sPurchasePrice</t>
  </si>
  <si>
    <t>Yellow$202403</t>
  </si>
  <si>
    <t>Yellow$202404</t>
  </si>
  <si>
    <t>Yellow$202405</t>
  </si>
  <si>
    <t>Yellow$202406</t>
  </si>
  <si>
    <t>Yellow$202407</t>
  </si>
  <si>
    <t>Yellow$202408</t>
  </si>
  <si>
    <t>sLogOut</t>
  </si>
  <si>
    <t>No</t>
  </si>
  <si>
    <t>Mercedes-Benz</t>
  </si>
  <si>
    <t>Warranty</t>
  </si>
  <si>
    <t>Browser</t>
  </si>
  <si>
    <t>URL</t>
  </si>
  <si>
    <t>ClientName</t>
  </si>
  <si>
    <t>File_Path</t>
  </si>
  <si>
    <t>Title</t>
  </si>
  <si>
    <t>Chrome</t>
  </si>
  <si>
    <t>https://azasia1.firstbaseit.net/qbeth/#</t>
  </si>
  <si>
    <t>Generic QBE</t>
  </si>
  <si>
    <t>D:\\Selenium\\TestData\\Generic QBE\\TestData_QBETH_Gen.xlsx</t>
  </si>
  <si>
    <t>QBE TH</t>
  </si>
  <si>
    <t>Header</t>
  </si>
  <si>
    <t>Values</t>
  </si>
  <si>
    <t>Smart</t>
  </si>
  <si>
    <t>CLS350</t>
  </si>
  <si>
    <t>Diesel</t>
  </si>
  <si>
    <t>Yes</t>
  </si>
  <si>
    <t>Manual</t>
  </si>
  <si>
    <t>QATTS_SD_GenericFixed</t>
  </si>
  <si>
    <t>QATTS_SP_GenFixed</t>
  </si>
  <si>
    <t>sClaimsLimit</t>
  </si>
  <si>
    <t>Swarranty</t>
  </si>
  <si>
    <t>Warranty:1</t>
  </si>
  <si>
    <t>Warranty:10</t>
  </si>
  <si>
    <t>Warranty:11</t>
  </si>
  <si>
    <t>Warranty:12</t>
  </si>
  <si>
    <t>Warranty:13</t>
  </si>
  <si>
    <t>Warranty:14</t>
  </si>
  <si>
    <t>Warranty:15</t>
  </si>
  <si>
    <t>Warranty:16</t>
  </si>
  <si>
    <t>Warranty:17</t>
  </si>
  <si>
    <t>Warranty:18</t>
  </si>
  <si>
    <t>Warranty:19</t>
  </si>
  <si>
    <t>Warranty:20</t>
  </si>
  <si>
    <t>WarrantyProductDetails 1</t>
  </si>
  <si>
    <t>WarrantyProductDetails 2</t>
  </si>
  <si>
    <t>WarrantyProductDetails 3</t>
  </si>
  <si>
    <t>WarrantyProductDetails 4</t>
  </si>
  <si>
    <t>WarrantyProductDetails 5</t>
  </si>
  <si>
    <t>WarrantyProductDetails 6</t>
  </si>
  <si>
    <t>WarrantyProductDetails 7</t>
  </si>
  <si>
    <t>WarrantyProductDetails 8</t>
  </si>
  <si>
    <t>WarrantyProductDetails 9</t>
  </si>
  <si>
    <t>WarrantyProductDetails 10</t>
  </si>
  <si>
    <t>WarrantyProductDetails 11</t>
  </si>
  <si>
    <t>WarrantyProductDetails 12</t>
  </si>
  <si>
    <t>WarrantyProductDetails 13</t>
  </si>
  <si>
    <t>WarrantyProductDetails 14</t>
  </si>
  <si>
    <t>WarrantyProductDetails 15</t>
  </si>
  <si>
    <t>WarrantyProductDetails 16</t>
  </si>
  <si>
    <t>WarrantyProductDetails 17</t>
  </si>
  <si>
    <t>WarrantyProductDetails 18</t>
  </si>
  <si>
    <t>WarrantyProductDetails 19</t>
  </si>
  <si>
    <t>WarrantyProductDetails 20</t>
  </si>
  <si>
    <t>New MBI</t>
  </si>
  <si>
    <t>Login</t>
  </si>
  <si>
    <t>TestScenario</t>
  </si>
  <si>
    <t>Plan</t>
  </si>
  <si>
    <t>GOLD</t>
  </si>
  <si>
    <t>A140</t>
  </si>
  <si>
    <t>BMW</t>
  </si>
  <si>
    <t>Audi</t>
  </si>
  <si>
    <t>A1</t>
  </si>
  <si>
    <t>Citroen</t>
  </si>
  <si>
    <t xml:space="preserve">Jumpy </t>
  </si>
  <si>
    <t>Hyundai</t>
  </si>
  <si>
    <t>Accent</t>
  </si>
  <si>
    <t xml:space="preserve">No </t>
  </si>
  <si>
    <t>Kia</t>
  </si>
  <si>
    <t>K3</t>
  </si>
  <si>
    <t xml:space="preserve">Ford </t>
  </si>
  <si>
    <t>Focus</t>
  </si>
  <si>
    <t>Maxus</t>
  </si>
  <si>
    <t>G10 MPV Commercial</t>
  </si>
  <si>
    <t xml:space="preserve">Land Rover </t>
  </si>
  <si>
    <t>Evoque</t>
  </si>
  <si>
    <t>Infiniti</t>
  </si>
  <si>
    <t>M25</t>
  </si>
  <si>
    <t>Mazda</t>
  </si>
  <si>
    <t>Biante</t>
  </si>
  <si>
    <t>Nissan</t>
  </si>
  <si>
    <t>Dualis</t>
  </si>
  <si>
    <t>Lexus</t>
  </si>
  <si>
    <t>LS430</t>
  </si>
  <si>
    <t>Volkswagen</t>
  </si>
  <si>
    <t>Beetle</t>
  </si>
  <si>
    <t>Chevrolet</t>
  </si>
  <si>
    <t xml:space="preserve">Aveo </t>
  </si>
  <si>
    <t>Fiat</t>
  </si>
  <si>
    <t>Bravo</t>
  </si>
  <si>
    <t>Honda</t>
  </si>
  <si>
    <t>Crossroad</t>
  </si>
  <si>
    <t>E180</t>
  </si>
  <si>
    <t>Mitsubishi</t>
  </si>
  <si>
    <t>Airtrek</t>
  </si>
  <si>
    <t>IS250</t>
  </si>
  <si>
    <t>Polo</t>
  </si>
  <si>
    <t>Plan_Creation_SMAeligb_021</t>
  </si>
  <si>
    <t>Plan_Creation_SMAeligb_022</t>
  </si>
  <si>
    <t>Plan_Creation_SMAeligb_023</t>
  </si>
  <si>
    <t>Plan_Creation_SMAeligb_024</t>
  </si>
  <si>
    <t>Plan_Creation_SMAeligb_025</t>
  </si>
  <si>
    <t>Plan_Creation_SMAeligb_026</t>
  </si>
  <si>
    <t>Plan_Creation_SMAeligb_027</t>
  </si>
  <si>
    <t>Plan_Creation_SMAeligb_028</t>
  </si>
  <si>
    <t>Plan_Creation_SMAeligb_029</t>
  </si>
  <si>
    <t>Plan_Creation_SMAeligb_030</t>
  </si>
  <si>
    <t>Plan_Creation_SMAeligb_031</t>
  </si>
  <si>
    <t>Plan_Creation_SMAeligb_032</t>
  </si>
  <si>
    <t>Plan_Creation_SMAeligb_033</t>
  </si>
  <si>
    <t>Plan_Creation_SMAeligb_034</t>
  </si>
  <si>
    <t>Plan_Creation_SMAeligb_035</t>
  </si>
  <si>
    <t>Plan_Creation_SMAeligb_036</t>
  </si>
  <si>
    <t>Plan_Creation_SMAeligb_037</t>
  </si>
  <si>
    <t>25000 kms</t>
  </si>
  <si>
    <t>60000 kms</t>
  </si>
  <si>
    <t>150000 kms</t>
  </si>
  <si>
    <t>50000 kms</t>
  </si>
  <si>
    <t>Warranty:21</t>
  </si>
  <si>
    <t>Warranty:22</t>
  </si>
  <si>
    <t>Warranty:23</t>
  </si>
  <si>
    <t>Warranty:24</t>
  </si>
  <si>
    <t>Warranty:25</t>
  </si>
  <si>
    <t>Warranty:26</t>
  </si>
  <si>
    <t>Warranty:27</t>
  </si>
  <si>
    <t>Warranty:28</t>
  </si>
  <si>
    <t>Warranty:29</t>
  </si>
  <si>
    <t>Warranty:30</t>
  </si>
  <si>
    <t>Warranty:31</t>
  </si>
  <si>
    <t>Warranty:32</t>
  </si>
  <si>
    <t>Warranty:33</t>
  </si>
  <si>
    <t>Warranty:34</t>
  </si>
  <si>
    <t>Warranty:35</t>
  </si>
  <si>
    <t>Warranty:36</t>
  </si>
  <si>
    <t>Used MBI</t>
  </si>
  <si>
    <t>WarrantyProductDetails 21</t>
  </si>
  <si>
    <t>WarrantyProductDetails 22</t>
  </si>
  <si>
    <t>WarrantyProductDetails 23</t>
  </si>
  <si>
    <t>WarrantyProductDetails 24</t>
  </si>
  <si>
    <t>WarrantyProductDetails 25</t>
  </si>
  <si>
    <t>WarrantyProductDetails 26</t>
  </si>
  <si>
    <t>WarrantyProductDetails 27</t>
  </si>
  <si>
    <t>WarrantyProductDetails 28</t>
  </si>
  <si>
    <t>WarrantyProductDetails 29</t>
  </si>
  <si>
    <t>WarrantyProductDetails 30</t>
  </si>
  <si>
    <t>WarrantyProductDetails 31</t>
  </si>
  <si>
    <t>WarrantyProductDetails 32</t>
  </si>
  <si>
    <t>WarrantyProductDetails 33</t>
  </si>
  <si>
    <t>WarrantyProductDetails 34</t>
  </si>
  <si>
    <t>WarrantyProductDetails 35</t>
  </si>
  <si>
    <t>WarrantyProductDetails 36</t>
  </si>
  <si>
    <t>BRONZE</t>
  </si>
  <si>
    <t>SILVER</t>
  </si>
  <si>
    <t>Unlimited</t>
  </si>
  <si>
    <t>Warranty:2</t>
  </si>
  <si>
    <t>Warranty:3</t>
  </si>
  <si>
    <t>Warranty:4</t>
  </si>
  <si>
    <t>Warranty:5</t>
  </si>
  <si>
    <t>Warranty:6</t>
  </si>
  <si>
    <t>Warranty:7</t>
  </si>
  <si>
    <t>Warranty:8</t>
  </si>
  <si>
    <t>Warranty:9</t>
  </si>
  <si>
    <t>TestCaseID</t>
  </si>
  <si>
    <t>QATTS_SD_Citroen</t>
  </si>
  <si>
    <t>QATTS_SP_Citroen</t>
  </si>
  <si>
    <t>QATTS_SD_Generic Variable</t>
  </si>
  <si>
    <t>QATTS_SP_Generic Var</t>
  </si>
  <si>
    <t>QATTS_Cycle &amp; Carriage Citroen</t>
  </si>
  <si>
    <t>QATTS_Cycle &amp; Carria</t>
  </si>
  <si>
    <t>QATTS_Cycle &amp; Carriage Citroen Used</t>
  </si>
  <si>
    <t>QATTS_Cycle &amp; Carri1</t>
  </si>
  <si>
    <t>QATTS_MINI</t>
  </si>
  <si>
    <t>QATTS_Generic Mandatory Fixed</t>
  </si>
  <si>
    <t>QATTS_Generic Mandat</t>
  </si>
  <si>
    <t>QATTS_Generic Optional Fixed</t>
  </si>
  <si>
    <t>QATTS_Generic Option</t>
  </si>
  <si>
    <t>QATTS_Generic Mandatory Variable</t>
  </si>
  <si>
    <t>QATTS_Generic Manda1</t>
  </si>
  <si>
    <t>QATTS_MBM Wheelpower</t>
  </si>
  <si>
    <t>QATTS_Generic Optional Variable</t>
  </si>
  <si>
    <t>QATTS_Generic Optio1</t>
  </si>
  <si>
    <t>WarrantyProductDetails 37</t>
  </si>
  <si>
    <t>Warranty:37</t>
  </si>
  <si>
    <t>Customer:1</t>
  </si>
  <si>
    <t>Scustomer</t>
  </si>
  <si>
    <t>Customer:2</t>
  </si>
  <si>
    <t>Add3</t>
  </si>
  <si>
    <t>Add4</t>
  </si>
  <si>
    <t>Add5</t>
  </si>
  <si>
    <t>Add6</t>
  </si>
  <si>
    <t>Add7</t>
  </si>
  <si>
    <t>Add8</t>
  </si>
  <si>
    <t>Add9</t>
  </si>
  <si>
    <t>Add10</t>
  </si>
  <si>
    <t>Add11</t>
  </si>
  <si>
    <t>Add12</t>
  </si>
  <si>
    <t>Add13</t>
  </si>
  <si>
    <t>Add14</t>
  </si>
  <si>
    <t>Add15</t>
  </si>
  <si>
    <t>Add16</t>
  </si>
  <si>
    <t>Add17</t>
  </si>
  <si>
    <t>Add18</t>
  </si>
  <si>
    <t>Add19</t>
  </si>
  <si>
    <t>Add20</t>
  </si>
  <si>
    <t>Add21</t>
  </si>
  <si>
    <t>Add22</t>
  </si>
  <si>
    <t>sAddress3</t>
  </si>
  <si>
    <t>sVATCheck</t>
  </si>
  <si>
    <t>sCompanyName</t>
  </si>
  <si>
    <t>Ibase 1.1</t>
  </si>
  <si>
    <t>Ibase 1.2</t>
  </si>
  <si>
    <t>Ibase 1.3</t>
  </si>
  <si>
    <t>Ibase 1.4</t>
  </si>
  <si>
    <t>Ibase 1.5</t>
  </si>
  <si>
    <t>Ibase 1.6</t>
  </si>
  <si>
    <t>Ibase 1.7</t>
  </si>
  <si>
    <t>Ibase 1.8</t>
  </si>
  <si>
    <t>Ibase 1.9</t>
  </si>
  <si>
    <t>Ibase 1.10</t>
  </si>
  <si>
    <t>Ibase 1.11</t>
  </si>
  <si>
    <t>Ibase 1.12</t>
  </si>
  <si>
    <t>Ibase 1.13</t>
  </si>
  <si>
    <t>Ibase 1.14</t>
  </si>
  <si>
    <t>Ibase 1.15</t>
  </si>
  <si>
    <t>Ibase 1.16</t>
  </si>
  <si>
    <t>Ibase 1.17</t>
  </si>
  <si>
    <t>Ibase 1.18</t>
  </si>
  <si>
    <t>Ibase 1.19</t>
  </si>
  <si>
    <t>Ibase 1.20</t>
  </si>
  <si>
    <t>Ssmart</t>
  </si>
  <si>
    <t>Smart:1</t>
  </si>
  <si>
    <t>Multifranchise</t>
  </si>
  <si>
    <t>SmartProductDetails 1</t>
  </si>
  <si>
    <t>SmartProductDetails 2</t>
  </si>
  <si>
    <t>SmartProductDetails 3</t>
  </si>
  <si>
    <t>SmartProductDetails 4</t>
  </si>
  <si>
    <t>SmartProductDetails 5</t>
  </si>
  <si>
    <t>SmartProductDetails 6</t>
  </si>
  <si>
    <t>SmartProductDetails 7</t>
  </si>
  <si>
    <t>SmartProductDetails 8</t>
  </si>
  <si>
    <t>SmartProductDetails 9</t>
  </si>
  <si>
    <t>SmartProductDetails 10</t>
  </si>
  <si>
    <t>SmartProductDetails 11</t>
  </si>
  <si>
    <t>SMART GENERIC</t>
  </si>
  <si>
    <t>smartProduct</t>
  </si>
  <si>
    <t>smartCoverType</t>
  </si>
  <si>
    <t>smartPurchaseType</t>
  </si>
  <si>
    <t>smartWarrantyTerm</t>
  </si>
  <si>
    <t>smartWarrantyMileage</t>
  </si>
  <si>
    <t>smartClaimLimit</t>
  </si>
  <si>
    <t>Smart:2</t>
  </si>
  <si>
    <t>1000/1500</t>
  </si>
  <si>
    <t>Net Premium to QBE London</t>
  </si>
  <si>
    <t>Net Premium to QBE London (DVP)</t>
  </si>
  <si>
    <t>QBE Singapore Fronting Fee Rate</t>
  </si>
  <si>
    <t>QBE Singapore Fronting Fee</t>
  </si>
  <si>
    <t>Gross Premium to QBE Singapore</t>
  </si>
  <si>
    <t>Broker Commission %</t>
  </si>
  <si>
    <t>Broker Commission</t>
  </si>
  <si>
    <t>Gross Premium to QBE Sing Incl. Brokerage</t>
  </si>
  <si>
    <t>Dealer Commission (Excl VAT)</t>
  </si>
  <si>
    <t>Gross Premium Plus Dealer Commission (Excl VAT)</t>
  </si>
  <si>
    <t>VAT %</t>
  </si>
  <si>
    <t>VAT</t>
  </si>
  <si>
    <t>Gross Premium Plus Dealer Commission (Incl VAT)</t>
  </si>
  <si>
    <t>Gross Premium Less Dealer Commission (Incl VAT)</t>
  </si>
  <si>
    <t>Cover Amount</t>
  </si>
  <si>
    <t>Salesperson Commission (Excl VAT)</t>
  </si>
  <si>
    <t>Net Commission to Dealer after salesperson commission</t>
  </si>
  <si>
    <t>Dealer Min Allowable Percentage</t>
  </si>
  <si>
    <t>Dealer Max Allowable Percentage</t>
  </si>
  <si>
    <t>Min Price Calc</t>
  </si>
  <si>
    <t>Max Price Calc</t>
  </si>
  <si>
    <t>CoverAmount (Excl. VAT)</t>
  </si>
  <si>
    <t>Adj VAT</t>
  </si>
  <si>
    <t>Adj Dealer Commission (Excl VAT)</t>
  </si>
  <si>
    <t>Adj Salesperson Commission (Excl VAT)</t>
  </si>
  <si>
    <t>Client Fee Excl.VAT</t>
  </si>
  <si>
    <t>Client Fee VAT</t>
  </si>
  <si>
    <t>Client Fee Incl.VAT</t>
  </si>
  <si>
    <t>Price payable by the customer incl. VAT</t>
  </si>
  <si>
    <t>0.00</t>
  </si>
  <si>
    <t>0.10</t>
  </si>
  <si>
    <t>0.50</t>
  </si>
  <si>
    <t>388.11</t>
  </si>
  <si>
    <t>43.12</t>
  </si>
  <si>
    <t>431.23</t>
  </si>
  <si>
    <t>0.09</t>
  </si>
  <si>
    <t>38.81</t>
  </si>
  <si>
    <t>470.04</t>
  </si>
  <si>
    <t>Disbursement1</t>
  </si>
  <si>
    <t>Disbursement2</t>
  </si>
  <si>
    <t>Disbursement3</t>
  </si>
  <si>
    <t>Disbursement4</t>
  </si>
  <si>
    <t>Disbursement5</t>
  </si>
  <si>
    <t>Disbursement6</t>
  </si>
  <si>
    <t>Disbursement7</t>
  </si>
  <si>
    <t>Disbursement8</t>
  </si>
  <si>
    <t>Disbursement9</t>
  </si>
  <si>
    <t>Disbursement10</t>
  </si>
  <si>
    <t>Disbursement11</t>
  </si>
  <si>
    <t>Disbursement12</t>
  </si>
  <si>
    <t>Disbursement13</t>
  </si>
  <si>
    <t>Disbursement14</t>
  </si>
  <si>
    <t>Disbursement15</t>
  </si>
  <si>
    <t>Disbursement16</t>
  </si>
  <si>
    <t>Disbursement17</t>
  </si>
  <si>
    <t>Disbursement18</t>
  </si>
  <si>
    <t>Disbursement19</t>
  </si>
  <si>
    <t>Disbursement20</t>
  </si>
  <si>
    <t>Disbursement21</t>
  </si>
  <si>
    <t>Disbursement22</t>
  </si>
  <si>
    <t>Disbursement23</t>
  </si>
  <si>
    <t>Disbursement24</t>
  </si>
  <si>
    <t>Disbursement25</t>
  </si>
  <si>
    <t>Disbursement26</t>
  </si>
  <si>
    <t>Disbursement27</t>
  </si>
  <si>
    <t>Disbursement28</t>
  </si>
  <si>
    <t>Disbursement29</t>
  </si>
  <si>
    <t>Disbursements</t>
  </si>
  <si>
    <t>Disbursements:1</t>
  </si>
  <si>
    <t>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</si>
</sst>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m/yyyy;@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i/>
      <sz val="10"/>
      <color rgb="FF0000C0"/>
      <name val="Consolas"/>
      <family val="3"/>
    </font>
    <font>
      <sz val="10"/>
      <color rgb="FF2A00FF"/>
      <name val="Consolas"/>
      <family val="3"/>
    </font>
    <font>
      <sz val="10"/>
      <name val="Arial"/>
      <charset val="134"/>
    </font>
    <font>
      <sz val="11"/>
      <color rgb="FF000000"/>
      <name val="Calibri"/>
      <family val="2"/>
      <scheme val="minor"/>
    </font>
    <font>
      <sz val="11"/>
      <color rgb="FF000000"/>
      <name val="Calibri"/>
      <scheme val="minor"/>
    </font>
    <font>
      <sz val="11"/>
      <color rgb="FF21252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4" fillId="0" borderId="0"/>
  </cellStyleXfs>
  <cellXfs count="54">
    <xf numFmtId="0" fontId="0" fillId="0" borderId="0" xfId="0"/>
    <xf numFmtId="0" fontId="1" fillId="0" borderId="0" xfId="0" applyFont="1"/>
    <xf numFmtId="0" fontId="3" fillId="0" borderId="0" xfId="1"/>
    <xf numFmtId="0" fontId="0" fillId="0" borderId="0" xfId="0" quotePrefix="1"/>
    <xf numFmtId="0" fontId="4" fillId="0" borderId="1" xfId="0" applyFont="1" applyBorder="1"/>
    <xf numFmtId="49" fontId="0" fillId="0" borderId="0" xfId="0" quotePrefix="1" applyNumberFormat="1"/>
    <xf numFmtId="14" fontId="0" fillId="0" borderId="0" xfId="0" quotePrefix="1" applyNumberFormat="1"/>
    <xf numFmtId="0" fontId="1" fillId="2" borderId="1" xfId="0" applyFont="1" applyFill="1" applyBorder="1"/>
    <xf numFmtId="0" fontId="5" fillId="0" borderId="2" xfId="0" applyFont="1" applyBorder="1" applyAlignment="1">
      <alignment horizontal="left" vertical="center"/>
    </xf>
    <xf numFmtId="0" fontId="5" fillId="0" borderId="2" xfId="0" applyFont="1" applyBorder="1"/>
    <xf numFmtId="0" fontId="5" fillId="0" borderId="1" xfId="0" applyFont="1" applyBorder="1"/>
    <xf numFmtId="164" fontId="0" fillId="0" borderId="0" xfId="0" applyNumberFormat="1"/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1" applyAlignment="1">
      <alignment vertical="center"/>
    </xf>
    <xf numFmtId="0" fontId="5" fillId="0" borderId="3" xfId="0" applyFont="1" applyBorder="1"/>
    <xf numFmtId="0" fontId="8" fillId="0" borderId="3" xfId="0" applyFont="1" applyBorder="1" applyAlignment="1">
      <alignment horizontal="left"/>
    </xf>
    <xf numFmtId="0" fontId="8" fillId="0" borderId="3" xfId="0" applyFont="1" applyBorder="1"/>
    <xf numFmtId="0" fontId="9" fillId="0" borderId="3" xfId="0" applyFont="1" applyBorder="1"/>
    <xf numFmtId="0" fontId="9" fillId="0" borderId="4" xfId="0" applyFont="1" applyBorder="1"/>
    <xf numFmtId="0" fontId="8" fillId="0" borderId="4" xfId="0" applyFont="1" applyBorder="1"/>
    <xf numFmtId="0" fontId="8" fillId="0" borderId="5" xfId="0" applyFont="1" applyBorder="1"/>
    <xf numFmtId="0" fontId="8" fillId="3" borderId="3" xfId="0" applyFont="1" applyFill="1" applyBorder="1"/>
    <xf numFmtId="0" fontId="8" fillId="3" borderId="5" xfId="0" applyFont="1" applyFill="1" applyBorder="1"/>
    <xf numFmtId="0" fontId="8" fillId="0" borderId="6" xfId="0" applyFont="1" applyBorder="1"/>
    <xf numFmtId="0" fontId="9" fillId="0" borderId="0" xfId="0" applyFont="1"/>
    <xf numFmtId="0" fontId="9" fillId="0" borderId="5" xfId="0" applyFont="1" applyBorder="1"/>
    <xf numFmtId="0" fontId="9" fillId="0" borderId="6" xfId="0" applyFont="1" applyBorder="1"/>
    <xf numFmtId="0" fontId="9" fillId="0" borderId="7" xfId="0" applyFont="1" applyBorder="1"/>
    <xf numFmtId="0" fontId="4" fillId="0" borderId="7" xfId="0" applyFont="1" applyBorder="1"/>
    <xf numFmtId="0" fontId="4" fillId="0" borderId="8" xfId="0" applyFont="1" applyBorder="1"/>
    <xf numFmtId="0" fontId="9" fillId="0" borderId="3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9" xfId="0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0" xfId="0" applyFont="1" applyAlignment="1">
      <alignment horizontal="left"/>
    </xf>
    <xf numFmtId="0" fontId="10" fillId="3" borderId="3" xfId="0" applyFont="1" applyFill="1" applyBorder="1" applyAlignment="1">
      <alignment wrapText="1"/>
    </xf>
    <xf numFmtId="0" fontId="10" fillId="0" borderId="3" xfId="0" applyFont="1" applyBorder="1"/>
    <xf numFmtId="0" fontId="10" fillId="3" borderId="4" xfId="0" applyFont="1" applyFill="1" applyBorder="1" applyAlignment="1">
      <alignment wrapText="1"/>
    </xf>
    <xf numFmtId="0" fontId="10" fillId="0" borderId="4" xfId="0" applyFont="1" applyBorder="1"/>
    <xf numFmtId="0" fontId="9" fillId="0" borderId="1" xfId="0" applyFont="1" applyBorder="1"/>
    <xf numFmtId="0" fontId="9" fillId="3" borderId="3" xfId="0" applyFont="1" applyFill="1" applyBorder="1"/>
    <xf numFmtId="0" fontId="9" fillId="3" borderId="9" xfId="0" applyFont="1" applyFill="1" applyBorder="1"/>
    <xf numFmtId="3" fontId="0" fillId="0" borderId="0" xfId="0" applyNumberFormat="1"/>
    <xf numFmtId="49" fontId="11" fillId="4" borderId="12" xfId="0" applyNumberFormat="1" applyFont="1" applyFill="1" applyBorder="1" applyAlignment="1">
      <alignment vertical="center"/>
    </xf>
    <xf numFmtId="49" fontId="11" fillId="5" borderId="12" xfId="0" applyNumberFormat="1" applyFont="1" applyFill="1" applyBorder="1" applyAlignment="1">
      <alignment vertical="center"/>
    </xf>
    <xf numFmtId="49" fontId="11" fillId="4" borderId="12" xfId="0" quotePrefix="1" applyNumberFormat="1" applyFont="1" applyFill="1" applyBorder="1" applyAlignment="1">
      <alignment vertical="center"/>
    </xf>
    <xf numFmtId="49" fontId="11" fillId="5" borderId="12" xfId="0" quotePrefix="1" applyNumberFormat="1" applyFont="1" applyFill="1" applyBorder="1" applyAlignment="1">
      <alignment vertical="center"/>
    </xf>
  </cellXfs>
  <cellStyles count="4">
    <cellStyle name="Hyperlink" xfId="1" builtinId="8"/>
    <cellStyle name="Normal" xfId="0" builtinId="0"/>
    <cellStyle name="Normal 2" xfId="2" xr:uid="{C1D91D23-5AE2-49C5-945D-0F15467C64B3}"/>
    <cellStyle name="Standard 2 2" xfId="3" xr:uid="{B51DDFB4-DC63-40EA-A5EA-AB7D9668B7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zasia1.firstbaseit.net/qbeth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B5B98-4DEB-4CA6-B70C-A44568F81DC4}">
  <dimension ref="A1:B6"/>
  <sheetViews>
    <sheetView workbookViewId="0">
      <selection activeCell="D14" sqref="D14"/>
    </sheetView>
  </sheetViews>
  <sheetFormatPr defaultRowHeight="15"/>
  <cols>
    <col min="1" max="1" width="21.28515625" customWidth="1"/>
    <col min="2" max="2" width="62.85546875" bestFit="1" customWidth="1"/>
  </cols>
  <sheetData>
    <row r="1" spans="1:2" s="1" customFormat="1">
      <c r="A1" s="1" t="s">
        <v>319</v>
      </c>
      <c r="B1" s="1" t="s">
        <v>320</v>
      </c>
    </row>
    <row r="2" spans="1:2">
      <c r="A2" s="14" t="s">
        <v>309</v>
      </c>
      <c r="B2" s="15" t="s">
        <v>314</v>
      </c>
    </row>
    <row r="3" spans="1:2">
      <c r="A3" s="14" t="s">
        <v>310</v>
      </c>
      <c r="B3" s="16" t="s">
        <v>315</v>
      </c>
    </row>
    <row r="4" spans="1:2">
      <c r="A4" s="14" t="s">
        <v>311</v>
      </c>
      <c r="B4" s="15" t="s">
        <v>316</v>
      </c>
    </row>
    <row r="5" spans="1:2">
      <c r="A5" s="14" t="s">
        <v>312</v>
      </c>
      <c r="B5" s="15" t="s">
        <v>317</v>
      </c>
    </row>
    <row r="6" spans="1:2">
      <c r="A6" s="14" t="s">
        <v>313</v>
      </c>
      <c r="B6" s="15" t="s">
        <v>318</v>
      </c>
    </row>
  </sheetData>
  <hyperlinks>
    <hyperlink ref="B3" r:id="rId1" xr:uid="{4D3CD234-BC3F-4B77-A523-900F47676D4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FF5A2-82AC-458A-9E15-3EEBE95D79E8}">
  <dimension ref="A1:B3"/>
  <sheetViews>
    <sheetView workbookViewId="0">
      <selection activeCell="E10" sqref="E10"/>
    </sheetView>
  </sheetViews>
  <sheetFormatPr defaultRowHeight="15"/>
  <cols>
    <col min="1" max="1" width="18" customWidth="1"/>
    <col min="2" max="2" width="29" customWidth="1"/>
  </cols>
  <sheetData>
    <row r="1" spans="1:2">
      <c r="A1" s="1" t="s">
        <v>0</v>
      </c>
      <c r="B1" t="s">
        <v>364</v>
      </c>
    </row>
    <row r="2" spans="1:2">
      <c r="A2" t="s">
        <v>363</v>
      </c>
      <c r="B2" t="s">
        <v>25</v>
      </c>
    </row>
    <row r="3" spans="1:2">
      <c r="A3" t="s">
        <v>365</v>
      </c>
      <c r="B3" t="s">
        <v>265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562BA-8928-4728-A1A6-0CE5B7445B4B}">
  <dimension ref="A1:D9"/>
  <sheetViews>
    <sheetView workbookViewId="0">
      <selection activeCell="G12" sqref="G12"/>
    </sheetView>
  </sheetViews>
  <sheetFormatPr defaultRowHeight="15"/>
  <cols>
    <col min="1" max="1" width="23.7109375" bestFit="1" customWidth="1"/>
    <col min="2" max="2" width="14.140625" bestFit="1" customWidth="1"/>
    <col min="3" max="3" width="24" customWidth="1"/>
  </cols>
  <sheetData>
    <row r="1" spans="1:4" s="1" customFormat="1">
      <c r="A1" s="1" t="s">
        <v>0</v>
      </c>
      <c r="B1" s="1" t="s">
        <v>251</v>
      </c>
      <c r="C1" s="1" t="s">
        <v>277</v>
      </c>
      <c r="D1" s="1" t="s">
        <v>305</v>
      </c>
    </row>
    <row r="2" spans="1:4">
      <c r="A2" t="s">
        <v>25</v>
      </c>
      <c r="B2" s="3" t="s">
        <v>303</v>
      </c>
      <c r="C2" s="3" t="s">
        <v>1</v>
      </c>
      <c r="D2" t="s">
        <v>306</v>
      </c>
    </row>
    <row r="3" spans="1:4">
      <c r="A3" t="s">
        <v>276</v>
      </c>
      <c r="B3" s="3" t="s">
        <v>301</v>
      </c>
      <c r="C3" s="3" t="s">
        <v>1</v>
      </c>
    </row>
    <row r="4" spans="1:4">
      <c r="A4" t="s">
        <v>26</v>
      </c>
      <c r="B4" s="3" t="s">
        <v>299</v>
      </c>
      <c r="C4" s="3" t="s">
        <v>42</v>
      </c>
    </row>
    <row r="5" spans="1:4">
      <c r="A5" t="s">
        <v>27</v>
      </c>
      <c r="B5" s="3" t="s">
        <v>300</v>
      </c>
      <c r="C5" s="3" t="s">
        <v>43</v>
      </c>
    </row>
    <row r="6" spans="1:4">
      <c r="A6" t="s">
        <v>28</v>
      </c>
      <c r="B6" s="3" t="s">
        <v>301</v>
      </c>
      <c r="C6" s="3" t="s">
        <v>107</v>
      </c>
    </row>
    <row r="7" spans="1:4">
      <c r="A7" t="s">
        <v>29</v>
      </c>
      <c r="B7" s="3" t="s">
        <v>302</v>
      </c>
      <c r="C7" s="3" t="s">
        <v>45</v>
      </c>
    </row>
    <row r="8" spans="1:4">
      <c r="A8" t="s">
        <v>30</v>
      </c>
      <c r="B8" s="3" t="s">
        <v>303</v>
      </c>
      <c r="C8" s="3" t="s">
        <v>44</v>
      </c>
    </row>
    <row r="9" spans="1:4">
      <c r="A9" t="s">
        <v>129</v>
      </c>
      <c r="B9" s="3" t="s">
        <v>304</v>
      </c>
      <c r="C9" t="s">
        <v>128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237D-194A-44B5-A59A-EE77C8C265ED}">
  <dimension ref="A1:Z39"/>
  <sheetViews>
    <sheetView topLeftCell="T1" workbookViewId="0">
      <selection activeCell="Z1" sqref="Z1"/>
    </sheetView>
  </sheetViews>
  <sheetFormatPr defaultRowHeight="15"/>
  <cols>
    <col min="1" max="1" width="27" bestFit="1" customWidth="1"/>
    <col min="2" max="2" width="27" customWidth="1"/>
    <col min="3" max="3" width="9.28515625" bestFit="1" customWidth="1"/>
    <col min="4" max="4" width="6.140625" bestFit="1" customWidth="1"/>
    <col min="5" max="5" width="22" customWidth="1"/>
    <col min="6" max="6" width="11.5703125" bestFit="1" customWidth="1"/>
    <col min="7" max="8" width="10.140625" bestFit="1" customWidth="1"/>
    <col min="9" max="9" width="7" bestFit="1" customWidth="1"/>
    <col min="10" max="10" width="13.5703125" bestFit="1" customWidth="1"/>
    <col min="11" max="11" width="10.85546875" bestFit="1" customWidth="1"/>
    <col min="12" max="12" width="10" bestFit="1" customWidth="1"/>
    <col min="13" max="13" width="13.85546875" customWidth="1"/>
    <col min="16" max="16" width="10.7109375" bestFit="1" customWidth="1"/>
    <col min="17" max="17" width="15.28515625" bestFit="1" customWidth="1"/>
    <col min="18" max="18" width="14.28515625" bestFit="1" customWidth="1"/>
    <col min="19" max="19" width="14.28515625" customWidth="1"/>
    <col min="20" max="20" width="18.85546875" customWidth="1"/>
    <col min="21" max="21" width="25" customWidth="1"/>
    <col min="22" max="22" width="19.5703125" bestFit="1" customWidth="1"/>
    <col min="23" max="23" width="19.5703125" customWidth="1"/>
    <col min="24" max="24" width="15.140625" customWidth="1"/>
    <col min="25" max="25" width="14.5703125" customWidth="1"/>
    <col min="26" max="26" width="16" bestFit="1" customWidth="1"/>
  </cols>
  <sheetData>
    <row r="1" spans="1:26">
      <c r="A1" s="7" t="s">
        <v>0</v>
      </c>
      <c r="B1" s="7" t="s">
        <v>470</v>
      </c>
      <c r="C1" s="7" t="s">
        <v>308</v>
      </c>
      <c r="D1" s="7" t="s">
        <v>321</v>
      </c>
      <c r="E1" s="7" t="s">
        <v>46</v>
      </c>
      <c r="F1" s="7" t="s">
        <v>47</v>
      </c>
      <c r="G1" s="7" t="s">
        <v>279</v>
      </c>
      <c r="H1" s="7" t="s">
        <v>54</v>
      </c>
      <c r="I1" s="7" t="s">
        <v>280</v>
      </c>
      <c r="J1" s="7" t="s">
        <v>50</v>
      </c>
      <c r="K1" s="7" t="s">
        <v>281</v>
      </c>
      <c r="L1" s="7" t="s">
        <v>282</v>
      </c>
      <c r="M1" s="7" t="s">
        <v>55</v>
      </c>
      <c r="N1" s="7" t="s">
        <v>56</v>
      </c>
      <c r="O1" s="7" t="s">
        <v>57</v>
      </c>
      <c r="P1" s="7" t="s">
        <v>58</v>
      </c>
      <c r="Q1" s="7" t="s">
        <v>59</v>
      </c>
      <c r="R1" s="7" t="s">
        <v>60</v>
      </c>
      <c r="S1" s="7" t="s">
        <v>328</v>
      </c>
      <c r="T1" s="7" t="s">
        <v>62</v>
      </c>
      <c r="U1" s="7" t="s">
        <v>63</v>
      </c>
      <c r="V1" s="7" t="s">
        <v>255</v>
      </c>
      <c r="W1" s="7" t="s">
        <v>329</v>
      </c>
      <c r="X1" s="7" t="s">
        <v>492</v>
      </c>
      <c r="Y1" s="7" t="s">
        <v>537</v>
      </c>
      <c r="Z1" s="7" t="s">
        <v>627</v>
      </c>
    </row>
    <row r="2" spans="1:26">
      <c r="A2" t="s">
        <v>265</v>
      </c>
      <c r="B2">
        <v>1</v>
      </c>
      <c r="C2" t="b">
        <v>1</v>
      </c>
      <c r="D2" t="b">
        <v>1</v>
      </c>
      <c r="E2" s="10" t="s">
        <v>307</v>
      </c>
      <c r="F2" s="10" t="s">
        <v>322</v>
      </c>
      <c r="G2" s="8" t="s">
        <v>53</v>
      </c>
      <c r="H2" s="17">
        <v>1400</v>
      </c>
      <c r="I2" s="9" t="s">
        <v>306</v>
      </c>
      <c r="J2" s="9" t="s">
        <v>252</v>
      </c>
      <c r="K2" s="9" t="s">
        <v>253</v>
      </c>
      <c r="L2" s="9" t="s">
        <v>323</v>
      </c>
      <c r="M2" s="6">
        <f ca="1">DATE(YEAR(R2),MONTH(R2),DAY(R2)-0)</f>
        <v>45487</v>
      </c>
      <c r="N2" s="33">
        <v>24</v>
      </c>
      <c r="O2" s="33" t="s">
        <v>422</v>
      </c>
      <c r="P2" s="20">
        <v>0</v>
      </c>
      <c r="Q2" s="6">
        <f t="shared" ref="Q2:R22" ca="1" si="0">TODAY()</f>
        <v>45487</v>
      </c>
      <c r="R2" s="6">
        <f t="shared" ca="1" si="0"/>
        <v>45487</v>
      </c>
      <c r="S2" s="3">
        <v>10000</v>
      </c>
      <c r="T2" s="3" t="s">
        <v>108</v>
      </c>
      <c r="U2" s="3" t="s">
        <v>326</v>
      </c>
      <c r="V2" s="3" t="s">
        <v>327</v>
      </c>
      <c r="W2" s="3" t="s">
        <v>330</v>
      </c>
      <c r="X2" t="s">
        <v>491</v>
      </c>
      <c r="Y2" s="3" t="s">
        <v>538</v>
      </c>
      <c r="Z2" t="s">
        <v>628</v>
      </c>
    </row>
    <row r="3" spans="1:26">
      <c r="A3" t="s">
        <v>266</v>
      </c>
      <c r="B3">
        <v>2</v>
      </c>
      <c r="C3" t="b">
        <v>1</v>
      </c>
      <c r="D3" t="b">
        <v>0</v>
      </c>
      <c r="E3" s="17" t="s">
        <v>307</v>
      </c>
      <c r="F3" s="17" t="s">
        <v>367</v>
      </c>
      <c r="G3" s="17" t="s">
        <v>53</v>
      </c>
      <c r="H3" s="17">
        <v>1800</v>
      </c>
      <c r="I3" s="17" t="s">
        <v>306</v>
      </c>
      <c r="J3" s="17" t="s">
        <v>252</v>
      </c>
      <c r="K3" s="17" t="s">
        <v>253</v>
      </c>
      <c r="L3" s="17" t="s">
        <v>323</v>
      </c>
      <c r="M3" s="6">
        <f ca="1">DATE(YEAR(R3),MONTH(R3),DAY(R3)-0)</f>
        <v>45487</v>
      </c>
      <c r="N3" s="33">
        <v>24</v>
      </c>
      <c r="O3" s="33" t="s">
        <v>422</v>
      </c>
      <c r="P3" s="20">
        <v>0</v>
      </c>
      <c r="Q3" s="6">
        <f t="shared" ca="1" si="0"/>
        <v>45487</v>
      </c>
      <c r="R3" s="6">
        <f t="shared" ca="1" si="0"/>
        <v>45487</v>
      </c>
      <c r="S3" s="3">
        <v>10000</v>
      </c>
      <c r="T3" s="3" t="s">
        <v>108</v>
      </c>
      <c r="U3" s="33" t="s">
        <v>326</v>
      </c>
      <c r="V3" s="20" t="s">
        <v>327</v>
      </c>
      <c r="W3" s="3" t="s">
        <v>462</v>
      </c>
      <c r="X3" t="s">
        <v>493</v>
      </c>
      <c r="Y3" s="3" t="s">
        <v>558</v>
      </c>
      <c r="Z3" t="s">
        <v>628</v>
      </c>
    </row>
    <row r="4" spans="1:26">
      <c r="A4" t="s">
        <v>267</v>
      </c>
      <c r="B4">
        <v>3</v>
      </c>
      <c r="C4" t="b">
        <v>1</v>
      </c>
      <c r="D4" t="b">
        <v>0</v>
      </c>
      <c r="E4" s="17" t="s">
        <v>368</v>
      </c>
      <c r="F4" s="18">
        <v>130</v>
      </c>
      <c r="G4" s="17" t="s">
        <v>53</v>
      </c>
      <c r="H4" s="20">
        <v>2400</v>
      </c>
      <c r="I4" s="17" t="s">
        <v>306</v>
      </c>
      <c r="J4" s="17" t="s">
        <v>325</v>
      </c>
      <c r="K4" s="17" t="s">
        <v>75</v>
      </c>
      <c r="L4" s="19" t="s">
        <v>254</v>
      </c>
      <c r="M4" s="6">
        <f ca="1">DATE(YEAR(R4),MONTH(R4),DAY(R4)-30)</f>
        <v>45457</v>
      </c>
      <c r="N4" s="33">
        <v>36</v>
      </c>
      <c r="O4" s="33" t="s">
        <v>423</v>
      </c>
      <c r="P4" s="20">
        <v>1000</v>
      </c>
      <c r="Q4" s="6">
        <f t="shared" ca="1" si="0"/>
        <v>45487</v>
      </c>
      <c r="R4" s="6">
        <f t="shared" ca="1" si="0"/>
        <v>45487</v>
      </c>
      <c r="S4" s="3">
        <v>10000</v>
      </c>
      <c r="T4" s="3" t="s">
        <v>108</v>
      </c>
      <c r="U4" s="33" t="s">
        <v>326</v>
      </c>
      <c r="V4" s="20" t="s">
        <v>327</v>
      </c>
      <c r="W4" s="3" t="s">
        <v>463</v>
      </c>
      <c r="X4" t="s">
        <v>491</v>
      </c>
      <c r="Y4" s="3" t="s">
        <v>538</v>
      </c>
      <c r="Z4" t="s">
        <v>628</v>
      </c>
    </row>
    <row r="5" spans="1:26">
      <c r="A5" t="s">
        <v>268</v>
      </c>
      <c r="B5">
        <v>4</v>
      </c>
      <c r="C5" t="b">
        <v>1</v>
      </c>
      <c r="D5" t="b">
        <v>0</v>
      </c>
      <c r="E5" s="20" t="s">
        <v>369</v>
      </c>
      <c r="F5" s="19" t="s">
        <v>370</v>
      </c>
      <c r="G5" s="19" t="s">
        <v>53</v>
      </c>
      <c r="H5" s="20">
        <v>5000</v>
      </c>
      <c r="I5" s="20" t="s">
        <v>306</v>
      </c>
      <c r="J5" s="19" t="s">
        <v>252</v>
      </c>
      <c r="K5" s="19" t="s">
        <v>253</v>
      </c>
      <c r="L5" s="19" t="s">
        <v>254</v>
      </c>
      <c r="M5" s="6">
        <f ca="1">DATE(YEAR(R5),MONTH(R5),DAY(R5)-31)</f>
        <v>45456</v>
      </c>
      <c r="N5" s="33">
        <v>48</v>
      </c>
      <c r="O5" s="33" t="s">
        <v>134</v>
      </c>
      <c r="P5" s="33">
        <v>1001</v>
      </c>
      <c r="Q5" s="6">
        <f t="shared" ca="1" si="0"/>
        <v>45487</v>
      </c>
      <c r="R5" s="6">
        <f t="shared" ca="1" si="0"/>
        <v>45487</v>
      </c>
      <c r="S5" s="3">
        <v>10000</v>
      </c>
      <c r="T5" s="3" t="s">
        <v>108</v>
      </c>
      <c r="U5" s="33" t="s">
        <v>326</v>
      </c>
      <c r="V5" s="20" t="s">
        <v>327</v>
      </c>
      <c r="W5" s="3" t="s">
        <v>464</v>
      </c>
      <c r="X5" t="s">
        <v>493</v>
      </c>
      <c r="Y5" s="3" t="s">
        <v>558</v>
      </c>
      <c r="Z5" t="s">
        <v>628</v>
      </c>
    </row>
    <row r="6" spans="1:26">
      <c r="A6" t="s">
        <v>269</v>
      </c>
      <c r="B6">
        <v>5</v>
      </c>
      <c r="C6" t="b">
        <v>1</v>
      </c>
      <c r="D6" t="b">
        <v>0</v>
      </c>
      <c r="E6" s="20" t="s">
        <v>371</v>
      </c>
      <c r="F6" s="19" t="s">
        <v>372</v>
      </c>
      <c r="G6" s="19" t="s">
        <v>53</v>
      </c>
      <c r="H6" s="21">
        <v>1000</v>
      </c>
      <c r="I6" s="19" t="s">
        <v>324</v>
      </c>
      <c r="J6" s="19" t="s">
        <v>252</v>
      </c>
      <c r="K6" s="19" t="s">
        <v>75</v>
      </c>
      <c r="L6" s="19" t="s">
        <v>254</v>
      </c>
      <c r="M6" s="6">
        <f ca="1">DATE(YEAR(R6),MONTH(R6),DAY(R6)-60)</f>
        <v>45427</v>
      </c>
      <c r="N6" s="33">
        <v>36</v>
      </c>
      <c r="O6" s="33" t="s">
        <v>424</v>
      </c>
      <c r="P6" s="33">
        <v>5000</v>
      </c>
      <c r="Q6" s="6">
        <f t="shared" ca="1" si="0"/>
        <v>45487</v>
      </c>
      <c r="R6" s="6">
        <f t="shared" ca="1" si="0"/>
        <v>45487</v>
      </c>
      <c r="S6" s="3">
        <v>10000</v>
      </c>
      <c r="T6" s="3" t="s">
        <v>108</v>
      </c>
      <c r="U6" s="33" t="s">
        <v>326</v>
      </c>
      <c r="V6" s="20" t="s">
        <v>327</v>
      </c>
      <c r="W6" s="3" t="s">
        <v>465</v>
      </c>
      <c r="X6" t="s">
        <v>491</v>
      </c>
      <c r="Y6" s="3" t="s">
        <v>538</v>
      </c>
      <c r="Z6" t="s">
        <v>628</v>
      </c>
    </row>
    <row r="7" spans="1:26">
      <c r="A7" t="s">
        <v>270</v>
      </c>
      <c r="B7">
        <v>6</v>
      </c>
      <c r="C7" t="b">
        <v>1</v>
      </c>
      <c r="D7" t="b">
        <v>0</v>
      </c>
      <c r="E7" s="21" t="s">
        <v>373</v>
      </c>
      <c r="F7" s="22" t="s">
        <v>374</v>
      </c>
      <c r="G7" s="22" t="s">
        <v>53</v>
      </c>
      <c r="H7" s="21">
        <v>1600</v>
      </c>
      <c r="I7" s="22" t="s">
        <v>375</v>
      </c>
      <c r="J7" s="22" t="s">
        <v>252</v>
      </c>
      <c r="K7" s="22" t="s">
        <v>253</v>
      </c>
      <c r="L7" s="22" t="s">
        <v>254</v>
      </c>
      <c r="M7" s="6">
        <f ca="1">DATE(YEAR(R7),MONTH(R7),DAY(R7)-61)</f>
        <v>45426</v>
      </c>
      <c r="N7" s="34">
        <v>12</v>
      </c>
      <c r="O7" s="34" t="s">
        <v>422</v>
      </c>
      <c r="P7" s="34">
        <v>5001</v>
      </c>
      <c r="Q7" s="6">
        <f t="shared" ca="1" si="0"/>
        <v>45487</v>
      </c>
      <c r="R7" s="6">
        <f t="shared" ca="1" si="0"/>
        <v>45487</v>
      </c>
      <c r="S7" s="3">
        <v>10000</v>
      </c>
      <c r="T7" s="3" t="s">
        <v>108</v>
      </c>
      <c r="U7" s="34" t="s">
        <v>326</v>
      </c>
      <c r="V7" s="21" t="s">
        <v>327</v>
      </c>
      <c r="W7" s="3" t="s">
        <v>466</v>
      </c>
      <c r="X7" t="s">
        <v>493</v>
      </c>
      <c r="Y7" s="3" t="s">
        <v>558</v>
      </c>
      <c r="Z7" t="s">
        <v>628</v>
      </c>
    </row>
    <row r="8" spans="1:26">
      <c r="A8" t="s">
        <v>271</v>
      </c>
      <c r="B8">
        <v>7</v>
      </c>
      <c r="C8" t="b">
        <v>1</v>
      </c>
      <c r="D8" t="b">
        <v>0</v>
      </c>
      <c r="E8" s="21" t="s">
        <v>376</v>
      </c>
      <c r="F8" s="22" t="s">
        <v>377</v>
      </c>
      <c r="G8" s="22" t="s">
        <v>53</v>
      </c>
      <c r="H8" s="20">
        <v>9999</v>
      </c>
      <c r="I8" s="22" t="s">
        <v>324</v>
      </c>
      <c r="J8" s="22" t="s">
        <v>325</v>
      </c>
      <c r="K8" s="22" t="s">
        <v>75</v>
      </c>
      <c r="L8" s="22" t="s">
        <v>323</v>
      </c>
      <c r="M8" s="6">
        <f ca="1">DATE(YEAR(R8),MONTH(R8)-12,DAY(R8))</f>
        <v>45121</v>
      </c>
      <c r="N8" s="33">
        <v>24</v>
      </c>
      <c r="O8" s="33" t="s">
        <v>423</v>
      </c>
      <c r="P8" s="33">
        <v>20000</v>
      </c>
      <c r="Q8" s="6">
        <f t="shared" ca="1" si="0"/>
        <v>45487</v>
      </c>
      <c r="R8" s="6">
        <f t="shared" ca="1" si="0"/>
        <v>45487</v>
      </c>
      <c r="S8" s="3">
        <v>10000</v>
      </c>
      <c r="T8" s="3" t="s">
        <v>108</v>
      </c>
      <c r="U8" s="33" t="s">
        <v>326</v>
      </c>
      <c r="V8" s="20" t="s">
        <v>327</v>
      </c>
      <c r="W8" s="3" t="s">
        <v>467</v>
      </c>
      <c r="X8" t="s">
        <v>491</v>
      </c>
      <c r="Y8" s="3" t="s">
        <v>538</v>
      </c>
      <c r="Z8" t="s">
        <v>628</v>
      </c>
    </row>
    <row r="9" spans="1:26">
      <c r="A9" t="s">
        <v>272</v>
      </c>
      <c r="B9">
        <v>8</v>
      </c>
      <c r="C9" t="b">
        <v>1</v>
      </c>
      <c r="D9" t="b">
        <v>0</v>
      </c>
      <c r="E9" s="19" t="s">
        <v>378</v>
      </c>
      <c r="F9" s="19" t="s">
        <v>379</v>
      </c>
      <c r="G9" s="19" t="s">
        <v>53</v>
      </c>
      <c r="H9" s="21">
        <v>2200</v>
      </c>
      <c r="I9" s="19" t="s">
        <v>324</v>
      </c>
      <c r="J9" s="19" t="s">
        <v>325</v>
      </c>
      <c r="K9" s="19" t="s">
        <v>253</v>
      </c>
      <c r="L9" s="19" t="s">
        <v>254</v>
      </c>
      <c r="M9" s="6">
        <f ca="1">DATE(YEAR(R9),MONTH(R9)-12,DAY(R9)-1)</f>
        <v>45120</v>
      </c>
      <c r="N9" s="33">
        <v>24</v>
      </c>
      <c r="O9" s="33" t="s">
        <v>134</v>
      </c>
      <c r="P9" s="41">
        <v>20001</v>
      </c>
      <c r="Q9" s="6">
        <f t="shared" ca="1" si="0"/>
        <v>45487</v>
      </c>
      <c r="R9" s="6">
        <f t="shared" ca="1" si="0"/>
        <v>45487</v>
      </c>
      <c r="S9" s="3">
        <v>10000</v>
      </c>
      <c r="T9" s="3" t="s">
        <v>108</v>
      </c>
      <c r="U9" s="33" t="s">
        <v>326</v>
      </c>
      <c r="V9" s="20" t="s">
        <v>327</v>
      </c>
      <c r="W9" s="3" t="s">
        <v>468</v>
      </c>
      <c r="X9" t="s">
        <v>493</v>
      </c>
      <c r="Y9" s="3" t="s">
        <v>558</v>
      </c>
      <c r="Z9" t="s">
        <v>628</v>
      </c>
    </row>
    <row r="10" spans="1:26">
      <c r="A10" t="s">
        <v>273</v>
      </c>
      <c r="B10">
        <v>9</v>
      </c>
      <c r="C10" t="b">
        <v>1</v>
      </c>
      <c r="D10" t="b">
        <v>0</v>
      </c>
      <c r="E10" s="21" t="s">
        <v>380</v>
      </c>
      <c r="F10" s="22" t="s">
        <v>381</v>
      </c>
      <c r="G10" s="22" t="s">
        <v>53</v>
      </c>
      <c r="H10" s="28">
        <v>0</v>
      </c>
      <c r="I10" s="22" t="s">
        <v>375</v>
      </c>
      <c r="J10" s="22" t="s">
        <v>325</v>
      </c>
      <c r="K10" s="22" t="s">
        <v>75</v>
      </c>
      <c r="L10" s="22" t="s">
        <v>323</v>
      </c>
      <c r="M10" s="6">
        <f ca="1">DATE(YEAR(R10),MONTH(R10)-(N10-2),DAY(R10))</f>
        <v>44453</v>
      </c>
      <c r="N10" s="34">
        <v>36</v>
      </c>
      <c r="O10" s="34" t="s">
        <v>423</v>
      </c>
      <c r="P10" s="41">
        <v>50000</v>
      </c>
      <c r="Q10" s="6">
        <f t="shared" ca="1" si="0"/>
        <v>45487</v>
      </c>
      <c r="R10" s="6">
        <f t="shared" ca="1" si="0"/>
        <v>45487</v>
      </c>
      <c r="S10" s="3">
        <v>10000</v>
      </c>
      <c r="T10" s="3" t="s">
        <v>108</v>
      </c>
      <c r="U10" s="34" t="s">
        <v>326</v>
      </c>
      <c r="V10" s="21" t="s">
        <v>327</v>
      </c>
      <c r="W10" s="3" t="s">
        <v>469</v>
      </c>
      <c r="X10" t="s">
        <v>491</v>
      </c>
      <c r="Y10" s="3" t="s">
        <v>538</v>
      </c>
      <c r="Z10" t="s">
        <v>628</v>
      </c>
    </row>
    <row r="11" spans="1:26">
      <c r="A11" t="s">
        <v>274</v>
      </c>
      <c r="B11">
        <v>10</v>
      </c>
      <c r="C11" t="b">
        <v>1</v>
      </c>
      <c r="D11" t="b">
        <v>0</v>
      </c>
      <c r="E11" s="20" t="s">
        <v>368</v>
      </c>
      <c r="F11" s="18">
        <v>428</v>
      </c>
      <c r="G11" s="19" t="s">
        <v>53</v>
      </c>
      <c r="H11" s="28">
        <v>1500</v>
      </c>
      <c r="I11" s="19" t="s">
        <v>375</v>
      </c>
      <c r="J11" s="19" t="s">
        <v>325</v>
      </c>
      <c r="K11" s="19" t="s">
        <v>253</v>
      </c>
      <c r="L11" s="23" t="s">
        <v>323</v>
      </c>
      <c r="M11" s="6">
        <f ca="1">DATE(YEAR(R11),MONTH(R11),DAY(R11))</f>
        <v>45487</v>
      </c>
      <c r="N11" s="33">
        <v>12</v>
      </c>
      <c r="O11" s="36">
        <v>0</v>
      </c>
      <c r="P11" s="33">
        <v>0</v>
      </c>
      <c r="Q11" s="6">
        <f t="shared" ca="1" si="0"/>
        <v>45487</v>
      </c>
      <c r="R11" s="6">
        <f t="shared" ca="1" si="0"/>
        <v>45487</v>
      </c>
      <c r="S11" s="3">
        <v>10000</v>
      </c>
      <c r="T11" s="3" t="s">
        <v>117</v>
      </c>
      <c r="U11" s="42" t="s">
        <v>471</v>
      </c>
      <c r="V11" s="43" t="s">
        <v>472</v>
      </c>
      <c r="W11" s="3" t="s">
        <v>331</v>
      </c>
      <c r="X11" t="s">
        <v>493</v>
      </c>
      <c r="Y11" s="3" t="s">
        <v>558</v>
      </c>
      <c r="Z11" t="s">
        <v>628</v>
      </c>
    </row>
    <row r="12" spans="1:26">
      <c r="A12" t="s">
        <v>275</v>
      </c>
      <c r="B12">
        <v>11</v>
      </c>
      <c r="C12" t="b">
        <v>1</v>
      </c>
      <c r="D12" t="b">
        <v>0</v>
      </c>
      <c r="E12" s="24" t="s">
        <v>382</v>
      </c>
      <c r="F12" s="24" t="s">
        <v>383</v>
      </c>
      <c r="G12" s="19" t="s">
        <v>53</v>
      </c>
      <c r="H12" s="29">
        <v>2500</v>
      </c>
      <c r="I12" s="24" t="s">
        <v>324</v>
      </c>
      <c r="J12" s="24" t="s">
        <v>252</v>
      </c>
      <c r="K12" s="24" t="s">
        <v>75</v>
      </c>
      <c r="L12" s="25" t="s">
        <v>254</v>
      </c>
      <c r="M12" s="6">
        <f ca="1">DATE(YEAR(R12),MONTH(R12),DAY(R12)-30)</f>
        <v>45457</v>
      </c>
      <c r="N12" s="35">
        <v>24</v>
      </c>
      <c r="O12" s="36" t="s">
        <v>422</v>
      </c>
      <c r="P12" s="33">
        <v>1000</v>
      </c>
      <c r="Q12" s="6">
        <f t="shared" ca="1" si="0"/>
        <v>45487</v>
      </c>
      <c r="R12" s="6">
        <f t="shared" ca="1" si="0"/>
        <v>45487</v>
      </c>
      <c r="S12" s="3">
        <v>10000</v>
      </c>
      <c r="T12" s="3" t="s">
        <v>118</v>
      </c>
      <c r="U12" s="42" t="s">
        <v>471</v>
      </c>
      <c r="V12" s="43" t="s">
        <v>472</v>
      </c>
      <c r="W12" s="3" t="s">
        <v>332</v>
      </c>
      <c r="X12" t="s">
        <v>491</v>
      </c>
      <c r="Y12" s="3" t="s">
        <v>538</v>
      </c>
      <c r="Z12" t="s">
        <v>628</v>
      </c>
    </row>
    <row r="13" spans="1:26">
      <c r="A13" t="s">
        <v>256</v>
      </c>
      <c r="B13">
        <v>12</v>
      </c>
      <c r="C13" t="b">
        <v>1</v>
      </c>
      <c r="D13" t="b">
        <v>0</v>
      </c>
      <c r="E13" s="21" t="s">
        <v>384</v>
      </c>
      <c r="F13" s="22" t="s">
        <v>385</v>
      </c>
      <c r="G13" s="22" t="s">
        <v>53</v>
      </c>
      <c r="H13" s="21">
        <v>3000</v>
      </c>
      <c r="I13" s="22" t="s">
        <v>375</v>
      </c>
      <c r="J13" s="22" t="s">
        <v>325</v>
      </c>
      <c r="K13" s="22" t="s">
        <v>253</v>
      </c>
      <c r="L13" s="26" t="s">
        <v>323</v>
      </c>
      <c r="M13" s="6">
        <f ca="1">DATE(YEAR(R13),MONTH(R13),DAY(R13))</f>
        <v>45487</v>
      </c>
      <c r="N13" s="35">
        <v>36</v>
      </c>
      <c r="O13" s="36" t="s">
        <v>425</v>
      </c>
      <c r="P13" s="33">
        <v>0</v>
      </c>
      <c r="Q13" s="6">
        <f t="shared" ca="1" si="0"/>
        <v>45487</v>
      </c>
      <c r="R13" s="6">
        <f t="shared" ca="1" si="0"/>
        <v>45487</v>
      </c>
      <c r="S13" s="3">
        <v>10000</v>
      </c>
      <c r="T13" s="3" t="s">
        <v>119</v>
      </c>
      <c r="U13" s="42" t="s">
        <v>471</v>
      </c>
      <c r="V13" s="43" t="s">
        <v>472</v>
      </c>
      <c r="W13" s="3" t="s">
        <v>333</v>
      </c>
      <c r="X13" t="s">
        <v>493</v>
      </c>
      <c r="Y13" s="3" t="s">
        <v>558</v>
      </c>
      <c r="Z13" t="s">
        <v>628</v>
      </c>
    </row>
    <row r="14" spans="1:26">
      <c r="A14" t="s">
        <v>257</v>
      </c>
      <c r="B14">
        <v>13</v>
      </c>
      <c r="C14" t="b">
        <v>1</v>
      </c>
      <c r="D14" t="b">
        <v>0</v>
      </c>
      <c r="E14" s="21" t="s">
        <v>376</v>
      </c>
      <c r="F14" s="22" t="s">
        <v>377</v>
      </c>
      <c r="G14" s="22" t="s">
        <v>53</v>
      </c>
      <c r="H14" s="20">
        <v>1400</v>
      </c>
      <c r="I14" s="22" t="s">
        <v>324</v>
      </c>
      <c r="J14" s="22" t="s">
        <v>325</v>
      </c>
      <c r="K14" s="22" t="s">
        <v>75</v>
      </c>
      <c r="L14" s="22" t="s">
        <v>323</v>
      </c>
      <c r="M14" s="6">
        <f ca="1">DATE(YEAR(R14),MONTH(R14),DAY(R14)-30)</f>
        <v>45457</v>
      </c>
      <c r="N14" s="34">
        <v>36</v>
      </c>
      <c r="O14" s="33" t="s">
        <v>134</v>
      </c>
      <c r="P14" s="34">
        <v>1000</v>
      </c>
      <c r="Q14" s="6">
        <f t="shared" ca="1" si="0"/>
        <v>45487</v>
      </c>
      <c r="R14" s="6">
        <f t="shared" ca="1" si="0"/>
        <v>45487</v>
      </c>
      <c r="S14" s="3">
        <v>10000</v>
      </c>
      <c r="T14" s="3" t="s">
        <v>120</v>
      </c>
      <c r="U14" s="44" t="s">
        <v>471</v>
      </c>
      <c r="V14" s="45" t="s">
        <v>472</v>
      </c>
      <c r="W14" s="3" t="s">
        <v>334</v>
      </c>
      <c r="X14" t="s">
        <v>491</v>
      </c>
      <c r="Y14" s="3" t="s">
        <v>538</v>
      </c>
      <c r="Z14" t="s">
        <v>628</v>
      </c>
    </row>
    <row r="15" spans="1:26">
      <c r="A15" t="s">
        <v>258</v>
      </c>
      <c r="B15">
        <v>14</v>
      </c>
      <c r="C15" t="b">
        <v>1</v>
      </c>
      <c r="D15" t="b">
        <v>0</v>
      </c>
      <c r="E15" s="24" t="s">
        <v>386</v>
      </c>
      <c r="F15" s="24" t="s">
        <v>387</v>
      </c>
      <c r="G15" s="19" t="s">
        <v>53</v>
      </c>
      <c r="H15" s="21">
        <v>1600</v>
      </c>
      <c r="I15" s="24" t="s">
        <v>375</v>
      </c>
      <c r="J15" s="24" t="s">
        <v>252</v>
      </c>
      <c r="K15" s="24" t="s">
        <v>253</v>
      </c>
      <c r="L15" s="25" t="s">
        <v>323</v>
      </c>
      <c r="M15" s="6">
        <f ca="1">DATE(YEAR(R15),MONTH(R15),DAY(R15))</f>
        <v>45487</v>
      </c>
      <c r="N15" s="33">
        <v>24</v>
      </c>
      <c r="O15" s="36" t="s">
        <v>422</v>
      </c>
      <c r="P15" s="33">
        <v>0</v>
      </c>
      <c r="Q15" s="6">
        <f t="shared" ca="1" si="0"/>
        <v>45487</v>
      </c>
      <c r="R15" s="6">
        <f t="shared" ca="1" si="0"/>
        <v>45487</v>
      </c>
      <c r="S15" s="3">
        <v>10000</v>
      </c>
      <c r="T15" s="3" t="s">
        <v>121</v>
      </c>
      <c r="U15" s="34" t="s">
        <v>473</v>
      </c>
      <c r="V15" s="20" t="s">
        <v>474</v>
      </c>
      <c r="W15" s="3" t="s">
        <v>335</v>
      </c>
      <c r="X15" t="s">
        <v>493</v>
      </c>
      <c r="Y15" s="3" t="s">
        <v>558</v>
      </c>
      <c r="Z15" t="s">
        <v>628</v>
      </c>
    </row>
    <row r="16" spans="1:26">
      <c r="A16" t="s">
        <v>259</v>
      </c>
      <c r="B16">
        <v>15</v>
      </c>
      <c r="C16" t="b">
        <v>1</v>
      </c>
      <c r="D16" t="b">
        <v>0</v>
      </c>
      <c r="E16" s="22" t="s">
        <v>388</v>
      </c>
      <c r="F16" s="22" t="s">
        <v>389</v>
      </c>
      <c r="G16" s="22" t="s">
        <v>53</v>
      </c>
      <c r="H16" s="20">
        <v>1800</v>
      </c>
      <c r="I16" s="22" t="s">
        <v>375</v>
      </c>
      <c r="J16" s="22" t="s">
        <v>325</v>
      </c>
      <c r="K16" s="22" t="s">
        <v>75</v>
      </c>
      <c r="L16" s="26" t="s">
        <v>254</v>
      </c>
      <c r="M16" s="6">
        <f ca="1">DATE(YEAR(R16),MONTH(R16),DAY(R16)-30)</f>
        <v>45457</v>
      </c>
      <c r="N16" s="34">
        <v>36</v>
      </c>
      <c r="O16" s="36" t="s">
        <v>423</v>
      </c>
      <c r="P16" s="34">
        <v>1000</v>
      </c>
      <c r="Q16" s="6">
        <f t="shared" ca="1" si="0"/>
        <v>45487</v>
      </c>
      <c r="R16" s="6">
        <f t="shared" ca="1" si="0"/>
        <v>45487</v>
      </c>
      <c r="S16" s="3">
        <v>10000</v>
      </c>
      <c r="T16" s="3" t="s">
        <v>122</v>
      </c>
      <c r="U16" s="34" t="s">
        <v>473</v>
      </c>
      <c r="V16" s="21" t="s">
        <v>474</v>
      </c>
      <c r="W16" s="3" t="s">
        <v>336</v>
      </c>
      <c r="X16" t="s">
        <v>491</v>
      </c>
      <c r="Y16" s="3" t="s">
        <v>538</v>
      </c>
      <c r="Z16" t="s">
        <v>628</v>
      </c>
    </row>
    <row r="17" spans="1:26">
      <c r="A17" t="s">
        <v>260</v>
      </c>
      <c r="B17">
        <v>16</v>
      </c>
      <c r="C17" t="b">
        <v>1</v>
      </c>
      <c r="D17" t="b">
        <v>0</v>
      </c>
      <c r="E17" s="19" t="s">
        <v>390</v>
      </c>
      <c r="F17" s="19" t="s">
        <v>391</v>
      </c>
      <c r="G17" s="19" t="s">
        <v>53</v>
      </c>
      <c r="H17" s="29">
        <v>2000</v>
      </c>
      <c r="I17" s="19" t="s">
        <v>375</v>
      </c>
      <c r="J17" s="19" t="s">
        <v>252</v>
      </c>
      <c r="K17" s="19" t="s">
        <v>253</v>
      </c>
      <c r="L17" s="23" t="s">
        <v>323</v>
      </c>
      <c r="M17" s="6">
        <f ca="1">DATE(YEAR(R17),MONTH(R17),DAY(R17)-31)</f>
        <v>45456</v>
      </c>
      <c r="N17" s="34">
        <v>48</v>
      </c>
      <c r="O17" s="37" t="s">
        <v>134</v>
      </c>
      <c r="P17" s="33">
        <v>1001</v>
      </c>
      <c r="Q17" s="6">
        <f t="shared" ca="1" si="0"/>
        <v>45487</v>
      </c>
      <c r="R17" s="6">
        <f t="shared" ca="1" si="0"/>
        <v>45487</v>
      </c>
      <c r="S17" s="3">
        <v>10000</v>
      </c>
      <c r="T17" s="3" t="s">
        <v>123</v>
      </c>
      <c r="U17" s="34" t="s">
        <v>473</v>
      </c>
      <c r="V17" s="20" t="s">
        <v>474</v>
      </c>
      <c r="W17" s="3" t="s">
        <v>337</v>
      </c>
      <c r="X17" t="s">
        <v>493</v>
      </c>
      <c r="Y17" s="3" t="s">
        <v>558</v>
      </c>
      <c r="Z17" t="s">
        <v>628</v>
      </c>
    </row>
    <row r="18" spans="1:26">
      <c r="A18" t="s">
        <v>261</v>
      </c>
      <c r="B18">
        <v>17</v>
      </c>
      <c r="C18" t="b">
        <v>1</v>
      </c>
      <c r="D18" t="b">
        <v>0</v>
      </c>
      <c r="E18" s="22" t="s">
        <v>392</v>
      </c>
      <c r="F18" s="22" t="s">
        <v>393</v>
      </c>
      <c r="G18" s="22" t="s">
        <v>53</v>
      </c>
      <c r="H18" s="28">
        <v>2400</v>
      </c>
      <c r="I18" s="22" t="s">
        <v>324</v>
      </c>
      <c r="J18" s="22" t="s">
        <v>325</v>
      </c>
      <c r="K18" s="22" t="s">
        <v>75</v>
      </c>
      <c r="L18" s="26" t="s">
        <v>254</v>
      </c>
      <c r="M18" s="6">
        <f ca="1">DATE(YEAR(R18),MONTH(R18),DAY(R18)-60)</f>
        <v>45427</v>
      </c>
      <c r="N18" s="33">
        <v>12</v>
      </c>
      <c r="O18" s="36" t="s">
        <v>422</v>
      </c>
      <c r="P18" s="33">
        <v>5000</v>
      </c>
      <c r="Q18" s="6">
        <f t="shared" ca="1" si="0"/>
        <v>45487</v>
      </c>
      <c r="R18" s="6">
        <f t="shared" ca="1" si="0"/>
        <v>45487</v>
      </c>
      <c r="S18" s="3">
        <v>10000</v>
      </c>
      <c r="T18" s="3" t="s">
        <v>124</v>
      </c>
      <c r="U18" s="34" t="s">
        <v>473</v>
      </c>
      <c r="V18" s="21" t="s">
        <v>474</v>
      </c>
      <c r="W18" s="3" t="s">
        <v>338</v>
      </c>
      <c r="X18" t="s">
        <v>491</v>
      </c>
      <c r="Y18" s="3" t="s">
        <v>538</v>
      </c>
      <c r="Z18" t="s">
        <v>628</v>
      </c>
    </row>
    <row r="19" spans="1:26">
      <c r="A19" t="s">
        <v>262</v>
      </c>
      <c r="B19">
        <v>18</v>
      </c>
      <c r="C19" t="b">
        <v>1</v>
      </c>
      <c r="D19" t="b">
        <v>0</v>
      </c>
      <c r="E19" s="19" t="s">
        <v>394</v>
      </c>
      <c r="F19" s="19" t="s">
        <v>395</v>
      </c>
      <c r="G19" s="19" t="s">
        <v>53</v>
      </c>
      <c r="H19" s="29">
        <v>9999</v>
      </c>
      <c r="I19" s="19" t="s">
        <v>375</v>
      </c>
      <c r="J19" s="19" t="s">
        <v>252</v>
      </c>
      <c r="K19" s="19" t="s">
        <v>253</v>
      </c>
      <c r="L19" s="19" t="s">
        <v>323</v>
      </c>
      <c r="M19" s="6">
        <f ca="1">DATE(YEAR(R19),MONTH(R19),DAY(R19)-61)</f>
        <v>45426</v>
      </c>
      <c r="N19" s="33">
        <v>24</v>
      </c>
      <c r="O19" s="36" t="s">
        <v>423</v>
      </c>
      <c r="P19" s="33">
        <v>5001</v>
      </c>
      <c r="Q19" s="6">
        <f t="shared" ca="1" si="0"/>
        <v>45487</v>
      </c>
      <c r="R19" s="6">
        <f t="shared" ca="1" si="0"/>
        <v>45487</v>
      </c>
      <c r="S19" s="3">
        <v>10000</v>
      </c>
      <c r="T19" s="3" t="s">
        <v>125</v>
      </c>
      <c r="U19" s="34" t="s">
        <v>473</v>
      </c>
      <c r="V19" s="20" t="s">
        <v>474</v>
      </c>
      <c r="W19" s="3" t="s">
        <v>339</v>
      </c>
      <c r="X19" t="s">
        <v>493</v>
      </c>
      <c r="Y19" s="3" t="s">
        <v>558</v>
      </c>
      <c r="Z19" t="s">
        <v>628</v>
      </c>
    </row>
    <row r="20" spans="1:26">
      <c r="A20" t="s">
        <v>263</v>
      </c>
      <c r="B20">
        <v>19</v>
      </c>
      <c r="C20" t="b">
        <v>1</v>
      </c>
      <c r="D20" t="b">
        <v>0</v>
      </c>
      <c r="E20" s="22" t="s">
        <v>396</v>
      </c>
      <c r="F20" s="22" t="s">
        <v>397</v>
      </c>
      <c r="G20" s="22" t="s">
        <v>53</v>
      </c>
      <c r="H20" s="20">
        <v>1200</v>
      </c>
      <c r="I20" s="22" t="s">
        <v>324</v>
      </c>
      <c r="J20" s="22" t="s">
        <v>252</v>
      </c>
      <c r="K20" s="22" t="s">
        <v>75</v>
      </c>
      <c r="L20" s="22" t="s">
        <v>254</v>
      </c>
      <c r="M20" s="6">
        <f ca="1">DATE(YEAR(R20),MONTH(R20)-12,DAY(R20))</f>
        <v>45121</v>
      </c>
      <c r="N20" s="34">
        <v>36</v>
      </c>
      <c r="O20" s="37" t="s">
        <v>424</v>
      </c>
      <c r="P20" s="34">
        <v>20000</v>
      </c>
      <c r="Q20" s="6">
        <f t="shared" ca="1" si="0"/>
        <v>45487</v>
      </c>
      <c r="R20" s="6">
        <f t="shared" ca="1" si="0"/>
        <v>45487</v>
      </c>
      <c r="S20" s="3">
        <v>10000</v>
      </c>
      <c r="T20" s="3" t="s">
        <v>126</v>
      </c>
      <c r="U20" s="34" t="s">
        <v>473</v>
      </c>
      <c r="V20" s="21" t="s">
        <v>474</v>
      </c>
      <c r="W20" s="3" t="s">
        <v>340</v>
      </c>
      <c r="X20" t="s">
        <v>491</v>
      </c>
      <c r="Y20" s="3" t="s">
        <v>538</v>
      </c>
      <c r="Z20" t="s">
        <v>628</v>
      </c>
    </row>
    <row r="21" spans="1:26">
      <c r="A21" t="s">
        <v>264</v>
      </c>
      <c r="B21">
        <v>20</v>
      </c>
      <c r="C21" t="b">
        <v>1</v>
      </c>
      <c r="D21" t="b">
        <v>0</v>
      </c>
      <c r="E21" s="20" t="s">
        <v>398</v>
      </c>
      <c r="F21" s="19" t="s">
        <v>399</v>
      </c>
      <c r="G21" s="19" t="s">
        <v>53</v>
      </c>
      <c r="H21" s="20">
        <v>1500</v>
      </c>
      <c r="I21" s="19" t="s">
        <v>375</v>
      </c>
      <c r="J21" s="19" t="s">
        <v>252</v>
      </c>
      <c r="K21" s="19" t="s">
        <v>253</v>
      </c>
      <c r="L21" s="19" t="s">
        <v>323</v>
      </c>
      <c r="M21" s="6">
        <f ca="1">DATE(YEAR(R21),MONTH(R21)-12,DAY(R21))</f>
        <v>45121</v>
      </c>
      <c r="N21" s="33">
        <v>12</v>
      </c>
      <c r="O21" s="33" t="s">
        <v>422</v>
      </c>
      <c r="P21" s="33">
        <v>20000</v>
      </c>
      <c r="Q21" s="6">
        <f t="shared" ca="1" si="0"/>
        <v>45487</v>
      </c>
      <c r="R21" s="6">
        <f t="shared" ca="1" si="0"/>
        <v>45487</v>
      </c>
      <c r="S21" s="3">
        <v>10000</v>
      </c>
      <c r="T21" s="3" t="s">
        <v>127</v>
      </c>
      <c r="U21" s="34" t="s">
        <v>473</v>
      </c>
      <c r="V21" s="20" t="s">
        <v>474</v>
      </c>
      <c r="W21" s="3" t="s">
        <v>341</v>
      </c>
      <c r="X21" t="s">
        <v>493</v>
      </c>
      <c r="Y21" s="3" t="s">
        <v>558</v>
      </c>
      <c r="Z21" t="s">
        <v>628</v>
      </c>
    </row>
    <row r="22" spans="1:26">
      <c r="A22" t="s">
        <v>405</v>
      </c>
      <c r="B22">
        <v>21</v>
      </c>
      <c r="C22" t="b">
        <v>1</v>
      </c>
      <c r="D22" t="b">
        <v>0</v>
      </c>
      <c r="E22" s="19" t="s">
        <v>307</v>
      </c>
      <c r="F22" s="19" t="s">
        <v>400</v>
      </c>
      <c r="G22" s="19" t="s">
        <v>53</v>
      </c>
      <c r="H22" s="20">
        <v>1400</v>
      </c>
      <c r="I22" s="19" t="s">
        <v>324</v>
      </c>
      <c r="J22" s="19" t="s">
        <v>325</v>
      </c>
      <c r="K22" s="19" t="s">
        <v>75</v>
      </c>
      <c r="L22" s="19" t="s">
        <v>254</v>
      </c>
      <c r="M22" s="6">
        <f ca="1">DATE(YEAR(R22),MONTH(R22)-12,DAY(R22))</f>
        <v>45121</v>
      </c>
      <c r="N22" s="33">
        <v>24</v>
      </c>
      <c r="O22" s="33" t="s">
        <v>425</v>
      </c>
      <c r="P22" s="33">
        <v>40000</v>
      </c>
      <c r="Q22" s="6">
        <f t="shared" ca="1" si="0"/>
        <v>45487</v>
      </c>
      <c r="R22" s="6">
        <f t="shared" ca="1" si="0"/>
        <v>45487</v>
      </c>
      <c r="S22" s="3">
        <v>10000</v>
      </c>
      <c r="T22" s="3" t="s">
        <v>127</v>
      </c>
      <c r="U22" s="33" t="s">
        <v>473</v>
      </c>
      <c r="V22" s="38" t="s">
        <v>474</v>
      </c>
      <c r="W22" s="3" t="s">
        <v>426</v>
      </c>
      <c r="X22" t="s">
        <v>491</v>
      </c>
      <c r="Y22" s="3" t="s">
        <v>538</v>
      </c>
      <c r="Z22" t="s">
        <v>628</v>
      </c>
    </row>
    <row r="23" spans="1:26">
      <c r="A23" t="s">
        <v>406</v>
      </c>
      <c r="B23">
        <v>22</v>
      </c>
      <c r="C23" t="b">
        <v>1</v>
      </c>
      <c r="D23" t="b">
        <v>0</v>
      </c>
      <c r="E23" s="19" t="s">
        <v>307</v>
      </c>
      <c r="F23" s="19" t="s">
        <v>367</v>
      </c>
      <c r="G23" s="19" t="s">
        <v>53</v>
      </c>
      <c r="H23" s="20">
        <v>1600</v>
      </c>
      <c r="I23" s="19" t="s">
        <v>306</v>
      </c>
      <c r="J23" s="19" t="s">
        <v>252</v>
      </c>
      <c r="K23" s="19" t="s">
        <v>253</v>
      </c>
      <c r="L23" s="19" t="s">
        <v>323</v>
      </c>
      <c r="M23" s="6">
        <f ca="1">DATE(YEAR(R23),MONTH(R23),DAY(R23))</f>
        <v>45487</v>
      </c>
      <c r="N23" s="33">
        <v>24</v>
      </c>
      <c r="O23" s="38" t="s">
        <v>422</v>
      </c>
      <c r="P23" s="33">
        <v>0</v>
      </c>
      <c r="Q23" s="6">
        <f t="shared" ref="Q23:R38" ca="1" si="1">TODAY()</f>
        <v>45487</v>
      </c>
      <c r="R23" s="6">
        <f t="shared" ca="1" si="1"/>
        <v>45487</v>
      </c>
      <c r="S23" s="3">
        <v>10000</v>
      </c>
      <c r="T23" s="3" t="s">
        <v>127</v>
      </c>
      <c r="U23" s="33" t="s">
        <v>475</v>
      </c>
      <c r="V23" s="38" t="s">
        <v>476</v>
      </c>
      <c r="W23" s="3" t="s">
        <v>427</v>
      </c>
      <c r="X23" t="s">
        <v>493</v>
      </c>
      <c r="Y23" s="3" t="s">
        <v>558</v>
      </c>
      <c r="Z23" t="s">
        <v>628</v>
      </c>
    </row>
    <row r="24" spans="1:26">
      <c r="A24" t="s">
        <v>407</v>
      </c>
      <c r="B24">
        <v>23</v>
      </c>
      <c r="C24" t="b">
        <v>1</v>
      </c>
      <c r="D24" t="b">
        <v>0</v>
      </c>
      <c r="E24" s="19" t="s">
        <v>401</v>
      </c>
      <c r="F24" s="19" t="s">
        <v>402</v>
      </c>
      <c r="G24" s="19" t="s">
        <v>53</v>
      </c>
      <c r="H24" s="20">
        <v>1800</v>
      </c>
      <c r="I24" s="19" t="s">
        <v>324</v>
      </c>
      <c r="J24" s="19" t="s">
        <v>325</v>
      </c>
      <c r="K24" s="19" t="s">
        <v>75</v>
      </c>
      <c r="L24" s="19" t="s">
        <v>254</v>
      </c>
      <c r="M24" s="6">
        <f ca="1">DATE(YEAR(R24),MONTH(R24)-60,DAY(R24))</f>
        <v>43660</v>
      </c>
      <c r="N24" s="33">
        <v>36</v>
      </c>
      <c r="O24" s="39" t="s">
        <v>423</v>
      </c>
      <c r="P24" s="33">
        <v>100000</v>
      </c>
      <c r="Q24" s="6">
        <f t="shared" ca="1" si="1"/>
        <v>45487</v>
      </c>
      <c r="R24" s="6">
        <f t="shared" ca="1" si="1"/>
        <v>45487</v>
      </c>
      <c r="S24" s="3">
        <v>10000</v>
      </c>
      <c r="T24" s="3" t="s">
        <v>127</v>
      </c>
      <c r="U24" s="33" t="s">
        <v>475</v>
      </c>
      <c r="V24" s="38" t="s">
        <v>476</v>
      </c>
      <c r="W24" s="3" t="s">
        <v>428</v>
      </c>
      <c r="X24" t="s">
        <v>491</v>
      </c>
      <c r="Y24" s="3" t="s">
        <v>538</v>
      </c>
      <c r="Z24" t="s">
        <v>628</v>
      </c>
    </row>
    <row r="25" spans="1:26">
      <c r="A25" t="s">
        <v>408</v>
      </c>
      <c r="B25">
        <v>24</v>
      </c>
      <c r="C25" t="b">
        <v>1</v>
      </c>
      <c r="D25" t="b">
        <v>0</v>
      </c>
      <c r="E25" s="19" t="s">
        <v>368</v>
      </c>
      <c r="F25" s="18">
        <v>520</v>
      </c>
      <c r="G25" s="19" t="s">
        <v>53</v>
      </c>
      <c r="H25" s="27">
        <v>1800</v>
      </c>
      <c r="I25" s="19" t="s">
        <v>324</v>
      </c>
      <c r="J25" s="19" t="s">
        <v>325</v>
      </c>
      <c r="K25" s="19" t="s">
        <v>253</v>
      </c>
      <c r="L25" s="19" t="s">
        <v>254</v>
      </c>
      <c r="M25" s="6">
        <f ca="1">DATE(YEAR(R25),MONTH(R25),DAY(R25))</f>
        <v>45487</v>
      </c>
      <c r="N25" s="33">
        <v>24</v>
      </c>
      <c r="O25" s="33" t="s">
        <v>425</v>
      </c>
      <c r="P25" s="33">
        <v>0</v>
      </c>
      <c r="Q25" s="6">
        <f t="shared" ca="1" si="1"/>
        <v>45487</v>
      </c>
      <c r="R25" s="6">
        <f t="shared" ca="1" si="1"/>
        <v>45487</v>
      </c>
      <c r="S25" s="3">
        <v>10000</v>
      </c>
      <c r="T25" s="3" t="s">
        <v>127</v>
      </c>
      <c r="U25" s="33" t="s">
        <v>477</v>
      </c>
      <c r="V25" s="38" t="s">
        <v>478</v>
      </c>
      <c r="W25" s="3" t="s">
        <v>429</v>
      </c>
      <c r="X25" t="s">
        <v>493</v>
      </c>
      <c r="Y25" s="3" t="s">
        <v>558</v>
      </c>
      <c r="Z25" t="s">
        <v>628</v>
      </c>
    </row>
    <row r="26" spans="1:26">
      <c r="A26" t="s">
        <v>409</v>
      </c>
      <c r="B26">
        <v>25</v>
      </c>
      <c r="C26" t="b">
        <v>1</v>
      </c>
      <c r="D26" t="b">
        <v>0</v>
      </c>
      <c r="E26" s="27" t="s">
        <v>390</v>
      </c>
      <c r="F26" s="27" t="s">
        <v>403</v>
      </c>
      <c r="G26" s="27" t="s">
        <v>53</v>
      </c>
      <c r="H26" s="27">
        <v>2401</v>
      </c>
      <c r="I26" s="27" t="s">
        <v>324</v>
      </c>
      <c r="J26" s="27" t="s">
        <v>325</v>
      </c>
      <c r="K26" s="19" t="s">
        <v>253</v>
      </c>
      <c r="L26" s="27" t="s">
        <v>254</v>
      </c>
      <c r="M26" s="6">
        <f ca="1">DATE(YEAR(R26),MONTH(R26)-60,DAY(R26))</f>
        <v>43660</v>
      </c>
      <c r="N26" s="33">
        <v>48</v>
      </c>
      <c r="O26" s="33" t="s">
        <v>424</v>
      </c>
      <c r="P26" s="33">
        <v>100000</v>
      </c>
      <c r="Q26" s="6">
        <f t="shared" ca="1" si="1"/>
        <v>45487</v>
      </c>
      <c r="R26" s="6">
        <f t="shared" ca="1" si="1"/>
        <v>45487</v>
      </c>
      <c r="S26" s="3">
        <v>10000</v>
      </c>
      <c r="T26" s="3" t="s">
        <v>127</v>
      </c>
      <c r="U26" s="33" t="s">
        <v>477</v>
      </c>
      <c r="V26" s="38" t="s">
        <v>478</v>
      </c>
      <c r="W26" s="3" t="s">
        <v>430</v>
      </c>
      <c r="X26" t="s">
        <v>491</v>
      </c>
      <c r="Y26" s="3" t="s">
        <v>538</v>
      </c>
      <c r="Z26" t="s">
        <v>628</v>
      </c>
    </row>
    <row r="27" spans="1:26">
      <c r="A27" t="s">
        <v>410</v>
      </c>
      <c r="B27">
        <v>26</v>
      </c>
      <c r="C27" t="b">
        <v>1</v>
      </c>
      <c r="D27" t="b">
        <v>0</v>
      </c>
      <c r="E27" s="21" t="s">
        <v>376</v>
      </c>
      <c r="F27" s="22" t="s">
        <v>377</v>
      </c>
      <c r="G27" s="22" t="s">
        <v>53</v>
      </c>
      <c r="H27" s="20">
        <v>1400</v>
      </c>
      <c r="I27" s="22" t="s">
        <v>324</v>
      </c>
      <c r="J27" s="22" t="s">
        <v>325</v>
      </c>
      <c r="K27" s="19" t="s">
        <v>253</v>
      </c>
      <c r="L27" s="19" t="s">
        <v>323</v>
      </c>
      <c r="M27" s="6">
        <f ca="1">DATE(YEAR(R27),MONTH(R27),DAY(R27))</f>
        <v>45487</v>
      </c>
      <c r="N27" s="33">
        <v>12</v>
      </c>
      <c r="O27" s="33" t="s">
        <v>425</v>
      </c>
      <c r="P27" s="33">
        <v>0</v>
      </c>
      <c r="Q27" s="6">
        <f t="shared" ca="1" si="1"/>
        <v>45487</v>
      </c>
      <c r="R27" s="6">
        <f t="shared" ca="1" si="1"/>
        <v>45487</v>
      </c>
      <c r="S27" s="3">
        <v>10000</v>
      </c>
      <c r="T27" s="3" t="s">
        <v>127</v>
      </c>
      <c r="U27" s="33" t="s">
        <v>479</v>
      </c>
      <c r="V27" s="38" t="s">
        <v>479</v>
      </c>
      <c r="W27" s="3" t="s">
        <v>431</v>
      </c>
      <c r="X27" t="s">
        <v>493</v>
      </c>
      <c r="Y27" s="3" t="s">
        <v>558</v>
      </c>
      <c r="Z27" t="s">
        <v>628</v>
      </c>
    </row>
    <row r="28" spans="1:26">
      <c r="A28" t="s">
        <v>411</v>
      </c>
      <c r="B28">
        <v>27</v>
      </c>
      <c r="C28" t="b">
        <v>1</v>
      </c>
      <c r="D28" t="b">
        <v>0</v>
      </c>
      <c r="E28" s="24" t="s">
        <v>386</v>
      </c>
      <c r="F28" s="24" t="s">
        <v>387</v>
      </c>
      <c r="G28" s="19" t="s">
        <v>53</v>
      </c>
      <c r="H28" s="29">
        <v>2500</v>
      </c>
      <c r="I28" s="24" t="s">
        <v>375</v>
      </c>
      <c r="J28" s="24" t="s">
        <v>252</v>
      </c>
      <c r="K28" s="24" t="s">
        <v>253</v>
      </c>
      <c r="L28" s="25" t="s">
        <v>323</v>
      </c>
      <c r="M28" s="6">
        <f ca="1">DATE(YEAR(R28),MONTH(R28)-60,DAY(R28))</f>
        <v>43660</v>
      </c>
      <c r="N28" s="33">
        <v>12</v>
      </c>
      <c r="O28" s="33" t="s">
        <v>425</v>
      </c>
      <c r="P28" s="33">
        <v>120000</v>
      </c>
      <c r="Q28" s="6">
        <f t="shared" ca="1" si="1"/>
        <v>45487</v>
      </c>
      <c r="R28" s="6">
        <f t="shared" ca="1" si="1"/>
        <v>45487</v>
      </c>
      <c r="S28" s="3">
        <v>10000</v>
      </c>
      <c r="T28" s="3" t="s">
        <v>127</v>
      </c>
      <c r="U28" s="33" t="s">
        <v>479</v>
      </c>
      <c r="V28" s="38" t="s">
        <v>479</v>
      </c>
      <c r="W28" s="3" t="s">
        <v>432</v>
      </c>
      <c r="X28" t="s">
        <v>491</v>
      </c>
      <c r="Y28" s="3" t="s">
        <v>538</v>
      </c>
      <c r="Z28" t="s">
        <v>628</v>
      </c>
    </row>
    <row r="29" spans="1:26">
      <c r="A29" t="s">
        <v>412</v>
      </c>
      <c r="B29">
        <v>28</v>
      </c>
      <c r="C29" t="b">
        <v>1</v>
      </c>
      <c r="D29" t="b">
        <v>0</v>
      </c>
      <c r="E29" s="30" t="s">
        <v>384</v>
      </c>
      <c r="F29" s="31" t="s">
        <v>385</v>
      </c>
      <c r="G29" s="31" t="s">
        <v>53</v>
      </c>
      <c r="H29" s="20">
        <v>1800</v>
      </c>
      <c r="I29" s="31" t="s">
        <v>375</v>
      </c>
      <c r="J29" s="31" t="s">
        <v>325</v>
      </c>
      <c r="K29" s="31" t="s">
        <v>253</v>
      </c>
      <c r="L29" s="32" t="s">
        <v>323</v>
      </c>
      <c r="M29" s="6">
        <f ca="1">DATE(YEAR(R29),MONTH(R29),DAY(R29))</f>
        <v>45487</v>
      </c>
      <c r="N29" s="33">
        <v>12</v>
      </c>
      <c r="O29" s="40" t="s">
        <v>422</v>
      </c>
      <c r="P29" s="33">
        <v>0</v>
      </c>
      <c r="Q29" s="6">
        <f t="shared" ca="1" si="1"/>
        <v>45487</v>
      </c>
      <c r="R29" s="6">
        <f t="shared" ca="1" si="1"/>
        <v>45487</v>
      </c>
      <c r="S29" s="3">
        <v>10000</v>
      </c>
      <c r="T29" s="3" t="s">
        <v>127</v>
      </c>
      <c r="U29" s="27" t="s">
        <v>480</v>
      </c>
      <c r="V29" s="27" t="s">
        <v>481</v>
      </c>
      <c r="W29" s="3" t="s">
        <v>433</v>
      </c>
      <c r="X29" t="s">
        <v>493</v>
      </c>
      <c r="Y29" s="3" t="s">
        <v>558</v>
      </c>
      <c r="Z29" t="s">
        <v>628</v>
      </c>
    </row>
    <row r="30" spans="1:26">
      <c r="A30" t="s">
        <v>413</v>
      </c>
      <c r="B30">
        <v>29</v>
      </c>
      <c r="C30" t="b">
        <v>1</v>
      </c>
      <c r="D30" t="b">
        <v>0</v>
      </c>
      <c r="E30" s="19" t="s">
        <v>390</v>
      </c>
      <c r="F30" s="19" t="s">
        <v>391</v>
      </c>
      <c r="G30" s="19" t="s">
        <v>53</v>
      </c>
      <c r="H30" s="17">
        <v>1600</v>
      </c>
      <c r="I30" s="19" t="s">
        <v>375</v>
      </c>
      <c r="J30" s="19" t="s">
        <v>252</v>
      </c>
      <c r="K30" s="19" t="s">
        <v>253</v>
      </c>
      <c r="L30" s="23" t="s">
        <v>323</v>
      </c>
      <c r="M30" s="6">
        <f ca="1">DATE(YEAR(R30),MONTH(R30)-60,DAY(R30)-0)</f>
        <v>43660</v>
      </c>
      <c r="N30" s="33">
        <v>12</v>
      </c>
      <c r="O30" s="40" t="s">
        <v>422</v>
      </c>
      <c r="P30" s="33">
        <v>120000</v>
      </c>
      <c r="Q30" s="6">
        <f t="shared" ca="1" si="1"/>
        <v>45487</v>
      </c>
      <c r="R30" s="6">
        <f t="shared" ca="1" si="1"/>
        <v>45487</v>
      </c>
      <c r="S30" s="3">
        <v>10000</v>
      </c>
      <c r="T30" s="3" t="s">
        <v>127</v>
      </c>
      <c r="U30" s="27" t="s">
        <v>480</v>
      </c>
      <c r="V30" s="27" t="s">
        <v>481</v>
      </c>
      <c r="W30" s="3" t="s">
        <v>434</v>
      </c>
      <c r="X30" t="s">
        <v>491</v>
      </c>
      <c r="Y30" s="3" t="s">
        <v>538</v>
      </c>
      <c r="Z30" t="s">
        <v>628</v>
      </c>
    </row>
    <row r="31" spans="1:26">
      <c r="A31" t="s">
        <v>414</v>
      </c>
      <c r="B31">
        <v>30</v>
      </c>
      <c r="C31" t="b">
        <v>1</v>
      </c>
      <c r="D31" t="b">
        <v>0</v>
      </c>
      <c r="E31" s="22" t="s">
        <v>392</v>
      </c>
      <c r="F31" s="22" t="s">
        <v>393</v>
      </c>
      <c r="G31" s="22" t="s">
        <v>53</v>
      </c>
      <c r="H31" s="20">
        <v>2401</v>
      </c>
      <c r="I31" s="22" t="s">
        <v>324</v>
      </c>
      <c r="J31" s="22" t="s">
        <v>325</v>
      </c>
      <c r="K31" s="22" t="s">
        <v>75</v>
      </c>
      <c r="L31" s="26" t="s">
        <v>254</v>
      </c>
      <c r="M31" s="6">
        <f ca="1">DATE(YEAR(R31),MONTH(R31),DAY(R31))</f>
        <v>45487</v>
      </c>
      <c r="N31" s="33">
        <v>12</v>
      </c>
      <c r="O31" s="40" t="s">
        <v>422</v>
      </c>
      <c r="P31" s="33">
        <v>0</v>
      </c>
      <c r="Q31" s="6">
        <f t="shared" ca="1" si="1"/>
        <v>45487</v>
      </c>
      <c r="R31" s="6">
        <f t="shared" ca="1" si="1"/>
        <v>45487</v>
      </c>
      <c r="S31" s="3">
        <v>10000</v>
      </c>
      <c r="T31" s="3" t="s">
        <v>127</v>
      </c>
      <c r="U31" s="27" t="s">
        <v>482</v>
      </c>
      <c r="V31" s="27" t="s">
        <v>483</v>
      </c>
      <c r="W31" s="3" t="s">
        <v>435</v>
      </c>
      <c r="X31" t="s">
        <v>493</v>
      </c>
      <c r="Y31" s="3" t="s">
        <v>558</v>
      </c>
      <c r="Z31" t="s">
        <v>628</v>
      </c>
    </row>
    <row r="32" spans="1:26">
      <c r="A32" t="s">
        <v>415</v>
      </c>
      <c r="B32">
        <v>31</v>
      </c>
      <c r="C32" t="b">
        <v>1</v>
      </c>
      <c r="D32" t="b">
        <v>0</v>
      </c>
      <c r="E32" s="17" t="s">
        <v>368</v>
      </c>
      <c r="F32" s="18">
        <v>130</v>
      </c>
      <c r="G32" s="17" t="s">
        <v>53</v>
      </c>
      <c r="H32" s="27">
        <v>1600</v>
      </c>
      <c r="I32" s="17" t="s">
        <v>306</v>
      </c>
      <c r="J32" s="17" t="s">
        <v>325</v>
      </c>
      <c r="K32" s="17" t="s">
        <v>75</v>
      </c>
      <c r="L32" s="19" t="s">
        <v>254</v>
      </c>
      <c r="M32" s="6">
        <f ca="1">DATE(YEAR(R32),MONTH(R32)-60,DAY(R32))</f>
        <v>43660</v>
      </c>
      <c r="N32" s="33">
        <v>48</v>
      </c>
      <c r="O32" s="33" t="s">
        <v>424</v>
      </c>
      <c r="P32" s="33">
        <v>120000</v>
      </c>
      <c r="Q32" s="6">
        <f t="shared" ca="1" si="1"/>
        <v>45487</v>
      </c>
      <c r="R32" s="6">
        <f t="shared" ca="1" si="1"/>
        <v>45487</v>
      </c>
      <c r="S32" s="3">
        <v>10000</v>
      </c>
      <c r="T32" s="3" t="s">
        <v>127</v>
      </c>
      <c r="U32" s="27" t="s">
        <v>482</v>
      </c>
      <c r="V32" s="27" t="s">
        <v>483</v>
      </c>
      <c r="W32" s="3" t="s">
        <v>436</v>
      </c>
      <c r="X32" t="s">
        <v>491</v>
      </c>
      <c r="Y32" s="3" t="s">
        <v>538</v>
      </c>
      <c r="Z32" t="s">
        <v>628</v>
      </c>
    </row>
    <row r="33" spans="1:26">
      <c r="A33" t="s">
        <v>416</v>
      </c>
      <c r="B33">
        <v>32</v>
      </c>
      <c r="C33" t="b">
        <v>1</v>
      </c>
      <c r="D33" t="b">
        <v>0</v>
      </c>
      <c r="E33" s="17" t="s">
        <v>368</v>
      </c>
      <c r="F33" s="18">
        <v>130</v>
      </c>
      <c r="G33" s="17" t="s">
        <v>53</v>
      </c>
      <c r="H33" s="27">
        <v>2400</v>
      </c>
      <c r="I33" s="17" t="s">
        <v>306</v>
      </c>
      <c r="J33" s="17" t="s">
        <v>325</v>
      </c>
      <c r="K33" s="17" t="s">
        <v>75</v>
      </c>
      <c r="L33" s="19" t="s">
        <v>254</v>
      </c>
      <c r="M33" s="6">
        <f ca="1">DATE(YEAR(R33),MONTH(R33),DAY(R33))</f>
        <v>45487</v>
      </c>
      <c r="N33" s="33">
        <v>48</v>
      </c>
      <c r="O33" s="33" t="s">
        <v>424</v>
      </c>
      <c r="P33" s="33">
        <v>0</v>
      </c>
      <c r="Q33" s="6">
        <f t="shared" ca="1" si="1"/>
        <v>45487</v>
      </c>
      <c r="R33" s="6">
        <f t="shared" ca="1" si="1"/>
        <v>45487</v>
      </c>
      <c r="S33" s="3">
        <v>10000</v>
      </c>
      <c r="T33" s="3" t="s">
        <v>127</v>
      </c>
      <c r="U33" s="27" t="s">
        <v>484</v>
      </c>
      <c r="V33" s="27" t="s">
        <v>485</v>
      </c>
      <c r="W33" s="3" t="s">
        <v>437</v>
      </c>
      <c r="X33" t="s">
        <v>493</v>
      </c>
      <c r="Y33" s="3" t="s">
        <v>558</v>
      </c>
      <c r="Z33" t="s">
        <v>628</v>
      </c>
    </row>
    <row r="34" spans="1:26">
      <c r="A34" t="s">
        <v>417</v>
      </c>
      <c r="B34">
        <v>33</v>
      </c>
      <c r="C34" t="b">
        <v>1</v>
      </c>
      <c r="D34" t="b">
        <v>0</v>
      </c>
      <c r="E34" s="20" t="s">
        <v>392</v>
      </c>
      <c r="F34" s="19" t="s">
        <v>404</v>
      </c>
      <c r="G34" s="19" t="s">
        <v>53</v>
      </c>
      <c r="H34" s="27">
        <v>0</v>
      </c>
      <c r="I34" s="20" t="s">
        <v>306</v>
      </c>
      <c r="J34" s="17" t="s">
        <v>325</v>
      </c>
      <c r="K34" s="19" t="s">
        <v>253</v>
      </c>
      <c r="L34" s="19" t="s">
        <v>254</v>
      </c>
      <c r="M34" s="6">
        <f ca="1">DATE(YEAR(R34),MONTH(R34)-60,DAY(R34))</f>
        <v>43660</v>
      </c>
      <c r="N34" s="33">
        <v>12</v>
      </c>
      <c r="O34" s="33" t="s">
        <v>425</v>
      </c>
      <c r="P34" s="33">
        <v>120000</v>
      </c>
      <c r="Q34" s="6">
        <f t="shared" ca="1" si="1"/>
        <v>45487</v>
      </c>
      <c r="R34" s="6">
        <f t="shared" ca="1" si="1"/>
        <v>45487</v>
      </c>
      <c r="S34" s="3">
        <v>10000</v>
      </c>
      <c r="T34" s="3" t="s">
        <v>127</v>
      </c>
      <c r="U34" s="27" t="s">
        <v>484</v>
      </c>
      <c r="V34" s="27" t="s">
        <v>485</v>
      </c>
      <c r="W34" s="3" t="s">
        <v>438</v>
      </c>
      <c r="X34" t="s">
        <v>491</v>
      </c>
      <c r="Y34" s="3" t="s">
        <v>538</v>
      </c>
      <c r="Z34" t="s">
        <v>628</v>
      </c>
    </row>
    <row r="35" spans="1:26">
      <c r="A35" t="s">
        <v>418</v>
      </c>
      <c r="B35">
        <v>34</v>
      </c>
      <c r="C35" t="b">
        <v>1</v>
      </c>
      <c r="D35" t="b">
        <v>0</v>
      </c>
      <c r="E35" s="24" t="s">
        <v>386</v>
      </c>
      <c r="F35" s="24" t="s">
        <v>387</v>
      </c>
      <c r="G35" s="19" t="s">
        <v>53</v>
      </c>
      <c r="H35" s="27">
        <v>1600</v>
      </c>
      <c r="I35" s="24" t="s">
        <v>375</v>
      </c>
      <c r="J35" s="24" t="s">
        <v>252</v>
      </c>
      <c r="K35" s="24" t="s">
        <v>253</v>
      </c>
      <c r="L35" s="25" t="s">
        <v>323</v>
      </c>
      <c r="M35" s="6">
        <f ca="1">DATE(YEAR(R35),MONTH(R35),DAY(R35))</f>
        <v>45487</v>
      </c>
      <c r="N35" s="34">
        <v>12</v>
      </c>
      <c r="O35" s="34" t="s">
        <v>422</v>
      </c>
      <c r="P35" s="33">
        <v>0</v>
      </c>
      <c r="Q35" s="6">
        <f t="shared" ca="1" si="1"/>
        <v>45487</v>
      </c>
      <c r="R35" s="6">
        <f t="shared" ca="1" si="1"/>
        <v>45487</v>
      </c>
      <c r="S35" s="3">
        <v>10000</v>
      </c>
      <c r="T35" s="3" t="s">
        <v>127</v>
      </c>
      <c r="U35" s="27" t="s">
        <v>486</v>
      </c>
      <c r="V35" s="27" t="s">
        <v>486</v>
      </c>
      <c r="W35" s="3" t="s">
        <v>439</v>
      </c>
      <c r="X35" t="s">
        <v>493</v>
      </c>
      <c r="Y35" s="3" t="s">
        <v>558</v>
      </c>
      <c r="Z35" t="s">
        <v>628</v>
      </c>
    </row>
    <row r="36" spans="1:26">
      <c r="A36" t="s">
        <v>419</v>
      </c>
      <c r="B36">
        <v>35</v>
      </c>
      <c r="C36" t="b">
        <v>1</v>
      </c>
      <c r="D36" t="b">
        <v>0</v>
      </c>
      <c r="E36" s="20" t="s">
        <v>371</v>
      </c>
      <c r="F36" s="19" t="s">
        <v>372</v>
      </c>
      <c r="G36" s="19" t="s">
        <v>53</v>
      </c>
      <c r="H36" s="27">
        <v>2401</v>
      </c>
      <c r="I36" s="19" t="s">
        <v>324</v>
      </c>
      <c r="J36" s="19" t="s">
        <v>252</v>
      </c>
      <c r="K36" s="19" t="s">
        <v>75</v>
      </c>
      <c r="L36" s="19" t="s">
        <v>254</v>
      </c>
      <c r="M36" s="6">
        <f ca="1">DATE(YEAR(R36),MONTH(R36)-60,DAY(R36))</f>
        <v>43660</v>
      </c>
      <c r="N36" s="33">
        <v>24</v>
      </c>
      <c r="O36" s="33" t="s">
        <v>423</v>
      </c>
      <c r="P36" s="33">
        <v>120000</v>
      </c>
      <c r="Q36" s="6">
        <f t="shared" ca="1" si="1"/>
        <v>45487</v>
      </c>
      <c r="R36" s="6">
        <f t="shared" ca="1" si="1"/>
        <v>45487</v>
      </c>
      <c r="S36" s="3">
        <v>10000</v>
      </c>
      <c r="T36" s="3" t="s">
        <v>127</v>
      </c>
      <c r="U36" s="27" t="s">
        <v>486</v>
      </c>
      <c r="V36" s="27" t="s">
        <v>486</v>
      </c>
      <c r="W36" s="3" t="s">
        <v>440</v>
      </c>
      <c r="X36" t="s">
        <v>491</v>
      </c>
      <c r="Y36" s="3" t="s">
        <v>538</v>
      </c>
      <c r="Z36" t="s">
        <v>628</v>
      </c>
    </row>
    <row r="37" spans="1:26">
      <c r="A37" t="s">
        <v>420</v>
      </c>
      <c r="B37">
        <v>36</v>
      </c>
      <c r="C37" t="b">
        <v>1</v>
      </c>
      <c r="D37" t="b">
        <v>0</v>
      </c>
      <c r="E37" s="19" t="s">
        <v>368</v>
      </c>
      <c r="F37" s="18">
        <v>520</v>
      </c>
      <c r="G37" s="19" t="s">
        <v>53</v>
      </c>
      <c r="H37" s="27">
        <v>1400</v>
      </c>
      <c r="I37" s="19" t="s">
        <v>324</v>
      </c>
      <c r="J37" s="19" t="s">
        <v>325</v>
      </c>
      <c r="K37" s="19" t="s">
        <v>253</v>
      </c>
      <c r="L37" s="19" t="s">
        <v>254</v>
      </c>
      <c r="M37" s="6">
        <f ca="1">DATE(YEAR(R37),MONTH(R37),DAY(R37))</f>
        <v>45487</v>
      </c>
      <c r="N37" s="33">
        <v>24</v>
      </c>
      <c r="O37" s="33" t="s">
        <v>423</v>
      </c>
      <c r="P37" s="33">
        <v>0</v>
      </c>
      <c r="Q37" s="6">
        <f t="shared" ca="1" si="1"/>
        <v>45487</v>
      </c>
      <c r="R37" s="6">
        <f t="shared" ca="1" si="1"/>
        <v>45487</v>
      </c>
      <c r="S37" s="3">
        <v>10000</v>
      </c>
      <c r="T37" s="3" t="s">
        <v>127</v>
      </c>
      <c r="U37" s="27" t="s">
        <v>487</v>
      </c>
      <c r="V37" s="27" t="s">
        <v>488</v>
      </c>
      <c r="W37" s="3" t="s">
        <v>441</v>
      </c>
      <c r="X37" t="s">
        <v>493</v>
      </c>
      <c r="Y37" s="3" t="s">
        <v>558</v>
      </c>
      <c r="Z37" t="s">
        <v>628</v>
      </c>
    </row>
    <row r="38" spans="1:26">
      <c r="A38" t="s">
        <v>421</v>
      </c>
      <c r="B38">
        <v>37</v>
      </c>
      <c r="C38" t="b">
        <v>1</v>
      </c>
      <c r="D38" t="b">
        <v>0</v>
      </c>
      <c r="E38" s="19" t="s">
        <v>368</v>
      </c>
      <c r="F38" s="18">
        <v>130</v>
      </c>
      <c r="G38" s="19" t="s">
        <v>53</v>
      </c>
      <c r="H38" s="17">
        <v>1400</v>
      </c>
      <c r="I38" s="19" t="s">
        <v>306</v>
      </c>
      <c r="J38" s="19" t="s">
        <v>325</v>
      </c>
      <c r="K38" s="19" t="s">
        <v>75</v>
      </c>
      <c r="L38" s="19" t="s">
        <v>254</v>
      </c>
      <c r="M38" s="6">
        <f ca="1">DATE(YEAR(R38),MONTH(R38)-60,DAY(R38))</f>
        <v>43660</v>
      </c>
      <c r="N38" s="33">
        <v>12</v>
      </c>
      <c r="O38" s="33" t="s">
        <v>425</v>
      </c>
      <c r="P38" s="33">
        <v>120000</v>
      </c>
      <c r="Q38" s="6">
        <f t="shared" ca="1" si="1"/>
        <v>45487</v>
      </c>
      <c r="R38" s="6">
        <f t="shared" ca="1" si="1"/>
        <v>45487</v>
      </c>
      <c r="S38" s="3">
        <v>10000</v>
      </c>
      <c r="T38" s="3" t="s">
        <v>127</v>
      </c>
      <c r="U38" s="27" t="s">
        <v>487</v>
      </c>
      <c r="V38" s="27" t="s">
        <v>488</v>
      </c>
      <c r="W38" s="3" t="s">
        <v>490</v>
      </c>
      <c r="X38" t="s">
        <v>491</v>
      </c>
      <c r="Y38" s="3" t="s">
        <v>538</v>
      </c>
      <c r="Z38" t="s">
        <v>628</v>
      </c>
    </row>
    <row r="39" spans="1:26">
      <c r="M39" s="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C0B5-B967-4275-994A-A03F6702F49F}">
  <dimension ref="A1:AR38"/>
  <sheetViews>
    <sheetView topLeftCell="F1" workbookViewId="0">
      <selection activeCell="Q1" sqref="Q1"/>
    </sheetView>
  </sheetViews>
  <sheetFormatPr defaultRowHeight="15"/>
  <cols>
    <col min="1" max="1" width="24" bestFit="1" customWidth="1"/>
    <col min="2" max="2" width="16.42578125" customWidth="1"/>
    <col min="3" max="3" width="14.85546875" customWidth="1"/>
    <col min="4" max="4" width="14.28515625" bestFit="1" customWidth="1"/>
    <col min="5" max="5" width="17.7109375" bestFit="1" customWidth="1"/>
    <col min="6" max="6" width="19" bestFit="1" customWidth="1"/>
    <col min="7" max="7" width="11.28515625" bestFit="1" customWidth="1"/>
    <col min="8" max="8" width="12.5703125" bestFit="1" customWidth="1"/>
    <col min="9" max="9" width="12.140625" bestFit="1" customWidth="1"/>
    <col min="10" max="10" width="17.140625" customWidth="1"/>
    <col min="12" max="12" width="13.42578125" customWidth="1"/>
    <col min="13" max="13" width="15.5703125" customWidth="1"/>
    <col min="14" max="14" width="16" bestFit="1" customWidth="1"/>
    <col min="15" max="15" width="14.42578125" bestFit="1" customWidth="1"/>
    <col min="44" max="44" width="36.5703125" bestFit="1" customWidth="1"/>
  </cols>
  <sheetData>
    <row r="1" spans="1:44" s="7" customFormat="1" ht="15.75" thickBot="1">
      <c r="A1" s="7" t="s">
        <v>0</v>
      </c>
      <c r="B1" s="7" t="s">
        <v>64</v>
      </c>
      <c r="C1" s="7" t="s">
        <v>65</v>
      </c>
      <c r="D1" s="7" t="s">
        <v>67</v>
      </c>
      <c r="E1" s="7" t="s">
        <v>69</v>
      </c>
      <c r="F1" s="7" t="s">
        <v>70</v>
      </c>
      <c r="G1" s="7" t="s">
        <v>71</v>
      </c>
      <c r="H1" s="7" t="s">
        <v>291</v>
      </c>
      <c r="I1" s="7" t="s">
        <v>292</v>
      </c>
      <c r="J1" s="7" t="s">
        <v>293</v>
      </c>
      <c r="K1" s="7" t="s">
        <v>294</v>
      </c>
      <c r="L1" s="7" t="s">
        <v>295</v>
      </c>
      <c r="M1" s="7" t="s">
        <v>296</v>
      </c>
      <c r="N1" s="7" t="s">
        <v>297</v>
      </c>
      <c r="O1" s="7" t="s">
        <v>298</v>
      </c>
      <c r="P1" s="7" t="s">
        <v>560</v>
      </c>
      <c r="Q1" s="7" t="s">
        <v>561</v>
      </c>
      <c r="R1" s="7" t="s">
        <v>562</v>
      </c>
      <c r="S1" s="7" t="s">
        <v>563</v>
      </c>
      <c r="T1" s="7" t="s">
        <v>564</v>
      </c>
      <c r="U1" s="7" t="s">
        <v>565</v>
      </c>
      <c r="V1" s="7" t="s">
        <v>566</v>
      </c>
      <c r="W1" s="7" t="s">
        <v>567</v>
      </c>
      <c r="X1" s="7" t="s">
        <v>568</v>
      </c>
      <c r="Y1" s="7" t="s">
        <v>569</v>
      </c>
      <c r="Z1" s="7" t="s">
        <v>570</v>
      </c>
      <c r="AA1" s="7" t="s">
        <v>571</v>
      </c>
      <c r="AB1" s="7" t="s">
        <v>572</v>
      </c>
      <c r="AC1" s="7" t="s">
        <v>573</v>
      </c>
      <c r="AD1" s="7" t="s">
        <v>574</v>
      </c>
      <c r="AE1" s="7" t="s">
        <v>575</v>
      </c>
      <c r="AF1" s="7" t="s">
        <v>576</v>
      </c>
      <c r="AG1" s="7" t="s">
        <v>577</v>
      </c>
      <c r="AH1" s="7" t="s">
        <v>578</v>
      </c>
      <c r="AI1" s="7" t="s">
        <v>579</v>
      </c>
      <c r="AJ1" s="7" t="s">
        <v>580</v>
      </c>
      <c r="AK1" s="7" t="s">
        <v>581</v>
      </c>
      <c r="AL1" s="7" t="s">
        <v>582</v>
      </c>
      <c r="AM1" s="7" t="s">
        <v>583</v>
      </c>
      <c r="AN1" s="7" t="s">
        <v>584</v>
      </c>
      <c r="AO1" s="7" t="s">
        <v>585</v>
      </c>
      <c r="AP1" s="7" t="s">
        <v>586</v>
      </c>
      <c r="AQ1" s="7" t="s">
        <v>587</v>
      </c>
      <c r="AR1" s="7" t="s">
        <v>588</v>
      </c>
    </row>
    <row r="2" spans="1:44" ht="15.75" thickBot="1">
      <c r="A2" t="s">
        <v>342</v>
      </c>
      <c r="B2" s="20" t="s">
        <v>362</v>
      </c>
      <c r="C2" s="20" t="s">
        <v>366</v>
      </c>
      <c r="D2" s="20"/>
      <c r="E2" s="20">
        <v>6</v>
      </c>
      <c r="F2" s="20">
        <v>15000</v>
      </c>
      <c r="H2" s="11">
        <f ca="1">DATE(YEAR(Plan!M2),MONTH(Plan!M2)+Plan!N2,DAY(Plan!M2)-1)</f>
        <v>46216</v>
      </c>
      <c r="I2" s="11">
        <f t="shared" ref="I2:I22" ca="1" si="0">H2+1</f>
        <v>46217</v>
      </c>
      <c r="J2" s="11">
        <f t="shared" ref="J2:J22" ca="1" si="1">DATE(YEAR(I2),MONTH(I2)+E2,DAY(I2)-1)</f>
        <v>46400</v>
      </c>
      <c r="K2">
        <f>Plan!P2</f>
        <v>0</v>
      </c>
      <c r="L2" s="13">
        <f>K2+F2-1</f>
        <v>14999</v>
      </c>
      <c r="M2" s="12">
        <v>1500</v>
      </c>
      <c r="N2" s="12">
        <f>IF(E2=12,M2*2,IF(E2=24,M2*4,IF(E2=36,M2*6,0)))</f>
        <v>0</v>
      </c>
      <c r="O2" s="49">
        <v>259888</v>
      </c>
      <c r="P2" s="52" t="s">
        <v>592</v>
      </c>
      <c r="Q2" s="53" t="s">
        <v>592</v>
      </c>
      <c r="R2" s="50" t="s">
        <v>589</v>
      </c>
      <c r="S2" s="50" t="s">
        <v>589</v>
      </c>
      <c r="T2" s="52" t="s">
        <v>592</v>
      </c>
      <c r="U2" s="53" t="s">
        <v>590</v>
      </c>
      <c r="V2" s="52" t="s">
        <v>593</v>
      </c>
      <c r="W2" s="53" t="s">
        <v>594</v>
      </c>
      <c r="X2" s="52" t="s">
        <v>589</v>
      </c>
      <c r="Y2" s="53" t="s">
        <v>594</v>
      </c>
      <c r="Z2" s="52" t="s">
        <v>595</v>
      </c>
      <c r="AA2" s="53" t="s">
        <v>596</v>
      </c>
      <c r="AB2" s="52" t="s">
        <v>597</v>
      </c>
      <c r="AC2" s="53" t="s">
        <v>597</v>
      </c>
      <c r="AD2" s="52" t="s">
        <v>597</v>
      </c>
      <c r="AE2" s="50" t="s">
        <v>589</v>
      </c>
      <c r="AF2" s="50" t="s">
        <v>589</v>
      </c>
      <c r="AG2" s="50" t="s">
        <v>589</v>
      </c>
      <c r="AH2" s="52" t="s">
        <v>591</v>
      </c>
      <c r="AI2" s="53" t="s">
        <v>597</v>
      </c>
      <c r="AJ2" s="52" t="s">
        <v>597</v>
      </c>
      <c r="AK2" s="53" t="s">
        <v>594</v>
      </c>
      <c r="AL2" s="52" t="s">
        <v>596</v>
      </c>
      <c r="AM2" s="51" t="s">
        <v>589</v>
      </c>
      <c r="AN2" s="50" t="s">
        <v>589</v>
      </c>
      <c r="AO2" s="51" t="s">
        <v>589</v>
      </c>
      <c r="AP2" s="50" t="s">
        <v>589</v>
      </c>
      <c r="AQ2" s="51" t="s">
        <v>589</v>
      </c>
      <c r="AR2" s="52" t="s">
        <v>597</v>
      </c>
    </row>
    <row r="3" spans="1:44">
      <c r="A3" t="s">
        <v>343</v>
      </c>
      <c r="B3" s="20" t="s">
        <v>362</v>
      </c>
      <c r="C3" s="20" t="s">
        <v>366</v>
      </c>
      <c r="D3" s="20"/>
      <c r="E3" s="20">
        <v>6</v>
      </c>
      <c r="F3" s="20">
        <v>15000</v>
      </c>
      <c r="H3" s="11">
        <f ca="1">DATE(YEAR(Plan!M2),MONTH(Plan!M2)+Plan!N2,DAY(Plan!M2)-1)</f>
        <v>46216</v>
      </c>
      <c r="I3" s="11">
        <f t="shared" ca="1" si="0"/>
        <v>46217</v>
      </c>
      <c r="J3" s="11">
        <f t="shared" ca="1" si="1"/>
        <v>46400</v>
      </c>
      <c r="K3">
        <f>Plan!P2</f>
        <v>0</v>
      </c>
      <c r="L3" s="13">
        <f t="shared" ref="L3:L22" si="2">K3+F3-1</f>
        <v>14999</v>
      </c>
      <c r="M3" s="12">
        <v>1500</v>
      </c>
      <c r="N3" s="12">
        <f t="shared" ref="N3:N22" si="3">IF(E3=12,M3*2,IF(E3=24,M3*4,IF(E3=36,M3*6,0)))</f>
        <v>0</v>
      </c>
      <c r="O3" s="49">
        <v>259888</v>
      </c>
    </row>
    <row r="4" spans="1:44">
      <c r="A4" t="s">
        <v>344</v>
      </c>
      <c r="B4" s="20" t="s">
        <v>362</v>
      </c>
      <c r="C4" s="20" t="s">
        <v>459</v>
      </c>
      <c r="D4" s="20"/>
      <c r="E4" s="20">
        <v>3</v>
      </c>
      <c r="F4" s="20">
        <v>7500</v>
      </c>
      <c r="H4" s="11">
        <f ca="1">DATE(YEAR(Plan!M3),MONTH(Plan!M3)+Plan!N3,DAY(Plan!M3)-1)</f>
        <v>46216</v>
      </c>
      <c r="I4" s="11">
        <f t="shared" ca="1" si="0"/>
        <v>46217</v>
      </c>
      <c r="J4" s="11">
        <f t="shared" ca="1" si="1"/>
        <v>46308</v>
      </c>
      <c r="K4">
        <f>Plan!P3</f>
        <v>0</v>
      </c>
      <c r="L4" s="13">
        <f t="shared" si="2"/>
        <v>7499</v>
      </c>
      <c r="M4" s="12">
        <v>1500</v>
      </c>
      <c r="N4" s="12">
        <f t="shared" si="3"/>
        <v>0</v>
      </c>
      <c r="O4" s="49">
        <v>259888</v>
      </c>
    </row>
    <row r="5" spans="1:44">
      <c r="A5" t="s">
        <v>345</v>
      </c>
      <c r="B5" s="20" t="s">
        <v>362</v>
      </c>
      <c r="C5" s="20" t="s">
        <v>66</v>
      </c>
      <c r="D5" s="20"/>
      <c r="E5" s="20">
        <v>12</v>
      </c>
      <c r="F5" s="20">
        <v>20000</v>
      </c>
      <c r="H5" s="11">
        <f ca="1">DATE(YEAR(Plan!M4),MONTH(Plan!M4)+Plan!N4,DAY(Plan!M4)-1)</f>
        <v>46551</v>
      </c>
      <c r="I5" s="11">
        <f t="shared" ca="1" si="0"/>
        <v>46552</v>
      </c>
      <c r="J5" s="11">
        <f t="shared" ca="1" si="1"/>
        <v>46917</v>
      </c>
      <c r="K5">
        <f>Plan!P4</f>
        <v>1000</v>
      </c>
      <c r="L5" s="13">
        <f t="shared" si="2"/>
        <v>20999</v>
      </c>
      <c r="M5" s="12">
        <v>1500</v>
      </c>
      <c r="N5" s="12">
        <f t="shared" si="3"/>
        <v>3000</v>
      </c>
      <c r="O5" s="49">
        <v>259888</v>
      </c>
    </row>
    <row r="6" spans="1:44">
      <c r="A6" t="s">
        <v>346</v>
      </c>
      <c r="B6" s="20" t="s">
        <v>362</v>
      </c>
      <c r="C6" s="21" t="s">
        <v>460</v>
      </c>
      <c r="D6" s="21"/>
      <c r="E6" s="21">
        <v>3</v>
      </c>
      <c r="F6" s="21">
        <v>5000</v>
      </c>
      <c r="H6" s="11">
        <f ca="1">DATE(YEAR(Plan!M5),MONTH(Plan!M5)+Plan!N5,DAY(Plan!M5)-1)</f>
        <v>46916</v>
      </c>
      <c r="I6" s="11">
        <f t="shared" ca="1" si="0"/>
        <v>46917</v>
      </c>
      <c r="J6" s="11">
        <f t="shared" ca="1" si="1"/>
        <v>47008</v>
      </c>
      <c r="K6">
        <f>Plan!P5</f>
        <v>1001</v>
      </c>
      <c r="L6" s="13">
        <f t="shared" si="2"/>
        <v>6000</v>
      </c>
      <c r="M6" s="12">
        <v>1500</v>
      </c>
      <c r="N6" s="12">
        <f t="shared" si="3"/>
        <v>0</v>
      </c>
      <c r="O6" s="49">
        <v>259888</v>
      </c>
    </row>
    <row r="7" spans="1:44">
      <c r="A7" t="s">
        <v>347</v>
      </c>
      <c r="B7" s="29" t="s">
        <v>362</v>
      </c>
      <c r="C7" s="21" t="s">
        <v>459</v>
      </c>
      <c r="D7" s="21"/>
      <c r="E7" s="21">
        <v>12</v>
      </c>
      <c r="F7" s="34">
        <v>30000</v>
      </c>
      <c r="H7" s="11">
        <f ca="1">DATE(YEAR(Plan!M6),MONTH(Plan!M6)+Plan!N6,DAY(Plan!M6)-1)</f>
        <v>46521</v>
      </c>
      <c r="I7" s="11">
        <f t="shared" ca="1" si="0"/>
        <v>46522</v>
      </c>
      <c r="J7" s="11">
        <f t="shared" ca="1" si="1"/>
        <v>46887</v>
      </c>
      <c r="K7">
        <f>Plan!P6</f>
        <v>5000</v>
      </c>
      <c r="L7" s="13">
        <f t="shared" si="2"/>
        <v>34999</v>
      </c>
      <c r="M7" s="12">
        <v>1500</v>
      </c>
      <c r="N7" s="12">
        <f t="shared" si="3"/>
        <v>3000</v>
      </c>
      <c r="O7" s="49">
        <v>259888</v>
      </c>
    </row>
    <row r="8" spans="1:44">
      <c r="A8" t="s">
        <v>348</v>
      </c>
      <c r="B8" s="21" t="s">
        <v>362</v>
      </c>
      <c r="C8" s="21" t="s">
        <v>460</v>
      </c>
      <c r="D8" s="21"/>
      <c r="E8" s="21">
        <v>12</v>
      </c>
      <c r="F8" s="34" t="s">
        <v>461</v>
      </c>
      <c r="H8" s="11">
        <f ca="1">DATE(YEAR(Plan!M7),MONTH(Plan!M7)+Plan!N7,DAY(Plan!M7)-1)</f>
        <v>45790</v>
      </c>
      <c r="I8" s="11">
        <f t="shared" ca="1" si="0"/>
        <v>45791</v>
      </c>
      <c r="J8" s="11">
        <f t="shared" ca="1" si="1"/>
        <v>46155</v>
      </c>
      <c r="K8">
        <f>Plan!P7</f>
        <v>5001</v>
      </c>
      <c r="L8" s="13" t="e">
        <f t="shared" si="2"/>
        <v>#VALUE!</v>
      </c>
      <c r="M8" s="12">
        <v>1500</v>
      </c>
      <c r="N8" s="12">
        <f t="shared" si="3"/>
        <v>3000</v>
      </c>
      <c r="O8" s="49">
        <v>259888</v>
      </c>
    </row>
    <row r="9" spans="1:44">
      <c r="A9" t="s">
        <v>349</v>
      </c>
      <c r="B9" s="20" t="s">
        <v>362</v>
      </c>
      <c r="C9" s="21" t="s">
        <v>459</v>
      </c>
      <c r="D9" s="21"/>
      <c r="E9" s="21">
        <v>24</v>
      </c>
      <c r="F9" s="34">
        <v>40000</v>
      </c>
      <c r="H9" s="11">
        <f ca="1">DATE(YEAR(Plan!M8),MONTH(Plan!M8)+Plan!N8,DAY(Plan!M8)-1)</f>
        <v>45851</v>
      </c>
      <c r="I9" s="11">
        <f t="shared" ca="1" si="0"/>
        <v>45852</v>
      </c>
      <c r="J9" s="11">
        <f t="shared" ca="1" si="1"/>
        <v>46581</v>
      </c>
      <c r="K9">
        <f>Plan!P8</f>
        <v>20000</v>
      </c>
      <c r="L9" s="13">
        <f t="shared" si="2"/>
        <v>59999</v>
      </c>
      <c r="M9" s="12">
        <v>1500</v>
      </c>
      <c r="N9" s="12">
        <f t="shared" si="3"/>
        <v>6000</v>
      </c>
      <c r="O9" s="49">
        <v>259888</v>
      </c>
    </row>
    <row r="10" spans="1:44">
      <c r="A10" t="s">
        <v>350</v>
      </c>
      <c r="B10" s="28" t="s">
        <v>362</v>
      </c>
      <c r="C10" s="20" t="s">
        <v>366</v>
      </c>
      <c r="D10" s="21"/>
      <c r="E10" s="21">
        <v>3</v>
      </c>
      <c r="F10" s="37">
        <v>7500</v>
      </c>
      <c r="H10" s="11">
        <f ca="1">DATE(YEAR(Plan!M9),MONTH(Plan!M9)+Plan!N9,DAY(Plan!M9)-1)</f>
        <v>45850</v>
      </c>
      <c r="I10" s="11">
        <f t="shared" ca="1" si="0"/>
        <v>45851</v>
      </c>
      <c r="J10" s="11">
        <f t="shared" ca="1" si="1"/>
        <v>45942</v>
      </c>
      <c r="K10">
        <f>Plan!P9</f>
        <v>20001</v>
      </c>
      <c r="L10" s="13">
        <f t="shared" si="2"/>
        <v>27500</v>
      </c>
      <c r="M10" s="12">
        <v>1500</v>
      </c>
      <c r="N10" s="12">
        <f t="shared" si="3"/>
        <v>0</v>
      </c>
      <c r="O10" s="49">
        <v>259888</v>
      </c>
    </row>
    <row r="11" spans="1:44">
      <c r="A11" t="s">
        <v>351</v>
      </c>
      <c r="B11" s="28" t="s">
        <v>362</v>
      </c>
      <c r="C11" s="20" t="s">
        <v>66</v>
      </c>
      <c r="D11" s="20"/>
      <c r="E11" s="20">
        <v>24</v>
      </c>
      <c r="F11" s="36">
        <v>100000</v>
      </c>
      <c r="H11" s="11">
        <f ca="1">DATE(YEAR(Plan!M10),MONTH(Plan!M10)+Plan!N10,DAY(Plan!M10)-1)</f>
        <v>45548</v>
      </c>
      <c r="I11" s="11">
        <f t="shared" ca="1" si="0"/>
        <v>45549</v>
      </c>
      <c r="J11" s="11">
        <f t="shared" ca="1" si="1"/>
        <v>46278</v>
      </c>
      <c r="K11">
        <f>Plan!P10</f>
        <v>50000</v>
      </c>
      <c r="L11" s="13">
        <f t="shared" si="2"/>
        <v>149999</v>
      </c>
      <c r="M11" s="12">
        <v>1500</v>
      </c>
      <c r="N11" s="12">
        <f t="shared" si="3"/>
        <v>6000</v>
      </c>
      <c r="O11" s="49">
        <v>259888</v>
      </c>
    </row>
    <row r="12" spans="1:44">
      <c r="A12" t="s">
        <v>352</v>
      </c>
      <c r="B12" s="28" t="s">
        <v>362</v>
      </c>
      <c r="C12" s="20" t="s">
        <v>66</v>
      </c>
      <c r="D12" s="20"/>
      <c r="E12" s="20">
        <v>24</v>
      </c>
      <c r="F12" s="36">
        <v>100000</v>
      </c>
      <c r="H12" s="11">
        <f ca="1">DATE(YEAR(Plan!M11),MONTH(Plan!M11)+Plan!N11,DAY(Plan!M11)-1)</f>
        <v>45851</v>
      </c>
      <c r="I12" s="11">
        <f t="shared" ca="1" si="0"/>
        <v>45852</v>
      </c>
      <c r="J12" s="11">
        <f t="shared" ca="1" si="1"/>
        <v>46581</v>
      </c>
      <c r="K12">
        <f>Plan!P11</f>
        <v>0</v>
      </c>
      <c r="L12" s="13">
        <f t="shared" si="2"/>
        <v>99999</v>
      </c>
      <c r="M12" s="12">
        <v>1500</v>
      </c>
      <c r="N12" s="12">
        <f t="shared" si="3"/>
        <v>6000</v>
      </c>
      <c r="O12" s="49">
        <v>259888</v>
      </c>
    </row>
    <row r="13" spans="1:44">
      <c r="A13" t="s">
        <v>353</v>
      </c>
      <c r="B13" s="28" t="s">
        <v>362</v>
      </c>
      <c r="C13" s="20" t="s">
        <v>66</v>
      </c>
      <c r="D13" s="38"/>
      <c r="E13" s="38">
        <v>24</v>
      </c>
      <c r="F13" s="36">
        <v>100000</v>
      </c>
      <c r="H13" s="11">
        <f ca="1">DATE(YEAR(Plan!M12),MONTH(Plan!M12)+Plan!N12,DAY(Plan!M12)-1)</f>
        <v>46186</v>
      </c>
      <c r="I13" s="11">
        <f t="shared" ca="1" si="0"/>
        <v>46187</v>
      </c>
      <c r="J13" s="11">
        <f t="shared" ca="1" si="1"/>
        <v>46917</v>
      </c>
      <c r="K13">
        <f>Plan!P12</f>
        <v>1000</v>
      </c>
      <c r="L13" s="13">
        <f t="shared" si="2"/>
        <v>100999</v>
      </c>
      <c r="M13" s="12">
        <v>1500</v>
      </c>
      <c r="N13" s="12">
        <f t="shared" si="3"/>
        <v>6000</v>
      </c>
      <c r="O13" s="49">
        <v>259888</v>
      </c>
    </row>
    <row r="14" spans="1:44">
      <c r="A14" t="s">
        <v>354</v>
      </c>
      <c r="B14" s="28" t="s">
        <v>362</v>
      </c>
      <c r="C14" s="20" t="s">
        <v>66</v>
      </c>
      <c r="D14" s="30"/>
      <c r="E14" s="30">
        <v>24</v>
      </c>
      <c r="F14" s="37">
        <v>100000</v>
      </c>
      <c r="H14" s="11">
        <f ca="1">DATE(YEAR(Plan!M13),MONTH(Plan!M13)+Plan!N13,DAY(Plan!M13)-1)</f>
        <v>46581</v>
      </c>
      <c r="I14" s="11">
        <f t="shared" ca="1" si="0"/>
        <v>46582</v>
      </c>
      <c r="J14" s="11">
        <f t="shared" ca="1" si="1"/>
        <v>47312</v>
      </c>
      <c r="K14">
        <f>Plan!P13</f>
        <v>0</v>
      </c>
      <c r="L14" s="13">
        <f t="shared" si="2"/>
        <v>99999</v>
      </c>
      <c r="M14" s="12">
        <v>1500</v>
      </c>
      <c r="N14" s="12">
        <f t="shared" si="3"/>
        <v>6000</v>
      </c>
      <c r="O14" s="49">
        <v>259888</v>
      </c>
    </row>
    <row r="15" spans="1:44">
      <c r="A15" t="s">
        <v>355</v>
      </c>
      <c r="B15" s="28" t="s">
        <v>362</v>
      </c>
      <c r="C15" s="20" t="s">
        <v>459</v>
      </c>
      <c r="D15" s="20"/>
      <c r="E15" s="20">
        <v>12</v>
      </c>
      <c r="F15" s="33">
        <v>20000</v>
      </c>
      <c r="H15" s="11">
        <f ca="1">DATE(YEAR(Plan!M14),MONTH(Plan!M14)+Plan!N14,DAY(Plan!M14)-1)</f>
        <v>46551</v>
      </c>
      <c r="I15" s="11">
        <f t="shared" ca="1" si="0"/>
        <v>46552</v>
      </c>
      <c r="J15" s="11">
        <f t="shared" ca="1" si="1"/>
        <v>46917</v>
      </c>
      <c r="K15">
        <f>Plan!P14</f>
        <v>1000</v>
      </c>
      <c r="L15" s="13">
        <f t="shared" si="2"/>
        <v>20999</v>
      </c>
      <c r="M15" s="12">
        <v>1500</v>
      </c>
      <c r="N15" s="12">
        <f t="shared" si="3"/>
        <v>3000</v>
      </c>
      <c r="O15" s="49">
        <v>259888</v>
      </c>
    </row>
    <row r="16" spans="1:44">
      <c r="A16" t="s">
        <v>356</v>
      </c>
      <c r="B16" s="28" t="s">
        <v>362</v>
      </c>
      <c r="C16" s="20" t="s">
        <v>366</v>
      </c>
      <c r="D16" s="21"/>
      <c r="E16" s="21">
        <v>24</v>
      </c>
      <c r="F16" s="34">
        <v>40000</v>
      </c>
      <c r="H16" s="11">
        <f ca="1">DATE(YEAR(Plan!M15),MONTH(Plan!M15)+Plan!N15,DAY(Plan!M15)-1)</f>
        <v>46216</v>
      </c>
      <c r="I16" s="11">
        <f t="shared" ca="1" si="0"/>
        <v>46217</v>
      </c>
      <c r="J16" s="11">
        <f t="shared" ca="1" si="1"/>
        <v>46947</v>
      </c>
      <c r="K16">
        <f>Plan!P15</f>
        <v>0</v>
      </c>
      <c r="L16" s="13">
        <f t="shared" si="2"/>
        <v>39999</v>
      </c>
      <c r="M16" s="12">
        <v>1500</v>
      </c>
      <c r="N16" s="12">
        <f t="shared" si="3"/>
        <v>6000</v>
      </c>
      <c r="O16" s="49">
        <v>259888</v>
      </c>
    </row>
    <row r="17" spans="1:15">
      <c r="A17" t="s">
        <v>357</v>
      </c>
      <c r="B17" s="28" t="s">
        <v>362</v>
      </c>
      <c r="C17" s="20" t="s">
        <v>66</v>
      </c>
      <c r="D17" s="20"/>
      <c r="E17" s="20">
        <v>12</v>
      </c>
      <c r="F17" s="36" t="s">
        <v>461</v>
      </c>
      <c r="H17" s="11">
        <f ca="1">DATE(YEAR(Plan!M16),MONTH(Plan!M16)+Plan!N16,DAY(Plan!M16)-1)</f>
        <v>46551</v>
      </c>
      <c r="I17" s="11">
        <f t="shared" ca="1" si="0"/>
        <v>46552</v>
      </c>
      <c r="J17" s="11">
        <f t="shared" ca="1" si="1"/>
        <v>46917</v>
      </c>
      <c r="K17">
        <f>Plan!P16</f>
        <v>1000</v>
      </c>
      <c r="L17" s="13" t="e">
        <f t="shared" si="2"/>
        <v>#VALUE!</v>
      </c>
      <c r="M17" s="12">
        <v>1500</v>
      </c>
      <c r="N17" s="12">
        <f t="shared" si="3"/>
        <v>3000</v>
      </c>
      <c r="O17" s="49">
        <v>259888</v>
      </c>
    </row>
    <row r="18" spans="1:15">
      <c r="A18" t="s">
        <v>358</v>
      </c>
      <c r="B18" s="28" t="s">
        <v>362</v>
      </c>
      <c r="C18" s="21" t="s">
        <v>460</v>
      </c>
      <c r="D18" s="21"/>
      <c r="E18" s="21">
        <v>6</v>
      </c>
      <c r="F18" s="37">
        <v>12500</v>
      </c>
      <c r="H18" s="11">
        <f ca="1">DATE(YEAR(Plan!M17),MONTH(Plan!M17)+Plan!N17,DAY(Plan!M17)-1)</f>
        <v>46916</v>
      </c>
      <c r="I18" s="11">
        <f t="shared" ca="1" si="0"/>
        <v>46917</v>
      </c>
      <c r="J18" s="11">
        <f t="shared" ca="1" si="1"/>
        <v>47099</v>
      </c>
      <c r="K18">
        <f>Plan!P17</f>
        <v>1001</v>
      </c>
      <c r="L18" s="13">
        <f t="shared" si="2"/>
        <v>13500</v>
      </c>
      <c r="M18" s="12">
        <v>1500</v>
      </c>
      <c r="N18" s="12">
        <f t="shared" si="3"/>
        <v>0</v>
      </c>
      <c r="O18" s="49">
        <v>259888</v>
      </c>
    </row>
    <row r="19" spans="1:15">
      <c r="A19" t="s">
        <v>359</v>
      </c>
      <c r="B19" s="28" t="s">
        <v>362</v>
      </c>
      <c r="C19" s="20" t="s">
        <v>459</v>
      </c>
      <c r="D19" s="20"/>
      <c r="E19" s="20">
        <v>6</v>
      </c>
      <c r="F19" s="36" t="s">
        <v>461</v>
      </c>
      <c r="H19" s="11">
        <f ca="1">DATE(YEAR(Plan!M18),MONTH(Plan!M18)+Plan!N18,DAY(Plan!M18)-1)</f>
        <v>45791</v>
      </c>
      <c r="I19" s="11">
        <f t="shared" ca="1" si="0"/>
        <v>45792</v>
      </c>
      <c r="J19" s="11">
        <f t="shared" ca="1" si="1"/>
        <v>45975</v>
      </c>
      <c r="K19">
        <f>Plan!P18</f>
        <v>5000</v>
      </c>
      <c r="L19" s="13" t="e">
        <f t="shared" si="2"/>
        <v>#VALUE!</v>
      </c>
      <c r="M19" s="12">
        <v>1500</v>
      </c>
      <c r="N19" s="12">
        <f t="shared" si="3"/>
        <v>0</v>
      </c>
      <c r="O19" s="49">
        <v>259888</v>
      </c>
    </row>
    <row r="20" spans="1:15">
      <c r="A20" t="s">
        <v>360</v>
      </c>
      <c r="B20" s="28" t="s">
        <v>362</v>
      </c>
      <c r="C20" s="21" t="s">
        <v>460</v>
      </c>
      <c r="D20" s="21"/>
      <c r="E20" s="21">
        <v>24</v>
      </c>
      <c r="F20" s="37">
        <v>50000</v>
      </c>
      <c r="H20" s="11">
        <f ca="1">DATE(YEAR(Plan!M19),MONTH(Plan!M19)+Plan!N19,DAY(Plan!M19)-1)</f>
        <v>46155</v>
      </c>
      <c r="I20" s="11">
        <f t="shared" ca="1" si="0"/>
        <v>46156</v>
      </c>
      <c r="J20" s="11">
        <f t="shared" ca="1" si="1"/>
        <v>46886</v>
      </c>
      <c r="K20">
        <f>Plan!P19</f>
        <v>5001</v>
      </c>
      <c r="L20" s="13">
        <f t="shared" si="2"/>
        <v>55000</v>
      </c>
      <c r="M20" s="12">
        <v>1500</v>
      </c>
      <c r="N20" s="12">
        <f t="shared" si="3"/>
        <v>6000</v>
      </c>
      <c r="O20" s="49">
        <v>259888</v>
      </c>
    </row>
    <row r="21" spans="1:15">
      <c r="A21" t="s">
        <v>361</v>
      </c>
      <c r="B21" s="28" t="s">
        <v>362</v>
      </c>
      <c r="C21" s="20" t="s">
        <v>366</v>
      </c>
      <c r="D21" s="20"/>
      <c r="E21" s="20">
        <v>12</v>
      </c>
      <c r="F21" s="28" t="s">
        <v>461</v>
      </c>
      <c r="H21" s="11">
        <f ca="1">DATE(YEAR(Plan!M20),MONTH(Plan!M20)+Plan!N20,DAY(Plan!M20)-1)</f>
        <v>46216</v>
      </c>
      <c r="I21" s="11">
        <f t="shared" ca="1" si="0"/>
        <v>46217</v>
      </c>
      <c r="J21" s="11">
        <f t="shared" ca="1" si="1"/>
        <v>46581</v>
      </c>
      <c r="K21">
        <f>Plan!P20</f>
        <v>20000</v>
      </c>
      <c r="L21" s="13" t="e">
        <f t="shared" si="2"/>
        <v>#VALUE!</v>
      </c>
      <c r="M21" s="12">
        <v>1500</v>
      </c>
      <c r="N21" s="12">
        <f t="shared" si="3"/>
        <v>3000</v>
      </c>
      <c r="O21" s="49">
        <v>259888</v>
      </c>
    </row>
    <row r="22" spans="1:15">
      <c r="A22" t="s">
        <v>443</v>
      </c>
      <c r="B22" s="28" t="s">
        <v>362</v>
      </c>
      <c r="C22" s="20" t="s">
        <v>66</v>
      </c>
      <c r="D22" s="20"/>
      <c r="E22" s="20">
        <v>6</v>
      </c>
      <c r="F22" s="36">
        <v>10000</v>
      </c>
      <c r="H22" s="11">
        <f ca="1">DATE(YEAR(Plan!M21),MONTH(Plan!M21)+Plan!N21,DAY(Plan!M21)-1)</f>
        <v>45486</v>
      </c>
      <c r="I22" s="11">
        <f t="shared" ca="1" si="0"/>
        <v>45487</v>
      </c>
      <c r="J22" s="11">
        <f t="shared" ca="1" si="1"/>
        <v>45670</v>
      </c>
      <c r="K22">
        <f>Plan!P21</f>
        <v>20000</v>
      </c>
      <c r="L22" s="13">
        <f t="shared" si="2"/>
        <v>29999</v>
      </c>
      <c r="M22" s="12">
        <v>1500</v>
      </c>
      <c r="N22" s="12">
        <f t="shared" si="3"/>
        <v>0</v>
      </c>
      <c r="O22" s="49">
        <v>259888</v>
      </c>
    </row>
    <row r="23" spans="1:15">
      <c r="A23" t="s">
        <v>444</v>
      </c>
      <c r="B23" s="38" t="s">
        <v>442</v>
      </c>
      <c r="C23" s="38" t="s">
        <v>366</v>
      </c>
      <c r="D23" s="38"/>
      <c r="E23" s="38">
        <v>12</v>
      </c>
      <c r="F23" s="36">
        <v>20000</v>
      </c>
    </row>
    <row r="24" spans="1:15">
      <c r="A24" t="s">
        <v>445</v>
      </c>
      <c r="B24" s="39" t="s">
        <v>442</v>
      </c>
      <c r="C24" s="39" t="s">
        <v>66</v>
      </c>
      <c r="D24" s="39"/>
      <c r="E24" s="39">
        <v>24</v>
      </c>
      <c r="F24" s="36">
        <v>40000</v>
      </c>
    </row>
    <row r="25" spans="1:15">
      <c r="A25" t="s">
        <v>446</v>
      </c>
      <c r="B25" s="39" t="s">
        <v>442</v>
      </c>
      <c r="C25" s="39" t="s">
        <v>66</v>
      </c>
      <c r="D25" s="39"/>
      <c r="E25" s="39">
        <v>24</v>
      </c>
      <c r="F25" s="36">
        <v>50000</v>
      </c>
    </row>
    <row r="26" spans="1:15">
      <c r="A26" t="s">
        <v>447</v>
      </c>
      <c r="B26" s="39" t="s">
        <v>442</v>
      </c>
      <c r="C26" s="39" t="s">
        <v>66</v>
      </c>
      <c r="D26" s="39"/>
      <c r="E26" s="39">
        <v>12</v>
      </c>
      <c r="F26" s="36">
        <v>25000</v>
      </c>
    </row>
    <row r="27" spans="1:15">
      <c r="A27" t="s">
        <v>448</v>
      </c>
      <c r="B27" s="39" t="s">
        <v>442</v>
      </c>
      <c r="C27" s="39" t="s">
        <v>366</v>
      </c>
      <c r="D27" s="39"/>
      <c r="E27" s="39">
        <v>6</v>
      </c>
      <c r="F27" s="36" t="s">
        <v>461</v>
      </c>
    </row>
    <row r="28" spans="1:15">
      <c r="A28" t="s">
        <v>449</v>
      </c>
      <c r="B28" s="39" t="s">
        <v>442</v>
      </c>
      <c r="C28" s="39" t="s">
        <v>366</v>
      </c>
      <c r="D28" s="39"/>
      <c r="E28" s="39">
        <v>12</v>
      </c>
      <c r="F28" s="36" t="s">
        <v>461</v>
      </c>
    </row>
    <row r="29" spans="1:15">
      <c r="A29" t="s">
        <v>450</v>
      </c>
      <c r="B29" s="39" t="s">
        <v>442</v>
      </c>
      <c r="C29" s="39" t="s">
        <v>459</v>
      </c>
      <c r="D29" s="39"/>
      <c r="E29" s="39">
        <v>36</v>
      </c>
      <c r="F29" s="36">
        <v>100000</v>
      </c>
    </row>
    <row r="30" spans="1:15">
      <c r="A30" t="s">
        <v>451</v>
      </c>
      <c r="B30" s="39" t="s">
        <v>442</v>
      </c>
      <c r="C30" s="39" t="s">
        <v>460</v>
      </c>
      <c r="D30" s="39"/>
      <c r="E30" s="39">
        <v>6</v>
      </c>
      <c r="F30" s="36">
        <v>10000</v>
      </c>
    </row>
    <row r="31" spans="1:15">
      <c r="A31" t="s">
        <v>452</v>
      </c>
      <c r="B31" s="39" t="s">
        <v>442</v>
      </c>
      <c r="C31" s="39" t="s">
        <v>366</v>
      </c>
      <c r="D31" s="39"/>
      <c r="E31" s="39">
        <v>24</v>
      </c>
      <c r="F31" s="36">
        <v>60000</v>
      </c>
    </row>
    <row r="32" spans="1:15">
      <c r="A32" t="s">
        <v>453</v>
      </c>
      <c r="B32" s="39" t="s">
        <v>442</v>
      </c>
      <c r="C32" s="39" t="s">
        <v>460</v>
      </c>
      <c r="D32" s="39"/>
      <c r="E32" s="39">
        <v>6</v>
      </c>
      <c r="F32" s="36">
        <v>15000</v>
      </c>
    </row>
    <row r="33" spans="1:6">
      <c r="A33" t="s">
        <v>454</v>
      </c>
      <c r="B33" s="39" t="s">
        <v>442</v>
      </c>
      <c r="C33" s="39" t="s">
        <v>366</v>
      </c>
      <c r="D33" s="39"/>
      <c r="E33" s="39">
        <v>3</v>
      </c>
      <c r="F33" s="36">
        <v>5000</v>
      </c>
    </row>
    <row r="34" spans="1:6">
      <c r="A34" t="s">
        <v>455</v>
      </c>
      <c r="B34" s="39" t="s">
        <v>442</v>
      </c>
      <c r="C34" s="39" t="s">
        <v>460</v>
      </c>
      <c r="D34" s="39"/>
      <c r="E34" s="39">
        <v>6</v>
      </c>
      <c r="F34" s="36">
        <v>15000</v>
      </c>
    </row>
    <row r="35" spans="1:6">
      <c r="A35" t="s">
        <v>456</v>
      </c>
      <c r="B35" s="39" t="s">
        <v>442</v>
      </c>
      <c r="C35" s="39" t="s">
        <v>459</v>
      </c>
      <c r="D35" s="39"/>
      <c r="E35" s="39">
        <v>6</v>
      </c>
      <c r="F35" s="36">
        <v>10000</v>
      </c>
    </row>
    <row r="36" spans="1:6">
      <c r="A36" t="s">
        <v>457</v>
      </c>
      <c r="B36" s="39" t="s">
        <v>442</v>
      </c>
      <c r="C36" s="39" t="s">
        <v>366</v>
      </c>
      <c r="D36" s="39"/>
      <c r="E36" s="39">
        <v>60</v>
      </c>
      <c r="F36" s="36" t="s">
        <v>461</v>
      </c>
    </row>
    <row r="37" spans="1:6">
      <c r="A37" t="s">
        <v>458</v>
      </c>
      <c r="B37" s="39" t="s">
        <v>442</v>
      </c>
      <c r="C37" s="39" t="s">
        <v>66</v>
      </c>
      <c r="D37" s="39"/>
      <c r="E37" s="39">
        <v>24</v>
      </c>
      <c r="F37" s="36">
        <v>60000</v>
      </c>
    </row>
    <row r="38" spans="1:6">
      <c r="A38" t="s">
        <v>489</v>
      </c>
      <c r="B38" s="39" t="s">
        <v>442</v>
      </c>
      <c r="C38" s="39" t="s">
        <v>66</v>
      </c>
      <c r="D38" s="39"/>
      <c r="E38" s="39">
        <v>36</v>
      </c>
      <c r="F38" s="36">
        <v>60000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6A43E-6B7B-4F31-9CC4-C7E7732601B4}">
  <dimension ref="A1:AD2"/>
  <sheetViews>
    <sheetView tabSelected="1" workbookViewId="0">
      <selection activeCell="A3" sqref="A3"/>
    </sheetView>
  </sheetViews>
  <sheetFormatPr defaultRowHeight="15"/>
  <cols>
    <col min="1" max="1" width="15.140625" customWidth="1"/>
    <col min="2" max="2" width="26.7109375" bestFit="1" customWidth="1"/>
  </cols>
  <sheetData>
    <row r="1" spans="1:30">
      <c r="A1" t="s">
        <v>629</v>
      </c>
      <c r="B1" s="1" t="s">
        <v>598</v>
      </c>
      <c r="C1" s="1" t="s">
        <v>599</v>
      </c>
      <c r="D1" s="1" t="s">
        <v>600</v>
      </c>
      <c r="E1" s="1" t="s">
        <v>601</v>
      </c>
      <c r="F1" s="1" t="s">
        <v>602</v>
      </c>
      <c r="G1" s="1" t="s">
        <v>603</v>
      </c>
      <c r="H1" s="1" t="s">
        <v>604</v>
      </c>
      <c r="I1" s="1" t="s">
        <v>605</v>
      </c>
      <c r="J1" s="1" t="s">
        <v>606</v>
      </c>
      <c r="K1" s="1" t="s">
        <v>607</v>
      </c>
      <c r="L1" s="1" t="s">
        <v>608</v>
      </c>
      <c r="M1" s="1" t="s">
        <v>609</v>
      </c>
      <c r="N1" s="1" t="s">
        <v>610</v>
      </c>
      <c r="O1" s="1" t="s">
        <v>611</v>
      </c>
      <c r="P1" s="1" t="s">
        <v>612</v>
      </c>
      <c r="Q1" s="1" t="s">
        <v>613</v>
      </c>
      <c r="R1" s="1" t="s">
        <v>614</v>
      </c>
      <c r="S1" s="1" t="s">
        <v>615</v>
      </c>
      <c r="T1" s="1" t="s">
        <v>616</v>
      </c>
      <c r="U1" s="1" t="s">
        <v>617</v>
      </c>
      <c r="V1" s="1" t="s">
        <v>618</v>
      </c>
      <c r="W1" s="1" t="s">
        <v>619</v>
      </c>
      <c r="X1" s="1" t="s">
        <v>620</v>
      </c>
      <c r="Y1" s="1" t="s">
        <v>621</v>
      </c>
      <c r="Z1" s="1" t="s">
        <v>622</v>
      </c>
      <c r="AA1" s="1" t="s">
        <v>623</v>
      </c>
      <c r="AB1" s="1" t="s">
        <v>624</v>
      </c>
      <c r="AC1" s="1" t="s">
        <v>625</v>
      </c>
      <c r="AD1" s="1" t="s">
        <v>626</v>
      </c>
    </row>
    <row r="2" spans="1:30">
      <c r="A2" t="s">
        <v>362</v>
      </c>
      <c r="B2" s="7" t="s">
        <v>560</v>
      </c>
      <c r="C2" s="7" t="s">
        <v>561</v>
      </c>
      <c r="D2" s="7" t="s">
        <v>562</v>
      </c>
      <c r="E2" s="7" t="s">
        <v>563</v>
      </c>
      <c r="F2" s="7" t="s">
        <v>564</v>
      </c>
      <c r="G2" s="7" t="s">
        <v>565</v>
      </c>
      <c r="H2" s="7" t="s">
        <v>566</v>
      </c>
      <c r="I2" s="7" t="s">
        <v>567</v>
      </c>
      <c r="J2" s="7" t="s">
        <v>568</v>
      </c>
      <c r="K2" s="7" t="s">
        <v>569</v>
      </c>
      <c r="L2" s="7" t="s">
        <v>570</v>
      </c>
      <c r="M2" s="7" t="s">
        <v>571</v>
      </c>
      <c r="N2" s="7" t="s">
        <v>572</v>
      </c>
      <c r="O2" s="7" t="s">
        <v>573</v>
      </c>
      <c r="P2" s="7" t="s">
        <v>574</v>
      </c>
      <c r="Q2" s="7" t="s">
        <v>575</v>
      </c>
      <c r="R2" s="7" t="s">
        <v>576</v>
      </c>
      <c r="S2" s="7" t="s">
        <v>577</v>
      </c>
      <c r="T2" s="7" t="s">
        <v>578</v>
      </c>
      <c r="U2" s="7" t="s">
        <v>579</v>
      </c>
      <c r="V2" s="7" t="s">
        <v>580</v>
      </c>
      <c r="W2" s="7" t="s">
        <v>581</v>
      </c>
      <c r="X2" s="7" t="s">
        <v>582</v>
      </c>
      <c r="Y2" s="7" t="s">
        <v>583</v>
      </c>
      <c r="Z2" s="7" t="s">
        <v>584</v>
      </c>
      <c r="AA2" s="7" t="s">
        <v>585</v>
      </c>
      <c r="AB2" s="7" t="s">
        <v>586</v>
      </c>
      <c r="AC2" s="7" t="s">
        <v>587</v>
      </c>
      <c r="AD2" s="7" t="s">
        <v>588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DB6A5-D0E2-4A90-A79E-C190F46EB55F}">
  <dimension ref="A1:G12"/>
  <sheetViews>
    <sheetView workbookViewId="0">
      <selection activeCell="H1" sqref="H1:L2"/>
    </sheetView>
  </sheetViews>
  <sheetFormatPr defaultRowHeight="15"/>
  <cols>
    <col min="1" max="1" width="25.7109375" customWidth="1"/>
    <col min="2" max="2" width="15.28515625" bestFit="1" customWidth="1"/>
    <col min="4" max="4" width="18.5703125" bestFit="1" customWidth="1"/>
    <col min="5" max="5" width="19.140625" bestFit="1" customWidth="1"/>
    <col min="7" max="7" width="15.5703125" bestFit="1" customWidth="1"/>
  </cols>
  <sheetData>
    <row r="1" spans="1:7">
      <c r="A1" s="7" t="s">
        <v>0</v>
      </c>
      <c r="B1" s="7" t="s">
        <v>552</v>
      </c>
      <c r="C1" s="7" t="s">
        <v>553</v>
      </c>
      <c r="D1" s="7" t="s">
        <v>554</v>
      </c>
      <c r="E1" s="7" t="s">
        <v>555</v>
      </c>
      <c r="F1" s="7" t="s">
        <v>556</v>
      </c>
      <c r="G1" s="7" t="s">
        <v>557</v>
      </c>
    </row>
    <row r="2" spans="1:7">
      <c r="A2" t="s">
        <v>540</v>
      </c>
      <c r="B2" s="46" t="s">
        <v>551</v>
      </c>
      <c r="C2" s="46" t="s">
        <v>539</v>
      </c>
      <c r="D2" s="46" t="s">
        <v>106</v>
      </c>
      <c r="E2" s="47">
        <v>12</v>
      </c>
      <c r="F2" s="48">
        <v>30000</v>
      </c>
      <c r="G2" s="27" t="s">
        <v>559</v>
      </c>
    </row>
    <row r="3" spans="1:7">
      <c r="A3" t="s">
        <v>541</v>
      </c>
      <c r="B3" s="46" t="s">
        <v>551</v>
      </c>
      <c r="C3" s="46" t="s">
        <v>539</v>
      </c>
      <c r="D3" s="46" t="s">
        <v>106</v>
      </c>
      <c r="E3" s="47">
        <v>12</v>
      </c>
      <c r="F3" s="48">
        <v>30000</v>
      </c>
      <c r="G3" s="27" t="s">
        <v>559</v>
      </c>
    </row>
    <row r="4" spans="1:7">
      <c r="A4" t="s">
        <v>542</v>
      </c>
      <c r="B4" s="46" t="s">
        <v>551</v>
      </c>
      <c r="C4" s="46" t="s">
        <v>539</v>
      </c>
      <c r="D4" s="46" t="s">
        <v>106</v>
      </c>
      <c r="E4" s="47">
        <v>12</v>
      </c>
      <c r="F4" s="48">
        <v>30000</v>
      </c>
      <c r="G4" s="27" t="s">
        <v>559</v>
      </c>
    </row>
    <row r="5" spans="1:7">
      <c r="A5" t="s">
        <v>543</v>
      </c>
      <c r="B5" s="46" t="s">
        <v>551</v>
      </c>
      <c r="C5" s="46" t="s">
        <v>539</v>
      </c>
      <c r="D5" s="46" t="s">
        <v>106</v>
      </c>
      <c r="E5" s="47">
        <v>12</v>
      </c>
      <c r="F5" s="48">
        <v>30000</v>
      </c>
      <c r="G5" s="27" t="s">
        <v>559</v>
      </c>
    </row>
    <row r="6" spans="1:7">
      <c r="A6" t="s">
        <v>544</v>
      </c>
      <c r="B6" s="46" t="s">
        <v>551</v>
      </c>
      <c r="C6" s="46" t="s">
        <v>539</v>
      </c>
      <c r="D6" s="46" t="s">
        <v>106</v>
      </c>
      <c r="E6" s="47">
        <v>12</v>
      </c>
      <c r="F6" s="48">
        <v>30000</v>
      </c>
      <c r="G6" s="27" t="s">
        <v>559</v>
      </c>
    </row>
    <row r="7" spans="1:7">
      <c r="A7" t="s">
        <v>545</v>
      </c>
      <c r="B7" s="46" t="s">
        <v>551</v>
      </c>
      <c r="C7" s="46" t="s">
        <v>539</v>
      </c>
      <c r="D7" s="46" t="s">
        <v>106</v>
      </c>
      <c r="E7" s="47">
        <v>12</v>
      </c>
      <c r="F7" s="48">
        <v>30000</v>
      </c>
      <c r="G7" s="27" t="s">
        <v>559</v>
      </c>
    </row>
    <row r="8" spans="1:7">
      <c r="A8" t="s">
        <v>546</v>
      </c>
      <c r="B8" s="46" t="s">
        <v>551</v>
      </c>
      <c r="C8" s="46" t="s">
        <v>539</v>
      </c>
      <c r="D8" s="46" t="s">
        <v>106</v>
      </c>
      <c r="E8" s="47">
        <v>12</v>
      </c>
      <c r="F8" s="48">
        <v>30000</v>
      </c>
      <c r="G8" s="27" t="s">
        <v>559</v>
      </c>
    </row>
    <row r="9" spans="1:7">
      <c r="A9" t="s">
        <v>547</v>
      </c>
      <c r="B9" s="46" t="s">
        <v>551</v>
      </c>
      <c r="C9" s="46" t="s">
        <v>539</v>
      </c>
      <c r="D9" s="46" t="s">
        <v>106</v>
      </c>
      <c r="E9" s="47">
        <v>12</v>
      </c>
      <c r="F9" s="48">
        <v>30000</v>
      </c>
      <c r="G9" s="27" t="s">
        <v>559</v>
      </c>
    </row>
    <row r="10" spans="1:7">
      <c r="A10" t="s">
        <v>548</v>
      </c>
      <c r="B10" s="46" t="s">
        <v>551</v>
      </c>
      <c r="C10" s="46" t="s">
        <v>539</v>
      </c>
      <c r="D10" s="46" t="s">
        <v>106</v>
      </c>
      <c r="E10" s="47">
        <v>12</v>
      </c>
      <c r="F10" s="48">
        <v>30000</v>
      </c>
      <c r="G10" s="27" t="s">
        <v>559</v>
      </c>
    </row>
    <row r="11" spans="1:7">
      <c r="A11" t="s">
        <v>549</v>
      </c>
      <c r="B11" s="46" t="s">
        <v>551</v>
      </c>
      <c r="C11" s="46" t="s">
        <v>539</v>
      </c>
      <c r="D11" s="46" t="s">
        <v>106</v>
      </c>
      <c r="E11" s="47">
        <v>12</v>
      </c>
      <c r="F11" s="48">
        <v>30000</v>
      </c>
      <c r="G11" s="27" t="s">
        <v>559</v>
      </c>
    </row>
    <row r="12" spans="1:7">
      <c r="A12" t="s">
        <v>550</v>
      </c>
      <c r="B12" s="46" t="s">
        <v>551</v>
      </c>
      <c r="C12" s="46" t="s">
        <v>539</v>
      </c>
      <c r="D12" s="46" t="s">
        <v>106</v>
      </c>
      <c r="E12" s="47">
        <v>12</v>
      </c>
      <c r="F12" s="48">
        <v>30000</v>
      </c>
      <c r="G12" s="27" t="s">
        <v>559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1949A-303A-4BDC-8B13-F7A5B48E0760}">
  <dimension ref="A1:M21"/>
  <sheetViews>
    <sheetView workbookViewId="0">
      <selection activeCell="B8" sqref="B8"/>
    </sheetView>
  </sheetViews>
  <sheetFormatPr defaultRowHeight="15"/>
  <cols>
    <col min="1" max="1" width="16.85546875" bestFit="1" customWidth="1"/>
    <col min="2" max="2" width="16.85546875" customWidth="1"/>
    <col min="3" max="3" width="14.42578125" bestFit="1" customWidth="1"/>
    <col min="4" max="4" width="14.140625" bestFit="1" customWidth="1"/>
    <col min="5" max="5" width="14.140625" customWidth="1"/>
    <col min="10" max="10" width="14.85546875" bestFit="1" customWidth="1"/>
    <col min="11" max="11" width="23.140625" bestFit="1" customWidth="1"/>
    <col min="12" max="12" width="16" customWidth="1"/>
    <col min="13" max="13" width="19.85546875" bestFit="1" customWidth="1"/>
  </cols>
  <sheetData>
    <row r="1" spans="1:13" s="1" customFormat="1">
      <c r="A1" s="1" t="s">
        <v>0</v>
      </c>
      <c r="B1" s="1" t="s">
        <v>283</v>
      </c>
      <c r="C1" s="1" t="s">
        <v>284</v>
      </c>
      <c r="D1" s="1" t="s">
        <v>285</v>
      </c>
      <c r="E1" s="1" t="s">
        <v>516</v>
      </c>
      <c r="F1" s="1" t="s">
        <v>286</v>
      </c>
      <c r="G1" s="1" t="s">
        <v>287</v>
      </c>
      <c r="H1" s="1" t="s">
        <v>514</v>
      </c>
      <c r="I1" s="1" t="s">
        <v>288</v>
      </c>
      <c r="J1" s="1" t="s">
        <v>278</v>
      </c>
      <c r="K1" s="1" t="s">
        <v>289</v>
      </c>
      <c r="L1" s="1" t="s">
        <v>515</v>
      </c>
      <c r="M1" s="1" t="s">
        <v>290</v>
      </c>
    </row>
    <row r="2" spans="1:13">
      <c r="A2" t="s">
        <v>2</v>
      </c>
      <c r="B2" t="s">
        <v>31</v>
      </c>
      <c r="C2" t="s">
        <v>22</v>
      </c>
      <c r="D2" t="s">
        <v>32</v>
      </c>
      <c r="E2" t="s">
        <v>517</v>
      </c>
      <c r="F2" t="s">
        <v>21</v>
      </c>
      <c r="G2" t="s">
        <v>23</v>
      </c>
      <c r="H2" t="s">
        <v>494</v>
      </c>
      <c r="I2" t="s">
        <v>24</v>
      </c>
      <c r="J2" s="2" t="s">
        <v>130</v>
      </c>
      <c r="K2" s="2" t="s">
        <v>130</v>
      </c>
      <c r="L2" s="2" t="b">
        <v>0</v>
      </c>
    </row>
    <row r="3" spans="1:13">
      <c r="A3" t="s">
        <v>3</v>
      </c>
      <c r="B3" t="s">
        <v>31</v>
      </c>
      <c r="C3" t="s">
        <v>12</v>
      </c>
      <c r="D3" t="s">
        <v>33</v>
      </c>
      <c r="E3" t="s">
        <v>518</v>
      </c>
      <c r="F3" t="s">
        <v>21</v>
      </c>
      <c r="G3" t="s">
        <v>23</v>
      </c>
      <c r="H3" t="s">
        <v>495</v>
      </c>
      <c r="I3" t="s">
        <v>24</v>
      </c>
      <c r="J3" s="2" t="s">
        <v>130</v>
      </c>
      <c r="K3" s="2" t="s">
        <v>130</v>
      </c>
      <c r="L3" s="2" t="b">
        <v>0</v>
      </c>
    </row>
    <row r="4" spans="1:13">
      <c r="A4" t="s">
        <v>4</v>
      </c>
      <c r="B4" t="s">
        <v>31</v>
      </c>
      <c r="C4" t="s">
        <v>13</v>
      </c>
      <c r="D4" t="s">
        <v>34</v>
      </c>
      <c r="E4" t="s">
        <v>519</v>
      </c>
      <c r="F4" t="s">
        <v>21</v>
      </c>
      <c r="G4" t="s">
        <v>23</v>
      </c>
      <c r="H4" t="s">
        <v>496</v>
      </c>
      <c r="I4" t="s">
        <v>24</v>
      </c>
      <c r="J4" s="2" t="s">
        <v>130</v>
      </c>
      <c r="K4" s="2" t="s">
        <v>130</v>
      </c>
      <c r="L4" s="2" t="b">
        <v>0</v>
      </c>
    </row>
    <row r="5" spans="1:13">
      <c r="A5" t="s">
        <v>5</v>
      </c>
      <c r="B5" t="s">
        <v>31</v>
      </c>
      <c r="C5" t="s">
        <v>14</v>
      </c>
      <c r="D5" t="s">
        <v>35</v>
      </c>
      <c r="E5" t="s">
        <v>520</v>
      </c>
      <c r="F5" t="s">
        <v>21</v>
      </c>
      <c r="G5" t="s">
        <v>23</v>
      </c>
      <c r="H5" t="s">
        <v>497</v>
      </c>
      <c r="I5" t="s">
        <v>24</v>
      </c>
      <c r="J5" s="2" t="s">
        <v>130</v>
      </c>
      <c r="K5" s="2" t="s">
        <v>130</v>
      </c>
      <c r="L5" s="2" t="b">
        <v>0</v>
      </c>
    </row>
    <row r="6" spans="1:13">
      <c r="A6" t="s">
        <v>6</v>
      </c>
      <c r="B6" t="s">
        <v>31</v>
      </c>
      <c r="C6" t="s">
        <v>15</v>
      </c>
      <c r="D6" t="s">
        <v>36</v>
      </c>
      <c r="E6" t="s">
        <v>521</v>
      </c>
      <c r="F6" t="s">
        <v>21</v>
      </c>
      <c r="G6" t="s">
        <v>23</v>
      </c>
      <c r="H6" t="s">
        <v>498</v>
      </c>
      <c r="I6" t="s">
        <v>24</v>
      </c>
      <c r="J6" s="2" t="s">
        <v>130</v>
      </c>
      <c r="K6" s="2" t="s">
        <v>130</v>
      </c>
      <c r="L6" s="2" t="b">
        <v>0</v>
      </c>
    </row>
    <row r="7" spans="1:13">
      <c r="A7" t="s">
        <v>7</v>
      </c>
      <c r="B7" t="s">
        <v>31</v>
      </c>
      <c r="C7" t="s">
        <v>16</v>
      </c>
      <c r="D7" t="s">
        <v>37</v>
      </c>
      <c r="E7" t="s">
        <v>522</v>
      </c>
      <c r="F7" t="s">
        <v>21</v>
      </c>
      <c r="G7" t="s">
        <v>23</v>
      </c>
      <c r="H7" t="s">
        <v>499</v>
      </c>
      <c r="I7" t="s">
        <v>24</v>
      </c>
      <c r="J7" s="2" t="s">
        <v>130</v>
      </c>
      <c r="K7" s="2" t="s">
        <v>130</v>
      </c>
      <c r="L7" s="2" t="b">
        <v>0</v>
      </c>
    </row>
    <row r="8" spans="1:13">
      <c r="A8" t="s">
        <v>8</v>
      </c>
      <c r="B8" t="s">
        <v>31</v>
      </c>
      <c r="C8" t="s">
        <v>17</v>
      </c>
      <c r="D8" t="s">
        <v>38</v>
      </c>
      <c r="E8" t="s">
        <v>523</v>
      </c>
      <c r="F8" t="s">
        <v>21</v>
      </c>
      <c r="G8" t="s">
        <v>23</v>
      </c>
      <c r="H8" t="s">
        <v>500</v>
      </c>
      <c r="I8" t="s">
        <v>24</v>
      </c>
      <c r="J8" s="2" t="s">
        <v>130</v>
      </c>
      <c r="K8" s="2" t="s">
        <v>130</v>
      </c>
      <c r="L8" s="2" t="b">
        <v>0</v>
      </c>
    </row>
    <row r="9" spans="1:13">
      <c r="A9" t="s">
        <v>9</v>
      </c>
      <c r="B9" t="s">
        <v>31</v>
      </c>
      <c r="C9" t="s">
        <v>18</v>
      </c>
      <c r="D9" t="s">
        <v>39</v>
      </c>
      <c r="E9" t="s">
        <v>524</v>
      </c>
      <c r="F9" t="s">
        <v>21</v>
      </c>
      <c r="G9" t="s">
        <v>23</v>
      </c>
      <c r="H9" t="s">
        <v>501</v>
      </c>
      <c r="I9" t="s">
        <v>24</v>
      </c>
      <c r="J9" s="2" t="s">
        <v>130</v>
      </c>
      <c r="K9" s="2" t="s">
        <v>130</v>
      </c>
      <c r="L9" s="2" t="b">
        <v>0</v>
      </c>
    </row>
    <row r="10" spans="1:13">
      <c r="A10" t="s">
        <v>10</v>
      </c>
      <c r="B10" t="s">
        <v>31</v>
      </c>
      <c r="C10" t="s">
        <v>19</v>
      </c>
      <c r="D10" t="s">
        <v>40</v>
      </c>
      <c r="E10" t="s">
        <v>525</v>
      </c>
      <c r="F10" t="s">
        <v>21</v>
      </c>
      <c r="G10" t="s">
        <v>23</v>
      </c>
      <c r="H10" t="s">
        <v>502</v>
      </c>
      <c r="I10" t="s">
        <v>24</v>
      </c>
      <c r="J10" s="2" t="s">
        <v>130</v>
      </c>
      <c r="K10" s="2" t="s">
        <v>130</v>
      </c>
      <c r="L10" s="2" t="b">
        <v>0</v>
      </c>
    </row>
    <row r="11" spans="1:13">
      <c r="A11" t="s">
        <v>11</v>
      </c>
      <c r="B11" t="s">
        <v>31</v>
      </c>
      <c r="C11" t="s">
        <v>20</v>
      </c>
      <c r="D11" t="s">
        <v>41</v>
      </c>
      <c r="E11" t="s">
        <v>526</v>
      </c>
      <c r="F11" t="s">
        <v>21</v>
      </c>
      <c r="G11" t="s">
        <v>23</v>
      </c>
      <c r="H11" t="s">
        <v>503</v>
      </c>
      <c r="I11" t="s">
        <v>24</v>
      </c>
      <c r="J11" s="2" t="s">
        <v>130</v>
      </c>
      <c r="K11" s="2" t="s">
        <v>130</v>
      </c>
      <c r="L11" s="2" t="b">
        <v>0</v>
      </c>
    </row>
    <row r="12" spans="1:13">
      <c r="A12" t="s">
        <v>76</v>
      </c>
      <c r="B12" t="s">
        <v>31</v>
      </c>
      <c r="C12" t="s">
        <v>86</v>
      </c>
      <c r="D12" t="s">
        <v>87</v>
      </c>
      <c r="E12" t="s">
        <v>527</v>
      </c>
      <c r="F12" t="s">
        <v>21</v>
      </c>
      <c r="G12" t="s">
        <v>23</v>
      </c>
      <c r="H12" t="s">
        <v>504</v>
      </c>
      <c r="I12" t="s">
        <v>24</v>
      </c>
      <c r="J12" s="2" t="s">
        <v>130</v>
      </c>
      <c r="K12" s="2" t="s">
        <v>130</v>
      </c>
      <c r="L12" s="2" t="b">
        <v>0</v>
      </c>
    </row>
    <row r="13" spans="1:13">
      <c r="A13" t="s">
        <v>77</v>
      </c>
      <c r="B13" t="s">
        <v>31</v>
      </c>
      <c r="C13" t="s">
        <v>88</v>
      </c>
      <c r="D13" t="s">
        <v>89</v>
      </c>
      <c r="E13" t="s">
        <v>528</v>
      </c>
      <c r="F13" t="s">
        <v>21</v>
      </c>
      <c r="G13" t="s">
        <v>23</v>
      </c>
      <c r="H13" t="s">
        <v>505</v>
      </c>
      <c r="I13" t="s">
        <v>24</v>
      </c>
      <c r="J13" s="2" t="s">
        <v>130</v>
      </c>
      <c r="K13" s="2" t="s">
        <v>130</v>
      </c>
      <c r="L13" s="2" t="b">
        <v>0</v>
      </c>
    </row>
    <row r="14" spans="1:13">
      <c r="A14" t="s">
        <v>78</v>
      </c>
      <c r="B14" t="s">
        <v>31</v>
      </c>
      <c r="C14" t="s">
        <v>90</v>
      </c>
      <c r="D14" t="s">
        <v>91</v>
      </c>
      <c r="E14" t="s">
        <v>529</v>
      </c>
      <c r="F14" t="s">
        <v>21</v>
      </c>
      <c r="G14" t="s">
        <v>23</v>
      </c>
      <c r="H14" t="s">
        <v>506</v>
      </c>
      <c r="I14" t="s">
        <v>24</v>
      </c>
      <c r="J14" s="2" t="s">
        <v>130</v>
      </c>
      <c r="K14" s="2" t="s">
        <v>130</v>
      </c>
      <c r="L14" s="2" t="b">
        <v>0</v>
      </c>
    </row>
    <row r="15" spans="1:13">
      <c r="A15" t="s">
        <v>79</v>
      </c>
      <c r="B15" t="s">
        <v>31</v>
      </c>
      <c r="C15" t="s">
        <v>92</v>
      </c>
      <c r="D15" t="s">
        <v>93</v>
      </c>
      <c r="E15" t="s">
        <v>530</v>
      </c>
      <c r="F15" t="s">
        <v>21</v>
      </c>
      <c r="G15" t="s">
        <v>23</v>
      </c>
      <c r="H15" t="s">
        <v>507</v>
      </c>
      <c r="I15" t="s">
        <v>24</v>
      </c>
      <c r="J15" s="2" t="s">
        <v>130</v>
      </c>
      <c r="K15" s="2" t="s">
        <v>130</v>
      </c>
      <c r="L15" s="2" t="b">
        <v>0</v>
      </c>
    </row>
    <row r="16" spans="1:13">
      <c r="A16" t="s">
        <v>80</v>
      </c>
      <c r="B16" t="s">
        <v>31</v>
      </c>
      <c r="C16" t="s">
        <v>94</v>
      </c>
      <c r="D16" t="s">
        <v>95</v>
      </c>
      <c r="E16" t="s">
        <v>531</v>
      </c>
      <c r="F16" t="s">
        <v>21</v>
      </c>
      <c r="G16" t="s">
        <v>23</v>
      </c>
      <c r="H16" t="s">
        <v>508</v>
      </c>
      <c r="I16" t="s">
        <v>24</v>
      </c>
      <c r="J16" s="2" t="s">
        <v>130</v>
      </c>
      <c r="K16" s="2" t="s">
        <v>130</v>
      </c>
      <c r="L16" s="2" t="b">
        <v>0</v>
      </c>
    </row>
    <row r="17" spans="1:12">
      <c r="A17" t="s">
        <v>81</v>
      </c>
      <c r="B17" t="s">
        <v>31</v>
      </c>
      <c r="C17" t="s">
        <v>96</v>
      </c>
      <c r="D17" t="s">
        <v>97</v>
      </c>
      <c r="E17" t="s">
        <v>532</v>
      </c>
      <c r="F17" t="s">
        <v>21</v>
      </c>
      <c r="G17" t="s">
        <v>23</v>
      </c>
      <c r="H17" t="s">
        <v>509</v>
      </c>
      <c r="I17" t="s">
        <v>24</v>
      </c>
      <c r="J17" s="2" t="s">
        <v>130</v>
      </c>
      <c r="K17" s="2" t="s">
        <v>130</v>
      </c>
      <c r="L17" s="2" t="b">
        <v>0</v>
      </c>
    </row>
    <row r="18" spans="1:12">
      <c r="A18" t="s">
        <v>82</v>
      </c>
      <c r="B18" t="s">
        <v>31</v>
      </c>
      <c r="C18" t="s">
        <v>98</v>
      </c>
      <c r="D18" t="s">
        <v>99</v>
      </c>
      <c r="E18" t="s">
        <v>533</v>
      </c>
      <c r="F18" t="s">
        <v>21</v>
      </c>
      <c r="G18" t="s">
        <v>23</v>
      </c>
      <c r="H18" t="s">
        <v>510</v>
      </c>
      <c r="I18" t="s">
        <v>24</v>
      </c>
      <c r="J18" s="2" t="s">
        <v>130</v>
      </c>
      <c r="K18" s="2" t="s">
        <v>130</v>
      </c>
      <c r="L18" s="2" t="b">
        <v>0</v>
      </c>
    </row>
    <row r="19" spans="1:12">
      <c r="A19" t="s">
        <v>83</v>
      </c>
      <c r="B19" t="s">
        <v>31</v>
      </c>
      <c r="C19" t="s">
        <v>100</v>
      </c>
      <c r="D19" t="s">
        <v>101</v>
      </c>
      <c r="E19" t="s">
        <v>534</v>
      </c>
      <c r="F19" t="s">
        <v>21</v>
      </c>
      <c r="G19" t="s">
        <v>23</v>
      </c>
      <c r="H19" t="s">
        <v>511</v>
      </c>
      <c r="I19" t="s">
        <v>24</v>
      </c>
      <c r="J19" s="2" t="s">
        <v>130</v>
      </c>
      <c r="K19" s="2" t="s">
        <v>130</v>
      </c>
      <c r="L19" s="2" t="b">
        <v>0</v>
      </c>
    </row>
    <row r="20" spans="1:12">
      <c r="A20" t="s">
        <v>84</v>
      </c>
      <c r="B20" t="s">
        <v>31</v>
      </c>
      <c r="C20" t="s">
        <v>102</v>
      </c>
      <c r="D20" t="s">
        <v>103</v>
      </c>
      <c r="E20" t="s">
        <v>535</v>
      </c>
      <c r="F20" t="s">
        <v>21</v>
      </c>
      <c r="G20" t="s">
        <v>23</v>
      </c>
      <c r="H20" t="s">
        <v>512</v>
      </c>
      <c r="I20" t="s">
        <v>24</v>
      </c>
      <c r="J20" s="2" t="s">
        <v>130</v>
      </c>
      <c r="K20" s="2" t="s">
        <v>130</v>
      </c>
      <c r="L20" s="2" t="b">
        <v>0</v>
      </c>
    </row>
    <row r="21" spans="1:12">
      <c r="A21" t="s">
        <v>85</v>
      </c>
      <c r="B21" t="s">
        <v>31</v>
      </c>
      <c r="C21" t="s">
        <v>104</v>
      </c>
      <c r="D21" t="s">
        <v>105</v>
      </c>
      <c r="E21" t="s">
        <v>536</v>
      </c>
      <c r="F21" t="s">
        <v>21</v>
      </c>
      <c r="G21" t="s">
        <v>23</v>
      </c>
      <c r="H21" t="s">
        <v>513</v>
      </c>
      <c r="I21" t="s">
        <v>24</v>
      </c>
      <c r="J21" s="2" t="s">
        <v>130</v>
      </c>
      <c r="K21" s="2" t="s">
        <v>130</v>
      </c>
      <c r="L21" s="2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89B40-FC12-4178-958D-D146C9CC645C}">
  <dimension ref="A1:Z46"/>
  <sheetViews>
    <sheetView workbookViewId="0">
      <selection activeCell="C21" sqref="C21"/>
    </sheetView>
  </sheetViews>
  <sheetFormatPr defaultRowHeight="15"/>
  <cols>
    <col min="1" max="1" width="27" bestFit="1" customWidth="1"/>
    <col min="2" max="2" width="27" customWidth="1"/>
    <col min="3" max="3" width="22" customWidth="1"/>
    <col min="4" max="4" width="14.140625" bestFit="1" customWidth="1"/>
    <col min="11" max="11" width="13.5703125" customWidth="1"/>
    <col min="12" max="12" width="10.28515625" bestFit="1" customWidth="1"/>
    <col min="15" max="15" width="10.7109375" bestFit="1" customWidth="1"/>
    <col min="16" max="16" width="15.28515625" bestFit="1" customWidth="1"/>
    <col min="17" max="17" width="14.28515625" bestFit="1" customWidth="1"/>
    <col min="18" max="18" width="19.28515625" bestFit="1" customWidth="1"/>
    <col min="19" max="19" width="15.85546875" bestFit="1" customWidth="1"/>
    <col min="20" max="20" width="11.28515625" bestFit="1" customWidth="1"/>
    <col min="21" max="21" width="10.28515625" customWidth="1"/>
    <col min="23" max="23" width="17.7109375" bestFit="1" customWidth="1"/>
    <col min="24" max="24" width="19" bestFit="1" customWidth="1"/>
    <col min="25" max="25" width="24.140625" bestFit="1" customWidth="1"/>
    <col min="26" max="26" width="13.7109375" bestFit="1" customWidth="1"/>
  </cols>
  <sheetData>
    <row r="1" spans="1:26">
      <c r="A1" s="1" t="s">
        <v>0</v>
      </c>
      <c r="B1" s="1" t="s">
        <v>135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61</v>
      </c>
      <c r="R1" s="1" t="s">
        <v>62</v>
      </c>
      <c r="S1" s="1" t="s">
        <v>64</v>
      </c>
      <c r="T1" s="1" t="s">
        <v>65</v>
      </c>
      <c r="U1" s="1" t="s">
        <v>67</v>
      </c>
      <c r="V1" s="1" t="s">
        <v>69</v>
      </c>
      <c r="W1" s="1" t="s">
        <v>70</v>
      </c>
      <c r="X1" s="1" t="s">
        <v>71</v>
      </c>
      <c r="Y1" s="1" t="s">
        <v>201</v>
      </c>
      <c r="Z1" s="1" t="s">
        <v>202</v>
      </c>
    </row>
    <row r="2" spans="1:26">
      <c r="A2" t="s">
        <v>136</v>
      </c>
      <c r="B2" s="5" t="s">
        <v>200</v>
      </c>
      <c r="C2" s="4"/>
      <c r="D2" s="4"/>
      <c r="E2" s="4"/>
      <c r="F2" s="4"/>
      <c r="G2" s="4"/>
      <c r="H2" s="4"/>
      <c r="I2" s="4"/>
      <c r="J2" s="3">
        <v>1997</v>
      </c>
      <c r="K2" s="6">
        <f ca="1">DATE(YEAR(P2),MONTH(P2)-33,DAY(P2)-1)</f>
        <v>44482</v>
      </c>
      <c r="L2" s="3"/>
      <c r="M2" s="3"/>
      <c r="N2" s="3">
        <v>15000</v>
      </c>
      <c r="O2" s="6">
        <f t="shared" ref="O2:P21" ca="1" si="0">TODAY()</f>
        <v>45487</v>
      </c>
      <c r="P2" s="6">
        <f t="shared" ca="1" si="0"/>
        <v>45487</v>
      </c>
      <c r="Q2" s="3"/>
      <c r="R2" s="3"/>
      <c r="S2" t="s">
        <v>133</v>
      </c>
      <c r="T2" t="s">
        <v>66</v>
      </c>
      <c r="U2" t="s">
        <v>68</v>
      </c>
      <c r="V2" s="3">
        <v>24</v>
      </c>
      <c r="W2" s="3">
        <v>50000</v>
      </c>
      <c r="X2" t="s">
        <v>72</v>
      </c>
      <c r="Y2" t="s">
        <v>203</v>
      </c>
      <c r="Z2" t="s">
        <v>206</v>
      </c>
    </row>
    <row r="3" spans="1:26">
      <c r="A3" t="s">
        <v>137</v>
      </c>
      <c r="B3" s="5" t="s">
        <v>156</v>
      </c>
      <c r="C3" s="4" t="s">
        <v>73</v>
      </c>
      <c r="D3" s="4" t="s">
        <v>74</v>
      </c>
      <c r="E3" s="4" t="s">
        <v>131</v>
      </c>
      <c r="F3" s="4" t="s">
        <v>53</v>
      </c>
      <c r="G3" s="4" t="s">
        <v>132</v>
      </c>
      <c r="H3" s="4" t="s">
        <v>75</v>
      </c>
      <c r="I3" s="4" t="s">
        <v>53</v>
      </c>
      <c r="J3" s="3">
        <v>1997</v>
      </c>
      <c r="K3" s="6">
        <f ca="1">DATE(YEAR(P3),MONTH(P3)-33,DAY(P3))</f>
        <v>44483</v>
      </c>
      <c r="L3" s="3">
        <v>36</v>
      </c>
      <c r="M3" s="3" t="s">
        <v>134</v>
      </c>
      <c r="N3" s="3">
        <v>100000</v>
      </c>
      <c r="O3" s="6">
        <f t="shared" ca="1" si="0"/>
        <v>45487</v>
      </c>
      <c r="P3" s="6">
        <f t="shared" ca="1" si="0"/>
        <v>45487</v>
      </c>
      <c r="Q3" s="3">
        <v>4000</v>
      </c>
      <c r="R3" s="3" t="s">
        <v>109</v>
      </c>
      <c r="S3" t="s">
        <v>133</v>
      </c>
      <c r="T3" t="s">
        <v>66</v>
      </c>
      <c r="U3" t="s">
        <v>106</v>
      </c>
      <c r="V3" s="3">
        <v>24</v>
      </c>
      <c r="W3" s="3">
        <v>50000</v>
      </c>
      <c r="X3" t="s">
        <v>72</v>
      </c>
      <c r="Y3" t="s">
        <v>204</v>
      </c>
      <c r="Z3" t="s">
        <v>211</v>
      </c>
    </row>
    <row r="4" spans="1:26">
      <c r="A4" t="s">
        <v>138</v>
      </c>
      <c r="B4" s="5" t="s">
        <v>157</v>
      </c>
      <c r="C4" s="4" t="s">
        <v>73</v>
      </c>
      <c r="D4" s="4" t="s">
        <v>74</v>
      </c>
      <c r="E4" s="4" t="s">
        <v>131</v>
      </c>
      <c r="F4" s="4" t="s">
        <v>53</v>
      </c>
      <c r="G4" s="4" t="s">
        <v>132</v>
      </c>
      <c r="H4" s="4" t="s">
        <v>75</v>
      </c>
      <c r="I4" s="4" t="s">
        <v>53</v>
      </c>
      <c r="J4" s="3">
        <v>1997</v>
      </c>
      <c r="K4" s="6">
        <f t="shared" ref="K4" ca="1" si="1">DATE(YEAR(P4),MONTH(P4),DAY(P4)-1)</f>
        <v>45486</v>
      </c>
      <c r="L4" s="3">
        <v>36</v>
      </c>
      <c r="M4" s="3" t="s">
        <v>134</v>
      </c>
      <c r="N4" s="3">
        <v>100</v>
      </c>
      <c r="O4" s="6">
        <f t="shared" ca="1" si="0"/>
        <v>45487</v>
      </c>
      <c r="P4" s="6">
        <f t="shared" ca="1" si="0"/>
        <v>45487</v>
      </c>
      <c r="Q4" s="3">
        <v>4000</v>
      </c>
      <c r="R4" s="3" t="s">
        <v>110</v>
      </c>
      <c r="S4" t="s">
        <v>133</v>
      </c>
      <c r="T4" t="s">
        <v>66</v>
      </c>
      <c r="U4" t="s">
        <v>68</v>
      </c>
      <c r="V4" s="3">
        <v>12</v>
      </c>
      <c r="W4" s="3">
        <v>25000</v>
      </c>
      <c r="X4" t="s">
        <v>72</v>
      </c>
      <c r="Y4" t="s">
        <v>205</v>
      </c>
      <c r="Z4" t="s">
        <v>207</v>
      </c>
    </row>
    <row r="5" spans="1:26">
      <c r="A5" t="s">
        <v>139</v>
      </c>
      <c r="B5" s="5" t="s">
        <v>158</v>
      </c>
      <c r="C5" s="4" t="s">
        <v>73</v>
      </c>
      <c r="D5" s="4" t="s">
        <v>74</v>
      </c>
      <c r="E5" s="4" t="s">
        <v>131</v>
      </c>
      <c r="F5" s="4" t="s">
        <v>53</v>
      </c>
      <c r="G5" s="4" t="s">
        <v>132</v>
      </c>
      <c r="H5" s="4" t="s">
        <v>75</v>
      </c>
      <c r="I5" s="4" t="s">
        <v>53</v>
      </c>
      <c r="J5" s="3">
        <v>1997</v>
      </c>
      <c r="K5" s="6">
        <f t="shared" ref="K5" ca="1" si="2">DATE(YEAR(P5),MONTH(P5)-33,DAY(P5))</f>
        <v>44483</v>
      </c>
      <c r="L5" s="3">
        <v>36</v>
      </c>
      <c r="M5" s="3" t="s">
        <v>134</v>
      </c>
      <c r="N5" s="3">
        <v>100000</v>
      </c>
      <c r="O5" s="6">
        <f t="shared" ca="1" si="0"/>
        <v>45487</v>
      </c>
      <c r="P5" s="6">
        <f t="shared" ca="1" si="0"/>
        <v>45487</v>
      </c>
      <c r="Q5" s="3">
        <v>4000</v>
      </c>
      <c r="R5" s="3" t="s">
        <v>111</v>
      </c>
      <c r="S5" t="s">
        <v>133</v>
      </c>
      <c r="T5" t="s">
        <v>66</v>
      </c>
      <c r="U5" t="s">
        <v>106</v>
      </c>
      <c r="V5" s="3">
        <v>24</v>
      </c>
      <c r="W5" s="3">
        <v>50000</v>
      </c>
      <c r="X5" t="s">
        <v>72</v>
      </c>
      <c r="Y5" t="s">
        <v>203</v>
      </c>
      <c r="Z5" t="s">
        <v>212</v>
      </c>
    </row>
    <row r="6" spans="1:26">
      <c r="A6" t="s">
        <v>140</v>
      </c>
      <c r="B6" s="5" t="s">
        <v>159</v>
      </c>
      <c r="C6" s="4" t="s">
        <v>73</v>
      </c>
      <c r="D6" s="4" t="s">
        <v>74</v>
      </c>
      <c r="E6" s="4" t="s">
        <v>131</v>
      </c>
      <c r="F6" s="4" t="s">
        <v>53</v>
      </c>
      <c r="G6" s="4" t="s">
        <v>132</v>
      </c>
      <c r="H6" s="4" t="s">
        <v>75</v>
      </c>
      <c r="I6" s="4" t="s">
        <v>53</v>
      </c>
      <c r="J6" s="3">
        <v>1997</v>
      </c>
      <c r="K6" s="6">
        <f t="shared" ref="K6" ca="1" si="3">DATE(YEAR(P6),MONTH(P6),DAY(P6)-1)</f>
        <v>45486</v>
      </c>
      <c r="L6" s="3">
        <v>36</v>
      </c>
      <c r="M6" s="3" t="s">
        <v>134</v>
      </c>
      <c r="N6" s="3">
        <v>100</v>
      </c>
      <c r="O6" s="6">
        <f t="shared" ca="1" si="0"/>
        <v>45487</v>
      </c>
      <c r="P6" s="6">
        <f t="shared" ca="1" si="0"/>
        <v>45487</v>
      </c>
      <c r="Q6" s="3">
        <v>4000</v>
      </c>
      <c r="R6" s="3" t="s">
        <v>112</v>
      </c>
      <c r="S6" t="s">
        <v>133</v>
      </c>
      <c r="T6" t="s">
        <v>66</v>
      </c>
      <c r="U6" t="s">
        <v>68</v>
      </c>
      <c r="V6" s="3">
        <v>12</v>
      </c>
      <c r="W6" s="3">
        <v>25000</v>
      </c>
      <c r="X6" t="s">
        <v>72</v>
      </c>
      <c r="Y6" t="s">
        <v>204</v>
      </c>
      <c r="Z6" t="s">
        <v>208</v>
      </c>
    </row>
    <row r="7" spans="1:26">
      <c r="A7" t="s">
        <v>141</v>
      </c>
      <c r="B7" s="5" t="s">
        <v>160</v>
      </c>
      <c r="C7" s="4" t="s">
        <v>73</v>
      </c>
      <c r="D7" s="4" t="s">
        <v>74</v>
      </c>
      <c r="E7" s="4" t="s">
        <v>131</v>
      </c>
      <c r="F7" s="4" t="s">
        <v>53</v>
      </c>
      <c r="G7" s="4" t="s">
        <v>132</v>
      </c>
      <c r="H7" s="4" t="s">
        <v>75</v>
      </c>
      <c r="I7" s="4" t="s">
        <v>53</v>
      </c>
      <c r="J7" s="3">
        <v>1997</v>
      </c>
      <c r="K7" s="6">
        <f t="shared" ref="K7" ca="1" si="4">DATE(YEAR(P7),MONTH(P7)-33,DAY(P7))</f>
        <v>44483</v>
      </c>
      <c r="L7" s="3">
        <v>36</v>
      </c>
      <c r="M7" s="3" t="s">
        <v>134</v>
      </c>
      <c r="N7" s="3">
        <v>100000</v>
      </c>
      <c r="O7" s="6">
        <f t="shared" ca="1" si="0"/>
        <v>45487</v>
      </c>
      <c r="P7" s="6">
        <f t="shared" ca="1" si="0"/>
        <v>45487</v>
      </c>
      <c r="Q7" s="3">
        <v>4000</v>
      </c>
      <c r="R7" s="3" t="s">
        <v>113</v>
      </c>
      <c r="S7" t="s">
        <v>133</v>
      </c>
      <c r="T7" t="s">
        <v>66</v>
      </c>
      <c r="U7" t="s">
        <v>106</v>
      </c>
      <c r="V7" s="3">
        <v>24</v>
      </c>
      <c r="W7" s="3">
        <v>50000</v>
      </c>
      <c r="X7" t="s">
        <v>72</v>
      </c>
      <c r="Y7" t="s">
        <v>205</v>
      </c>
      <c r="Z7" t="s">
        <v>213</v>
      </c>
    </row>
    <row r="8" spans="1:26">
      <c r="A8" t="s">
        <v>142</v>
      </c>
      <c r="B8" s="5" t="s">
        <v>161</v>
      </c>
      <c r="C8" s="4" t="s">
        <v>73</v>
      </c>
      <c r="D8" s="4" t="s">
        <v>74</v>
      </c>
      <c r="E8" s="4" t="s">
        <v>131</v>
      </c>
      <c r="F8" s="4" t="s">
        <v>53</v>
      </c>
      <c r="G8" s="4" t="s">
        <v>132</v>
      </c>
      <c r="H8" s="4" t="s">
        <v>75</v>
      </c>
      <c r="I8" s="4" t="s">
        <v>53</v>
      </c>
      <c r="J8" s="3">
        <v>1997</v>
      </c>
      <c r="K8" s="6">
        <f t="shared" ref="K8" ca="1" si="5">DATE(YEAR(P8),MONTH(P8),DAY(P8)-1)</f>
        <v>45486</v>
      </c>
      <c r="L8" s="3">
        <v>36</v>
      </c>
      <c r="M8" s="3" t="s">
        <v>134</v>
      </c>
      <c r="N8" s="3">
        <v>100</v>
      </c>
      <c r="O8" s="6">
        <f t="shared" ca="1" si="0"/>
        <v>45487</v>
      </c>
      <c r="P8" s="6">
        <f t="shared" ca="1" si="0"/>
        <v>45487</v>
      </c>
      <c r="Q8" s="3">
        <v>4000</v>
      </c>
      <c r="R8" s="3" t="s">
        <v>114</v>
      </c>
      <c r="S8" t="s">
        <v>133</v>
      </c>
      <c r="T8" t="s">
        <v>66</v>
      </c>
      <c r="U8" t="s">
        <v>68</v>
      </c>
      <c r="V8" s="3">
        <v>12</v>
      </c>
      <c r="W8" s="3">
        <v>25000</v>
      </c>
      <c r="X8" t="s">
        <v>72</v>
      </c>
      <c r="Y8" t="s">
        <v>203</v>
      </c>
      <c r="Z8" t="s">
        <v>209</v>
      </c>
    </row>
    <row r="9" spans="1:26">
      <c r="A9" t="s">
        <v>143</v>
      </c>
      <c r="B9" s="5" t="s">
        <v>162</v>
      </c>
      <c r="C9" s="4" t="s">
        <v>73</v>
      </c>
      <c r="D9" s="4" t="s">
        <v>74</v>
      </c>
      <c r="E9" s="4" t="s">
        <v>131</v>
      </c>
      <c r="F9" s="4" t="s">
        <v>53</v>
      </c>
      <c r="G9" s="4" t="s">
        <v>132</v>
      </c>
      <c r="H9" s="4" t="s">
        <v>75</v>
      </c>
      <c r="I9" s="4" t="s">
        <v>53</v>
      </c>
      <c r="J9" s="3">
        <v>1997</v>
      </c>
      <c r="K9" s="6">
        <f t="shared" ref="K9" ca="1" si="6">DATE(YEAR(P9),MONTH(P9)-33,DAY(P9))</f>
        <v>44483</v>
      </c>
      <c r="L9" s="3">
        <v>36</v>
      </c>
      <c r="M9" s="3" t="s">
        <v>134</v>
      </c>
      <c r="N9" s="3">
        <v>100000</v>
      </c>
      <c r="O9" s="6">
        <f t="shared" ca="1" si="0"/>
        <v>45487</v>
      </c>
      <c r="P9" s="6">
        <f t="shared" ca="1" si="0"/>
        <v>45487</v>
      </c>
      <c r="Q9" s="3">
        <v>4000</v>
      </c>
      <c r="R9" s="3" t="s">
        <v>115</v>
      </c>
      <c r="S9" t="s">
        <v>133</v>
      </c>
      <c r="T9" t="s">
        <v>66</v>
      </c>
      <c r="U9" t="s">
        <v>106</v>
      </c>
      <c r="V9" s="3">
        <v>24</v>
      </c>
      <c r="W9" s="3">
        <v>50000</v>
      </c>
      <c r="X9" t="s">
        <v>72</v>
      </c>
      <c r="Y9" t="s">
        <v>204</v>
      </c>
      <c r="Z9" t="s">
        <v>214</v>
      </c>
    </row>
    <row r="10" spans="1:26">
      <c r="A10" t="s">
        <v>144</v>
      </c>
      <c r="B10" s="5" t="s">
        <v>163</v>
      </c>
      <c r="C10" s="4" t="s">
        <v>73</v>
      </c>
      <c r="D10" s="4" t="s">
        <v>74</v>
      </c>
      <c r="E10" s="4" t="s">
        <v>131</v>
      </c>
      <c r="F10" s="4" t="s">
        <v>53</v>
      </c>
      <c r="G10" s="4" t="s">
        <v>132</v>
      </c>
      <c r="H10" s="4" t="s">
        <v>75</v>
      </c>
      <c r="I10" s="4" t="s">
        <v>53</v>
      </c>
      <c r="J10" s="3">
        <v>1997</v>
      </c>
      <c r="K10" s="6">
        <f t="shared" ref="K10" ca="1" si="7">DATE(YEAR(P10),MONTH(P10),DAY(P10)-1)</f>
        <v>45486</v>
      </c>
      <c r="L10" s="3">
        <v>36</v>
      </c>
      <c r="M10" s="3" t="s">
        <v>134</v>
      </c>
      <c r="N10" s="3">
        <v>100001</v>
      </c>
      <c r="O10" s="6">
        <f t="shared" ca="1" si="0"/>
        <v>45487</v>
      </c>
      <c r="P10" s="6">
        <f t="shared" ca="1" si="0"/>
        <v>45487</v>
      </c>
      <c r="Q10" s="3">
        <v>4000</v>
      </c>
      <c r="R10" s="3" t="s">
        <v>116</v>
      </c>
      <c r="S10" t="s">
        <v>133</v>
      </c>
      <c r="T10" t="s">
        <v>66</v>
      </c>
      <c r="U10" t="s">
        <v>68</v>
      </c>
      <c r="V10" s="3">
        <v>12</v>
      </c>
      <c r="W10" s="3">
        <v>25000</v>
      </c>
      <c r="X10" t="s">
        <v>72</v>
      </c>
      <c r="Y10" t="s">
        <v>205</v>
      </c>
      <c r="Z10" t="s">
        <v>210</v>
      </c>
    </row>
    <row r="11" spans="1:26">
      <c r="A11" t="s">
        <v>145</v>
      </c>
      <c r="B11" s="5" t="s">
        <v>164</v>
      </c>
      <c r="C11" s="4" t="s">
        <v>73</v>
      </c>
      <c r="D11" s="4" t="s">
        <v>74</v>
      </c>
      <c r="E11" s="4" t="s">
        <v>131</v>
      </c>
      <c r="F11" s="4" t="s">
        <v>53</v>
      </c>
      <c r="G11" s="4" t="s">
        <v>132</v>
      </c>
      <c r="H11" s="4" t="s">
        <v>75</v>
      </c>
      <c r="I11" s="4" t="s">
        <v>53</v>
      </c>
      <c r="J11" s="3">
        <v>1997</v>
      </c>
      <c r="K11" s="6">
        <f t="shared" ref="K11" ca="1" si="8">DATE(YEAR(P11),MONTH(P11)-33,DAY(P11))</f>
        <v>44483</v>
      </c>
      <c r="L11" s="3">
        <v>36</v>
      </c>
      <c r="M11" s="3" t="s">
        <v>134</v>
      </c>
      <c r="N11" s="3">
        <v>150000</v>
      </c>
      <c r="O11" s="6">
        <f t="shared" ca="1" si="0"/>
        <v>45487</v>
      </c>
      <c r="P11" s="6">
        <f t="shared" ca="1" si="0"/>
        <v>45487</v>
      </c>
      <c r="Q11" s="3">
        <v>4000</v>
      </c>
      <c r="R11" s="3" t="s">
        <v>117</v>
      </c>
      <c r="S11" t="s">
        <v>133</v>
      </c>
      <c r="T11" t="s">
        <v>66</v>
      </c>
      <c r="U11" t="s">
        <v>106</v>
      </c>
      <c r="V11" s="3">
        <v>24</v>
      </c>
      <c r="W11" s="3">
        <v>50000</v>
      </c>
      <c r="X11" t="s">
        <v>72</v>
      </c>
      <c r="Y11" t="s">
        <v>203</v>
      </c>
      <c r="Z11" t="s">
        <v>215</v>
      </c>
    </row>
    <row r="12" spans="1:26">
      <c r="A12" t="s">
        <v>146</v>
      </c>
      <c r="B12" s="5" t="s">
        <v>165</v>
      </c>
      <c r="C12" s="4" t="s">
        <v>73</v>
      </c>
      <c r="D12" s="4" t="s">
        <v>74</v>
      </c>
      <c r="E12" s="4" t="s">
        <v>131</v>
      </c>
      <c r="F12" s="4" t="s">
        <v>53</v>
      </c>
      <c r="G12" s="4" t="s">
        <v>132</v>
      </c>
      <c r="H12" s="4" t="s">
        <v>75</v>
      </c>
      <c r="I12" s="4" t="s">
        <v>53</v>
      </c>
      <c r="J12" s="3">
        <v>1997</v>
      </c>
      <c r="K12" s="6">
        <f t="shared" ref="K12" ca="1" si="9">DATE(YEAR(P12),MONTH(P12),DAY(P12)-1)</f>
        <v>45486</v>
      </c>
      <c r="L12" s="3">
        <v>36</v>
      </c>
      <c r="M12" s="3" t="s">
        <v>134</v>
      </c>
      <c r="N12" s="3">
        <v>100001</v>
      </c>
      <c r="O12" s="6">
        <f t="shared" ca="1" si="0"/>
        <v>45487</v>
      </c>
      <c r="P12" s="6">
        <f t="shared" ca="1" si="0"/>
        <v>45487</v>
      </c>
      <c r="Q12" s="3">
        <v>4000</v>
      </c>
      <c r="R12" s="3" t="s">
        <v>118</v>
      </c>
      <c r="S12" t="s">
        <v>133</v>
      </c>
      <c r="T12" t="s">
        <v>66</v>
      </c>
      <c r="U12" t="s">
        <v>68</v>
      </c>
      <c r="V12" s="3">
        <v>12</v>
      </c>
      <c r="W12" s="3">
        <v>25000</v>
      </c>
      <c r="X12" t="s">
        <v>72</v>
      </c>
      <c r="Y12" t="s">
        <v>204</v>
      </c>
      <c r="Z12" t="s">
        <v>216</v>
      </c>
    </row>
    <row r="13" spans="1:26">
      <c r="A13" t="s">
        <v>147</v>
      </c>
      <c r="B13" s="5" t="s">
        <v>166</v>
      </c>
      <c r="C13" s="4" t="s">
        <v>73</v>
      </c>
      <c r="D13" s="4" t="s">
        <v>74</v>
      </c>
      <c r="E13" s="4" t="s">
        <v>131</v>
      </c>
      <c r="F13" s="4" t="s">
        <v>53</v>
      </c>
      <c r="G13" s="4" t="s">
        <v>132</v>
      </c>
      <c r="H13" s="4" t="s">
        <v>75</v>
      </c>
      <c r="I13" s="4" t="s">
        <v>53</v>
      </c>
      <c r="J13" s="3">
        <v>1997</v>
      </c>
      <c r="K13" s="6">
        <f t="shared" ref="K13" ca="1" si="10">DATE(YEAR(P13),MONTH(P13)-33,DAY(P13))</f>
        <v>44483</v>
      </c>
      <c r="L13" s="3">
        <v>36</v>
      </c>
      <c r="M13" s="3" t="s">
        <v>134</v>
      </c>
      <c r="N13" s="3">
        <v>150000</v>
      </c>
      <c r="O13" s="6">
        <f t="shared" ca="1" si="0"/>
        <v>45487</v>
      </c>
      <c r="P13" s="6">
        <f t="shared" ca="1" si="0"/>
        <v>45487</v>
      </c>
      <c r="Q13" s="3">
        <v>4000</v>
      </c>
      <c r="R13" s="3" t="s">
        <v>119</v>
      </c>
      <c r="S13" t="s">
        <v>133</v>
      </c>
      <c r="T13" t="s">
        <v>66</v>
      </c>
      <c r="U13" t="s">
        <v>106</v>
      </c>
      <c r="V13" s="3">
        <v>24</v>
      </c>
      <c r="W13" s="3">
        <v>50000</v>
      </c>
      <c r="X13" t="s">
        <v>72</v>
      </c>
      <c r="Y13" t="s">
        <v>205</v>
      </c>
      <c r="Z13" t="s">
        <v>217</v>
      </c>
    </row>
    <row r="14" spans="1:26">
      <c r="A14" t="s">
        <v>148</v>
      </c>
      <c r="B14" s="5" t="s">
        <v>167</v>
      </c>
      <c r="C14" s="4" t="s">
        <v>73</v>
      </c>
      <c r="D14" s="4" t="s">
        <v>74</v>
      </c>
      <c r="E14" s="4" t="s">
        <v>131</v>
      </c>
      <c r="F14" s="4" t="s">
        <v>53</v>
      </c>
      <c r="G14" s="4" t="s">
        <v>132</v>
      </c>
      <c r="H14" s="4" t="s">
        <v>75</v>
      </c>
      <c r="I14" s="4" t="s">
        <v>53</v>
      </c>
      <c r="J14" s="3">
        <v>1997</v>
      </c>
      <c r="K14" s="6">
        <f t="shared" ref="K14" ca="1" si="11">DATE(YEAR(P14),MONTH(P14),DAY(P14)-1)</f>
        <v>45486</v>
      </c>
      <c r="L14" s="3">
        <v>36</v>
      </c>
      <c r="M14" s="3" t="s">
        <v>134</v>
      </c>
      <c r="N14" s="3">
        <v>150001</v>
      </c>
      <c r="O14" s="6">
        <f t="shared" ca="1" si="0"/>
        <v>45487</v>
      </c>
      <c r="P14" s="6">
        <f t="shared" ca="1" si="0"/>
        <v>45487</v>
      </c>
      <c r="Q14" s="3">
        <v>4000</v>
      </c>
      <c r="R14" s="3" t="s">
        <v>120</v>
      </c>
      <c r="S14" t="s">
        <v>133</v>
      </c>
      <c r="T14" t="s">
        <v>66</v>
      </c>
      <c r="U14" t="s">
        <v>68</v>
      </c>
      <c r="V14" s="3">
        <v>12</v>
      </c>
      <c r="W14" s="3">
        <v>25000</v>
      </c>
      <c r="X14" t="s">
        <v>72</v>
      </c>
      <c r="Y14" t="s">
        <v>203</v>
      </c>
      <c r="Z14" t="s">
        <v>218</v>
      </c>
    </row>
    <row r="15" spans="1:26">
      <c r="A15" t="s">
        <v>149</v>
      </c>
      <c r="B15" s="5" t="s">
        <v>168</v>
      </c>
      <c r="C15" s="4" t="s">
        <v>73</v>
      </c>
      <c r="D15" s="4" t="s">
        <v>74</v>
      </c>
      <c r="E15" s="4" t="s">
        <v>131</v>
      </c>
      <c r="F15" s="4" t="s">
        <v>53</v>
      </c>
      <c r="G15" s="4" t="s">
        <v>132</v>
      </c>
      <c r="H15" s="4" t="s">
        <v>75</v>
      </c>
      <c r="I15" s="4" t="s">
        <v>53</v>
      </c>
      <c r="J15" s="3">
        <v>1997</v>
      </c>
      <c r="K15" s="6">
        <f t="shared" ref="K15" ca="1" si="12">DATE(YEAR(P15),MONTH(P15)-33,DAY(P15))</f>
        <v>44483</v>
      </c>
      <c r="L15" s="3">
        <v>36</v>
      </c>
      <c r="M15" s="3" t="s">
        <v>134</v>
      </c>
      <c r="N15" s="3">
        <v>200000</v>
      </c>
      <c r="O15" s="6">
        <f t="shared" ca="1" si="0"/>
        <v>45487</v>
      </c>
      <c r="P15" s="6">
        <f t="shared" ca="1" si="0"/>
        <v>45487</v>
      </c>
      <c r="Q15" s="3">
        <v>4000</v>
      </c>
      <c r="R15" s="3" t="s">
        <v>121</v>
      </c>
      <c r="S15" t="s">
        <v>133</v>
      </c>
      <c r="T15" t="s">
        <v>66</v>
      </c>
      <c r="U15" t="s">
        <v>106</v>
      </c>
      <c r="V15" s="3">
        <v>24</v>
      </c>
      <c r="W15" s="3">
        <v>50000</v>
      </c>
      <c r="X15" t="s">
        <v>72</v>
      </c>
      <c r="Y15" t="s">
        <v>204</v>
      </c>
      <c r="Z15" t="s">
        <v>219</v>
      </c>
    </row>
    <row r="16" spans="1:26">
      <c r="A16" t="s">
        <v>150</v>
      </c>
      <c r="B16" s="5" t="s">
        <v>169</v>
      </c>
      <c r="C16" s="4" t="s">
        <v>73</v>
      </c>
      <c r="D16" s="4" t="s">
        <v>74</v>
      </c>
      <c r="E16" s="4" t="s">
        <v>131</v>
      </c>
      <c r="F16" s="4" t="s">
        <v>53</v>
      </c>
      <c r="G16" s="4" t="s">
        <v>132</v>
      </c>
      <c r="H16" s="4" t="s">
        <v>75</v>
      </c>
      <c r="I16" s="4" t="s">
        <v>53</v>
      </c>
      <c r="J16" s="3">
        <v>1997</v>
      </c>
      <c r="K16" s="6">
        <f t="shared" ref="K16" ca="1" si="13">DATE(YEAR(P16),MONTH(P16),DAY(P16)-1)</f>
        <v>45486</v>
      </c>
      <c r="L16" s="3">
        <v>36</v>
      </c>
      <c r="M16" s="3" t="s">
        <v>134</v>
      </c>
      <c r="N16" s="3">
        <v>150001</v>
      </c>
      <c r="O16" s="6">
        <f t="shared" ca="1" si="0"/>
        <v>45487</v>
      </c>
      <c r="P16" s="6">
        <f t="shared" ca="1" si="0"/>
        <v>45487</v>
      </c>
      <c r="Q16" s="3">
        <v>4000</v>
      </c>
      <c r="R16" s="3" t="s">
        <v>122</v>
      </c>
      <c r="S16" t="s">
        <v>133</v>
      </c>
      <c r="T16" t="s">
        <v>66</v>
      </c>
      <c r="U16" t="s">
        <v>68</v>
      </c>
      <c r="V16" s="3">
        <v>12</v>
      </c>
      <c r="W16" s="3">
        <v>25000</v>
      </c>
      <c r="X16" t="s">
        <v>72</v>
      </c>
      <c r="Y16" t="s">
        <v>205</v>
      </c>
      <c r="Z16" t="s">
        <v>220</v>
      </c>
    </row>
    <row r="17" spans="1:26">
      <c r="A17" t="s">
        <v>151</v>
      </c>
      <c r="B17" s="5" t="s">
        <v>170</v>
      </c>
      <c r="C17" s="4" t="s">
        <v>73</v>
      </c>
      <c r="D17" s="4" t="s">
        <v>74</v>
      </c>
      <c r="E17" s="4" t="s">
        <v>131</v>
      </c>
      <c r="F17" s="4" t="s">
        <v>53</v>
      </c>
      <c r="G17" s="4" t="s">
        <v>132</v>
      </c>
      <c r="H17" s="4" t="s">
        <v>75</v>
      </c>
      <c r="I17" s="4" t="s">
        <v>53</v>
      </c>
      <c r="J17" s="3">
        <v>1997</v>
      </c>
      <c r="K17" s="6">
        <f t="shared" ref="K17" ca="1" si="14">DATE(YEAR(P17),MONTH(P17)-33,DAY(P17))</f>
        <v>44483</v>
      </c>
      <c r="L17" s="3">
        <v>36</v>
      </c>
      <c r="M17" s="3" t="s">
        <v>134</v>
      </c>
      <c r="N17" s="3">
        <v>200000</v>
      </c>
      <c r="O17" s="6">
        <f t="shared" ca="1" si="0"/>
        <v>45487</v>
      </c>
      <c r="P17" s="6">
        <f t="shared" ca="1" si="0"/>
        <v>45487</v>
      </c>
      <c r="Q17" s="3">
        <v>4000</v>
      </c>
      <c r="R17" s="3" t="s">
        <v>123</v>
      </c>
      <c r="S17" t="s">
        <v>133</v>
      </c>
      <c r="T17" t="s">
        <v>66</v>
      </c>
      <c r="U17" t="s">
        <v>106</v>
      </c>
      <c r="V17" s="3">
        <v>24</v>
      </c>
      <c r="W17" s="3">
        <v>50000</v>
      </c>
      <c r="X17" t="s">
        <v>72</v>
      </c>
      <c r="Y17" t="s">
        <v>203</v>
      </c>
      <c r="Z17" t="s">
        <v>221</v>
      </c>
    </row>
    <row r="18" spans="1:26">
      <c r="A18" t="s">
        <v>152</v>
      </c>
      <c r="B18" s="5" t="s">
        <v>171</v>
      </c>
      <c r="C18" s="4" t="s">
        <v>73</v>
      </c>
      <c r="D18" s="4" t="s">
        <v>74</v>
      </c>
      <c r="E18" s="4" t="s">
        <v>131</v>
      </c>
      <c r="F18" s="4" t="s">
        <v>53</v>
      </c>
      <c r="G18" s="4" t="s">
        <v>132</v>
      </c>
      <c r="H18" s="4" t="s">
        <v>75</v>
      </c>
      <c r="I18" s="4" t="s">
        <v>53</v>
      </c>
      <c r="J18" s="3">
        <v>1997</v>
      </c>
      <c r="K18" s="6">
        <f t="shared" ref="K18" ca="1" si="15">DATE(YEAR(P18),MONTH(P18),DAY(P18)-1)</f>
        <v>45486</v>
      </c>
      <c r="L18" s="3">
        <v>36</v>
      </c>
      <c r="M18" s="3" t="s">
        <v>134</v>
      </c>
      <c r="N18" s="3">
        <v>100</v>
      </c>
      <c r="O18" s="6">
        <f t="shared" ca="1" si="0"/>
        <v>45487</v>
      </c>
      <c r="P18" s="6">
        <f t="shared" ca="1" si="0"/>
        <v>45487</v>
      </c>
      <c r="Q18" s="3">
        <v>4000</v>
      </c>
      <c r="R18" s="3" t="s">
        <v>124</v>
      </c>
      <c r="S18" t="s">
        <v>133</v>
      </c>
      <c r="T18" t="s">
        <v>66</v>
      </c>
      <c r="U18" t="s">
        <v>68</v>
      </c>
      <c r="V18" s="3">
        <v>12</v>
      </c>
      <c r="W18" s="3">
        <v>25000</v>
      </c>
      <c r="X18" t="s">
        <v>72</v>
      </c>
      <c r="Y18" t="s">
        <v>204</v>
      </c>
      <c r="Z18" t="s">
        <v>222</v>
      </c>
    </row>
    <row r="19" spans="1:26">
      <c r="A19" t="s">
        <v>153</v>
      </c>
      <c r="B19" s="5" t="s">
        <v>172</v>
      </c>
      <c r="C19" s="4" t="s">
        <v>73</v>
      </c>
      <c r="D19" s="4" t="s">
        <v>74</v>
      </c>
      <c r="E19" s="4" t="s">
        <v>131</v>
      </c>
      <c r="F19" s="4" t="s">
        <v>53</v>
      </c>
      <c r="G19" s="4" t="s">
        <v>132</v>
      </c>
      <c r="H19" s="4" t="s">
        <v>75</v>
      </c>
      <c r="I19" s="4" t="s">
        <v>53</v>
      </c>
      <c r="J19" s="3">
        <v>1997</v>
      </c>
      <c r="K19" s="6">
        <f t="shared" ref="K19" ca="1" si="16">DATE(YEAR(P19),MONTH(P19)-33,DAY(P19))</f>
        <v>44483</v>
      </c>
      <c r="L19" s="3">
        <v>36</v>
      </c>
      <c r="M19" s="3" t="s">
        <v>134</v>
      </c>
      <c r="N19" s="3">
        <v>100000</v>
      </c>
      <c r="O19" s="6">
        <f t="shared" ca="1" si="0"/>
        <v>45487</v>
      </c>
      <c r="P19" s="6">
        <f t="shared" ca="1" si="0"/>
        <v>45487</v>
      </c>
      <c r="Q19" s="3">
        <v>4000</v>
      </c>
      <c r="R19" s="3" t="s">
        <v>125</v>
      </c>
      <c r="S19" t="s">
        <v>133</v>
      </c>
      <c r="T19" t="s">
        <v>66</v>
      </c>
      <c r="U19" t="s">
        <v>106</v>
      </c>
      <c r="V19" s="3">
        <v>24</v>
      </c>
      <c r="W19" s="3">
        <v>50000</v>
      </c>
      <c r="X19" t="s">
        <v>72</v>
      </c>
      <c r="Y19" t="s">
        <v>205</v>
      </c>
      <c r="Z19" t="s">
        <v>223</v>
      </c>
    </row>
    <row r="20" spans="1:26">
      <c r="A20" t="s">
        <v>154</v>
      </c>
      <c r="B20" s="5" t="s">
        <v>173</v>
      </c>
      <c r="C20" s="4" t="s">
        <v>73</v>
      </c>
      <c r="D20" s="4" t="s">
        <v>74</v>
      </c>
      <c r="E20" s="4" t="s">
        <v>131</v>
      </c>
      <c r="F20" s="4" t="s">
        <v>53</v>
      </c>
      <c r="G20" s="4" t="s">
        <v>132</v>
      </c>
      <c r="H20" s="4" t="s">
        <v>75</v>
      </c>
      <c r="I20" s="4" t="s">
        <v>53</v>
      </c>
      <c r="J20" s="3">
        <v>1997</v>
      </c>
      <c r="K20" s="6">
        <f t="shared" ref="K20" ca="1" si="17">DATE(YEAR(P20),MONTH(P20),DAY(P20)-1)</f>
        <v>45486</v>
      </c>
      <c r="L20" s="3">
        <v>36</v>
      </c>
      <c r="M20" s="3" t="s">
        <v>134</v>
      </c>
      <c r="N20" s="3">
        <v>100000</v>
      </c>
      <c r="O20" s="6">
        <f t="shared" ca="1" si="0"/>
        <v>45487</v>
      </c>
      <c r="P20" s="6">
        <f t="shared" ca="1" si="0"/>
        <v>45487</v>
      </c>
      <c r="Q20" s="3">
        <v>4000</v>
      </c>
      <c r="R20" s="3" t="s">
        <v>126</v>
      </c>
      <c r="S20" t="s">
        <v>133</v>
      </c>
      <c r="T20" t="s">
        <v>66</v>
      </c>
      <c r="U20" t="s">
        <v>68</v>
      </c>
      <c r="V20" s="3">
        <v>12</v>
      </c>
      <c r="W20" s="3">
        <v>25000</v>
      </c>
      <c r="X20" t="s">
        <v>72</v>
      </c>
      <c r="Y20" t="s">
        <v>203</v>
      </c>
      <c r="Z20" t="s">
        <v>224</v>
      </c>
    </row>
    <row r="21" spans="1:26">
      <c r="A21" t="s">
        <v>155</v>
      </c>
      <c r="B21" s="5" t="s">
        <v>174</v>
      </c>
      <c r="C21" s="4" t="s">
        <v>73</v>
      </c>
      <c r="D21" s="4" t="s">
        <v>74</v>
      </c>
      <c r="E21" s="4" t="s">
        <v>131</v>
      </c>
      <c r="F21" s="4" t="s">
        <v>53</v>
      </c>
      <c r="G21" s="4" t="s">
        <v>132</v>
      </c>
      <c r="H21" s="4" t="s">
        <v>75</v>
      </c>
      <c r="I21" s="4" t="s">
        <v>53</v>
      </c>
      <c r="J21" s="3">
        <v>1997</v>
      </c>
      <c r="K21" s="6">
        <f t="shared" ref="K21" ca="1" si="18">DATE(YEAR(P21),MONTH(P21)-33,DAY(P21))</f>
        <v>44483</v>
      </c>
      <c r="L21" s="3">
        <v>36</v>
      </c>
      <c r="M21" s="3" t="s">
        <v>134</v>
      </c>
      <c r="N21" s="3">
        <v>100000</v>
      </c>
      <c r="O21" s="6">
        <f t="shared" ca="1" si="0"/>
        <v>45487</v>
      </c>
      <c r="P21" s="6">
        <f t="shared" ca="1" si="0"/>
        <v>45487</v>
      </c>
      <c r="Q21" s="3">
        <v>4000</v>
      </c>
      <c r="R21" s="3" t="s">
        <v>127</v>
      </c>
      <c r="S21" t="s">
        <v>133</v>
      </c>
      <c r="T21" t="s">
        <v>66</v>
      </c>
      <c r="U21" t="s">
        <v>106</v>
      </c>
      <c r="V21" s="3">
        <v>24</v>
      </c>
      <c r="W21" s="3">
        <v>50000</v>
      </c>
      <c r="X21" t="s">
        <v>72</v>
      </c>
      <c r="Y21" t="s">
        <v>204</v>
      </c>
      <c r="Z21" t="s">
        <v>225</v>
      </c>
    </row>
    <row r="22" spans="1:26">
      <c r="B22" s="5" t="s">
        <v>175</v>
      </c>
      <c r="C22" s="4" t="s">
        <v>73</v>
      </c>
      <c r="D22" s="4" t="s">
        <v>74</v>
      </c>
      <c r="E22" s="4" t="s">
        <v>131</v>
      </c>
      <c r="F22" s="4" t="s">
        <v>53</v>
      </c>
      <c r="G22" s="4" t="s">
        <v>132</v>
      </c>
      <c r="H22" s="4" t="s">
        <v>75</v>
      </c>
      <c r="I22" s="4" t="s">
        <v>53</v>
      </c>
      <c r="J22" s="3">
        <v>1997</v>
      </c>
      <c r="Y22" t="s">
        <v>205</v>
      </c>
      <c r="Z22" t="s">
        <v>226</v>
      </c>
    </row>
    <row r="23" spans="1:26">
      <c r="B23" s="5" t="s">
        <v>176</v>
      </c>
      <c r="C23" s="4" t="s">
        <v>73</v>
      </c>
      <c r="D23" s="4" t="s">
        <v>74</v>
      </c>
      <c r="E23" s="4" t="s">
        <v>131</v>
      </c>
      <c r="F23" s="4" t="s">
        <v>53</v>
      </c>
      <c r="G23" s="4" t="s">
        <v>132</v>
      </c>
      <c r="H23" s="4" t="s">
        <v>75</v>
      </c>
      <c r="I23" s="4" t="s">
        <v>53</v>
      </c>
      <c r="J23" s="3">
        <v>1997</v>
      </c>
      <c r="Y23" t="s">
        <v>203</v>
      </c>
      <c r="Z23" t="s">
        <v>227</v>
      </c>
    </row>
    <row r="24" spans="1:26">
      <c r="B24" s="5" t="s">
        <v>177</v>
      </c>
      <c r="C24" s="4" t="s">
        <v>73</v>
      </c>
      <c r="D24" s="4" t="s">
        <v>74</v>
      </c>
      <c r="E24" s="4" t="s">
        <v>131</v>
      </c>
      <c r="F24" s="4" t="s">
        <v>53</v>
      </c>
      <c r="G24" s="4" t="s">
        <v>132</v>
      </c>
      <c r="H24" s="4" t="s">
        <v>75</v>
      </c>
      <c r="I24" s="4" t="s">
        <v>53</v>
      </c>
      <c r="J24" s="3">
        <v>1997</v>
      </c>
      <c r="Y24" t="s">
        <v>204</v>
      </c>
      <c r="Z24" t="s">
        <v>228</v>
      </c>
    </row>
    <row r="25" spans="1:26">
      <c r="B25" s="5" t="s">
        <v>178</v>
      </c>
      <c r="C25" s="4" t="s">
        <v>73</v>
      </c>
      <c r="D25" s="4" t="s">
        <v>74</v>
      </c>
      <c r="E25" s="4" t="s">
        <v>131</v>
      </c>
      <c r="F25" s="4" t="s">
        <v>53</v>
      </c>
      <c r="G25" s="4" t="s">
        <v>132</v>
      </c>
      <c r="H25" s="4" t="s">
        <v>75</v>
      </c>
      <c r="I25" s="4" t="s">
        <v>53</v>
      </c>
      <c r="J25" s="3">
        <v>1997</v>
      </c>
      <c r="Y25" t="s">
        <v>205</v>
      </c>
      <c r="Z25" t="s">
        <v>229</v>
      </c>
    </row>
    <row r="26" spans="1:26">
      <c r="B26" s="5" t="s">
        <v>179</v>
      </c>
      <c r="C26" s="4" t="s">
        <v>73</v>
      </c>
      <c r="D26" s="4" t="s">
        <v>74</v>
      </c>
      <c r="E26" s="4" t="s">
        <v>131</v>
      </c>
      <c r="F26" s="4" t="s">
        <v>53</v>
      </c>
      <c r="G26" s="4" t="s">
        <v>132</v>
      </c>
      <c r="H26" s="4" t="s">
        <v>75</v>
      </c>
      <c r="I26" s="4" t="s">
        <v>53</v>
      </c>
      <c r="J26" s="3">
        <v>1997</v>
      </c>
      <c r="Y26" t="s">
        <v>203</v>
      </c>
      <c r="Z26" t="s">
        <v>230</v>
      </c>
    </row>
    <row r="27" spans="1:26">
      <c r="B27" s="5" t="s">
        <v>180</v>
      </c>
      <c r="C27" s="4" t="s">
        <v>73</v>
      </c>
      <c r="D27" s="4" t="s">
        <v>74</v>
      </c>
      <c r="E27" s="4" t="s">
        <v>131</v>
      </c>
      <c r="F27" s="4" t="s">
        <v>53</v>
      </c>
      <c r="G27" s="4" t="s">
        <v>132</v>
      </c>
      <c r="H27" s="4" t="s">
        <v>75</v>
      </c>
      <c r="I27" s="4" t="s">
        <v>53</v>
      </c>
      <c r="J27" s="3">
        <v>1997</v>
      </c>
      <c r="Y27" t="s">
        <v>204</v>
      </c>
      <c r="Z27" t="s">
        <v>231</v>
      </c>
    </row>
    <row r="28" spans="1:26">
      <c r="B28" s="5" t="s">
        <v>181</v>
      </c>
      <c r="C28" s="4" t="s">
        <v>73</v>
      </c>
      <c r="D28" s="4" t="s">
        <v>74</v>
      </c>
      <c r="E28" s="4" t="s">
        <v>131</v>
      </c>
      <c r="F28" s="4" t="s">
        <v>53</v>
      </c>
      <c r="G28" s="4" t="s">
        <v>132</v>
      </c>
      <c r="H28" s="4" t="s">
        <v>75</v>
      </c>
      <c r="I28" s="4" t="s">
        <v>53</v>
      </c>
      <c r="J28" s="3">
        <v>1997</v>
      </c>
      <c r="Y28" t="s">
        <v>205</v>
      </c>
      <c r="Z28" t="s">
        <v>232</v>
      </c>
    </row>
    <row r="29" spans="1:26">
      <c r="B29" s="5" t="s">
        <v>182</v>
      </c>
      <c r="C29" s="4" t="s">
        <v>73</v>
      </c>
      <c r="D29" s="4" t="s">
        <v>74</v>
      </c>
      <c r="E29" s="4" t="s">
        <v>131</v>
      </c>
      <c r="F29" s="4" t="s">
        <v>53</v>
      </c>
      <c r="G29" s="4" t="s">
        <v>132</v>
      </c>
      <c r="H29" s="4" t="s">
        <v>75</v>
      </c>
      <c r="I29" s="4" t="s">
        <v>53</v>
      </c>
      <c r="J29" s="3">
        <v>1997</v>
      </c>
      <c r="Y29" t="s">
        <v>203</v>
      </c>
      <c r="Z29" t="s">
        <v>233</v>
      </c>
    </row>
    <row r="30" spans="1:26">
      <c r="B30" s="5" t="s">
        <v>183</v>
      </c>
      <c r="C30" s="4" t="s">
        <v>73</v>
      </c>
      <c r="D30" s="4" t="s">
        <v>74</v>
      </c>
      <c r="E30" s="4" t="s">
        <v>131</v>
      </c>
      <c r="F30" s="4" t="s">
        <v>53</v>
      </c>
      <c r="G30" s="4" t="s">
        <v>132</v>
      </c>
      <c r="H30" s="4" t="s">
        <v>75</v>
      </c>
      <c r="I30" s="4" t="s">
        <v>53</v>
      </c>
      <c r="J30" s="3">
        <v>1997</v>
      </c>
      <c r="Y30" t="s">
        <v>204</v>
      </c>
      <c r="Z30" t="s">
        <v>234</v>
      </c>
    </row>
    <row r="31" spans="1:26">
      <c r="B31" s="5" t="s">
        <v>184</v>
      </c>
      <c r="C31" s="4" t="s">
        <v>73</v>
      </c>
      <c r="D31" s="4" t="s">
        <v>74</v>
      </c>
      <c r="E31" s="4" t="s">
        <v>131</v>
      </c>
      <c r="F31" s="4" t="s">
        <v>53</v>
      </c>
      <c r="G31" s="4" t="s">
        <v>132</v>
      </c>
      <c r="H31" s="4" t="s">
        <v>75</v>
      </c>
      <c r="I31" s="4" t="s">
        <v>53</v>
      </c>
      <c r="J31" s="3">
        <v>1997</v>
      </c>
      <c r="Y31" t="s">
        <v>205</v>
      </c>
      <c r="Z31" t="s">
        <v>235</v>
      </c>
    </row>
    <row r="32" spans="1:26">
      <c r="B32" s="5" t="s">
        <v>185</v>
      </c>
      <c r="C32" s="4" t="s">
        <v>73</v>
      </c>
      <c r="D32" s="4" t="s">
        <v>74</v>
      </c>
      <c r="E32" s="4" t="s">
        <v>131</v>
      </c>
      <c r="F32" s="4" t="s">
        <v>53</v>
      </c>
      <c r="G32" s="4" t="s">
        <v>132</v>
      </c>
      <c r="H32" s="4" t="s">
        <v>75</v>
      </c>
      <c r="I32" s="4" t="s">
        <v>53</v>
      </c>
      <c r="J32" s="3">
        <v>1997</v>
      </c>
      <c r="Y32" t="s">
        <v>203</v>
      </c>
      <c r="Z32" t="s">
        <v>236</v>
      </c>
    </row>
    <row r="33" spans="2:26">
      <c r="B33" s="5" t="s">
        <v>186</v>
      </c>
      <c r="C33" s="4" t="s">
        <v>73</v>
      </c>
      <c r="D33" s="4" t="s">
        <v>74</v>
      </c>
      <c r="E33" s="4" t="s">
        <v>131</v>
      </c>
      <c r="F33" s="4" t="s">
        <v>53</v>
      </c>
      <c r="G33" s="4" t="s">
        <v>132</v>
      </c>
      <c r="H33" s="4" t="s">
        <v>75</v>
      </c>
      <c r="I33" s="4" t="s">
        <v>53</v>
      </c>
      <c r="J33" s="3">
        <v>1997</v>
      </c>
      <c r="Y33" t="s">
        <v>204</v>
      </c>
      <c r="Z33" t="s">
        <v>237</v>
      </c>
    </row>
    <row r="34" spans="2:26">
      <c r="B34" s="5" t="s">
        <v>187</v>
      </c>
      <c r="C34" s="4" t="s">
        <v>73</v>
      </c>
      <c r="D34" s="4" t="s">
        <v>74</v>
      </c>
      <c r="E34" s="4" t="s">
        <v>131</v>
      </c>
      <c r="F34" s="4" t="s">
        <v>53</v>
      </c>
      <c r="G34" s="4" t="s">
        <v>132</v>
      </c>
      <c r="H34" s="4" t="s">
        <v>75</v>
      </c>
      <c r="I34" s="4" t="s">
        <v>53</v>
      </c>
      <c r="J34" s="3">
        <v>1997</v>
      </c>
      <c r="Y34" t="s">
        <v>205</v>
      </c>
      <c r="Z34" t="s">
        <v>238</v>
      </c>
    </row>
    <row r="35" spans="2:26">
      <c r="B35" s="5" t="s">
        <v>188</v>
      </c>
      <c r="C35" s="4" t="s">
        <v>73</v>
      </c>
      <c r="D35" s="4" t="s">
        <v>74</v>
      </c>
      <c r="E35" s="4" t="s">
        <v>131</v>
      </c>
      <c r="F35" s="4" t="s">
        <v>53</v>
      </c>
      <c r="G35" s="4" t="s">
        <v>132</v>
      </c>
      <c r="H35" s="4" t="s">
        <v>75</v>
      </c>
      <c r="I35" s="4" t="s">
        <v>53</v>
      </c>
      <c r="J35" s="3">
        <v>1997</v>
      </c>
      <c r="Y35" t="s">
        <v>203</v>
      </c>
      <c r="Z35" t="s">
        <v>239</v>
      </c>
    </row>
    <row r="36" spans="2:26">
      <c r="B36" s="5" t="s">
        <v>189</v>
      </c>
      <c r="C36" s="4" t="s">
        <v>73</v>
      </c>
      <c r="D36" s="4" t="s">
        <v>74</v>
      </c>
      <c r="E36" s="4" t="s">
        <v>131</v>
      </c>
      <c r="F36" s="4" t="s">
        <v>53</v>
      </c>
      <c r="G36" s="4" t="s">
        <v>132</v>
      </c>
      <c r="H36" s="4" t="s">
        <v>75</v>
      </c>
      <c r="I36" s="4" t="s">
        <v>53</v>
      </c>
      <c r="J36" s="3">
        <v>1997</v>
      </c>
      <c r="Y36" t="s">
        <v>204</v>
      </c>
      <c r="Z36" t="s">
        <v>240</v>
      </c>
    </row>
    <row r="37" spans="2:26">
      <c r="B37" s="5" t="s">
        <v>190</v>
      </c>
      <c r="C37" s="4" t="s">
        <v>73</v>
      </c>
      <c r="D37" s="4" t="s">
        <v>74</v>
      </c>
      <c r="E37" s="4" t="s">
        <v>131</v>
      </c>
      <c r="F37" s="4" t="s">
        <v>53</v>
      </c>
      <c r="G37" s="4" t="s">
        <v>132</v>
      </c>
      <c r="H37" s="4" t="s">
        <v>75</v>
      </c>
      <c r="I37" s="4" t="s">
        <v>53</v>
      </c>
      <c r="J37" s="3">
        <v>1997</v>
      </c>
      <c r="Y37" t="s">
        <v>205</v>
      </c>
      <c r="Z37" t="s">
        <v>241</v>
      </c>
    </row>
    <row r="38" spans="2:26">
      <c r="B38" s="5" t="s">
        <v>191</v>
      </c>
      <c r="C38" s="4" t="s">
        <v>73</v>
      </c>
      <c r="D38" s="4" t="s">
        <v>74</v>
      </c>
      <c r="E38" s="4" t="s">
        <v>131</v>
      </c>
      <c r="F38" s="4" t="s">
        <v>53</v>
      </c>
      <c r="G38" s="4" t="s">
        <v>132</v>
      </c>
      <c r="H38" s="4" t="s">
        <v>75</v>
      </c>
      <c r="I38" s="4" t="s">
        <v>53</v>
      </c>
      <c r="J38" s="3">
        <v>1997</v>
      </c>
      <c r="Y38" t="s">
        <v>203</v>
      </c>
      <c r="Z38" t="s">
        <v>242</v>
      </c>
    </row>
    <row r="39" spans="2:26">
      <c r="B39" s="5" t="s">
        <v>192</v>
      </c>
      <c r="C39" s="4" t="s">
        <v>73</v>
      </c>
      <c r="D39" s="4" t="s">
        <v>74</v>
      </c>
      <c r="E39" s="4" t="s">
        <v>131</v>
      </c>
      <c r="F39" s="4" t="s">
        <v>53</v>
      </c>
      <c r="G39" s="4" t="s">
        <v>132</v>
      </c>
      <c r="H39" s="4" t="s">
        <v>75</v>
      </c>
      <c r="I39" s="4" t="s">
        <v>53</v>
      </c>
      <c r="Y39" t="s">
        <v>204</v>
      </c>
      <c r="Z39" t="s">
        <v>243</v>
      </c>
    </row>
    <row r="40" spans="2:26">
      <c r="B40" s="5" t="s">
        <v>193</v>
      </c>
      <c r="C40" s="4" t="s">
        <v>73</v>
      </c>
      <c r="D40" s="4" t="s">
        <v>74</v>
      </c>
      <c r="E40" s="4" t="s">
        <v>131</v>
      </c>
      <c r="F40" s="4" t="s">
        <v>53</v>
      </c>
      <c r="G40" s="4" t="s">
        <v>132</v>
      </c>
      <c r="H40" s="4" t="s">
        <v>75</v>
      </c>
      <c r="I40" s="4" t="s">
        <v>53</v>
      </c>
      <c r="Y40" t="s">
        <v>205</v>
      </c>
      <c r="Z40" t="s">
        <v>244</v>
      </c>
    </row>
    <row r="41" spans="2:26">
      <c r="B41" s="5" t="s">
        <v>194</v>
      </c>
      <c r="C41" s="4" t="s">
        <v>73</v>
      </c>
      <c r="D41" s="4" t="s">
        <v>74</v>
      </c>
      <c r="E41" s="4" t="s">
        <v>131</v>
      </c>
      <c r="F41" s="4" t="s">
        <v>53</v>
      </c>
      <c r="G41" s="4" t="s">
        <v>132</v>
      </c>
      <c r="H41" s="4" t="s">
        <v>75</v>
      </c>
      <c r="I41" s="4" t="s">
        <v>53</v>
      </c>
      <c r="Y41" t="s">
        <v>203</v>
      </c>
      <c r="Z41" t="s">
        <v>245</v>
      </c>
    </row>
    <row r="42" spans="2:26">
      <c r="B42" s="5" t="s">
        <v>195</v>
      </c>
      <c r="C42" s="4" t="s">
        <v>73</v>
      </c>
      <c r="D42" s="4" t="s">
        <v>74</v>
      </c>
      <c r="E42" s="4" t="s">
        <v>131</v>
      </c>
      <c r="F42" s="4" t="s">
        <v>53</v>
      </c>
      <c r="G42" s="4" t="s">
        <v>132</v>
      </c>
      <c r="H42" s="4" t="s">
        <v>75</v>
      </c>
      <c r="I42" s="4" t="s">
        <v>53</v>
      </c>
      <c r="Y42" t="s">
        <v>204</v>
      </c>
      <c r="Z42" t="s">
        <v>246</v>
      </c>
    </row>
    <row r="43" spans="2:26">
      <c r="B43" s="5" t="s">
        <v>196</v>
      </c>
      <c r="C43" s="4" t="s">
        <v>73</v>
      </c>
      <c r="D43" s="4" t="s">
        <v>74</v>
      </c>
      <c r="E43" s="4" t="s">
        <v>131</v>
      </c>
      <c r="F43" s="4" t="s">
        <v>53</v>
      </c>
      <c r="G43" s="4" t="s">
        <v>132</v>
      </c>
      <c r="H43" s="4" t="s">
        <v>75</v>
      </c>
      <c r="I43" s="4" t="s">
        <v>53</v>
      </c>
      <c r="Y43" t="s">
        <v>205</v>
      </c>
      <c r="Z43" t="s">
        <v>247</v>
      </c>
    </row>
    <row r="44" spans="2:26">
      <c r="B44" s="5" t="s">
        <v>197</v>
      </c>
      <c r="C44" s="4" t="s">
        <v>73</v>
      </c>
      <c r="D44" s="4" t="s">
        <v>74</v>
      </c>
      <c r="E44" s="4" t="s">
        <v>131</v>
      </c>
      <c r="F44" s="4" t="s">
        <v>53</v>
      </c>
      <c r="G44" s="4" t="s">
        <v>132</v>
      </c>
      <c r="H44" s="4" t="s">
        <v>75</v>
      </c>
      <c r="Y44" t="s">
        <v>203</v>
      </c>
      <c r="Z44" t="s">
        <v>248</v>
      </c>
    </row>
    <row r="45" spans="2:26">
      <c r="B45" s="5" t="s">
        <v>198</v>
      </c>
      <c r="C45" s="4" t="s">
        <v>73</v>
      </c>
      <c r="D45" s="4" t="s">
        <v>74</v>
      </c>
      <c r="E45" s="4" t="s">
        <v>131</v>
      </c>
      <c r="F45" s="4" t="s">
        <v>53</v>
      </c>
      <c r="G45" s="4" t="s">
        <v>132</v>
      </c>
      <c r="H45" s="4" t="s">
        <v>75</v>
      </c>
      <c r="Y45" t="s">
        <v>204</v>
      </c>
      <c r="Z45" t="s">
        <v>249</v>
      </c>
    </row>
    <row r="46" spans="2:26">
      <c r="B46" s="5" t="s">
        <v>199</v>
      </c>
      <c r="C46" s="4" t="s">
        <v>73</v>
      </c>
      <c r="D46" s="4" t="s">
        <v>74</v>
      </c>
      <c r="E46" s="4" t="s">
        <v>131</v>
      </c>
      <c r="F46" s="4" t="s">
        <v>53</v>
      </c>
      <c r="G46" s="4" t="s">
        <v>132</v>
      </c>
      <c r="H46" s="4" t="s">
        <v>75</v>
      </c>
      <c r="Y46" t="s">
        <v>205</v>
      </c>
      <c r="Z46" t="s">
        <v>250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Config</vt:lpstr>
      <vt:lpstr>TestCases</vt:lpstr>
      <vt:lpstr>Login</vt:lpstr>
      <vt:lpstr>Plan</vt:lpstr>
      <vt:lpstr>Warranty</vt:lpstr>
      <vt:lpstr>Disbursements</vt:lpstr>
      <vt:lpstr>Smart</vt:lpstr>
      <vt:lpstr>Customer</vt:lpstr>
      <vt:lpstr>Amend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Krishna Tatikonda</dc:creator>
  <cp:lastModifiedBy>Sai Krishna Tatikonda</cp:lastModifiedBy>
  <dcterms:created xsi:type="dcterms:W3CDTF">2022-09-06T13:20:50Z</dcterms:created>
  <dcterms:modified xsi:type="dcterms:W3CDTF">2024-07-14T17:51:39Z</dcterms:modified>
</cp:coreProperties>
</file>