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lenium\TestData\Generic QBE\"/>
    </mc:Choice>
  </mc:AlternateContent>
  <xr:revisionPtr revIDLastSave="0" documentId="13_ncr:1_{71996D5E-4DD9-4E03-8B71-0CD932AB6482}" xr6:coauthVersionLast="47" xr6:coauthVersionMax="47" xr10:uidLastSave="{00000000-0000-0000-0000-000000000000}"/>
  <bookViews>
    <workbookView xWindow="-108" yWindow="-108" windowWidth="23256" windowHeight="12576" xr2:uid="{274265C7-1CE2-4E2D-ADB5-A1951D747689}"/>
  </bookViews>
  <sheets>
    <sheet name="Login" sheetId="1" r:id="rId1"/>
    <sheet name="TestCases" sheetId="4" r:id="rId2"/>
    <sheet name="Cust" sheetId="2" r:id="rId3"/>
    <sheet name="Amend" sheetId="7" r:id="rId4"/>
    <sheet name="Sheet1" sheetId="8" r:id="rId5"/>
    <sheet name="Plan" sheetId="6" r:id="rId6"/>
    <sheet name="Suite" sheetId="9" r:id="rId7"/>
  </sheets>
  <definedNames>
    <definedName name="_xlnm._FilterDatabase" localSheetId="5" hidden="1">Plan!$A$1:$Y$21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6" l="1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" i="6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I3" i="8"/>
  <c r="I4" i="8"/>
  <c r="I5" i="8"/>
  <c r="I1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" i="6"/>
  <c r="M11" i="6"/>
  <c r="M9" i="6"/>
  <c r="M7" i="6"/>
  <c r="O2" i="7"/>
  <c r="P2" i="7"/>
  <c r="K2" i="7" s="1"/>
  <c r="P21" i="7"/>
  <c r="K21" i="7" s="1"/>
  <c r="O21" i="7"/>
  <c r="P20" i="7"/>
  <c r="K20" i="7" s="1"/>
  <c r="O20" i="7"/>
  <c r="P19" i="7"/>
  <c r="K19" i="7" s="1"/>
  <c r="O19" i="7"/>
  <c r="P18" i="7"/>
  <c r="K18" i="7" s="1"/>
  <c r="O18" i="7"/>
  <c r="P17" i="7"/>
  <c r="K17" i="7" s="1"/>
  <c r="O17" i="7"/>
  <c r="P16" i="7"/>
  <c r="K16" i="7" s="1"/>
  <c r="O16" i="7"/>
  <c r="P15" i="7"/>
  <c r="K15" i="7" s="1"/>
  <c r="O15" i="7"/>
  <c r="P14" i="7"/>
  <c r="K14" i="7" s="1"/>
  <c r="O14" i="7"/>
  <c r="P13" i="7"/>
  <c r="K13" i="7" s="1"/>
  <c r="O13" i="7"/>
  <c r="P12" i="7"/>
  <c r="K12" i="7" s="1"/>
  <c r="O12" i="7"/>
  <c r="P11" i="7"/>
  <c r="K11" i="7" s="1"/>
  <c r="O11" i="7"/>
  <c r="P10" i="7"/>
  <c r="K10" i="7" s="1"/>
  <c r="O10" i="7"/>
  <c r="P9" i="7"/>
  <c r="K9" i="7" s="1"/>
  <c r="O9" i="7"/>
  <c r="P8" i="7"/>
  <c r="K8" i="7" s="1"/>
  <c r="O8" i="7"/>
  <c r="P7" i="7"/>
  <c r="K7" i="7" s="1"/>
  <c r="O7" i="7"/>
  <c r="P6" i="7"/>
  <c r="K6" i="7" s="1"/>
  <c r="O6" i="7"/>
  <c r="P5" i="7"/>
  <c r="K5" i="7" s="1"/>
  <c r="O5" i="7"/>
  <c r="P4" i="7"/>
  <c r="K4" i="7" s="1"/>
  <c r="O4" i="7"/>
  <c r="P3" i="7"/>
  <c r="K3" i="7" s="1"/>
  <c r="O3" i="7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O3" i="6"/>
  <c r="J3" i="6" s="1"/>
  <c r="Z3" i="6" s="1"/>
  <c r="AA3" i="6" s="1"/>
  <c r="AB3" i="6" s="1"/>
  <c r="O4" i="6"/>
  <c r="J4" i="6" s="1"/>
  <c r="Z4" i="6" s="1"/>
  <c r="AA4" i="6" s="1"/>
  <c r="AB4" i="6" s="1"/>
  <c r="O5" i="6"/>
  <c r="J5" i="6" s="1"/>
  <c r="Z5" i="6" s="1"/>
  <c r="AA5" i="6" s="1"/>
  <c r="AB5" i="6" s="1"/>
  <c r="O6" i="6"/>
  <c r="J6" i="6" s="1"/>
  <c r="Z6" i="6" s="1"/>
  <c r="AA6" i="6" s="1"/>
  <c r="AB6" i="6" s="1"/>
  <c r="O7" i="6"/>
  <c r="J7" i="6" s="1"/>
  <c r="Z7" i="6" s="1"/>
  <c r="AA7" i="6" s="1"/>
  <c r="AB7" i="6" s="1"/>
  <c r="O8" i="6"/>
  <c r="J8" i="6" s="1"/>
  <c r="Z8" i="6" s="1"/>
  <c r="AA8" i="6" s="1"/>
  <c r="AB8" i="6" s="1"/>
  <c r="O9" i="6"/>
  <c r="J9" i="6" s="1"/>
  <c r="Z9" i="6" s="1"/>
  <c r="AA9" i="6" s="1"/>
  <c r="AB9" i="6" s="1"/>
  <c r="O10" i="6"/>
  <c r="J10" i="6" s="1"/>
  <c r="Z10" i="6" s="1"/>
  <c r="AA10" i="6" s="1"/>
  <c r="AB10" i="6" s="1"/>
  <c r="O11" i="6"/>
  <c r="J11" i="6" s="1"/>
  <c r="Z11" i="6" s="1"/>
  <c r="AA11" i="6" s="1"/>
  <c r="AB11" i="6" s="1"/>
  <c r="O12" i="6"/>
  <c r="J12" i="6" s="1"/>
  <c r="Z12" i="6" s="1"/>
  <c r="AA12" i="6" s="1"/>
  <c r="AB12" i="6" s="1"/>
  <c r="O13" i="6"/>
  <c r="J13" i="6" s="1"/>
  <c r="Z13" i="6" s="1"/>
  <c r="AA13" i="6" s="1"/>
  <c r="AB13" i="6" s="1"/>
  <c r="O14" i="6"/>
  <c r="J14" i="6" s="1"/>
  <c r="Z14" i="6" s="1"/>
  <c r="AA14" i="6" s="1"/>
  <c r="AB14" i="6" s="1"/>
  <c r="O15" i="6"/>
  <c r="J15" i="6" s="1"/>
  <c r="Z15" i="6" s="1"/>
  <c r="AA15" i="6" s="1"/>
  <c r="AB15" i="6" s="1"/>
  <c r="O16" i="6"/>
  <c r="J17" i="6" s="1"/>
  <c r="Z17" i="6" s="1"/>
  <c r="AA17" i="6" s="1"/>
  <c r="AB17" i="6" s="1"/>
  <c r="O17" i="6"/>
  <c r="J18" i="6" s="1"/>
  <c r="Z18" i="6" s="1"/>
  <c r="AA18" i="6" s="1"/>
  <c r="AB18" i="6" s="1"/>
  <c r="O18" i="6"/>
  <c r="J19" i="6" s="1"/>
  <c r="Z19" i="6" s="1"/>
  <c r="AA19" i="6" s="1"/>
  <c r="AB19" i="6" s="1"/>
  <c r="O19" i="6"/>
  <c r="J20" i="6" s="1"/>
  <c r="Z20" i="6" s="1"/>
  <c r="AA20" i="6" s="1"/>
  <c r="AB20" i="6" s="1"/>
  <c r="O20" i="6"/>
  <c r="J21" i="6" s="1"/>
  <c r="Z21" i="6" s="1"/>
  <c r="AA21" i="6" s="1"/>
  <c r="AB21" i="6" s="1"/>
  <c r="O21" i="6"/>
  <c r="O2" i="6"/>
  <c r="J2" i="6" s="1"/>
  <c r="Z2" i="6" l="1"/>
  <c r="AA2" i="6" s="1"/>
  <c r="AB2" i="6" s="1"/>
  <c r="J16" i="6"/>
  <c r="Z16" i="6" s="1"/>
  <c r="AA16" i="6" s="1"/>
  <c r="AB16" i="6" s="1"/>
</calcChain>
</file>

<file path=xl/sharedStrings.xml><?xml version="1.0" encoding="utf-8"?>
<sst xmlns="http://schemas.openxmlformats.org/spreadsheetml/2006/main" count="1376" uniqueCount="408">
  <si>
    <t>TestCaseName</t>
  </si>
  <si>
    <t>sysadmin-gen</t>
  </si>
  <si>
    <t>TestCase_Cust001</t>
  </si>
  <si>
    <t>TestCase_Cust002</t>
  </si>
  <si>
    <t>TestCase_Cust003</t>
  </si>
  <si>
    <t>TestCase_Cust004</t>
  </si>
  <si>
    <t>TestCase_Cust005</t>
  </si>
  <si>
    <t>TestCase_Cust006</t>
  </si>
  <si>
    <t>TestCase_Cust007</t>
  </si>
  <si>
    <t>TestCase_Cust008</t>
  </si>
  <si>
    <t>TestCase_Cust009</t>
  </si>
  <si>
    <t>TestCase_Cust010</t>
  </si>
  <si>
    <t>Jogh2</t>
  </si>
  <si>
    <t>Jogh3</t>
  </si>
  <si>
    <t>Jogh4</t>
  </si>
  <si>
    <t>Jogh5</t>
  </si>
  <si>
    <t>Jogh6</t>
  </si>
  <si>
    <t>Jogh7</t>
  </si>
  <si>
    <t>Jogh8</t>
  </si>
  <si>
    <t>Jogh9</t>
  </si>
  <si>
    <t>Jogh10</t>
  </si>
  <si>
    <t>Add1</t>
  </si>
  <si>
    <t>Jogh1</t>
  </si>
  <si>
    <t>add2</t>
  </si>
  <si>
    <t>ab101ab</t>
  </si>
  <si>
    <t>VAT13</t>
  </si>
  <si>
    <t>VAT14</t>
  </si>
  <si>
    <t>VAT15</t>
  </si>
  <si>
    <t>VAT16</t>
  </si>
  <si>
    <t>VAT17</t>
  </si>
  <si>
    <t>VAT18</t>
  </si>
  <si>
    <t>VAT19</t>
  </si>
  <si>
    <t>VAT20</t>
  </si>
  <si>
    <t>VAT21</t>
  </si>
  <si>
    <t>VAT22</t>
  </si>
  <si>
    <t>Login_QBEGeneral_User</t>
  </si>
  <si>
    <t>Yellow$202304</t>
  </si>
  <si>
    <t>Login_SDWS_User2</t>
  </si>
  <si>
    <t>Login_SDRP_User3</t>
  </si>
  <si>
    <t>Login_SDDS_User4</t>
  </si>
  <si>
    <t>Login_SDDG_User5</t>
  </si>
  <si>
    <t>Login_SDCOU_User6</t>
  </si>
  <si>
    <t>Mr</t>
  </si>
  <si>
    <t>Fitt1</t>
  </si>
  <si>
    <t>Fitt2</t>
  </si>
  <si>
    <t>Fitt3</t>
  </si>
  <si>
    <t>Fitt4</t>
  </si>
  <si>
    <t>Fitt5</t>
  </si>
  <si>
    <t>Fitt6</t>
  </si>
  <si>
    <t>Fitt7</t>
  </si>
  <si>
    <t>Fitt8</t>
  </si>
  <si>
    <t>Fitt9</t>
  </si>
  <si>
    <t>Fitt10</t>
  </si>
  <si>
    <t>sysadmin-gen2</t>
  </si>
  <si>
    <t>sysadmin-gen3</t>
  </si>
  <si>
    <t>sysadmin-gen5</t>
  </si>
  <si>
    <t>sysadmin-UpoladsNSA</t>
  </si>
  <si>
    <t>Yellow$202302</t>
  </si>
  <si>
    <t>sMake</t>
  </si>
  <si>
    <t>sModel</t>
  </si>
  <si>
    <t>sClass</t>
  </si>
  <si>
    <t>sTurbo</t>
  </si>
  <si>
    <t>sTransmission</t>
  </si>
  <si>
    <t>sDriveType</t>
  </si>
  <si>
    <t>sFuelType</t>
  </si>
  <si>
    <t>ALL</t>
  </si>
  <si>
    <t>sEngineCC</t>
  </si>
  <si>
    <t>sMWSD</t>
  </si>
  <si>
    <t>sMWTerm</t>
  </si>
  <si>
    <t>sMWMileage</t>
  </si>
  <si>
    <t>sMileage</t>
  </si>
  <si>
    <t>sVSoldDate</t>
  </si>
  <si>
    <t>sPolicySoldDate</t>
  </si>
  <si>
    <t>sLocalCurrency</t>
  </si>
  <si>
    <t>sVIN</t>
  </si>
  <si>
    <t>sSellingDealer</t>
  </si>
  <si>
    <t>sProduct</t>
  </si>
  <si>
    <t>sCoverType</t>
  </si>
  <si>
    <t>PLATINUM</t>
  </si>
  <si>
    <t>sPurchaseType</t>
  </si>
  <si>
    <t>Mandatory</t>
  </si>
  <si>
    <t>sWarrantyTerm</t>
  </si>
  <si>
    <t>sWarrantyMileage</t>
  </si>
  <si>
    <t>sClaimLimit</t>
  </si>
  <si>
    <t>Pur. Price/Pur. Price</t>
  </si>
  <si>
    <t>NISSAN</t>
  </si>
  <si>
    <t>Patrol</t>
  </si>
  <si>
    <t>4x4</t>
  </si>
  <si>
    <t>TestCase_Cust011</t>
  </si>
  <si>
    <t>TestCase_Cust012</t>
  </si>
  <si>
    <t>TestCase_Cust013</t>
  </si>
  <si>
    <t>TestCase_Cust014</t>
  </si>
  <si>
    <t>TestCase_Cust015</t>
  </si>
  <si>
    <t>TestCase_Cust016</t>
  </si>
  <si>
    <t>TestCase_Cust017</t>
  </si>
  <si>
    <t>TestCase_Cust018</t>
  </si>
  <si>
    <t>TestCase_Cust019</t>
  </si>
  <si>
    <t>TestCase_Cust020</t>
  </si>
  <si>
    <t>Jogh11</t>
  </si>
  <si>
    <t>Fitt11</t>
  </si>
  <si>
    <t>VAT23</t>
  </si>
  <si>
    <t>Jogh12</t>
  </si>
  <si>
    <t>Fitt12</t>
  </si>
  <si>
    <t>VAT24</t>
  </si>
  <si>
    <t>Jogh13</t>
  </si>
  <si>
    <t>Fitt13</t>
  </si>
  <si>
    <t>VAT25</t>
  </si>
  <si>
    <t>Jogh14</t>
  </si>
  <si>
    <t>Fitt14</t>
  </si>
  <si>
    <t>VAT26</t>
  </si>
  <si>
    <t>Jogh15</t>
  </si>
  <si>
    <t>Fitt15</t>
  </si>
  <si>
    <t>VAT27</t>
  </si>
  <si>
    <t>Jogh16</t>
  </si>
  <si>
    <t>Fitt16</t>
  </si>
  <si>
    <t>VAT28</t>
  </si>
  <si>
    <t>Jogh17</t>
  </si>
  <si>
    <t>Fitt17</t>
  </si>
  <si>
    <t>VAT29</t>
  </si>
  <si>
    <t>Jogh18</t>
  </si>
  <si>
    <t>Fitt18</t>
  </si>
  <si>
    <t>VAT30</t>
  </si>
  <si>
    <t>Jogh19</t>
  </si>
  <si>
    <t>Fitt19</t>
  </si>
  <si>
    <t>VAT31</t>
  </si>
  <si>
    <t>Jogh20</t>
  </si>
  <si>
    <t>Fitt20</t>
  </si>
  <si>
    <t>VAT32</t>
  </si>
  <si>
    <t>Optional</t>
  </si>
  <si>
    <t>sysadmin-dsUAE</t>
  </si>
  <si>
    <t>ERT1234562406A001</t>
  </si>
  <si>
    <t>ERT1234562406A002</t>
  </si>
  <si>
    <t>ERT1234562406A003</t>
  </si>
  <si>
    <t>ERT1234562406A004</t>
  </si>
  <si>
    <t>ERT1234562406A005</t>
  </si>
  <si>
    <t>ERT1234562406A006</t>
  </si>
  <si>
    <t>ERT1234562406A007</t>
  </si>
  <si>
    <t>ERT1234562406A008</t>
  </si>
  <si>
    <t>ERT1234562406A009</t>
  </si>
  <si>
    <t>ERT1234562406A010</t>
  </si>
  <si>
    <t>ERT1234562406A011</t>
  </si>
  <si>
    <t>ERT1234562406A012</t>
  </si>
  <si>
    <t>ERT1234562406A013</t>
  </si>
  <si>
    <t>ERT1234562406A014</t>
  </si>
  <si>
    <t>ERT1234562406A015</t>
  </si>
  <si>
    <t>ERT1234562406A016</t>
  </si>
  <si>
    <t>ERT1234562406A017</t>
  </si>
  <si>
    <t>ERT1234562406A018</t>
  </si>
  <si>
    <t>ERT1234562406A019</t>
  </si>
  <si>
    <t>ERT1234562406A020</t>
  </si>
  <si>
    <t>sysadmin-spFleet</t>
  </si>
  <si>
    <t>Login_SDSP_User2</t>
  </si>
  <si>
    <t>saikrishnat@ibaseit.com</t>
  </si>
  <si>
    <t>Y62</t>
  </si>
  <si>
    <t>AT</t>
  </si>
  <si>
    <t>saikrishna-sdg</t>
  </si>
  <si>
    <t>Nissan new mbi</t>
  </si>
  <si>
    <t>100000 kms</t>
  </si>
  <si>
    <t>splanNum</t>
  </si>
  <si>
    <t>Plan_Amend_001</t>
  </si>
  <si>
    <t>Plan_Amend_002</t>
  </si>
  <si>
    <t>Plan_Amend_003</t>
  </si>
  <si>
    <t>Plan_Amend_004</t>
  </si>
  <si>
    <t>Plan_Amend_005</t>
  </si>
  <si>
    <t>Plan_Amend_006</t>
  </si>
  <si>
    <t>Plan_Amend_007</t>
  </si>
  <si>
    <t>Plan_Amend_008</t>
  </si>
  <si>
    <t>Plan_Amend_009</t>
  </si>
  <si>
    <t>Plan_Amend_010</t>
  </si>
  <si>
    <t>Plan_Amend_011</t>
  </si>
  <si>
    <t>Plan_Amend_012</t>
  </si>
  <si>
    <t>Plan_Amend_013</t>
  </si>
  <si>
    <t>Plan_Amend_014</t>
  </si>
  <si>
    <t>Plan_Amend_015</t>
  </si>
  <si>
    <t>Plan_Amend_016</t>
  </si>
  <si>
    <t>Plan_Amend_017</t>
  </si>
  <si>
    <t>Plan_Amend_018</t>
  </si>
  <si>
    <t>Plan_Amend_019</t>
  </si>
  <si>
    <t>Plan_Amend_020</t>
  </si>
  <si>
    <t>0011736</t>
  </si>
  <si>
    <t>0011737</t>
  </si>
  <si>
    <t>0011738</t>
  </si>
  <si>
    <t>0011739</t>
  </si>
  <si>
    <t>0011740</t>
  </si>
  <si>
    <t>0011741</t>
  </si>
  <si>
    <t>0011742</t>
  </si>
  <si>
    <t>0011743</t>
  </si>
  <si>
    <t>0011744</t>
  </si>
  <si>
    <t>0011745</t>
  </si>
  <si>
    <t>0011746</t>
  </si>
  <si>
    <t>0011747</t>
  </si>
  <si>
    <t>0011748</t>
  </si>
  <si>
    <t>0011749</t>
  </si>
  <si>
    <t>0011750</t>
  </si>
  <si>
    <t>0011751</t>
  </si>
  <si>
    <t>0011752</t>
  </si>
  <si>
    <t>0011753</t>
  </si>
  <si>
    <t>0011754</t>
  </si>
  <si>
    <t>0011755</t>
  </si>
  <si>
    <t>0011756</t>
  </si>
  <si>
    <t>0011757</t>
  </si>
  <si>
    <t>0011758</t>
  </si>
  <si>
    <t>0011759</t>
  </si>
  <si>
    <t>0011760</t>
  </si>
  <si>
    <t>0011761</t>
  </si>
  <si>
    <t>0011762</t>
  </si>
  <si>
    <t>0011763</t>
  </si>
  <si>
    <t>0011764</t>
  </si>
  <si>
    <t>0011765</t>
  </si>
  <si>
    <t>0011766</t>
  </si>
  <si>
    <t>0011767</t>
  </si>
  <si>
    <t>0011768</t>
  </si>
  <si>
    <t>0011769</t>
  </si>
  <si>
    <t>0011770</t>
  </si>
  <si>
    <t>0011771</t>
  </si>
  <si>
    <t>0011772</t>
  </si>
  <si>
    <t>0011773</t>
  </si>
  <si>
    <t>0011774</t>
  </si>
  <si>
    <t>0011775</t>
  </si>
  <si>
    <t>0011776</t>
  </si>
  <si>
    <t>0011777</t>
  </si>
  <si>
    <t>0011778</t>
  </si>
  <si>
    <t>0011779</t>
  </si>
  <si>
    <t>0011634</t>
  </si>
  <si>
    <t>sReasonCode</t>
  </si>
  <si>
    <t>sReasonNotes</t>
  </si>
  <si>
    <t>Incorrect Policy Start Date</t>
  </si>
  <si>
    <t>Incorrect Vehicle Details</t>
  </si>
  <si>
    <t>Incorrect Policy Details</t>
  </si>
  <si>
    <t>Auto Amend 1</t>
  </si>
  <si>
    <t>Auto Amend 3</t>
  </si>
  <si>
    <t>Auto Amend 5</t>
  </si>
  <si>
    <t>Auto Amend 7</t>
  </si>
  <si>
    <t>Auto Amend 9</t>
  </si>
  <si>
    <t>Auto Amend 2</t>
  </si>
  <si>
    <t>Auto Amend 4</t>
  </si>
  <si>
    <t>Auto Amend 6</t>
  </si>
  <si>
    <t>Auto Amend 8</t>
  </si>
  <si>
    <t>Auto Amend 10</t>
  </si>
  <si>
    <t>Auto Amend 11</t>
  </si>
  <si>
    <t>Auto Amend 12</t>
  </si>
  <si>
    <t>Auto Amend 13</t>
  </si>
  <si>
    <t>Auto Amend 14</t>
  </si>
  <si>
    <t>Auto Amend 15</t>
  </si>
  <si>
    <t>Auto Amend 16</t>
  </si>
  <si>
    <t>Auto Amend 17</t>
  </si>
  <si>
    <t>Auto Amend 18</t>
  </si>
  <si>
    <t>Auto Amend 19</t>
  </si>
  <si>
    <t>Auto Amend 20</t>
  </si>
  <si>
    <t>Auto Amend 21</t>
  </si>
  <si>
    <t>Auto Amend 22</t>
  </si>
  <si>
    <t>Auto Amend 23</t>
  </si>
  <si>
    <t>Auto Amend 24</t>
  </si>
  <si>
    <t>Auto Amend 25</t>
  </si>
  <si>
    <t>Auto Amend 26</t>
  </si>
  <si>
    <t>Auto Amend 27</t>
  </si>
  <si>
    <t>Auto Amend 28</t>
  </si>
  <si>
    <t>Auto Amend 29</t>
  </si>
  <si>
    <t>Auto Amend 30</t>
  </si>
  <si>
    <t>Auto Amend 31</t>
  </si>
  <si>
    <t>Auto Amend 32</t>
  </si>
  <si>
    <t>Auto Amend 33</t>
  </si>
  <si>
    <t>Auto Amend 34</t>
  </si>
  <si>
    <t>Auto Amend 35</t>
  </si>
  <si>
    <t>Auto Amend 36</t>
  </si>
  <si>
    <t>Auto Amend 37</t>
  </si>
  <si>
    <t>Auto Amend 38</t>
  </si>
  <si>
    <t>Auto Amend 39</t>
  </si>
  <si>
    <t>Auto Amend 40</t>
  </si>
  <si>
    <t>Auto Amend 41</t>
  </si>
  <si>
    <t>Auto Amend 42</t>
  </si>
  <si>
    <t>Auto Amend 43</t>
  </si>
  <si>
    <t>Auto Amend 44</t>
  </si>
  <si>
    <t>Auto Amend 45</t>
  </si>
  <si>
    <t>sPassword</t>
  </si>
  <si>
    <t>Mercedes Benz</t>
  </si>
  <si>
    <t>EQA 350</t>
  </si>
  <si>
    <t>GLC-Class</t>
  </si>
  <si>
    <t>Y</t>
  </si>
  <si>
    <t>Automatic</t>
  </si>
  <si>
    <t>4x2</t>
  </si>
  <si>
    <t>Electric</t>
  </si>
  <si>
    <t>EQE 43 AMG</t>
  </si>
  <si>
    <t>GLB 35 AMG</t>
  </si>
  <si>
    <t>AMG Class</t>
  </si>
  <si>
    <t>Petrol</t>
  </si>
  <si>
    <t>G 63 AMG</t>
  </si>
  <si>
    <t>SL 63 AMG</t>
  </si>
  <si>
    <t>SL-Class</t>
  </si>
  <si>
    <t>SL 43 AMG</t>
  </si>
  <si>
    <t>SL Class</t>
  </si>
  <si>
    <t>SL 55 AMG</t>
  </si>
  <si>
    <t>MB Protector</t>
  </si>
  <si>
    <t>SMART</t>
  </si>
  <si>
    <t>sSalesPerson</t>
  </si>
  <si>
    <t>saisp</t>
  </si>
  <si>
    <t>saikrishna-sdg CC&amp;New</t>
  </si>
  <si>
    <t>Standard</t>
  </si>
  <si>
    <t>1500/3000</t>
  </si>
  <si>
    <t>1500/6000</t>
  </si>
  <si>
    <t>1500/9000</t>
  </si>
  <si>
    <t>Plan_Creation_SMAeligb_012</t>
  </si>
  <si>
    <t>Plan_Creation_SMAeligb_013</t>
  </si>
  <si>
    <t>Plan_Creation_SMAeligb_014</t>
  </si>
  <si>
    <t>Plan_Creation_SMAeligb_015</t>
  </si>
  <si>
    <t>Plan_Creation_SMAeligb_016</t>
  </si>
  <si>
    <t>Plan_Creation_SMAeligb_017</t>
  </si>
  <si>
    <t>Plan_Creation_SMAeligb_018</t>
  </si>
  <si>
    <t>Plan_Creation_SMAeligb_019</t>
  </si>
  <si>
    <t>Plan_Creation_SMAeligb_020</t>
  </si>
  <si>
    <t>Private</t>
  </si>
  <si>
    <t>reg123</t>
  </si>
  <si>
    <t>reg124</t>
  </si>
  <si>
    <t>reg125</t>
  </si>
  <si>
    <t>reg126</t>
  </si>
  <si>
    <t>reg127</t>
  </si>
  <si>
    <t>reg128</t>
  </si>
  <si>
    <t>reg129</t>
  </si>
  <si>
    <t>reg130</t>
  </si>
  <si>
    <t>reg131</t>
  </si>
  <si>
    <t>reg132</t>
  </si>
  <si>
    <t>reg133</t>
  </si>
  <si>
    <t>reg134</t>
  </si>
  <si>
    <t>reg135</t>
  </si>
  <si>
    <t>reg136</t>
  </si>
  <si>
    <t>reg137</t>
  </si>
  <si>
    <t>reg138</t>
  </si>
  <si>
    <t>reg139</t>
  </si>
  <si>
    <t>reg140</t>
  </si>
  <si>
    <t>reg141</t>
  </si>
  <si>
    <t>reg142</t>
  </si>
  <si>
    <t>Plan_Creation_MBIeligb_001</t>
  </si>
  <si>
    <t>Plan_Creation_MBIeligb_002</t>
  </si>
  <si>
    <t>Plan_Creation_MBIeligb_003</t>
  </si>
  <si>
    <t>Plan_Creation_MBIeligb_004</t>
  </si>
  <si>
    <t>Plan_Creation_MBIeligb_005</t>
  </si>
  <si>
    <t>Plan_Creation_MBIeligb_006</t>
  </si>
  <si>
    <t>Plan_Creation_MBIeligb_007</t>
  </si>
  <si>
    <t>Plan_Creation_MBIeligb_008</t>
  </si>
  <si>
    <t>Plan_Creation_MBIeligb_009</t>
  </si>
  <si>
    <t>Plan_Creation_MBIeligb_010</t>
  </si>
  <si>
    <t>Plan_Creation_MBIeligb_011</t>
  </si>
  <si>
    <t>Bumper to Bumper</t>
  </si>
  <si>
    <t>sysadmin-sp_SG_Test</t>
  </si>
  <si>
    <t>Login_SDSP_CCUser1</t>
  </si>
  <si>
    <t>sUserName</t>
  </si>
  <si>
    <t>sEmail</t>
  </si>
  <si>
    <t>String</t>
  </si>
  <si>
    <t>smake</t>
  </si>
  <si>
    <t>testData.get("sMake");</t>
  </si>
  <si>
    <t>smodel</t>
  </si>
  <si>
    <t>testData.get("smodel");</t>
  </si>
  <si>
    <t>sclass</t>
  </si>
  <si>
    <t>testData.get("sclass");</t>
  </si>
  <si>
    <t>testData.get("sEngineCC");</t>
  </si>
  <si>
    <t>sturbo</t>
  </si>
  <si>
    <t>testData.get("sturbo");</t>
  </si>
  <si>
    <t>transmission</t>
  </si>
  <si>
    <t>testData.get("transmission")</t>
  </si>
  <si>
    <t>sdrivetype</t>
  </si>
  <si>
    <t>testData.get("sdrivetype")</t>
  </si>
  <si>
    <t>sfueltype</t>
  </si>
  <si>
    <t>testData.get("sfueltype");</t>
  </si>
  <si>
    <t>testData.get("sMWSD");</t>
  </si>
  <si>
    <t>testData.get("sMWTerm");</t>
  </si>
  <si>
    <t>testData.get("sMWMileage");</t>
  </si>
  <si>
    <t>testData.get("sMileage");</t>
  </si>
  <si>
    <t>testData.get("sVSoldDate");</t>
  </si>
  <si>
    <t>testData.get("sPolicySoldDate");</t>
  </si>
  <si>
    <t>sDeliveyDate</t>
  </si>
  <si>
    <t>testData.get("sDeliveyDate");</t>
  </si>
  <si>
    <t>testData.get("sVIN");</t>
  </si>
  <si>
    <t>testData.get("sSellingDealer");</t>
  </si>
  <si>
    <t>testData.get("sSalesPerson");</t>
  </si>
  <si>
    <t>testData.get("sProduct");</t>
  </si>
  <si>
    <t>scusttype</t>
  </si>
  <si>
    <t>stitle</t>
  </si>
  <si>
    <t>sFirstName</t>
  </si>
  <si>
    <t>sLastName</t>
  </si>
  <si>
    <t>sAddress1</t>
  </si>
  <si>
    <t>sAddress2</t>
  </si>
  <si>
    <t>sPostCode</t>
  </si>
  <si>
    <t>sCEmail</t>
  </si>
  <si>
    <t>sVATNum</t>
  </si>
  <si>
    <t>sRegnum</t>
  </si>
  <si>
    <t>sMWED</t>
  </si>
  <si>
    <t>sPolicyStartDate</t>
  </si>
  <si>
    <t>sPolicyExpiryDate</t>
  </si>
  <si>
    <t>sStartKM</t>
  </si>
  <si>
    <t>sExpiryMileage</t>
  </si>
  <si>
    <t>sClaimTotal</t>
  </si>
  <si>
    <t>sClaimAggregate</t>
  </si>
  <si>
    <t>sPurchasePrice</t>
  </si>
  <si>
    <t xml:space="preserve">	259,888</t>
  </si>
  <si>
    <t>Plan_Creation_MBIeligb_012</t>
  </si>
  <si>
    <t>LoginTestCase</t>
  </si>
  <si>
    <t>PlanCreationTestCase</t>
  </si>
  <si>
    <t>CustomerTestCase</t>
  </si>
  <si>
    <t>MBI Plan1</t>
  </si>
  <si>
    <t>MBI Plan2</t>
  </si>
  <si>
    <t>Plan_Creation_MBIeligb_013</t>
  </si>
  <si>
    <t>MBI Plan3</t>
  </si>
  <si>
    <t>Plan_Creation_MBIeligb_014</t>
  </si>
  <si>
    <t>MBI Plan4</t>
  </si>
  <si>
    <t>Plan_Creation_MBIeligb_015</t>
  </si>
  <si>
    <t>Login</t>
  </si>
  <si>
    <t>TestScenario</t>
  </si>
  <si>
    <t>Yellow$202407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</si>
</sst>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2A00FF"/>
      <name val="Consolas"/>
      <family val="3"/>
    </font>
    <font>
      <sz val="12"/>
      <color rgb="FF2AA19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27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4" fillId="0" borderId="1" xfId="0" applyFont="1" applyBorder="1"/>
    <xf numFmtId="49" fontId="0" fillId="0" borderId="0" xfId="0" quotePrefix="1" applyNumberFormat="1"/>
    <xf numFmtId="14" fontId="0" fillId="0" borderId="0" xfId="0" quotePrefix="1" applyNumberFormat="1"/>
    <xf numFmtId="0" fontId="1" fillId="2" borderId="1" xfId="0" applyFont="1" applyFill="1" applyBorder="1"/>
    <xf numFmtId="0" fontId="5" fillId="0" borderId="2" xfId="2" applyFont="1" applyBorder="1" applyAlignment="1">
      <alignment horizontal="left" vertical="center"/>
    </xf>
    <xf numFmtId="0" fontId="5" fillId="0" borderId="2" xfId="3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3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3" quotePrefix="1" applyFont="1" applyBorder="1" applyAlignment="1">
      <alignment horizontal="left" vertical="center"/>
    </xf>
    <xf numFmtId="0" fontId="5" fillId="0" borderId="1" xfId="2" applyFont="1" applyBorder="1" applyAlignment="1">
      <alignment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1" xfId="2" applyFont="1" applyBorder="1" applyAlignment="1">
      <alignment vertical="center"/>
    </xf>
    <xf numFmtId="164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4">
    <cellStyle name="Hyperlink" xfId="1" builtinId="8"/>
    <cellStyle name="Normal" xfId="0" builtinId="0"/>
    <cellStyle name="Normal 2" xfId="2" xr:uid="{C1D91D23-5AE2-49C5-945D-0F15467C64B3}"/>
    <cellStyle name="Standard 2 2" xfId="3" xr:uid="{B51DDFB4-DC63-40EA-A5EA-AB7D9668B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62BA-8928-4728-A1A6-0CE5B7445B4B}">
  <dimension ref="A1:C9"/>
  <sheetViews>
    <sheetView tabSelected="1" workbookViewId="0">
      <selection activeCell="B3" sqref="B3"/>
    </sheetView>
  </sheetViews>
  <sheetFormatPr defaultRowHeight="14.4" x14ac:dyDescent="0.3"/>
  <cols>
    <col min="1" max="1" width="23.6640625" bestFit="1" customWidth="1"/>
    <col min="2" max="2" width="14.109375" bestFit="1" customWidth="1"/>
    <col min="3" max="3" width="22" customWidth="1"/>
  </cols>
  <sheetData>
    <row r="1" spans="1:3" s="1" customFormat="1" x14ac:dyDescent="0.3">
      <c r="A1" s="1" t="s">
        <v>0</v>
      </c>
      <c r="B1" s="1" t="s">
        <v>274</v>
      </c>
      <c r="C1" s="1" t="s">
        <v>345</v>
      </c>
    </row>
    <row r="2" spans="1:3" x14ac:dyDescent="0.3">
      <c r="A2" t="s">
        <v>35</v>
      </c>
      <c r="B2" s="3" t="s">
        <v>407</v>
      </c>
      <c r="C2" s="3" t="s">
        <v>1</v>
      </c>
    </row>
    <row r="3" spans="1:3" x14ac:dyDescent="0.3">
      <c r="A3" t="s">
        <v>344</v>
      </c>
      <c r="B3" s="3" t="s">
        <v>57</v>
      </c>
      <c r="C3" s="3" t="s">
        <v>343</v>
      </c>
    </row>
    <row r="4" spans="1:3" x14ac:dyDescent="0.3">
      <c r="A4" t="s">
        <v>37</v>
      </c>
      <c r="B4" s="3" t="s">
        <v>36</v>
      </c>
      <c r="C4" s="3" t="s">
        <v>53</v>
      </c>
    </row>
    <row r="5" spans="1:3" x14ac:dyDescent="0.3">
      <c r="A5" t="s">
        <v>38</v>
      </c>
      <c r="B5" s="3" t="s">
        <v>36</v>
      </c>
      <c r="C5" s="3" t="s">
        <v>54</v>
      </c>
    </row>
    <row r="6" spans="1:3" x14ac:dyDescent="0.3">
      <c r="A6" t="s">
        <v>39</v>
      </c>
      <c r="B6" s="3" t="s">
        <v>57</v>
      </c>
      <c r="C6" s="3" t="s">
        <v>129</v>
      </c>
    </row>
    <row r="7" spans="1:3" x14ac:dyDescent="0.3">
      <c r="A7" t="s">
        <v>40</v>
      </c>
      <c r="B7" s="3" t="s">
        <v>57</v>
      </c>
      <c r="C7" s="3" t="s">
        <v>56</v>
      </c>
    </row>
    <row r="8" spans="1:3" x14ac:dyDescent="0.3">
      <c r="A8" t="s">
        <v>41</v>
      </c>
      <c r="B8" s="3" t="s">
        <v>36</v>
      </c>
      <c r="C8" s="3" t="s">
        <v>55</v>
      </c>
    </row>
    <row r="9" spans="1:3" x14ac:dyDescent="0.3">
      <c r="A9" t="s">
        <v>151</v>
      </c>
      <c r="B9" s="3" t="s">
        <v>57</v>
      </c>
      <c r="C9" t="s">
        <v>150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D445-3606-458F-B1E7-557A3C391C94}">
  <dimension ref="A1:C8"/>
  <sheetViews>
    <sheetView workbookViewId="0">
      <selection activeCell="D10" sqref="D10"/>
    </sheetView>
  </sheetViews>
  <sheetFormatPr defaultRowHeight="14.4" x14ac:dyDescent="0.3"/>
  <cols>
    <col min="1" max="2" width="13.44140625" bestFit="1" customWidth="1"/>
    <col min="3" max="3" width="14.109375" bestFit="1" customWidth="1"/>
  </cols>
  <sheetData>
    <row r="1" spans="1:3" x14ac:dyDescent="0.3">
      <c r="A1" s="1" t="s">
        <v>0</v>
      </c>
      <c r="B1" s="1" t="s">
        <v>406</v>
      </c>
      <c r="C1" s="1"/>
    </row>
    <row r="2" spans="1:3" x14ac:dyDescent="0.3">
      <c r="A2" t="s">
        <v>405</v>
      </c>
      <c r="B2" t="s">
        <v>35</v>
      </c>
      <c r="C2" s="3"/>
    </row>
    <row r="3" spans="1:3" x14ac:dyDescent="0.3">
      <c r="B3" s="3"/>
      <c r="C3" s="3"/>
    </row>
    <row r="4" spans="1:3" x14ac:dyDescent="0.3">
      <c r="B4" s="3"/>
      <c r="C4" s="3"/>
    </row>
    <row r="5" spans="1:3" x14ac:dyDescent="0.3">
      <c r="B5" s="3"/>
      <c r="C5" s="3"/>
    </row>
    <row r="6" spans="1:3" x14ac:dyDescent="0.3">
      <c r="B6" s="3"/>
      <c r="C6" s="3"/>
    </row>
    <row r="7" spans="1:3" x14ac:dyDescent="0.3">
      <c r="B7" s="3"/>
      <c r="C7" s="3"/>
    </row>
    <row r="8" spans="1:3" x14ac:dyDescent="0.3">
      <c r="B8" s="3"/>
      <c r="C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949A-303A-4BDC-8B13-F7A5B48E0760}">
  <dimension ref="A1:L21"/>
  <sheetViews>
    <sheetView workbookViewId="0">
      <selection activeCell="A2" sqref="A2"/>
    </sheetView>
  </sheetViews>
  <sheetFormatPr defaultRowHeight="14.4" x14ac:dyDescent="0.3"/>
  <cols>
    <col min="1" max="1" width="16.88671875" bestFit="1" customWidth="1"/>
    <col min="2" max="3" width="16.88671875" customWidth="1"/>
    <col min="4" max="4" width="14.44140625" bestFit="1" customWidth="1"/>
    <col min="5" max="5" width="14.109375" bestFit="1" customWidth="1"/>
    <col min="9" max="9" width="14.88671875" bestFit="1" customWidth="1"/>
    <col min="10" max="10" width="16" bestFit="1" customWidth="1"/>
    <col min="11" max="11" width="19.88671875" bestFit="1" customWidth="1"/>
  </cols>
  <sheetData>
    <row r="1" spans="1:12" s="1" customFormat="1" x14ac:dyDescent="0.3">
      <c r="A1" s="1" t="s">
        <v>0</v>
      </c>
      <c r="B1" s="1" t="s">
        <v>375</v>
      </c>
      <c r="C1" s="1" t="s">
        <v>376</v>
      </c>
      <c r="D1" s="1" t="s">
        <v>377</v>
      </c>
      <c r="E1" s="1" t="s">
        <v>378</v>
      </c>
      <c r="F1" s="1" t="s">
        <v>379</v>
      </c>
      <c r="G1" s="1" t="s">
        <v>380</v>
      </c>
      <c r="H1" s="1" t="s">
        <v>381</v>
      </c>
      <c r="I1" s="1" t="s">
        <v>346</v>
      </c>
      <c r="J1" s="1" t="s">
        <v>382</v>
      </c>
      <c r="K1" s="1" t="s">
        <v>383</v>
      </c>
      <c r="L1" s="1" t="s">
        <v>384</v>
      </c>
    </row>
    <row r="2" spans="1:12" x14ac:dyDescent="0.3">
      <c r="A2" t="s">
        <v>2</v>
      </c>
      <c r="B2" t="s">
        <v>310</v>
      </c>
      <c r="C2" t="s">
        <v>42</v>
      </c>
      <c r="D2" t="s">
        <v>22</v>
      </c>
      <c r="E2" t="s">
        <v>43</v>
      </c>
      <c r="F2" t="s">
        <v>21</v>
      </c>
      <c r="G2" t="s">
        <v>23</v>
      </c>
      <c r="H2" t="s">
        <v>24</v>
      </c>
      <c r="I2" s="2" t="s">
        <v>152</v>
      </c>
      <c r="J2" s="2" t="s">
        <v>152</v>
      </c>
      <c r="K2" t="s">
        <v>25</v>
      </c>
      <c r="L2" t="s">
        <v>311</v>
      </c>
    </row>
    <row r="3" spans="1:12" x14ac:dyDescent="0.3">
      <c r="A3" t="s">
        <v>3</v>
      </c>
      <c r="B3" t="s">
        <v>310</v>
      </c>
      <c r="C3" t="s">
        <v>42</v>
      </c>
      <c r="D3" t="s">
        <v>12</v>
      </c>
      <c r="E3" t="s">
        <v>44</v>
      </c>
      <c r="F3" t="s">
        <v>21</v>
      </c>
      <c r="G3" t="s">
        <v>23</v>
      </c>
      <c r="H3" t="s">
        <v>24</v>
      </c>
      <c r="I3" s="2" t="s">
        <v>152</v>
      </c>
      <c r="J3" s="2" t="s">
        <v>152</v>
      </c>
      <c r="K3" t="s">
        <v>26</v>
      </c>
      <c r="L3" t="s">
        <v>312</v>
      </c>
    </row>
    <row r="4" spans="1:12" x14ac:dyDescent="0.3">
      <c r="A4" t="s">
        <v>4</v>
      </c>
      <c r="B4" t="s">
        <v>310</v>
      </c>
      <c r="C4" t="s">
        <v>42</v>
      </c>
      <c r="D4" t="s">
        <v>13</v>
      </c>
      <c r="E4" t="s">
        <v>45</v>
      </c>
      <c r="F4" t="s">
        <v>21</v>
      </c>
      <c r="G4" t="s">
        <v>23</v>
      </c>
      <c r="H4" t="s">
        <v>24</v>
      </c>
      <c r="I4" s="2" t="s">
        <v>152</v>
      </c>
      <c r="J4" s="2" t="s">
        <v>152</v>
      </c>
      <c r="K4" t="s">
        <v>27</v>
      </c>
      <c r="L4" t="s">
        <v>313</v>
      </c>
    </row>
    <row r="5" spans="1:12" x14ac:dyDescent="0.3">
      <c r="A5" t="s">
        <v>5</v>
      </c>
      <c r="B5" t="s">
        <v>310</v>
      </c>
      <c r="C5" t="s">
        <v>42</v>
      </c>
      <c r="D5" t="s">
        <v>14</v>
      </c>
      <c r="E5" t="s">
        <v>46</v>
      </c>
      <c r="F5" t="s">
        <v>21</v>
      </c>
      <c r="G5" t="s">
        <v>23</v>
      </c>
      <c r="H5" t="s">
        <v>24</v>
      </c>
      <c r="I5" s="2" t="s">
        <v>152</v>
      </c>
      <c r="J5" s="2" t="s">
        <v>152</v>
      </c>
      <c r="K5" t="s">
        <v>28</v>
      </c>
      <c r="L5" t="s">
        <v>314</v>
      </c>
    </row>
    <row r="6" spans="1:12" x14ac:dyDescent="0.3">
      <c r="A6" t="s">
        <v>6</v>
      </c>
      <c r="B6" t="s">
        <v>310</v>
      </c>
      <c r="C6" t="s">
        <v>42</v>
      </c>
      <c r="D6" t="s">
        <v>15</v>
      </c>
      <c r="E6" t="s">
        <v>47</v>
      </c>
      <c r="F6" t="s">
        <v>21</v>
      </c>
      <c r="G6" t="s">
        <v>23</v>
      </c>
      <c r="H6" t="s">
        <v>24</v>
      </c>
      <c r="I6" s="2" t="s">
        <v>152</v>
      </c>
      <c r="J6" s="2" t="s">
        <v>152</v>
      </c>
      <c r="K6" t="s">
        <v>29</v>
      </c>
      <c r="L6" t="s">
        <v>315</v>
      </c>
    </row>
    <row r="7" spans="1:12" x14ac:dyDescent="0.3">
      <c r="A7" t="s">
        <v>7</v>
      </c>
      <c r="B7" t="s">
        <v>310</v>
      </c>
      <c r="C7" t="s">
        <v>42</v>
      </c>
      <c r="D7" t="s">
        <v>16</v>
      </c>
      <c r="E7" t="s">
        <v>48</v>
      </c>
      <c r="F7" t="s">
        <v>21</v>
      </c>
      <c r="G7" t="s">
        <v>23</v>
      </c>
      <c r="H7" t="s">
        <v>24</v>
      </c>
      <c r="I7" s="2" t="s">
        <v>152</v>
      </c>
      <c r="J7" s="2" t="s">
        <v>152</v>
      </c>
      <c r="K7" t="s">
        <v>30</v>
      </c>
      <c r="L7" t="s">
        <v>316</v>
      </c>
    </row>
    <row r="8" spans="1:12" x14ac:dyDescent="0.3">
      <c r="A8" t="s">
        <v>8</v>
      </c>
      <c r="B8" t="s">
        <v>310</v>
      </c>
      <c r="C8" t="s">
        <v>42</v>
      </c>
      <c r="D8" t="s">
        <v>17</v>
      </c>
      <c r="E8" t="s">
        <v>49</v>
      </c>
      <c r="F8" t="s">
        <v>21</v>
      </c>
      <c r="G8" t="s">
        <v>23</v>
      </c>
      <c r="H8" t="s">
        <v>24</v>
      </c>
      <c r="I8" s="2" t="s">
        <v>152</v>
      </c>
      <c r="J8" s="2" t="s">
        <v>152</v>
      </c>
      <c r="K8" t="s">
        <v>31</v>
      </c>
      <c r="L8" t="s">
        <v>317</v>
      </c>
    </row>
    <row r="9" spans="1:12" x14ac:dyDescent="0.3">
      <c r="A9" t="s">
        <v>9</v>
      </c>
      <c r="B9" t="s">
        <v>310</v>
      </c>
      <c r="C9" t="s">
        <v>42</v>
      </c>
      <c r="D9" t="s">
        <v>18</v>
      </c>
      <c r="E9" t="s">
        <v>50</v>
      </c>
      <c r="F9" t="s">
        <v>21</v>
      </c>
      <c r="G9" t="s">
        <v>23</v>
      </c>
      <c r="H9" t="s">
        <v>24</v>
      </c>
      <c r="I9" s="2" t="s">
        <v>152</v>
      </c>
      <c r="J9" s="2" t="s">
        <v>152</v>
      </c>
      <c r="K9" t="s">
        <v>32</v>
      </c>
      <c r="L9" t="s">
        <v>318</v>
      </c>
    </row>
    <row r="10" spans="1:12" x14ac:dyDescent="0.3">
      <c r="A10" t="s">
        <v>10</v>
      </c>
      <c r="B10" t="s">
        <v>310</v>
      </c>
      <c r="C10" t="s">
        <v>42</v>
      </c>
      <c r="D10" t="s">
        <v>19</v>
      </c>
      <c r="E10" t="s">
        <v>51</v>
      </c>
      <c r="F10" t="s">
        <v>21</v>
      </c>
      <c r="G10" t="s">
        <v>23</v>
      </c>
      <c r="H10" t="s">
        <v>24</v>
      </c>
      <c r="I10" s="2" t="s">
        <v>152</v>
      </c>
      <c r="J10" s="2" t="s">
        <v>152</v>
      </c>
      <c r="K10" t="s">
        <v>33</v>
      </c>
      <c r="L10" t="s">
        <v>319</v>
      </c>
    </row>
    <row r="11" spans="1:12" x14ac:dyDescent="0.3">
      <c r="A11" t="s">
        <v>11</v>
      </c>
      <c r="B11" t="s">
        <v>310</v>
      </c>
      <c r="C11" t="s">
        <v>42</v>
      </c>
      <c r="D11" t="s">
        <v>20</v>
      </c>
      <c r="E11" t="s">
        <v>52</v>
      </c>
      <c r="F11" t="s">
        <v>21</v>
      </c>
      <c r="G11" t="s">
        <v>23</v>
      </c>
      <c r="H11" t="s">
        <v>24</v>
      </c>
      <c r="I11" s="2" t="s">
        <v>152</v>
      </c>
      <c r="J11" s="2" t="s">
        <v>152</v>
      </c>
      <c r="K11" t="s">
        <v>34</v>
      </c>
      <c r="L11" t="s">
        <v>320</v>
      </c>
    </row>
    <row r="12" spans="1:12" x14ac:dyDescent="0.3">
      <c r="A12" t="s">
        <v>88</v>
      </c>
      <c r="B12" t="s">
        <v>310</v>
      </c>
      <c r="C12" t="s">
        <v>42</v>
      </c>
      <c r="D12" t="s">
        <v>98</v>
      </c>
      <c r="E12" t="s">
        <v>99</v>
      </c>
      <c r="F12" t="s">
        <v>21</v>
      </c>
      <c r="G12" t="s">
        <v>23</v>
      </c>
      <c r="H12" t="s">
        <v>24</v>
      </c>
      <c r="I12" s="2" t="s">
        <v>152</v>
      </c>
      <c r="J12" s="2" t="s">
        <v>152</v>
      </c>
      <c r="K12" t="s">
        <v>100</v>
      </c>
      <c r="L12" t="s">
        <v>321</v>
      </c>
    </row>
    <row r="13" spans="1:12" x14ac:dyDescent="0.3">
      <c r="A13" t="s">
        <v>89</v>
      </c>
      <c r="B13" t="s">
        <v>310</v>
      </c>
      <c r="C13" t="s">
        <v>42</v>
      </c>
      <c r="D13" t="s">
        <v>101</v>
      </c>
      <c r="E13" t="s">
        <v>102</v>
      </c>
      <c r="F13" t="s">
        <v>21</v>
      </c>
      <c r="G13" t="s">
        <v>23</v>
      </c>
      <c r="H13" t="s">
        <v>24</v>
      </c>
      <c r="I13" s="2" t="s">
        <v>152</v>
      </c>
      <c r="J13" s="2" t="s">
        <v>152</v>
      </c>
      <c r="K13" t="s">
        <v>103</v>
      </c>
      <c r="L13" t="s">
        <v>322</v>
      </c>
    </row>
    <row r="14" spans="1:12" x14ac:dyDescent="0.3">
      <c r="A14" t="s">
        <v>90</v>
      </c>
      <c r="B14" t="s">
        <v>310</v>
      </c>
      <c r="C14" t="s">
        <v>42</v>
      </c>
      <c r="D14" t="s">
        <v>104</v>
      </c>
      <c r="E14" t="s">
        <v>105</v>
      </c>
      <c r="F14" t="s">
        <v>21</v>
      </c>
      <c r="G14" t="s">
        <v>23</v>
      </c>
      <c r="H14" t="s">
        <v>24</v>
      </c>
      <c r="I14" s="2" t="s">
        <v>152</v>
      </c>
      <c r="J14" s="2" t="s">
        <v>152</v>
      </c>
      <c r="K14" t="s">
        <v>106</v>
      </c>
      <c r="L14" t="s">
        <v>323</v>
      </c>
    </row>
    <row r="15" spans="1:12" x14ac:dyDescent="0.3">
      <c r="A15" t="s">
        <v>91</v>
      </c>
      <c r="B15" t="s">
        <v>310</v>
      </c>
      <c r="C15" t="s">
        <v>42</v>
      </c>
      <c r="D15" t="s">
        <v>107</v>
      </c>
      <c r="E15" t="s">
        <v>108</v>
      </c>
      <c r="F15" t="s">
        <v>21</v>
      </c>
      <c r="G15" t="s">
        <v>23</v>
      </c>
      <c r="H15" t="s">
        <v>24</v>
      </c>
      <c r="I15" s="2" t="s">
        <v>152</v>
      </c>
      <c r="J15" s="2" t="s">
        <v>152</v>
      </c>
      <c r="K15" t="s">
        <v>109</v>
      </c>
      <c r="L15" t="s">
        <v>324</v>
      </c>
    </row>
    <row r="16" spans="1:12" x14ac:dyDescent="0.3">
      <c r="A16" t="s">
        <v>92</v>
      </c>
      <c r="B16" t="s">
        <v>310</v>
      </c>
      <c r="C16" t="s">
        <v>42</v>
      </c>
      <c r="D16" t="s">
        <v>110</v>
      </c>
      <c r="E16" t="s">
        <v>111</v>
      </c>
      <c r="F16" t="s">
        <v>21</v>
      </c>
      <c r="G16" t="s">
        <v>23</v>
      </c>
      <c r="H16" t="s">
        <v>24</v>
      </c>
      <c r="I16" s="2" t="s">
        <v>152</v>
      </c>
      <c r="J16" s="2" t="s">
        <v>152</v>
      </c>
      <c r="K16" t="s">
        <v>112</v>
      </c>
      <c r="L16" t="s">
        <v>325</v>
      </c>
    </row>
    <row r="17" spans="1:12" x14ac:dyDescent="0.3">
      <c r="A17" t="s">
        <v>93</v>
      </c>
      <c r="B17" t="s">
        <v>310</v>
      </c>
      <c r="C17" t="s">
        <v>42</v>
      </c>
      <c r="D17" t="s">
        <v>113</v>
      </c>
      <c r="E17" t="s">
        <v>114</v>
      </c>
      <c r="F17" t="s">
        <v>21</v>
      </c>
      <c r="G17" t="s">
        <v>23</v>
      </c>
      <c r="H17" t="s">
        <v>24</v>
      </c>
      <c r="I17" s="2" t="s">
        <v>152</v>
      </c>
      <c r="J17" s="2" t="s">
        <v>152</v>
      </c>
      <c r="K17" t="s">
        <v>115</v>
      </c>
      <c r="L17" t="s">
        <v>326</v>
      </c>
    </row>
    <row r="18" spans="1:12" x14ac:dyDescent="0.3">
      <c r="A18" t="s">
        <v>94</v>
      </c>
      <c r="B18" t="s">
        <v>310</v>
      </c>
      <c r="C18" t="s">
        <v>42</v>
      </c>
      <c r="D18" t="s">
        <v>116</v>
      </c>
      <c r="E18" t="s">
        <v>117</v>
      </c>
      <c r="F18" t="s">
        <v>21</v>
      </c>
      <c r="G18" t="s">
        <v>23</v>
      </c>
      <c r="H18" t="s">
        <v>24</v>
      </c>
      <c r="I18" s="2" t="s">
        <v>152</v>
      </c>
      <c r="J18" s="2" t="s">
        <v>152</v>
      </c>
      <c r="K18" t="s">
        <v>118</v>
      </c>
      <c r="L18" t="s">
        <v>327</v>
      </c>
    </row>
    <row r="19" spans="1:12" x14ac:dyDescent="0.3">
      <c r="A19" t="s">
        <v>95</v>
      </c>
      <c r="B19" t="s">
        <v>310</v>
      </c>
      <c r="C19" t="s">
        <v>42</v>
      </c>
      <c r="D19" t="s">
        <v>119</v>
      </c>
      <c r="E19" t="s">
        <v>120</v>
      </c>
      <c r="F19" t="s">
        <v>21</v>
      </c>
      <c r="G19" t="s">
        <v>23</v>
      </c>
      <c r="H19" t="s">
        <v>24</v>
      </c>
      <c r="I19" s="2" t="s">
        <v>152</v>
      </c>
      <c r="J19" s="2" t="s">
        <v>152</v>
      </c>
      <c r="K19" t="s">
        <v>121</v>
      </c>
      <c r="L19" t="s">
        <v>328</v>
      </c>
    </row>
    <row r="20" spans="1:12" x14ac:dyDescent="0.3">
      <c r="A20" t="s">
        <v>96</v>
      </c>
      <c r="B20" t="s">
        <v>310</v>
      </c>
      <c r="C20" t="s">
        <v>42</v>
      </c>
      <c r="D20" t="s">
        <v>122</v>
      </c>
      <c r="E20" t="s">
        <v>123</v>
      </c>
      <c r="F20" t="s">
        <v>21</v>
      </c>
      <c r="G20" t="s">
        <v>23</v>
      </c>
      <c r="H20" t="s">
        <v>24</v>
      </c>
      <c r="I20" s="2" t="s">
        <v>152</v>
      </c>
      <c r="J20" s="2" t="s">
        <v>152</v>
      </c>
      <c r="K20" t="s">
        <v>124</v>
      </c>
      <c r="L20" t="s">
        <v>329</v>
      </c>
    </row>
    <row r="21" spans="1:12" x14ac:dyDescent="0.3">
      <c r="A21" t="s">
        <v>97</v>
      </c>
      <c r="B21" t="s">
        <v>310</v>
      </c>
      <c r="C21" t="s">
        <v>42</v>
      </c>
      <c r="D21" t="s">
        <v>125</v>
      </c>
      <c r="E21" t="s">
        <v>126</v>
      </c>
      <c r="F21" t="s">
        <v>21</v>
      </c>
      <c r="G21" t="s">
        <v>23</v>
      </c>
      <c r="H21" t="s">
        <v>24</v>
      </c>
      <c r="I21" s="2" t="s">
        <v>152</v>
      </c>
      <c r="J21" s="2" t="s">
        <v>152</v>
      </c>
      <c r="K21" t="s">
        <v>127</v>
      </c>
      <c r="L21" t="s">
        <v>330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9B40-FC12-4178-958D-D146C9CC645C}">
  <dimension ref="A1:Z46"/>
  <sheetViews>
    <sheetView workbookViewId="0">
      <selection activeCell="A3" sqref="A3"/>
    </sheetView>
  </sheetViews>
  <sheetFormatPr defaultRowHeight="14.4" x14ac:dyDescent="0.3"/>
  <cols>
    <col min="1" max="1" width="27" bestFit="1" customWidth="1"/>
    <col min="2" max="2" width="27" customWidth="1"/>
    <col min="3" max="3" width="22" customWidth="1"/>
    <col min="4" max="4" width="14.109375" bestFit="1" customWidth="1"/>
    <col min="11" max="11" width="13.5546875" customWidth="1"/>
    <col min="12" max="12" width="10.33203125" bestFit="1" customWidth="1"/>
    <col min="15" max="15" width="10.6640625" bestFit="1" customWidth="1"/>
    <col min="16" max="16" width="15.33203125" bestFit="1" customWidth="1"/>
    <col min="17" max="17" width="14.33203125" bestFit="1" customWidth="1"/>
    <col min="18" max="18" width="19.33203125" bestFit="1" customWidth="1"/>
    <col min="19" max="19" width="15.88671875" bestFit="1" customWidth="1"/>
    <col min="20" max="20" width="11.33203125" bestFit="1" customWidth="1"/>
    <col min="21" max="21" width="10.33203125" customWidth="1"/>
    <col min="23" max="23" width="17.6640625" bestFit="1" customWidth="1"/>
    <col min="24" max="24" width="19" bestFit="1" customWidth="1"/>
    <col min="25" max="25" width="24.109375" bestFit="1" customWidth="1"/>
    <col min="26" max="26" width="13.6640625" bestFit="1" customWidth="1"/>
  </cols>
  <sheetData>
    <row r="1" spans="1:26" x14ac:dyDescent="0.3">
      <c r="A1" s="1" t="s">
        <v>0</v>
      </c>
      <c r="B1" s="1" t="s">
        <v>158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76</v>
      </c>
      <c r="T1" s="1" t="s">
        <v>77</v>
      </c>
      <c r="U1" s="1" t="s">
        <v>79</v>
      </c>
      <c r="V1" s="1" t="s">
        <v>81</v>
      </c>
      <c r="W1" s="1" t="s">
        <v>82</v>
      </c>
      <c r="X1" s="1" t="s">
        <v>83</v>
      </c>
      <c r="Y1" s="1" t="s">
        <v>224</v>
      </c>
      <c r="Z1" s="1" t="s">
        <v>225</v>
      </c>
    </row>
    <row r="2" spans="1:26" x14ac:dyDescent="0.3">
      <c r="A2" t="s">
        <v>159</v>
      </c>
      <c r="B2" s="5" t="s">
        <v>223</v>
      </c>
      <c r="C2" s="4"/>
      <c r="D2" s="4"/>
      <c r="E2" s="4"/>
      <c r="F2" s="4"/>
      <c r="G2" s="4"/>
      <c r="H2" s="4"/>
      <c r="I2" s="4"/>
      <c r="J2" s="3">
        <v>1997</v>
      </c>
      <c r="K2" s="6">
        <f ca="1">DATE(YEAR(P2),MONTH(P2)-33,DAY(P2)-1)</f>
        <v>44515</v>
      </c>
      <c r="L2" s="3"/>
      <c r="M2" s="3"/>
      <c r="N2" s="3">
        <v>15000</v>
      </c>
      <c r="O2" s="6">
        <f t="shared" ref="O2:P21" ca="1" si="0">TODAY()</f>
        <v>45520</v>
      </c>
      <c r="P2" s="6">
        <f t="shared" ca="1" si="0"/>
        <v>45520</v>
      </c>
      <c r="Q2" s="3"/>
      <c r="R2" s="3"/>
      <c r="S2" t="s">
        <v>156</v>
      </c>
      <c r="T2" t="s">
        <v>78</v>
      </c>
      <c r="U2" t="s">
        <v>80</v>
      </c>
      <c r="V2" s="3">
        <v>24</v>
      </c>
      <c r="W2" s="3">
        <v>50000</v>
      </c>
      <c r="X2" t="s">
        <v>84</v>
      </c>
      <c r="Y2" t="s">
        <v>226</v>
      </c>
      <c r="Z2" t="s">
        <v>229</v>
      </c>
    </row>
    <row r="3" spans="1:26" x14ac:dyDescent="0.3">
      <c r="A3" t="s">
        <v>160</v>
      </c>
      <c r="B3" s="5" t="s">
        <v>179</v>
      </c>
      <c r="C3" s="4" t="s">
        <v>85</v>
      </c>
      <c r="D3" s="4" t="s">
        <v>86</v>
      </c>
      <c r="E3" s="4" t="s">
        <v>153</v>
      </c>
      <c r="F3" s="4" t="s">
        <v>65</v>
      </c>
      <c r="G3" s="4" t="s">
        <v>154</v>
      </c>
      <c r="H3" s="4" t="s">
        <v>87</v>
      </c>
      <c r="I3" s="4" t="s">
        <v>65</v>
      </c>
      <c r="J3" s="3">
        <v>1997</v>
      </c>
      <c r="K3" s="6">
        <f ca="1">DATE(YEAR(P3),MONTH(P3)-33,DAY(P3))</f>
        <v>44516</v>
      </c>
      <c r="L3" s="3">
        <v>36</v>
      </c>
      <c r="M3" s="3" t="s">
        <v>157</v>
      </c>
      <c r="N3" s="3">
        <v>100000</v>
      </c>
      <c r="O3" s="6">
        <f t="shared" ca="1" si="0"/>
        <v>45520</v>
      </c>
      <c r="P3" s="6">
        <f t="shared" ca="1" si="0"/>
        <v>45520</v>
      </c>
      <c r="Q3" s="3">
        <v>4000</v>
      </c>
      <c r="R3" s="3" t="s">
        <v>131</v>
      </c>
      <c r="S3" t="s">
        <v>156</v>
      </c>
      <c r="T3" t="s">
        <v>78</v>
      </c>
      <c r="U3" t="s">
        <v>128</v>
      </c>
      <c r="V3" s="3">
        <v>24</v>
      </c>
      <c r="W3" s="3">
        <v>50000</v>
      </c>
      <c r="X3" t="s">
        <v>84</v>
      </c>
      <c r="Y3" t="s">
        <v>227</v>
      </c>
      <c r="Z3" t="s">
        <v>234</v>
      </c>
    </row>
    <row r="4" spans="1:26" x14ac:dyDescent="0.3">
      <c r="A4" t="s">
        <v>161</v>
      </c>
      <c r="B4" s="5" t="s">
        <v>180</v>
      </c>
      <c r="C4" s="4" t="s">
        <v>85</v>
      </c>
      <c r="D4" s="4" t="s">
        <v>86</v>
      </c>
      <c r="E4" s="4" t="s">
        <v>153</v>
      </c>
      <c r="F4" s="4" t="s">
        <v>65</v>
      </c>
      <c r="G4" s="4" t="s">
        <v>154</v>
      </c>
      <c r="H4" s="4" t="s">
        <v>87</v>
      </c>
      <c r="I4" s="4" t="s">
        <v>65</v>
      </c>
      <c r="J4" s="3">
        <v>1997</v>
      </c>
      <c r="K4" s="6">
        <f t="shared" ref="K4" ca="1" si="1">DATE(YEAR(P4),MONTH(P4),DAY(P4)-1)</f>
        <v>45519</v>
      </c>
      <c r="L4" s="3">
        <v>36</v>
      </c>
      <c r="M4" s="3" t="s">
        <v>157</v>
      </c>
      <c r="N4" s="3">
        <v>100</v>
      </c>
      <c r="O4" s="6">
        <f t="shared" ca="1" si="0"/>
        <v>45520</v>
      </c>
      <c r="P4" s="6">
        <f t="shared" ca="1" si="0"/>
        <v>45520</v>
      </c>
      <c r="Q4" s="3">
        <v>4000</v>
      </c>
      <c r="R4" s="3" t="s">
        <v>132</v>
      </c>
      <c r="S4" t="s">
        <v>156</v>
      </c>
      <c r="T4" t="s">
        <v>78</v>
      </c>
      <c r="U4" t="s">
        <v>80</v>
      </c>
      <c r="V4" s="3">
        <v>12</v>
      </c>
      <c r="W4" s="3">
        <v>25000</v>
      </c>
      <c r="X4" t="s">
        <v>84</v>
      </c>
      <c r="Y4" t="s">
        <v>228</v>
      </c>
      <c r="Z4" t="s">
        <v>230</v>
      </c>
    </row>
    <row r="5" spans="1:26" x14ac:dyDescent="0.3">
      <c r="A5" t="s">
        <v>162</v>
      </c>
      <c r="B5" s="5" t="s">
        <v>181</v>
      </c>
      <c r="C5" s="4" t="s">
        <v>85</v>
      </c>
      <c r="D5" s="4" t="s">
        <v>86</v>
      </c>
      <c r="E5" s="4" t="s">
        <v>153</v>
      </c>
      <c r="F5" s="4" t="s">
        <v>65</v>
      </c>
      <c r="G5" s="4" t="s">
        <v>154</v>
      </c>
      <c r="H5" s="4" t="s">
        <v>87</v>
      </c>
      <c r="I5" s="4" t="s">
        <v>65</v>
      </c>
      <c r="J5" s="3">
        <v>1997</v>
      </c>
      <c r="K5" s="6">
        <f t="shared" ref="K5" ca="1" si="2">DATE(YEAR(P5),MONTH(P5)-33,DAY(P5))</f>
        <v>44516</v>
      </c>
      <c r="L5" s="3">
        <v>36</v>
      </c>
      <c r="M5" s="3" t="s">
        <v>157</v>
      </c>
      <c r="N5" s="3">
        <v>100000</v>
      </c>
      <c r="O5" s="6">
        <f t="shared" ca="1" si="0"/>
        <v>45520</v>
      </c>
      <c r="P5" s="6">
        <f t="shared" ca="1" si="0"/>
        <v>45520</v>
      </c>
      <c r="Q5" s="3">
        <v>4000</v>
      </c>
      <c r="R5" s="3" t="s">
        <v>133</v>
      </c>
      <c r="S5" t="s">
        <v>156</v>
      </c>
      <c r="T5" t="s">
        <v>78</v>
      </c>
      <c r="U5" t="s">
        <v>128</v>
      </c>
      <c r="V5" s="3">
        <v>24</v>
      </c>
      <c r="W5" s="3">
        <v>50000</v>
      </c>
      <c r="X5" t="s">
        <v>84</v>
      </c>
      <c r="Y5" t="s">
        <v>226</v>
      </c>
      <c r="Z5" t="s">
        <v>235</v>
      </c>
    </row>
    <row r="6" spans="1:26" x14ac:dyDescent="0.3">
      <c r="A6" t="s">
        <v>163</v>
      </c>
      <c r="B6" s="5" t="s">
        <v>182</v>
      </c>
      <c r="C6" s="4" t="s">
        <v>85</v>
      </c>
      <c r="D6" s="4" t="s">
        <v>86</v>
      </c>
      <c r="E6" s="4" t="s">
        <v>153</v>
      </c>
      <c r="F6" s="4" t="s">
        <v>65</v>
      </c>
      <c r="G6" s="4" t="s">
        <v>154</v>
      </c>
      <c r="H6" s="4" t="s">
        <v>87</v>
      </c>
      <c r="I6" s="4" t="s">
        <v>65</v>
      </c>
      <c r="J6" s="3">
        <v>1997</v>
      </c>
      <c r="K6" s="6">
        <f t="shared" ref="K6" ca="1" si="3">DATE(YEAR(P6),MONTH(P6),DAY(P6)-1)</f>
        <v>45519</v>
      </c>
      <c r="L6" s="3">
        <v>36</v>
      </c>
      <c r="M6" s="3" t="s">
        <v>157</v>
      </c>
      <c r="N6" s="3">
        <v>100</v>
      </c>
      <c r="O6" s="6">
        <f t="shared" ca="1" si="0"/>
        <v>45520</v>
      </c>
      <c r="P6" s="6">
        <f t="shared" ca="1" si="0"/>
        <v>45520</v>
      </c>
      <c r="Q6" s="3">
        <v>4000</v>
      </c>
      <c r="R6" s="3" t="s">
        <v>134</v>
      </c>
      <c r="S6" t="s">
        <v>156</v>
      </c>
      <c r="T6" t="s">
        <v>78</v>
      </c>
      <c r="U6" t="s">
        <v>80</v>
      </c>
      <c r="V6" s="3">
        <v>12</v>
      </c>
      <c r="W6" s="3">
        <v>25000</v>
      </c>
      <c r="X6" t="s">
        <v>84</v>
      </c>
      <c r="Y6" t="s">
        <v>227</v>
      </c>
      <c r="Z6" t="s">
        <v>231</v>
      </c>
    </row>
    <row r="7" spans="1:26" x14ac:dyDescent="0.3">
      <c r="A7" t="s">
        <v>164</v>
      </c>
      <c r="B7" s="5" t="s">
        <v>183</v>
      </c>
      <c r="C7" s="4" t="s">
        <v>85</v>
      </c>
      <c r="D7" s="4" t="s">
        <v>86</v>
      </c>
      <c r="E7" s="4" t="s">
        <v>153</v>
      </c>
      <c r="F7" s="4" t="s">
        <v>65</v>
      </c>
      <c r="G7" s="4" t="s">
        <v>154</v>
      </c>
      <c r="H7" s="4" t="s">
        <v>87</v>
      </c>
      <c r="I7" s="4" t="s">
        <v>65</v>
      </c>
      <c r="J7" s="3">
        <v>1997</v>
      </c>
      <c r="K7" s="6">
        <f t="shared" ref="K7" ca="1" si="4">DATE(YEAR(P7),MONTH(P7)-33,DAY(P7))</f>
        <v>44516</v>
      </c>
      <c r="L7" s="3">
        <v>36</v>
      </c>
      <c r="M7" s="3" t="s">
        <v>157</v>
      </c>
      <c r="N7" s="3">
        <v>100000</v>
      </c>
      <c r="O7" s="6">
        <f t="shared" ca="1" si="0"/>
        <v>45520</v>
      </c>
      <c r="P7" s="6">
        <f t="shared" ca="1" si="0"/>
        <v>45520</v>
      </c>
      <c r="Q7" s="3">
        <v>4000</v>
      </c>
      <c r="R7" s="3" t="s">
        <v>135</v>
      </c>
      <c r="S7" t="s">
        <v>156</v>
      </c>
      <c r="T7" t="s">
        <v>78</v>
      </c>
      <c r="U7" t="s">
        <v>128</v>
      </c>
      <c r="V7" s="3">
        <v>24</v>
      </c>
      <c r="W7" s="3">
        <v>50000</v>
      </c>
      <c r="X7" t="s">
        <v>84</v>
      </c>
      <c r="Y7" t="s">
        <v>228</v>
      </c>
      <c r="Z7" t="s">
        <v>236</v>
      </c>
    </row>
    <row r="8" spans="1:26" x14ac:dyDescent="0.3">
      <c r="A8" t="s">
        <v>165</v>
      </c>
      <c r="B8" s="5" t="s">
        <v>184</v>
      </c>
      <c r="C8" s="4" t="s">
        <v>85</v>
      </c>
      <c r="D8" s="4" t="s">
        <v>86</v>
      </c>
      <c r="E8" s="4" t="s">
        <v>153</v>
      </c>
      <c r="F8" s="4" t="s">
        <v>65</v>
      </c>
      <c r="G8" s="4" t="s">
        <v>154</v>
      </c>
      <c r="H8" s="4" t="s">
        <v>87</v>
      </c>
      <c r="I8" s="4" t="s">
        <v>65</v>
      </c>
      <c r="J8" s="3">
        <v>1997</v>
      </c>
      <c r="K8" s="6">
        <f t="shared" ref="K8" ca="1" si="5">DATE(YEAR(P8),MONTH(P8),DAY(P8)-1)</f>
        <v>45519</v>
      </c>
      <c r="L8" s="3">
        <v>36</v>
      </c>
      <c r="M8" s="3" t="s">
        <v>157</v>
      </c>
      <c r="N8" s="3">
        <v>100</v>
      </c>
      <c r="O8" s="6">
        <f t="shared" ca="1" si="0"/>
        <v>45520</v>
      </c>
      <c r="P8" s="6">
        <f t="shared" ca="1" si="0"/>
        <v>45520</v>
      </c>
      <c r="Q8" s="3">
        <v>4000</v>
      </c>
      <c r="R8" s="3" t="s">
        <v>136</v>
      </c>
      <c r="S8" t="s">
        <v>156</v>
      </c>
      <c r="T8" t="s">
        <v>78</v>
      </c>
      <c r="U8" t="s">
        <v>80</v>
      </c>
      <c r="V8" s="3">
        <v>12</v>
      </c>
      <c r="W8" s="3">
        <v>25000</v>
      </c>
      <c r="X8" t="s">
        <v>84</v>
      </c>
      <c r="Y8" t="s">
        <v>226</v>
      </c>
      <c r="Z8" t="s">
        <v>232</v>
      </c>
    </row>
    <row r="9" spans="1:26" x14ac:dyDescent="0.3">
      <c r="A9" t="s">
        <v>166</v>
      </c>
      <c r="B9" s="5" t="s">
        <v>185</v>
      </c>
      <c r="C9" s="4" t="s">
        <v>85</v>
      </c>
      <c r="D9" s="4" t="s">
        <v>86</v>
      </c>
      <c r="E9" s="4" t="s">
        <v>153</v>
      </c>
      <c r="F9" s="4" t="s">
        <v>65</v>
      </c>
      <c r="G9" s="4" t="s">
        <v>154</v>
      </c>
      <c r="H9" s="4" t="s">
        <v>87</v>
      </c>
      <c r="I9" s="4" t="s">
        <v>65</v>
      </c>
      <c r="J9" s="3">
        <v>1997</v>
      </c>
      <c r="K9" s="6">
        <f t="shared" ref="K9" ca="1" si="6">DATE(YEAR(P9),MONTH(P9)-33,DAY(P9))</f>
        <v>44516</v>
      </c>
      <c r="L9" s="3">
        <v>36</v>
      </c>
      <c r="M9" s="3" t="s">
        <v>157</v>
      </c>
      <c r="N9" s="3">
        <v>100000</v>
      </c>
      <c r="O9" s="6">
        <f t="shared" ca="1" si="0"/>
        <v>45520</v>
      </c>
      <c r="P9" s="6">
        <f t="shared" ca="1" si="0"/>
        <v>45520</v>
      </c>
      <c r="Q9" s="3">
        <v>4000</v>
      </c>
      <c r="R9" s="3" t="s">
        <v>137</v>
      </c>
      <c r="S9" t="s">
        <v>156</v>
      </c>
      <c r="T9" t="s">
        <v>78</v>
      </c>
      <c r="U9" t="s">
        <v>128</v>
      </c>
      <c r="V9" s="3">
        <v>24</v>
      </c>
      <c r="W9" s="3">
        <v>50000</v>
      </c>
      <c r="X9" t="s">
        <v>84</v>
      </c>
      <c r="Y9" t="s">
        <v>227</v>
      </c>
      <c r="Z9" t="s">
        <v>237</v>
      </c>
    </row>
    <row r="10" spans="1:26" x14ac:dyDescent="0.3">
      <c r="A10" t="s">
        <v>167</v>
      </c>
      <c r="B10" s="5" t="s">
        <v>186</v>
      </c>
      <c r="C10" s="4" t="s">
        <v>85</v>
      </c>
      <c r="D10" s="4" t="s">
        <v>86</v>
      </c>
      <c r="E10" s="4" t="s">
        <v>153</v>
      </c>
      <c r="F10" s="4" t="s">
        <v>65</v>
      </c>
      <c r="G10" s="4" t="s">
        <v>154</v>
      </c>
      <c r="H10" s="4" t="s">
        <v>87</v>
      </c>
      <c r="I10" s="4" t="s">
        <v>65</v>
      </c>
      <c r="J10" s="3">
        <v>1997</v>
      </c>
      <c r="K10" s="6">
        <f t="shared" ref="K10" ca="1" si="7">DATE(YEAR(P10),MONTH(P10),DAY(P10)-1)</f>
        <v>45519</v>
      </c>
      <c r="L10" s="3">
        <v>36</v>
      </c>
      <c r="M10" s="3" t="s">
        <v>157</v>
      </c>
      <c r="N10" s="3">
        <v>100001</v>
      </c>
      <c r="O10" s="6">
        <f t="shared" ca="1" si="0"/>
        <v>45520</v>
      </c>
      <c r="P10" s="6">
        <f t="shared" ca="1" si="0"/>
        <v>45520</v>
      </c>
      <c r="Q10" s="3">
        <v>4000</v>
      </c>
      <c r="R10" s="3" t="s">
        <v>138</v>
      </c>
      <c r="S10" t="s">
        <v>156</v>
      </c>
      <c r="T10" t="s">
        <v>78</v>
      </c>
      <c r="U10" t="s">
        <v>80</v>
      </c>
      <c r="V10" s="3">
        <v>12</v>
      </c>
      <c r="W10" s="3">
        <v>25000</v>
      </c>
      <c r="X10" t="s">
        <v>84</v>
      </c>
      <c r="Y10" t="s">
        <v>228</v>
      </c>
      <c r="Z10" t="s">
        <v>233</v>
      </c>
    </row>
    <row r="11" spans="1:26" x14ac:dyDescent="0.3">
      <c r="A11" t="s">
        <v>168</v>
      </c>
      <c r="B11" s="5" t="s">
        <v>187</v>
      </c>
      <c r="C11" s="4" t="s">
        <v>85</v>
      </c>
      <c r="D11" s="4" t="s">
        <v>86</v>
      </c>
      <c r="E11" s="4" t="s">
        <v>153</v>
      </c>
      <c r="F11" s="4" t="s">
        <v>65</v>
      </c>
      <c r="G11" s="4" t="s">
        <v>154</v>
      </c>
      <c r="H11" s="4" t="s">
        <v>87</v>
      </c>
      <c r="I11" s="4" t="s">
        <v>65</v>
      </c>
      <c r="J11" s="3">
        <v>1997</v>
      </c>
      <c r="K11" s="6">
        <f t="shared" ref="K11" ca="1" si="8">DATE(YEAR(P11),MONTH(P11)-33,DAY(P11))</f>
        <v>44516</v>
      </c>
      <c r="L11" s="3">
        <v>36</v>
      </c>
      <c r="M11" s="3" t="s">
        <v>157</v>
      </c>
      <c r="N11" s="3">
        <v>150000</v>
      </c>
      <c r="O11" s="6">
        <f t="shared" ca="1" si="0"/>
        <v>45520</v>
      </c>
      <c r="P11" s="6">
        <f t="shared" ca="1" si="0"/>
        <v>45520</v>
      </c>
      <c r="Q11" s="3">
        <v>4000</v>
      </c>
      <c r="R11" s="3" t="s">
        <v>139</v>
      </c>
      <c r="S11" t="s">
        <v>156</v>
      </c>
      <c r="T11" t="s">
        <v>78</v>
      </c>
      <c r="U11" t="s">
        <v>128</v>
      </c>
      <c r="V11" s="3">
        <v>24</v>
      </c>
      <c r="W11" s="3">
        <v>50000</v>
      </c>
      <c r="X11" t="s">
        <v>84</v>
      </c>
      <c r="Y11" t="s">
        <v>226</v>
      </c>
      <c r="Z11" t="s">
        <v>238</v>
      </c>
    </row>
    <row r="12" spans="1:26" x14ac:dyDescent="0.3">
      <c r="A12" t="s">
        <v>169</v>
      </c>
      <c r="B12" s="5" t="s">
        <v>188</v>
      </c>
      <c r="C12" s="4" t="s">
        <v>85</v>
      </c>
      <c r="D12" s="4" t="s">
        <v>86</v>
      </c>
      <c r="E12" s="4" t="s">
        <v>153</v>
      </c>
      <c r="F12" s="4" t="s">
        <v>65</v>
      </c>
      <c r="G12" s="4" t="s">
        <v>154</v>
      </c>
      <c r="H12" s="4" t="s">
        <v>87</v>
      </c>
      <c r="I12" s="4" t="s">
        <v>65</v>
      </c>
      <c r="J12" s="3">
        <v>1997</v>
      </c>
      <c r="K12" s="6">
        <f t="shared" ref="K12" ca="1" si="9">DATE(YEAR(P12),MONTH(P12),DAY(P12)-1)</f>
        <v>45519</v>
      </c>
      <c r="L12" s="3">
        <v>36</v>
      </c>
      <c r="M12" s="3" t="s">
        <v>157</v>
      </c>
      <c r="N12" s="3">
        <v>100001</v>
      </c>
      <c r="O12" s="6">
        <f t="shared" ca="1" si="0"/>
        <v>45520</v>
      </c>
      <c r="P12" s="6">
        <f t="shared" ca="1" si="0"/>
        <v>45520</v>
      </c>
      <c r="Q12" s="3">
        <v>4000</v>
      </c>
      <c r="R12" s="3" t="s">
        <v>140</v>
      </c>
      <c r="S12" t="s">
        <v>156</v>
      </c>
      <c r="T12" t="s">
        <v>78</v>
      </c>
      <c r="U12" t="s">
        <v>80</v>
      </c>
      <c r="V12" s="3">
        <v>12</v>
      </c>
      <c r="W12" s="3">
        <v>25000</v>
      </c>
      <c r="X12" t="s">
        <v>84</v>
      </c>
      <c r="Y12" t="s">
        <v>227</v>
      </c>
      <c r="Z12" t="s">
        <v>239</v>
      </c>
    </row>
    <row r="13" spans="1:26" x14ac:dyDescent="0.3">
      <c r="A13" t="s">
        <v>170</v>
      </c>
      <c r="B13" s="5" t="s">
        <v>189</v>
      </c>
      <c r="C13" s="4" t="s">
        <v>85</v>
      </c>
      <c r="D13" s="4" t="s">
        <v>86</v>
      </c>
      <c r="E13" s="4" t="s">
        <v>153</v>
      </c>
      <c r="F13" s="4" t="s">
        <v>65</v>
      </c>
      <c r="G13" s="4" t="s">
        <v>154</v>
      </c>
      <c r="H13" s="4" t="s">
        <v>87</v>
      </c>
      <c r="I13" s="4" t="s">
        <v>65</v>
      </c>
      <c r="J13" s="3">
        <v>1997</v>
      </c>
      <c r="K13" s="6">
        <f t="shared" ref="K13" ca="1" si="10">DATE(YEAR(P13),MONTH(P13)-33,DAY(P13))</f>
        <v>44516</v>
      </c>
      <c r="L13" s="3">
        <v>36</v>
      </c>
      <c r="M13" s="3" t="s">
        <v>157</v>
      </c>
      <c r="N13" s="3">
        <v>150000</v>
      </c>
      <c r="O13" s="6">
        <f t="shared" ca="1" si="0"/>
        <v>45520</v>
      </c>
      <c r="P13" s="6">
        <f t="shared" ca="1" si="0"/>
        <v>45520</v>
      </c>
      <c r="Q13" s="3">
        <v>4000</v>
      </c>
      <c r="R13" s="3" t="s">
        <v>141</v>
      </c>
      <c r="S13" t="s">
        <v>156</v>
      </c>
      <c r="T13" t="s">
        <v>78</v>
      </c>
      <c r="U13" t="s">
        <v>128</v>
      </c>
      <c r="V13" s="3">
        <v>24</v>
      </c>
      <c r="W13" s="3">
        <v>50000</v>
      </c>
      <c r="X13" t="s">
        <v>84</v>
      </c>
      <c r="Y13" t="s">
        <v>228</v>
      </c>
      <c r="Z13" t="s">
        <v>240</v>
      </c>
    </row>
    <row r="14" spans="1:26" x14ac:dyDescent="0.3">
      <c r="A14" t="s">
        <v>171</v>
      </c>
      <c r="B14" s="5" t="s">
        <v>190</v>
      </c>
      <c r="C14" s="4" t="s">
        <v>85</v>
      </c>
      <c r="D14" s="4" t="s">
        <v>86</v>
      </c>
      <c r="E14" s="4" t="s">
        <v>153</v>
      </c>
      <c r="F14" s="4" t="s">
        <v>65</v>
      </c>
      <c r="G14" s="4" t="s">
        <v>154</v>
      </c>
      <c r="H14" s="4" t="s">
        <v>87</v>
      </c>
      <c r="I14" s="4" t="s">
        <v>65</v>
      </c>
      <c r="J14" s="3">
        <v>1997</v>
      </c>
      <c r="K14" s="6">
        <f t="shared" ref="K14" ca="1" si="11">DATE(YEAR(P14),MONTH(P14),DAY(P14)-1)</f>
        <v>45519</v>
      </c>
      <c r="L14" s="3">
        <v>36</v>
      </c>
      <c r="M14" s="3" t="s">
        <v>157</v>
      </c>
      <c r="N14" s="3">
        <v>150001</v>
      </c>
      <c r="O14" s="6">
        <f t="shared" ca="1" si="0"/>
        <v>45520</v>
      </c>
      <c r="P14" s="6">
        <f t="shared" ca="1" si="0"/>
        <v>45520</v>
      </c>
      <c r="Q14" s="3">
        <v>4000</v>
      </c>
      <c r="R14" s="3" t="s">
        <v>142</v>
      </c>
      <c r="S14" t="s">
        <v>156</v>
      </c>
      <c r="T14" t="s">
        <v>78</v>
      </c>
      <c r="U14" t="s">
        <v>80</v>
      </c>
      <c r="V14" s="3">
        <v>12</v>
      </c>
      <c r="W14" s="3">
        <v>25000</v>
      </c>
      <c r="X14" t="s">
        <v>84</v>
      </c>
      <c r="Y14" t="s">
        <v>226</v>
      </c>
      <c r="Z14" t="s">
        <v>241</v>
      </c>
    </row>
    <row r="15" spans="1:26" x14ac:dyDescent="0.3">
      <c r="A15" t="s">
        <v>172</v>
      </c>
      <c r="B15" s="5" t="s">
        <v>191</v>
      </c>
      <c r="C15" s="4" t="s">
        <v>85</v>
      </c>
      <c r="D15" s="4" t="s">
        <v>86</v>
      </c>
      <c r="E15" s="4" t="s">
        <v>153</v>
      </c>
      <c r="F15" s="4" t="s">
        <v>65</v>
      </c>
      <c r="G15" s="4" t="s">
        <v>154</v>
      </c>
      <c r="H15" s="4" t="s">
        <v>87</v>
      </c>
      <c r="I15" s="4" t="s">
        <v>65</v>
      </c>
      <c r="J15" s="3">
        <v>1997</v>
      </c>
      <c r="K15" s="6">
        <f t="shared" ref="K15" ca="1" si="12">DATE(YEAR(P15),MONTH(P15)-33,DAY(P15))</f>
        <v>44516</v>
      </c>
      <c r="L15" s="3">
        <v>36</v>
      </c>
      <c r="M15" s="3" t="s">
        <v>157</v>
      </c>
      <c r="N15" s="3">
        <v>200000</v>
      </c>
      <c r="O15" s="6">
        <f t="shared" ca="1" si="0"/>
        <v>45520</v>
      </c>
      <c r="P15" s="6">
        <f t="shared" ca="1" si="0"/>
        <v>45520</v>
      </c>
      <c r="Q15" s="3">
        <v>4000</v>
      </c>
      <c r="R15" s="3" t="s">
        <v>143</v>
      </c>
      <c r="S15" t="s">
        <v>156</v>
      </c>
      <c r="T15" t="s">
        <v>78</v>
      </c>
      <c r="U15" t="s">
        <v>128</v>
      </c>
      <c r="V15" s="3">
        <v>24</v>
      </c>
      <c r="W15" s="3">
        <v>50000</v>
      </c>
      <c r="X15" t="s">
        <v>84</v>
      </c>
      <c r="Y15" t="s">
        <v>227</v>
      </c>
      <c r="Z15" t="s">
        <v>242</v>
      </c>
    </row>
    <row r="16" spans="1:26" x14ac:dyDescent="0.3">
      <c r="A16" t="s">
        <v>173</v>
      </c>
      <c r="B16" s="5" t="s">
        <v>192</v>
      </c>
      <c r="C16" s="4" t="s">
        <v>85</v>
      </c>
      <c r="D16" s="4" t="s">
        <v>86</v>
      </c>
      <c r="E16" s="4" t="s">
        <v>153</v>
      </c>
      <c r="F16" s="4" t="s">
        <v>65</v>
      </c>
      <c r="G16" s="4" t="s">
        <v>154</v>
      </c>
      <c r="H16" s="4" t="s">
        <v>87</v>
      </c>
      <c r="I16" s="4" t="s">
        <v>65</v>
      </c>
      <c r="J16" s="3">
        <v>1997</v>
      </c>
      <c r="K16" s="6">
        <f t="shared" ref="K16" ca="1" si="13">DATE(YEAR(P16),MONTH(P16),DAY(P16)-1)</f>
        <v>45519</v>
      </c>
      <c r="L16" s="3">
        <v>36</v>
      </c>
      <c r="M16" s="3" t="s">
        <v>157</v>
      </c>
      <c r="N16" s="3">
        <v>150001</v>
      </c>
      <c r="O16" s="6">
        <f t="shared" ca="1" si="0"/>
        <v>45520</v>
      </c>
      <c r="P16" s="6">
        <f t="shared" ca="1" si="0"/>
        <v>45520</v>
      </c>
      <c r="Q16" s="3">
        <v>4000</v>
      </c>
      <c r="R16" s="3" t="s">
        <v>144</v>
      </c>
      <c r="S16" t="s">
        <v>156</v>
      </c>
      <c r="T16" t="s">
        <v>78</v>
      </c>
      <c r="U16" t="s">
        <v>80</v>
      </c>
      <c r="V16" s="3">
        <v>12</v>
      </c>
      <c r="W16" s="3">
        <v>25000</v>
      </c>
      <c r="X16" t="s">
        <v>84</v>
      </c>
      <c r="Y16" t="s">
        <v>228</v>
      </c>
      <c r="Z16" t="s">
        <v>243</v>
      </c>
    </row>
    <row r="17" spans="1:26" x14ac:dyDescent="0.3">
      <c r="A17" t="s">
        <v>174</v>
      </c>
      <c r="B17" s="5" t="s">
        <v>193</v>
      </c>
      <c r="C17" s="4" t="s">
        <v>85</v>
      </c>
      <c r="D17" s="4" t="s">
        <v>86</v>
      </c>
      <c r="E17" s="4" t="s">
        <v>153</v>
      </c>
      <c r="F17" s="4" t="s">
        <v>65</v>
      </c>
      <c r="G17" s="4" t="s">
        <v>154</v>
      </c>
      <c r="H17" s="4" t="s">
        <v>87</v>
      </c>
      <c r="I17" s="4" t="s">
        <v>65</v>
      </c>
      <c r="J17" s="3">
        <v>1997</v>
      </c>
      <c r="K17" s="6">
        <f t="shared" ref="K17" ca="1" si="14">DATE(YEAR(P17),MONTH(P17)-33,DAY(P17))</f>
        <v>44516</v>
      </c>
      <c r="L17" s="3">
        <v>36</v>
      </c>
      <c r="M17" s="3" t="s">
        <v>157</v>
      </c>
      <c r="N17" s="3">
        <v>200000</v>
      </c>
      <c r="O17" s="6">
        <f t="shared" ca="1" si="0"/>
        <v>45520</v>
      </c>
      <c r="P17" s="6">
        <f t="shared" ca="1" si="0"/>
        <v>45520</v>
      </c>
      <c r="Q17" s="3">
        <v>4000</v>
      </c>
      <c r="R17" s="3" t="s">
        <v>145</v>
      </c>
      <c r="S17" t="s">
        <v>156</v>
      </c>
      <c r="T17" t="s">
        <v>78</v>
      </c>
      <c r="U17" t="s">
        <v>128</v>
      </c>
      <c r="V17" s="3">
        <v>24</v>
      </c>
      <c r="W17" s="3">
        <v>50000</v>
      </c>
      <c r="X17" t="s">
        <v>84</v>
      </c>
      <c r="Y17" t="s">
        <v>226</v>
      </c>
      <c r="Z17" t="s">
        <v>244</v>
      </c>
    </row>
    <row r="18" spans="1:26" x14ac:dyDescent="0.3">
      <c r="A18" t="s">
        <v>175</v>
      </c>
      <c r="B18" s="5" t="s">
        <v>194</v>
      </c>
      <c r="C18" s="4" t="s">
        <v>85</v>
      </c>
      <c r="D18" s="4" t="s">
        <v>86</v>
      </c>
      <c r="E18" s="4" t="s">
        <v>153</v>
      </c>
      <c r="F18" s="4" t="s">
        <v>65</v>
      </c>
      <c r="G18" s="4" t="s">
        <v>154</v>
      </c>
      <c r="H18" s="4" t="s">
        <v>87</v>
      </c>
      <c r="I18" s="4" t="s">
        <v>65</v>
      </c>
      <c r="J18" s="3">
        <v>1997</v>
      </c>
      <c r="K18" s="6">
        <f t="shared" ref="K18" ca="1" si="15">DATE(YEAR(P18),MONTH(P18),DAY(P18)-1)</f>
        <v>45519</v>
      </c>
      <c r="L18" s="3">
        <v>36</v>
      </c>
      <c r="M18" s="3" t="s">
        <v>157</v>
      </c>
      <c r="N18" s="3">
        <v>100</v>
      </c>
      <c r="O18" s="6">
        <f t="shared" ca="1" si="0"/>
        <v>45520</v>
      </c>
      <c r="P18" s="6">
        <f t="shared" ca="1" si="0"/>
        <v>45520</v>
      </c>
      <c r="Q18" s="3">
        <v>4000</v>
      </c>
      <c r="R18" s="3" t="s">
        <v>146</v>
      </c>
      <c r="S18" t="s">
        <v>156</v>
      </c>
      <c r="T18" t="s">
        <v>78</v>
      </c>
      <c r="U18" t="s">
        <v>80</v>
      </c>
      <c r="V18" s="3">
        <v>12</v>
      </c>
      <c r="W18" s="3">
        <v>25000</v>
      </c>
      <c r="X18" t="s">
        <v>84</v>
      </c>
      <c r="Y18" t="s">
        <v>227</v>
      </c>
      <c r="Z18" t="s">
        <v>245</v>
      </c>
    </row>
    <row r="19" spans="1:26" x14ac:dyDescent="0.3">
      <c r="A19" t="s">
        <v>176</v>
      </c>
      <c r="B19" s="5" t="s">
        <v>195</v>
      </c>
      <c r="C19" s="4" t="s">
        <v>85</v>
      </c>
      <c r="D19" s="4" t="s">
        <v>86</v>
      </c>
      <c r="E19" s="4" t="s">
        <v>153</v>
      </c>
      <c r="F19" s="4" t="s">
        <v>65</v>
      </c>
      <c r="G19" s="4" t="s">
        <v>154</v>
      </c>
      <c r="H19" s="4" t="s">
        <v>87</v>
      </c>
      <c r="I19" s="4" t="s">
        <v>65</v>
      </c>
      <c r="J19" s="3">
        <v>1997</v>
      </c>
      <c r="K19" s="6">
        <f t="shared" ref="K19" ca="1" si="16">DATE(YEAR(P19),MONTH(P19)-33,DAY(P19))</f>
        <v>44516</v>
      </c>
      <c r="L19" s="3">
        <v>36</v>
      </c>
      <c r="M19" s="3" t="s">
        <v>157</v>
      </c>
      <c r="N19" s="3">
        <v>100000</v>
      </c>
      <c r="O19" s="6">
        <f t="shared" ca="1" si="0"/>
        <v>45520</v>
      </c>
      <c r="P19" s="6">
        <f t="shared" ca="1" si="0"/>
        <v>45520</v>
      </c>
      <c r="Q19" s="3">
        <v>4000</v>
      </c>
      <c r="R19" s="3" t="s">
        <v>147</v>
      </c>
      <c r="S19" t="s">
        <v>156</v>
      </c>
      <c r="T19" t="s">
        <v>78</v>
      </c>
      <c r="U19" t="s">
        <v>128</v>
      </c>
      <c r="V19" s="3">
        <v>24</v>
      </c>
      <c r="W19" s="3">
        <v>50000</v>
      </c>
      <c r="X19" t="s">
        <v>84</v>
      </c>
      <c r="Y19" t="s">
        <v>228</v>
      </c>
      <c r="Z19" t="s">
        <v>246</v>
      </c>
    </row>
    <row r="20" spans="1:26" x14ac:dyDescent="0.3">
      <c r="A20" t="s">
        <v>177</v>
      </c>
      <c r="B20" s="5" t="s">
        <v>196</v>
      </c>
      <c r="C20" s="4" t="s">
        <v>85</v>
      </c>
      <c r="D20" s="4" t="s">
        <v>86</v>
      </c>
      <c r="E20" s="4" t="s">
        <v>153</v>
      </c>
      <c r="F20" s="4" t="s">
        <v>65</v>
      </c>
      <c r="G20" s="4" t="s">
        <v>154</v>
      </c>
      <c r="H20" s="4" t="s">
        <v>87</v>
      </c>
      <c r="I20" s="4" t="s">
        <v>65</v>
      </c>
      <c r="J20" s="3">
        <v>1997</v>
      </c>
      <c r="K20" s="6">
        <f t="shared" ref="K20" ca="1" si="17">DATE(YEAR(P20),MONTH(P20),DAY(P20)-1)</f>
        <v>45519</v>
      </c>
      <c r="L20" s="3">
        <v>36</v>
      </c>
      <c r="M20" s="3" t="s">
        <v>157</v>
      </c>
      <c r="N20" s="3">
        <v>100000</v>
      </c>
      <c r="O20" s="6">
        <f t="shared" ca="1" si="0"/>
        <v>45520</v>
      </c>
      <c r="P20" s="6">
        <f t="shared" ca="1" si="0"/>
        <v>45520</v>
      </c>
      <c r="Q20" s="3">
        <v>4000</v>
      </c>
      <c r="R20" s="3" t="s">
        <v>148</v>
      </c>
      <c r="S20" t="s">
        <v>156</v>
      </c>
      <c r="T20" t="s">
        <v>78</v>
      </c>
      <c r="U20" t="s">
        <v>80</v>
      </c>
      <c r="V20" s="3">
        <v>12</v>
      </c>
      <c r="W20" s="3">
        <v>25000</v>
      </c>
      <c r="X20" t="s">
        <v>84</v>
      </c>
      <c r="Y20" t="s">
        <v>226</v>
      </c>
      <c r="Z20" t="s">
        <v>247</v>
      </c>
    </row>
    <row r="21" spans="1:26" x14ac:dyDescent="0.3">
      <c r="A21" t="s">
        <v>178</v>
      </c>
      <c r="B21" s="5" t="s">
        <v>197</v>
      </c>
      <c r="C21" s="4" t="s">
        <v>85</v>
      </c>
      <c r="D21" s="4" t="s">
        <v>86</v>
      </c>
      <c r="E21" s="4" t="s">
        <v>153</v>
      </c>
      <c r="F21" s="4" t="s">
        <v>65</v>
      </c>
      <c r="G21" s="4" t="s">
        <v>154</v>
      </c>
      <c r="H21" s="4" t="s">
        <v>87</v>
      </c>
      <c r="I21" s="4" t="s">
        <v>65</v>
      </c>
      <c r="J21" s="3">
        <v>1997</v>
      </c>
      <c r="K21" s="6">
        <f t="shared" ref="K21" ca="1" si="18">DATE(YEAR(P21),MONTH(P21)-33,DAY(P21))</f>
        <v>44516</v>
      </c>
      <c r="L21" s="3">
        <v>36</v>
      </c>
      <c r="M21" s="3" t="s">
        <v>157</v>
      </c>
      <c r="N21" s="3">
        <v>100000</v>
      </c>
      <c r="O21" s="6">
        <f t="shared" ca="1" si="0"/>
        <v>45520</v>
      </c>
      <c r="P21" s="6">
        <f t="shared" ca="1" si="0"/>
        <v>45520</v>
      </c>
      <c r="Q21" s="3">
        <v>4000</v>
      </c>
      <c r="R21" s="3" t="s">
        <v>149</v>
      </c>
      <c r="S21" t="s">
        <v>156</v>
      </c>
      <c r="T21" t="s">
        <v>78</v>
      </c>
      <c r="U21" t="s">
        <v>128</v>
      </c>
      <c r="V21" s="3">
        <v>24</v>
      </c>
      <c r="W21" s="3">
        <v>50000</v>
      </c>
      <c r="X21" t="s">
        <v>84</v>
      </c>
      <c r="Y21" t="s">
        <v>227</v>
      </c>
      <c r="Z21" t="s">
        <v>248</v>
      </c>
    </row>
    <row r="22" spans="1:26" x14ac:dyDescent="0.3">
      <c r="B22" s="5" t="s">
        <v>198</v>
      </c>
      <c r="C22" s="4" t="s">
        <v>85</v>
      </c>
      <c r="D22" s="4" t="s">
        <v>86</v>
      </c>
      <c r="E22" s="4" t="s">
        <v>153</v>
      </c>
      <c r="F22" s="4" t="s">
        <v>65</v>
      </c>
      <c r="G22" s="4" t="s">
        <v>154</v>
      </c>
      <c r="H22" s="4" t="s">
        <v>87</v>
      </c>
      <c r="I22" s="4" t="s">
        <v>65</v>
      </c>
      <c r="J22" s="3">
        <v>1997</v>
      </c>
      <c r="Y22" t="s">
        <v>228</v>
      </c>
      <c r="Z22" t="s">
        <v>249</v>
      </c>
    </row>
    <row r="23" spans="1:26" x14ac:dyDescent="0.3">
      <c r="B23" s="5" t="s">
        <v>199</v>
      </c>
      <c r="C23" s="4" t="s">
        <v>85</v>
      </c>
      <c r="D23" s="4" t="s">
        <v>86</v>
      </c>
      <c r="E23" s="4" t="s">
        <v>153</v>
      </c>
      <c r="F23" s="4" t="s">
        <v>65</v>
      </c>
      <c r="G23" s="4" t="s">
        <v>154</v>
      </c>
      <c r="H23" s="4" t="s">
        <v>87</v>
      </c>
      <c r="I23" s="4" t="s">
        <v>65</v>
      </c>
      <c r="J23" s="3">
        <v>1997</v>
      </c>
      <c r="Y23" t="s">
        <v>226</v>
      </c>
      <c r="Z23" t="s">
        <v>250</v>
      </c>
    </row>
    <row r="24" spans="1:26" x14ac:dyDescent="0.3">
      <c r="B24" s="5" t="s">
        <v>200</v>
      </c>
      <c r="C24" s="4" t="s">
        <v>85</v>
      </c>
      <c r="D24" s="4" t="s">
        <v>86</v>
      </c>
      <c r="E24" s="4" t="s">
        <v>153</v>
      </c>
      <c r="F24" s="4" t="s">
        <v>65</v>
      </c>
      <c r="G24" s="4" t="s">
        <v>154</v>
      </c>
      <c r="H24" s="4" t="s">
        <v>87</v>
      </c>
      <c r="I24" s="4" t="s">
        <v>65</v>
      </c>
      <c r="J24" s="3">
        <v>1997</v>
      </c>
      <c r="Y24" t="s">
        <v>227</v>
      </c>
      <c r="Z24" t="s">
        <v>251</v>
      </c>
    </row>
    <row r="25" spans="1:26" x14ac:dyDescent="0.3">
      <c r="B25" s="5" t="s">
        <v>201</v>
      </c>
      <c r="C25" s="4" t="s">
        <v>85</v>
      </c>
      <c r="D25" s="4" t="s">
        <v>86</v>
      </c>
      <c r="E25" s="4" t="s">
        <v>153</v>
      </c>
      <c r="F25" s="4" t="s">
        <v>65</v>
      </c>
      <c r="G25" s="4" t="s">
        <v>154</v>
      </c>
      <c r="H25" s="4" t="s">
        <v>87</v>
      </c>
      <c r="I25" s="4" t="s">
        <v>65</v>
      </c>
      <c r="J25" s="3">
        <v>1997</v>
      </c>
      <c r="Y25" t="s">
        <v>228</v>
      </c>
      <c r="Z25" t="s">
        <v>252</v>
      </c>
    </row>
    <row r="26" spans="1:26" x14ac:dyDescent="0.3">
      <c r="B26" s="5" t="s">
        <v>202</v>
      </c>
      <c r="C26" s="4" t="s">
        <v>85</v>
      </c>
      <c r="D26" s="4" t="s">
        <v>86</v>
      </c>
      <c r="E26" s="4" t="s">
        <v>153</v>
      </c>
      <c r="F26" s="4" t="s">
        <v>65</v>
      </c>
      <c r="G26" s="4" t="s">
        <v>154</v>
      </c>
      <c r="H26" s="4" t="s">
        <v>87</v>
      </c>
      <c r="I26" s="4" t="s">
        <v>65</v>
      </c>
      <c r="J26" s="3">
        <v>1997</v>
      </c>
      <c r="Y26" t="s">
        <v>226</v>
      </c>
      <c r="Z26" t="s">
        <v>253</v>
      </c>
    </row>
    <row r="27" spans="1:26" x14ac:dyDescent="0.3">
      <c r="B27" s="5" t="s">
        <v>203</v>
      </c>
      <c r="C27" s="4" t="s">
        <v>85</v>
      </c>
      <c r="D27" s="4" t="s">
        <v>86</v>
      </c>
      <c r="E27" s="4" t="s">
        <v>153</v>
      </c>
      <c r="F27" s="4" t="s">
        <v>65</v>
      </c>
      <c r="G27" s="4" t="s">
        <v>154</v>
      </c>
      <c r="H27" s="4" t="s">
        <v>87</v>
      </c>
      <c r="I27" s="4" t="s">
        <v>65</v>
      </c>
      <c r="J27" s="3">
        <v>1997</v>
      </c>
      <c r="Y27" t="s">
        <v>227</v>
      </c>
      <c r="Z27" t="s">
        <v>254</v>
      </c>
    </row>
    <row r="28" spans="1:26" x14ac:dyDescent="0.3">
      <c r="B28" s="5" t="s">
        <v>204</v>
      </c>
      <c r="C28" s="4" t="s">
        <v>85</v>
      </c>
      <c r="D28" s="4" t="s">
        <v>86</v>
      </c>
      <c r="E28" s="4" t="s">
        <v>153</v>
      </c>
      <c r="F28" s="4" t="s">
        <v>65</v>
      </c>
      <c r="G28" s="4" t="s">
        <v>154</v>
      </c>
      <c r="H28" s="4" t="s">
        <v>87</v>
      </c>
      <c r="I28" s="4" t="s">
        <v>65</v>
      </c>
      <c r="J28" s="3">
        <v>1997</v>
      </c>
      <c r="Y28" t="s">
        <v>228</v>
      </c>
      <c r="Z28" t="s">
        <v>255</v>
      </c>
    </row>
    <row r="29" spans="1:26" x14ac:dyDescent="0.3">
      <c r="B29" s="5" t="s">
        <v>205</v>
      </c>
      <c r="C29" s="4" t="s">
        <v>85</v>
      </c>
      <c r="D29" s="4" t="s">
        <v>86</v>
      </c>
      <c r="E29" s="4" t="s">
        <v>153</v>
      </c>
      <c r="F29" s="4" t="s">
        <v>65</v>
      </c>
      <c r="G29" s="4" t="s">
        <v>154</v>
      </c>
      <c r="H29" s="4" t="s">
        <v>87</v>
      </c>
      <c r="I29" s="4" t="s">
        <v>65</v>
      </c>
      <c r="J29" s="3">
        <v>1997</v>
      </c>
      <c r="Y29" t="s">
        <v>226</v>
      </c>
      <c r="Z29" t="s">
        <v>256</v>
      </c>
    </row>
    <row r="30" spans="1:26" x14ac:dyDescent="0.3">
      <c r="B30" s="5" t="s">
        <v>206</v>
      </c>
      <c r="C30" s="4" t="s">
        <v>85</v>
      </c>
      <c r="D30" s="4" t="s">
        <v>86</v>
      </c>
      <c r="E30" s="4" t="s">
        <v>153</v>
      </c>
      <c r="F30" s="4" t="s">
        <v>65</v>
      </c>
      <c r="G30" s="4" t="s">
        <v>154</v>
      </c>
      <c r="H30" s="4" t="s">
        <v>87</v>
      </c>
      <c r="I30" s="4" t="s">
        <v>65</v>
      </c>
      <c r="J30" s="3">
        <v>1997</v>
      </c>
      <c r="Y30" t="s">
        <v>227</v>
      </c>
      <c r="Z30" t="s">
        <v>257</v>
      </c>
    </row>
    <row r="31" spans="1:26" x14ac:dyDescent="0.3">
      <c r="B31" s="5" t="s">
        <v>207</v>
      </c>
      <c r="C31" s="4" t="s">
        <v>85</v>
      </c>
      <c r="D31" s="4" t="s">
        <v>86</v>
      </c>
      <c r="E31" s="4" t="s">
        <v>153</v>
      </c>
      <c r="F31" s="4" t="s">
        <v>65</v>
      </c>
      <c r="G31" s="4" t="s">
        <v>154</v>
      </c>
      <c r="H31" s="4" t="s">
        <v>87</v>
      </c>
      <c r="I31" s="4" t="s">
        <v>65</v>
      </c>
      <c r="J31" s="3">
        <v>1997</v>
      </c>
      <c r="Y31" t="s">
        <v>228</v>
      </c>
      <c r="Z31" t="s">
        <v>258</v>
      </c>
    </row>
    <row r="32" spans="1:26" x14ac:dyDescent="0.3">
      <c r="B32" s="5" t="s">
        <v>208</v>
      </c>
      <c r="C32" s="4" t="s">
        <v>85</v>
      </c>
      <c r="D32" s="4" t="s">
        <v>86</v>
      </c>
      <c r="E32" s="4" t="s">
        <v>153</v>
      </c>
      <c r="F32" s="4" t="s">
        <v>65</v>
      </c>
      <c r="G32" s="4" t="s">
        <v>154</v>
      </c>
      <c r="H32" s="4" t="s">
        <v>87</v>
      </c>
      <c r="I32" s="4" t="s">
        <v>65</v>
      </c>
      <c r="J32" s="3">
        <v>1997</v>
      </c>
      <c r="Y32" t="s">
        <v>226</v>
      </c>
      <c r="Z32" t="s">
        <v>259</v>
      </c>
    </row>
    <row r="33" spans="2:26" x14ac:dyDescent="0.3">
      <c r="B33" s="5" t="s">
        <v>209</v>
      </c>
      <c r="C33" s="4" t="s">
        <v>85</v>
      </c>
      <c r="D33" s="4" t="s">
        <v>86</v>
      </c>
      <c r="E33" s="4" t="s">
        <v>153</v>
      </c>
      <c r="F33" s="4" t="s">
        <v>65</v>
      </c>
      <c r="G33" s="4" t="s">
        <v>154</v>
      </c>
      <c r="H33" s="4" t="s">
        <v>87</v>
      </c>
      <c r="I33" s="4" t="s">
        <v>65</v>
      </c>
      <c r="J33" s="3">
        <v>1997</v>
      </c>
      <c r="Y33" t="s">
        <v>227</v>
      </c>
      <c r="Z33" t="s">
        <v>260</v>
      </c>
    </row>
    <row r="34" spans="2:26" x14ac:dyDescent="0.3">
      <c r="B34" s="5" t="s">
        <v>210</v>
      </c>
      <c r="C34" s="4" t="s">
        <v>85</v>
      </c>
      <c r="D34" s="4" t="s">
        <v>86</v>
      </c>
      <c r="E34" s="4" t="s">
        <v>153</v>
      </c>
      <c r="F34" s="4" t="s">
        <v>65</v>
      </c>
      <c r="G34" s="4" t="s">
        <v>154</v>
      </c>
      <c r="H34" s="4" t="s">
        <v>87</v>
      </c>
      <c r="I34" s="4" t="s">
        <v>65</v>
      </c>
      <c r="J34" s="3">
        <v>1997</v>
      </c>
      <c r="Y34" t="s">
        <v>228</v>
      </c>
      <c r="Z34" t="s">
        <v>261</v>
      </c>
    </row>
    <row r="35" spans="2:26" x14ac:dyDescent="0.3">
      <c r="B35" s="5" t="s">
        <v>211</v>
      </c>
      <c r="C35" s="4" t="s">
        <v>85</v>
      </c>
      <c r="D35" s="4" t="s">
        <v>86</v>
      </c>
      <c r="E35" s="4" t="s">
        <v>153</v>
      </c>
      <c r="F35" s="4" t="s">
        <v>65</v>
      </c>
      <c r="G35" s="4" t="s">
        <v>154</v>
      </c>
      <c r="H35" s="4" t="s">
        <v>87</v>
      </c>
      <c r="I35" s="4" t="s">
        <v>65</v>
      </c>
      <c r="J35" s="3">
        <v>1997</v>
      </c>
      <c r="Y35" t="s">
        <v>226</v>
      </c>
      <c r="Z35" t="s">
        <v>262</v>
      </c>
    </row>
    <row r="36" spans="2:26" x14ac:dyDescent="0.3">
      <c r="B36" s="5" t="s">
        <v>212</v>
      </c>
      <c r="C36" s="4" t="s">
        <v>85</v>
      </c>
      <c r="D36" s="4" t="s">
        <v>86</v>
      </c>
      <c r="E36" s="4" t="s">
        <v>153</v>
      </c>
      <c r="F36" s="4" t="s">
        <v>65</v>
      </c>
      <c r="G36" s="4" t="s">
        <v>154</v>
      </c>
      <c r="H36" s="4" t="s">
        <v>87</v>
      </c>
      <c r="I36" s="4" t="s">
        <v>65</v>
      </c>
      <c r="J36" s="3">
        <v>1997</v>
      </c>
      <c r="Y36" t="s">
        <v>227</v>
      </c>
      <c r="Z36" t="s">
        <v>263</v>
      </c>
    </row>
    <row r="37" spans="2:26" x14ac:dyDescent="0.3">
      <c r="B37" s="5" t="s">
        <v>213</v>
      </c>
      <c r="C37" s="4" t="s">
        <v>85</v>
      </c>
      <c r="D37" s="4" t="s">
        <v>86</v>
      </c>
      <c r="E37" s="4" t="s">
        <v>153</v>
      </c>
      <c r="F37" s="4" t="s">
        <v>65</v>
      </c>
      <c r="G37" s="4" t="s">
        <v>154</v>
      </c>
      <c r="H37" s="4" t="s">
        <v>87</v>
      </c>
      <c r="I37" s="4" t="s">
        <v>65</v>
      </c>
      <c r="J37" s="3">
        <v>1997</v>
      </c>
      <c r="Y37" t="s">
        <v>228</v>
      </c>
      <c r="Z37" t="s">
        <v>264</v>
      </c>
    </row>
    <row r="38" spans="2:26" x14ac:dyDescent="0.3">
      <c r="B38" s="5" t="s">
        <v>214</v>
      </c>
      <c r="C38" s="4" t="s">
        <v>85</v>
      </c>
      <c r="D38" s="4" t="s">
        <v>86</v>
      </c>
      <c r="E38" s="4" t="s">
        <v>153</v>
      </c>
      <c r="F38" s="4" t="s">
        <v>65</v>
      </c>
      <c r="G38" s="4" t="s">
        <v>154</v>
      </c>
      <c r="H38" s="4" t="s">
        <v>87</v>
      </c>
      <c r="I38" s="4" t="s">
        <v>65</v>
      </c>
      <c r="J38" s="3">
        <v>1997</v>
      </c>
      <c r="Y38" t="s">
        <v>226</v>
      </c>
      <c r="Z38" t="s">
        <v>265</v>
      </c>
    </row>
    <row r="39" spans="2:26" x14ac:dyDescent="0.3">
      <c r="B39" s="5" t="s">
        <v>215</v>
      </c>
      <c r="C39" s="4" t="s">
        <v>85</v>
      </c>
      <c r="D39" s="4" t="s">
        <v>86</v>
      </c>
      <c r="E39" s="4" t="s">
        <v>153</v>
      </c>
      <c r="F39" s="4" t="s">
        <v>65</v>
      </c>
      <c r="G39" s="4" t="s">
        <v>154</v>
      </c>
      <c r="H39" s="4" t="s">
        <v>87</v>
      </c>
      <c r="I39" s="4" t="s">
        <v>65</v>
      </c>
      <c r="Y39" t="s">
        <v>227</v>
      </c>
      <c r="Z39" t="s">
        <v>266</v>
      </c>
    </row>
    <row r="40" spans="2:26" x14ac:dyDescent="0.3">
      <c r="B40" s="5" t="s">
        <v>216</v>
      </c>
      <c r="C40" s="4" t="s">
        <v>85</v>
      </c>
      <c r="D40" s="4" t="s">
        <v>86</v>
      </c>
      <c r="E40" s="4" t="s">
        <v>153</v>
      </c>
      <c r="F40" s="4" t="s">
        <v>65</v>
      </c>
      <c r="G40" s="4" t="s">
        <v>154</v>
      </c>
      <c r="H40" s="4" t="s">
        <v>87</v>
      </c>
      <c r="I40" s="4" t="s">
        <v>65</v>
      </c>
      <c r="Y40" t="s">
        <v>228</v>
      </c>
      <c r="Z40" t="s">
        <v>267</v>
      </c>
    </row>
    <row r="41" spans="2:26" x14ac:dyDescent="0.3">
      <c r="B41" s="5" t="s">
        <v>217</v>
      </c>
      <c r="C41" s="4" t="s">
        <v>85</v>
      </c>
      <c r="D41" s="4" t="s">
        <v>86</v>
      </c>
      <c r="E41" s="4" t="s">
        <v>153</v>
      </c>
      <c r="F41" s="4" t="s">
        <v>65</v>
      </c>
      <c r="G41" s="4" t="s">
        <v>154</v>
      </c>
      <c r="H41" s="4" t="s">
        <v>87</v>
      </c>
      <c r="I41" s="4" t="s">
        <v>65</v>
      </c>
      <c r="Y41" t="s">
        <v>226</v>
      </c>
      <c r="Z41" t="s">
        <v>268</v>
      </c>
    </row>
    <row r="42" spans="2:26" x14ac:dyDescent="0.3">
      <c r="B42" s="5" t="s">
        <v>218</v>
      </c>
      <c r="C42" s="4" t="s">
        <v>85</v>
      </c>
      <c r="D42" s="4" t="s">
        <v>86</v>
      </c>
      <c r="E42" s="4" t="s">
        <v>153</v>
      </c>
      <c r="F42" s="4" t="s">
        <v>65</v>
      </c>
      <c r="G42" s="4" t="s">
        <v>154</v>
      </c>
      <c r="H42" s="4" t="s">
        <v>87</v>
      </c>
      <c r="I42" s="4" t="s">
        <v>65</v>
      </c>
      <c r="Y42" t="s">
        <v>227</v>
      </c>
      <c r="Z42" t="s">
        <v>269</v>
      </c>
    </row>
    <row r="43" spans="2:26" x14ac:dyDescent="0.3">
      <c r="B43" s="5" t="s">
        <v>219</v>
      </c>
      <c r="C43" s="4" t="s">
        <v>85</v>
      </c>
      <c r="D43" s="4" t="s">
        <v>86</v>
      </c>
      <c r="E43" s="4" t="s">
        <v>153</v>
      </c>
      <c r="F43" s="4" t="s">
        <v>65</v>
      </c>
      <c r="G43" s="4" t="s">
        <v>154</v>
      </c>
      <c r="H43" s="4" t="s">
        <v>87</v>
      </c>
      <c r="I43" s="4" t="s">
        <v>65</v>
      </c>
      <c r="Y43" t="s">
        <v>228</v>
      </c>
      <c r="Z43" t="s">
        <v>270</v>
      </c>
    </row>
    <row r="44" spans="2:26" x14ac:dyDescent="0.3">
      <c r="B44" s="5" t="s">
        <v>220</v>
      </c>
      <c r="C44" s="4" t="s">
        <v>85</v>
      </c>
      <c r="D44" s="4" t="s">
        <v>86</v>
      </c>
      <c r="E44" s="4" t="s">
        <v>153</v>
      </c>
      <c r="F44" s="4" t="s">
        <v>65</v>
      </c>
      <c r="G44" s="4" t="s">
        <v>154</v>
      </c>
      <c r="H44" s="4" t="s">
        <v>87</v>
      </c>
      <c r="Y44" t="s">
        <v>226</v>
      </c>
      <c r="Z44" t="s">
        <v>271</v>
      </c>
    </row>
    <row r="45" spans="2:26" x14ac:dyDescent="0.3">
      <c r="B45" s="5" t="s">
        <v>221</v>
      </c>
      <c r="C45" s="4" t="s">
        <v>85</v>
      </c>
      <c r="D45" s="4" t="s">
        <v>86</v>
      </c>
      <c r="E45" s="4" t="s">
        <v>153</v>
      </c>
      <c r="F45" s="4" t="s">
        <v>65</v>
      </c>
      <c r="G45" s="4" t="s">
        <v>154</v>
      </c>
      <c r="H45" s="4" t="s">
        <v>87</v>
      </c>
      <c r="Y45" t="s">
        <v>227</v>
      </c>
      <c r="Z45" t="s">
        <v>272</v>
      </c>
    </row>
    <row r="46" spans="2:26" x14ac:dyDescent="0.3">
      <c r="B46" s="5" t="s">
        <v>222</v>
      </c>
      <c r="C46" s="4" t="s">
        <v>85</v>
      </c>
      <c r="D46" s="4" t="s">
        <v>86</v>
      </c>
      <c r="E46" s="4" t="s">
        <v>153</v>
      </c>
      <c r="F46" s="4" t="s">
        <v>65</v>
      </c>
      <c r="G46" s="4" t="s">
        <v>154</v>
      </c>
      <c r="H46" s="4" t="s">
        <v>87</v>
      </c>
      <c r="Y46" t="s">
        <v>228</v>
      </c>
      <c r="Z46" t="s">
        <v>273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F5D-C99C-4A37-9BC6-24F572ECC158}">
  <dimension ref="F1:I32"/>
  <sheetViews>
    <sheetView workbookViewId="0">
      <selection activeCell="G1" sqref="G1:G19"/>
    </sheetView>
  </sheetViews>
  <sheetFormatPr defaultRowHeight="14.4" x14ac:dyDescent="0.3"/>
  <cols>
    <col min="6" max="6" width="52.6640625" bestFit="1" customWidth="1"/>
    <col min="7" max="7" width="15.33203125" bestFit="1" customWidth="1"/>
    <col min="8" max="8" width="30.44140625" bestFit="1" customWidth="1"/>
  </cols>
  <sheetData>
    <row r="1" spans="6:9" x14ac:dyDescent="0.3">
      <c r="F1" t="s">
        <v>347</v>
      </c>
      <c r="G1" t="s">
        <v>348</v>
      </c>
      <c r="H1" t="s">
        <v>349</v>
      </c>
      <c r="I1" t="str">
        <f>G1&amp;","</f>
        <v>smake,</v>
      </c>
    </row>
    <row r="2" spans="6:9" x14ac:dyDescent="0.3">
      <c r="F2" t="s">
        <v>347</v>
      </c>
      <c r="G2" t="s">
        <v>350</v>
      </c>
      <c r="H2" t="s">
        <v>351</v>
      </c>
      <c r="I2" t="str">
        <f t="shared" ref="I2:I32" si="0">G2&amp;","</f>
        <v>smodel,</v>
      </c>
    </row>
    <row r="3" spans="6:9" x14ac:dyDescent="0.3">
      <c r="F3" t="s">
        <v>347</v>
      </c>
      <c r="G3" t="s">
        <v>352</v>
      </c>
      <c r="H3" t="s">
        <v>353</v>
      </c>
      <c r="I3" t="str">
        <f t="shared" si="0"/>
        <v>sclass,</v>
      </c>
    </row>
    <row r="4" spans="6:9" x14ac:dyDescent="0.3">
      <c r="F4" t="s">
        <v>347</v>
      </c>
      <c r="G4" t="s">
        <v>66</v>
      </c>
      <c r="H4" t="s">
        <v>354</v>
      </c>
      <c r="I4" t="str">
        <f t="shared" si="0"/>
        <v>sEngineCC,</v>
      </c>
    </row>
    <row r="5" spans="6:9" x14ac:dyDescent="0.3">
      <c r="F5" t="s">
        <v>347</v>
      </c>
      <c r="G5" t="s">
        <v>355</v>
      </c>
      <c r="H5" t="s">
        <v>356</v>
      </c>
      <c r="I5" t="str">
        <f t="shared" si="0"/>
        <v>sturbo,</v>
      </c>
    </row>
    <row r="6" spans="6:9" x14ac:dyDescent="0.3">
      <c r="F6" t="s">
        <v>347</v>
      </c>
      <c r="G6" t="s">
        <v>357</v>
      </c>
      <c r="H6" t="s">
        <v>358</v>
      </c>
      <c r="I6" t="str">
        <f t="shared" si="0"/>
        <v>transmission,</v>
      </c>
    </row>
    <row r="7" spans="6:9" x14ac:dyDescent="0.3">
      <c r="F7" t="s">
        <v>347</v>
      </c>
      <c r="G7" t="s">
        <v>359</v>
      </c>
      <c r="H7" t="s">
        <v>360</v>
      </c>
      <c r="I7" t="str">
        <f t="shared" si="0"/>
        <v>sdrivetype,</v>
      </c>
    </row>
    <row r="8" spans="6:9" x14ac:dyDescent="0.3">
      <c r="F8" t="s">
        <v>347</v>
      </c>
      <c r="G8" t="s">
        <v>361</v>
      </c>
      <c r="H8" t="s">
        <v>362</v>
      </c>
      <c r="I8" t="str">
        <f t="shared" si="0"/>
        <v>sfueltype,</v>
      </c>
    </row>
    <row r="9" spans="6:9" x14ac:dyDescent="0.3">
      <c r="F9" t="s">
        <v>347</v>
      </c>
      <c r="G9" t="s">
        <v>67</v>
      </c>
      <c r="H9" t="s">
        <v>363</v>
      </c>
      <c r="I9" t="str">
        <f t="shared" si="0"/>
        <v>sMWSD,</v>
      </c>
    </row>
    <row r="10" spans="6:9" x14ac:dyDescent="0.3">
      <c r="F10" t="s">
        <v>347</v>
      </c>
      <c r="G10" t="s">
        <v>68</v>
      </c>
      <c r="H10" t="s">
        <v>364</v>
      </c>
      <c r="I10" t="str">
        <f t="shared" si="0"/>
        <v>sMWTerm,</v>
      </c>
    </row>
    <row r="11" spans="6:9" x14ac:dyDescent="0.3">
      <c r="F11" t="s">
        <v>347</v>
      </c>
      <c r="G11" t="s">
        <v>69</v>
      </c>
      <c r="H11" t="s">
        <v>365</v>
      </c>
      <c r="I11" t="str">
        <f t="shared" si="0"/>
        <v>sMWMileage,</v>
      </c>
    </row>
    <row r="12" spans="6:9" x14ac:dyDescent="0.3">
      <c r="F12" t="s">
        <v>347</v>
      </c>
      <c r="G12" t="s">
        <v>70</v>
      </c>
      <c r="H12" t="s">
        <v>366</v>
      </c>
      <c r="I12" t="str">
        <f t="shared" si="0"/>
        <v>sMileage,</v>
      </c>
    </row>
    <row r="13" spans="6:9" x14ac:dyDescent="0.3">
      <c r="F13" t="s">
        <v>347</v>
      </c>
      <c r="G13" t="s">
        <v>71</v>
      </c>
      <c r="H13" t="s">
        <v>367</v>
      </c>
      <c r="I13" t="str">
        <f t="shared" si="0"/>
        <v>sVSoldDate,</v>
      </c>
    </row>
    <row r="14" spans="6:9" x14ac:dyDescent="0.3">
      <c r="F14" t="s">
        <v>347</v>
      </c>
      <c r="G14" t="s">
        <v>72</v>
      </c>
      <c r="H14" t="s">
        <v>368</v>
      </c>
      <c r="I14" t="str">
        <f t="shared" si="0"/>
        <v>sPolicySoldDate,</v>
      </c>
    </row>
    <row r="15" spans="6:9" x14ac:dyDescent="0.3">
      <c r="F15" t="s">
        <v>347</v>
      </c>
      <c r="G15" t="s">
        <v>369</v>
      </c>
      <c r="H15" t="s">
        <v>370</v>
      </c>
      <c r="I15" t="str">
        <f t="shared" si="0"/>
        <v>sDeliveyDate,</v>
      </c>
    </row>
    <row r="16" spans="6:9" x14ac:dyDescent="0.3">
      <c r="F16" t="s">
        <v>347</v>
      </c>
      <c r="G16" t="s">
        <v>74</v>
      </c>
      <c r="H16" t="s">
        <v>371</v>
      </c>
      <c r="I16" t="str">
        <f t="shared" si="0"/>
        <v>sVIN,</v>
      </c>
    </row>
    <row r="17" spans="6:9" x14ac:dyDescent="0.3">
      <c r="F17" t="s">
        <v>347</v>
      </c>
      <c r="G17" t="s">
        <v>75</v>
      </c>
      <c r="H17" t="s">
        <v>372</v>
      </c>
      <c r="I17" t="str">
        <f t="shared" si="0"/>
        <v>sSellingDealer,</v>
      </c>
    </row>
    <row r="18" spans="6:9" x14ac:dyDescent="0.3">
      <c r="F18" t="s">
        <v>347</v>
      </c>
      <c r="G18" t="s">
        <v>294</v>
      </c>
      <c r="H18" t="s">
        <v>373</v>
      </c>
      <c r="I18" t="str">
        <f t="shared" si="0"/>
        <v>sSalesPerson,</v>
      </c>
    </row>
    <row r="19" spans="6:9" x14ac:dyDescent="0.3">
      <c r="F19" t="s">
        <v>347</v>
      </c>
      <c r="G19" t="s">
        <v>76</v>
      </c>
      <c r="H19" t="s">
        <v>374</v>
      </c>
      <c r="I19" t="str">
        <f t="shared" si="0"/>
        <v>sProduct,</v>
      </c>
    </row>
    <row r="20" spans="6:9" x14ac:dyDescent="0.3">
      <c r="F20" t="s">
        <v>347</v>
      </c>
      <c r="G20" t="s">
        <v>359</v>
      </c>
      <c r="H20" t="s">
        <v>360</v>
      </c>
      <c r="I20" t="str">
        <f t="shared" si="0"/>
        <v>sdrivetype,</v>
      </c>
    </row>
    <row r="21" spans="6:9" x14ac:dyDescent="0.3">
      <c r="F21" t="s">
        <v>347</v>
      </c>
      <c r="G21" t="s">
        <v>361</v>
      </c>
      <c r="H21" t="s">
        <v>362</v>
      </c>
      <c r="I21" t="str">
        <f t="shared" si="0"/>
        <v>sfueltype,</v>
      </c>
    </row>
    <row r="22" spans="6:9" x14ac:dyDescent="0.3">
      <c r="F22" t="s">
        <v>347</v>
      </c>
      <c r="G22" t="s">
        <v>67</v>
      </c>
      <c r="H22" t="s">
        <v>363</v>
      </c>
      <c r="I22" t="str">
        <f t="shared" si="0"/>
        <v>sMWSD,</v>
      </c>
    </row>
    <row r="23" spans="6:9" x14ac:dyDescent="0.3">
      <c r="F23" t="s">
        <v>347</v>
      </c>
      <c r="G23" t="s">
        <v>68</v>
      </c>
      <c r="H23" t="s">
        <v>364</v>
      </c>
      <c r="I23" t="str">
        <f t="shared" si="0"/>
        <v>sMWTerm,</v>
      </c>
    </row>
    <row r="24" spans="6:9" x14ac:dyDescent="0.3">
      <c r="F24" t="s">
        <v>347</v>
      </c>
      <c r="G24" t="s">
        <v>69</v>
      </c>
      <c r="H24" t="s">
        <v>365</v>
      </c>
      <c r="I24" t="str">
        <f t="shared" si="0"/>
        <v>sMWMileage,</v>
      </c>
    </row>
    <row r="25" spans="6:9" x14ac:dyDescent="0.3">
      <c r="F25" t="s">
        <v>347</v>
      </c>
      <c r="G25" t="s">
        <v>70</v>
      </c>
      <c r="H25" t="s">
        <v>366</v>
      </c>
      <c r="I25" t="str">
        <f t="shared" si="0"/>
        <v>sMileage,</v>
      </c>
    </row>
    <row r="26" spans="6:9" x14ac:dyDescent="0.3">
      <c r="F26" t="s">
        <v>347</v>
      </c>
      <c r="G26" t="s">
        <v>71</v>
      </c>
      <c r="H26" t="s">
        <v>367</v>
      </c>
      <c r="I26" t="str">
        <f t="shared" si="0"/>
        <v>sVSoldDate,</v>
      </c>
    </row>
    <row r="27" spans="6:9" x14ac:dyDescent="0.3">
      <c r="F27" t="s">
        <v>347</v>
      </c>
      <c r="G27" t="s">
        <v>72</v>
      </c>
      <c r="H27" t="s">
        <v>368</v>
      </c>
      <c r="I27" t="str">
        <f t="shared" si="0"/>
        <v>sPolicySoldDate,</v>
      </c>
    </row>
    <row r="28" spans="6:9" x14ac:dyDescent="0.3">
      <c r="F28" t="s">
        <v>347</v>
      </c>
      <c r="G28" t="s">
        <v>369</v>
      </c>
      <c r="H28" t="s">
        <v>370</v>
      </c>
      <c r="I28" t="str">
        <f t="shared" si="0"/>
        <v>sDeliveyDate,</v>
      </c>
    </row>
    <row r="29" spans="6:9" x14ac:dyDescent="0.3">
      <c r="F29" t="s">
        <v>347</v>
      </c>
      <c r="G29" t="s">
        <v>74</v>
      </c>
      <c r="H29" t="s">
        <v>371</v>
      </c>
      <c r="I29" t="str">
        <f t="shared" si="0"/>
        <v>sVIN,</v>
      </c>
    </row>
    <row r="30" spans="6:9" x14ac:dyDescent="0.3">
      <c r="F30" t="s">
        <v>347</v>
      </c>
      <c r="G30" t="s">
        <v>75</v>
      </c>
      <c r="H30" t="s">
        <v>372</v>
      </c>
      <c r="I30" t="str">
        <f t="shared" si="0"/>
        <v>sSellingDealer,</v>
      </c>
    </row>
    <row r="31" spans="6:9" x14ac:dyDescent="0.3">
      <c r="F31" t="s">
        <v>347</v>
      </c>
      <c r="G31" t="s">
        <v>294</v>
      </c>
      <c r="H31" t="s">
        <v>373</v>
      </c>
      <c r="I31" t="str">
        <f t="shared" si="0"/>
        <v>sSalesPerson,</v>
      </c>
    </row>
    <row r="32" spans="6:9" x14ac:dyDescent="0.3">
      <c r="F32" t="s">
        <v>347</v>
      </c>
      <c r="G32" t="s">
        <v>76</v>
      </c>
      <c r="H32" t="s">
        <v>374</v>
      </c>
      <c r="I32" t="str">
        <f t="shared" si="0"/>
        <v>sProduct,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237D-194A-44B5-A59A-EE77C8C265ED}">
  <dimension ref="A1:AG21"/>
  <sheetViews>
    <sheetView workbookViewId="0"/>
  </sheetViews>
  <sheetFormatPr defaultRowHeight="14.4" x14ac:dyDescent="0.3"/>
  <cols>
    <col min="1" max="1" width="27" bestFit="1" customWidth="1"/>
    <col min="2" max="2" width="22" customWidth="1"/>
    <col min="3" max="3" width="11.5546875" bestFit="1" customWidth="1"/>
    <col min="4" max="5" width="10.109375" bestFit="1" customWidth="1"/>
    <col min="6" max="6" width="7" bestFit="1" customWidth="1"/>
    <col min="7" max="7" width="13.5546875" bestFit="1" customWidth="1"/>
    <col min="8" max="8" width="10.88671875" bestFit="1" customWidth="1"/>
    <col min="9" max="9" width="10" bestFit="1" customWidth="1"/>
    <col min="10" max="10" width="10.33203125" bestFit="1" customWidth="1"/>
    <col min="13" max="13" width="10.6640625" bestFit="1" customWidth="1"/>
    <col min="14" max="14" width="15.33203125" bestFit="1" customWidth="1"/>
    <col min="15" max="15" width="14.33203125" bestFit="1" customWidth="1"/>
    <col min="16" max="16" width="14.33203125" customWidth="1"/>
    <col min="17" max="17" width="18.88671875" customWidth="1"/>
    <col min="18" max="18" width="25" customWidth="1"/>
    <col min="19" max="19" width="18" customWidth="1"/>
    <col min="20" max="20" width="16.44140625" customWidth="1"/>
    <col min="21" max="21" width="14.88671875" customWidth="1"/>
    <col min="22" max="22" width="14.33203125" bestFit="1" customWidth="1"/>
    <col min="23" max="23" width="17.6640625" bestFit="1" customWidth="1"/>
    <col min="24" max="24" width="19" bestFit="1" customWidth="1"/>
    <col min="25" max="25" width="11.33203125" bestFit="1" customWidth="1"/>
    <col min="26" max="26" width="12.5546875" bestFit="1" customWidth="1"/>
    <col min="27" max="27" width="12.109375" bestFit="1" customWidth="1"/>
    <col min="28" max="28" width="17.109375" customWidth="1"/>
    <col min="30" max="30" width="13.44140625" customWidth="1"/>
    <col min="31" max="31" width="15.5546875" customWidth="1"/>
    <col min="32" max="32" width="16" bestFit="1" customWidth="1"/>
    <col min="33" max="33" width="14.44140625" bestFit="1" customWidth="1"/>
  </cols>
  <sheetData>
    <row r="1" spans="1:33" x14ac:dyDescent="0.3">
      <c r="A1" s="7" t="s">
        <v>0</v>
      </c>
      <c r="B1" s="7" t="s">
        <v>58</v>
      </c>
      <c r="C1" s="7" t="s">
        <v>350</v>
      </c>
      <c r="D1" s="7" t="s">
        <v>352</v>
      </c>
      <c r="E1" s="7" t="s">
        <v>66</v>
      </c>
      <c r="F1" s="7" t="s">
        <v>355</v>
      </c>
      <c r="G1" s="7" t="s">
        <v>357</v>
      </c>
      <c r="H1" s="7" t="s">
        <v>359</v>
      </c>
      <c r="I1" s="7" t="s">
        <v>361</v>
      </c>
      <c r="J1" s="7" t="s">
        <v>67</v>
      </c>
      <c r="K1" s="7" t="s">
        <v>68</v>
      </c>
      <c r="L1" s="7" t="s">
        <v>69</v>
      </c>
      <c r="M1" s="7" t="s">
        <v>70</v>
      </c>
      <c r="N1" s="7" t="s">
        <v>71</v>
      </c>
      <c r="O1" s="7" t="s">
        <v>72</v>
      </c>
      <c r="P1" s="7" t="s">
        <v>369</v>
      </c>
      <c r="Q1" s="7" t="s">
        <v>74</v>
      </c>
      <c r="R1" s="7" t="s">
        <v>75</v>
      </c>
      <c r="S1" s="7" t="s">
        <v>294</v>
      </c>
      <c r="T1" s="7" t="s">
        <v>76</v>
      </c>
      <c r="U1" s="7" t="s">
        <v>77</v>
      </c>
      <c r="V1" s="7" t="s">
        <v>79</v>
      </c>
      <c r="W1" s="7" t="s">
        <v>81</v>
      </c>
      <c r="X1" s="7" t="s">
        <v>82</v>
      </c>
      <c r="Y1" s="7" t="s">
        <v>83</v>
      </c>
      <c r="Z1" s="7" t="s">
        <v>385</v>
      </c>
      <c r="AA1" s="7" t="s">
        <v>386</v>
      </c>
      <c r="AB1" s="7" t="s">
        <v>387</v>
      </c>
      <c r="AC1" s="7" t="s">
        <v>388</v>
      </c>
      <c r="AD1" s="7" t="s">
        <v>389</v>
      </c>
      <c r="AE1" s="7" t="s">
        <v>390</v>
      </c>
      <c r="AF1" s="7" t="s">
        <v>391</v>
      </c>
      <c r="AG1" s="7" t="s">
        <v>392</v>
      </c>
    </row>
    <row r="2" spans="1:33" x14ac:dyDescent="0.3">
      <c r="A2" t="s">
        <v>331</v>
      </c>
      <c r="B2" s="8" t="s">
        <v>275</v>
      </c>
      <c r="C2" s="9" t="s">
        <v>276</v>
      </c>
      <c r="D2" s="10" t="s">
        <v>277</v>
      </c>
      <c r="E2" s="11">
        <v>0</v>
      </c>
      <c r="F2" s="12" t="s">
        <v>278</v>
      </c>
      <c r="G2" s="12" t="s">
        <v>279</v>
      </c>
      <c r="H2" s="12" t="s">
        <v>280</v>
      </c>
      <c r="I2" s="12" t="s">
        <v>281</v>
      </c>
      <c r="J2" s="6">
        <f ca="1">DATE(YEAR(O2),MONTH(O2),DAY(O2)-0)</f>
        <v>45520</v>
      </c>
      <c r="K2" s="3">
        <v>36</v>
      </c>
      <c r="L2" s="3" t="s">
        <v>157</v>
      </c>
      <c r="M2" s="3">
        <v>0</v>
      </c>
      <c r="N2" s="6">
        <f ca="1">TODAY()</f>
        <v>45520</v>
      </c>
      <c r="O2" s="6">
        <f ca="1">TODAY()</f>
        <v>45520</v>
      </c>
      <c r="P2" s="6">
        <f ca="1">TODAY()</f>
        <v>45520</v>
      </c>
      <c r="Q2" s="3" t="s">
        <v>130</v>
      </c>
      <c r="R2" s="3" t="s">
        <v>296</v>
      </c>
      <c r="S2" s="3" t="s">
        <v>295</v>
      </c>
      <c r="T2" t="s">
        <v>292</v>
      </c>
      <c r="U2" t="s">
        <v>342</v>
      </c>
      <c r="V2" t="s">
        <v>80</v>
      </c>
      <c r="W2" s="3">
        <v>12</v>
      </c>
      <c r="X2" s="3">
        <v>20000</v>
      </c>
      <c r="Y2" t="s">
        <v>298</v>
      </c>
      <c r="Z2" s="22">
        <f ca="1">DATE(YEAR(J2),MONTH(J2)+K2,DAY(J2)-1)</f>
        <v>46614</v>
      </c>
      <c r="AA2" s="22">
        <f ca="1">Z2+1</f>
        <v>46615</v>
      </c>
      <c r="AB2" s="22">
        <f ca="1">DATE(YEAR(AA2),MONTH(AA2)+W2,DAY(AA2)-1)</f>
        <v>46980</v>
      </c>
      <c r="AC2">
        <f>M2</f>
        <v>0</v>
      </c>
      <c r="AD2" s="24">
        <f>AC2+X2-1</f>
        <v>19999</v>
      </c>
      <c r="AE2" s="23">
        <v>1500</v>
      </c>
      <c r="AF2" s="23">
        <f>IF(W2=12,AE2*2,IF(W2=24,AE2*4,IF(W2=36,AE2*6,0)))</f>
        <v>3000</v>
      </c>
      <c r="AG2" t="s">
        <v>393</v>
      </c>
    </row>
    <row r="3" spans="1:33" x14ac:dyDescent="0.3">
      <c r="A3" t="s">
        <v>332</v>
      </c>
      <c r="B3" s="13" t="s">
        <v>275</v>
      </c>
      <c r="C3" s="14" t="s">
        <v>276</v>
      </c>
      <c r="D3" s="15" t="s">
        <v>277</v>
      </c>
      <c r="E3" s="16">
        <v>0</v>
      </c>
      <c r="F3" s="17" t="s">
        <v>278</v>
      </c>
      <c r="G3" s="17" t="s">
        <v>279</v>
      </c>
      <c r="H3" s="17" t="s">
        <v>280</v>
      </c>
      <c r="I3" s="17" t="s">
        <v>281</v>
      </c>
      <c r="J3" s="6">
        <f t="shared" ref="J3" ca="1" si="0">DATE(YEAR(O3),MONTH(O3),DAY(O3)-1)</f>
        <v>45519</v>
      </c>
      <c r="K3" s="3">
        <v>36</v>
      </c>
      <c r="L3" s="3" t="s">
        <v>157</v>
      </c>
      <c r="M3" s="3">
        <v>1</v>
      </c>
      <c r="N3" s="6">
        <f t="shared" ref="N3:P21" ca="1" si="1">TODAY()</f>
        <v>45520</v>
      </c>
      <c r="O3" s="6">
        <f t="shared" ca="1" si="1"/>
        <v>45520</v>
      </c>
      <c r="P3" s="6">
        <f t="shared" ca="1" si="1"/>
        <v>45520</v>
      </c>
      <c r="Q3" s="3" t="s">
        <v>131</v>
      </c>
      <c r="R3" s="3" t="s">
        <v>155</v>
      </c>
      <c r="S3" s="3" t="s">
        <v>295</v>
      </c>
      <c r="T3" t="s">
        <v>292</v>
      </c>
      <c r="U3" t="s">
        <v>342</v>
      </c>
      <c r="V3" t="s">
        <v>128</v>
      </c>
      <c r="W3" s="3">
        <v>24</v>
      </c>
      <c r="X3" s="3">
        <v>50000</v>
      </c>
      <c r="Y3" t="s">
        <v>298</v>
      </c>
      <c r="Z3" s="22">
        <f t="shared" ref="Z3:Z21" ca="1" si="2">DATE(YEAR(J3),MONTH(J3)+K3,DAY(J3)-1)</f>
        <v>46613</v>
      </c>
      <c r="AA3" s="22">
        <f t="shared" ref="AA3:AA21" ca="1" si="3">Z3+1</f>
        <v>46614</v>
      </c>
      <c r="AB3" s="22">
        <f t="shared" ref="AB3:AB21" ca="1" si="4">DATE(YEAR(AA3),MONTH(AA3)+W3,DAY(AA3)-1)</f>
        <v>47344</v>
      </c>
      <c r="AC3">
        <f t="shared" ref="AC3:AC21" si="5">M3</f>
        <v>1</v>
      </c>
      <c r="AD3" s="24">
        <f t="shared" ref="AD3:AD21" si="6">AC3+X3-1</f>
        <v>50000</v>
      </c>
      <c r="AE3" s="23">
        <v>1500</v>
      </c>
      <c r="AF3" s="23">
        <f t="shared" ref="AF3:AF21" si="7">IF(W3=12,AE3*2,IF(W3=24,AE3*4,IF(W3=36,AE3*6,0)))</f>
        <v>6000</v>
      </c>
      <c r="AG3" t="s">
        <v>393</v>
      </c>
    </row>
    <row r="4" spans="1:33" x14ac:dyDescent="0.3">
      <c r="A4" t="s">
        <v>333</v>
      </c>
      <c r="B4" s="13" t="s">
        <v>275</v>
      </c>
      <c r="C4" s="14" t="s">
        <v>282</v>
      </c>
      <c r="D4" s="15" t="s">
        <v>277</v>
      </c>
      <c r="E4" s="16">
        <v>0</v>
      </c>
      <c r="F4" s="17" t="s">
        <v>278</v>
      </c>
      <c r="G4" s="17" t="s">
        <v>279</v>
      </c>
      <c r="H4" s="17" t="s">
        <v>87</v>
      </c>
      <c r="I4" s="17" t="s">
        <v>281</v>
      </c>
      <c r="J4" s="6">
        <f ca="1">DATE(YEAR(O4),MONTH(O4)-2,DAY(O4))</f>
        <v>45459</v>
      </c>
      <c r="K4" s="3">
        <v>36</v>
      </c>
      <c r="L4" s="3" t="s">
        <v>157</v>
      </c>
      <c r="M4" s="3">
        <v>5000</v>
      </c>
      <c r="N4" s="6">
        <f t="shared" ca="1" si="1"/>
        <v>45520</v>
      </c>
      <c r="O4" s="6">
        <f t="shared" ca="1" si="1"/>
        <v>45520</v>
      </c>
      <c r="P4" s="6">
        <f t="shared" ca="1" si="1"/>
        <v>45520</v>
      </c>
      <c r="Q4" s="3" t="s">
        <v>132</v>
      </c>
      <c r="R4" s="3" t="s">
        <v>155</v>
      </c>
      <c r="S4" s="3" t="s">
        <v>295</v>
      </c>
      <c r="T4" t="s">
        <v>292</v>
      </c>
      <c r="U4" t="s">
        <v>342</v>
      </c>
      <c r="V4" t="s">
        <v>80</v>
      </c>
      <c r="W4" s="3">
        <v>36</v>
      </c>
      <c r="X4" s="3">
        <v>25000</v>
      </c>
      <c r="Y4" t="s">
        <v>298</v>
      </c>
      <c r="Z4" s="22">
        <f t="shared" ca="1" si="2"/>
        <v>46553</v>
      </c>
      <c r="AA4" s="22">
        <f ca="1">Z4+1</f>
        <v>46554</v>
      </c>
      <c r="AB4" s="22">
        <f t="shared" ca="1" si="4"/>
        <v>47649</v>
      </c>
      <c r="AC4">
        <f t="shared" si="5"/>
        <v>5000</v>
      </c>
      <c r="AD4" s="24">
        <f t="shared" si="6"/>
        <v>29999</v>
      </c>
      <c r="AE4" s="23">
        <v>1500</v>
      </c>
      <c r="AF4" s="23">
        <f t="shared" si="7"/>
        <v>9000</v>
      </c>
      <c r="AG4" t="s">
        <v>393</v>
      </c>
    </row>
    <row r="5" spans="1:33" x14ac:dyDescent="0.3">
      <c r="A5" t="s">
        <v>334</v>
      </c>
      <c r="B5" s="13" t="s">
        <v>275</v>
      </c>
      <c r="C5" s="14" t="s">
        <v>282</v>
      </c>
      <c r="D5" s="15" t="s">
        <v>277</v>
      </c>
      <c r="E5" s="16">
        <v>0</v>
      </c>
      <c r="F5" s="17" t="s">
        <v>278</v>
      </c>
      <c r="G5" s="17" t="s">
        <v>279</v>
      </c>
      <c r="H5" s="17" t="s">
        <v>87</v>
      </c>
      <c r="I5" s="17" t="s">
        <v>281</v>
      </c>
      <c r="J5" s="6">
        <f ca="1">DATE(YEAR(O5),MONTH(O5)-2,DAY(O5)-1)</f>
        <v>45458</v>
      </c>
      <c r="K5" s="3">
        <v>36</v>
      </c>
      <c r="L5" s="3" t="s">
        <v>157</v>
      </c>
      <c r="M5" s="3">
        <v>5001</v>
      </c>
      <c r="N5" s="6">
        <f t="shared" ca="1" si="1"/>
        <v>45520</v>
      </c>
      <c r="O5" s="6">
        <f t="shared" ca="1" si="1"/>
        <v>45520</v>
      </c>
      <c r="P5" s="6">
        <f t="shared" ca="1" si="1"/>
        <v>45520</v>
      </c>
      <c r="Q5" s="3" t="s">
        <v>133</v>
      </c>
      <c r="R5" s="3" t="s">
        <v>155</v>
      </c>
      <c r="S5" s="3" t="s">
        <v>295</v>
      </c>
      <c r="T5" t="s">
        <v>292</v>
      </c>
      <c r="U5" t="s">
        <v>342</v>
      </c>
      <c r="V5" t="s">
        <v>128</v>
      </c>
      <c r="W5" s="3">
        <v>24</v>
      </c>
      <c r="X5" s="3">
        <v>50000</v>
      </c>
      <c r="Y5" t="s">
        <v>298</v>
      </c>
      <c r="Z5" s="22">
        <f t="shared" ca="1" si="2"/>
        <v>46552</v>
      </c>
      <c r="AA5" s="22">
        <f t="shared" ca="1" si="3"/>
        <v>46553</v>
      </c>
      <c r="AB5" s="22">
        <f t="shared" ca="1" si="4"/>
        <v>47283</v>
      </c>
      <c r="AC5">
        <f t="shared" si="5"/>
        <v>5001</v>
      </c>
      <c r="AD5" s="24">
        <f t="shared" si="6"/>
        <v>55000</v>
      </c>
      <c r="AE5" s="23">
        <v>1500</v>
      </c>
      <c r="AF5" s="23">
        <f t="shared" si="7"/>
        <v>6000</v>
      </c>
      <c r="AG5" t="s">
        <v>393</v>
      </c>
    </row>
    <row r="6" spans="1:33" x14ac:dyDescent="0.3">
      <c r="A6" t="s">
        <v>335</v>
      </c>
      <c r="B6" s="13" t="s">
        <v>275</v>
      </c>
      <c r="C6" s="14" t="s">
        <v>276</v>
      </c>
      <c r="D6" s="15" t="s">
        <v>277</v>
      </c>
      <c r="E6" s="16">
        <v>0</v>
      </c>
      <c r="F6" s="17" t="s">
        <v>278</v>
      </c>
      <c r="G6" s="17" t="s">
        <v>279</v>
      </c>
      <c r="H6" s="17" t="s">
        <v>87</v>
      </c>
      <c r="I6" s="17" t="s">
        <v>281</v>
      </c>
      <c r="J6" s="6">
        <f ca="1">DATE(YEAR(O6),MONTH(O6)-12,DAY(O6))</f>
        <v>45154</v>
      </c>
      <c r="K6" s="3">
        <v>36</v>
      </c>
      <c r="L6" s="3" t="s">
        <v>157</v>
      </c>
      <c r="M6" s="3">
        <v>20000</v>
      </c>
      <c r="N6" s="6">
        <f t="shared" ca="1" si="1"/>
        <v>45520</v>
      </c>
      <c r="O6" s="6">
        <f t="shared" ca="1" si="1"/>
        <v>45520</v>
      </c>
      <c r="P6" s="6">
        <f t="shared" ca="1" si="1"/>
        <v>45520</v>
      </c>
      <c r="Q6" s="3" t="s">
        <v>134</v>
      </c>
      <c r="R6" s="3" t="s">
        <v>155</v>
      </c>
      <c r="S6" s="3" t="s">
        <v>295</v>
      </c>
      <c r="T6" t="s">
        <v>292</v>
      </c>
      <c r="U6" t="s">
        <v>342</v>
      </c>
      <c r="V6" t="s">
        <v>80</v>
      </c>
      <c r="W6" s="3">
        <v>12</v>
      </c>
      <c r="X6" s="3">
        <v>25000</v>
      </c>
      <c r="Y6" t="s">
        <v>298</v>
      </c>
      <c r="Z6" s="22">
        <f t="shared" ca="1" si="2"/>
        <v>46249</v>
      </c>
      <c r="AA6" s="22">
        <f t="shared" ca="1" si="3"/>
        <v>46250</v>
      </c>
      <c r="AB6" s="22">
        <f t="shared" ca="1" si="4"/>
        <v>46614</v>
      </c>
      <c r="AC6">
        <f t="shared" si="5"/>
        <v>20000</v>
      </c>
      <c r="AD6" s="24">
        <f t="shared" si="6"/>
        <v>44999</v>
      </c>
      <c r="AE6" s="23">
        <v>1500</v>
      </c>
      <c r="AF6" s="23">
        <f t="shared" si="7"/>
        <v>3000</v>
      </c>
      <c r="AG6" t="s">
        <v>393</v>
      </c>
    </row>
    <row r="7" spans="1:33" x14ac:dyDescent="0.3">
      <c r="A7" t="s">
        <v>336</v>
      </c>
      <c r="B7" s="13" t="s">
        <v>275</v>
      </c>
      <c r="C7" s="14" t="s">
        <v>276</v>
      </c>
      <c r="D7" s="15" t="s">
        <v>277</v>
      </c>
      <c r="E7" s="16">
        <v>0</v>
      </c>
      <c r="F7" s="17" t="s">
        <v>278</v>
      </c>
      <c r="G7" s="17" t="s">
        <v>279</v>
      </c>
      <c r="H7" s="17" t="s">
        <v>87</v>
      </c>
      <c r="I7" s="17" t="s">
        <v>281</v>
      </c>
      <c r="J7" s="6">
        <f ca="1">DATE(YEAR(O7),MONTH(O7)-12,DAY(O7)-1)</f>
        <v>45153</v>
      </c>
      <c r="K7" s="3">
        <v>36</v>
      </c>
      <c r="L7" s="3" t="s">
        <v>157</v>
      </c>
      <c r="M7" s="3">
        <f>M6+1</f>
        <v>20001</v>
      </c>
      <c r="N7" s="6">
        <f t="shared" ca="1" si="1"/>
        <v>45520</v>
      </c>
      <c r="O7" s="6">
        <f t="shared" ca="1" si="1"/>
        <v>45520</v>
      </c>
      <c r="P7" s="6">
        <f t="shared" ca="1" si="1"/>
        <v>45520</v>
      </c>
      <c r="Q7" s="3" t="s">
        <v>135</v>
      </c>
      <c r="R7" s="3" t="s">
        <v>155</v>
      </c>
      <c r="S7" s="3" t="s">
        <v>295</v>
      </c>
      <c r="T7" t="s">
        <v>292</v>
      </c>
      <c r="U7" t="s">
        <v>342</v>
      </c>
      <c r="V7" t="s">
        <v>128</v>
      </c>
      <c r="W7" s="3">
        <v>24</v>
      </c>
      <c r="X7" s="3">
        <v>50000</v>
      </c>
      <c r="Y7" t="s">
        <v>298</v>
      </c>
      <c r="Z7" s="22">
        <f t="shared" ca="1" si="2"/>
        <v>46248</v>
      </c>
      <c r="AA7" s="22">
        <f t="shared" ca="1" si="3"/>
        <v>46249</v>
      </c>
      <c r="AB7" s="22">
        <f t="shared" ca="1" si="4"/>
        <v>46979</v>
      </c>
      <c r="AC7">
        <f t="shared" si="5"/>
        <v>20001</v>
      </c>
      <c r="AD7" s="24">
        <f t="shared" si="6"/>
        <v>70000</v>
      </c>
      <c r="AE7" s="23">
        <v>1500</v>
      </c>
      <c r="AF7" s="23">
        <f t="shared" si="7"/>
        <v>6000</v>
      </c>
      <c r="AG7" t="s">
        <v>393</v>
      </c>
    </row>
    <row r="8" spans="1:33" x14ac:dyDescent="0.3">
      <c r="A8" t="s">
        <v>337</v>
      </c>
      <c r="B8" s="13" t="s">
        <v>275</v>
      </c>
      <c r="C8" s="18" t="s">
        <v>283</v>
      </c>
      <c r="D8" s="15" t="s">
        <v>284</v>
      </c>
      <c r="E8" s="15">
        <v>1991</v>
      </c>
      <c r="F8" s="15" t="s">
        <v>278</v>
      </c>
      <c r="G8" s="19" t="s">
        <v>279</v>
      </c>
      <c r="H8" s="16" t="s">
        <v>87</v>
      </c>
      <c r="I8" s="20" t="s">
        <v>285</v>
      </c>
      <c r="J8" s="6">
        <f ca="1">DATE(YEAR(O8),MONTH(O8)-36,DAY(O8))</f>
        <v>44424</v>
      </c>
      <c r="K8" s="3">
        <v>36</v>
      </c>
      <c r="L8" s="3" t="s">
        <v>157</v>
      </c>
      <c r="M8" s="3">
        <v>100000</v>
      </c>
      <c r="N8" s="6">
        <f t="shared" ca="1" si="1"/>
        <v>45520</v>
      </c>
      <c r="O8" s="6">
        <f t="shared" ca="1" si="1"/>
        <v>45520</v>
      </c>
      <c r="P8" s="6">
        <f t="shared" ca="1" si="1"/>
        <v>45520</v>
      </c>
      <c r="Q8" s="3" t="s">
        <v>136</v>
      </c>
      <c r="R8" s="3" t="s">
        <v>155</v>
      </c>
      <c r="S8" s="3" t="s">
        <v>295</v>
      </c>
      <c r="T8" t="s">
        <v>292</v>
      </c>
      <c r="U8" t="s">
        <v>342</v>
      </c>
      <c r="V8" t="s">
        <v>80</v>
      </c>
      <c r="W8" s="3">
        <v>12</v>
      </c>
      <c r="X8" s="3">
        <v>25000</v>
      </c>
      <c r="Y8" t="s">
        <v>298</v>
      </c>
      <c r="Z8" s="22">
        <f t="shared" ca="1" si="2"/>
        <v>45519</v>
      </c>
      <c r="AA8" s="22">
        <f t="shared" ca="1" si="3"/>
        <v>45520</v>
      </c>
      <c r="AB8" s="22">
        <f t="shared" ca="1" si="4"/>
        <v>45884</v>
      </c>
      <c r="AC8">
        <f t="shared" si="5"/>
        <v>100000</v>
      </c>
      <c r="AD8" s="24">
        <f t="shared" si="6"/>
        <v>124999</v>
      </c>
      <c r="AE8" s="23">
        <v>1500</v>
      </c>
      <c r="AF8" s="23">
        <f t="shared" si="7"/>
        <v>3000</v>
      </c>
      <c r="AG8" t="s">
        <v>393</v>
      </c>
    </row>
    <row r="9" spans="1:33" x14ac:dyDescent="0.3">
      <c r="A9" t="s">
        <v>338</v>
      </c>
      <c r="B9" s="13" t="s">
        <v>275</v>
      </c>
      <c r="C9" s="18" t="s">
        <v>283</v>
      </c>
      <c r="D9" s="15" t="s">
        <v>284</v>
      </c>
      <c r="E9" s="15">
        <v>1991</v>
      </c>
      <c r="F9" s="15" t="s">
        <v>278</v>
      </c>
      <c r="G9" s="19" t="s">
        <v>279</v>
      </c>
      <c r="H9" s="16" t="s">
        <v>87</v>
      </c>
      <c r="I9" s="20" t="s">
        <v>285</v>
      </c>
      <c r="J9" s="6">
        <f ca="1">DATE(YEAR(O9),MONTH(O9)-36,DAY(O9)-1)</f>
        <v>44423</v>
      </c>
      <c r="K9" s="3">
        <v>36</v>
      </c>
      <c r="L9" s="3" t="s">
        <v>157</v>
      </c>
      <c r="M9" s="3">
        <f>M8+1</f>
        <v>100001</v>
      </c>
      <c r="N9" s="6">
        <f t="shared" ca="1" si="1"/>
        <v>45520</v>
      </c>
      <c r="O9" s="6">
        <f t="shared" ca="1" si="1"/>
        <v>45520</v>
      </c>
      <c r="P9" s="6">
        <f t="shared" ca="1" si="1"/>
        <v>45520</v>
      </c>
      <c r="Q9" s="3" t="s">
        <v>137</v>
      </c>
      <c r="R9" s="3" t="s">
        <v>155</v>
      </c>
      <c r="S9" s="3" t="s">
        <v>295</v>
      </c>
      <c r="T9" t="s">
        <v>292</v>
      </c>
      <c r="U9" t="s">
        <v>342</v>
      </c>
      <c r="V9" t="s">
        <v>128</v>
      </c>
      <c r="W9" s="3">
        <v>24</v>
      </c>
      <c r="X9" s="3">
        <v>50000</v>
      </c>
      <c r="Y9" t="s">
        <v>298</v>
      </c>
      <c r="Z9" s="22">
        <f t="shared" ca="1" si="2"/>
        <v>45518</v>
      </c>
      <c r="AA9" s="22">
        <f t="shared" ca="1" si="3"/>
        <v>45519</v>
      </c>
      <c r="AB9" s="22">
        <f t="shared" ca="1" si="4"/>
        <v>46248</v>
      </c>
      <c r="AC9">
        <f t="shared" si="5"/>
        <v>100001</v>
      </c>
      <c r="AD9" s="24">
        <f t="shared" si="6"/>
        <v>150000</v>
      </c>
      <c r="AE9" s="23">
        <v>1500</v>
      </c>
      <c r="AF9" s="23">
        <f t="shared" si="7"/>
        <v>6000</v>
      </c>
      <c r="AG9" t="s">
        <v>393</v>
      </c>
    </row>
    <row r="10" spans="1:33" x14ac:dyDescent="0.3">
      <c r="A10" t="s">
        <v>339</v>
      </c>
      <c r="B10" s="13" t="s">
        <v>275</v>
      </c>
      <c r="C10" s="18" t="s">
        <v>286</v>
      </c>
      <c r="D10" s="15" t="s">
        <v>284</v>
      </c>
      <c r="E10" s="15">
        <v>3982</v>
      </c>
      <c r="F10" s="15" t="s">
        <v>278</v>
      </c>
      <c r="G10" s="19" t="s">
        <v>279</v>
      </c>
      <c r="H10" s="16" t="s">
        <v>280</v>
      </c>
      <c r="I10" s="20" t="s">
        <v>285</v>
      </c>
      <c r="J10" s="6">
        <f ca="1">DATE(YEAR(O10),MONTH(O10)-60,DAY(O10))</f>
        <v>43693</v>
      </c>
      <c r="K10" s="3">
        <v>36</v>
      </c>
      <c r="L10" s="3" t="s">
        <v>157</v>
      </c>
      <c r="M10" s="3">
        <v>120000</v>
      </c>
      <c r="N10" s="6">
        <f t="shared" ca="1" si="1"/>
        <v>45520</v>
      </c>
      <c r="O10" s="6">
        <f t="shared" ca="1" si="1"/>
        <v>45520</v>
      </c>
      <c r="P10" s="6">
        <f t="shared" ca="1" si="1"/>
        <v>45520</v>
      </c>
      <c r="Q10" s="3" t="s">
        <v>138</v>
      </c>
      <c r="R10" s="3" t="s">
        <v>155</v>
      </c>
      <c r="S10" s="3" t="s">
        <v>295</v>
      </c>
      <c r="T10" t="s">
        <v>292</v>
      </c>
      <c r="U10" t="s">
        <v>342</v>
      </c>
      <c r="V10" t="s">
        <v>80</v>
      </c>
      <c r="W10" s="3">
        <v>12</v>
      </c>
      <c r="X10" s="3">
        <v>25000</v>
      </c>
      <c r="Y10" t="s">
        <v>298</v>
      </c>
      <c r="Z10" s="22">
        <f t="shared" ca="1" si="2"/>
        <v>44788</v>
      </c>
      <c r="AA10" s="22">
        <f t="shared" ca="1" si="3"/>
        <v>44789</v>
      </c>
      <c r="AB10" s="22">
        <f t="shared" ca="1" si="4"/>
        <v>45153</v>
      </c>
      <c r="AC10">
        <f t="shared" si="5"/>
        <v>120000</v>
      </c>
      <c r="AD10" s="24">
        <f t="shared" si="6"/>
        <v>144999</v>
      </c>
      <c r="AE10" s="23">
        <v>1500</v>
      </c>
      <c r="AF10" s="23">
        <f t="shared" si="7"/>
        <v>3000</v>
      </c>
      <c r="AG10" t="s">
        <v>393</v>
      </c>
    </row>
    <row r="11" spans="1:33" x14ac:dyDescent="0.3">
      <c r="A11" t="s">
        <v>340</v>
      </c>
      <c r="B11" s="13" t="s">
        <v>275</v>
      </c>
      <c r="C11" s="18" t="s">
        <v>286</v>
      </c>
      <c r="D11" s="15" t="s">
        <v>284</v>
      </c>
      <c r="E11" s="15">
        <v>3982</v>
      </c>
      <c r="F11" s="15" t="s">
        <v>278</v>
      </c>
      <c r="G11" s="19" t="s">
        <v>279</v>
      </c>
      <c r="H11" s="16" t="s">
        <v>280</v>
      </c>
      <c r="I11" s="20" t="s">
        <v>285</v>
      </c>
      <c r="J11" s="6">
        <f ca="1">DATE(YEAR(O11),MONTH(O11)-60,DAY(O11)-1)</f>
        <v>43692</v>
      </c>
      <c r="K11" s="3">
        <v>36</v>
      </c>
      <c r="L11" s="3" t="s">
        <v>157</v>
      </c>
      <c r="M11" s="3">
        <f>M10+1</f>
        <v>120001</v>
      </c>
      <c r="N11" s="6">
        <f t="shared" ca="1" si="1"/>
        <v>45520</v>
      </c>
      <c r="O11" s="6">
        <f t="shared" ca="1" si="1"/>
        <v>45520</v>
      </c>
      <c r="P11" s="6">
        <f t="shared" ca="1" si="1"/>
        <v>45520</v>
      </c>
      <c r="Q11" s="3" t="s">
        <v>139</v>
      </c>
      <c r="R11" s="3" t="s">
        <v>155</v>
      </c>
      <c r="S11" s="3" t="s">
        <v>295</v>
      </c>
      <c r="T11" t="s">
        <v>292</v>
      </c>
      <c r="U11" t="s">
        <v>342</v>
      </c>
      <c r="V11" t="s">
        <v>128</v>
      </c>
      <c r="W11" s="3">
        <v>24</v>
      </c>
      <c r="X11" s="3">
        <v>50000</v>
      </c>
      <c r="Y11" t="s">
        <v>298</v>
      </c>
      <c r="Z11" s="22">
        <f t="shared" ca="1" si="2"/>
        <v>44787</v>
      </c>
      <c r="AA11" s="22">
        <f t="shared" ca="1" si="3"/>
        <v>44788</v>
      </c>
      <c r="AB11" s="22">
        <f t="shared" ca="1" si="4"/>
        <v>45518</v>
      </c>
      <c r="AC11">
        <f t="shared" si="5"/>
        <v>120001</v>
      </c>
      <c r="AD11" s="24">
        <f t="shared" si="6"/>
        <v>170000</v>
      </c>
      <c r="AE11" s="23">
        <v>1500</v>
      </c>
      <c r="AF11" s="23">
        <f t="shared" si="7"/>
        <v>6000</v>
      </c>
      <c r="AG11" t="s">
        <v>393</v>
      </c>
    </row>
    <row r="12" spans="1:33" x14ac:dyDescent="0.3">
      <c r="A12" t="s">
        <v>341</v>
      </c>
      <c r="B12" s="13" t="s">
        <v>275</v>
      </c>
      <c r="C12" s="18" t="s">
        <v>283</v>
      </c>
      <c r="D12" s="15" t="s">
        <v>284</v>
      </c>
      <c r="E12" s="15">
        <v>1991</v>
      </c>
      <c r="F12" s="15" t="s">
        <v>278</v>
      </c>
      <c r="G12" s="21" t="s">
        <v>279</v>
      </c>
      <c r="H12" s="11" t="s">
        <v>87</v>
      </c>
      <c r="I12" s="13" t="s">
        <v>285</v>
      </c>
      <c r="J12" s="6">
        <f ca="1">DATE(YEAR(O12),MONTH(O12)-84,DAY(O12))</f>
        <v>42963</v>
      </c>
      <c r="K12" s="3">
        <v>36</v>
      </c>
      <c r="L12" s="3" t="s">
        <v>157</v>
      </c>
      <c r="M12" s="3">
        <v>140000</v>
      </c>
      <c r="N12" s="6">
        <f t="shared" ca="1" si="1"/>
        <v>45520</v>
      </c>
      <c r="O12" s="6">
        <f t="shared" ca="1" si="1"/>
        <v>45520</v>
      </c>
      <c r="P12" s="6">
        <f t="shared" ca="1" si="1"/>
        <v>45520</v>
      </c>
      <c r="Q12" s="3" t="s">
        <v>140</v>
      </c>
      <c r="R12" s="3" t="s">
        <v>155</v>
      </c>
      <c r="S12" s="3" t="s">
        <v>295</v>
      </c>
      <c r="T12" t="s">
        <v>292</v>
      </c>
      <c r="U12" t="s">
        <v>342</v>
      </c>
      <c r="V12" t="s">
        <v>80</v>
      </c>
      <c r="W12" s="3">
        <v>12</v>
      </c>
      <c r="X12" s="3">
        <v>25000</v>
      </c>
      <c r="Y12" t="s">
        <v>298</v>
      </c>
      <c r="Z12" s="22">
        <f t="shared" ca="1" si="2"/>
        <v>44058</v>
      </c>
      <c r="AA12" s="22">
        <f t="shared" ca="1" si="3"/>
        <v>44059</v>
      </c>
      <c r="AB12" s="22">
        <f t="shared" ca="1" si="4"/>
        <v>44423</v>
      </c>
      <c r="AC12">
        <f t="shared" si="5"/>
        <v>140000</v>
      </c>
      <c r="AD12" s="24">
        <f t="shared" si="6"/>
        <v>164999</v>
      </c>
      <c r="AE12" s="23">
        <v>1500</v>
      </c>
      <c r="AF12" s="23">
        <f t="shared" si="7"/>
        <v>3000</v>
      </c>
      <c r="AG12" t="s">
        <v>393</v>
      </c>
    </row>
    <row r="13" spans="1:33" x14ac:dyDescent="0.3">
      <c r="A13" t="s">
        <v>301</v>
      </c>
      <c r="B13" s="13" t="s">
        <v>275</v>
      </c>
      <c r="C13" s="18" t="s">
        <v>283</v>
      </c>
      <c r="D13" s="15" t="s">
        <v>284</v>
      </c>
      <c r="E13" s="15">
        <v>1991</v>
      </c>
      <c r="F13" s="15" t="s">
        <v>278</v>
      </c>
      <c r="G13" s="21" t="s">
        <v>279</v>
      </c>
      <c r="H13" s="11" t="s">
        <v>87</v>
      </c>
      <c r="I13" s="13" t="s">
        <v>285</v>
      </c>
      <c r="J13" s="6">
        <f ca="1">DATE(YEAR(O13),MONTH(O13),DAY(O13)-0)</f>
        <v>45520</v>
      </c>
      <c r="K13" s="3">
        <v>36</v>
      </c>
      <c r="L13" s="3" t="s">
        <v>157</v>
      </c>
      <c r="M13" s="3">
        <v>0</v>
      </c>
      <c r="N13" s="6">
        <f t="shared" ca="1" si="1"/>
        <v>45520</v>
      </c>
      <c r="O13" s="6">
        <f t="shared" ca="1" si="1"/>
        <v>45520</v>
      </c>
      <c r="P13" s="6">
        <f t="shared" ca="1" si="1"/>
        <v>45520</v>
      </c>
      <c r="Q13" s="3" t="s">
        <v>141</v>
      </c>
      <c r="R13" s="3" t="s">
        <v>296</v>
      </c>
      <c r="S13" s="3" t="s">
        <v>295</v>
      </c>
      <c r="T13" t="s">
        <v>293</v>
      </c>
      <c r="U13" t="s">
        <v>297</v>
      </c>
      <c r="V13" t="s">
        <v>128</v>
      </c>
      <c r="W13" s="3">
        <v>12</v>
      </c>
      <c r="X13" s="3">
        <v>20000</v>
      </c>
      <c r="Y13" t="s">
        <v>298</v>
      </c>
      <c r="Z13" s="22">
        <f t="shared" ca="1" si="2"/>
        <v>46614</v>
      </c>
      <c r="AA13" s="22">
        <f t="shared" ca="1" si="3"/>
        <v>46615</v>
      </c>
      <c r="AB13" s="22">
        <f t="shared" ca="1" si="4"/>
        <v>46980</v>
      </c>
      <c r="AC13">
        <f t="shared" si="5"/>
        <v>0</v>
      </c>
      <c r="AD13" s="24">
        <f t="shared" si="6"/>
        <v>19999</v>
      </c>
      <c r="AE13" s="23">
        <v>1500</v>
      </c>
      <c r="AF13" s="23">
        <f t="shared" si="7"/>
        <v>3000</v>
      </c>
      <c r="AG13" t="s">
        <v>393</v>
      </c>
    </row>
    <row r="14" spans="1:33" x14ac:dyDescent="0.3">
      <c r="A14" t="s">
        <v>302</v>
      </c>
      <c r="B14" s="13" t="s">
        <v>275</v>
      </c>
      <c r="C14" s="18" t="s">
        <v>286</v>
      </c>
      <c r="D14" s="15" t="s">
        <v>284</v>
      </c>
      <c r="E14" s="15">
        <v>3982</v>
      </c>
      <c r="F14" s="15" t="s">
        <v>278</v>
      </c>
      <c r="G14" s="21" t="s">
        <v>279</v>
      </c>
      <c r="H14" s="11" t="s">
        <v>280</v>
      </c>
      <c r="I14" s="13" t="s">
        <v>285</v>
      </c>
      <c r="J14" s="6">
        <f t="shared" ref="J14" ca="1" si="8">DATE(YEAR(O14),MONTH(O14),DAY(O14)-1)</f>
        <v>45519</v>
      </c>
      <c r="K14" s="3">
        <v>36</v>
      </c>
      <c r="L14" s="3" t="s">
        <v>157</v>
      </c>
      <c r="M14" s="3">
        <v>1</v>
      </c>
      <c r="N14" s="6">
        <f t="shared" ca="1" si="1"/>
        <v>45520</v>
      </c>
      <c r="O14" s="6">
        <f t="shared" ca="1" si="1"/>
        <v>45520</v>
      </c>
      <c r="P14" s="6">
        <f t="shared" ca="1" si="1"/>
        <v>45520</v>
      </c>
      <c r="Q14" s="3" t="s">
        <v>142</v>
      </c>
      <c r="R14" s="3" t="s">
        <v>296</v>
      </c>
      <c r="S14" s="3" t="s">
        <v>295</v>
      </c>
      <c r="T14" t="s">
        <v>293</v>
      </c>
      <c r="U14" t="s">
        <v>297</v>
      </c>
      <c r="V14" t="s">
        <v>128</v>
      </c>
      <c r="W14" s="3">
        <v>24</v>
      </c>
      <c r="X14" s="3">
        <v>40000</v>
      </c>
      <c r="Y14" t="s">
        <v>299</v>
      </c>
      <c r="Z14" s="22">
        <f t="shared" ca="1" si="2"/>
        <v>46613</v>
      </c>
      <c r="AA14" s="22">
        <f t="shared" ca="1" si="3"/>
        <v>46614</v>
      </c>
      <c r="AB14" s="22">
        <f t="shared" ca="1" si="4"/>
        <v>47344</v>
      </c>
      <c r="AC14">
        <f t="shared" si="5"/>
        <v>1</v>
      </c>
      <c r="AD14" s="24">
        <f t="shared" si="6"/>
        <v>40000</v>
      </c>
      <c r="AE14" s="23">
        <v>1500</v>
      </c>
      <c r="AF14" s="23">
        <f t="shared" si="7"/>
        <v>6000</v>
      </c>
      <c r="AG14" t="s">
        <v>393</v>
      </c>
    </row>
    <row r="15" spans="1:33" x14ac:dyDescent="0.3">
      <c r="A15" t="s">
        <v>303</v>
      </c>
      <c r="B15" s="13" t="s">
        <v>275</v>
      </c>
      <c r="C15" s="18" t="s">
        <v>286</v>
      </c>
      <c r="D15" s="15" t="s">
        <v>284</v>
      </c>
      <c r="E15" s="15">
        <v>3982</v>
      </c>
      <c r="F15" s="15" t="s">
        <v>278</v>
      </c>
      <c r="G15" s="21" t="s">
        <v>279</v>
      </c>
      <c r="H15" s="11" t="s">
        <v>280</v>
      </c>
      <c r="I15" s="13" t="s">
        <v>285</v>
      </c>
      <c r="J15" s="6">
        <f ca="1">DATE(YEAR(O15),MONTH(O15)-1,DAY(O15))</f>
        <v>45489</v>
      </c>
      <c r="K15" s="3">
        <v>36</v>
      </c>
      <c r="L15" s="3" t="s">
        <v>157</v>
      </c>
      <c r="M15" s="3">
        <v>1000</v>
      </c>
      <c r="N15" s="6">
        <f t="shared" ca="1" si="1"/>
        <v>45520</v>
      </c>
      <c r="O15" s="6">
        <f t="shared" ca="1" si="1"/>
        <v>45520</v>
      </c>
      <c r="P15" s="6">
        <f t="shared" ca="1" si="1"/>
        <v>45520</v>
      </c>
      <c r="Q15" s="3" t="s">
        <v>143</v>
      </c>
      <c r="R15" s="3" t="s">
        <v>296</v>
      </c>
      <c r="S15" s="3" t="s">
        <v>295</v>
      </c>
      <c r="T15" t="s">
        <v>293</v>
      </c>
      <c r="U15" t="s">
        <v>297</v>
      </c>
      <c r="V15" t="s">
        <v>128</v>
      </c>
      <c r="W15" s="3">
        <v>36</v>
      </c>
      <c r="X15" s="3">
        <v>60000</v>
      </c>
      <c r="Y15" t="s">
        <v>300</v>
      </c>
      <c r="Z15" s="22">
        <f t="shared" ca="1" si="2"/>
        <v>46583</v>
      </c>
      <c r="AA15" s="22">
        <f t="shared" ca="1" si="3"/>
        <v>46584</v>
      </c>
      <c r="AB15" s="22">
        <f t="shared" ca="1" si="4"/>
        <v>47679</v>
      </c>
      <c r="AC15">
        <f t="shared" si="5"/>
        <v>1000</v>
      </c>
      <c r="AD15" s="24">
        <f t="shared" si="6"/>
        <v>60999</v>
      </c>
      <c r="AE15" s="23">
        <v>1500</v>
      </c>
      <c r="AF15" s="23">
        <f t="shared" si="7"/>
        <v>9000</v>
      </c>
      <c r="AG15" t="s">
        <v>393</v>
      </c>
    </row>
    <row r="16" spans="1:33" x14ac:dyDescent="0.3">
      <c r="A16" t="s">
        <v>304</v>
      </c>
      <c r="B16" s="13" t="s">
        <v>275</v>
      </c>
      <c r="C16" s="18" t="s">
        <v>287</v>
      </c>
      <c r="D16" s="13" t="s">
        <v>288</v>
      </c>
      <c r="E16" s="15">
        <v>5461</v>
      </c>
      <c r="F16" s="15" t="s">
        <v>278</v>
      </c>
      <c r="G16" s="21" t="s">
        <v>279</v>
      </c>
      <c r="H16" s="11" t="s">
        <v>280</v>
      </c>
      <c r="I16" s="13" t="s">
        <v>285</v>
      </c>
      <c r="J16" s="6">
        <f ca="1">DATE(YEAR(O16),MONTH(O16)-1,DAY(O16)-1)</f>
        <v>45488</v>
      </c>
      <c r="K16" s="3">
        <v>36</v>
      </c>
      <c r="L16" s="3" t="s">
        <v>157</v>
      </c>
      <c r="M16" s="3">
        <v>1001</v>
      </c>
      <c r="N16" s="6">
        <f t="shared" ca="1" si="1"/>
        <v>45520</v>
      </c>
      <c r="O16" s="6">
        <f t="shared" ca="1" si="1"/>
        <v>45520</v>
      </c>
      <c r="P16" s="6">
        <f t="shared" ca="1" si="1"/>
        <v>45520</v>
      </c>
      <c r="Q16" s="3" t="s">
        <v>144</v>
      </c>
      <c r="R16" s="3" t="s">
        <v>155</v>
      </c>
      <c r="S16" s="3" t="s">
        <v>295</v>
      </c>
      <c r="T16" t="s">
        <v>293</v>
      </c>
      <c r="U16" t="s">
        <v>297</v>
      </c>
      <c r="V16" t="s">
        <v>128</v>
      </c>
      <c r="W16" s="3">
        <v>12</v>
      </c>
      <c r="X16" s="3">
        <v>20000</v>
      </c>
      <c r="Y16" t="s">
        <v>298</v>
      </c>
      <c r="Z16" s="22">
        <f t="shared" ca="1" si="2"/>
        <v>46582</v>
      </c>
      <c r="AA16" s="22">
        <f t="shared" ca="1" si="3"/>
        <v>46583</v>
      </c>
      <c r="AB16" s="22">
        <f t="shared" ca="1" si="4"/>
        <v>46948</v>
      </c>
      <c r="AC16">
        <f t="shared" si="5"/>
        <v>1001</v>
      </c>
      <c r="AD16" s="24">
        <f t="shared" si="6"/>
        <v>21000</v>
      </c>
      <c r="AE16" s="23">
        <v>1500</v>
      </c>
      <c r="AF16" s="23">
        <f t="shared" si="7"/>
        <v>3000</v>
      </c>
      <c r="AG16" t="s">
        <v>393</v>
      </c>
    </row>
    <row r="17" spans="1:33" x14ac:dyDescent="0.3">
      <c r="A17" t="s">
        <v>305</v>
      </c>
      <c r="B17" s="13" t="s">
        <v>275</v>
      </c>
      <c r="C17" s="18" t="s">
        <v>287</v>
      </c>
      <c r="D17" s="13" t="s">
        <v>288</v>
      </c>
      <c r="E17" s="15">
        <v>5461</v>
      </c>
      <c r="F17" s="15" t="s">
        <v>278</v>
      </c>
      <c r="G17" s="21" t="s">
        <v>279</v>
      </c>
      <c r="H17" s="11" t="s">
        <v>280</v>
      </c>
      <c r="I17" s="13" t="s">
        <v>285</v>
      </c>
      <c r="J17" s="6">
        <f ca="1">DATE(YEAR(O16),MONTH(O16)-8,DAY(O16))</f>
        <v>45276</v>
      </c>
      <c r="K17" s="3">
        <v>36</v>
      </c>
      <c r="L17" s="3" t="s">
        <v>157</v>
      </c>
      <c r="M17" s="3">
        <v>7500</v>
      </c>
      <c r="N17" s="6">
        <f t="shared" ca="1" si="1"/>
        <v>45520</v>
      </c>
      <c r="O17" s="6">
        <f t="shared" ca="1" si="1"/>
        <v>45520</v>
      </c>
      <c r="P17" s="6">
        <f t="shared" ca="1" si="1"/>
        <v>45520</v>
      </c>
      <c r="Q17" s="3" t="s">
        <v>145</v>
      </c>
      <c r="R17" s="3" t="s">
        <v>155</v>
      </c>
      <c r="S17" s="3" t="s">
        <v>295</v>
      </c>
      <c r="T17" t="s">
        <v>293</v>
      </c>
      <c r="U17" t="s">
        <v>297</v>
      </c>
      <c r="V17" t="s">
        <v>128</v>
      </c>
      <c r="W17" s="3">
        <v>24</v>
      </c>
      <c r="X17" s="3">
        <v>40000</v>
      </c>
      <c r="Y17" t="s">
        <v>299</v>
      </c>
      <c r="Z17" s="22">
        <f t="shared" ca="1" si="2"/>
        <v>46371</v>
      </c>
      <c r="AA17" s="22">
        <f t="shared" ca="1" si="3"/>
        <v>46372</v>
      </c>
      <c r="AB17" s="22">
        <f t="shared" ca="1" si="4"/>
        <v>47102</v>
      </c>
      <c r="AC17">
        <f t="shared" si="5"/>
        <v>7500</v>
      </c>
      <c r="AD17" s="24">
        <f t="shared" si="6"/>
        <v>47499</v>
      </c>
      <c r="AE17" s="23">
        <v>1500</v>
      </c>
      <c r="AF17" s="23">
        <f t="shared" si="7"/>
        <v>6000</v>
      </c>
      <c r="AG17" t="s">
        <v>393</v>
      </c>
    </row>
    <row r="18" spans="1:33" x14ac:dyDescent="0.3">
      <c r="A18" t="s">
        <v>306</v>
      </c>
      <c r="B18" s="13" t="s">
        <v>275</v>
      </c>
      <c r="C18" s="18" t="s">
        <v>289</v>
      </c>
      <c r="D18" s="13" t="s">
        <v>290</v>
      </c>
      <c r="E18" s="15">
        <v>1991</v>
      </c>
      <c r="F18" s="15" t="s">
        <v>278</v>
      </c>
      <c r="G18" s="21" t="s">
        <v>279</v>
      </c>
      <c r="H18" s="11" t="s">
        <v>280</v>
      </c>
      <c r="I18" s="13" t="s">
        <v>285</v>
      </c>
      <c r="J18" s="6">
        <f ca="1">DATE(YEAR(O17),MONTH(O17)-8,DAY(O17)-1)</f>
        <v>45275</v>
      </c>
      <c r="K18" s="3">
        <v>36</v>
      </c>
      <c r="L18" s="3" t="s">
        <v>157</v>
      </c>
      <c r="M18" s="3">
        <v>7501</v>
      </c>
      <c r="N18" s="6">
        <f t="shared" ca="1" si="1"/>
        <v>45520</v>
      </c>
      <c r="O18" s="6">
        <f t="shared" ca="1" si="1"/>
        <v>45520</v>
      </c>
      <c r="P18" s="6">
        <f t="shared" ca="1" si="1"/>
        <v>45520</v>
      </c>
      <c r="Q18" s="3" t="s">
        <v>146</v>
      </c>
      <c r="R18" s="3" t="s">
        <v>155</v>
      </c>
      <c r="S18" s="3" t="s">
        <v>295</v>
      </c>
      <c r="T18" t="s">
        <v>293</v>
      </c>
      <c r="U18" t="s">
        <v>297</v>
      </c>
      <c r="V18" t="s">
        <v>128</v>
      </c>
      <c r="W18" s="3">
        <v>36</v>
      </c>
      <c r="X18" s="3">
        <v>60000</v>
      </c>
      <c r="Y18" t="s">
        <v>300</v>
      </c>
      <c r="Z18" s="22">
        <f t="shared" ca="1" si="2"/>
        <v>46370</v>
      </c>
      <c r="AA18" s="22">
        <f t="shared" ca="1" si="3"/>
        <v>46371</v>
      </c>
      <c r="AB18" s="22">
        <f t="shared" ca="1" si="4"/>
        <v>47466</v>
      </c>
      <c r="AC18">
        <f t="shared" si="5"/>
        <v>7501</v>
      </c>
      <c r="AD18" s="24">
        <f t="shared" si="6"/>
        <v>67500</v>
      </c>
      <c r="AE18" s="23">
        <v>1500</v>
      </c>
      <c r="AF18" s="23">
        <f t="shared" si="7"/>
        <v>9000</v>
      </c>
      <c r="AG18" t="s">
        <v>393</v>
      </c>
    </row>
    <row r="19" spans="1:33" x14ac:dyDescent="0.3">
      <c r="A19" t="s">
        <v>307</v>
      </c>
      <c r="B19" s="13" t="s">
        <v>275</v>
      </c>
      <c r="C19" s="18" t="s">
        <v>289</v>
      </c>
      <c r="D19" s="13" t="s">
        <v>290</v>
      </c>
      <c r="E19" s="15">
        <v>1991</v>
      </c>
      <c r="F19" s="15" t="s">
        <v>278</v>
      </c>
      <c r="G19" s="21" t="s">
        <v>279</v>
      </c>
      <c r="H19" s="11" t="s">
        <v>280</v>
      </c>
      <c r="I19" s="13" t="s">
        <v>285</v>
      </c>
      <c r="J19" s="6">
        <f ca="1">DATE(YEAR(O18),MONTH(O18)-36,DAY(O18))</f>
        <v>44424</v>
      </c>
      <c r="K19" s="3">
        <v>36</v>
      </c>
      <c r="L19" s="3" t="s">
        <v>157</v>
      </c>
      <c r="M19" s="3">
        <v>95000</v>
      </c>
      <c r="N19" s="6">
        <f t="shared" ca="1" si="1"/>
        <v>45520</v>
      </c>
      <c r="O19" s="6">
        <f t="shared" ca="1" si="1"/>
        <v>45520</v>
      </c>
      <c r="P19" s="6">
        <f t="shared" ca="1" si="1"/>
        <v>45520</v>
      </c>
      <c r="Q19" s="3" t="s">
        <v>147</v>
      </c>
      <c r="R19" s="3" t="s">
        <v>155</v>
      </c>
      <c r="S19" s="3" t="s">
        <v>295</v>
      </c>
      <c r="T19" t="s">
        <v>293</v>
      </c>
      <c r="U19" t="s">
        <v>297</v>
      </c>
      <c r="V19" t="s">
        <v>128</v>
      </c>
      <c r="W19" s="3">
        <v>12</v>
      </c>
      <c r="X19" s="3">
        <v>20000</v>
      </c>
      <c r="Y19" t="s">
        <v>298</v>
      </c>
      <c r="Z19" s="22">
        <f t="shared" ca="1" si="2"/>
        <v>45519</v>
      </c>
      <c r="AA19" s="22">
        <f t="shared" ca="1" si="3"/>
        <v>45520</v>
      </c>
      <c r="AB19" s="22">
        <f t="shared" ca="1" si="4"/>
        <v>45884</v>
      </c>
      <c r="AC19">
        <f t="shared" si="5"/>
        <v>95000</v>
      </c>
      <c r="AD19" s="24">
        <f t="shared" si="6"/>
        <v>114999</v>
      </c>
      <c r="AE19" s="23">
        <v>1500</v>
      </c>
      <c r="AF19" s="23">
        <f t="shared" si="7"/>
        <v>3000</v>
      </c>
      <c r="AG19" t="s">
        <v>393</v>
      </c>
    </row>
    <row r="20" spans="1:33" x14ac:dyDescent="0.3">
      <c r="A20" t="s">
        <v>308</v>
      </c>
      <c r="B20" s="13" t="s">
        <v>275</v>
      </c>
      <c r="C20" s="18" t="s">
        <v>291</v>
      </c>
      <c r="D20" s="13" t="s">
        <v>290</v>
      </c>
      <c r="E20" s="15">
        <v>3982</v>
      </c>
      <c r="F20" s="15" t="s">
        <v>278</v>
      </c>
      <c r="G20" s="21" t="s">
        <v>279</v>
      </c>
      <c r="H20" s="11" t="s">
        <v>87</v>
      </c>
      <c r="I20" s="13" t="s">
        <v>285</v>
      </c>
      <c r="J20" s="6">
        <f ca="1">DATE(YEAR(O19),MONTH(O19)-36,DAY(O19)-1)</f>
        <v>44423</v>
      </c>
      <c r="K20" s="3">
        <v>36</v>
      </c>
      <c r="L20" s="3" t="s">
        <v>157</v>
      </c>
      <c r="M20" s="3">
        <v>95001</v>
      </c>
      <c r="N20" s="6">
        <f t="shared" ca="1" si="1"/>
        <v>45520</v>
      </c>
      <c r="O20" s="6">
        <f t="shared" ca="1" si="1"/>
        <v>45520</v>
      </c>
      <c r="P20" s="6">
        <f t="shared" ca="1" si="1"/>
        <v>45520</v>
      </c>
      <c r="Q20" s="3" t="s">
        <v>148</v>
      </c>
      <c r="R20" s="3" t="s">
        <v>155</v>
      </c>
      <c r="S20" s="3" t="s">
        <v>295</v>
      </c>
      <c r="T20" t="s">
        <v>293</v>
      </c>
      <c r="U20" t="s">
        <v>297</v>
      </c>
      <c r="V20" t="s">
        <v>128</v>
      </c>
      <c r="W20" s="3">
        <v>24</v>
      </c>
      <c r="X20" s="3">
        <v>40000</v>
      </c>
      <c r="Y20" t="s">
        <v>299</v>
      </c>
      <c r="Z20" s="22">
        <f t="shared" ca="1" si="2"/>
        <v>45518</v>
      </c>
      <c r="AA20" s="22">
        <f t="shared" ca="1" si="3"/>
        <v>45519</v>
      </c>
      <c r="AB20" s="22">
        <f t="shared" ca="1" si="4"/>
        <v>46248</v>
      </c>
      <c r="AC20">
        <f t="shared" si="5"/>
        <v>95001</v>
      </c>
      <c r="AD20" s="24">
        <f t="shared" si="6"/>
        <v>135000</v>
      </c>
      <c r="AE20" s="23">
        <v>1500</v>
      </c>
      <c r="AF20" s="23">
        <f t="shared" si="7"/>
        <v>6000</v>
      </c>
      <c r="AG20" t="s">
        <v>393</v>
      </c>
    </row>
    <row r="21" spans="1:33" x14ac:dyDescent="0.3">
      <c r="A21" t="s">
        <v>309</v>
      </c>
      <c r="B21" s="13" t="s">
        <v>275</v>
      </c>
      <c r="C21" s="18" t="s">
        <v>291</v>
      </c>
      <c r="D21" s="13" t="s">
        <v>290</v>
      </c>
      <c r="E21" s="15">
        <v>3982</v>
      </c>
      <c r="F21" s="15" t="s">
        <v>278</v>
      </c>
      <c r="G21" s="21" t="s">
        <v>279</v>
      </c>
      <c r="H21" s="11" t="s">
        <v>87</v>
      </c>
      <c r="I21" s="13" t="s">
        <v>285</v>
      </c>
      <c r="J21" s="6">
        <f ca="1">DATE(YEAR(O20),MONTH(O20)-60,DAY(O20))</f>
        <v>43693</v>
      </c>
      <c r="K21" s="3">
        <v>36</v>
      </c>
      <c r="L21" s="3" t="s">
        <v>157</v>
      </c>
      <c r="M21" s="3">
        <v>120000</v>
      </c>
      <c r="N21" s="6">
        <f t="shared" ca="1" si="1"/>
        <v>45520</v>
      </c>
      <c r="O21" s="6">
        <f t="shared" ca="1" si="1"/>
        <v>45520</v>
      </c>
      <c r="P21" s="6">
        <f t="shared" ca="1" si="1"/>
        <v>45520</v>
      </c>
      <c r="Q21" s="3" t="s">
        <v>149</v>
      </c>
      <c r="R21" s="3" t="s">
        <v>155</v>
      </c>
      <c r="S21" s="3" t="s">
        <v>295</v>
      </c>
      <c r="T21" t="s">
        <v>293</v>
      </c>
      <c r="U21" t="s">
        <v>297</v>
      </c>
      <c r="V21" t="s">
        <v>128</v>
      </c>
      <c r="W21" s="3">
        <v>36</v>
      </c>
      <c r="X21" s="3">
        <v>60000</v>
      </c>
      <c r="Y21" t="s">
        <v>300</v>
      </c>
      <c r="Z21" s="22">
        <f t="shared" ca="1" si="2"/>
        <v>44788</v>
      </c>
      <c r="AA21" s="22">
        <f t="shared" ca="1" si="3"/>
        <v>44789</v>
      </c>
      <c r="AB21" s="22">
        <f t="shared" ca="1" si="4"/>
        <v>45884</v>
      </c>
      <c r="AC21">
        <f t="shared" si="5"/>
        <v>120000</v>
      </c>
      <c r="AD21" s="24">
        <f t="shared" si="6"/>
        <v>179999</v>
      </c>
      <c r="AE21" s="23">
        <v>1500</v>
      </c>
      <c r="AF21" s="23">
        <f t="shared" si="7"/>
        <v>9000</v>
      </c>
      <c r="AG21" t="s">
        <v>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4E25B-DCA0-410D-8ABC-EB9276F31B7B}">
  <dimension ref="A1:D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24.88671875" bestFit="1" customWidth="1"/>
    <col min="3" max="4" width="35.5546875" bestFit="1" customWidth="1"/>
  </cols>
  <sheetData>
    <row r="1" spans="1:4" ht="15.6" x14ac:dyDescent="0.3">
      <c r="A1" t="s">
        <v>0</v>
      </c>
      <c r="B1" s="25" t="s">
        <v>395</v>
      </c>
      <c r="C1" s="25" t="s">
        <v>396</v>
      </c>
      <c r="D1" s="25" t="s">
        <v>397</v>
      </c>
    </row>
    <row r="2" spans="1:4" ht="15.6" x14ac:dyDescent="0.3">
      <c r="A2" s="1" t="s">
        <v>398</v>
      </c>
      <c r="B2" s="26" t="s">
        <v>344</v>
      </c>
      <c r="C2" s="26" t="s">
        <v>394</v>
      </c>
      <c r="D2" t="s">
        <v>2</v>
      </c>
    </row>
    <row r="3" spans="1:4" ht="15.6" x14ac:dyDescent="0.3">
      <c r="A3" s="1" t="s">
        <v>399</v>
      </c>
      <c r="B3" s="26" t="s">
        <v>344</v>
      </c>
      <c r="C3" s="26" t="s">
        <v>400</v>
      </c>
      <c r="D3" t="s">
        <v>2</v>
      </c>
    </row>
    <row r="4" spans="1:4" ht="15.6" x14ac:dyDescent="0.3">
      <c r="A4" s="1" t="s">
        <v>401</v>
      </c>
      <c r="B4" s="26" t="s">
        <v>344</v>
      </c>
      <c r="C4" s="26" t="s">
        <v>402</v>
      </c>
      <c r="D4" t="s">
        <v>2</v>
      </c>
    </row>
    <row r="5" spans="1:4" ht="15.6" x14ac:dyDescent="0.3">
      <c r="A5" s="1" t="s">
        <v>403</v>
      </c>
      <c r="B5" s="26" t="s">
        <v>344</v>
      </c>
      <c r="C5" s="26" t="s">
        <v>404</v>
      </c>
      <c r="D5" t="s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TestCases</vt:lpstr>
      <vt:lpstr>Cust</vt:lpstr>
      <vt:lpstr>Amend</vt:lpstr>
      <vt:lpstr>Sheet1</vt:lpstr>
      <vt:lpstr>Plan</vt:lpstr>
      <vt:lpstr>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Tatikonda</dc:creator>
  <cp:lastModifiedBy>sai krishna</cp:lastModifiedBy>
  <dcterms:created xsi:type="dcterms:W3CDTF">2022-09-06T13:20:50Z</dcterms:created>
  <dcterms:modified xsi:type="dcterms:W3CDTF">2024-08-16T14:47:52Z</dcterms:modified>
</cp:coreProperties>
</file>