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ilom.k\Desktop\"/>
    </mc:Choice>
  </mc:AlternateContent>
  <xr:revisionPtr revIDLastSave="0" documentId="13_ncr:1_{FF7BE249-BB7F-419B-8D1F-DE59E0F7DBAE}" xr6:coauthVersionLast="45" xr6:coauthVersionMax="45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note" sheetId="11" r:id="rId1"/>
    <sheet name="ตัวอย่าง" sheetId="12" r:id="rId2"/>
    <sheet name="VAN1" sheetId="1" r:id="rId3"/>
    <sheet name="VAN2" sheetId="2" r:id="rId4"/>
    <sheet name="VAN3" sheetId="3" r:id="rId5"/>
    <sheet name="VAN4" sheetId="4" r:id="rId6"/>
    <sheet name="VAN5" sheetId="5" r:id="rId7"/>
    <sheet name="VAN6" sheetId="6" r:id="rId8"/>
    <sheet name="VAN7" sheetId="7" r:id="rId9"/>
    <sheet name="VAN8" sheetId="8" r:id="rId10"/>
    <sheet name="VAN9" sheetId="16" r:id="rId11"/>
    <sheet name="VAN10" sheetId="17" r:id="rId12"/>
    <sheet name="VAN99" sheetId="15" r:id="rId13"/>
  </sheets>
  <definedNames>
    <definedName name="_xlnm.Print_Area" localSheetId="2">'VAN1'!$F:$N</definedName>
    <definedName name="_xlnm.Print_Area" localSheetId="1">ตัวอย่าง!$F:$N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" l="1"/>
  <c r="L22" i="1"/>
  <c r="L21" i="7" l="1"/>
  <c r="L20" i="4"/>
  <c r="L20" i="5"/>
  <c r="L20" i="3"/>
  <c r="L20" i="8"/>
  <c r="L20" i="2"/>
  <c r="L20" i="15"/>
  <c r="L20" i="17"/>
  <c r="L21" i="1"/>
  <c r="L20" i="16"/>
  <c r="L20" i="6"/>
  <c r="L19" i="16" l="1"/>
  <c r="L19" i="17" l="1"/>
  <c r="L19" i="3"/>
  <c r="L19" i="8"/>
  <c r="L19" i="6"/>
  <c r="L19" i="5"/>
  <c r="L19" i="4"/>
  <c r="L20" i="1"/>
  <c r="L19" i="2"/>
  <c r="L19" i="15"/>
  <c r="L20" i="7"/>
  <c r="L18" i="2" l="1"/>
  <c r="L18" i="6"/>
  <c r="L18" i="16"/>
  <c r="L18" i="17"/>
  <c r="L18" i="4"/>
  <c r="L19" i="7"/>
  <c r="L18" i="5"/>
  <c r="L18" i="15"/>
  <c r="L18" i="8"/>
  <c r="L19" i="1"/>
  <c r="L18" i="3" l="1"/>
  <c r="L17" i="1" l="1"/>
  <c r="L16" i="4"/>
  <c r="L16" i="17"/>
  <c r="L16" i="6"/>
  <c r="Q16" i="6"/>
  <c r="L16" i="15"/>
  <c r="L16" i="16"/>
  <c r="L16" i="3"/>
  <c r="L16" i="2"/>
  <c r="L17" i="7"/>
  <c r="L16" i="8"/>
  <c r="L16" i="5"/>
  <c r="L15" i="17" l="1"/>
  <c r="L16" i="1"/>
  <c r="L15" i="1"/>
  <c r="A32" i="1"/>
  <c r="A16" i="1"/>
  <c r="L15" i="6"/>
  <c r="Q15" i="16"/>
  <c r="Q15" i="6"/>
  <c r="L15" i="2"/>
  <c r="L15" i="16"/>
  <c r="L15" i="8"/>
  <c r="L15" i="15"/>
  <c r="L15" i="5"/>
  <c r="L15" i="3"/>
  <c r="L15" i="4"/>
  <c r="L16" i="7" l="1"/>
  <c r="L13" i="17" l="1"/>
  <c r="L13" i="2"/>
  <c r="L13" i="16"/>
  <c r="L14" i="7"/>
  <c r="L13" i="4"/>
  <c r="L13" i="6"/>
  <c r="L13" i="5"/>
  <c r="L13" i="15"/>
  <c r="L13" i="3"/>
  <c r="L13" i="1"/>
  <c r="L13" i="8" l="1"/>
  <c r="L12" i="1" l="1"/>
  <c r="L12" i="16"/>
  <c r="L12" i="5"/>
  <c r="L12" i="17"/>
  <c r="L12" i="4"/>
  <c r="L12" i="6"/>
  <c r="L12" i="2"/>
  <c r="L12" i="3"/>
  <c r="Q12" i="15"/>
  <c r="Q13" i="15"/>
  <c r="L12" i="15"/>
  <c r="L12" i="8"/>
  <c r="L13" i="7"/>
  <c r="Q11" i="17" l="1"/>
  <c r="L11" i="17"/>
  <c r="Q11" i="15"/>
  <c r="L11" i="15"/>
  <c r="A13" i="15"/>
  <c r="A12" i="15"/>
  <c r="A11" i="7"/>
  <c r="A10" i="7"/>
  <c r="Q11" i="7"/>
  <c r="L11" i="7"/>
  <c r="Q10" i="7"/>
  <c r="L10" i="7"/>
  <c r="Q12" i="7"/>
  <c r="L12" i="7"/>
  <c r="L11" i="16"/>
  <c r="L11" i="2" l="1"/>
  <c r="L11" i="5"/>
  <c r="L11" i="3"/>
  <c r="L11" i="6"/>
  <c r="L11" i="8"/>
  <c r="L11" i="4"/>
  <c r="L11" i="1"/>
  <c r="A11" i="15" l="1"/>
  <c r="L10" i="5"/>
  <c r="L10" i="16"/>
  <c r="L10" i="8"/>
  <c r="L10" i="17"/>
  <c r="L10" i="4"/>
  <c r="L10" i="6"/>
  <c r="L10" i="15"/>
  <c r="L10" i="1"/>
  <c r="L10" i="3"/>
  <c r="L10" i="2"/>
  <c r="L9" i="15" l="1"/>
  <c r="L9" i="17"/>
  <c r="L9" i="16"/>
  <c r="L9" i="8"/>
  <c r="L9" i="7"/>
  <c r="L9" i="6"/>
  <c r="L9" i="5"/>
  <c r="L9" i="4"/>
  <c r="L9" i="3"/>
  <c r="L9" i="2"/>
  <c r="L9" i="1"/>
  <c r="L8" i="1" l="1"/>
  <c r="L8" i="17"/>
  <c r="L8" i="4"/>
  <c r="L8" i="16"/>
  <c r="L8" i="6"/>
  <c r="L8" i="5"/>
  <c r="L8" i="15"/>
  <c r="L8" i="3"/>
  <c r="L8" i="8"/>
  <c r="L8" i="2"/>
  <c r="L8" i="7"/>
  <c r="L36" i="17" l="1"/>
  <c r="N33" i="17"/>
  <c r="L37" i="17" s="1"/>
  <c r="K33" i="17"/>
  <c r="J33" i="17"/>
  <c r="O32" i="17"/>
  <c r="Q32" i="17" s="1"/>
  <c r="O31" i="17"/>
  <c r="Q31" i="17" s="1"/>
  <c r="O30" i="17"/>
  <c r="Q30" i="17" s="1"/>
  <c r="O29" i="17"/>
  <c r="Q29" i="17" s="1"/>
  <c r="O28" i="17"/>
  <c r="Q28" i="17" s="1"/>
  <c r="O27" i="17"/>
  <c r="Q27" i="17" s="1"/>
  <c r="O26" i="17"/>
  <c r="Q26" i="17" s="1"/>
  <c r="O25" i="17"/>
  <c r="Q25" i="17" s="1"/>
  <c r="O24" i="17"/>
  <c r="Q24" i="17" s="1"/>
  <c r="O23" i="17"/>
  <c r="Q23" i="17" s="1"/>
  <c r="O22" i="17"/>
  <c r="Q22" i="17" s="1"/>
  <c r="Q21" i="17"/>
  <c r="Q20" i="17"/>
  <c r="Q19" i="17"/>
  <c r="Q18" i="17"/>
  <c r="Q17" i="17"/>
  <c r="Q16" i="17"/>
  <c r="Q15" i="17"/>
  <c r="Q14" i="17"/>
  <c r="Q13" i="17"/>
  <c r="Q12" i="17"/>
  <c r="Q10" i="17"/>
  <c r="Q9" i="17"/>
  <c r="Q8" i="17"/>
  <c r="Q7" i="17"/>
  <c r="L7" i="17"/>
  <c r="Q6" i="17"/>
  <c r="L6" i="17"/>
  <c r="Q5" i="17"/>
  <c r="L5" i="17"/>
  <c r="O4" i="17"/>
  <c r="Q4" i="17" s="1"/>
  <c r="Q3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L36" i="16"/>
  <c r="N33" i="16"/>
  <c r="K33" i="16"/>
  <c r="J33" i="16"/>
  <c r="O32" i="16"/>
  <c r="Q32" i="16" s="1"/>
  <c r="Q31" i="16"/>
  <c r="O31" i="16"/>
  <c r="O30" i="16"/>
  <c r="Q30" i="16" s="1"/>
  <c r="O29" i="16"/>
  <c r="Q29" i="16" s="1"/>
  <c r="O28" i="16"/>
  <c r="Q28" i="16" s="1"/>
  <c r="Q27" i="16"/>
  <c r="O27" i="16"/>
  <c r="O26" i="16"/>
  <c r="Q26" i="16" s="1"/>
  <c r="O25" i="16"/>
  <c r="Q25" i="16" s="1"/>
  <c r="O24" i="16"/>
  <c r="Q24" i="16" s="1"/>
  <c r="Q23" i="16"/>
  <c r="O23" i="16"/>
  <c r="O22" i="16"/>
  <c r="Q22" i="16" s="1"/>
  <c r="Q21" i="16"/>
  <c r="Q20" i="16"/>
  <c r="Q19" i="16"/>
  <c r="Q18" i="16"/>
  <c r="Q17" i="16"/>
  <c r="Q16" i="16"/>
  <c r="Q14" i="16"/>
  <c r="Q13" i="16"/>
  <c r="Q12" i="16"/>
  <c r="Q11" i="16"/>
  <c r="Q10" i="16"/>
  <c r="Q9" i="16"/>
  <c r="Q8" i="16"/>
  <c r="Q7" i="16"/>
  <c r="L7" i="16"/>
  <c r="Q6" i="16"/>
  <c r="L6" i="16"/>
  <c r="Q5" i="16"/>
  <c r="L5" i="16"/>
  <c r="O4" i="16"/>
  <c r="Q4" i="16" s="1"/>
  <c r="Q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L33" i="17" l="1"/>
  <c r="L35" i="17" s="1"/>
  <c r="L33" i="16"/>
  <c r="L35" i="16" s="1"/>
  <c r="L37" i="16"/>
  <c r="L37" i="15"/>
  <c r="N34" i="15"/>
  <c r="K34" i="15"/>
  <c r="J34" i="15"/>
  <c r="O33" i="15"/>
  <c r="Q33" i="15" s="1"/>
  <c r="O32" i="15"/>
  <c r="Q32" i="15" s="1"/>
  <c r="O31" i="15"/>
  <c r="Q31" i="15" s="1"/>
  <c r="O30" i="15"/>
  <c r="Q30" i="15" s="1"/>
  <c r="O29" i="15"/>
  <c r="Q29" i="15" s="1"/>
  <c r="O28" i="15"/>
  <c r="Q28" i="15" s="1"/>
  <c r="O27" i="15"/>
  <c r="Q27" i="15" s="1"/>
  <c r="O26" i="15"/>
  <c r="Q26" i="15" s="1"/>
  <c r="O25" i="15"/>
  <c r="Q25" i="15" s="1"/>
  <c r="O24" i="15"/>
  <c r="Q24" i="15" s="1"/>
  <c r="O23" i="15"/>
  <c r="Q23" i="15" s="1"/>
  <c r="O22" i="15"/>
  <c r="Q22" i="15" s="1"/>
  <c r="Q21" i="15"/>
  <c r="Q20" i="15"/>
  <c r="Q19" i="15"/>
  <c r="Q18" i="15"/>
  <c r="Q17" i="15"/>
  <c r="Q16" i="15"/>
  <c r="Q15" i="15"/>
  <c r="Q14" i="15"/>
  <c r="Q10" i="15"/>
  <c r="Q9" i="15"/>
  <c r="Q8" i="15"/>
  <c r="Q7" i="15"/>
  <c r="L7" i="15"/>
  <c r="Q6" i="15"/>
  <c r="L6" i="15"/>
  <c r="Q5" i="15"/>
  <c r="L5" i="15"/>
  <c r="O4" i="15"/>
  <c r="Q4" i="15" s="1"/>
  <c r="Q3" i="15"/>
  <c r="A3" i="15"/>
  <c r="A4" i="15" s="1"/>
  <c r="A5" i="15" s="1"/>
  <c r="A6" i="15" s="1"/>
  <c r="A7" i="15" s="1"/>
  <c r="A8" i="15" s="1"/>
  <c r="A9" i="15" s="1"/>
  <c r="A10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L34" i="15" l="1"/>
  <c r="L36" i="15" s="1"/>
  <c r="L38" i="15"/>
  <c r="N33" i="2"/>
  <c r="N33" i="3"/>
  <c r="N33" i="4"/>
  <c r="N33" i="5"/>
  <c r="N33" i="6"/>
  <c r="N33" i="7"/>
  <c r="N33" i="8"/>
  <c r="N33" i="1"/>
  <c r="K33" i="2"/>
  <c r="K33" i="3"/>
  <c r="K33" i="4"/>
  <c r="K33" i="5"/>
  <c r="K33" i="6"/>
  <c r="K33" i="7"/>
  <c r="K33" i="8"/>
  <c r="K33" i="1"/>
  <c r="J33" i="2"/>
  <c r="J33" i="3"/>
  <c r="J33" i="4"/>
  <c r="J33" i="5"/>
  <c r="J33" i="6"/>
  <c r="J33" i="7"/>
  <c r="J33" i="8"/>
  <c r="J33" i="1"/>
  <c r="O32" i="5"/>
  <c r="Q32" i="5" s="1"/>
  <c r="Q31" i="5"/>
  <c r="O31" i="5"/>
  <c r="O30" i="5"/>
  <c r="Q30" i="5" s="1"/>
  <c r="O29" i="5"/>
  <c r="Q29" i="5" s="1"/>
  <c r="O28" i="5"/>
  <c r="Q28" i="5" s="1"/>
  <c r="O27" i="5"/>
  <c r="Q27" i="5" s="1"/>
  <c r="O26" i="5"/>
  <c r="Q26" i="5" s="1"/>
  <c r="O25" i="5"/>
  <c r="Q25" i="5" s="1"/>
  <c r="O24" i="5"/>
  <c r="Q24" i="5" s="1"/>
  <c r="O23" i="5"/>
  <c r="Q23" i="5" s="1"/>
  <c r="O22" i="5"/>
  <c r="Q22" i="5" s="1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L7" i="5"/>
  <c r="Q6" i="5"/>
  <c r="L6" i="5"/>
  <c r="Q5" i="5"/>
  <c r="L5" i="5"/>
  <c r="Q4" i="5"/>
  <c r="O4" i="5"/>
  <c r="Q3" i="5"/>
  <c r="O32" i="6"/>
  <c r="Q32" i="6" s="1"/>
  <c r="O31" i="6"/>
  <c r="Q31" i="6" s="1"/>
  <c r="O30" i="6"/>
  <c r="Q30" i="6" s="1"/>
  <c r="O29" i="6"/>
  <c r="Q29" i="6" s="1"/>
  <c r="O28" i="6"/>
  <c r="Q28" i="6" s="1"/>
  <c r="O27" i="6"/>
  <c r="Q27" i="6" s="1"/>
  <c r="O26" i="6"/>
  <c r="Q26" i="6" s="1"/>
  <c r="O25" i="6"/>
  <c r="Q25" i="6" s="1"/>
  <c r="O24" i="6"/>
  <c r="Q24" i="6" s="1"/>
  <c r="O23" i="6"/>
  <c r="Q23" i="6" s="1"/>
  <c r="Q22" i="6"/>
  <c r="O22" i="6"/>
  <c r="Q21" i="6"/>
  <c r="Q20" i="6"/>
  <c r="Q19" i="6"/>
  <c r="Q18" i="6"/>
  <c r="Q17" i="6"/>
  <c r="Q14" i="6"/>
  <c r="Q13" i="6"/>
  <c r="Q12" i="6"/>
  <c r="Q11" i="6"/>
  <c r="Q10" i="6"/>
  <c r="Q9" i="6"/>
  <c r="Q8" i="6"/>
  <c r="Q7" i="6"/>
  <c r="L7" i="6"/>
  <c r="Q6" i="6"/>
  <c r="L6" i="6"/>
  <c r="Q5" i="6"/>
  <c r="L5" i="6"/>
  <c r="O4" i="6"/>
  <c r="Q4" i="6" s="1"/>
  <c r="Q3" i="6"/>
  <c r="O32" i="7"/>
  <c r="Q32" i="7" s="1"/>
  <c r="O31" i="7"/>
  <c r="Q31" i="7" s="1"/>
  <c r="O30" i="7"/>
  <c r="Q30" i="7" s="1"/>
  <c r="Q29" i="7"/>
  <c r="O29" i="7"/>
  <c r="O28" i="7"/>
  <c r="Q28" i="7" s="1"/>
  <c r="O27" i="7"/>
  <c r="Q27" i="7" s="1"/>
  <c r="O26" i="7"/>
  <c r="Q26" i="7" s="1"/>
  <c r="O25" i="7"/>
  <c r="Q25" i="7" s="1"/>
  <c r="O24" i="7"/>
  <c r="Q24" i="7" s="1"/>
  <c r="O23" i="7"/>
  <c r="Q23" i="7" s="1"/>
  <c r="Q22" i="7"/>
  <c r="Q21" i="7"/>
  <c r="Q20" i="7"/>
  <c r="Q19" i="7"/>
  <c r="Q18" i="7"/>
  <c r="Q17" i="7"/>
  <c r="Q16" i="7"/>
  <c r="Q15" i="7"/>
  <c r="Q14" i="7"/>
  <c r="Q13" i="7"/>
  <c r="Q9" i="7"/>
  <c r="Q8" i="7"/>
  <c r="Q7" i="7"/>
  <c r="L7" i="7"/>
  <c r="Q6" i="7"/>
  <c r="L6" i="7"/>
  <c r="O4" i="7"/>
  <c r="Q4" i="7" s="1"/>
  <c r="Q3" i="7"/>
  <c r="O32" i="8"/>
  <c r="Q32" i="8" s="1"/>
  <c r="O31" i="8"/>
  <c r="Q31" i="8" s="1"/>
  <c r="O30" i="8"/>
  <c r="Q30" i="8" s="1"/>
  <c r="O29" i="8"/>
  <c r="Q29" i="8" s="1"/>
  <c r="O28" i="8"/>
  <c r="Q28" i="8" s="1"/>
  <c r="O27" i="8"/>
  <c r="Q27" i="8" s="1"/>
  <c r="O26" i="8"/>
  <c r="Q26" i="8" s="1"/>
  <c r="Q25" i="8"/>
  <c r="O25" i="8"/>
  <c r="O24" i="8"/>
  <c r="Q24" i="8" s="1"/>
  <c r="O23" i="8"/>
  <c r="Q23" i="8" s="1"/>
  <c r="O22" i="8"/>
  <c r="Q22" i="8" s="1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L7" i="8"/>
  <c r="Q6" i="8"/>
  <c r="L6" i="8"/>
  <c r="Q5" i="8"/>
  <c r="L5" i="8"/>
  <c r="O4" i="8"/>
  <c r="Q4" i="8" s="1"/>
  <c r="Q3" i="8"/>
  <c r="O32" i="4"/>
  <c r="Q32" i="4" s="1"/>
  <c r="O31" i="4"/>
  <c r="Q31" i="4" s="1"/>
  <c r="O30" i="4"/>
  <c r="Q30" i="4" s="1"/>
  <c r="O29" i="4"/>
  <c r="Q29" i="4" s="1"/>
  <c r="O28" i="4"/>
  <c r="Q28" i="4" s="1"/>
  <c r="O27" i="4"/>
  <c r="Q27" i="4" s="1"/>
  <c r="Q26" i="4"/>
  <c r="O26" i="4"/>
  <c r="O25" i="4"/>
  <c r="Q25" i="4" s="1"/>
  <c r="O24" i="4"/>
  <c r="Q24" i="4" s="1"/>
  <c r="O23" i="4"/>
  <c r="Q23" i="4" s="1"/>
  <c r="O22" i="4"/>
  <c r="Q22" i="4" s="1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L7" i="4"/>
  <c r="Q6" i="4"/>
  <c r="L6" i="4"/>
  <c r="Q5" i="4"/>
  <c r="L5" i="4"/>
  <c r="O4" i="4"/>
  <c r="Q4" i="4" s="1"/>
  <c r="Q3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" i="7"/>
  <c r="A4" i="7" s="1"/>
  <c r="A5" i="7" s="1"/>
  <c r="A6" i="7" s="1"/>
  <c r="A7" i="7" s="1"/>
  <c r="A8" i="7" s="1"/>
  <c r="A9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O32" i="3"/>
  <c r="Q32" i="3" s="1"/>
  <c r="O31" i="3"/>
  <c r="Q31" i="3" s="1"/>
  <c r="O30" i="3"/>
  <c r="Q30" i="3" s="1"/>
  <c r="O29" i="3"/>
  <c r="Q29" i="3" s="1"/>
  <c r="O28" i="3"/>
  <c r="Q28" i="3" s="1"/>
  <c r="O27" i="3"/>
  <c r="Q27" i="3" s="1"/>
  <c r="O26" i="3"/>
  <c r="Q26" i="3" s="1"/>
  <c r="O25" i="3"/>
  <c r="Q25" i="3" s="1"/>
  <c r="O24" i="3"/>
  <c r="Q24" i="3" s="1"/>
  <c r="Q23" i="3"/>
  <c r="O23" i="3"/>
  <c r="O22" i="3"/>
  <c r="Q22" i="3" s="1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L7" i="3"/>
  <c r="Q6" i="3"/>
  <c r="L6" i="3"/>
  <c r="Q5" i="3"/>
  <c r="L5" i="3"/>
  <c r="O4" i="3"/>
  <c r="Q4" i="3" s="1"/>
  <c r="Q3" i="3"/>
  <c r="N10" i="12"/>
  <c r="N33" i="12" s="1"/>
  <c r="L10" i="12"/>
  <c r="Q30" i="1"/>
  <c r="Q29" i="1"/>
  <c r="Q26" i="1"/>
  <c r="Q25" i="1"/>
  <c r="Q17" i="1"/>
  <c r="Q10" i="1"/>
  <c r="O32" i="1"/>
  <c r="Q32" i="1" s="1"/>
  <c r="O31" i="1"/>
  <c r="Q31" i="1" s="1"/>
  <c r="O30" i="1"/>
  <c r="O29" i="1"/>
  <c r="O28" i="1"/>
  <c r="Q28" i="1" s="1"/>
  <c r="O27" i="1"/>
  <c r="Q27" i="1" s="1"/>
  <c r="O26" i="1"/>
  <c r="O25" i="1"/>
  <c r="O24" i="1"/>
  <c r="Q24" i="1" s="1"/>
  <c r="O23" i="1"/>
  <c r="Q23" i="1" s="1"/>
  <c r="Q21" i="1"/>
  <c r="Q20" i="1"/>
  <c r="Q19" i="1"/>
  <c r="Q18" i="1"/>
  <c r="Q16" i="1"/>
  <c r="Q15" i="1"/>
  <c r="Q14" i="1"/>
  <c r="Q13" i="1"/>
  <c r="Q12" i="1"/>
  <c r="Q11" i="1"/>
  <c r="Q9" i="1"/>
  <c r="Q8" i="1"/>
  <c r="Q7" i="1"/>
  <c r="Q6" i="1"/>
  <c r="L7" i="2"/>
  <c r="L6" i="2"/>
  <c r="L5" i="2"/>
  <c r="L7" i="1"/>
  <c r="L6" i="1"/>
  <c r="L5" i="1"/>
  <c r="L36" i="2"/>
  <c r="Q32" i="2"/>
  <c r="O32" i="2"/>
  <c r="O31" i="2"/>
  <c r="Q31" i="2" s="1"/>
  <c r="O30" i="2"/>
  <c r="Q30" i="2" s="1"/>
  <c r="O29" i="2"/>
  <c r="Q29" i="2" s="1"/>
  <c r="O28" i="2"/>
  <c r="Q28" i="2" s="1"/>
  <c r="Q27" i="2"/>
  <c r="O27" i="2"/>
  <c r="O26" i="2"/>
  <c r="Q26" i="2" s="1"/>
  <c r="O25" i="2"/>
  <c r="Q25" i="2" s="1"/>
  <c r="O24" i="2"/>
  <c r="Q24" i="2" s="1"/>
  <c r="O23" i="2"/>
  <c r="Q23" i="2" s="1"/>
  <c r="O22" i="2"/>
  <c r="Q22" i="2" s="1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O4" i="2"/>
  <c r="Q4" i="2" s="1"/>
  <c r="Q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L36" i="12"/>
  <c r="K33" i="12"/>
  <c r="J33" i="12"/>
  <c r="Q32" i="12"/>
  <c r="O32" i="12"/>
  <c r="L32" i="12"/>
  <c r="O31" i="12"/>
  <c r="Q31" i="12" s="1"/>
  <c r="L31" i="12"/>
  <c r="O30" i="12"/>
  <c r="Q30" i="12" s="1"/>
  <c r="O29" i="12"/>
  <c r="Q29" i="12" s="1"/>
  <c r="O28" i="12"/>
  <c r="Q28" i="12" s="1"/>
  <c r="O27" i="12"/>
  <c r="Q27" i="12" s="1"/>
  <c r="L27" i="12"/>
  <c r="O26" i="12"/>
  <c r="Q26" i="12" s="1"/>
  <c r="Q25" i="12"/>
  <c r="O25" i="12"/>
  <c r="L25" i="12"/>
  <c r="Q24" i="12"/>
  <c r="O24" i="12"/>
  <c r="O23" i="12"/>
  <c r="Q23" i="12" s="1"/>
  <c r="O22" i="12"/>
  <c r="Q22" i="12" s="1"/>
  <c r="L22" i="12"/>
  <c r="O21" i="12"/>
  <c r="Q21" i="12" s="1"/>
  <c r="O20" i="12"/>
  <c r="Q20" i="12" s="1"/>
  <c r="L20" i="12"/>
  <c r="O19" i="12"/>
  <c r="Q19" i="12" s="1"/>
  <c r="O17" i="12"/>
  <c r="P17" i="12" s="1"/>
  <c r="O18" i="12" s="1"/>
  <c r="Q18" i="12" s="1"/>
  <c r="O16" i="12"/>
  <c r="Q16" i="12" s="1"/>
  <c r="L16" i="12"/>
  <c r="O15" i="12"/>
  <c r="Q15" i="12" s="1"/>
  <c r="O14" i="12"/>
  <c r="Q14" i="12" s="1"/>
  <c r="O13" i="12"/>
  <c r="Q13" i="12" s="1"/>
  <c r="Q12" i="12"/>
  <c r="O12" i="12"/>
  <c r="O11" i="12"/>
  <c r="Q11" i="12" s="1"/>
  <c r="L11" i="12"/>
  <c r="O10" i="12"/>
  <c r="Q10" i="12" s="1"/>
  <c r="O9" i="12"/>
  <c r="Q9" i="12" s="1"/>
  <c r="L9" i="12"/>
  <c r="O8" i="12"/>
  <c r="Q8" i="12" s="1"/>
  <c r="O7" i="12"/>
  <c r="Q7" i="12" s="1"/>
  <c r="L6" i="12"/>
  <c r="O4" i="12"/>
  <c r="P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Q3" i="12"/>
  <c r="L3" i="12"/>
  <c r="A3" i="12"/>
  <c r="L37" i="2" l="1"/>
  <c r="L33" i="5"/>
  <c r="L33" i="4"/>
  <c r="L33" i="6"/>
  <c r="L33" i="3"/>
  <c r="L33" i="7"/>
  <c r="L33" i="8"/>
  <c r="L33" i="2"/>
  <c r="L35" i="2" s="1"/>
  <c r="L37" i="12"/>
  <c r="L33" i="12"/>
  <c r="L35" i="12" s="1"/>
  <c r="O5" i="12"/>
  <c r="P5" i="12" s="1"/>
  <c r="Q4" i="12"/>
  <c r="Q17" i="12"/>
  <c r="O6" i="12" l="1"/>
  <c r="Q6" i="12" s="1"/>
  <c r="Q5" i="12"/>
  <c r="L36" i="8"/>
  <c r="L35" i="8"/>
  <c r="L36" i="7"/>
  <c r="L35" i="7"/>
  <c r="L36" i="6"/>
  <c r="L35" i="6"/>
  <c r="L36" i="5"/>
  <c r="L37" i="5" s="1"/>
  <c r="L36" i="4"/>
  <c r="L37" i="4" s="1"/>
  <c r="L37" i="6" l="1"/>
  <c r="L37" i="7"/>
  <c r="L37" i="8"/>
  <c r="L35" i="5"/>
  <c r="L35" i="4"/>
  <c r="Q5" i="1"/>
  <c r="O4" i="1"/>
  <c r="Q4" i="1" s="1"/>
  <c r="L33" i="1" l="1"/>
  <c r="L36" i="3" l="1"/>
  <c r="L37" i="3" l="1"/>
  <c r="L35" i="3"/>
  <c r="Q3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L36" i="1"/>
  <c r="L35" i="1" l="1"/>
  <c r="L37" i="1"/>
</calcChain>
</file>

<file path=xl/sharedStrings.xml><?xml version="1.0" encoding="utf-8"?>
<sst xmlns="http://schemas.openxmlformats.org/spreadsheetml/2006/main" count="2546" uniqueCount="307">
  <si>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</si>
  <si>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</si>
  <si>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</si>
  <si>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</si>
  <si>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</si>
  <si>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</si>
  <si>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</si>
  <si>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</si>
  <si>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</si>
  <si>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</si>
  <si>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</si>
  <si>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</si>
  <si>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</si>
  <si>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</si>
  <si>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513300003657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</si>
  <si>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</si>
  <si>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</si>
  <si>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</si>
  <si>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</si>
  <si>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</si>
  <si>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</si>
  <si>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</si>
  <si>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</si>
  <si>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</si>
  <si>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</si>
  <si>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</si>
  <si>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</si>
  <si>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</si>
  <si>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</si>
  <si>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</si>
  <si>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</si>
  <si>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</si>
  <si>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</si>
  <si>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</si>
  <si>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</si>
  <si>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</si>
  <si>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</si>
  <si>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VAN2</t>
  </si>
  <si>
    <t>VAN3</t>
  </si>
  <si>
    <t>VAN4</t>
  </si>
  <si>
    <t>VAN5</t>
  </si>
  <si>
    <t>VAN6</t>
  </si>
  <si>
    <t>VAN7</t>
  </si>
  <si>
    <t>VAN8</t>
  </si>
  <si>
    <t>หมายเหตุ</t>
  </si>
  <si>
    <t>FLEET CARD NO.</t>
  </si>
  <si>
    <t>1. ห้ามตั้งชื่อไฟล์ excel ด้วยอักขระพิเศษใด ๆ ทั้ง สิ้น เช่น (!,@,#,$,%,^,&amp;,*,-,_,+,=,'',',/,?,&lt;,&gt;)</t>
  </si>
  <si>
    <t>3. ต้องบันทึกไฟล์ excel เป็น นามสกุล .xlsx (Excel Workbook) เท่านั้น</t>
  </si>
  <si>
    <t>2. ห้ามแก้ไขชื่อ sheet ใน file ฟอร์ม-ค่าน้ำมัน-505  คือ ต้องเป็นชื่อ VAN+เลขที่รถ เช่น VAN1 เท่านั้น</t>
  </si>
  <si>
    <t>เติม 2 ครั้ง</t>
  </si>
  <si>
    <t>513300003652 , 51330004000</t>
  </si>
  <si>
    <t>ในกรณีเติมน้ำมัน มากกว่า 1 ครั้งใน 1 วัน ให้ระบุในหมายเหตุ 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</si>
  <si>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เงินสด</t>
  </si>
  <si>
    <t>ในกรณีเติมเงินสด</t>
  </si>
  <si>
    <t>ในกรณีเติมน้ำมัน ใน 1 วัน มีทั้งเติมด้วยการ์ด และเงินสด  ให้ระบุในหมายเหตุ  ว่าเป็นเงินสด / จำนวนเงินใส่ผลรวมของบิลทั้งหมด / เลขที่ใบกำกับภาษี ใส่เคื่องหมาย , สำหรับเลขที่ใบกำกับภาษีที่ 2</t>
  </si>
  <si>
    <t>5133000003600</t>
  </si>
  <si>
    <t>VAN99</t>
  </si>
  <si>
    <t>VAN -AUDIT</t>
  </si>
  <si>
    <t xml:space="preserve">คือ </t>
  </si>
  <si>
    <t>เมื่อเปลี่ยนเดือน ให้ทำการเพิ่มวันที่ในตารางโดยเริมจากวันที่ 1 ถึง วันที่สุดท้ายของเดือน เช่น 1 - 31</t>
  </si>
  <si>
    <t>VAN9</t>
  </si>
  <si>
    <t>VAN10</t>
  </si>
  <si>
    <t>เชียงใหม่</t>
  </si>
  <si>
    <t>1ฒร8803</t>
  </si>
  <si>
    <t>1ฒร8805</t>
  </si>
  <si>
    <t>1ฒบ3596</t>
  </si>
  <si>
    <t>2ฒช4373</t>
  </si>
  <si>
    <t>2ฒอ4363</t>
  </si>
  <si>
    <t>2ฒช4368</t>
  </si>
  <si>
    <t>2ฒญ3026</t>
  </si>
  <si>
    <t>2ฒญ3013</t>
  </si>
  <si>
    <t>2ฒญ3018</t>
  </si>
  <si>
    <t>2ฒญ3024</t>
  </si>
  <si>
    <t>1ฒม9014</t>
  </si>
  <si>
    <t>0505562005897</t>
  </si>
  <si>
    <t>5043677005942423</t>
  </si>
  <si>
    <t>5043677005942415</t>
  </si>
  <si>
    <t>raming oil.,Ltd</t>
  </si>
  <si>
    <t>2000018</t>
  </si>
  <si>
    <t>0503540001951</t>
  </si>
  <si>
    <t>sahatawee petroleum Ltd.,part</t>
  </si>
  <si>
    <t>00002</t>
  </si>
  <si>
    <t>5043677005974194</t>
  </si>
  <si>
    <t>2000088</t>
  </si>
  <si>
    <t>0505519000030</t>
  </si>
  <si>
    <t>ptt sukhum service co.,Ltd</t>
  </si>
  <si>
    <t>00018</t>
  </si>
  <si>
    <t>5043677005583557</t>
  </si>
  <si>
    <t>2000109</t>
  </si>
  <si>
    <t>sukhum service co.,Ltd</t>
  </si>
  <si>
    <t>5043677006136413</t>
  </si>
  <si>
    <t>2000439</t>
  </si>
  <si>
    <t>0105537121254</t>
  </si>
  <si>
    <t>ptt retail management co.,Ltd</t>
  </si>
  <si>
    <t>00027</t>
  </si>
  <si>
    <t>5043677006179991</t>
  </si>
  <si>
    <t>2000110</t>
  </si>
  <si>
    <t>5043677006136397</t>
  </si>
  <si>
    <t>5043677006136405</t>
  </si>
  <si>
    <t>5043677006179983</t>
  </si>
  <si>
    <t>5043677006180007</t>
  </si>
  <si>
    <t>5043677006180015</t>
  </si>
  <si>
    <t>2000111</t>
  </si>
  <si>
    <t>2000069</t>
  </si>
  <si>
    <t>0503560000861</t>
  </si>
  <si>
    <t>charoen nakorn chiangmai Ltd.,part</t>
  </si>
  <si>
    <t>2000112</t>
  </si>
  <si>
    <t>รถจอดว่างที่ศูนย์ไม่ได้ไปไหนค่ะ</t>
  </si>
  <si>
    <t>170611</t>
  </si>
  <si>
    <t>0107561000013</t>
  </si>
  <si>
    <t>บริษัท ปตท.น้ำมันและการค้าปลีก จำกัด (มหาชน)</t>
  </si>
  <si>
    <t>00660</t>
  </si>
  <si>
    <t>767873</t>
  </si>
  <si>
    <t>2000142</t>
  </si>
  <si>
    <t>0407561000013</t>
  </si>
  <si>
    <t>บริษัท ปตท. น้ำมันและการค้าปลีด จำกัด(มหาชน)</t>
  </si>
  <si>
    <t>2000130</t>
  </si>
  <si>
    <t>0503545000775</t>
  </si>
  <si>
    <t>northern chiangmai oil Ltd.,part</t>
  </si>
  <si>
    <t>2000127</t>
  </si>
  <si>
    <t>2000103</t>
  </si>
  <si>
    <t>2000121</t>
  </si>
  <si>
    <t>2000129</t>
  </si>
  <si>
    <t>998306</t>
  </si>
  <si>
    <t>สน.ปตท.หจก.เจริญนครเชียงใหม่</t>
  </si>
  <si>
    <t>102846</t>
  </si>
  <si>
    <t>2000122</t>
  </si>
  <si>
    <t>sorthern chiangmai oil Ltd.,part</t>
  </si>
  <si>
    <t>00502</t>
  </si>
  <si>
    <t>2000089</t>
  </si>
  <si>
    <t>0503525000591</t>
  </si>
  <si>
    <t>boontavee maerim Ltd.,part</t>
  </si>
  <si>
    <t>2000141</t>
  </si>
  <si>
    <t>2000171</t>
  </si>
  <si>
    <t>raming oil co.,Ltd</t>
  </si>
  <si>
    <t>2000098</t>
  </si>
  <si>
    <t>2000120</t>
  </si>
  <si>
    <t>2000080</t>
  </si>
  <si>
    <t>0505556006879</t>
  </si>
  <si>
    <t>mitkuakul petroleum co.,Ltd</t>
  </si>
  <si>
    <t>2000119</t>
  </si>
  <si>
    <t>2000055</t>
  </si>
  <si>
    <t>0503525000222</t>
  </si>
  <si>
    <t>panaphon chiangmai Ltd.,part</t>
  </si>
  <si>
    <t>00001</t>
  </si>
  <si>
    <t>2000157</t>
  </si>
  <si>
    <t>0505555006417</t>
  </si>
  <si>
    <t>sompong chotikarn co.,ltd</t>
  </si>
  <si>
    <t>2000448</t>
  </si>
  <si>
    <t>171486</t>
  </si>
  <si>
    <t>171884</t>
  </si>
  <si>
    <t>2000053</t>
  </si>
  <si>
    <t>00011</t>
  </si>
  <si>
    <t>2000139</t>
  </si>
  <si>
    <t>2000117</t>
  </si>
  <si>
    <t>2000138</t>
  </si>
  <si>
    <t>2000192</t>
  </si>
  <si>
    <t>2002671</t>
  </si>
  <si>
    <t>2000033</t>
  </si>
  <si>
    <t>2000152</t>
  </si>
  <si>
    <t>770511</t>
  </si>
  <si>
    <t>บริษัท ปตท. น้ำมันและการค้าปลีก จำกัด มหาชน</t>
  </si>
  <si>
    <t>171936</t>
  </si>
  <si>
    <t>200157</t>
  </si>
  <si>
    <t>2000210</t>
  </si>
  <si>
    <t>2000209</t>
  </si>
  <si>
    <t>2000132</t>
  </si>
  <si>
    <t>northern chiangmai oil.,part</t>
  </si>
  <si>
    <t>2000165</t>
  </si>
  <si>
    <t>2000168</t>
  </si>
  <si>
    <t>771939</t>
  </si>
  <si>
    <t>2000166</t>
  </si>
  <si>
    <t>2000167</t>
  </si>
  <si>
    <t>172361</t>
  </si>
  <si>
    <t>2000072</t>
  </si>
  <si>
    <t>panapon chaingmai Ltd.,part</t>
  </si>
  <si>
    <t>00003</t>
  </si>
  <si>
    <t>2000060</t>
  </si>
  <si>
    <t>2000145</t>
  </si>
  <si>
    <t>2000177</t>
  </si>
  <si>
    <t>2000187</t>
  </si>
  <si>
    <t>773269</t>
  </si>
  <si>
    <t>2000178</t>
  </si>
  <si>
    <t>northern chiangmai oil Ltd.,part.</t>
  </si>
  <si>
    <t>2000190</t>
  </si>
  <si>
    <t>2000047</t>
  </si>
  <si>
    <t>00013</t>
  </si>
  <si>
    <t>northern chiangmai oil .Ltd.,part</t>
  </si>
  <si>
    <t>ออดิสใช้เข้าศูนย์</t>
  </si>
  <si>
    <t>ออดิสใช้</t>
  </si>
  <si>
    <t>แวน 4 ใช้รถสลับแวน 7 เนื่องจากแวน 4 เอารถเข้าศูนย์ค่ะ</t>
  </si>
  <si>
    <t>แวน 4 ใช้เพราะเอารถเข้าศูนย์</t>
  </si>
  <si>
    <t>แวน 9 สลับรถกับ แวน 6 กันใช้ตั้งแต่ต้นเดือน</t>
  </si>
  <si>
    <t>แวน 6 ใช้รถสลับกับแวน 9 ตั้งแต่ต้นเดือน ค่ะ</t>
  </si>
  <si>
    <t>แวน 2 ใช้รถสลับกันกับ แวน 5 ตั้งแต่ต้นเดือนค่ะ</t>
  </si>
  <si>
    <t>2000244</t>
  </si>
  <si>
    <t>774668</t>
  </si>
  <si>
    <t>2000205</t>
  </si>
  <si>
    <t>2000204</t>
  </si>
  <si>
    <t>2000159</t>
  </si>
  <si>
    <t>2000158</t>
  </si>
  <si>
    <t>2000082</t>
  </si>
  <si>
    <t>2000243</t>
  </si>
  <si>
    <t>2000207</t>
  </si>
  <si>
    <t>แวน 7 ใช้งานรถออดิสตั้งแต่ต้นเดือนจนถึงปัจจุบัน สลับกับออดิสใช้ระยะยาวค่ะ</t>
  </si>
  <si>
    <t>173389</t>
  </si>
  <si>
    <t>3185828</t>
  </si>
  <si>
    <t>2000255</t>
  </si>
  <si>
    <t>2000164</t>
  </si>
  <si>
    <t>2000254</t>
  </si>
  <si>
    <t>2000212</t>
  </si>
  <si>
    <t>050551900030</t>
  </si>
  <si>
    <t>776074</t>
  </si>
  <si>
    <t>173900</t>
  </si>
  <si>
    <t>2002689</t>
  </si>
  <si>
    <t>2000211</t>
  </si>
  <si>
    <t>2000253</t>
  </si>
  <si>
    <t>แวน 8 ออดิสใช้ เนื่องจากเอารถเข้าศูนย์ค่ะ</t>
  </si>
  <si>
    <t>แวน 8 ใช้รถแวน 7 สลับรถเข้าศูนย์ค่ะ</t>
  </si>
  <si>
    <t>2000272</t>
  </si>
  <si>
    <t>2000175</t>
  </si>
  <si>
    <t>2000226</t>
  </si>
  <si>
    <t>2000214</t>
  </si>
  <si>
    <t>2000223</t>
  </si>
  <si>
    <t>2000227</t>
  </si>
  <si>
    <t>777548</t>
  </si>
  <si>
    <t>2000225</t>
  </si>
  <si>
    <t>777453</t>
  </si>
  <si>
    <t>174486</t>
  </si>
  <si>
    <t>nothern chiangmai oil Ltd.,part.</t>
  </si>
  <si>
    <t>175415</t>
  </si>
  <si>
    <t>2000200</t>
  </si>
  <si>
    <t>2000104</t>
  </si>
  <si>
    <t>2000076</t>
  </si>
  <si>
    <t>panaphon chiangmail Ltd.,part</t>
  </si>
  <si>
    <t>2000218</t>
  </si>
  <si>
    <t>2000043</t>
  </si>
  <si>
    <t>sorthern chiangmai oil .,Ltd part.</t>
  </si>
  <si>
    <t xml:space="preserve">แวน 6 ใช้รถสลับกับแวน 9  </t>
  </si>
  <si>
    <t xml:space="preserve">แวน 9 สลับรถกับ แวน 6 กันใช้ </t>
  </si>
  <si>
    <t>แวน 2 ใช้งานรถแวน 1 เนื่องจากเอาศูนย์ตามระยะ</t>
  </si>
  <si>
    <t>แวน 5 ใช้รถสลับกับแวน2 ตั้งแต่ต้นเดือนถึงสินเดือน ค่ะ</t>
  </si>
  <si>
    <t>แวน 10 ใช้งานรถแวน 3 เนื่องรถรถแวน 3 เสียเร่งไม่ขึ้นจึงให้แวน 10 ใช้งานไปก่อนเพราะวิ่งระยะใกล้ รอเข้าศูนย์อีกทีวันที่ 17/10/63</t>
  </si>
  <si>
    <t>ออดิสใช้รถแวน 5 เพราะนำรถเข้าเช็คตามระยะรอบกำหนดค่ะ</t>
  </si>
  <si>
    <t>แวน 7 ใช้งานรถออดิสตั้งแต่ต้นเดือน เพราะรถออดิสมีน้ำมัน 10,000 กม.ซึ่งพอดีกับการใช้งานของแวน 7</t>
  </si>
  <si>
    <t>แวน 3 ใช้งานรถแวน 7 เนื่องจากรถเสียรอเข้าซ่อมวันที่ 17/10/63 ค่ะ</t>
  </si>
  <si>
    <t>2000079</t>
  </si>
  <si>
    <t>2000258</t>
  </si>
  <si>
    <t>2000263</t>
  </si>
  <si>
    <t>2000056</t>
  </si>
  <si>
    <t>sahatawee petroleum Ltd.,part.</t>
  </si>
  <si>
    <t>2000266</t>
  </si>
  <si>
    <t>2000269</t>
  </si>
  <si>
    <t>เติมน้ำมันครั้งที่ 1</t>
  </si>
  <si>
    <t>เติมน้ำมันครั้งที่ 2</t>
  </si>
  <si>
    <t>2000292</t>
  </si>
  <si>
    <t>ออดิสใช้เอารถเข้าศูนย์เนื่องจากรถกแวน 3 เสียเร่งไม่ขึ้นตั้งแต่วันที่ 15/10/63 ค่ะ</t>
  </si>
  <si>
    <t>2000353</t>
  </si>
  <si>
    <t>2000298</t>
  </si>
  <si>
    <t>2000350</t>
  </si>
  <si>
    <t>แวน 7 ใช้งานรถออดิส</t>
  </si>
  <si>
    <t>2000101</t>
  </si>
  <si>
    <t xml:space="preserve">แวน 2 สลับรถใช้กับ แวน 5 </t>
  </si>
  <si>
    <t>2000295</t>
  </si>
  <si>
    <t>2000241</t>
  </si>
  <si>
    <t>176717</t>
  </si>
  <si>
    <t>2000299</t>
  </si>
  <si>
    <t>100474</t>
  </si>
  <si>
    <t>00024</t>
  </si>
  <si>
    <t>แวน 5 ใช้รถสลับกับแวน2</t>
  </si>
  <si>
    <t>แวน 3 ใช้งานรถแวน 7 คนขับแจ้งลืมถ่ายเลขไมล์ตอนเติมค่ะ จึงไม่ได้คีย์นะค่ะ</t>
  </si>
  <si>
    <r>
      <rPr>
        <sz val="11"/>
        <color rgb="FF0000FF"/>
        <rFont val="Calibri"/>
        <family val="2"/>
        <scheme val="minor"/>
      </rPr>
      <t>เติมน้ำมันครั้งที่ 1</t>
    </r>
    <r>
      <rPr>
        <sz val="11"/>
        <color theme="1"/>
        <rFont val="Calibri"/>
        <family val="2"/>
        <scheme val="minor"/>
      </rPr>
      <t xml:space="preserve">  ผ/กไปขายที่ จ.แม่ฮองสอน อ.ปางมะผ้า // แวน 7 ใช้งานตั้งแต่ต้นเดือนจนถึงปัจจุบัน สลับกับออดิสใช้ระยะยาวค่ะ</t>
    </r>
  </si>
  <si>
    <t>784252</t>
  </si>
  <si>
    <t>2000246</t>
  </si>
  <si>
    <t>แวน 3 ใช้งานรถแวน 7</t>
  </si>
  <si>
    <t>785553</t>
  </si>
  <si>
    <t>2000357</t>
  </si>
  <si>
    <t>2000170</t>
  </si>
  <si>
    <t>2000040</t>
  </si>
  <si>
    <t>00085</t>
  </si>
  <si>
    <t>2000307</t>
  </si>
  <si>
    <t>2000035</t>
  </si>
  <si>
    <t>0583523000012</t>
  </si>
  <si>
    <t>c.cmaesarieng Ltd.,part</t>
  </si>
  <si>
    <t>ออดิสใช้รถ แวน 3</t>
  </si>
  <si>
    <t>แวน 1 ใช้รถแวน 10 ตั้งแต่ต้นเดือนค่ะ</t>
  </si>
  <si>
    <t>แวน 1 ใช้รถแวน 10 เลขไม่ล์เยอะเพราะไปขายที่แม่อายมาค่ะ</t>
  </si>
  <si>
    <t>แวน 1 ใช้รถแวน 10</t>
  </si>
  <si>
    <t>แวน 10 ใช้รถแวน 3</t>
  </si>
  <si>
    <r>
      <t xml:space="preserve">เติมน้ำมันครั้งที่ 2 </t>
    </r>
    <r>
      <rPr>
        <sz val="11"/>
        <color rgb="FFFF0000"/>
        <rFont val="Calibri"/>
        <family val="2"/>
        <scheme val="minor"/>
      </rPr>
      <t>แวน 1ใช้รถ แวน 10</t>
    </r>
  </si>
  <si>
    <t xml:space="preserve">แวน 1 ใช้รถแวน 10 </t>
  </si>
  <si>
    <t>แวน 10 ใช้รถแวน 1 สลับรถกันใช้ ตั้งแต่ต้นเดือนค่ะ</t>
  </si>
  <si>
    <t xml:space="preserve">แวน 10 ใช้รถแวน 1 สลับรถกันใช้  </t>
  </si>
  <si>
    <r>
      <t>แวน 10 ใช้รถแวน 1 สลับรถกันใช้  (</t>
    </r>
    <r>
      <rPr>
        <sz val="11"/>
        <color rgb="FFFF0000"/>
        <rFont val="Calibri"/>
        <family val="2"/>
        <scheme val="minor"/>
      </rPr>
      <t>เลขไมล์เยอะไป อ.อมก๋อย</t>
    </r>
  </si>
  <si>
    <r>
      <t xml:space="preserve">แวน 10 ใช้รถแวน 1 สลับรถกันใช้ </t>
    </r>
    <r>
      <rPr>
        <sz val="11"/>
        <color rgb="FFFF0000"/>
        <rFont val="Calibri"/>
        <family val="2"/>
        <scheme val="minor"/>
      </rPr>
      <t xml:space="preserve"> (เลขไม่เยอะไปแม่ฮองสอนมาค่ะ</t>
    </r>
  </si>
  <si>
    <t>177180</t>
  </si>
  <si>
    <t>2000262</t>
  </si>
  <si>
    <t>2000260</t>
  </si>
  <si>
    <t>boontavee maerim ltd.,part</t>
  </si>
  <si>
    <t>2000324</t>
  </si>
  <si>
    <t>2000373</t>
  </si>
  <si>
    <t>2000321</t>
  </si>
  <si>
    <t>2000259</t>
  </si>
  <si>
    <t>2000370</t>
  </si>
  <si>
    <t>2000322</t>
  </si>
  <si>
    <t>2000074</t>
  </si>
  <si>
    <t>2000180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</si>
</sst>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  <numFmt numFmtId="166" formatCode="d/mm/yyyy;@"/>
    <numFmt numFmtId="167" formatCode="_-* #,##0.000_-;\-* #,##0.000_-;_-* &quot;-&quot;??_-;_-@_-"/>
    <numFmt numFmtId="168" formatCode="0.000"/>
  </numFmts>
  <fonts count="3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charset val="22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71">
    <xf numFmtId="0" fontId="0" fillId="0" borderId="0" xfId="0"/>
    <xf numFmtId="0" fontId="24" fillId="0" borderId="0" xfId="0" applyFont="1"/>
    <xf numFmtId="164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165" fontId="24" fillId="0" borderId="0" xfId="0" applyNumberFormat="1" applyFont="1"/>
    <xf numFmtId="0" fontId="24" fillId="2" borderId="0" xfId="0" applyFont="1" applyFill="1" applyAlignment="1"/>
    <xf numFmtId="0" fontId="24" fillId="3" borderId="0" xfId="0" applyFont="1" applyFill="1"/>
    <xf numFmtId="0" fontId="24" fillId="0" borderId="0" xfId="0" applyFont="1" applyFill="1" applyAlignment="1"/>
    <xf numFmtId="43" fontId="24" fillId="0" borderId="0" xfId="1" applyFon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0" fontId="24" fillId="0" borderId="0" xfId="0" applyFont="1" applyFill="1"/>
    <xf numFmtId="0" fontId="26" fillId="0" borderId="0" xfId="0" applyFont="1" applyAlignment="1">
      <alignment vertical="center" wrapText="1"/>
    </xf>
    <xf numFmtId="14" fontId="24" fillId="0" borderId="0" xfId="0" applyNumberFormat="1" applyFont="1"/>
    <xf numFmtId="43" fontId="24" fillId="4" borderId="2" xfId="0" applyNumberFormat="1" applyFont="1" applyFill="1" applyBorder="1" applyAlignment="1">
      <alignment horizontal="center"/>
    </xf>
    <xf numFmtId="43" fontId="24" fillId="4" borderId="3" xfId="0" applyNumberFormat="1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 vertical="center" wrapText="1"/>
    </xf>
    <xf numFmtId="0" fontId="26" fillId="0" borderId="1" xfId="0" applyFont="1" applyBorder="1"/>
    <xf numFmtId="14" fontId="24" fillId="0" borderId="1" xfId="0" applyNumberFormat="1" applyFont="1" applyFill="1" applyBorder="1"/>
    <xf numFmtId="0" fontId="24" fillId="0" borderId="1" xfId="0" applyFont="1" applyFill="1" applyBorder="1"/>
    <xf numFmtId="0" fontId="24" fillId="0" borderId="1" xfId="0" quotePrefix="1" applyNumberFormat="1" applyFont="1" applyFill="1" applyBorder="1" applyAlignment="1">
      <alignment horizontal="center"/>
    </xf>
    <xf numFmtId="166" fontId="24" fillId="0" borderId="1" xfId="0" quotePrefix="1" applyNumberFormat="1" applyFont="1" applyBorder="1" applyAlignment="1">
      <alignment horizontal="center"/>
    </xf>
    <xf numFmtId="166" fontId="24" fillId="0" borderId="1" xfId="0" applyNumberFormat="1" applyFont="1" applyBorder="1" applyAlignment="1">
      <alignment horizontal="center"/>
    </xf>
    <xf numFmtId="43" fontId="24" fillId="0" borderId="1" xfId="1" applyFont="1" applyFill="1" applyBorder="1" applyAlignment="1">
      <alignment horizontal="center"/>
    </xf>
    <xf numFmtId="14" fontId="24" fillId="0" borderId="1" xfId="0" applyNumberFormat="1" applyFont="1" applyBorder="1"/>
    <xf numFmtId="0" fontId="24" fillId="0" borderId="1" xfId="0" quotePrefix="1" applyNumberFormat="1" applyFont="1" applyBorder="1" applyAlignment="1">
      <alignment horizontal="center"/>
    </xf>
    <xf numFmtId="43" fontId="24" fillId="0" borderId="1" xfId="1" applyFont="1" applyBorder="1" applyAlignment="1">
      <alignment horizontal="center"/>
    </xf>
    <xf numFmtId="0" fontId="24" fillId="0" borderId="1" xfId="0" applyFont="1" applyBorder="1"/>
    <xf numFmtId="1" fontId="24" fillId="0" borderId="1" xfId="0" quotePrefix="1" applyNumberFormat="1" applyFont="1" applyBorder="1" applyAlignment="1">
      <alignment horizontal="center"/>
    </xf>
    <xf numFmtId="49" fontId="24" fillId="0" borderId="1" xfId="0" quotePrefix="1" applyNumberFormat="1" applyFont="1" applyBorder="1" applyAlignment="1">
      <alignment horizontal="center"/>
    </xf>
    <xf numFmtId="0" fontId="24" fillId="0" borderId="1" xfId="0" applyNumberFormat="1" applyFont="1" applyBorder="1" applyAlignment="1">
      <alignment horizontal="center"/>
    </xf>
    <xf numFmtId="0" fontId="26" fillId="4" borderId="1" xfId="0" applyFont="1" applyFill="1" applyBorder="1" applyAlignment="1">
      <alignment vertical="center" wrapText="1"/>
    </xf>
    <xf numFmtId="0" fontId="26" fillId="4" borderId="1" xfId="0" applyFont="1" applyFill="1" applyBorder="1"/>
    <xf numFmtId="0" fontId="27" fillId="4" borderId="1" xfId="0" applyFont="1" applyFill="1" applyBorder="1" applyAlignment="1">
      <alignment vertical="center" wrapText="1"/>
    </xf>
    <xf numFmtId="0" fontId="28" fillId="0" borderId="1" xfId="0" applyFont="1" applyFill="1" applyBorder="1"/>
    <xf numFmtId="0" fontId="28" fillId="0" borderId="1" xfId="0" applyFont="1" applyBorder="1"/>
    <xf numFmtId="0" fontId="28" fillId="0" borderId="0" xfId="0" applyFont="1"/>
    <xf numFmtId="0" fontId="24" fillId="5" borderId="1" xfId="0" applyFont="1" applyFill="1" applyBorder="1"/>
    <xf numFmtId="0" fontId="28" fillId="5" borderId="1" xfId="0" applyFont="1" applyFill="1" applyBorder="1"/>
    <xf numFmtId="14" fontId="24" fillId="5" borderId="1" xfId="0" applyNumberFormat="1" applyFont="1" applyFill="1" applyBorder="1" applyAlignment="1">
      <alignment vertical="top" wrapText="1"/>
    </xf>
    <xf numFmtId="0" fontId="24" fillId="5" borderId="1" xfId="0" applyFont="1" applyFill="1" applyBorder="1" applyAlignment="1">
      <alignment vertical="top" wrapText="1"/>
    </xf>
    <xf numFmtId="0" fontId="26" fillId="5" borderId="1" xfId="0" applyFont="1" applyFill="1" applyBorder="1" applyAlignment="1">
      <alignment vertical="top" wrapText="1"/>
    </xf>
    <xf numFmtId="0" fontId="24" fillId="5" borderId="1" xfId="0" quotePrefix="1" applyNumberFormat="1" applyFont="1" applyFill="1" applyBorder="1" applyAlignment="1">
      <alignment horizontal="center" vertical="top" wrapText="1"/>
    </xf>
    <xf numFmtId="166" fontId="24" fillId="5" borderId="1" xfId="0" quotePrefix="1" applyNumberFormat="1" applyFont="1" applyFill="1" applyBorder="1" applyAlignment="1">
      <alignment horizontal="center" vertical="top" wrapText="1"/>
    </xf>
    <xf numFmtId="166" fontId="24" fillId="5" borderId="1" xfId="0" applyNumberFormat="1" applyFont="1" applyFill="1" applyBorder="1" applyAlignment="1">
      <alignment horizontal="center" vertical="top" wrapText="1"/>
    </xf>
    <xf numFmtId="43" fontId="24" fillId="5" borderId="1" xfId="1" applyFont="1" applyFill="1" applyBorder="1" applyAlignment="1">
      <alignment horizontal="center" vertical="top" wrapText="1"/>
    </xf>
    <xf numFmtId="0" fontId="28" fillId="5" borderId="1" xfId="0" applyFont="1" applyFill="1" applyBorder="1" applyAlignment="1">
      <alignment vertical="top" wrapText="1"/>
    </xf>
    <xf numFmtId="0" fontId="24" fillId="5" borderId="0" xfId="0" applyFont="1" applyFill="1" applyAlignment="1">
      <alignment vertical="top" wrapText="1"/>
    </xf>
    <xf numFmtId="14" fontId="24" fillId="6" borderId="1" xfId="0" applyNumberFormat="1" applyFont="1" applyFill="1" applyBorder="1"/>
    <xf numFmtId="0" fontId="24" fillId="6" borderId="1" xfId="0" applyFont="1" applyFill="1" applyBorder="1"/>
    <xf numFmtId="0" fontId="26" fillId="6" borderId="1" xfId="0" applyFont="1" applyFill="1" applyBorder="1"/>
    <xf numFmtId="0" fontId="24" fillId="6" borderId="1" xfId="0" quotePrefix="1" applyNumberFormat="1" applyFont="1" applyFill="1" applyBorder="1" applyAlignment="1">
      <alignment horizontal="center"/>
    </xf>
    <xf numFmtId="166" fontId="24" fillId="6" borderId="1" xfId="0" quotePrefix="1" applyNumberFormat="1" applyFont="1" applyFill="1" applyBorder="1" applyAlignment="1">
      <alignment horizontal="center"/>
    </xf>
    <xf numFmtId="166" fontId="24" fillId="6" borderId="1" xfId="0" applyNumberFormat="1" applyFont="1" applyFill="1" applyBorder="1" applyAlignment="1">
      <alignment horizontal="center"/>
    </xf>
    <xf numFmtId="43" fontId="24" fillId="6" borderId="1" xfId="1" applyFont="1" applyFill="1" applyBorder="1" applyAlignment="1">
      <alignment horizontal="center"/>
    </xf>
    <xf numFmtId="0" fontId="28" fillId="6" borderId="1" xfId="0" applyFont="1" applyFill="1" applyBorder="1"/>
    <xf numFmtId="0" fontId="24" fillId="6" borderId="0" xfId="0" applyFont="1" applyFill="1"/>
    <xf numFmtId="14" fontId="24" fillId="7" borderId="1" xfId="0" applyNumberFormat="1" applyFont="1" applyFill="1" applyBorder="1"/>
    <xf numFmtId="0" fontId="24" fillId="7" borderId="1" xfId="0" applyFont="1" applyFill="1" applyBorder="1"/>
    <xf numFmtId="0" fontId="26" fillId="7" borderId="1" xfId="0" applyFont="1" applyFill="1" applyBorder="1"/>
    <xf numFmtId="0" fontId="28" fillId="7" borderId="1" xfId="0" applyFont="1" applyFill="1" applyBorder="1"/>
    <xf numFmtId="0" fontId="24" fillId="7" borderId="0" xfId="0" applyFont="1" applyFill="1"/>
    <xf numFmtId="0" fontId="24" fillId="7" borderId="0" xfId="0" applyFont="1" applyFill="1" applyAlignment="1">
      <alignment vertical="top" wrapText="1"/>
    </xf>
    <xf numFmtId="0" fontId="24" fillId="7" borderId="1" xfId="0" quotePrefix="1" applyNumberFormat="1" applyFont="1" applyFill="1" applyBorder="1" applyAlignment="1">
      <alignment horizontal="center"/>
    </xf>
    <xf numFmtId="166" fontId="24" fillId="7" borderId="1" xfId="0" quotePrefix="1" applyNumberFormat="1" applyFont="1" applyFill="1" applyBorder="1" applyAlignment="1">
      <alignment horizontal="center"/>
    </xf>
    <xf numFmtId="43" fontId="24" fillId="7" borderId="1" xfId="1" applyFont="1" applyFill="1" applyBorder="1"/>
    <xf numFmtId="166" fontId="24" fillId="7" borderId="1" xfId="0" applyNumberFormat="1" applyFont="1" applyFill="1" applyBorder="1" applyAlignment="1">
      <alignment horizontal="center"/>
    </xf>
    <xf numFmtId="0" fontId="28" fillId="8" borderId="1" xfId="0" applyFont="1" applyFill="1" applyBorder="1"/>
    <xf numFmtId="0" fontId="24" fillId="8" borderId="1" xfId="0" applyFont="1" applyFill="1" applyBorder="1"/>
    <xf numFmtId="14" fontId="31" fillId="5" borderId="0" xfId="0" applyNumberFormat="1" applyFont="1" applyFill="1"/>
    <xf numFmtId="0" fontId="30" fillId="0" borderId="0" xfId="0" applyFont="1"/>
    <xf numFmtId="14" fontId="32" fillId="5" borderId="0" xfId="0" applyNumberFormat="1" applyFont="1" applyFill="1"/>
    <xf numFmtId="0" fontId="30" fillId="5" borderId="0" xfId="0" applyFont="1" applyFill="1"/>
    <xf numFmtId="0" fontId="26" fillId="4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1" xfId="0" applyFont="1" applyFill="1" applyBorder="1"/>
    <xf numFmtId="0" fontId="26" fillId="0" borderId="4" xfId="0" quotePrefix="1" applyFont="1" applyBorder="1" applyAlignment="1">
      <alignment vertical="center"/>
    </xf>
    <xf numFmtId="0" fontId="26" fillId="0" borderId="4" xfId="0" quotePrefix="1" applyFont="1" applyBorder="1"/>
    <xf numFmtId="0" fontId="26" fillId="0" borderId="4" xfId="0" quotePrefix="1" applyFont="1" applyBorder="1" applyAlignment="1">
      <alignment horizontal="center" vertical="center"/>
    </xf>
    <xf numFmtId="0" fontId="26" fillId="0" borderId="1" xfId="0" quotePrefix="1" applyFont="1" applyBorder="1"/>
    <xf numFmtId="2" fontId="21" fillId="0" borderId="1" xfId="0" applyNumberFormat="1" applyFont="1" applyBorder="1"/>
    <xf numFmtId="14" fontId="24" fillId="9" borderId="1" xfId="0" applyNumberFormat="1" applyFont="1" applyFill="1" applyBorder="1"/>
    <xf numFmtId="0" fontId="24" fillId="9" borderId="1" xfId="0" applyFont="1" applyFill="1" applyBorder="1"/>
    <xf numFmtId="0" fontId="26" fillId="9" borderId="1" xfId="0" applyFont="1" applyFill="1" applyBorder="1" applyAlignment="1">
      <alignment horizontal="center" vertical="center"/>
    </xf>
    <xf numFmtId="0" fontId="26" fillId="9" borderId="1" xfId="0" quotePrefix="1" applyFont="1" applyFill="1" applyBorder="1"/>
    <xf numFmtId="43" fontId="24" fillId="9" borderId="1" xfId="1" applyFont="1" applyFill="1" applyBorder="1" applyAlignment="1">
      <alignment horizontal="center"/>
    </xf>
    <xf numFmtId="0" fontId="28" fillId="9" borderId="1" xfId="0" applyFont="1" applyFill="1" applyBorder="1"/>
    <xf numFmtId="0" fontId="24" fillId="9" borderId="0" xfId="0" applyFont="1" applyFill="1"/>
    <xf numFmtId="0" fontId="21" fillId="9" borderId="1" xfId="0" applyFont="1" applyFill="1" applyBorder="1"/>
    <xf numFmtId="0" fontId="20" fillId="0" borderId="1" xfId="0" quotePrefix="1" applyNumberFormat="1" applyFont="1" applyBorder="1" applyAlignment="1">
      <alignment horizontal="center"/>
    </xf>
    <xf numFmtId="166" fontId="20" fillId="0" borderId="1" xfId="0" quotePrefix="1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0" fontId="21" fillId="0" borderId="1" xfId="0" quotePrefix="1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167" fontId="24" fillId="0" borderId="1" xfId="1" applyNumberFormat="1" applyFont="1" applyBorder="1" applyAlignment="1">
      <alignment horizontal="center"/>
    </xf>
    <xf numFmtId="167" fontId="24" fillId="0" borderId="1" xfId="0" applyNumberFormat="1" applyFont="1" applyBorder="1"/>
    <xf numFmtId="168" fontId="24" fillId="0" borderId="1" xfId="0" applyNumberFormat="1" applyFont="1" applyBorder="1"/>
    <xf numFmtId="168" fontId="24" fillId="0" borderId="1" xfId="1" applyNumberFormat="1" applyFont="1" applyBorder="1" applyAlignment="1">
      <alignment horizontal="right"/>
    </xf>
    <xf numFmtId="2" fontId="24" fillId="0" borderId="1" xfId="0" applyNumberFormat="1" applyFont="1" applyBorder="1"/>
    <xf numFmtId="168" fontId="24" fillId="0" borderId="1" xfId="0" applyNumberFormat="1" applyFont="1" applyBorder="1" applyAlignment="1">
      <alignment horizontal="right"/>
    </xf>
    <xf numFmtId="0" fontId="24" fillId="0" borderId="1" xfId="0" applyFont="1" applyFill="1" applyBorder="1" applyAlignment="1">
      <alignment horizontal="right"/>
    </xf>
    <xf numFmtId="43" fontId="24" fillId="0" borderId="1" xfId="1" applyFont="1" applyFill="1" applyBorder="1" applyAlignment="1">
      <alignment horizontal="right"/>
    </xf>
    <xf numFmtId="0" fontId="24" fillId="0" borderId="1" xfId="0" applyFont="1" applyBorder="1" applyAlignment="1">
      <alignment horizontal="right"/>
    </xf>
    <xf numFmtId="43" fontId="24" fillId="0" borderId="1" xfId="1" applyFont="1" applyBorder="1" applyAlignment="1">
      <alignment horizontal="right"/>
    </xf>
    <xf numFmtId="167" fontId="24" fillId="0" borderId="1" xfId="1" applyNumberFormat="1" applyFont="1" applyBorder="1" applyAlignment="1">
      <alignment horizontal="right"/>
    </xf>
    <xf numFmtId="0" fontId="26" fillId="9" borderId="4" xfId="0" quotePrefix="1" applyFont="1" applyFill="1" applyBorder="1"/>
    <xf numFmtId="0" fontId="24" fillId="9" borderId="1" xfId="0" applyFont="1" applyFill="1" applyBorder="1" applyAlignment="1">
      <alignment horizontal="right"/>
    </xf>
    <xf numFmtId="168" fontId="24" fillId="9" borderId="1" xfId="0" applyNumberFormat="1" applyFont="1" applyFill="1" applyBorder="1" applyAlignment="1">
      <alignment horizontal="right"/>
    </xf>
    <xf numFmtId="0" fontId="26" fillId="9" borderId="4" xfId="0" quotePrefix="1" applyFont="1" applyFill="1" applyBorder="1" applyAlignment="1">
      <alignment vertical="center"/>
    </xf>
    <xf numFmtId="167" fontId="24" fillId="9" borderId="1" xfId="0" applyNumberFormat="1" applyFont="1" applyFill="1" applyBorder="1"/>
    <xf numFmtId="0" fontId="26" fillId="9" borderId="4" xfId="0" quotePrefix="1" applyFont="1" applyFill="1" applyBorder="1" applyAlignment="1">
      <alignment horizontal="center" vertical="center"/>
    </xf>
    <xf numFmtId="0" fontId="19" fillId="0" borderId="1" xfId="0" quotePrefix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9" borderId="1" xfId="0" applyFont="1" applyFill="1" applyBorder="1" applyAlignment="1">
      <alignment horizontal="center"/>
    </xf>
    <xf numFmtId="0" fontId="18" fillId="0" borderId="1" xfId="0" quotePrefix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9" fontId="26" fillId="4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/>
    <xf numFmtId="49" fontId="24" fillId="0" borderId="1" xfId="0" applyNumberFormat="1" applyFont="1" applyBorder="1"/>
    <xf numFmtId="49" fontId="21" fillId="0" borderId="1" xfId="0" quotePrefix="1" applyNumberFormat="1" applyFont="1" applyBorder="1" applyAlignment="1">
      <alignment horizontal="center"/>
    </xf>
    <xf numFmtId="49" fontId="20" fillId="0" borderId="1" xfId="0" quotePrefix="1" applyNumberFormat="1" applyFont="1" applyBorder="1" applyAlignment="1">
      <alignment horizontal="center"/>
    </xf>
    <xf numFmtId="49" fontId="18" fillId="0" borderId="1" xfId="0" quotePrefix="1" applyNumberFormat="1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49" fontId="24" fillId="9" borderId="1" xfId="0" applyNumberFormat="1" applyFont="1" applyFill="1" applyBorder="1" applyAlignment="1">
      <alignment horizontal="center"/>
    </xf>
    <xf numFmtId="49" fontId="24" fillId="4" borderId="2" xfId="0" applyNumberFormat="1" applyFont="1" applyFill="1" applyBorder="1" applyAlignment="1">
      <alignment horizontal="center"/>
    </xf>
    <xf numFmtId="49" fontId="24" fillId="0" borderId="0" xfId="0" applyNumberFormat="1" applyFont="1"/>
    <xf numFmtId="49" fontId="25" fillId="0" borderId="0" xfId="0" applyNumberFormat="1" applyFont="1" applyAlignment="1">
      <alignment horizontal="center"/>
    </xf>
    <xf numFmtId="49" fontId="24" fillId="0" borderId="0" xfId="0" applyNumberFormat="1" applyFont="1" applyFill="1" applyAlignment="1"/>
    <xf numFmtId="49" fontId="24" fillId="0" borderId="0" xfId="0" applyNumberFormat="1" applyFont="1" applyAlignment="1"/>
    <xf numFmtId="49" fontId="19" fillId="0" borderId="1" xfId="0" quotePrefix="1" applyNumberFormat="1" applyFont="1" applyBorder="1" applyAlignment="1">
      <alignment horizontal="center"/>
    </xf>
    <xf numFmtId="49" fontId="24" fillId="9" borderId="1" xfId="0" applyNumberFormat="1" applyFont="1" applyFill="1" applyBorder="1"/>
    <xf numFmtId="49" fontId="24" fillId="5" borderId="0" xfId="0" applyNumberFormat="1" applyFont="1" applyFill="1"/>
    <xf numFmtId="49" fontId="21" fillId="0" borderId="1" xfId="0" quotePrefix="1" applyNumberFormat="1" applyFont="1" applyBorder="1" applyAlignment="1">
      <alignment horizontal="center" vertical="center"/>
    </xf>
    <xf numFmtId="49" fontId="18" fillId="0" borderId="1" xfId="0" quotePrefix="1" applyNumberFormat="1" applyFont="1" applyBorder="1"/>
    <xf numFmtId="0" fontId="17" fillId="0" borderId="1" xfId="0" quotePrefix="1" applyFont="1" applyBorder="1" applyAlignment="1">
      <alignment horizontal="center"/>
    </xf>
    <xf numFmtId="49" fontId="17" fillId="0" borderId="1" xfId="0" quotePrefix="1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quotePrefix="1" applyNumberFormat="1" applyFont="1" applyBorder="1" applyAlignment="1">
      <alignment horizontal="center"/>
    </xf>
    <xf numFmtId="49" fontId="16" fillId="0" borderId="1" xfId="0" quotePrefix="1" applyNumberFormat="1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166" fontId="16" fillId="0" borderId="1" xfId="0" quotePrefix="1" applyNumberFormat="1" applyFont="1" applyBorder="1" applyAlignment="1">
      <alignment horizontal="center"/>
    </xf>
    <xf numFmtId="0" fontId="15" fillId="0" borderId="1" xfId="0" quotePrefix="1" applyFont="1" applyBorder="1" applyAlignment="1">
      <alignment horizontal="center"/>
    </xf>
    <xf numFmtId="49" fontId="15" fillId="0" borderId="1" xfId="0" quotePrefix="1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7" fontId="24" fillId="0" borderId="1" xfId="0" applyNumberFormat="1" applyFont="1" applyBorder="1" applyAlignment="1">
      <alignment horizontal="right"/>
    </xf>
    <xf numFmtId="167" fontId="24" fillId="9" borderId="1" xfId="0" applyNumberFormat="1" applyFont="1" applyFill="1" applyBorder="1" applyAlignment="1">
      <alignment horizontal="right"/>
    </xf>
    <xf numFmtId="166" fontId="15" fillId="0" borderId="1" xfId="0" applyNumberFormat="1" applyFont="1" applyBorder="1" applyAlignment="1">
      <alignment horizontal="center"/>
    </xf>
    <xf numFmtId="166" fontId="15" fillId="0" borderId="1" xfId="0" quotePrefix="1" applyNumberFormat="1" applyFont="1" applyBorder="1" applyAlignment="1">
      <alignment horizontal="center"/>
    </xf>
    <xf numFmtId="0" fontId="14" fillId="0" borderId="1" xfId="0" applyFont="1" applyBorder="1"/>
    <xf numFmtId="0" fontId="13" fillId="0" borderId="1" xfId="0" quotePrefix="1" applyNumberFormat="1" applyFont="1" applyBorder="1" applyAlignment="1">
      <alignment horizontal="center"/>
    </xf>
    <xf numFmtId="49" fontId="13" fillId="0" borderId="1" xfId="0" quotePrefix="1" applyNumberFormat="1" applyFont="1" applyBorder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0" fontId="13" fillId="0" borderId="1" xfId="0" quotePrefix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26" fillId="0" borderId="4" xfId="0" quotePrefix="1" applyFont="1" applyFill="1" applyBorder="1"/>
    <xf numFmtId="0" fontId="15" fillId="0" borderId="1" xfId="0" quotePrefix="1" applyFont="1" applyFill="1" applyBorder="1" applyAlignment="1">
      <alignment horizontal="center"/>
    </xf>
    <xf numFmtId="49" fontId="15" fillId="0" borderId="1" xfId="0" quotePrefix="1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67" fontId="24" fillId="0" borderId="1" xfId="0" applyNumberFormat="1" applyFont="1" applyFill="1" applyBorder="1"/>
    <xf numFmtId="0" fontId="14" fillId="0" borderId="1" xfId="0" applyFont="1" applyFill="1" applyBorder="1"/>
    <xf numFmtId="0" fontId="13" fillId="0" borderId="1" xfId="0" quotePrefix="1" applyNumberFormat="1" applyFont="1" applyFill="1" applyBorder="1" applyAlignment="1">
      <alignment horizontal="center"/>
    </xf>
    <xf numFmtId="49" fontId="13" fillId="0" borderId="1" xfId="0" quotePrefix="1" applyNumberFormat="1" applyFont="1" applyFill="1" applyBorder="1" applyAlignment="1">
      <alignment horizontal="center"/>
    </xf>
    <xf numFmtId="166" fontId="13" fillId="0" borderId="1" xfId="0" applyNumberFormat="1" applyFont="1" applyFill="1" applyBorder="1" applyAlignment="1">
      <alignment horizontal="center"/>
    </xf>
    <xf numFmtId="166" fontId="13" fillId="0" borderId="1" xfId="0" quotePrefix="1" applyNumberFormat="1" applyFont="1" applyFill="1" applyBorder="1" applyAlignment="1">
      <alignment horizontal="center"/>
    </xf>
    <xf numFmtId="167" fontId="24" fillId="0" borderId="1" xfId="1" applyNumberFormat="1" applyFont="1" applyFill="1" applyBorder="1" applyAlignment="1">
      <alignment horizontal="center"/>
    </xf>
    <xf numFmtId="0" fontId="12" fillId="0" borderId="1" xfId="0" quotePrefix="1" applyNumberFormat="1" applyFont="1" applyBorder="1" applyAlignment="1">
      <alignment horizontal="center"/>
    </xf>
    <xf numFmtId="49" fontId="12" fillId="0" borderId="1" xfId="0" quotePrefix="1" applyNumberFormat="1" applyFont="1" applyBorder="1" applyAlignment="1">
      <alignment horizontal="center"/>
    </xf>
    <xf numFmtId="166" fontId="12" fillId="0" borderId="1" xfId="0" applyNumberFormat="1" applyFont="1" applyBorder="1" applyAlignment="1">
      <alignment horizontal="center"/>
    </xf>
    <xf numFmtId="166" fontId="12" fillId="0" borderId="1" xfId="0" quotePrefix="1" applyNumberFormat="1" applyFont="1" applyBorder="1" applyAlignment="1">
      <alignment horizontal="center"/>
    </xf>
    <xf numFmtId="0" fontId="12" fillId="0" borderId="1" xfId="0" applyFont="1" applyBorder="1"/>
    <xf numFmtId="0" fontId="26" fillId="0" borderId="1" xfId="0" quotePrefix="1" applyFont="1" applyFill="1" applyBorder="1"/>
    <xf numFmtId="0" fontId="24" fillId="0" borderId="1" xfId="0" applyFont="1" applyFill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49" fontId="11" fillId="0" borderId="1" xfId="0" quotePrefix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horizontal="right"/>
    </xf>
    <xf numFmtId="2" fontId="24" fillId="9" borderId="1" xfId="0" applyNumberFormat="1" applyFont="1" applyFill="1" applyBorder="1" applyAlignment="1">
      <alignment horizontal="right"/>
    </xf>
    <xf numFmtId="2" fontId="24" fillId="0" borderId="1" xfId="1" applyNumberFormat="1" applyFont="1" applyBorder="1" applyAlignment="1">
      <alignment horizontal="right"/>
    </xf>
    <xf numFmtId="0" fontId="26" fillId="0" borderId="4" xfId="0" quotePrefix="1" applyFont="1" applyFill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6" fontId="11" fillId="0" borderId="1" xfId="0" quotePrefix="1" applyNumberFormat="1" applyFont="1" applyBorder="1" applyAlignment="1">
      <alignment horizontal="center"/>
    </xf>
    <xf numFmtId="2" fontId="24" fillId="9" borderId="1" xfId="0" applyNumberFormat="1" applyFont="1" applyFill="1" applyBorder="1"/>
    <xf numFmtId="2" fontId="24" fillId="0" borderId="1" xfId="0" applyNumberFormat="1" applyFont="1" applyFill="1" applyBorder="1"/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Fill="1" applyBorder="1"/>
    <xf numFmtId="0" fontId="9" fillId="0" borderId="1" xfId="0" quotePrefix="1" applyFont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Fill="1" applyBorder="1" applyAlignment="1">
      <alignment horizontal="center"/>
    </xf>
    <xf numFmtId="49" fontId="9" fillId="0" borderId="1" xfId="0" quotePrefix="1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9" fontId="8" fillId="0" borderId="1" xfId="0" quotePrefix="1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0" borderId="1" xfId="0" quotePrefix="1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49" fontId="7" fillId="0" borderId="1" xfId="0" quotePrefix="1" applyNumberFormat="1" applyFont="1" applyBorder="1" applyAlignment="1">
      <alignment horizontal="center"/>
    </xf>
    <xf numFmtId="49" fontId="7" fillId="0" borderId="1" xfId="0" quotePrefix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168" fontId="24" fillId="0" borderId="1" xfId="0" applyNumberFormat="1" applyFont="1" applyFill="1" applyBorder="1" applyAlignment="1">
      <alignment horizontal="right"/>
    </xf>
    <xf numFmtId="0" fontId="24" fillId="9" borderId="1" xfId="0" quotePrefix="1" applyNumberFormat="1" applyFont="1" applyFill="1" applyBorder="1" applyAlignment="1">
      <alignment horizontal="center"/>
    </xf>
    <xf numFmtId="49" fontId="24" fillId="9" borderId="1" xfId="0" quotePrefix="1" applyNumberFormat="1" applyFont="1" applyFill="1" applyBorder="1" applyAlignment="1">
      <alignment horizontal="center"/>
    </xf>
    <xf numFmtId="166" fontId="24" fillId="9" borderId="1" xfId="0" applyNumberFormat="1" applyFont="1" applyFill="1" applyBorder="1" applyAlignment="1">
      <alignment horizontal="center"/>
    </xf>
    <xf numFmtId="166" fontId="24" fillId="9" borderId="1" xfId="0" quotePrefix="1" applyNumberFormat="1" applyFont="1" applyFill="1" applyBorder="1" applyAlignment="1">
      <alignment horizontal="center"/>
    </xf>
    <xf numFmtId="0" fontId="33" fillId="0" borderId="5" xfId="0" applyFont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168" fontId="24" fillId="0" borderId="1" xfId="1" applyNumberFormat="1" applyFont="1" applyFill="1" applyBorder="1" applyAlignment="1">
      <alignment horizontal="right"/>
    </xf>
    <xf numFmtId="0" fontId="33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quotePrefix="1" applyNumberFormat="1" applyFont="1" applyBorder="1" applyAlignment="1">
      <alignment horizontal="center"/>
    </xf>
    <xf numFmtId="49" fontId="6" fillId="0" borderId="1" xfId="0" quotePrefix="1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6" fontId="6" fillId="0" borderId="1" xfId="0" quotePrefix="1" applyNumberFormat="1" applyFont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49" fontId="6" fillId="0" borderId="1" xfId="0" quotePrefix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quotePrefix="1" applyFont="1" applyBorder="1" applyAlignment="1">
      <alignment horizontal="center"/>
    </xf>
    <xf numFmtId="49" fontId="4" fillId="0" borderId="1" xfId="0" quotePrefix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1" xfId="0" quotePrefix="1" applyNumberFormat="1" applyFont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49" fontId="4" fillId="0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quotePrefix="1" applyNumberFormat="1" applyFont="1" applyBorder="1" applyAlignment="1">
      <alignment horizontal="center"/>
    </xf>
    <xf numFmtId="0" fontId="4" fillId="0" borderId="1" xfId="0" applyFont="1" applyFill="1" applyBorder="1"/>
    <xf numFmtId="0" fontId="33" fillId="0" borderId="1" xfId="0" applyFont="1" applyFill="1" applyBorder="1"/>
    <xf numFmtId="0" fontId="4" fillId="0" borderId="5" xfId="0" applyFont="1" applyBorder="1" applyAlignment="1">
      <alignment vertical="center"/>
    </xf>
    <xf numFmtId="0" fontId="3" fillId="0" borderId="1" xfId="0" quotePrefix="1" applyNumberFormat="1" applyFont="1" applyBorder="1" applyAlignment="1">
      <alignment horizontal="center"/>
    </xf>
    <xf numFmtId="49" fontId="3" fillId="0" borderId="1" xfId="0" quotePrefix="1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1" xfId="0" quotePrefix="1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8" fillId="0" borderId="1" xfId="0" quotePrefix="1" applyFont="1" applyBorder="1"/>
    <xf numFmtId="168" fontId="24" fillId="9" borderId="1" xfId="1" applyNumberFormat="1" applyFont="1" applyFill="1" applyBorder="1" applyAlignment="1">
      <alignment horizontal="center"/>
    </xf>
    <xf numFmtId="168" fontId="24" fillId="0" borderId="1" xfId="0" applyNumberFormat="1" applyFont="1" applyFill="1" applyBorder="1"/>
    <xf numFmtId="168" fontId="24" fillId="0" borderId="1" xfId="1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0" fontId="2" fillId="0" borderId="1" xfId="0" quotePrefix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0" borderId="1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2:E10"/>
  <sheetViews>
    <sheetView workbookViewId="0">
      <selection activeCell="L23" sqref="L23"/>
    </sheetView>
  </sheetViews>
  <sheetFormatPr defaultRowHeight="15"/>
  <sheetData>
    <row r="2" spans="1:5">
      <c r="A2" t="s">
        <v>46</v>
      </c>
    </row>
    <row r="3" spans="1:5">
      <c r="A3" t="s">
        <v>48</v>
      </c>
    </row>
    <row r="4" spans="1:5">
      <c r="A4" t="s">
        <v>47</v>
      </c>
    </row>
    <row r="7" spans="1:5" ht="18.75">
      <c r="A7" s="71" t="s">
        <v>56</v>
      </c>
      <c r="B7" s="71" t="s">
        <v>58</v>
      </c>
      <c r="C7" s="72" t="s">
        <v>57</v>
      </c>
      <c r="D7" s="73"/>
      <c r="E7" s="71"/>
    </row>
    <row r="10" spans="1:5">
      <c r="A10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4"/>
  <sheetViews>
    <sheetView topLeftCell="I1" workbookViewId="0">
      <selection activeCell="O22" sqref="O22"/>
    </sheetView>
  </sheetViews>
  <sheetFormatPr defaultColWidth="9" defaultRowHeight="15"/>
  <cols>
    <col min="1" max="1" width="10.85546875" style="1" customWidth="1"/>
    <col min="2" max="2" width="9.28515625" style="1" customWidth="1"/>
    <col min="3" max="3" width="5.5703125" style="1" customWidth="1"/>
    <col min="4" max="4" width="11.5703125" style="1" customWidth="1"/>
    <col min="5" max="5" width="19.42578125" style="1" customWidth="1"/>
    <col min="6" max="6" width="9.7109375" style="1" customWidth="1"/>
    <col min="7" max="7" width="17" style="13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39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2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43</v>
      </c>
      <c r="D2" s="75" t="s">
        <v>70</v>
      </c>
      <c r="E2" s="79" t="s">
        <v>95</v>
      </c>
      <c r="F2" s="20"/>
      <c r="G2" s="123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43</v>
      </c>
      <c r="D3" s="75" t="s">
        <v>70</v>
      </c>
      <c r="E3" s="79" t="s">
        <v>95</v>
      </c>
      <c r="F3" s="21"/>
      <c r="G3" s="30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43</v>
      </c>
      <c r="D4" s="75" t="s">
        <v>70</v>
      </c>
      <c r="E4" s="79" t="s">
        <v>95</v>
      </c>
      <c r="F4" s="28"/>
      <c r="G4" s="124"/>
      <c r="H4" s="28"/>
      <c r="I4" s="28"/>
      <c r="J4" s="28"/>
      <c r="K4" s="28"/>
      <c r="L4" s="27"/>
      <c r="M4" s="28"/>
      <c r="N4" s="28"/>
      <c r="O4" s="36">
        <f t="shared" ref="O4:O32" si="1">+P3</f>
        <v>0</v>
      </c>
      <c r="P4" s="36"/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43</v>
      </c>
      <c r="D5" s="75" t="s">
        <v>70</v>
      </c>
      <c r="E5" s="79" t="s">
        <v>95</v>
      </c>
      <c r="F5" s="96" t="s">
        <v>96</v>
      </c>
      <c r="G5" s="138" t="s">
        <v>84</v>
      </c>
      <c r="H5" s="98" t="s">
        <v>89</v>
      </c>
      <c r="I5" s="96" t="s">
        <v>86</v>
      </c>
      <c r="J5" s="28">
        <v>242.99</v>
      </c>
      <c r="K5" s="28">
        <v>17.010000000000002</v>
      </c>
      <c r="L5" s="27">
        <f t="shared" ref="L5:L20" si="3">J5+K5</f>
        <v>260</v>
      </c>
      <c r="M5" s="28">
        <v>19.34</v>
      </c>
      <c r="N5" s="28">
        <v>13.444000000000001</v>
      </c>
      <c r="O5" s="36">
        <v>108840</v>
      </c>
      <c r="P5" s="36">
        <v>108968</v>
      </c>
      <c r="Q5" s="35">
        <f t="shared" si="2"/>
        <v>128</v>
      </c>
      <c r="R5" s="36">
        <v>108962</v>
      </c>
      <c r="S5" s="28"/>
    </row>
    <row r="6" spans="1:19" ht="15" customHeight="1">
      <c r="A6" s="25">
        <f t="shared" si="0"/>
        <v>44109</v>
      </c>
      <c r="B6" s="20" t="s">
        <v>62</v>
      </c>
      <c r="C6" s="20" t="s">
        <v>43</v>
      </c>
      <c r="D6" s="75" t="s">
        <v>70</v>
      </c>
      <c r="E6" s="79" t="s">
        <v>95</v>
      </c>
      <c r="F6" s="91" t="s">
        <v>120</v>
      </c>
      <c r="G6" s="126" t="s">
        <v>84</v>
      </c>
      <c r="H6" s="93" t="s">
        <v>85</v>
      </c>
      <c r="I6" s="92" t="s">
        <v>86</v>
      </c>
      <c r="J6" s="108">
        <v>280.37</v>
      </c>
      <c r="K6" s="108">
        <v>19.63</v>
      </c>
      <c r="L6" s="27">
        <f t="shared" si="3"/>
        <v>300</v>
      </c>
      <c r="M6" s="108">
        <v>19.34</v>
      </c>
      <c r="N6" s="109">
        <v>15.512</v>
      </c>
      <c r="O6" s="36">
        <v>108968</v>
      </c>
      <c r="P6" s="36">
        <v>109123</v>
      </c>
      <c r="Q6" s="35">
        <f t="shared" si="2"/>
        <v>155</v>
      </c>
      <c r="R6" s="36">
        <v>109117</v>
      </c>
      <c r="S6" s="28"/>
    </row>
    <row r="7" spans="1:19" ht="15" customHeight="1">
      <c r="A7" s="25">
        <f t="shared" si="0"/>
        <v>44110</v>
      </c>
      <c r="B7" s="20" t="s">
        <v>62</v>
      </c>
      <c r="C7" s="20" t="s">
        <v>43</v>
      </c>
      <c r="D7" s="75" t="s">
        <v>70</v>
      </c>
      <c r="E7" s="79" t="s">
        <v>95</v>
      </c>
      <c r="F7" s="116" t="s">
        <v>140</v>
      </c>
      <c r="G7" s="135" t="s">
        <v>84</v>
      </c>
      <c r="H7" s="117" t="s">
        <v>85</v>
      </c>
      <c r="I7" s="116" t="s">
        <v>86</v>
      </c>
      <c r="J7" s="107">
        <v>355.14</v>
      </c>
      <c r="K7" s="107">
        <v>24.86</v>
      </c>
      <c r="L7" s="27">
        <f t="shared" si="3"/>
        <v>380</v>
      </c>
      <c r="M7" s="107">
        <v>19.34</v>
      </c>
      <c r="N7" s="107">
        <v>19.648</v>
      </c>
      <c r="O7" s="36">
        <v>109123</v>
      </c>
      <c r="P7" s="36">
        <v>109311</v>
      </c>
      <c r="Q7" s="35">
        <f t="shared" si="2"/>
        <v>188</v>
      </c>
      <c r="R7" s="36">
        <v>109306</v>
      </c>
      <c r="S7" s="28"/>
    </row>
    <row r="8" spans="1:19" ht="15" customHeight="1">
      <c r="A8" s="25">
        <f t="shared" si="0"/>
        <v>44111</v>
      </c>
      <c r="B8" s="20" t="s">
        <v>62</v>
      </c>
      <c r="C8" s="20" t="s">
        <v>43</v>
      </c>
      <c r="D8" s="75" t="s">
        <v>70</v>
      </c>
      <c r="E8" s="79" t="s">
        <v>95</v>
      </c>
      <c r="F8" s="140" t="s">
        <v>153</v>
      </c>
      <c r="G8" s="141" t="s">
        <v>84</v>
      </c>
      <c r="H8" s="142" t="s">
        <v>85</v>
      </c>
      <c r="I8" s="140" t="s">
        <v>86</v>
      </c>
      <c r="J8" s="107">
        <v>392.52</v>
      </c>
      <c r="K8" s="107">
        <v>27.48</v>
      </c>
      <c r="L8" s="27">
        <f t="shared" si="3"/>
        <v>420</v>
      </c>
      <c r="M8" s="107">
        <v>19.34</v>
      </c>
      <c r="N8" s="107">
        <v>21.715</v>
      </c>
      <c r="O8" s="36">
        <v>109311</v>
      </c>
      <c r="P8" s="36">
        <v>109505</v>
      </c>
      <c r="Q8" s="35">
        <f t="shared" si="2"/>
        <v>194</v>
      </c>
      <c r="R8" s="36">
        <v>109500</v>
      </c>
      <c r="S8" s="28"/>
    </row>
    <row r="9" spans="1:19" ht="15" customHeight="1">
      <c r="A9" s="25">
        <f t="shared" si="0"/>
        <v>44112</v>
      </c>
      <c r="B9" s="20" t="s">
        <v>62</v>
      </c>
      <c r="C9" s="20" t="s">
        <v>43</v>
      </c>
      <c r="D9" s="75" t="s">
        <v>70</v>
      </c>
      <c r="E9" s="79" t="s">
        <v>95</v>
      </c>
      <c r="F9" s="143" t="s">
        <v>171</v>
      </c>
      <c r="G9" s="144" t="s">
        <v>84</v>
      </c>
      <c r="H9" s="145" t="s">
        <v>89</v>
      </c>
      <c r="I9" s="146" t="s">
        <v>86</v>
      </c>
      <c r="J9" s="108">
        <v>271.02999999999997</v>
      </c>
      <c r="K9" s="108">
        <v>18.97</v>
      </c>
      <c r="L9" s="27">
        <f t="shared" si="3"/>
        <v>290</v>
      </c>
      <c r="M9" s="108">
        <v>19.34</v>
      </c>
      <c r="N9" s="109">
        <v>14.994999999999999</v>
      </c>
      <c r="O9" s="36">
        <v>109505</v>
      </c>
      <c r="P9" s="36">
        <v>109670</v>
      </c>
      <c r="Q9" s="35">
        <f t="shared" si="2"/>
        <v>165</v>
      </c>
      <c r="R9" s="36">
        <v>109664</v>
      </c>
      <c r="S9" s="28"/>
    </row>
    <row r="10" spans="1:19" ht="15" customHeight="1">
      <c r="A10" s="25">
        <f t="shared" si="0"/>
        <v>44113</v>
      </c>
      <c r="B10" s="20" t="s">
        <v>62</v>
      </c>
      <c r="C10" s="20" t="s">
        <v>43</v>
      </c>
      <c r="D10" s="75" t="s">
        <v>70</v>
      </c>
      <c r="E10" s="79" t="s">
        <v>95</v>
      </c>
      <c r="F10" s="147" t="s">
        <v>182</v>
      </c>
      <c r="G10" s="148" t="s">
        <v>117</v>
      </c>
      <c r="H10" s="149" t="s">
        <v>183</v>
      </c>
      <c r="I10" s="147" t="s">
        <v>4</v>
      </c>
      <c r="J10" s="107">
        <v>355.14</v>
      </c>
      <c r="K10" s="107">
        <v>24.86</v>
      </c>
      <c r="L10" s="27">
        <f t="shared" si="3"/>
        <v>380</v>
      </c>
      <c r="M10" s="107">
        <v>19.34</v>
      </c>
      <c r="N10" s="150">
        <v>19.649999999999999</v>
      </c>
      <c r="O10" s="36">
        <v>109670</v>
      </c>
      <c r="P10" s="36">
        <v>109870</v>
      </c>
      <c r="Q10" s="35">
        <f t="shared" si="2"/>
        <v>200</v>
      </c>
      <c r="R10" s="36">
        <v>109586</v>
      </c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43</v>
      </c>
      <c r="D11" s="75" t="s">
        <v>70</v>
      </c>
      <c r="E11" s="79" t="s">
        <v>95</v>
      </c>
      <c r="F11" s="155" t="s">
        <v>197</v>
      </c>
      <c r="G11" s="156" t="s">
        <v>84</v>
      </c>
      <c r="H11" s="157" t="s">
        <v>89</v>
      </c>
      <c r="I11" s="158" t="s">
        <v>86</v>
      </c>
      <c r="J11" s="108">
        <v>355.14</v>
      </c>
      <c r="K11" s="108">
        <v>24.86</v>
      </c>
      <c r="L11" s="27">
        <f t="shared" si="3"/>
        <v>380</v>
      </c>
      <c r="M11" s="108">
        <v>19.64</v>
      </c>
      <c r="N11" s="109">
        <v>19.347999999999999</v>
      </c>
      <c r="O11" s="36">
        <v>109870</v>
      </c>
      <c r="P11" s="36">
        <v>110053</v>
      </c>
      <c r="Q11" s="35">
        <f t="shared" si="2"/>
        <v>183</v>
      </c>
      <c r="R11" s="36">
        <v>110048</v>
      </c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43</v>
      </c>
      <c r="D12" s="75" t="s">
        <v>70</v>
      </c>
      <c r="E12" s="79" t="s">
        <v>95</v>
      </c>
      <c r="F12" s="180" t="s">
        <v>164</v>
      </c>
      <c r="G12" s="181" t="s">
        <v>84</v>
      </c>
      <c r="H12" s="182" t="s">
        <v>89</v>
      </c>
      <c r="I12" s="180" t="s">
        <v>86</v>
      </c>
      <c r="J12" s="183">
        <v>22.3</v>
      </c>
      <c r="K12" s="183">
        <v>15.7</v>
      </c>
      <c r="L12" s="27">
        <f t="shared" si="3"/>
        <v>38</v>
      </c>
      <c r="M12" s="107">
        <v>19.64</v>
      </c>
      <c r="N12" s="150">
        <v>12.22</v>
      </c>
      <c r="O12" s="36">
        <v>110053</v>
      </c>
      <c r="P12" s="36">
        <v>110183</v>
      </c>
      <c r="Q12" s="35">
        <f t="shared" si="2"/>
        <v>130</v>
      </c>
      <c r="R12" s="36">
        <v>110178</v>
      </c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43</v>
      </c>
      <c r="D13" s="75" t="s">
        <v>70</v>
      </c>
      <c r="E13" s="79" t="s">
        <v>95</v>
      </c>
      <c r="F13" s="118">
        <v>2000209</v>
      </c>
      <c r="G13" s="192" t="s">
        <v>117</v>
      </c>
      <c r="H13" s="193" t="s">
        <v>183</v>
      </c>
      <c r="I13" s="194" t="s">
        <v>4</v>
      </c>
      <c r="J13" s="183">
        <v>70.09</v>
      </c>
      <c r="K13" s="183">
        <v>4.91</v>
      </c>
      <c r="L13" s="27">
        <f t="shared" si="3"/>
        <v>75</v>
      </c>
      <c r="M13" s="107">
        <v>19.64</v>
      </c>
      <c r="N13" s="150">
        <v>3.82</v>
      </c>
      <c r="O13" s="36">
        <v>110183</v>
      </c>
      <c r="P13" s="36">
        <v>110210</v>
      </c>
      <c r="Q13" s="35">
        <f t="shared" si="2"/>
        <v>27</v>
      </c>
      <c r="R13" s="36">
        <v>110203</v>
      </c>
      <c r="S13" s="195" t="s">
        <v>217</v>
      </c>
    </row>
    <row r="14" spans="1:19" s="89" customFormat="1" ht="15" customHeight="1">
      <c r="A14" s="83">
        <f t="shared" si="0"/>
        <v>44117</v>
      </c>
      <c r="B14" s="84" t="s">
        <v>62</v>
      </c>
      <c r="C14" s="84" t="s">
        <v>43</v>
      </c>
      <c r="D14" s="85" t="s">
        <v>70</v>
      </c>
      <c r="E14" s="110" t="s">
        <v>95</v>
      </c>
      <c r="F14" s="119"/>
      <c r="G14" s="129"/>
      <c r="H14" s="119"/>
      <c r="I14" s="119"/>
      <c r="J14" s="184"/>
      <c r="K14" s="184"/>
      <c r="L14" s="87"/>
      <c r="M14" s="111"/>
      <c r="N14" s="151"/>
      <c r="O14" s="88">
        <v>0</v>
      </c>
      <c r="P14" s="88"/>
      <c r="Q14" s="88">
        <f t="shared" si="2"/>
        <v>0</v>
      </c>
      <c r="R14" s="88"/>
      <c r="S14" s="84"/>
    </row>
    <row r="15" spans="1:19" ht="15" customHeight="1">
      <c r="A15" s="25">
        <f t="shared" si="0"/>
        <v>44118</v>
      </c>
      <c r="B15" s="20" t="s">
        <v>62</v>
      </c>
      <c r="C15" s="20" t="s">
        <v>43</v>
      </c>
      <c r="D15" s="75" t="s">
        <v>70</v>
      </c>
      <c r="E15" s="79" t="s">
        <v>95</v>
      </c>
      <c r="F15" s="208" t="s">
        <v>233</v>
      </c>
      <c r="G15" s="209" t="s">
        <v>142</v>
      </c>
      <c r="H15" s="207" t="s">
        <v>234</v>
      </c>
      <c r="I15" s="208" t="s">
        <v>81</v>
      </c>
      <c r="J15" s="183">
        <v>289.72000000000003</v>
      </c>
      <c r="K15" s="183">
        <v>20.28</v>
      </c>
      <c r="L15" s="27">
        <f t="shared" si="3"/>
        <v>310</v>
      </c>
      <c r="M15" s="107">
        <v>19.64</v>
      </c>
      <c r="N15" s="150">
        <v>15.784000000000001</v>
      </c>
      <c r="O15" s="36">
        <v>110210</v>
      </c>
      <c r="P15" s="36">
        <v>110403</v>
      </c>
      <c r="Q15" s="35">
        <f t="shared" si="2"/>
        <v>193</v>
      </c>
      <c r="R15" s="36">
        <v>110367</v>
      </c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43</v>
      </c>
      <c r="D16" s="75" t="s">
        <v>70</v>
      </c>
      <c r="E16" s="79" t="s">
        <v>95</v>
      </c>
      <c r="F16" s="224" t="s">
        <v>246</v>
      </c>
      <c r="G16" s="225" t="s">
        <v>142</v>
      </c>
      <c r="H16" s="226" t="s">
        <v>234</v>
      </c>
      <c r="I16" s="241" t="s">
        <v>81</v>
      </c>
      <c r="J16" s="185">
        <v>345.79</v>
      </c>
      <c r="K16" s="185">
        <v>24.21</v>
      </c>
      <c r="L16" s="27">
        <f t="shared" si="3"/>
        <v>370</v>
      </c>
      <c r="M16" s="108">
        <v>19.64</v>
      </c>
      <c r="N16" s="109">
        <v>18.838999999999999</v>
      </c>
      <c r="O16" s="36">
        <v>110403</v>
      </c>
      <c r="P16" s="36">
        <v>110589</v>
      </c>
      <c r="Q16" s="35">
        <f t="shared" si="2"/>
        <v>186</v>
      </c>
      <c r="R16" s="36">
        <v>110552</v>
      </c>
      <c r="S16" s="28"/>
    </row>
    <row r="17" spans="1:19" s="89" customFormat="1" ht="15" customHeight="1">
      <c r="A17" s="83">
        <f t="shared" si="0"/>
        <v>44120</v>
      </c>
      <c r="B17" s="84" t="s">
        <v>62</v>
      </c>
      <c r="C17" s="84" t="s">
        <v>43</v>
      </c>
      <c r="D17" s="85" t="s">
        <v>70</v>
      </c>
      <c r="E17" s="110" t="s">
        <v>95</v>
      </c>
      <c r="F17" s="119"/>
      <c r="G17" s="129"/>
      <c r="H17" s="119"/>
      <c r="I17" s="119"/>
      <c r="J17" s="184"/>
      <c r="K17" s="184"/>
      <c r="L17" s="87"/>
      <c r="M17" s="111"/>
      <c r="N17" s="151"/>
      <c r="O17" s="88">
        <v>0</v>
      </c>
      <c r="P17" s="88"/>
      <c r="Q17" s="88">
        <f t="shared" si="2"/>
        <v>0</v>
      </c>
      <c r="R17" s="88"/>
      <c r="S17" s="84"/>
    </row>
    <row r="18" spans="1:19" ht="15" customHeight="1">
      <c r="A18" s="25">
        <f t="shared" si="0"/>
        <v>44121</v>
      </c>
      <c r="B18" s="20" t="s">
        <v>62</v>
      </c>
      <c r="C18" s="20" t="s">
        <v>43</v>
      </c>
      <c r="D18" s="75" t="s">
        <v>70</v>
      </c>
      <c r="E18" s="79" t="s">
        <v>95</v>
      </c>
      <c r="F18" s="238" t="s">
        <v>258</v>
      </c>
      <c r="G18" s="239" t="s">
        <v>84</v>
      </c>
      <c r="H18" s="240" t="s">
        <v>89</v>
      </c>
      <c r="I18" s="238" t="s">
        <v>86</v>
      </c>
      <c r="J18" s="183">
        <v>467.29</v>
      </c>
      <c r="K18" s="183">
        <v>32.71</v>
      </c>
      <c r="L18" s="27">
        <f t="shared" si="3"/>
        <v>500</v>
      </c>
      <c r="M18" s="107">
        <v>19.34</v>
      </c>
      <c r="N18" s="150">
        <v>25.853000000000002</v>
      </c>
      <c r="O18" s="36">
        <v>110589</v>
      </c>
      <c r="P18" s="36">
        <v>110797</v>
      </c>
      <c r="Q18" s="35">
        <f t="shared" si="2"/>
        <v>208</v>
      </c>
      <c r="R18" s="36">
        <v>110791</v>
      </c>
      <c r="S18" s="28"/>
    </row>
    <row r="19" spans="1:19" ht="15" customHeight="1">
      <c r="A19" s="25">
        <f t="shared" si="0"/>
        <v>44122</v>
      </c>
      <c r="B19" s="20" t="s">
        <v>62</v>
      </c>
      <c r="C19" s="20" t="s">
        <v>43</v>
      </c>
      <c r="D19" s="75" t="s">
        <v>70</v>
      </c>
      <c r="E19" s="79" t="s">
        <v>95</v>
      </c>
      <c r="F19" s="254" t="s">
        <v>280</v>
      </c>
      <c r="G19" s="251" t="s">
        <v>84</v>
      </c>
      <c r="H19" s="255" t="s">
        <v>89</v>
      </c>
      <c r="I19" s="254" t="s">
        <v>86</v>
      </c>
      <c r="J19" s="183">
        <v>271.02999999999997</v>
      </c>
      <c r="K19" s="183">
        <v>18.97</v>
      </c>
      <c r="L19" s="27">
        <f t="shared" si="3"/>
        <v>290</v>
      </c>
      <c r="M19" s="107">
        <v>19.34</v>
      </c>
      <c r="N19" s="150">
        <v>14.994999999999999</v>
      </c>
      <c r="O19" s="36">
        <v>110797</v>
      </c>
      <c r="P19" s="36">
        <v>110937</v>
      </c>
      <c r="Q19" s="35">
        <f t="shared" si="2"/>
        <v>140</v>
      </c>
      <c r="R19" s="36">
        <v>110932</v>
      </c>
      <c r="S19" s="28"/>
    </row>
    <row r="20" spans="1:19" ht="15" customHeight="1">
      <c r="A20" s="25">
        <f t="shared" si="0"/>
        <v>44123</v>
      </c>
      <c r="B20" s="20" t="s">
        <v>62</v>
      </c>
      <c r="C20" s="20" t="s">
        <v>43</v>
      </c>
      <c r="D20" s="75" t="s">
        <v>70</v>
      </c>
      <c r="E20" s="79" t="s">
        <v>95</v>
      </c>
      <c r="F20" s="265" t="s">
        <v>304</v>
      </c>
      <c r="G20" s="266" t="s">
        <v>84</v>
      </c>
      <c r="H20" s="267" t="s">
        <v>89</v>
      </c>
      <c r="I20" s="268" t="s">
        <v>86</v>
      </c>
      <c r="J20" s="185">
        <v>214.95</v>
      </c>
      <c r="K20" s="185">
        <v>15.05</v>
      </c>
      <c r="L20" s="27">
        <f t="shared" si="3"/>
        <v>230</v>
      </c>
      <c r="M20" s="108">
        <v>19.34</v>
      </c>
      <c r="N20" s="109">
        <v>11.891999999999999</v>
      </c>
      <c r="O20" s="36">
        <v>110937</v>
      </c>
      <c r="P20" s="36">
        <v>111073</v>
      </c>
      <c r="Q20" s="35">
        <f t="shared" si="2"/>
        <v>136</v>
      </c>
      <c r="R20" s="36">
        <v>111068</v>
      </c>
      <c r="S20" s="28"/>
    </row>
    <row r="21" spans="1:19" ht="15" customHeight="1">
      <c r="A21" s="25">
        <f t="shared" si="0"/>
        <v>44124</v>
      </c>
      <c r="B21" s="20" t="s">
        <v>62</v>
      </c>
      <c r="C21" s="20" t="s">
        <v>43</v>
      </c>
      <c r="D21" s="75" t="s">
        <v>70</v>
      </c>
      <c r="E21" s="79" t="s">
        <v>95</v>
      </c>
      <c r="F21" s="118"/>
      <c r="G21" s="128"/>
      <c r="H21" s="118"/>
      <c r="I21" s="118"/>
      <c r="J21" s="107"/>
      <c r="K21" s="107"/>
      <c r="L21" s="27"/>
      <c r="M21" s="107"/>
      <c r="N21" s="150"/>
      <c r="O21" s="36"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43</v>
      </c>
      <c r="D22" s="75" t="s">
        <v>70</v>
      </c>
      <c r="E22" s="79" t="s">
        <v>95</v>
      </c>
      <c r="F22" s="26"/>
      <c r="G22" s="30"/>
      <c r="H22" s="23"/>
      <c r="I22" s="22"/>
      <c r="J22" s="108"/>
      <c r="K22" s="108"/>
      <c r="L22" s="27"/>
      <c r="M22" s="108"/>
      <c r="N22" s="109"/>
      <c r="O22" s="36">
        <f t="shared" si="1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43</v>
      </c>
      <c r="D23" s="75" t="s">
        <v>70</v>
      </c>
      <c r="E23" s="79" t="s">
        <v>95</v>
      </c>
      <c r="F23" s="118"/>
      <c r="G23" s="128"/>
      <c r="H23" s="118"/>
      <c r="I23" s="118"/>
      <c r="J23" s="107"/>
      <c r="K23" s="107"/>
      <c r="L23" s="27"/>
      <c r="M23" s="107"/>
      <c r="N23" s="150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43</v>
      </c>
      <c r="D24" s="75" t="s">
        <v>70</v>
      </c>
      <c r="E24" s="79" t="s">
        <v>95</v>
      </c>
      <c r="F24" s="118"/>
      <c r="G24" s="128"/>
      <c r="H24" s="118"/>
      <c r="I24" s="118"/>
      <c r="J24" s="107"/>
      <c r="K24" s="107"/>
      <c r="L24" s="27"/>
      <c r="M24" s="107"/>
      <c r="N24" s="150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43</v>
      </c>
      <c r="D25" s="75" t="s">
        <v>70</v>
      </c>
      <c r="E25" s="79" t="s">
        <v>95</v>
      </c>
      <c r="F25" s="26"/>
      <c r="G25" s="30"/>
      <c r="H25" s="23"/>
      <c r="I25" s="22"/>
      <c r="J25" s="108"/>
      <c r="K25" s="108"/>
      <c r="L25" s="27"/>
      <c r="M25" s="108"/>
      <c r="N25" s="109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43</v>
      </c>
      <c r="D26" s="75" t="s">
        <v>70</v>
      </c>
      <c r="E26" s="79" t="s">
        <v>95</v>
      </c>
      <c r="F26" s="118"/>
      <c r="G26" s="128"/>
      <c r="H26" s="118"/>
      <c r="I26" s="118"/>
      <c r="J26" s="107"/>
      <c r="K26" s="107"/>
      <c r="L26" s="27"/>
      <c r="M26" s="107"/>
      <c r="N26" s="150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43</v>
      </c>
      <c r="D27" s="75" t="s">
        <v>70</v>
      </c>
      <c r="E27" s="79" t="s">
        <v>95</v>
      </c>
      <c r="F27" s="26"/>
      <c r="G27" s="30"/>
      <c r="H27" s="23"/>
      <c r="I27" s="22"/>
      <c r="J27" s="108"/>
      <c r="K27" s="108"/>
      <c r="L27" s="27"/>
      <c r="M27" s="108"/>
      <c r="N27" s="109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43</v>
      </c>
      <c r="D28" s="75" t="s">
        <v>70</v>
      </c>
      <c r="E28" s="79" t="s">
        <v>95</v>
      </c>
      <c r="F28" s="29"/>
      <c r="G28" s="30"/>
      <c r="H28" s="23"/>
      <c r="I28" s="22"/>
      <c r="J28" s="108"/>
      <c r="K28" s="108"/>
      <c r="L28" s="27"/>
      <c r="M28" s="108"/>
      <c r="N28" s="109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.75">
      <c r="A29" s="25">
        <f t="shared" si="0"/>
        <v>44132</v>
      </c>
      <c r="B29" s="20" t="s">
        <v>62</v>
      </c>
      <c r="C29" s="20" t="s">
        <v>43</v>
      </c>
      <c r="D29" s="75" t="s">
        <v>70</v>
      </c>
      <c r="E29" s="79" t="s">
        <v>95</v>
      </c>
      <c r="F29" s="29"/>
      <c r="G29" s="30"/>
      <c r="H29" s="23"/>
      <c r="I29" s="22"/>
      <c r="J29" s="108"/>
      <c r="K29" s="108"/>
      <c r="L29" s="27"/>
      <c r="M29" s="108"/>
      <c r="N29" s="109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 ht="15.75">
      <c r="A30" s="25">
        <f t="shared" si="0"/>
        <v>44133</v>
      </c>
      <c r="B30" s="20" t="s">
        <v>62</v>
      </c>
      <c r="C30" s="20" t="s">
        <v>43</v>
      </c>
      <c r="D30" s="75" t="s">
        <v>70</v>
      </c>
      <c r="E30" s="79" t="s">
        <v>95</v>
      </c>
      <c r="F30" s="26"/>
      <c r="G30" s="30"/>
      <c r="H30" s="23"/>
      <c r="I30" s="30"/>
      <c r="J30" s="108"/>
      <c r="K30" s="108"/>
      <c r="L30" s="27"/>
      <c r="M30" s="108"/>
      <c r="N30" s="109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 ht="15.75">
      <c r="A31" s="25">
        <f t="shared" si="0"/>
        <v>44134</v>
      </c>
      <c r="B31" s="20" t="s">
        <v>62</v>
      </c>
      <c r="C31" s="20" t="s">
        <v>43</v>
      </c>
      <c r="D31" s="75" t="s">
        <v>70</v>
      </c>
      <c r="E31" s="79" t="s">
        <v>95</v>
      </c>
      <c r="F31" s="31"/>
      <c r="G31" s="30"/>
      <c r="H31" s="23"/>
      <c r="I31" s="22"/>
      <c r="J31" s="108"/>
      <c r="K31" s="108"/>
      <c r="L31" s="27"/>
      <c r="M31" s="108"/>
      <c r="N31" s="109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 ht="15.75">
      <c r="A32" s="25"/>
      <c r="B32" s="20" t="s">
        <v>62</v>
      </c>
      <c r="C32" s="20" t="s">
        <v>43</v>
      </c>
      <c r="D32" s="75" t="s">
        <v>70</v>
      </c>
      <c r="E32" s="79" t="s">
        <v>95</v>
      </c>
      <c r="F32" s="31"/>
      <c r="G32" s="30"/>
      <c r="H32" s="23"/>
      <c r="I32" s="22"/>
      <c r="J32" s="108"/>
      <c r="K32" s="108"/>
      <c r="L32" s="27"/>
      <c r="M32" s="108"/>
      <c r="N32" s="109"/>
      <c r="O32" s="36">
        <f t="shared" si="1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30"/>
      <c r="H33" s="15"/>
      <c r="I33" s="15"/>
      <c r="J33" s="16">
        <f>SUM(J2:J32)</f>
        <v>3933.5</v>
      </c>
      <c r="K33" s="16">
        <f t="shared" ref="K33:N33" si="4">SUM(K2:K32)</f>
        <v>289.50000000000006</v>
      </c>
      <c r="L33" s="16">
        <f t="shared" si="4"/>
        <v>4223</v>
      </c>
      <c r="M33" s="15"/>
      <c r="N33" s="16">
        <f t="shared" si="4"/>
        <v>227.715</v>
      </c>
    </row>
    <row r="34" spans="1:14">
      <c r="A34" s="14"/>
    </row>
    <row r="35" spans="1:14">
      <c r="A35" s="14"/>
      <c r="G35" s="132"/>
      <c r="H35" s="11" t="s">
        <v>2</v>
      </c>
      <c r="I35" s="10"/>
      <c r="L35" s="9" t="e">
        <f>#REF!-L33</f>
        <v>#REF!</v>
      </c>
    </row>
    <row r="36" spans="1:14">
      <c r="A36" s="14"/>
      <c r="G36" s="133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134"/>
      <c r="I37" s="3" t="s">
        <v>1</v>
      </c>
      <c r="J37" s="3" t="s">
        <v>0</v>
      </c>
      <c r="L37" s="2">
        <f>L36/N33</f>
        <v>21.351250466592013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2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4"/>
  <sheetViews>
    <sheetView topLeftCell="A2" workbookViewId="0">
      <selection activeCell="O22" sqref="O22"/>
    </sheetView>
  </sheetViews>
  <sheetFormatPr defaultColWidth="9" defaultRowHeight="15"/>
  <cols>
    <col min="1" max="1" width="10.85546875" style="1" customWidth="1"/>
    <col min="2" max="2" width="9" style="1" customWidth="1"/>
    <col min="3" max="3" width="6.42578125" style="1" customWidth="1"/>
    <col min="4" max="4" width="11.5703125" style="1" customWidth="1"/>
    <col min="5" max="5" width="19" style="1" customWidth="1"/>
    <col min="6" max="6" width="10.5703125" style="1" customWidth="1"/>
    <col min="7" max="7" width="17" style="13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39.57031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2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60</v>
      </c>
      <c r="D2" s="75" t="s">
        <v>71</v>
      </c>
      <c r="E2" s="81" t="s">
        <v>100</v>
      </c>
      <c r="F2" s="20"/>
      <c r="G2" s="123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60</v>
      </c>
      <c r="D3" s="75" t="s">
        <v>71</v>
      </c>
      <c r="E3" s="81" t="s">
        <v>100</v>
      </c>
      <c r="F3" s="21"/>
      <c r="G3" s="30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60</v>
      </c>
      <c r="D4" s="75" t="s">
        <v>71</v>
      </c>
      <c r="E4" s="81" t="s">
        <v>100</v>
      </c>
      <c r="F4" s="28"/>
      <c r="G4" s="124"/>
      <c r="H4" s="28"/>
      <c r="I4" s="28"/>
      <c r="J4" s="28"/>
      <c r="K4" s="28"/>
      <c r="L4" s="27"/>
      <c r="M4" s="28"/>
      <c r="N4" s="28"/>
      <c r="O4" s="36">
        <f t="shared" ref="O4:O32" si="1">+P3</f>
        <v>0</v>
      </c>
      <c r="P4" s="36"/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60</v>
      </c>
      <c r="D5" s="75" t="s">
        <v>71</v>
      </c>
      <c r="E5" s="81" t="s">
        <v>100</v>
      </c>
      <c r="F5" s="94" t="s">
        <v>106</v>
      </c>
      <c r="G5" s="125" t="s">
        <v>84</v>
      </c>
      <c r="H5" s="97" t="s">
        <v>89</v>
      </c>
      <c r="I5" s="94" t="s">
        <v>86</v>
      </c>
      <c r="J5" s="82">
        <v>775.7</v>
      </c>
      <c r="K5" s="103">
        <v>54.3</v>
      </c>
      <c r="L5" s="27">
        <f t="shared" ref="L5:L20" si="3">J5+K5</f>
        <v>830</v>
      </c>
      <c r="M5" s="28">
        <v>19.34</v>
      </c>
      <c r="N5" s="28">
        <v>42.915999999999997</v>
      </c>
      <c r="O5" s="36">
        <v>161966</v>
      </c>
      <c r="P5" s="36">
        <v>162334</v>
      </c>
      <c r="Q5" s="35">
        <f t="shared" si="2"/>
        <v>368</v>
      </c>
      <c r="R5" s="36">
        <v>162329</v>
      </c>
      <c r="S5" s="154" t="s">
        <v>192</v>
      </c>
    </row>
    <row r="6" spans="1:19" ht="15" customHeight="1">
      <c r="A6" s="25">
        <f t="shared" si="0"/>
        <v>44109</v>
      </c>
      <c r="B6" s="20" t="s">
        <v>62</v>
      </c>
      <c r="C6" s="20" t="s">
        <v>60</v>
      </c>
      <c r="D6" s="75" t="s">
        <v>71</v>
      </c>
      <c r="E6" s="81" t="s">
        <v>100</v>
      </c>
      <c r="F6" s="91" t="s">
        <v>126</v>
      </c>
      <c r="G6" s="126" t="s">
        <v>117</v>
      </c>
      <c r="H6" s="93" t="s">
        <v>127</v>
      </c>
      <c r="I6" s="92" t="s">
        <v>4</v>
      </c>
      <c r="J6" s="27">
        <v>766.36</v>
      </c>
      <c r="K6" s="27">
        <v>53.64</v>
      </c>
      <c r="L6" s="27">
        <f t="shared" si="3"/>
        <v>820</v>
      </c>
      <c r="M6" s="27">
        <v>19.34</v>
      </c>
      <c r="N6" s="99">
        <v>42.4</v>
      </c>
      <c r="O6" s="36">
        <v>162334</v>
      </c>
      <c r="P6" s="36">
        <v>162686</v>
      </c>
      <c r="Q6" s="35">
        <f t="shared" si="2"/>
        <v>352</v>
      </c>
      <c r="R6" s="36">
        <v>162679</v>
      </c>
      <c r="S6" s="154" t="s">
        <v>192</v>
      </c>
    </row>
    <row r="7" spans="1:19" ht="15" customHeight="1">
      <c r="A7" s="25">
        <f t="shared" si="0"/>
        <v>44110</v>
      </c>
      <c r="B7" s="20" t="s">
        <v>62</v>
      </c>
      <c r="C7" s="20" t="s">
        <v>60</v>
      </c>
      <c r="D7" s="75" t="s">
        <v>71</v>
      </c>
      <c r="E7" s="81" t="s">
        <v>100</v>
      </c>
      <c r="F7" s="120" t="s">
        <v>141</v>
      </c>
      <c r="G7" s="127" t="s">
        <v>142</v>
      </c>
      <c r="H7" s="121" t="s">
        <v>143</v>
      </c>
      <c r="I7" s="120" t="s">
        <v>144</v>
      </c>
      <c r="J7" s="28">
        <v>373.83</v>
      </c>
      <c r="K7" s="28">
        <v>26.17</v>
      </c>
      <c r="L7" s="27">
        <f t="shared" si="3"/>
        <v>400</v>
      </c>
      <c r="M7" s="28">
        <v>19.34</v>
      </c>
      <c r="N7" s="100">
        <v>20.684999999999999</v>
      </c>
      <c r="O7" s="36">
        <v>162686</v>
      </c>
      <c r="P7" s="36">
        <v>162936</v>
      </c>
      <c r="Q7" s="35">
        <f t="shared" si="2"/>
        <v>250</v>
      </c>
      <c r="R7" s="36">
        <v>162852</v>
      </c>
      <c r="S7" s="154" t="s">
        <v>192</v>
      </c>
    </row>
    <row r="8" spans="1:19" ht="15" customHeight="1">
      <c r="A8" s="25">
        <f t="shared" si="0"/>
        <v>44111</v>
      </c>
      <c r="B8" s="20" t="s">
        <v>62</v>
      </c>
      <c r="C8" s="20" t="s">
        <v>60</v>
      </c>
      <c r="D8" s="75" t="s">
        <v>71</v>
      </c>
      <c r="E8" s="81" t="s">
        <v>100</v>
      </c>
      <c r="F8" s="140" t="s">
        <v>159</v>
      </c>
      <c r="G8" s="141" t="s">
        <v>84</v>
      </c>
      <c r="H8" s="142" t="s">
        <v>89</v>
      </c>
      <c r="I8" s="140" t="s">
        <v>86</v>
      </c>
      <c r="J8" s="28">
        <v>532.71</v>
      </c>
      <c r="K8" s="28">
        <v>37.29</v>
      </c>
      <c r="L8" s="27">
        <f t="shared" si="3"/>
        <v>570</v>
      </c>
      <c r="M8" s="28">
        <v>19.34</v>
      </c>
      <c r="N8" s="100">
        <v>29.472999999999999</v>
      </c>
      <c r="O8" s="36">
        <v>162936</v>
      </c>
      <c r="P8" s="36">
        <v>163123</v>
      </c>
      <c r="Q8" s="35">
        <f t="shared" si="2"/>
        <v>187</v>
      </c>
      <c r="R8" s="36">
        <v>163117</v>
      </c>
      <c r="S8" s="154" t="s">
        <v>192</v>
      </c>
    </row>
    <row r="9" spans="1:19" ht="15" customHeight="1">
      <c r="A9" s="25">
        <f t="shared" si="0"/>
        <v>44112</v>
      </c>
      <c r="B9" s="20" t="s">
        <v>62</v>
      </c>
      <c r="C9" s="20" t="s">
        <v>60</v>
      </c>
      <c r="D9" s="75" t="s">
        <v>71</v>
      </c>
      <c r="E9" s="81" t="s">
        <v>100</v>
      </c>
      <c r="F9" s="143" t="s">
        <v>172</v>
      </c>
      <c r="G9" s="144" t="s">
        <v>84</v>
      </c>
      <c r="H9" s="145" t="s">
        <v>89</v>
      </c>
      <c r="I9" s="146" t="s">
        <v>86</v>
      </c>
      <c r="J9" s="27">
        <v>588.79</v>
      </c>
      <c r="K9" s="27">
        <v>41.21</v>
      </c>
      <c r="L9" s="27">
        <f t="shared" si="3"/>
        <v>630</v>
      </c>
      <c r="M9" s="27">
        <v>19.34</v>
      </c>
      <c r="N9" s="99">
        <v>32.575000000000003</v>
      </c>
      <c r="O9" s="36">
        <v>163123</v>
      </c>
      <c r="P9" s="36">
        <v>163407</v>
      </c>
      <c r="Q9" s="35">
        <f t="shared" si="2"/>
        <v>284</v>
      </c>
      <c r="R9" s="36">
        <v>163402</v>
      </c>
      <c r="S9" s="154" t="s">
        <v>192</v>
      </c>
    </row>
    <row r="10" spans="1:19" ht="15" customHeight="1">
      <c r="A10" s="25">
        <f t="shared" si="0"/>
        <v>44113</v>
      </c>
      <c r="B10" s="20" t="s">
        <v>62</v>
      </c>
      <c r="C10" s="20" t="s">
        <v>60</v>
      </c>
      <c r="D10" s="75" t="s">
        <v>71</v>
      </c>
      <c r="E10" s="81" t="s">
        <v>100</v>
      </c>
      <c r="F10" s="147" t="s">
        <v>184</v>
      </c>
      <c r="G10" s="148" t="s">
        <v>84</v>
      </c>
      <c r="H10" s="149" t="s">
        <v>89</v>
      </c>
      <c r="I10" s="147" t="s">
        <v>86</v>
      </c>
      <c r="J10" s="28">
        <v>467.29</v>
      </c>
      <c r="K10" s="28">
        <v>32.71</v>
      </c>
      <c r="L10" s="27">
        <f t="shared" si="3"/>
        <v>500</v>
      </c>
      <c r="M10" s="28">
        <v>19.34</v>
      </c>
      <c r="N10" s="100">
        <v>25.853000000000002</v>
      </c>
      <c r="O10" s="36">
        <v>163407</v>
      </c>
      <c r="P10" s="36">
        <v>163636</v>
      </c>
      <c r="Q10" s="35">
        <f t="shared" si="2"/>
        <v>229</v>
      </c>
      <c r="R10" s="36">
        <v>163630</v>
      </c>
      <c r="S10" s="154" t="s">
        <v>192</v>
      </c>
    </row>
    <row r="11" spans="1:19" ht="15" customHeight="1">
      <c r="A11" s="25">
        <f t="shared" si="0"/>
        <v>44114</v>
      </c>
      <c r="B11" s="20" t="s">
        <v>62</v>
      </c>
      <c r="C11" s="20" t="s">
        <v>60</v>
      </c>
      <c r="D11" s="75" t="s">
        <v>71</v>
      </c>
      <c r="E11" s="81" t="s">
        <v>100</v>
      </c>
      <c r="F11" s="173" t="s">
        <v>203</v>
      </c>
      <c r="G11" s="174" t="s">
        <v>84</v>
      </c>
      <c r="H11" s="175" t="s">
        <v>89</v>
      </c>
      <c r="I11" s="176" t="s">
        <v>86</v>
      </c>
      <c r="J11" s="27">
        <v>635.51</v>
      </c>
      <c r="K11" s="27">
        <v>44.49</v>
      </c>
      <c r="L11" s="27">
        <f t="shared" si="3"/>
        <v>680</v>
      </c>
      <c r="M11" s="27">
        <v>19.64</v>
      </c>
      <c r="N11" s="102">
        <v>34.622999999999998</v>
      </c>
      <c r="O11" s="36">
        <v>163636</v>
      </c>
      <c r="P11" s="36">
        <v>163925</v>
      </c>
      <c r="Q11" s="35">
        <f t="shared" si="2"/>
        <v>289</v>
      </c>
      <c r="R11" s="36">
        <v>163920</v>
      </c>
      <c r="S11" s="154" t="s">
        <v>192</v>
      </c>
    </row>
    <row r="12" spans="1:19" ht="15" customHeight="1">
      <c r="A12" s="25">
        <f t="shared" si="0"/>
        <v>44115</v>
      </c>
      <c r="B12" s="20" t="s">
        <v>62</v>
      </c>
      <c r="C12" s="20" t="s">
        <v>60</v>
      </c>
      <c r="D12" s="75" t="s">
        <v>71</v>
      </c>
      <c r="E12" s="81" t="s">
        <v>100</v>
      </c>
      <c r="F12" s="180" t="s">
        <v>215</v>
      </c>
      <c r="G12" s="181" t="s">
        <v>84</v>
      </c>
      <c r="H12" s="182" t="s">
        <v>89</v>
      </c>
      <c r="I12" s="180" t="s">
        <v>86</v>
      </c>
      <c r="J12" s="103">
        <v>551.4</v>
      </c>
      <c r="K12" s="103">
        <v>38.6</v>
      </c>
      <c r="L12" s="27">
        <f t="shared" si="3"/>
        <v>590</v>
      </c>
      <c r="M12" s="28">
        <v>19.64</v>
      </c>
      <c r="N12" s="100">
        <v>30.041</v>
      </c>
      <c r="O12" s="36">
        <v>163925</v>
      </c>
      <c r="P12" s="36">
        <v>164184</v>
      </c>
      <c r="Q12" s="35">
        <f t="shared" si="2"/>
        <v>259</v>
      </c>
      <c r="R12" s="36">
        <v>164179</v>
      </c>
      <c r="S12" s="154" t="s">
        <v>192</v>
      </c>
    </row>
    <row r="13" spans="1:19" ht="15" customHeight="1">
      <c r="A13" s="25">
        <f t="shared" si="0"/>
        <v>44116</v>
      </c>
      <c r="B13" s="20" t="s">
        <v>62</v>
      </c>
      <c r="C13" s="20" t="s">
        <v>60</v>
      </c>
      <c r="D13" s="75" t="s">
        <v>71</v>
      </c>
      <c r="E13" s="81" t="s">
        <v>100</v>
      </c>
      <c r="F13" s="197" t="s">
        <v>224</v>
      </c>
      <c r="G13" s="198" t="s">
        <v>84</v>
      </c>
      <c r="H13" s="199" t="s">
        <v>89</v>
      </c>
      <c r="I13" s="197" t="s">
        <v>86</v>
      </c>
      <c r="J13" s="103">
        <v>654.21</v>
      </c>
      <c r="K13" s="103">
        <v>45.79</v>
      </c>
      <c r="L13" s="27">
        <f t="shared" si="3"/>
        <v>700</v>
      </c>
      <c r="M13" s="28">
        <v>19.64</v>
      </c>
      <c r="N13" s="100">
        <v>35.642000000000003</v>
      </c>
      <c r="O13" s="36">
        <v>164184</v>
      </c>
      <c r="P13" s="36">
        <v>164474</v>
      </c>
      <c r="Q13" s="35">
        <f t="shared" si="2"/>
        <v>290</v>
      </c>
      <c r="R13" s="36">
        <v>164468</v>
      </c>
      <c r="S13" s="154" t="s">
        <v>192</v>
      </c>
    </row>
    <row r="14" spans="1:19" s="89" customFormat="1" ht="15" customHeight="1">
      <c r="A14" s="83">
        <f t="shared" si="0"/>
        <v>44117</v>
      </c>
      <c r="B14" s="84" t="s">
        <v>62</v>
      </c>
      <c r="C14" s="84" t="s">
        <v>60</v>
      </c>
      <c r="D14" s="85" t="s">
        <v>71</v>
      </c>
      <c r="E14" s="86" t="s">
        <v>100</v>
      </c>
      <c r="F14" s="119"/>
      <c r="G14" s="129"/>
      <c r="H14" s="119"/>
      <c r="I14" s="119"/>
      <c r="J14" s="190"/>
      <c r="K14" s="190"/>
      <c r="L14" s="87"/>
      <c r="M14" s="84"/>
      <c r="N14" s="114"/>
      <c r="O14" s="88">
        <v>0</v>
      </c>
      <c r="P14" s="88"/>
      <c r="Q14" s="88">
        <f t="shared" si="2"/>
        <v>0</v>
      </c>
      <c r="R14" s="88"/>
      <c r="S14" s="84"/>
    </row>
    <row r="15" spans="1:19" ht="15" customHeight="1">
      <c r="A15" s="25">
        <f t="shared" si="0"/>
        <v>44118</v>
      </c>
      <c r="B15" s="20" t="s">
        <v>62</v>
      </c>
      <c r="C15" s="20" t="s">
        <v>60</v>
      </c>
      <c r="D15" s="75" t="s">
        <v>71</v>
      </c>
      <c r="E15" s="81" t="s">
        <v>100</v>
      </c>
      <c r="F15" s="208" t="s">
        <v>216</v>
      </c>
      <c r="G15" s="209" t="s">
        <v>84</v>
      </c>
      <c r="H15" s="207" t="s">
        <v>89</v>
      </c>
      <c r="I15" s="208" t="s">
        <v>86</v>
      </c>
      <c r="J15" s="103">
        <v>710.28</v>
      </c>
      <c r="K15" s="103">
        <v>49.72</v>
      </c>
      <c r="L15" s="27">
        <f t="shared" si="3"/>
        <v>760</v>
      </c>
      <c r="M15" s="28">
        <v>19.64</v>
      </c>
      <c r="N15" s="100">
        <v>38.698</v>
      </c>
      <c r="O15" s="36">
        <v>164474</v>
      </c>
      <c r="P15" s="36">
        <v>164787</v>
      </c>
      <c r="Q15" s="35">
        <f t="shared" ref="Q15" si="4">+P15-O15</f>
        <v>313</v>
      </c>
      <c r="R15" s="36">
        <v>164781</v>
      </c>
      <c r="S15" s="154" t="s">
        <v>192</v>
      </c>
    </row>
    <row r="16" spans="1:19" ht="15" customHeight="1">
      <c r="A16" s="25">
        <f t="shared" si="0"/>
        <v>44119</v>
      </c>
      <c r="B16" s="20" t="s">
        <v>62</v>
      </c>
      <c r="C16" s="20" t="s">
        <v>60</v>
      </c>
      <c r="D16" s="75" t="s">
        <v>71</v>
      </c>
      <c r="E16" s="81" t="s">
        <v>100</v>
      </c>
      <c r="F16" s="224" t="s">
        <v>248</v>
      </c>
      <c r="G16" s="225" t="s">
        <v>84</v>
      </c>
      <c r="H16" s="226" t="s">
        <v>89</v>
      </c>
      <c r="I16" s="227" t="s">
        <v>86</v>
      </c>
      <c r="J16" s="185">
        <v>439.25</v>
      </c>
      <c r="K16" s="185">
        <v>30.75</v>
      </c>
      <c r="L16" s="27">
        <f t="shared" si="3"/>
        <v>470</v>
      </c>
      <c r="M16" s="27">
        <v>19.64</v>
      </c>
      <c r="N16" s="99">
        <v>23.931000000000001</v>
      </c>
      <c r="O16" s="36">
        <v>164787</v>
      </c>
      <c r="P16" s="36">
        <v>164988</v>
      </c>
      <c r="Q16" s="35">
        <f t="shared" si="2"/>
        <v>201</v>
      </c>
      <c r="R16" s="36">
        <v>164982</v>
      </c>
      <c r="S16" s="223" t="s">
        <v>239</v>
      </c>
    </row>
    <row r="17" spans="1:19" s="89" customFormat="1" ht="15" customHeight="1">
      <c r="A17" s="83">
        <f t="shared" si="0"/>
        <v>44120</v>
      </c>
      <c r="B17" s="84" t="s">
        <v>62</v>
      </c>
      <c r="C17" s="84" t="s">
        <v>60</v>
      </c>
      <c r="D17" s="85" t="s">
        <v>71</v>
      </c>
      <c r="E17" s="86" t="s">
        <v>100</v>
      </c>
      <c r="F17" s="119"/>
      <c r="G17" s="129"/>
      <c r="H17" s="119"/>
      <c r="I17" s="119"/>
      <c r="J17" s="184"/>
      <c r="K17" s="184"/>
      <c r="L17" s="87"/>
      <c r="M17" s="84"/>
      <c r="N17" s="114"/>
      <c r="O17" s="88">
        <v>0</v>
      </c>
      <c r="P17" s="88"/>
      <c r="Q17" s="88">
        <f t="shared" si="2"/>
        <v>0</v>
      </c>
      <c r="R17" s="88"/>
      <c r="S17" s="84"/>
    </row>
    <row r="18" spans="1:19" ht="15" customHeight="1">
      <c r="A18" s="25">
        <f t="shared" si="0"/>
        <v>44121</v>
      </c>
      <c r="B18" s="20" t="s">
        <v>62</v>
      </c>
      <c r="C18" s="20" t="s">
        <v>60</v>
      </c>
      <c r="D18" s="75" t="s">
        <v>71</v>
      </c>
      <c r="E18" s="81" t="s">
        <v>100</v>
      </c>
      <c r="F18" s="238" t="s">
        <v>266</v>
      </c>
      <c r="G18" s="239" t="s">
        <v>84</v>
      </c>
      <c r="H18" s="240" t="s">
        <v>89</v>
      </c>
      <c r="I18" s="238" t="s">
        <v>86</v>
      </c>
      <c r="J18" s="183">
        <v>495.33</v>
      </c>
      <c r="K18" s="183">
        <v>34.67</v>
      </c>
      <c r="L18" s="27">
        <f t="shared" si="3"/>
        <v>530</v>
      </c>
      <c r="M18" s="28">
        <v>19.34</v>
      </c>
      <c r="N18" s="100">
        <v>27.404</v>
      </c>
      <c r="O18" s="36">
        <v>164988</v>
      </c>
      <c r="P18" s="36">
        <v>165226</v>
      </c>
      <c r="Q18" s="35">
        <f t="shared" si="2"/>
        <v>238</v>
      </c>
      <c r="R18" s="36">
        <v>165221</v>
      </c>
      <c r="S18" s="223" t="s">
        <v>239</v>
      </c>
    </row>
    <row r="19" spans="1:19" ht="15" customHeight="1">
      <c r="A19" s="25">
        <f t="shared" si="0"/>
        <v>44122</v>
      </c>
      <c r="B19" s="20" t="s">
        <v>62</v>
      </c>
      <c r="C19" s="20" t="s">
        <v>60</v>
      </c>
      <c r="D19" s="75" t="s">
        <v>71</v>
      </c>
      <c r="E19" s="81" t="s">
        <v>100</v>
      </c>
      <c r="F19" s="262" t="s">
        <v>296</v>
      </c>
      <c r="G19" s="263" t="s">
        <v>211</v>
      </c>
      <c r="H19" s="264" t="s">
        <v>85</v>
      </c>
      <c r="I19" s="262" t="s">
        <v>86</v>
      </c>
      <c r="J19" s="183">
        <v>560.75</v>
      </c>
      <c r="K19" s="183">
        <v>39.25</v>
      </c>
      <c r="L19" s="27">
        <f t="shared" si="3"/>
        <v>600</v>
      </c>
      <c r="M19" s="28">
        <v>19.34</v>
      </c>
      <c r="N19" s="100">
        <v>31.024000000000001</v>
      </c>
      <c r="O19" s="36">
        <v>165226</v>
      </c>
      <c r="P19" s="36">
        <v>165505</v>
      </c>
      <c r="Q19" s="35">
        <f t="shared" si="2"/>
        <v>279</v>
      </c>
      <c r="R19" s="36">
        <v>165499</v>
      </c>
      <c r="S19" s="223" t="s">
        <v>239</v>
      </c>
    </row>
    <row r="20" spans="1:19" ht="15" customHeight="1">
      <c r="A20" s="25">
        <f t="shared" si="0"/>
        <v>44123</v>
      </c>
      <c r="B20" s="20" t="s">
        <v>62</v>
      </c>
      <c r="C20" s="20" t="s">
        <v>60</v>
      </c>
      <c r="D20" s="75" t="s">
        <v>71</v>
      </c>
      <c r="E20" s="81" t="s">
        <v>100</v>
      </c>
      <c r="F20" s="265" t="s">
        <v>299</v>
      </c>
      <c r="G20" s="266" t="s">
        <v>84</v>
      </c>
      <c r="H20" s="267" t="s">
        <v>89</v>
      </c>
      <c r="I20" s="268" t="s">
        <v>86</v>
      </c>
      <c r="J20" s="185">
        <v>579.44000000000005</v>
      </c>
      <c r="K20" s="185">
        <v>40.56</v>
      </c>
      <c r="L20" s="27">
        <f t="shared" si="3"/>
        <v>620</v>
      </c>
      <c r="M20" s="27">
        <v>19.34</v>
      </c>
      <c r="N20" s="99">
        <v>32.058</v>
      </c>
      <c r="O20" s="36">
        <v>165505</v>
      </c>
      <c r="P20" s="36">
        <v>165794</v>
      </c>
      <c r="Q20" s="35">
        <f t="shared" si="2"/>
        <v>289</v>
      </c>
      <c r="R20" s="36">
        <v>165788</v>
      </c>
      <c r="S20" s="223" t="s">
        <v>239</v>
      </c>
    </row>
    <row r="21" spans="1:19" ht="15" customHeight="1">
      <c r="A21" s="25">
        <f t="shared" si="0"/>
        <v>44124</v>
      </c>
      <c r="B21" s="20" t="s">
        <v>62</v>
      </c>
      <c r="C21" s="20" t="s">
        <v>60</v>
      </c>
      <c r="D21" s="75" t="s">
        <v>71</v>
      </c>
      <c r="E21" s="81" t="s">
        <v>100</v>
      </c>
      <c r="F21" s="118"/>
      <c r="G21" s="128"/>
      <c r="H21" s="118"/>
      <c r="I21" s="118"/>
      <c r="J21" s="183"/>
      <c r="K21" s="183"/>
      <c r="L21" s="27"/>
      <c r="M21" s="28"/>
      <c r="N21" s="100"/>
      <c r="O21" s="36"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60</v>
      </c>
      <c r="D22" s="75" t="s">
        <v>71</v>
      </c>
      <c r="E22" s="81" t="s">
        <v>100</v>
      </c>
      <c r="F22" s="26"/>
      <c r="G22" s="30"/>
      <c r="H22" s="23"/>
      <c r="I22" s="22"/>
      <c r="J22" s="185"/>
      <c r="K22" s="185"/>
      <c r="L22" s="27"/>
      <c r="M22" s="27"/>
      <c r="N22" s="99"/>
      <c r="O22" s="36">
        <f t="shared" si="1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60</v>
      </c>
      <c r="D23" s="75" t="s">
        <v>71</v>
      </c>
      <c r="E23" s="81" t="s">
        <v>100</v>
      </c>
      <c r="F23" s="118"/>
      <c r="G23" s="128"/>
      <c r="H23" s="118"/>
      <c r="I23" s="118"/>
      <c r="J23" s="183"/>
      <c r="K23" s="183"/>
      <c r="L23" s="27"/>
      <c r="M23" s="28"/>
      <c r="N23" s="100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60</v>
      </c>
      <c r="D24" s="75" t="s">
        <v>71</v>
      </c>
      <c r="E24" s="81" t="s">
        <v>100</v>
      </c>
      <c r="F24" s="118"/>
      <c r="G24" s="128"/>
      <c r="H24" s="118"/>
      <c r="I24" s="118"/>
      <c r="J24" s="183"/>
      <c r="K24" s="183"/>
      <c r="L24" s="27"/>
      <c r="M24" s="28"/>
      <c r="N24" s="100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60</v>
      </c>
      <c r="D25" s="75" t="s">
        <v>71</v>
      </c>
      <c r="E25" s="81" t="s">
        <v>100</v>
      </c>
      <c r="F25" s="26"/>
      <c r="G25" s="30"/>
      <c r="H25" s="23"/>
      <c r="I25" s="22"/>
      <c r="J25" s="185"/>
      <c r="K25" s="185"/>
      <c r="L25" s="27"/>
      <c r="M25" s="27"/>
      <c r="N25" s="99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60</v>
      </c>
      <c r="D26" s="75" t="s">
        <v>71</v>
      </c>
      <c r="E26" s="81" t="s">
        <v>100</v>
      </c>
      <c r="F26" s="118"/>
      <c r="G26" s="128"/>
      <c r="H26" s="118"/>
      <c r="I26" s="118"/>
      <c r="J26" s="183"/>
      <c r="K26" s="183"/>
      <c r="L26" s="27"/>
      <c r="M26" s="28"/>
      <c r="N26" s="100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60</v>
      </c>
      <c r="D27" s="75" t="s">
        <v>71</v>
      </c>
      <c r="E27" s="81" t="s">
        <v>100</v>
      </c>
      <c r="F27" s="26"/>
      <c r="G27" s="30"/>
      <c r="H27" s="23"/>
      <c r="I27" s="22"/>
      <c r="J27" s="185"/>
      <c r="K27" s="185"/>
      <c r="L27" s="27"/>
      <c r="M27" s="27"/>
      <c r="N27" s="99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60</v>
      </c>
      <c r="D28" s="75" t="s">
        <v>71</v>
      </c>
      <c r="E28" s="81" t="s">
        <v>100</v>
      </c>
      <c r="F28" s="29"/>
      <c r="G28" s="30"/>
      <c r="H28" s="23"/>
      <c r="I28" s="22"/>
      <c r="J28" s="185"/>
      <c r="K28" s="185"/>
      <c r="L28" s="27"/>
      <c r="M28" s="27"/>
      <c r="N28" s="27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.75">
      <c r="A29" s="25">
        <f t="shared" si="0"/>
        <v>44132</v>
      </c>
      <c r="B29" s="20" t="s">
        <v>62</v>
      </c>
      <c r="C29" s="20" t="s">
        <v>60</v>
      </c>
      <c r="D29" s="75" t="s">
        <v>71</v>
      </c>
      <c r="E29" s="81" t="s">
        <v>100</v>
      </c>
      <c r="F29" s="29"/>
      <c r="G29" s="30"/>
      <c r="H29" s="23"/>
      <c r="I29" s="22"/>
      <c r="J29" s="185"/>
      <c r="K29" s="185"/>
      <c r="L29" s="27"/>
      <c r="M29" s="27"/>
      <c r="N29" s="27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 ht="15.75">
      <c r="A30" s="25">
        <f t="shared" si="0"/>
        <v>44133</v>
      </c>
      <c r="B30" s="20" t="s">
        <v>62</v>
      </c>
      <c r="C30" s="20" t="s">
        <v>60</v>
      </c>
      <c r="D30" s="75" t="s">
        <v>71</v>
      </c>
      <c r="E30" s="81" t="s">
        <v>100</v>
      </c>
      <c r="F30" s="26"/>
      <c r="G30" s="30"/>
      <c r="H30" s="23"/>
      <c r="I30" s="30"/>
      <c r="J30" s="185"/>
      <c r="K30" s="185"/>
      <c r="L30" s="27"/>
      <c r="M30" s="27"/>
      <c r="N30" s="27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 ht="15.75">
      <c r="A31" s="25">
        <f t="shared" si="0"/>
        <v>44134</v>
      </c>
      <c r="B31" s="20" t="s">
        <v>62</v>
      </c>
      <c r="C31" s="20" t="s">
        <v>60</v>
      </c>
      <c r="D31" s="75" t="s">
        <v>71</v>
      </c>
      <c r="E31" s="81" t="s">
        <v>100</v>
      </c>
      <c r="F31" s="31"/>
      <c r="G31" s="30"/>
      <c r="H31" s="23"/>
      <c r="I31" s="22"/>
      <c r="J31" s="185"/>
      <c r="K31" s="185"/>
      <c r="L31" s="27"/>
      <c r="M31" s="27"/>
      <c r="N31" s="27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 ht="15.75">
      <c r="A32" s="25"/>
      <c r="B32" s="20" t="s">
        <v>62</v>
      </c>
      <c r="C32" s="20" t="s">
        <v>60</v>
      </c>
      <c r="D32" s="75" t="s">
        <v>71</v>
      </c>
      <c r="E32" s="81" t="s">
        <v>100</v>
      </c>
      <c r="F32" s="31"/>
      <c r="G32" s="30"/>
      <c r="H32" s="23"/>
      <c r="I32" s="22"/>
      <c r="J32" s="185"/>
      <c r="K32" s="185"/>
      <c r="L32" s="27"/>
      <c r="M32" s="27"/>
      <c r="N32" s="27"/>
      <c r="O32" s="36">
        <f t="shared" si="1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30"/>
      <c r="H33" s="15"/>
      <c r="I33" s="15"/>
      <c r="J33" s="16">
        <f>SUM(J2:J32)</f>
        <v>8130.8499999999985</v>
      </c>
      <c r="K33" s="16">
        <f t="shared" ref="K33:N33" si="5">SUM(K2:K32)</f>
        <v>569.15000000000009</v>
      </c>
      <c r="L33" s="16">
        <f t="shared" si="5"/>
        <v>8700</v>
      </c>
      <c r="M33" s="15"/>
      <c r="N33" s="16">
        <f t="shared" si="5"/>
        <v>447.32299999999992</v>
      </c>
    </row>
    <row r="34" spans="1:14">
      <c r="A34" s="14"/>
    </row>
    <row r="35" spans="1:14">
      <c r="A35" s="14"/>
      <c r="G35" s="132"/>
      <c r="H35" s="11" t="s">
        <v>2</v>
      </c>
      <c r="I35" s="10"/>
      <c r="L35" s="9" t="e">
        <f>#REF!-L33</f>
        <v>#REF!</v>
      </c>
    </row>
    <row r="36" spans="1:14">
      <c r="A36" s="14"/>
      <c r="G36" s="133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134"/>
      <c r="I37" s="3" t="s">
        <v>1</v>
      </c>
      <c r="J37" s="3" t="s">
        <v>0</v>
      </c>
      <c r="L37" s="2">
        <f>L36/N33</f>
        <v>10.869103533688188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4"/>
  <sheetViews>
    <sheetView topLeftCell="A2" workbookViewId="0">
      <selection activeCell="F21" sqref="F21"/>
    </sheetView>
  </sheetViews>
  <sheetFormatPr defaultColWidth="9" defaultRowHeight="15"/>
  <cols>
    <col min="1" max="1" width="11" style="1" customWidth="1"/>
    <col min="2" max="2" width="9" style="1" customWidth="1"/>
    <col min="3" max="3" width="6.7109375" style="1" customWidth="1"/>
    <col min="4" max="4" width="11.5703125" style="1" customWidth="1"/>
    <col min="5" max="5" width="19.85546875" style="1" customWidth="1"/>
    <col min="6" max="6" width="11" style="1" customWidth="1"/>
    <col min="7" max="7" width="14.140625" style="131" customWidth="1"/>
    <col min="8" max="8" width="43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47.425781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2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61</v>
      </c>
      <c r="D2" s="75" t="s">
        <v>72</v>
      </c>
      <c r="E2" s="81" t="s">
        <v>101</v>
      </c>
      <c r="F2" s="20"/>
      <c r="G2" s="123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61</v>
      </c>
      <c r="D3" s="75" t="s">
        <v>72</v>
      </c>
      <c r="E3" s="81" t="s">
        <v>101</v>
      </c>
      <c r="F3" s="21"/>
      <c r="G3" s="30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61</v>
      </c>
      <c r="D4" s="75" t="s">
        <v>72</v>
      </c>
      <c r="E4" s="81" t="s">
        <v>101</v>
      </c>
      <c r="F4" s="28"/>
      <c r="G4" s="124"/>
      <c r="H4" s="28"/>
      <c r="I4" s="28"/>
      <c r="J4" s="28"/>
      <c r="K4" s="28"/>
      <c r="L4" s="27"/>
      <c r="M4" s="28"/>
      <c r="N4" s="28"/>
      <c r="O4" s="36">
        <f t="shared" ref="O4:O32" si="1">+P3</f>
        <v>0</v>
      </c>
      <c r="P4" s="36"/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61</v>
      </c>
      <c r="D5" s="75" t="s">
        <v>72</v>
      </c>
      <c r="E5" s="81" t="s">
        <v>101</v>
      </c>
      <c r="F5" s="96" t="s">
        <v>108</v>
      </c>
      <c r="G5" s="138" t="s">
        <v>109</v>
      </c>
      <c r="H5" s="98" t="s">
        <v>110</v>
      </c>
      <c r="I5" s="96" t="s">
        <v>111</v>
      </c>
      <c r="J5" s="103">
        <v>775.7</v>
      </c>
      <c r="K5" s="103">
        <v>54.3</v>
      </c>
      <c r="L5" s="27">
        <f t="shared" ref="L5:L20" si="3">J5+K5</f>
        <v>830</v>
      </c>
      <c r="M5" s="28">
        <v>19.34</v>
      </c>
      <c r="N5" s="101">
        <v>42.92</v>
      </c>
      <c r="O5" s="36">
        <v>172615</v>
      </c>
      <c r="P5" s="36">
        <v>173022</v>
      </c>
      <c r="Q5" s="35">
        <f t="shared" si="2"/>
        <v>407</v>
      </c>
      <c r="R5" s="36">
        <v>172980</v>
      </c>
      <c r="S5" s="260" t="s">
        <v>291</v>
      </c>
    </row>
    <row r="6" spans="1:19" ht="15" customHeight="1">
      <c r="A6" s="25">
        <f t="shared" si="0"/>
        <v>44109</v>
      </c>
      <c r="B6" s="20" t="s">
        <v>62</v>
      </c>
      <c r="C6" s="20" t="s">
        <v>61</v>
      </c>
      <c r="D6" s="75" t="s">
        <v>72</v>
      </c>
      <c r="E6" s="81" t="s">
        <v>101</v>
      </c>
      <c r="F6" s="26">
        <v>100091</v>
      </c>
      <c r="G6" s="126" t="s">
        <v>109</v>
      </c>
      <c r="H6" s="93" t="s">
        <v>110</v>
      </c>
      <c r="I6" s="92" t="s">
        <v>111</v>
      </c>
      <c r="J6" s="27">
        <v>870</v>
      </c>
      <c r="K6" s="27">
        <v>56.92</v>
      </c>
      <c r="L6" s="27">
        <f t="shared" si="3"/>
        <v>926.92</v>
      </c>
      <c r="M6" s="27">
        <v>19.34</v>
      </c>
      <c r="N6" s="102">
        <v>44.98</v>
      </c>
      <c r="O6" s="36">
        <v>173022</v>
      </c>
      <c r="P6" s="36">
        <v>173452</v>
      </c>
      <c r="Q6" s="35">
        <f t="shared" si="2"/>
        <v>430</v>
      </c>
      <c r="R6" s="36">
        <v>173394</v>
      </c>
      <c r="S6" s="260" t="s">
        <v>292</v>
      </c>
    </row>
    <row r="7" spans="1:19" ht="15" customHeight="1">
      <c r="A7" s="25">
        <f t="shared" si="0"/>
        <v>44110</v>
      </c>
      <c r="B7" s="20" t="s">
        <v>62</v>
      </c>
      <c r="C7" s="20" t="s">
        <v>61</v>
      </c>
      <c r="D7" s="75" t="s">
        <v>72</v>
      </c>
      <c r="E7" s="81" t="s">
        <v>101</v>
      </c>
      <c r="F7" s="120" t="s">
        <v>149</v>
      </c>
      <c r="G7" s="139" t="s">
        <v>109</v>
      </c>
      <c r="H7" s="93" t="s">
        <v>110</v>
      </c>
      <c r="I7" s="92" t="s">
        <v>111</v>
      </c>
      <c r="J7" s="28">
        <v>654.21</v>
      </c>
      <c r="K7" s="28">
        <v>45.79</v>
      </c>
      <c r="L7" s="27">
        <f t="shared" si="3"/>
        <v>700</v>
      </c>
      <c r="M7" s="28">
        <v>19.34</v>
      </c>
      <c r="N7" s="101">
        <v>36.19</v>
      </c>
      <c r="O7" s="36">
        <v>173452</v>
      </c>
      <c r="P7" s="36">
        <v>173729</v>
      </c>
      <c r="Q7" s="35">
        <f t="shared" si="2"/>
        <v>277</v>
      </c>
      <c r="R7" s="36">
        <v>173670</v>
      </c>
      <c r="S7" s="260" t="s">
        <v>292</v>
      </c>
    </row>
    <row r="8" spans="1:19" ht="15" customHeight="1">
      <c r="A8" s="25">
        <f t="shared" si="0"/>
        <v>44111</v>
      </c>
      <c r="B8" s="20" t="s">
        <v>62</v>
      </c>
      <c r="C8" s="20" t="s">
        <v>61</v>
      </c>
      <c r="D8" s="75" t="s">
        <v>72</v>
      </c>
      <c r="E8" s="81" t="s">
        <v>101</v>
      </c>
      <c r="F8" s="140" t="s">
        <v>162</v>
      </c>
      <c r="G8" s="141" t="s">
        <v>109</v>
      </c>
      <c r="H8" s="93" t="s">
        <v>110</v>
      </c>
      <c r="I8" s="92" t="s">
        <v>111</v>
      </c>
      <c r="J8" s="28">
        <v>728.97</v>
      </c>
      <c r="K8" s="28">
        <v>51.03</v>
      </c>
      <c r="L8" s="27">
        <f t="shared" si="3"/>
        <v>780</v>
      </c>
      <c r="M8" s="28">
        <v>19.34</v>
      </c>
      <c r="N8" s="101">
        <v>40.33</v>
      </c>
      <c r="O8" s="36">
        <v>173729</v>
      </c>
      <c r="P8" s="36">
        <v>174062</v>
      </c>
      <c r="Q8" s="35">
        <f t="shared" si="2"/>
        <v>333</v>
      </c>
      <c r="R8" s="36">
        <v>174020</v>
      </c>
      <c r="S8" s="260" t="s">
        <v>292</v>
      </c>
    </row>
    <row r="9" spans="1:19" ht="15" customHeight="1">
      <c r="A9" s="25">
        <f t="shared" si="0"/>
        <v>44112</v>
      </c>
      <c r="B9" s="20" t="s">
        <v>62</v>
      </c>
      <c r="C9" s="20" t="s">
        <v>61</v>
      </c>
      <c r="D9" s="75" t="s">
        <v>72</v>
      </c>
      <c r="E9" s="81" t="s">
        <v>101</v>
      </c>
      <c r="F9" s="143" t="s">
        <v>173</v>
      </c>
      <c r="G9" s="144" t="s">
        <v>109</v>
      </c>
      <c r="H9" s="93" t="s">
        <v>110</v>
      </c>
      <c r="I9" s="92" t="s">
        <v>111</v>
      </c>
      <c r="J9" s="27">
        <v>654.21</v>
      </c>
      <c r="K9" s="27">
        <v>45.79</v>
      </c>
      <c r="L9" s="27">
        <f t="shared" si="3"/>
        <v>700</v>
      </c>
      <c r="M9" s="27">
        <v>19.34</v>
      </c>
      <c r="N9" s="102">
        <v>36.19</v>
      </c>
      <c r="O9" s="36">
        <v>174062</v>
      </c>
      <c r="P9" s="36">
        <v>174404</v>
      </c>
      <c r="Q9" s="35">
        <f t="shared" si="2"/>
        <v>342</v>
      </c>
      <c r="R9" s="36">
        <v>174362</v>
      </c>
      <c r="S9" s="260" t="s">
        <v>292</v>
      </c>
    </row>
    <row r="10" spans="1:19" ht="15" customHeight="1">
      <c r="A10" s="25">
        <f t="shared" si="0"/>
        <v>44113</v>
      </c>
      <c r="B10" s="20" t="s">
        <v>62</v>
      </c>
      <c r="C10" s="20" t="s">
        <v>61</v>
      </c>
      <c r="D10" s="75" t="s">
        <v>72</v>
      </c>
      <c r="E10" s="81" t="s">
        <v>101</v>
      </c>
      <c r="F10" s="118">
        <v>172833</v>
      </c>
      <c r="G10" s="148" t="s">
        <v>109</v>
      </c>
      <c r="H10" s="93" t="s">
        <v>110</v>
      </c>
      <c r="I10" s="92" t="s">
        <v>111</v>
      </c>
      <c r="J10" s="28">
        <v>523.36</v>
      </c>
      <c r="K10" s="28">
        <v>36.64</v>
      </c>
      <c r="L10" s="27">
        <f t="shared" si="3"/>
        <v>560</v>
      </c>
      <c r="M10" s="28">
        <v>19.34</v>
      </c>
      <c r="N10" s="101">
        <v>28.95</v>
      </c>
      <c r="O10" s="36">
        <v>174404</v>
      </c>
      <c r="P10" s="36">
        <v>174675</v>
      </c>
      <c r="Q10" s="35">
        <f t="shared" si="2"/>
        <v>271</v>
      </c>
      <c r="R10" s="36">
        <v>174633</v>
      </c>
      <c r="S10" s="260" t="s">
        <v>292</v>
      </c>
    </row>
    <row r="11" spans="1:19" ht="15" customHeight="1">
      <c r="A11" s="25">
        <f t="shared" si="0"/>
        <v>44114</v>
      </c>
      <c r="B11" s="20" t="s">
        <v>62</v>
      </c>
      <c r="C11" s="20" t="s">
        <v>61</v>
      </c>
      <c r="D11" s="75" t="s">
        <v>72</v>
      </c>
      <c r="E11" s="81" t="s">
        <v>101</v>
      </c>
      <c r="F11" s="173" t="s">
        <v>205</v>
      </c>
      <c r="G11" s="148" t="s">
        <v>109</v>
      </c>
      <c r="H11" s="93" t="s">
        <v>110</v>
      </c>
      <c r="I11" s="92" t="s">
        <v>111</v>
      </c>
      <c r="J11" s="27">
        <v>775.7</v>
      </c>
      <c r="K11" s="27">
        <v>54.3</v>
      </c>
      <c r="L11" s="27">
        <f t="shared" si="3"/>
        <v>830</v>
      </c>
      <c r="M11" s="27">
        <v>19.64</v>
      </c>
      <c r="N11" s="102">
        <v>42.26</v>
      </c>
      <c r="O11" s="36">
        <v>174675</v>
      </c>
      <c r="P11" s="36">
        <v>175094</v>
      </c>
      <c r="Q11" s="35">
        <f>+P11-O11</f>
        <v>419</v>
      </c>
      <c r="R11" s="36">
        <v>175051</v>
      </c>
      <c r="S11" s="260" t="s">
        <v>293</v>
      </c>
    </row>
    <row r="12" spans="1:19" ht="15" customHeight="1">
      <c r="A12" s="25">
        <f t="shared" si="0"/>
        <v>44115</v>
      </c>
      <c r="B12" s="20" t="s">
        <v>62</v>
      </c>
      <c r="C12" s="20" t="s">
        <v>61</v>
      </c>
      <c r="D12" s="75" t="s">
        <v>72</v>
      </c>
      <c r="E12" s="81" t="s">
        <v>101</v>
      </c>
      <c r="F12" s="180" t="s">
        <v>213</v>
      </c>
      <c r="G12" s="148" t="s">
        <v>109</v>
      </c>
      <c r="H12" s="93" t="s">
        <v>110</v>
      </c>
      <c r="I12" s="92" t="s">
        <v>111</v>
      </c>
      <c r="J12" s="28">
        <v>766.36</v>
      </c>
      <c r="K12" s="28">
        <v>53.64</v>
      </c>
      <c r="L12" s="27">
        <f t="shared" si="3"/>
        <v>820</v>
      </c>
      <c r="M12" s="28">
        <v>19.64</v>
      </c>
      <c r="N12" s="104">
        <v>41.75</v>
      </c>
      <c r="O12" s="36">
        <v>175094</v>
      </c>
      <c r="P12" s="36">
        <v>175473</v>
      </c>
      <c r="Q12" s="35">
        <f t="shared" si="2"/>
        <v>379</v>
      </c>
      <c r="R12" s="36">
        <v>175431</v>
      </c>
      <c r="S12" s="260" t="s">
        <v>292</v>
      </c>
    </row>
    <row r="13" spans="1:19" ht="15" customHeight="1">
      <c r="A13" s="25">
        <f t="shared" si="0"/>
        <v>44116</v>
      </c>
      <c r="B13" s="20" t="s">
        <v>62</v>
      </c>
      <c r="C13" s="20" t="s">
        <v>61</v>
      </c>
      <c r="D13" s="75" t="s">
        <v>72</v>
      </c>
      <c r="E13" s="81" t="s">
        <v>101</v>
      </c>
      <c r="F13" s="197" t="s">
        <v>228</v>
      </c>
      <c r="G13" s="148" t="s">
        <v>109</v>
      </c>
      <c r="H13" s="93" t="s">
        <v>110</v>
      </c>
      <c r="I13" s="92" t="s">
        <v>111</v>
      </c>
      <c r="J13" s="28">
        <v>906.54</v>
      </c>
      <c r="K13" s="28">
        <v>63.46</v>
      </c>
      <c r="L13" s="27">
        <f t="shared" si="3"/>
        <v>970</v>
      </c>
      <c r="M13" s="28">
        <v>19.64</v>
      </c>
      <c r="N13" s="104">
        <v>49.39</v>
      </c>
      <c r="O13" s="36">
        <v>175473</v>
      </c>
      <c r="P13" s="36">
        <v>175924</v>
      </c>
      <c r="Q13" s="35">
        <f t="shared" si="2"/>
        <v>451</v>
      </c>
      <c r="R13" s="36">
        <v>175882</v>
      </c>
      <c r="S13" s="260" t="s">
        <v>293</v>
      </c>
    </row>
    <row r="14" spans="1:19" s="89" customFormat="1" ht="15" customHeight="1">
      <c r="A14" s="83">
        <f t="shared" si="0"/>
        <v>44117</v>
      </c>
      <c r="B14" s="84" t="s">
        <v>62</v>
      </c>
      <c r="C14" s="84" t="s">
        <v>61</v>
      </c>
      <c r="D14" s="85" t="s">
        <v>72</v>
      </c>
      <c r="E14" s="86" t="s">
        <v>101</v>
      </c>
      <c r="F14" s="119"/>
      <c r="G14" s="129"/>
      <c r="H14" s="84"/>
      <c r="I14" s="119"/>
      <c r="J14" s="84"/>
      <c r="K14" s="84"/>
      <c r="L14" s="87"/>
      <c r="M14" s="84"/>
      <c r="N14" s="112"/>
      <c r="O14" s="88">
        <v>0</v>
      </c>
      <c r="P14" s="88"/>
      <c r="Q14" s="88">
        <f t="shared" si="2"/>
        <v>0</v>
      </c>
      <c r="R14" s="88"/>
      <c r="S14" s="84"/>
    </row>
    <row r="15" spans="1:19" ht="15" customHeight="1">
      <c r="A15" s="25">
        <f t="shared" si="0"/>
        <v>44118</v>
      </c>
      <c r="B15" s="20" t="s">
        <v>62</v>
      </c>
      <c r="C15" s="20" t="s">
        <v>61</v>
      </c>
      <c r="D15" s="75" t="s">
        <v>72</v>
      </c>
      <c r="E15" s="81" t="s">
        <v>101</v>
      </c>
      <c r="F15" s="208" t="s">
        <v>230</v>
      </c>
      <c r="G15" s="209" t="s">
        <v>109</v>
      </c>
      <c r="H15" s="93" t="s">
        <v>110</v>
      </c>
      <c r="I15" s="92" t="s">
        <v>111</v>
      </c>
      <c r="J15" s="103">
        <v>878.5</v>
      </c>
      <c r="K15" s="103">
        <v>61.5</v>
      </c>
      <c r="L15" s="27">
        <f t="shared" si="3"/>
        <v>940</v>
      </c>
      <c r="M15" s="28">
        <v>19.64</v>
      </c>
      <c r="N15" s="104">
        <v>47.86</v>
      </c>
      <c r="O15" s="36">
        <v>175924</v>
      </c>
      <c r="P15" s="36">
        <v>176333</v>
      </c>
      <c r="Q15" s="35">
        <f t="shared" si="2"/>
        <v>409</v>
      </c>
      <c r="R15" s="36">
        <v>176280</v>
      </c>
      <c r="S15" s="260" t="s">
        <v>294</v>
      </c>
    </row>
    <row r="16" spans="1:19" ht="15" customHeight="1">
      <c r="A16" s="25">
        <f t="shared" si="0"/>
        <v>44119</v>
      </c>
      <c r="B16" s="20" t="s">
        <v>62</v>
      </c>
      <c r="C16" s="20" t="s">
        <v>61</v>
      </c>
      <c r="D16" s="75" t="s">
        <v>72</v>
      </c>
      <c r="E16" s="81" t="s">
        <v>101</v>
      </c>
      <c r="F16" s="26">
        <v>175850</v>
      </c>
      <c r="G16" s="209" t="s">
        <v>109</v>
      </c>
      <c r="H16" s="93" t="s">
        <v>110</v>
      </c>
      <c r="I16" s="92" t="s">
        <v>111</v>
      </c>
      <c r="J16" s="27">
        <v>710.28</v>
      </c>
      <c r="K16" s="27">
        <v>49.72</v>
      </c>
      <c r="L16" s="27">
        <f t="shared" si="3"/>
        <v>760</v>
      </c>
      <c r="M16" s="27">
        <v>19.64</v>
      </c>
      <c r="N16" s="102">
        <v>38.700000000000003</v>
      </c>
      <c r="O16" s="36">
        <v>176333</v>
      </c>
      <c r="P16" s="36">
        <v>176637</v>
      </c>
      <c r="Q16" s="35">
        <f t="shared" si="2"/>
        <v>304</v>
      </c>
      <c r="R16" s="36">
        <v>176595</v>
      </c>
      <c r="S16" s="260" t="s">
        <v>288</v>
      </c>
    </row>
    <row r="17" spans="1:19" s="89" customFormat="1" ht="15" customHeight="1">
      <c r="A17" s="83">
        <f t="shared" si="0"/>
        <v>44120</v>
      </c>
      <c r="B17" s="84" t="s">
        <v>62</v>
      </c>
      <c r="C17" s="84" t="s">
        <v>61</v>
      </c>
      <c r="D17" s="85" t="s">
        <v>72</v>
      </c>
      <c r="E17" s="86" t="s">
        <v>101</v>
      </c>
      <c r="F17" s="119"/>
      <c r="G17" s="129"/>
      <c r="H17" s="84"/>
      <c r="I17" s="119"/>
      <c r="J17" s="84"/>
      <c r="K17" s="84"/>
      <c r="L17" s="87"/>
      <c r="M17" s="84"/>
      <c r="N17" s="112"/>
      <c r="O17" s="88">
        <v>0</v>
      </c>
      <c r="P17" s="88"/>
      <c r="Q17" s="88">
        <f t="shared" si="2"/>
        <v>0</v>
      </c>
      <c r="R17" s="88"/>
      <c r="S17" s="84"/>
    </row>
    <row r="18" spans="1:19" ht="15" customHeight="1">
      <c r="A18" s="25">
        <f t="shared" si="0"/>
        <v>44121</v>
      </c>
      <c r="B18" s="20" t="s">
        <v>62</v>
      </c>
      <c r="C18" s="20" t="s">
        <v>61</v>
      </c>
      <c r="D18" s="75" t="s">
        <v>72</v>
      </c>
      <c r="E18" s="81" t="s">
        <v>101</v>
      </c>
      <c r="F18" s="238" t="s">
        <v>265</v>
      </c>
      <c r="G18" s="209" t="s">
        <v>109</v>
      </c>
      <c r="H18" s="93" t="s">
        <v>110</v>
      </c>
      <c r="I18" s="92" t="s">
        <v>111</v>
      </c>
      <c r="J18" s="103">
        <v>775.7</v>
      </c>
      <c r="K18" s="103">
        <v>54.3</v>
      </c>
      <c r="L18" s="27">
        <f t="shared" si="3"/>
        <v>830</v>
      </c>
      <c r="M18" s="28">
        <v>19.34</v>
      </c>
      <c r="N18" s="104">
        <v>42.92</v>
      </c>
      <c r="O18" s="36">
        <v>176637</v>
      </c>
      <c r="P18" s="36">
        <v>177044</v>
      </c>
      <c r="Q18" s="35">
        <f t="shared" si="2"/>
        <v>407</v>
      </c>
      <c r="R18" s="36">
        <v>177002</v>
      </c>
      <c r="S18" s="260" t="s">
        <v>288</v>
      </c>
    </row>
    <row r="19" spans="1:19" ht="15" customHeight="1">
      <c r="A19" s="25">
        <f t="shared" si="0"/>
        <v>44122</v>
      </c>
      <c r="B19" s="20" t="s">
        <v>62</v>
      </c>
      <c r="C19" s="20" t="s">
        <v>61</v>
      </c>
      <c r="D19" s="75" t="s">
        <v>72</v>
      </c>
      <c r="E19" s="81" t="s">
        <v>101</v>
      </c>
      <c r="F19" s="254" t="s">
        <v>295</v>
      </c>
      <c r="G19" s="209" t="s">
        <v>109</v>
      </c>
      <c r="H19" s="93" t="s">
        <v>110</v>
      </c>
      <c r="I19" s="92" t="s">
        <v>111</v>
      </c>
      <c r="J19" s="103">
        <v>467.29</v>
      </c>
      <c r="K19" s="103">
        <v>32.71</v>
      </c>
      <c r="L19" s="27">
        <f t="shared" si="3"/>
        <v>500</v>
      </c>
      <c r="M19" s="28">
        <v>19.34</v>
      </c>
      <c r="N19" s="104">
        <v>25.85</v>
      </c>
      <c r="O19" s="36">
        <v>177044</v>
      </c>
      <c r="P19" s="36">
        <v>177264</v>
      </c>
      <c r="Q19" s="35">
        <f t="shared" si="2"/>
        <v>220</v>
      </c>
      <c r="R19" s="36">
        <v>177221</v>
      </c>
      <c r="S19" s="260" t="s">
        <v>292</v>
      </c>
    </row>
    <row r="20" spans="1:19" ht="15" customHeight="1">
      <c r="A20" s="25">
        <f t="shared" si="0"/>
        <v>44123</v>
      </c>
      <c r="B20" s="20" t="s">
        <v>62</v>
      </c>
      <c r="C20" s="20" t="s">
        <v>61</v>
      </c>
      <c r="D20" s="75" t="s">
        <v>72</v>
      </c>
      <c r="E20" s="81" t="s">
        <v>101</v>
      </c>
      <c r="F20" s="26">
        <v>177619</v>
      </c>
      <c r="G20" s="209" t="s">
        <v>109</v>
      </c>
      <c r="H20" s="93" t="s">
        <v>110</v>
      </c>
      <c r="I20" s="92" t="s">
        <v>111</v>
      </c>
      <c r="J20" s="185">
        <v>560.75</v>
      </c>
      <c r="K20" s="185">
        <v>39.25</v>
      </c>
      <c r="L20" s="27">
        <f t="shared" si="3"/>
        <v>600</v>
      </c>
      <c r="M20" s="27">
        <v>19.34</v>
      </c>
      <c r="N20" s="102">
        <v>31.02</v>
      </c>
      <c r="O20" s="36">
        <v>177264</v>
      </c>
      <c r="P20" s="36">
        <v>177539</v>
      </c>
      <c r="Q20" s="35">
        <f t="shared" si="2"/>
        <v>275</v>
      </c>
      <c r="R20" s="36">
        <v>177497</v>
      </c>
      <c r="S20" s="260" t="s">
        <v>292</v>
      </c>
    </row>
    <row r="21" spans="1:19" ht="15" customHeight="1">
      <c r="A21" s="25">
        <f t="shared" si="0"/>
        <v>44124</v>
      </c>
      <c r="B21" s="20" t="s">
        <v>62</v>
      </c>
      <c r="C21" s="20" t="s">
        <v>61</v>
      </c>
      <c r="D21" s="75" t="s">
        <v>72</v>
      </c>
      <c r="E21" s="81" t="s">
        <v>101</v>
      </c>
      <c r="F21" s="118"/>
      <c r="G21" s="128"/>
      <c r="H21" s="28"/>
      <c r="I21" s="118"/>
      <c r="J21" s="183"/>
      <c r="K21" s="183"/>
      <c r="L21" s="27"/>
      <c r="M21" s="28"/>
      <c r="N21" s="104"/>
      <c r="O21" s="36"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61</v>
      </c>
      <c r="D22" s="75" t="s">
        <v>72</v>
      </c>
      <c r="E22" s="81" t="s">
        <v>101</v>
      </c>
      <c r="F22" s="26"/>
      <c r="G22" s="30"/>
      <c r="H22" s="23"/>
      <c r="I22" s="22"/>
      <c r="J22" s="185"/>
      <c r="K22" s="185"/>
      <c r="L22" s="27"/>
      <c r="M22" s="27"/>
      <c r="N22" s="102"/>
      <c r="O22" s="36">
        <f t="shared" si="1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61</v>
      </c>
      <c r="D23" s="75" t="s">
        <v>72</v>
      </c>
      <c r="E23" s="81" t="s">
        <v>101</v>
      </c>
      <c r="F23" s="118"/>
      <c r="G23" s="128"/>
      <c r="H23" s="28"/>
      <c r="I23" s="118"/>
      <c r="J23" s="183"/>
      <c r="K23" s="183"/>
      <c r="L23" s="27"/>
      <c r="M23" s="28"/>
      <c r="N23" s="104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61</v>
      </c>
      <c r="D24" s="75" t="s">
        <v>72</v>
      </c>
      <c r="E24" s="81" t="s">
        <v>101</v>
      </c>
      <c r="F24" s="118"/>
      <c r="G24" s="128"/>
      <c r="H24" s="28"/>
      <c r="I24" s="118"/>
      <c r="J24" s="183"/>
      <c r="K24" s="183"/>
      <c r="L24" s="27"/>
      <c r="M24" s="28"/>
      <c r="N24" s="104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61</v>
      </c>
      <c r="D25" s="75" t="s">
        <v>72</v>
      </c>
      <c r="E25" s="81" t="s">
        <v>101</v>
      </c>
      <c r="F25" s="26"/>
      <c r="G25" s="30"/>
      <c r="H25" s="23"/>
      <c r="I25" s="22"/>
      <c r="J25" s="185"/>
      <c r="K25" s="185"/>
      <c r="L25" s="27"/>
      <c r="M25" s="27"/>
      <c r="N25" s="102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61</v>
      </c>
      <c r="D26" s="75" t="s">
        <v>72</v>
      </c>
      <c r="E26" s="81" t="s">
        <v>101</v>
      </c>
      <c r="F26" s="118"/>
      <c r="G26" s="128"/>
      <c r="H26" s="28"/>
      <c r="I26" s="118"/>
      <c r="J26" s="183"/>
      <c r="K26" s="183"/>
      <c r="L26" s="27"/>
      <c r="M26" s="28"/>
      <c r="N26" s="104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61</v>
      </c>
      <c r="D27" s="75" t="s">
        <v>72</v>
      </c>
      <c r="E27" s="81" t="s">
        <v>101</v>
      </c>
      <c r="F27" s="26"/>
      <c r="G27" s="30"/>
      <c r="H27" s="23"/>
      <c r="I27" s="22"/>
      <c r="J27" s="185"/>
      <c r="K27" s="185"/>
      <c r="L27" s="27"/>
      <c r="M27" s="27"/>
      <c r="N27" s="102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61</v>
      </c>
      <c r="D28" s="75" t="s">
        <v>72</v>
      </c>
      <c r="E28" s="81" t="s">
        <v>101</v>
      </c>
      <c r="F28" s="29"/>
      <c r="G28" s="30"/>
      <c r="H28" s="23"/>
      <c r="I28" s="22"/>
      <c r="J28" s="185"/>
      <c r="K28" s="185"/>
      <c r="L28" s="27"/>
      <c r="M28" s="27"/>
      <c r="N28" s="102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.75">
      <c r="A29" s="25">
        <f t="shared" si="0"/>
        <v>44132</v>
      </c>
      <c r="B29" s="20" t="s">
        <v>62</v>
      </c>
      <c r="C29" s="20" t="s">
        <v>61</v>
      </c>
      <c r="D29" s="75" t="s">
        <v>72</v>
      </c>
      <c r="E29" s="81" t="s">
        <v>101</v>
      </c>
      <c r="F29" s="29"/>
      <c r="G29" s="30"/>
      <c r="H29" s="23"/>
      <c r="I29" s="22"/>
      <c r="J29" s="185"/>
      <c r="K29" s="185"/>
      <c r="L29" s="27"/>
      <c r="M29" s="27"/>
      <c r="N29" s="102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 ht="15.75">
      <c r="A30" s="25">
        <f t="shared" si="0"/>
        <v>44133</v>
      </c>
      <c r="B30" s="20" t="s">
        <v>62</v>
      </c>
      <c r="C30" s="20" t="s">
        <v>61</v>
      </c>
      <c r="D30" s="75" t="s">
        <v>72</v>
      </c>
      <c r="E30" s="81" t="s">
        <v>101</v>
      </c>
      <c r="F30" s="26"/>
      <c r="G30" s="30"/>
      <c r="H30" s="23"/>
      <c r="I30" s="30"/>
      <c r="J30" s="185"/>
      <c r="K30" s="185"/>
      <c r="L30" s="27"/>
      <c r="M30" s="27"/>
      <c r="N30" s="102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 ht="15.75">
      <c r="A31" s="25">
        <f t="shared" si="0"/>
        <v>44134</v>
      </c>
      <c r="B31" s="20" t="s">
        <v>62</v>
      </c>
      <c r="C31" s="20" t="s">
        <v>61</v>
      </c>
      <c r="D31" s="75" t="s">
        <v>72</v>
      </c>
      <c r="E31" s="81" t="s">
        <v>101</v>
      </c>
      <c r="F31" s="31"/>
      <c r="G31" s="30"/>
      <c r="H31" s="23"/>
      <c r="I31" s="22"/>
      <c r="J31" s="185"/>
      <c r="K31" s="185"/>
      <c r="L31" s="27"/>
      <c r="M31" s="27"/>
      <c r="N31" s="108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 ht="15.75">
      <c r="A32" s="25"/>
      <c r="B32" s="20" t="s">
        <v>62</v>
      </c>
      <c r="C32" s="20" t="s">
        <v>61</v>
      </c>
      <c r="D32" s="75" t="s">
        <v>72</v>
      </c>
      <c r="E32" s="81" t="s">
        <v>101</v>
      </c>
      <c r="F32" s="31"/>
      <c r="G32" s="30"/>
      <c r="H32" s="23"/>
      <c r="I32" s="22"/>
      <c r="J32" s="185"/>
      <c r="K32" s="185"/>
      <c r="L32" s="27"/>
      <c r="M32" s="27"/>
      <c r="N32" s="27"/>
      <c r="O32" s="36">
        <f t="shared" si="1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30"/>
      <c r="H33" s="15"/>
      <c r="I33" s="15"/>
      <c r="J33" s="16">
        <f>SUM(J2:J32)</f>
        <v>10047.570000000002</v>
      </c>
      <c r="K33" s="16">
        <f t="shared" ref="K33:N33" si="4">SUM(K2:K32)</f>
        <v>699.34999999999991</v>
      </c>
      <c r="L33" s="16">
        <f t="shared" si="4"/>
        <v>10746.92</v>
      </c>
      <c r="M33" s="15"/>
      <c r="N33" s="16">
        <f t="shared" si="4"/>
        <v>549.30999999999995</v>
      </c>
    </row>
    <row r="34" spans="1:14">
      <c r="A34" s="14"/>
    </row>
    <row r="35" spans="1:14">
      <c r="A35" s="14"/>
      <c r="G35" s="132"/>
      <c r="H35" s="11" t="s">
        <v>2</v>
      </c>
      <c r="I35" s="10"/>
      <c r="L35" s="9" t="e">
        <f>#REF!-L33</f>
        <v>#REF!</v>
      </c>
    </row>
    <row r="36" spans="1:14">
      <c r="A36" s="14"/>
      <c r="G36" s="133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134"/>
      <c r="I37" s="3" t="s">
        <v>1</v>
      </c>
      <c r="J37" s="3" t="s">
        <v>0</v>
      </c>
      <c r="L37" s="2">
        <f>L36/N33</f>
        <v>8.8511041124319618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5"/>
  <sheetViews>
    <sheetView topLeftCell="A2" workbookViewId="0">
      <selection activeCell="H25" sqref="H25"/>
    </sheetView>
  </sheetViews>
  <sheetFormatPr defaultColWidth="9" defaultRowHeight="15"/>
  <cols>
    <col min="1" max="1" width="11.28515625" style="1" customWidth="1"/>
    <col min="2" max="2" width="9" style="1" customWidth="1"/>
    <col min="3" max="3" width="7" style="1" customWidth="1"/>
    <col min="4" max="4" width="11.5703125" style="1" customWidth="1"/>
    <col min="5" max="5" width="18.42578125" style="1" customWidth="1"/>
    <col min="6" max="6" width="11.7109375" style="1" customWidth="1"/>
    <col min="7" max="7" width="15.42578125" style="13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47.8554687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2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77" t="s">
        <v>56</v>
      </c>
      <c r="D2" s="75" t="s">
        <v>73</v>
      </c>
      <c r="E2" s="80" t="s">
        <v>87</v>
      </c>
      <c r="F2" s="20"/>
      <c r="G2" s="123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56</v>
      </c>
      <c r="D3" s="75" t="s">
        <v>73</v>
      </c>
      <c r="E3" s="80" t="s">
        <v>87</v>
      </c>
      <c r="F3" s="21"/>
      <c r="G3" s="30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2" si="0">+A3+1</f>
        <v>44107</v>
      </c>
      <c r="B4" s="20" t="s">
        <v>62</v>
      </c>
      <c r="C4" s="20" t="s">
        <v>56</v>
      </c>
      <c r="D4" s="75" t="s">
        <v>73</v>
      </c>
      <c r="E4" s="80" t="s">
        <v>87</v>
      </c>
      <c r="F4" s="28"/>
      <c r="G4" s="124"/>
      <c r="H4" s="28"/>
      <c r="I4" s="28"/>
      <c r="J4" s="28"/>
      <c r="K4" s="28"/>
      <c r="L4" s="27"/>
      <c r="M4" s="28"/>
      <c r="N4" s="28"/>
      <c r="O4" s="36">
        <f t="shared" ref="O4:O33" si="1">+P3</f>
        <v>0</v>
      </c>
      <c r="P4" s="36"/>
      <c r="Q4" s="35">
        <f t="shared" ref="Q4:Q33" si="2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56</v>
      </c>
      <c r="D5" s="75" t="s">
        <v>73</v>
      </c>
      <c r="E5" s="80" t="s">
        <v>87</v>
      </c>
      <c r="F5" s="94" t="s">
        <v>88</v>
      </c>
      <c r="G5" s="125" t="s">
        <v>84</v>
      </c>
      <c r="H5" s="98" t="s">
        <v>89</v>
      </c>
      <c r="I5" s="96" t="s">
        <v>86</v>
      </c>
      <c r="J5" s="28">
        <v>289.72000000000003</v>
      </c>
      <c r="K5" s="28">
        <v>20.28</v>
      </c>
      <c r="L5" s="27">
        <f t="shared" ref="L5:L20" si="3">J5+K5</f>
        <v>310</v>
      </c>
      <c r="M5" s="28">
        <v>19.34</v>
      </c>
      <c r="N5" s="28">
        <v>16.029</v>
      </c>
      <c r="O5" s="36">
        <v>213669</v>
      </c>
      <c r="P5" s="36">
        <v>213751</v>
      </c>
      <c r="Q5" s="35">
        <f t="shared" si="2"/>
        <v>82</v>
      </c>
      <c r="R5" s="36">
        <v>213745</v>
      </c>
      <c r="S5" s="177" t="s">
        <v>204</v>
      </c>
    </row>
    <row r="6" spans="1:19" ht="15" customHeight="1">
      <c r="A6" s="25">
        <f t="shared" si="0"/>
        <v>44109</v>
      </c>
      <c r="B6" s="20" t="s">
        <v>62</v>
      </c>
      <c r="C6" s="20" t="s">
        <v>56</v>
      </c>
      <c r="D6" s="75" t="s">
        <v>73</v>
      </c>
      <c r="E6" s="80" t="s">
        <v>87</v>
      </c>
      <c r="F6" s="91" t="s">
        <v>116</v>
      </c>
      <c r="G6" s="126" t="s">
        <v>84</v>
      </c>
      <c r="H6" s="93" t="s">
        <v>89</v>
      </c>
      <c r="I6" s="92" t="s">
        <v>86</v>
      </c>
      <c r="J6" s="27">
        <v>205.61</v>
      </c>
      <c r="K6" s="27">
        <v>14.39</v>
      </c>
      <c r="L6" s="27">
        <f t="shared" si="3"/>
        <v>220</v>
      </c>
      <c r="M6" s="27">
        <v>19.34</v>
      </c>
      <c r="N6" s="99">
        <v>11.375</v>
      </c>
      <c r="O6" s="36">
        <v>213751</v>
      </c>
      <c r="P6" s="36">
        <v>213868</v>
      </c>
      <c r="Q6" s="35">
        <f t="shared" si="2"/>
        <v>117</v>
      </c>
      <c r="R6" s="36">
        <v>213862</v>
      </c>
      <c r="S6" s="177" t="s">
        <v>204</v>
      </c>
    </row>
    <row r="7" spans="1:19" ht="15" customHeight="1">
      <c r="A7" s="25">
        <f t="shared" si="0"/>
        <v>44110</v>
      </c>
      <c r="B7" s="20" t="s">
        <v>62</v>
      </c>
      <c r="C7" s="20" t="s">
        <v>56</v>
      </c>
      <c r="D7" s="75" t="s">
        <v>73</v>
      </c>
      <c r="E7" s="80" t="s">
        <v>87</v>
      </c>
      <c r="F7" s="116" t="s">
        <v>136</v>
      </c>
      <c r="G7" s="135" t="s">
        <v>84</v>
      </c>
      <c r="H7" s="117" t="s">
        <v>85</v>
      </c>
      <c r="I7" s="116" t="s">
        <v>86</v>
      </c>
      <c r="J7" s="28">
        <v>149.53</v>
      </c>
      <c r="K7" s="28">
        <v>10.47</v>
      </c>
      <c r="L7" s="27">
        <f t="shared" si="3"/>
        <v>160</v>
      </c>
      <c r="M7" s="28">
        <v>19.34</v>
      </c>
      <c r="N7" s="28">
        <v>8.2729999999999997</v>
      </c>
      <c r="O7" s="36">
        <v>213868</v>
      </c>
      <c r="P7" s="36">
        <v>213956</v>
      </c>
      <c r="Q7" s="35">
        <f t="shared" si="2"/>
        <v>88</v>
      </c>
      <c r="R7" s="36">
        <v>213950</v>
      </c>
      <c r="S7" s="177" t="s">
        <v>204</v>
      </c>
    </row>
    <row r="8" spans="1:19" ht="15" customHeight="1">
      <c r="A8" s="25">
        <f t="shared" si="0"/>
        <v>44111</v>
      </c>
      <c r="B8" s="20" t="s">
        <v>62</v>
      </c>
      <c r="C8" s="20" t="s">
        <v>56</v>
      </c>
      <c r="D8" s="75" t="s">
        <v>73</v>
      </c>
      <c r="E8" s="80" t="s">
        <v>87</v>
      </c>
      <c r="F8" s="140" t="s">
        <v>155</v>
      </c>
      <c r="G8" s="141" t="s">
        <v>84</v>
      </c>
      <c r="H8" s="142" t="s">
        <v>85</v>
      </c>
      <c r="I8" s="140" t="s">
        <v>86</v>
      </c>
      <c r="J8" s="28">
        <v>186.92</v>
      </c>
      <c r="K8" s="28">
        <v>13.08</v>
      </c>
      <c r="L8" s="27">
        <f t="shared" si="3"/>
        <v>200</v>
      </c>
      <c r="M8" s="28">
        <v>19.34</v>
      </c>
      <c r="N8" s="28">
        <v>10.340999999999999</v>
      </c>
      <c r="O8" s="36">
        <v>213956</v>
      </c>
      <c r="P8" s="36">
        <v>214071</v>
      </c>
      <c r="Q8" s="35">
        <f t="shared" si="2"/>
        <v>115</v>
      </c>
      <c r="R8" s="36">
        <v>214065</v>
      </c>
      <c r="S8" s="177" t="s">
        <v>204</v>
      </c>
    </row>
    <row r="9" spans="1:19" ht="15" customHeight="1">
      <c r="A9" s="25">
        <f t="shared" si="0"/>
        <v>44112</v>
      </c>
      <c r="B9" s="20" t="s">
        <v>62</v>
      </c>
      <c r="C9" s="20" t="s">
        <v>56</v>
      </c>
      <c r="D9" s="75" t="s">
        <v>73</v>
      </c>
      <c r="E9" s="80" t="s">
        <v>87</v>
      </c>
      <c r="F9" s="143" t="s">
        <v>174</v>
      </c>
      <c r="G9" s="144" t="s">
        <v>142</v>
      </c>
      <c r="H9" s="145" t="s">
        <v>175</v>
      </c>
      <c r="I9" s="146" t="s">
        <v>176</v>
      </c>
      <c r="J9" s="27">
        <v>158.88</v>
      </c>
      <c r="K9" s="27">
        <v>11.12</v>
      </c>
      <c r="L9" s="27">
        <f t="shared" si="3"/>
        <v>170</v>
      </c>
      <c r="M9" s="27">
        <v>19.34</v>
      </c>
      <c r="N9" s="99">
        <v>8.7899999999999991</v>
      </c>
      <c r="O9" s="36">
        <v>214071</v>
      </c>
      <c r="P9" s="36">
        <v>214157</v>
      </c>
      <c r="Q9" s="35">
        <f t="shared" si="2"/>
        <v>86</v>
      </c>
      <c r="R9" s="36">
        <v>214142</v>
      </c>
      <c r="S9" s="177" t="s">
        <v>204</v>
      </c>
    </row>
    <row r="10" spans="1:19" ht="15" customHeight="1">
      <c r="A10" s="25">
        <f t="shared" si="0"/>
        <v>44113</v>
      </c>
      <c r="B10" s="20" t="s">
        <v>62</v>
      </c>
      <c r="C10" s="20" t="s">
        <v>56</v>
      </c>
      <c r="D10" s="75" t="s">
        <v>73</v>
      </c>
      <c r="E10" s="80" t="s">
        <v>87</v>
      </c>
      <c r="F10" s="147" t="s">
        <v>180</v>
      </c>
      <c r="G10" s="148" t="s">
        <v>84</v>
      </c>
      <c r="H10" s="149" t="s">
        <v>89</v>
      </c>
      <c r="I10" s="147" t="s">
        <v>86</v>
      </c>
      <c r="J10" s="28">
        <v>186.92</v>
      </c>
      <c r="K10" s="28">
        <v>13.08</v>
      </c>
      <c r="L10" s="27">
        <f t="shared" si="3"/>
        <v>200</v>
      </c>
      <c r="M10" s="28">
        <v>19.34</v>
      </c>
      <c r="N10" s="28">
        <v>10.340999999999999</v>
      </c>
      <c r="O10" s="36">
        <v>214157</v>
      </c>
      <c r="P10" s="36">
        <v>214275</v>
      </c>
      <c r="Q10" s="35">
        <f t="shared" si="2"/>
        <v>118</v>
      </c>
      <c r="R10" s="36">
        <v>214270</v>
      </c>
      <c r="S10" s="177" t="s">
        <v>204</v>
      </c>
    </row>
    <row r="11" spans="1:19" ht="15" customHeight="1">
      <c r="A11" s="25">
        <f>+A10+1</f>
        <v>44114</v>
      </c>
      <c r="B11" s="20" t="s">
        <v>62</v>
      </c>
      <c r="C11" s="20" t="s">
        <v>56</v>
      </c>
      <c r="D11" s="75" t="s">
        <v>73</v>
      </c>
      <c r="E11" s="80" t="s">
        <v>87</v>
      </c>
      <c r="F11" s="173" t="s">
        <v>201</v>
      </c>
      <c r="G11" s="174" t="s">
        <v>142</v>
      </c>
      <c r="H11" s="175" t="s">
        <v>175</v>
      </c>
      <c r="I11" s="176" t="s">
        <v>176</v>
      </c>
      <c r="J11" s="27">
        <v>135.51</v>
      </c>
      <c r="K11" s="27">
        <v>9.49</v>
      </c>
      <c r="L11" s="27">
        <f t="shared" si="3"/>
        <v>145</v>
      </c>
      <c r="M11" s="27">
        <v>19.64</v>
      </c>
      <c r="N11" s="27">
        <v>7.3810000000000002</v>
      </c>
      <c r="O11" s="36">
        <v>214275</v>
      </c>
      <c r="P11" s="36">
        <v>214350</v>
      </c>
      <c r="Q11" s="35">
        <f t="shared" si="2"/>
        <v>75</v>
      </c>
      <c r="R11" s="36">
        <v>214333</v>
      </c>
      <c r="S11" s="177" t="s">
        <v>204</v>
      </c>
    </row>
    <row r="12" spans="1:19" ht="15" customHeight="1">
      <c r="A12" s="25">
        <f>+A11+1</f>
        <v>44115</v>
      </c>
      <c r="B12" s="20" t="s">
        <v>62</v>
      </c>
      <c r="C12" s="20" t="s">
        <v>56</v>
      </c>
      <c r="D12" s="75" t="s">
        <v>73</v>
      </c>
      <c r="E12" s="80" t="s">
        <v>87</v>
      </c>
      <c r="F12" s="187" t="s">
        <v>207</v>
      </c>
      <c r="G12" s="181" t="s">
        <v>74</v>
      </c>
      <c r="H12" s="188" t="s">
        <v>134</v>
      </c>
      <c r="I12" s="189" t="s">
        <v>4</v>
      </c>
      <c r="J12" s="27">
        <v>233.64</v>
      </c>
      <c r="K12" s="27">
        <v>16.36</v>
      </c>
      <c r="L12" s="27">
        <f t="shared" si="3"/>
        <v>250</v>
      </c>
      <c r="M12" s="27">
        <v>19.64</v>
      </c>
      <c r="N12" s="27">
        <v>12.73</v>
      </c>
      <c r="O12" s="36">
        <v>214350</v>
      </c>
      <c r="P12" s="36">
        <v>214460</v>
      </c>
      <c r="Q12" s="35">
        <f t="shared" si="2"/>
        <v>110</v>
      </c>
      <c r="R12" s="36">
        <v>214453</v>
      </c>
      <c r="S12" s="177" t="s">
        <v>204</v>
      </c>
    </row>
    <row r="13" spans="1:19" ht="15" customHeight="1">
      <c r="A13" s="25">
        <f>+A12+1</f>
        <v>44116</v>
      </c>
      <c r="B13" s="20" t="s">
        <v>62</v>
      </c>
      <c r="C13" s="20" t="s">
        <v>56</v>
      </c>
      <c r="D13" s="75" t="s">
        <v>73</v>
      </c>
      <c r="E13" s="80" t="s">
        <v>87</v>
      </c>
      <c r="F13" s="197" t="s">
        <v>221</v>
      </c>
      <c r="G13" s="198" t="s">
        <v>84</v>
      </c>
      <c r="H13" s="199" t="s">
        <v>89</v>
      </c>
      <c r="I13" s="197" t="s">
        <v>86</v>
      </c>
      <c r="J13" s="28">
        <v>242.71</v>
      </c>
      <c r="K13" s="28">
        <v>16.989999999999998</v>
      </c>
      <c r="L13" s="27">
        <f t="shared" si="3"/>
        <v>259.7</v>
      </c>
      <c r="M13" s="28">
        <v>19.64</v>
      </c>
      <c r="N13" s="28">
        <v>13.225</v>
      </c>
      <c r="O13" s="36">
        <v>214460</v>
      </c>
      <c r="P13" s="36">
        <v>214588</v>
      </c>
      <c r="Q13" s="35">
        <f t="shared" si="2"/>
        <v>128</v>
      </c>
      <c r="R13" s="36">
        <v>214583</v>
      </c>
      <c r="S13" s="177" t="s">
        <v>204</v>
      </c>
    </row>
    <row r="14" spans="1:19" s="89" customFormat="1" ht="15" customHeight="1">
      <c r="A14" s="83">
        <f t="shared" si="0"/>
        <v>44117</v>
      </c>
      <c r="B14" s="84" t="s">
        <v>62</v>
      </c>
      <c r="C14" s="84" t="s">
        <v>56</v>
      </c>
      <c r="D14" s="85" t="s">
        <v>73</v>
      </c>
      <c r="E14" s="115" t="s">
        <v>87</v>
      </c>
      <c r="F14" s="119"/>
      <c r="G14" s="129"/>
      <c r="H14" s="119"/>
      <c r="I14" s="119"/>
      <c r="J14" s="84"/>
      <c r="K14" s="84"/>
      <c r="L14" s="87"/>
      <c r="M14" s="84"/>
      <c r="N14" s="84"/>
      <c r="O14" s="88">
        <v>0</v>
      </c>
      <c r="P14" s="88"/>
      <c r="Q14" s="88">
        <f t="shared" si="2"/>
        <v>0</v>
      </c>
      <c r="R14" s="88"/>
      <c r="S14" s="84"/>
    </row>
    <row r="15" spans="1:19" s="12" customFormat="1" ht="15" customHeight="1">
      <c r="A15" s="19">
        <f t="shared" si="0"/>
        <v>44118</v>
      </c>
      <c r="B15" s="20" t="s">
        <v>62</v>
      </c>
      <c r="C15" s="20" t="s">
        <v>56</v>
      </c>
      <c r="D15" s="161" t="s">
        <v>73</v>
      </c>
      <c r="E15" s="186" t="s">
        <v>87</v>
      </c>
      <c r="F15" s="179">
        <v>2000251</v>
      </c>
      <c r="G15" s="210" t="s">
        <v>84</v>
      </c>
      <c r="H15" s="211" t="s">
        <v>89</v>
      </c>
      <c r="I15" s="212" t="s">
        <v>86</v>
      </c>
      <c r="J15" s="20">
        <v>158.88</v>
      </c>
      <c r="K15" s="20">
        <v>11.12</v>
      </c>
      <c r="L15" s="27">
        <f t="shared" si="3"/>
        <v>170</v>
      </c>
      <c r="M15" s="20">
        <v>19.64</v>
      </c>
      <c r="N15" s="20">
        <v>8.6560000000000006</v>
      </c>
      <c r="O15" s="35">
        <v>214588</v>
      </c>
      <c r="P15" s="35">
        <v>214661</v>
      </c>
      <c r="Q15" s="35">
        <f t="shared" si="2"/>
        <v>73</v>
      </c>
      <c r="R15" s="35">
        <v>214655</v>
      </c>
      <c r="S15" s="223" t="s">
        <v>244</v>
      </c>
    </row>
    <row r="16" spans="1:19" ht="15" customHeight="1">
      <c r="A16" s="25">
        <f t="shared" si="0"/>
        <v>44119</v>
      </c>
      <c r="B16" s="20" t="s">
        <v>62</v>
      </c>
      <c r="C16" s="20" t="s">
        <v>56</v>
      </c>
      <c r="D16" s="75" t="s">
        <v>73</v>
      </c>
      <c r="E16" s="80" t="s">
        <v>87</v>
      </c>
      <c r="F16" s="232" t="s">
        <v>249</v>
      </c>
      <c r="G16" s="225" t="s">
        <v>79</v>
      </c>
      <c r="H16" s="233" t="s">
        <v>250</v>
      </c>
      <c r="I16" s="232" t="s">
        <v>81</v>
      </c>
      <c r="J16" s="28">
        <v>149.53</v>
      </c>
      <c r="K16" s="28">
        <v>10.47</v>
      </c>
      <c r="L16" s="27">
        <f t="shared" si="3"/>
        <v>160</v>
      </c>
      <c r="M16" s="28">
        <v>19.64</v>
      </c>
      <c r="N16" s="101">
        <v>8.15</v>
      </c>
      <c r="O16" s="36">
        <v>214661</v>
      </c>
      <c r="P16" s="36">
        <v>214750</v>
      </c>
      <c r="Q16" s="35">
        <f t="shared" si="2"/>
        <v>89</v>
      </c>
      <c r="R16" s="36">
        <v>214742</v>
      </c>
      <c r="S16" s="245" t="s">
        <v>244</v>
      </c>
    </row>
    <row r="17" spans="1:19" s="89" customFormat="1" ht="15" customHeight="1">
      <c r="A17" s="83">
        <f t="shared" si="0"/>
        <v>44120</v>
      </c>
      <c r="B17" s="84" t="s">
        <v>62</v>
      </c>
      <c r="C17" s="84" t="s">
        <v>56</v>
      </c>
      <c r="D17" s="85" t="s">
        <v>73</v>
      </c>
      <c r="E17" s="115" t="s">
        <v>87</v>
      </c>
      <c r="F17" s="214"/>
      <c r="G17" s="215"/>
      <c r="H17" s="216"/>
      <c r="I17" s="217"/>
      <c r="J17" s="87"/>
      <c r="K17" s="87"/>
      <c r="L17" s="87"/>
      <c r="M17" s="87"/>
      <c r="N17" s="257"/>
      <c r="O17" s="88">
        <v>0</v>
      </c>
      <c r="P17" s="88"/>
      <c r="Q17" s="88">
        <f t="shared" si="2"/>
        <v>0</v>
      </c>
      <c r="R17" s="88"/>
      <c r="S17" s="84"/>
    </row>
    <row r="18" spans="1:19" s="12" customFormat="1" ht="15" customHeight="1">
      <c r="A18" s="19">
        <f t="shared" si="0"/>
        <v>44121</v>
      </c>
      <c r="B18" s="20" t="s">
        <v>62</v>
      </c>
      <c r="C18" s="20" t="s">
        <v>56</v>
      </c>
      <c r="D18" s="161" t="s">
        <v>73</v>
      </c>
      <c r="E18" s="186" t="s">
        <v>87</v>
      </c>
      <c r="F18" s="242" t="s">
        <v>259</v>
      </c>
      <c r="G18" s="243" t="s">
        <v>74</v>
      </c>
      <c r="H18" s="244" t="s">
        <v>134</v>
      </c>
      <c r="I18" s="242" t="s">
        <v>4</v>
      </c>
      <c r="J18" s="20">
        <v>124.39</v>
      </c>
      <c r="K18" s="20">
        <v>8.7100000000000009</v>
      </c>
      <c r="L18" s="27">
        <f t="shared" si="3"/>
        <v>133.1</v>
      </c>
      <c r="M18" s="20">
        <v>19.34</v>
      </c>
      <c r="N18" s="258">
        <v>6.88</v>
      </c>
      <c r="O18" s="35">
        <v>214750</v>
      </c>
      <c r="P18" s="35">
        <v>214815</v>
      </c>
      <c r="Q18" s="35">
        <f t="shared" si="2"/>
        <v>65</v>
      </c>
      <c r="R18" s="35">
        <v>214822</v>
      </c>
      <c r="S18" s="20" t="s">
        <v>260</v>
      </c>
    </row>
    <row r="19" spans="1:19" ht="15" customHeight="1">
      <c r="A19" s="25">
        <f t="shared" si="0"/>
        <v>44122</v>
      </c>
      <c r="B19" s="20" t="s">
        <v>62</v>
      </c>
      <c r="C19" s="20" t="s">
        <v>56</v>
      </c>
      <c r="D19" s="75" t="s">
        <v>73</v>
      </c>
      <c r="E19" s="80" t="s">
        <v>87</v>
      </c>
      <c r="F19" s="254" t="s">
        <v>103</v>
      </c>
      <c r="G19" s="251" t="s">
        <v>79</v>
      </c>
      <c r="H19" s="255" t="s">
        <v>250</v>
      </c>
      <c r="I19" s="254" t="s">
        <v>81</v>
      </c>
      <c r="J19" s="28">
        <v>135.61000000000001</v>
      </c>
      <c r="K19" s="28">
        <v>9.49</v>
      </c>
      <c r="L19" s="27">
        <f t="shared" si="3"/>
        <v>145.10000000000002</v>
      </c>
      <c r="M19" s="28">
        <v>19.34</v>
      </c>
      <c r="N19" s="101">
        <v>7.5</v>
      </c>
      <c r="O19" s="36">
        <v>214822</v>
      </c>
      <c r="P19" s="36">
        <v>214895</v>
      </c>
      <c r="Q19" s="35">
        <f t="shared" si="2"/>
        <v>73</v>
      </c>
      <c r="R19" s="36">
        <v>214889</v>
      </c>
      <c r="S19" s="20" t="s">
        <v>260</v>
      </c>
    </row>
    <row r="20" spans="1:19" ht="15" customHeight="1">
      <c r="A20" s="25">
        <f t="shared" si="0"/>
        <v>44123</v>
      </c>
      <c r="B20" s="20" t="s">
        <v>62</v>
      </c>
      <c r="C20" s="20" t="s">
        <v>56</v>
      </c>
      <c r="D20" s="75" t="s">
        <v>73</v>
      </c>
      <c r="E20" s="80" t="s">
        <v>87</v>
      </c>
      <c r="F20" s="269" t="s">
        <v>301</v>
      </c>
      <c r="G20" s="266" t="s">
        <v>84</v>
      </c>
      <c r="H20" s="270" t="s">
        <v>89</v>
      </c>
      <c r="I20" s="269" t="s">
        <v>86</v>
      </c>
      <c r="J20" s="28">
        <v>149.53</v>
      </c>
      <c r="K20" s="28">
        <v>10.47</v>
      </c>
      <c r="L20" s="27">
        <f t="shared" si="3"/>
        <v>160</v>
      </c>
      <c r="M20" s="28">
        <v>19.34</v>
      </c>
      <c r="N20" s="101">
        <v>8.2729999999999997</v>
      </c>
      <c r="O20" s="36">
        <v>214895</v>
      </c>
      <c r="P20" s="36">
        <v>214992</v>
      </c>
      <c r="Q20" s="35">
        <f t="shared" si="2"/>
        <v>97</v>
      </c>
      <c r="R20" s="36">
        <v>214987</v>
      </c>
      <c r="S20" s="20" t="s">
        <v>260</v>
      </c>
    </row>
    <row r="21" spans="1:19" ht="15" customHeight="1">
      <c r="A21" s="25">
        <f t="shared" si="0"/>
        <v>44124</v>
      </c>
      <c r="B21" s="20" t="s">
        <v>62</v>
      </c>
      <c r="C21" s="20" t="s">
        <v>56</v>
      </c>
      <c r="D21" s="75" t="s">
        <v>73</v>
      </c>
      <c r="E21" s="80" t="s">
        <v>87</v>
      </c>
      <c r="F21" s="26"/>
      <c r="G21" s="30"/>
      <c r="H21" s="23"/>
      <c r="I21" s="22"/>
      <c r="J21" s="27"/>
      <c r="K21" s="27"/>
      <c r="L21" s="27"/>
      <c r="M21" s="27"/>
      <c r="N21" s="259"/>
      <c r="O21" s="36"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56</v>
      </c>
      <c r="D22" s="75" t="s">
        <v>73</v>
      </c>
      <c r="E22" s="80" t="s">
        <v>87</v>
      </c>
      <c r="F22" s="118"/>
      <c r="G22" s="128"/>
      <c r="H22" s="118"/>
      <c r="I22" s="118"/>
      <c r="J22" s="28"/>
      <c r="K22" s="28"/>
      <c r="L22" s="27"/>
      <c r="M22" s="28"/>
      <c r="N22" s="101"/>
      <c r="O22" s="36">
        <f t="shared" si="1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56</v>
      </c>
      <c r="D23" s="75" t="s">
        <v>73</v>
      </c>
      <c r="E23" s="80" t="s">
        <v>87</v>
      </c>
      <c r="F23" s="26"/>
      <c r="G23" s="30"/>
      <c r="H23" s="23"/>
      <c r="I23" s="22"/>
      <c r="J23" s="27"/>
      <c r="K23" s="27"/>
      <c r="L23" s="27"/>
      <c r="M23" s="27"/>
      <c r="N23" s="259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56</v>
      </c>
      <c r="D24" s="75" t="s">
        <v>73</v>
      </c>
      <c r="E24" s="80" t="s">
        <v>87</v>
      </c>
      <c r="F24" s="118"/>
      <c r="G24" s="128"/>
      <c r="H24" s="118"/>
      <c r="I24" s="118"/>
      <c r="J24" s="28"/>
      <c r="K24" s="28"/>
      <c r="L24" s="27"/>
      <c r="M24" s="28"/>
      <c r="N24" s="101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56</v>
      </c>
      <c r="D25" s="75" t="s">
        <v>73</v>
      </c>
      <c r="E25" s="80" t="s">
        <v>87</v>
      </c>
      <c r="F25" s="118"/>
      <c r="G25" s="128"/>
      <c r="H25" s="118"/>
      <c r="I25" s="118"/>
      <c r="J25" s="28"/>
      <c r="K25" s="28"/>
      <c r="L25" s="27"/>
      <c r="M25" s="28"/>
      <c r="N25" s="101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56</v>
      </c>
      <c r="D26" s="75" t="s">
        <v>73</v>
      </c>
      <c r="E26" s="80" t="s">
        <v>87</v>
      </c>
      <c r="F26" s="26"/>
      <c r="G26" s="30"/>
      <c r="H26" s="23"/>
      <c r="I26" s="22"/>
      <c r="J26" s="27"/>
      <c r="K26" s="27"/>
      <c r="L26" s="27"/>
      <c r="M26" s="27"/>
      <c r="N26" s="259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56</v>
      </c>
      <c r="D27" s="75" t="s">
        <v>73</v>
      </c>
      <c r="E27" s="80" t="s">
        <v>87</v>
      </c>
      <c r="F27" s="118"/>
      <c r="G27" s="128"/>
      <c r="H27" s="118"/>
      <c r="I27" s="118"/>
      <c r="J27" s="28"/>
      <c r="K27" s="28"/>
      <c r="L27" s="27"/>
      <c r="M27" s="28"/>
      <c r="N27" s="101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56</v>
      </c>
      <c r="D28" s="75" t="s">
        <v>73</v>
      </c>
      <c r="E28" s="80" t="s">
        <v>87</v>
      </c>
      <c r="F28" s="26"/>
      <c r="G28" s="30"/>
      <c r="H28" s="23"/>
      <c r="I28" s="22"/>
      <c r="J28" s="27"/>
      <c r="K28" s="27"/>
      <c r="L28" s="27"/>
      <c r="M28" s="27"/>
      <c r="N28" s="259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" customHeight="1">
      <c r="A29" s="25">
        <f t="shared" si="0"/>
        <v>44132</v>
      </c>
      <c r="B29" s="20" t="s">
        <v>62</v>
      </c>
      <c r="C29" s="20" t="s">
        <v>56</v>
      </c>
      <c r="D29" s="75" t="s">
        <v>73</v>
      </c>
      <c r="E29" s="80" t="s">
        <v>87</v>
      </c>
      <c r="F29" s="29"/>
      <c r="G29" s="30"/>
      <c r="H29" s="23"/>
      <c r="I29" s="22"/>
      <c r="J29" s="27"/>
      <c r="K29" s="27"/>
      <c r="L29" s="27"/>
      <c r="M29" s="27"/>
      <c r="N29" s="259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 ht="15.75">
      <c r="A30" s="25">
        <f t="shared" si="0"/>
        <v>44133</v>
      </c>
      <c r="B30" s="20" t="s">
        <v>62</v>
      </c>
      <c r="C30" s="20" t="s">
        <v>56</v>
      </c>
      <c r="D30" s="75" t="s">
        <v>73</v>
      </c>
      <c r="E30" s="80" t="s">
        <v>87</v>
      </c>
      <c r="F30" s="29"/>
      <c r="G30" s="30"/>
      <c r="H30" s="23"/>
      <c r="I30" s="22"/>
      <c r="J30" s="27"/>
      <c r="K30" s="27"/>
      <c r="L30" s="27"/>
      <c r="M30" s="27"/>
      <c r="N30" s="259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 ht="15.75">
      <c r="A31" s="25">
        <f t="shared" si="0"/>
        <v>44134</v>
      </c>
      <c r="B31" s="20" t="s">
        <v>62</v>
      </c>
      <c r="C31" s="20" t="s">
        <v>56</v>
      </c>
      <c r="D31" s="75" t="s">
        <v>73</v>
      </c>
      <c r="E31" s="80" t="s">
        <v>87</v>
      </c>
      <c r="F31" s="26"/>
      <c r="G31" s="30"/>
      <c r="H31" s="23"/>
      <c r="I31" s="30"/>
      <c r="J31" s="27"/>
      <c r="K31" s="27"/>
      <c r="L31" s="27"/>
      <c r="M31" s="27"/>
      <c r="N31" s="259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 ht="15.75">
      <c r="A32" s="25">
        <f t="shared" si="0"/>
        <v>44135</v>
      </c>
      <c r="B32" s="20" t="s">
        <v>62</v>
      </c>
      <c r="C32" s="20" t="s">
        <v>56</v>
      </c>
      <c r="D32" s="75" t="s">
        <v>73</v>
      </c>
      <c r="E32" s="80" t="s">
        <v>87</v>
      </c>
      <c r="F32" s="31"/>
      <c r="G32" s="30"/>
      <c r="H32" s="23"/>
      <c r="I32" s="22"/>
      <c r="J32" s="27"/>
      <c r="K32" s="27"/>
      <c r="L32" s="27"/>
      <c r="M32" s="27"/>
      <c r="N32" s="259"/>
      <c r="O32" s="36">
        <f t="shared" si="1"/>
        <v>0</v>
      </c>
      <c r="P32" s="36"/>
      <c r="Q32" s="35">
        <f t="shared" si="2"/>
        <v>0</v>
      </c>
      <c r="R32" s="36"/>
      <c r="S32" s="28"/>
    </row>
    <row r="33" spans="1:19" ht="15.75">
      <c r="A33" s="25"/>
      <c r="B33" s="20" t="s">
        <v>62</v>
      </c>
      <c r="C33" s="20" t="s">
        <v>56</v>
      </c>
      <c r="D33" s="75" t="s">
        <v>73</v>
      </c>
      <c r="E33" s="80" t="s">
        <v>87</v>
      </c>
      <c r="F33" s="31"/>
      <c r="G33" s="30"/>
      <c r="H33" s="23"/>
      <c r="I33" s="22"/>
      <c r="J33" s="27"/>
      <c r="K33" s="27"/>
      <c r="L33" s="27"/>
      <c r="M33" s="27"/>
      <c r="N33" s="259"/>
      <c r="O33" s="36">
        <f t="shared" si="1"/>
        <v>0</v>
      </c>
      <c r="P33" s="36"/>
      <c r="Q33" s="39">
        <f t="shared" si="2"/>
        <v>0</v>
      </c>
      <c r="R33" s="36"/>
      <c r="S33" s="28"/>
    </row>
    <row r="34" spans="1:19" ht="15.75" thickBot="1">
      <c r="F34" s="15" t="s">
        <v>3</v>
      </c>
      <c r="G34" s="130"/>
      <c r="H34" s="15"/>
      <c r="I34" s="15"/>
      <c r="J34" s="16">
        <f>SUM(J2:J33)</f>
        <v>2507.3800000000006</v>
      </c>
      <c r="K34" s="16">
        <f t="shared" ref="K34:N34" si="4">SUM(K2:K33)</f>
        <v>175.52</v>
      </c>
      <c r="L34" s="16">
        <f t="shared" si="4"/>
        <v>2682.8999999999996</v>
      </c>
      <c r="M34" s="15"/>
      <c r="N34" s="16">
        <f t="shared" si="4"/>
        <v>137.94399999999999</v>
      </c>
    </row>
    <row r="35" spans="1:19">
      <c r="A35" s="14"/>
    </row>
    <row r="36" spans="1:19" ht="18.75">
      <c r="F36" s="70" t="s">
        <v>57</v>
      </c>
      <c r="G36" s="137"/>
      <c r="H36" s="11" t="s">
        <v>2</v>
      </c>
      <c r="I36" s="10"/>
      <c r="L36" s="9" t="e">
        <f>#REF!-L34</f>
        <v>#REF!</v>
      </c>
    </row>
    <row r="37" spans="1:19">
      <c r="A37" s="14"/>
      <c r="G37" s="133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134"/>
      <c r="I38" s="3" t="s">
        <v>1</v>
      </c>
      <c r="J38" s="3" t="s">
        <v>0</v>
      </c>
      <c r="L38" s="2">
        <f>L37/N34</f>
        <v>35.246186858435308</v>
      </c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  <pageSetUpPr fitToPage="1"/>
  </sheetPr>
  <dimension ref="A1:T44"/>
  <sheetViews>
    <sheetView zoomScale="75" zoomScaleNormal="75" workbookViewId="0">
      <pane xSplit="9" ySplit="1" topLeftCell="J2" activePane="bottomRight" state="frozen"/>
      <selection activeCell="B32" sqref="B32"/>
      <selection pane="topRight" activeCell="B32" sqref="B32"/>
      <selection pane="bottomLeft" activeCell="B32" sqref="B32"/>
      <selection pane="bottomRight" activeCell="Q6" sqref="Q6"/>
    </sheetView>
  </sheetViews>
  <sheetFormatPr defaultColWidth="9" defaultRowHeight="15"/>
  <cols>
    <col min="1" max="1" width="10.855468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26" style="1" bestFit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6.57031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9" style="1"/>
    <col min="20" max="20" width="41.42578125" style="1" customWidth="1"/>
    <col min="21" max="23" width="9" style="1"/>
    <col min="24" max="24" width="35.7109375" style="1" customWidth="1"/>
    <col min="25" max="16384" width="9" style="1"/>
  </cols>
  <sheetData>
    <row r="1" spans="1:20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45</v>
      </c>
      <c r="F1" s="17" t="s">
        <v>23</v>
      </c>
      <c r="G1" s="17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20" s="12" customFormat="1" ht="15" customHeight="1">
      <c r="A2" s="19">
        <v>44013</v>
      </c>
      <c r="B2" s="20" t="s">
        <v>62</v>
      </c>
      <c r="C2" s="20" t="s">
        <v>30</v>
      </c>
      <c r="D2" s="18" t="s">
        <v>26</v>
      </c>
      <c r="E2" s="18" t="s">
        <v>24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20" s="48" customFormat="1" ht="60">
      <c r="A3" s="40">
        <f>+A2+1</f>
        <v>44014</v>
      </c>
      <c r="B3" s="38" t="s">
        <v>62</v>
      </c>
      <c r="C3" s="41" t="s">
        <v>30</v>
      </c>
      <c r="D3" s="42" t="s">
        <v>26</v>
      </c>
      <c r="E3" s="42" t="s">
        <v>24</v>
      </c>
      <c r="F3" s="43" t="s">
        <v>50</v>
      </c>
      <c r="G3" s="44" t="s">
        <v>13</v>
      </c>
      <c r="H3" s="45" t="s">
        <v>5</v>
      </c>
      <c r="I3" s="44" t="s">
        <v>4</v>
      </c>
      <c r="J3" s="46">
        <v>7000</v>
      </c>
      <c r="K3" s="46">
        <v>71.959999999999994</v>
      </c>
      <c r="L3" s="46">
        <f>J3+K3</f>
        <v>7071.96</v>
      </c>
      <c r="M3" s="46">
        <v>19.04</v>
      </c>
      <c r="N3" s="46">
        <v>57.77</v>
      </c>
      <c r="O3" s="47">
        <v>155265</v>
      </c>
      <c r="P3" s="47">
        <v>155338</v>
      </c>
      <c r="Q3" s="47">
        <f>+P3-O3</f>
        <v>73</v>
      </c>
      <c r="R3" s="47">
        <v>155300</v>
      </c>
      <c r="S3" s="41" t="s">
        <v>49</v>
      </c>
      <c r="T3" s="48" t="s">
        <v>51</v>
      </c>
    </row>
    <row r="4" spans="1:20" ht="15" customHeight="1">
      <c r="A4" s="25">
        <f t="shared" ref="A4:A32" si="0">+A3+1</f>
        <v>44015</v>
      </c>
      <c r="B4" s="20" t="s">
        <v>62</v>
      </c>
      <c r="C4" s="20" t="s">
        <v>30</v>
      </c>
      <c r="D4" s="18" t="s">
        <v>26</v>
      </c>
      <c r="E4" s="18" t="s">
        <v>24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20" ht="15" customHeight="1">
      <c r="A5" s="25">
        <f t="shared" si="0"/>
        <v>44016</v>
      </c>
      <c r="B5" s="20" t="s">
        <v>62</v>
      </c>
      <c r="C5" s="20" t="s">
        <v>30</v>
      </c>
      <c r="D5" s="18" t="s">
        <v>26</v>
      </c>
      <c r="E5" s="18" t="s">
        <v>24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20" s="57" customFormat="1" ht="15" customHeight="1">
      <c r="A6" s="49">
        <f t="shared" si="0"/>
        <v>44017</v>
      </c>
      <c r="B6" s="50" t="s">
        <v>62</v>
      </c>
      <c r="C6" s="50" t="s">
        <v>30</v>
      </c>
      <c r="D6" s="51" t="s">
        <v>26</v>
      </c>
      <c r="E6" s="51" t="s">
        <v>52</v>
      </c>
      <c r="F6" s="52" t="s">
        <v>14</v>
      </c>
      <c r="G6" s="53" t="s">
        <v>13</v>
      </c>
      <c r="H6" s="54" t="s">
        <v>5</v>
      </c>
      <c r="I6" s="53" t="s">
        <v>4</v>
      </c>
      <c r="J6" s="55">
        <v>7001</v>
      </c>
      <c r="K6" s="55">
        <v>85.7</v>
      </c>
      <c r="L6" s="55">
        <f>J6+K6</f>
        <v>7086.7</v>
      </c>
      <c r="M6" s="55">
        <v>19.54</v>
      </c>
      <c r="N6" s="55">
        <v>67.040000000000006</v>
      </c>
      <c r="O6" s="56">
        <f t="shared" si="1"/>
        <v>155338</v>
      </c>
      <c r="P6" s="56">
        <v>155395</v>
      </c>
      <c r="Q6" s="56">
        <f t="shared" si="2"/>
        <v>57</v>
      </c>
      <c r="R6" s="56">
        <v>155350</v>
      </c>
      <c r="S6" s="50"/>
      <c r="T6" s="57" t="s">
        <v>53</v>
      </c>
    </row>
    <row r="7" spans="1:20" ht="15" customHeight="1">
      <c r="A7" s="25">
        <f t="shared" si="0"/>
        <v>44018</v>
      </c>
      <c r="B7" s="20" t="s">
        <v>62</v>
      </c>
      <c r="C7" s="20" t="s">
        <v>30</v>
      </c>
      <c r="D7" s="18" t="s">
        <v>26</v>
      </c>
      <c r="E7" s="18" t="s">
        <v>24</v>
      </c>
      <c r="F7" s="28" t="s">
        <v>36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20" ht="15" customHeight="1">
      <c r="A8" s="25">
        <f t="shared" si="0"/>
        <v>44019</v>
      </c>
      <c r="B8" s="20" t="s">
        <v>62</v>
      </c>
      <c r="C8" s="20" t="s">
        <v>30</v>
      </c>
      <c r="D8" s="18" t="s">
        <v>26</v>
      </c>
      <c r="E8" s="18" t="s">
        <v>24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20" ht="15" customHeight="1">
      <c r="A9" s="25">
        <f t="shared" si="0"/>
        <v>44020</v>
      </c>
      <c r="B9" s="20" t="s">
        <v>62</v>
      </c>
      <c r="C9" s="20" t="s">
        <v>30</v>
      </c>
      <c r="D9" s="18" t="s">
        <v>26</v>
      </c>
      <c r="E9" s="18" t="s">
        <v>24</v>
      </c>
      <c r="F9" s="26">
        <v>513300003659</v>
      </c>
      <c r="G9" s="26">
        <v>994000568703</v>
      </c>
      <c r="H9" s="23" t="s">
        <v>5</v>
      </c>
      <c r="I9" s="22" t="s">
        <v>4</v>
      </c>
      <c r="J9" s="27">
        <v>7002</v>
      </c>
      <c r="K9" s="27">
        <v>77.2</v>
      </c>
      <c r="L9" s="27">
        <f>J9+K9</f>
        <v>7079.2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20" s="62" customFormat="1" ht="75">
      <c r="A10" s="58">
        <f t="shared" si="0"/>
        <v>44021</v>
      </c>
      <c r="B10" s="59" t="s">
        <v>62</v>
      </c>
      <c r="C10" s="59" t="s">
        <v>30</v>
      </c>
      <c r="D10" s="60" t="s">
        <v>26</v>
      </c>
      <c r="E10" s="60" t="s">
        <v>24</v>
      </c>
      <c r="F10" s="64" t="s">
        <v>55</v>
      </c>
      <c r="G10" s="65" t="s">
        <v>6</v>
      </c>
      <c r="H10" s="67" t="s">
        <v>5</v>
      </c>
      <c r="I10" s="65" t="s">
        <v>4</v>
      </c>
      <c r="J10" s="59">
        <v>1401.87</v>
      </c>
      <c r="K10" s="59">
        <v>98.13</v>
      </c>
      <c r="L10" s="59">
        <f>+J10+K10</f>
        <v>1500</v>
      </c>
      <c r="M10" s="59">
        <v>19.54</v>
      </c>
      <c r="N10" s="66">
        <f>+L10/M10</f>
        <v>76.765609007164798</v>
      </c>
      <c r="O10" s="61">
        <f t="shared" si="1"/>
        <v>155551</v>
      </c>
      <c r="P10" s="61">
        <v>155617</v>
      </c>
      <c r="Q10" s="61">
        <f t="shared" si="2"/>
        <v>66</v>
      </c>
      <c r="R10" s="61"/>
      <c r="S10" s="59" t="s">
        <v>52</v>
      </c>
      <c r="T10" s="63" t="s">
        <v>54</v>
      </c>
    </row>
    <row r="11" spans="1:20" ht="15" customHeight="1">
      <c r="A11" s="25">
        <f t="shared" si="0"/>
        <v>44022</v>
      </c>
      <c r="B11" s="20" t="s">
        <v>62</v>
      </c>
      <c r="C11" s="20" t="s">
        <v>30</v>
      </c>
      <c r="D11" s="18" t="s">
        <v>26</v>
      </c>
      <c r="E11" s="18" t="s">
        <v>24</v>
      </c>
      <c r="F11" s="26" t="s">
        <v>12</v>
      </c>
      <c r="G11" s="22" t="s">
        <v>6</v>
      </c>
      <c r="H11" s="23" t="s">
        <v>5</v>
      </c>
      <c r="I11" s="22" t="s">
        <v>4</v>
      </c>
      <c r="J11" s="27">
        <v>7003</v>
      </c>
      <c r="K11" s="27">
        <v>88.32</v>
      </c>
      <c r="L11" s="27">
        <f>J11+K11</f>
        <v>7091.32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20" ht="15" customHeight="1">
      <c r="A12" s="25">
        <f t="shared" si="0"/>
        <v>44023</v>
      </c>
      <c r="B12" s="20" t="s">
        <v>62</v>
      </c>
      <c r="C12" s="20" t="s">
        <v>30</v>
      </c>
      <c r="D12" s="18" t="s">
        <v>26</v>
      </c>
      <c r="E12" s="18" t="s">
        <v>24</v>
      </c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20" ht="15" customHeight="1">
      <c r="A13" s="25">
        <f t="shared" si="0"/>
        <v>44024</v>
      </c>
      <c r="B13" s="20" t="s">
        <v>62</v>
      </c>
      <c r="C13" s="20" t="s">
        <v>30</v>
      </c>
      <c r="D13" s="18" t="s">
        <v>26</v>
      </c>
      <c r="E13" s="18" t="s">
        <v>24</v>
      </c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20" ht="15" customHeight="1">
      <c r="A14" s="25">
        <f t="shared" si="0"/>
        <v>44025</v>
      </c>
      <c r="B14" s="20" t="s">
        <v>62</v>
      </c>
      <c r="C14" s="20" t="s">
        <v>30</v>
      </c>
      <c r="D14" s="18" t="s">
        <v>26</v>
      </c>
      <c r="E14" s="18" t="s">
        <v>24</v>
      </c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20" ht="15" customHeight="1">
      <c r="A15" s="25">
        <f t="shared" si="0"/>
        <v>44026</v>
      </c>
      <c r="B15" s="20" t="s">
        <v>62</v>
      </c>
      <c r="C15" s="20" t="s">
        <v>30</v>
      </c>
      <c r="D15" s="18" t="s">
        <v>26</v>
      </c>
      <c r="E15" s="18" t="s">
        <v>24</v>
      </c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20" ht="15" customHeight="1">
      <c r="A16" s="25">
        <f t="shared" si="0"/>
        <v>44027</v>
      </c>
      <c r="B16" s="20" t="s">
        <v>62</v>
      </c>
      <c r="C16" s="20" t="s">
        <v>30</v>
      </c>
      <c r="D16" s="18" t="s">
        <v>26</v>
      </c>
      <c r="E16" s="18" t="s">
        <v>24</v>
      </c>
      <c r="F16" s="26" t="s">
        <v>11</v>
      </c>
      <c r="G16" s="22" t="s">
        <v>6</v>
      </c>
      <c r="H16" s="23" t="s">
        <v>5</v>
      </c>
      <c r="I16" s="22" t="s">
        <v>4</v>
      </c>
      <c r="J16" s="27">
        <v>7004</v>
      </c>
      <c r="K16" s="27">
        <v>82.43</v>
      </c>
      <c r="L16" s="27">
        <f>J16+K16</f>
        <v>7086.43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44028</v>
      </c>
      <c r="B17" s="20" t="s">
        <v>62</v>
      </c>
      <c r="C17" s="20" t="s">
        <v>30</v>
      </c>
      <c r="D17" s="18" t="s">
        <v>26</v>
      </c>
      <c r="E17" s="18" t="s">
        <v>24</v>
      </c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44029</v>
      </c>
      <c r="B18" s="20" t="s">
        <v>62</v>
      </c>
      <c r="C18" s="20" t="s">
        <v>30</v>
      </c>
      <c r="D18" s="18" t="s">
        <v>26</v>
      </c>
      <c r="E18" s="18" t="s">
        <v>24</v>
      </c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44030</v>
      </c>
      <c r="B19" s="20" t="s">
        <v>62</v>
      </c>
      <c r="C19" s="20" t="s">
        <v>30</v>
      </c>
      <c r="D19" s="18" t="s">
        <v>26</v>
      </c>
      <c r="E19" s="18" t="s">
        <v>24</v>
      </c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44031</v>
      </c>
      <c r="B20" s="20" t="s">
        <v>62</v>
      </c>
      <c r="C20" s="20" t="s">
        <v>30</v>
      </c>
      <c r="D20" s="18" t="s">
        <v>26</v>
      </c>
      <c r="E20" s="18" t="s">
        <v>24</v>
      </c>
      <c r="F20" s="26" t="s">
        <v>10</v>
      </c>
      <c r="G20" s="22" t="s">
        <v>6</v>
      </c>
      <c r="H20" s="23" t="s">
        <v>5</v>
      </c>
      <c r="I20" s="22" t="s">
        <v>4</v>
      </c>
      <c r="J20" s="27">
        <v>7005</v>
      </c>
      <c r="K20" s="27">
        <v>70</v>
      </c>
      <c r="L20" s="27">
        <f>J20+K20</f>
        <v>7075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44032</v>
      </c>
      <c r="B21" s="20" t="s">
        <v>62</v>
      </c>
      <c r="C21" s="20" t="s">
        <v>30</v>
      </c>
      <c r="D21" s="18" t="s">
        <v>26</v>
      </c>
      <c r="E21" s="18" t="s">
        <v>24</v>
      </c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44033</v>
      </c>
      <c r="B22" s="20" t="s">
        <v>62</v>
      </c>
      <c r="C22" s="20" t="s">
        <v>30</v>
      </c>
      <c r="D22" s="18" t="s">
        <v>26</v>
      </c>
      <c r="E22" s="18" t="s">
        <v>24</v>
      </c>
      <c r="F22" s="26" t="s">
        <v>9</v>
      </c>
      <c r="G22" s="22" t="s">
        <v>6</v>
      </c>
      <c r="H22" s="23" t="s">
        <v>5</v>
      </c>
      <c r="I22" s="22" t="s">
        <v>4</v>
      </c>
      <c r="J22" s="27">
        <v>7006</v>
      </c>
      <c r="K22" s="27">
        <v>88.97</v>
      </c>
      <c r="L22" s="27">
        <f>J22+K22</f>
        <v>7094.97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44034</v>
      </c>
      <c r="B23" s="20" t="s">
        <v>62</v>
      </c>
      <c r="C23" s="20" t="s">
        <v>30</v>
      </c>
      <c r="D23" s="18" t="s">
        <v>26</v>
      </c>
      <c r="E23" s="18" t="s">
        <v>24</v>
      </c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44035</v>
      </c>
      <c r="B24" s="20" t="s">
        <v>62</v>
      </c>
      <c r="C24" s="20" t="s">
        <v>30</v>
      </c>
      <c r="D24" s="18" t="s">
        <v>26</v>
      </c>
      <c r="E24" s="18" t="s">
        <v>24</v>
      </c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44036</v>
      </c>
      <c r="B25" s="20" t="s">
        <v>62</v>
      </c>
      <c r="C25" s="20" t="s">
        <v>30</v>
      </c>
      <c r="D25" s="18" t="s">
        <v>26</v>
      </c>
      <c r="E25" s="18" t="s">
        <v>24</v>
      </c>
      <c r="F25" s="26" t="s">
        <v>8</v>
      </c>
      <c r="G25" s="22" t="s">
        <v>6</v>
      </c>
      <c r="H25" s="23" t="s">
        <v>5</v>
      </c>
      <c r="I25" s="22" t="s">
        <v>4</v>
      </c>
      <c r="J25" s="27">
        <v>7007</v>
      </c>
      <c r="K25" s="27">
        <v>95.51</v>
      </c>
      <c r="L25" s="27">
        <f>J25+K25</f>
        <v>7102.51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44037</v>
      </c>
      <c r="B26" s="20" t="s">
        <v>62</v>
      </c>
      <c r="C26" s="20" t="s">
        <v>30</v>
      </c>
      <c r="D26" s="18" t="s">
        <v>26</v>
      </c>
      <c r="E26" s="18" t="s">
        <v>24</v>
      </c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44038</v>
      </c>
      <c r="B27" s="20" t="s">
        <v>62</v>
      </c>
      <c r="C27" s="20" t="s">
        <v>30</v>
      </c>
      <c r="D27" s="18" t="s">
        <v>26</v>
      </c>
      <c r="E27" s="18" t="s">
        <v>24</v>
      </c>
      <c r="F27" s="26" t="s">
        <v>7</v>
      </c>
      <c r="G27" s="22" t="s">
        <v>6</v>
      </c>
      <c r="H27" s="23" t="s">
        <v>5</v>
      </c>
      <c r="I27" s="22" t="s">
        <v>4</v>
      </c>
      <c r="J27" s="27">
        <v>7008</v>
      </c>
      <c r="K27" s="27">
        <v>84.39</v>
      </c>
      <c r="L27" s="27">
        <f>J27+K27</f>
        <v>7092.39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44039</v>
      </c>
      <c r="B28" s="20" t="s">
        <v>62</v>
      </c>
      <c r="C28" s="20" t="s">
        <v>30</v>
      </c>
      <c r="D28" s="18" t="s">
        <v>26</v>
      </c>
      <c r="E28" s="18" t="s">
        <v>24</v>
      </c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 ht="15.75">
      <c r="A29" s="25">
        <f t="shared" si="0"/>
        <v>44040</v>
      </c>
      <c r="B29" s="20" t="s">
        <v>62</v>
      </c>
      <c r="C29" s="20" t="s">
        <v>30</v>
      </c>
      <c r="D29" s="18" t="s">
        <v>26</v>
      </c>
      <c r="E29" s="18" t="s">
        <v>24</v>
      </c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 ht="15.75">
      <c r="A30" s="25">
        <f t="shared" si="0"/>
        <v>44041</v>
      </c>
      <c r="B30" s="20" t="s">
        <v>62</v>
      </c>
      <c r="C30" s="20" t="s">
        <v>30</v>
      </c>
      <c r="D30" s="18" t="s">
        <v>26</v>
      </c>
      <c r="E30" s="18" t="s">
        <v>24</v>
      </c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 ht="15.75">
      <c r="A31" s="25">
        <f t="shared" si="0"/>
        <v>44042</v>
      </c>
      <c r="B31" s="20" t="s">
        <v>62</v>
      </c>
      <c r="C31" s="20" t="s">
        <v>30</v>
      </c>
      <c r="D31" s="18" t="s">
        <v>26</v>
      </c>
      <c r="E31" s="18" t="s">
        <v>24</v>
      </c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 ht="15.75">
      <c r="A32" s="25">
        <f t="shared" si="0"/>
        <v>44043</v>
      </c>
      <c r="B32" s="20" t="s">
        <v>62</v>
      </c>
      <c r="C32" s="20" t="s">
        <v>30</v>
      </c>
      <c r="D32" s="18" t="s">
        <v>26</v>
      </c>
      <c r="E32" s="18" t="s">
        <v>24</v>
      </c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36411.869999999995</v>
      </c>
      <c r="K33" s="16">
        <f>SUM(K3:K19)</f>
        <v>503.74</v>
      </c>
      <c r="L33" s="16">
        <f>SUM(L3:L19)</f>
        <v>36915.61</v>
      </c>
      <c r="M33" s="15"/>
      <c r="N33" s="16">
        <f>SUM(N3:N19)</f>
        <v>394.56560900716477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12.322412012121697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44"/>
  <sheetViews>
    <sheetView tabSelected="1" zoomScaleNormal="100" workbookViewId="0">
      <pane xSplit="1" topLeftCell="F1" activePane="topRight" state="frozen"/>
      <selection pane="topRight" activeCell="S22" sqref="S22"/>
    </sheetView>
  </sheetViews>
  <sheetFormatPr defaultColWidth="9" defaultRowHeight="15"/>
  <cols>
    <col min="1" max="1" width="11.42578125" style="1" customWidth="1"/>
    <col min="2" max="2" width="9.7109375" style="1" customWidth="1"/>
    <col min="3" max="3" width="6.42578125" style="1" customWidth="1"/>
    <col min="4" max="4" width="11.5703125" style="76" customWidth="1"/>
    <col min="5" max="5" width="19.7109375" style="1" customWidth="1"/>
    <col min="6" max="6" width="10.42578125" style="1" customWidth="1"/>
    <col min="7" max="7" width="17" style="13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36.425781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74" t="s">
        <v>27</v>
      </c>
      <c r="E1" s="33" t="s">
        <v>45</v>
      </c>
      <c r="F1" s="17" t="s">
        <v>23</v>
      </c>
      <c r="G1" s="12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30</v>
      </c>
      <c r="D2" s="75" t="s">
        <v>63</v>
      </c>
      <c r="E2" s="79" t="s">
        <v>76</v>
      </c>
      <c r="F2" s="20"/>
      <c r="G2" s="123"/>
      <c r="H2" s="20"/>
      <c r="I2" s="20"/>
      <c r="J2" s="105"/>
      <c r="K2" s="105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30</v>
      </c>
      <c r="D3" s="75" t="s">
        <v>63</v>
      </c>
      <c r="E3" s="79" t="s">
        <v>76</v>
      </c>
      <c r="F3" s="21"/>
      <c r="G3" s="30"/>
      <c r="H3" s="23"/>
      <c r="I3" s="22"/>
      <c r="J3" s="106"/>
      <c r="K3" s="106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2" si="0">+A3+1</f>
        <v>44107</v>
      </c>
      <c r="B4" s="20" t="s">
        <v>62</v>
      </c>
      <c r="C4" s="20" t="s">
        <v>30</v>
      </c>
      <c r="D4" s="75" t="s">
        <v>63</v>
      </c>
      <c r="E4" s="79" t="s">
        <v>76</v>
      </c>
      <c r="F4" s="28"/>
      <c r="G4" s="124"/>
      <c r="H4" s="28"/>
      <c r="I4" s="28"/>
      <c r="J4" s="107"/>
      <c r="K4" s="107"/>
      <c r="L4" s="27"/>
      <c r="M4" s="28"/>
      <c r="N4" s="28"/>
      <c r="O4" s="36">
        <f t="shared" ref="O4:O32" si="1">+P3</f>
        <v>0</v>
      </c>
      <c r="P4" s="36"/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30</v>
      </c>
      <c r="D5" s="75" t="s">
        <v>63</v>
      </c>
      <c r="E5" s="79" t="s">
        <v>76</v>
      </c>
      <c r="F5" s="94" t="s">
        <v>78</v>
      </c>
      <c r="G5" s="125" t="s">
        <v>79</v>
      </c>
      <c r="H5" s="97" t="s">
        <v>80</v>
      </c>
      <c r="I5" s="94" t="s">
        <v>81</v>
      </c>
      <c r="J5" s="107">
        <v>142.06</v>
      </c>
      <c r="K5" s="107">
        <v>9.94</v>
      </c>
      <c r="L5" s="27">
        <f t="shared" ref="L5:L21" si="3">J5+K5</f>
        <v>152</v>
      </c>
      <c r="M5" s="107">
        <v>19.34</v>
      </c>
      <c r="N5" s="104">
        <v>7.86</v>
      </c>
      <c r="O5" s="36">
        <v>103240</v>
      </c>
      <c r="P5" s="36">
        <v>103323</v>
      </c>
      <c r="Q5" s="35">
        <f t="shared" si="2"/>
        <v>83</v>
      </c>
      <c r="R5" s="36">
        <v>103305</v>
      </c>
      <c r="S5" s="260" t="s">
        <v>285</v>
      </c>
    </row>
    <row r="6" spans="1:19" ht="15" customHeight="1">
      <c r="A6" s="25">
        <f t="shared" si="0"/>
        <v>44109</v>
      </c>
      <c r="B6" s="20" t="s">
        <v>62</v>
      </c>
      <c r="C6" s="20" t="s">
        <v>30</v>
      </c>
      <c r="D6" s="75" t="s">
        <v>63</v>
      </c>
      <c r="E6" s="79" t="s">
        <v>76</v>
      </c>
      <c r="F6" s="91" t="s">
        <v>129</v>
      </c>
      <c r="G6" s="126" t="s">
        <v>130</v>
      </c>
      <c r="H6" s="93" t="s">
        <v>131</v>
      </c>
      <c r="I6" s="92" t="s">
        <v>4</v>
      </c>
      <c r="J6" s="108">
        <v>803.74</v>
      </c>
      <c r="K6" s="108">
        <v>56.26</v>
      </c>
      <c r="L6" s="27">
        <f t="shared" si="3"/>
        <v>860</v>
      </c>
      <c r="M6" s="108">
        <v>19.34</v>
      </c>
      <c r="N6" s="102">
        <v>44.466999999999999</v>
      </c>
      <c r="O6" s="36">
        <v>103323</v>
      </c>
      <c r="P6" s="36">
        <v>103751</v>
      </c>
      <c r="Q6" s="35">
        <f t="shared" si="2"/>
        <v>428</v>
      </c>
      <c r="R6" s="36">
        <v>103721</v>
      </c>
      <c r="S6" s="260" t="s">
        <v>286</v>
      </c>
    </row>
    <row r="7" spans="1:19" ht="15" customHeight="1">
      <c r="A7" s="25">
        <f t="shared" si="0"/>
        <v>44110</v>
      </c>
      <c r="B7" s="20" t="s">
        <v>62</v>
      </c>
      <c r="C7" s="20" t="s">
        <v>30</v>
      </c>
      <c r="D7" s="75" t="s">
        <v>63</v>
      </c>
      <c r="E7" s="79" t="s">
        <v>76</v>
      </c>
      <c r="F7" s="116" t="s">
        <v>133</v>
      </c>
      <c r="G7" s="135" t="s">
        <v>74</v>
      </c>
      <c r="H7" s="117" t="s">
        <v>134</v>
      </c>
      <c r="I7" s="116" t="s">
        <v>4</v>
      </c>
      <c r="J7" s="107">
        <v>308.41000000000003</v>
      </c>
      <c r="K7" s="107">
        <v>21.59</v>
      </c>
      <c r="L7" s="27">
        <f t="shared" si="3"/>
        <v>330</v>
      </c>
      <c r="M7" s="107">
        <v>19.34</v>
      </c>
      <c r="N7" s="104">
        <v>17.059999999999999</v>
      </c>
      <c r="O7" s="36">
        <v>103751</v>
      </c>
      <c r="P7" s="36">
        <v>103861</v>
      </c>
      <c r="Q7" s="35">
        <f t="shared" si="2"/>
        <v>110</v>
      </c>
      <c r="R7" s="36">
        <v>103854</v>
      </c>
      <c r="S7" s="28" t="s">
        <v>287</v>
      </c>
    </row>
    <row r="8" spans="1:19" ht="15" customHeight="1">
      <c r="A8" s="25">
        <f t="shared" si="0"/>
        <v>44111</v>
      </c>
      <c r="B8" s="20" t="s">
        <v>62</v>
      </c>
      <c r="C8" s="20" t="s">
        <v>30</v>
      </c>
      <c r="D8" s="75" t="s">
        <v>63</v>
      </c>
      <c r="E8" s="79" t="s">
        <v>76</v>
      </c>
      <c r="F8" s="140" t="s">
        <v>156</v>
      </c>
      <c r="G8" s="141" t="s">
        <v>74</v>
      </c>
      <c r="H8" s="142" t="s">
        <v>134</v>
      </c>
      <c r="I8" s="140" t="s">
        <v>4</v>
      </c>
      <c r="J8" s="107">
        <v>186.92</v>
      </c>
      <c r="K8" s="107">
        <v>13.08</v>
      </c>
      <c r="L8" s="27">
        <f t="shared" si="3"/>
        <v>200</v>
      </c>
      <c r="M8" s="107">
        <v>19.34</v>
      </c>
      <c r="N8" s="104">
        <v>10.34</v>
      </c>
      <c r="O8" s="36">
        <v>103861</v>
      </c>
      <c r="P8" s="36">
        <v>103951</v>
      </c>
      <c r="Q8" s="35">
        <f t="shared" si="2"/>
        <v>90</v>
      </c>
      <c r="R8" s="36">
        <v>103945</v>
      </c>
      <c r="S8" s="28" t="s">
        <v>287</v>
      </c>
    </row>
    <row r="9" spans="1:19" ht="15" customHeight="1">
      <c r="A9" s="25">
        <f t="shared" si="0"/>
        <v>44112</v>
      </c>
      <c r="B9" s="20" t="s">
        <v>62</v>
      </c>
      <c r="C9" s="20" t="s">
        <v>30</v>
      </c>
      <c r="D9" s="75" t="s">
        <v>63</v>
      </c>
      <c r="E9" s="79" t="s">
        <v>76</v>
      </c>
      <c r="F9" s="143" t="s">
        <v>164</v>
      </c>
      <c r="G9" s="144" t="s">
        <v>74</v>
      </c>
      <c r="H9" s="145" t="s">
        <v>134</v>
      </c>
      <c r="I9" s="146" t="s">
        <v>4</v>
      </c>
      <c r="J9" s="108">
        <v>185.42</v>
      </c>
      <c r="K9" s="108">
        <v>12.98</v>
      </c>
      <c r="L9" s="27">
        <f t="shared" si="3"/>
        <v>198.39999999999998</v>
      </c>
      <c r="M9" s="108">
        <v>19.34</v>
      </c>
      <c r="N9" s="102">
        <v>10.26</v>
      </c>
      <c r="O9" s="36">
        <v>103951</v>
      </c>
      <c r="P9" s="36">
        <v>104044</v>
      </c>
      <c r="Q9" s="35">
        <f t="shared" si="2"/>
        <v>93</v>
      </c>
      <c r="R9" s="36">
        <v>104038</v>
      </c>
      <c r="S9" s="28" t="s">
        <v>287</v>
      </c>
    </row>
    <row r="10" spans="1:19" ht="15" customHeight="1">
      <c r="A10" s="25">
        <f t="shared" si="0"/>
        <v>44113</v>
      </c>
      <c r="B10" s="20" t="s">
        <v>62</v>
      </c>
      <c r="C10" s="20" t="s">
        <v>30</v>
      </c>
      <c r="D10" s="75" t="s">
        <v>63</v>
      </c>
      <c r="E10" s="79" t="s">
        <v>76</v>
      </c>
      <c r="F10" s="147" t="s">
        <v>179</v>
      </c>
      <c r="G10" s="148" t="s">
        <v>117</v>
      </c>
      <c r="H10" s="149" t="s">
        <v>118</v>
      </c>
      <c r="I10" s="147" t="s">
        <v>4</v>
      </c>
      <c r="J10" s="107">
        <v>132.71</v>
      </c>
      <c r="K10" s="107">
        <v>9.2899999999999991</v>
      </c>
      <c r="L10" s="27">
        <f t="shared" si="3"/>
        <v>142</v>
      </c>
      <c r="M10" s="107">
        <v>19.34</v>
      </c>
      <c r="N10" s="104">
        <v>7.34</v>
      </c>
      <c r="O10" s="36">
        <v>104044</v>
      </c>
      <c r="P10" s="36">
        <v>104111</v>
      </c>
      <c r="Q10" s="35">
        <f t="shared" si="2"/>
        <v>67</v>
      </c>
      <c r="R10" s="36">
        <v>104104</v>
      </c>
      <c r="S10" s="28" t="s">
        <v>287</v>
      </c>
    </row>
    <row r="11" spans="1:19" ht="15" customHeight="1">
      <c r="A11" s="25">
        <f t="shared" si="0"/>
        <v>44114</v>
      </c>
      <c r="B11" s="20" t="s">
        <v>62</v>
      </c>
      <c r="C11" s="20" t="s">
        <v>30</v>
      </c>
      <c r="D11" s="75" t="s">
        <v>63</v>
      </c>
      <c r="E11" s="79" t="s">
        <v>76</v>
      </c>
      <c r="F11" s="155" t="s">
        <v>195</v>
      </c>
      <c r="G11" s="156" t="s">
        <v>74</v>
      </c>
      <c r="H11" s="157" t="s">
        <v>134</v>
      </c>
      <c r="I11" s="158" t="s">
        <v>4</v>
      </c>
      <c r="J11" s="108">
        <v>140.19</v>
      </c>
      <c r="K11" s="108">
        <v>9.81</v>
      </c>
      <c r="L11" s="27">
        <f t="shared" si="3"/>
        <v>150</v>
      </c>
      <c r="M11" s="108">
        <v>19.64</v>
      </c>
      <c r="N11" s="102">
        <v>7.64</v>
      </c>
      <c r="O11" s="36">
        <v>104111</v>
      </c>
      <c r="P11" s="36">
        <v>104224</v>
      </c>
      <c r="Q11" s="35">
        <f t="shared" si="2"/>
        <v>113</v>
      </c>
      <c r="R11" s="36">
        <v>104218</v>
      </c>
      <c r="S11" s="28" t="s">
        <v>287</v>
      </c>
    </row>
    <row r="12" spans="1:19" ht="15" customHeight="1">
      <c r="A12" s="25">
        <f t="shared" si="0"/>
        <v>44115</v>
      </c>
      <c r="B12" s="20" t="s">
        <v>62</v>
      </c>
      <c r="C12" s="20" t="s">
        <v>30</v>
      </c>
      <c r="D12" s="75" t="s">
        <v>63</v>
      </c>
      <c r="E12" s="79" t="s">
        <v>76</v>
      </c>
      <c r="F12" s="180" t="s">
        <v>216</v>
      </c>
      <c r="G12" s="181" t="s">
        <v>74</v>
      </c>
      <c r="H12" s="182" t="s">
        <v>134</v>
      </c>
      <c r="I12" s="180" t="s">
        <v>4</v>
      </c>
      <c r="J12" s="107">
        <v>140.19</v>
      </c>
      <c r="K12" s="107">
        <v>9.81</v>
      </c>
      <c r="L12" s="27">
        <f t="shared" si="3"/>
        <v>150</v>
      </c>
      <c r="M12" s="107">
        <v>19.64</v>
      </c>
      <c r="N12" s="104">
        <v>7.64</v>
      </c>
      <c r="O12" s="36">
        <v>104224</v>
      </c>
      <c r="P12" s="36">
        <v>104318</v>
      </c>
      <c r="Q12" s="35">
        <f t="shared" si="2"/>
        <v>94</v>
      </c>
      <c r="R12" s="36">
        <v>104308</v>
      </c>
      <c r="S12" s="28" t="s">
        <v>287</v>
      </c>
    </row>
    <row r="13" spans="1:19" ht="15" customHeight="1">
      <c r="A13" s="25">
        <f t="shared" si="0"/>
        <v>44116</v>
      </c>
      <c r="B13" s="20" t="s">
        <v>62</v>
      </c>
      <c r="C13" s="20" t="s">
        <v>30</v>
      </c>
      <c r="D13" s="75" t="s">
        <v>63</v>
      </c>
      <c r="E13" s="79" t="s">
        <v>76</v>
      </c>
      <c r="F13" s="197" t="s">
        <v>219</v>
      </c>
      <c r="G13" s="198" t="s">
        <v>74</v>
      </c>
      <c r="H13" s="199" t="s">
        <v>134</v>
      </c>
      <c r="I13" s="197" t="s">
        <v>4</v>
      </c>
      <c r="J13" s="107">
        <v>140.19</v>
      </c>
      <c r="K13" s="107">
        <v>9.81</v>
      </c>
      <c r="L13" s="27">
        <f t="shared" si="3"/>
        <v>150</v>
      </c>
      <c r="M13" s="107">
        <v>19.64</v>
      </c>
      <c r="N13" s="104">
        <v>7.64</v>
      </c>
      <c r="O13" s="36">
        <v>104318</v>
      </c>
      <c r="P13" s="36">
        <v>104386</v>
      </c>
      <c r="Q13" s="35">
        <f t="shared" si="2"/>
        <v>68</v>
      </c>
      <c r="R13" s="36">
        <v>104379</v>
      </c>
      <c r="S13" s="28" t="s">
        <v>287</v>
      </c>
    </row>
    <row r="14" spans="1:19" s="89" customFormat="1" ht="15" customHeight="1">
      <c r="A14" s="83">
        <f t="shared" si="0"/>
        <v>44117</v>
      </c>
      <c r="B14" s="84" t="s">
        <v>62</v>
      </c>
      <c r="C14" s="84" t="s">
        <v>30</v>
      </c>
      <c r="D14" s="85" t="s">
        <v>63</v>
      </c>
      <c r="E14" s="110" t="s">
        <v>76</v>
      </c>
      <c r="F14" s="119"/>
      <c r="G14" s="129"/>
      <c r="H14" s="119"/>
      <c r="I14" s="119"/>
      <c r="J14" s="111"/>
      <c r="K14" s="111"/>
      <c r="L14" s="87"/>
      <c r="M14" s="111"/>
      <c r="N14" s="112"/>
      <c r="O14" s="88">
        <v>0</v>
      </c>
      <c r="P14" s="88"/>
      <c r="Q14" s="88">
        <f t="shared" si="2"/>
        <v>0</v>
      </c>
      <c r="R14" s="88"/>
      <c r="S14" s="84"/>
    </row>
    <row r="15" spans="1:19" s="12" customFormat="1" ht="15" customHeight="1">
      <c r="A15" s="19">
        <f t="shared" si="0"/>
        <v>44118</v>
      </c>
      <c r="B15" s="20" t="s">
        <v>62</v>
      </c>
      <c r="C15" s="20" t="s">
        <v>30</v>
      </c>
      <c r="D15" s="161" t="s">
        <v>63</v>
      </c>
      <c r="E15" s="162" t="s">
        <v>76</v>
      </c>
      <c r="F15" s="179">
        <v>2000243</v>
      </c>
      <c r="G15" s="210" t="s">
        <v>117</v>
      </c>
      <c r="H15" s="211" t="s">
        <v>237</v>
      </c>
      <c r="I15" s="212" t="s">
        <v>4</v>
      </c>
      <c r="J15" s="105">
        <v>934.58</v>
      </c>
      <c r="K15" s="105">
        <v>65.42</v>
      </c>
      <c r="L15" s="24">
        <f t="shared" si="3"/>
        <v>1000</v>
      </c>
      <c r="M15" s="105">
        <v>19.64</v>
      </c>
      <c r="N15" s="213">
        <v>50.915999999999997</v>
      </c>
      <c r="O15" s="35">
        <v>0</v>
      </c>
      <c r="P15" s="35">
        <v>0</v>
      </c>
      <c r="Q15" s="35">
        <f t="shared" si="2"/>
        <v>0</v>
      </c>
      <c r="R15" s="35">
        <v>0</v>
      </c>
      <c r="S15" s="219" t="s">
        <v>253</v>
      </c>
    </row>
    <row r="16" spans="1:19" s="12" customFormat="1" ht="15" customHeight="1">
      <c r="A16" s="19">
        <f>+A14+1</f>
        <v>44118</v>
      </c>
      <c r="B16" s="20" t="s">
        <v>62</v>
      </c>
      <c r="C16" s="20" t="s">
        <v>30</v>
      </c>
      <c r="D16" s="161" t="s">
        <v>63</v>
      </c>
      <c r="E16" s="162" t="s">
        <v>76</v>
      </c>
      <c r="F16" s="179">
        <v>2000243</v>
      </c>
      <c r="G16" s="210" t="s">
        <v>117</v>
      </c>
      <c r="H16" s="211" t="s">
        <v>237</v>
      </c>
      <c r="I16" s="212" t="s">
        <v>4</v>
      </c>
      <c r="J16" s="106">
        <v>28.04</v>
      </c>
      <c r="K16" s="106">
        <v>1.96</v>
      </c>
      <c r="L16" s="24">
        <f t="shared" si="3"/>
        <v>30</v>
      </c>
      <c r="M16" s="106">
        <v>19.64</v>
      </c>
      <c r="N16" s="220">
        <v>1.5269999999999999</v>
      </c>
      <c r="O16" s="35">
        <v>104386</v>
      </c>
      <c r="P16" s="35">
        <v>104801</v>
      </c>
      <c r="Q16" s="35">
        <f t="shared" si="2"/>
        <v>415</v>
      </c>
      <c r="R16" s="35">
        <v>104794</v>
      </c>
      <c r="S16" s="221" t="s">
        <v>289</v>
      </c>
    </row>
    <row r="17" spans="1:19" s="12" customFormat="1" ht="15" customHeight="1">
      <c r="A17" s="19">
        <f t="shared" si="0"/>
        <v>44119</v>
      </c>
      <c r="B17" s="20" t="s">
        <v>62</v>
      </c>
      <c r="C17" s="20" t="s">
        <v>30</v>
      </c>
      <c r="D17" s="161" t="s">
        <v>63</v>
      </c>
      <c r="E17" s="162" t="s">
        <v>76</v>
      </c>
      <c r="F17" s="228" t="s">
        <v>252</v>
      </c>
      <c r="G17" s="229" t="s">
        <v>117</v>
      </c>
      <c r="H17" s="230" t="s">
        <v>118</v>
      </c>
      <c r="I17" s="228" t="s">
        <v>4</v>
      </c>
      <c r="J17" s="105">
        <v>392.62</v>
      </c>
      <c r="K17" s="105">
        <v>27.48</v>
      </c>
      <c r="L17" s="24">
        <f t="shared" si="3"/>
        <v>420.1</v>
      </c>
      <c r="M17" s="105">
        <v>19.64</v>
      </c>
      <c r="N17" s="213">
        <v>21.39</v>
      </c>
      <c r="O17" s="35">
        <v>104801</v>
      </c>
      <c r="P17" s="35">
        <v>104982</v>
      </c>
      <c r="Q17" s="35">
        <f t="shared" si="2"/>
        <v>181</v>
      </c>
      <c r="R17" s="35">
        <v>104976</v>
      </c>
      <c r="S17" s="261" t="s">
        <v>290</v>
      </c>
    </row>
    <row r="18" spans="1:19" s="89" customFormat="1" ht="15" customHeight="1">
      <c r="A18" s="83">
        <f t="shared" si="0"/>
        <v>44120</v>
      </c>
      <c r="B18" s="84" t="s">
        <v>62</v>
      </c>
      <c r="C18" s="84" t="s">
        <v>30</v>
      </c>
      <c r="D18" s="85" t="s">
        <v>63</v>
      </c>
      <c r="E18" s="110" t="s">
        <v>76</v>
      </c>
      <c r="F18" s="119"/>
      <c r="G18" s="129"/>
      <c r="H18" s="119"/>
      <c r="I18" s="119"/>
      <c r="J18" s="111"/>
      <c r="K18" s="111"/>
      <c r="L18" s="87"/>
      <c r="M18" s="111"/>
      <c r="N18" s="112"/>
      <c r="O18" s="88">
        <v>0</v>
      </c>
      <c r="P18" s="88"/>
      <c r="Q18" s="88">
        <f t="shared" si="2"/>
        <v>0</v>
      </c>
      <c r="R18" s="88"/>
      <c r="S18" s="84"/>
    </row>
    <row r="19" spans="1:19" ht="15" customHeight="1">
      <c r="A19" s="25">
        <f t="shared" si="0"/>
        <v>44121</v>
      </c>
      <c r="B19" s="20" t="s">
        <v>62</v>
      </c>
      <c r="C19" s="20" t="s">
        <v>30</v>
      </c>
      <c r="D19" s="75" t="s">
        <v>63</v>
      </c>
      <c r="E19" s="79" t="s">
        <v>76</v>
      </c>
      <c r="F19" s="238" t="s">
        <v>257</v>
      </c>
      <c r="G19" s="239" t="s">
        <v>74</v>
      </c>
      <c r="H19" s="240" t="s">
        <v>134</v>
      </c>
      <c r="I19" s="238" t="s">
        <v>4</v>
      </c>
      <c r="J19" s="107">
        <v>140.19</v>
      </c>
      <c r="K19" s="107">
        <v>9.81</v>
      </c>
      <c r="L19" s="24">
        <f t="shared" si="3"/>
        <v>150</v>
      </c>
      <c r="M19" s="107">
        <v>19.34</v>
      </c>
      <c r="N19" s="104">
        <v>7.75</v>
      </c>
      <c r="O19" s="36">
        <v>104982</v>
      </c>
      <c r="P19" s="36">
        <v>105085</v>
      </c>
      <c r="Q19" s="35">
        <f t="shared" si="2"/>
        <v>103</v>
      </c>
      <c r="R19" s="36">
        <v>105078</v>
      </c>
      <c r="S19" s="28" t="s">
        <v>287</v>
      </c>
    </row>
    <row r="20" spans="1:19" ht="15" customHeight="1">
      <c r="A20" s="25">
        <f t="shared" si="0"/>
        <v>44122</v>
      </c>
      <c r="B20" s="20" t="s">
        <v>62</v>
      </c>
      <c r="C20" s="20" t="s">
        <v>30</v>
      </c>
      <c r="D20" s="75" t="s">
        <v>63</v>
      </c>
      <c r="E20" s="79" t="s">
        <v>76</v>
      </c>
      <c r="F20" s="250" t="s">
        <v>276</v>
      </c>
      <c r="G20" s="251" t="s">
        <v>74</v>
      </c>
      <c r="H20" s="252" t="s">
        <v>134</v>
      </c>
      <c r="I20" s="253" t="s">
        <v>4</v>
      </c>
      <c r="J20" s="108">
        <v>140.19</v>
      </c>
      <c r="K20" s="108">
        <v>9.81</v>
      </c>
      <c r="L20" s="27">
        <f t="shared" si="3"/>
        <v>150</v>
      </c>
      <c r="M20" s="108">
        <v>19.34</v>
      </c>
      <c r="N20" s="102">
        <v>7.75</v>
      </c>
      <c r="O20" s="256">
        <v>105085</v>
      </c>
      <c r="P20" s="36">
        <v>105158</v>
      </c>
      <c r="Q20" s="35">
        <f t="shared" si="2"/>
        <v>73</v>
      </c>
      <c r="R20" s="36">
        <v>105148</v>
      </c>
      <c r="S20" s="28" t="s">
        <v>287</v>
      </c>
    </row>
    <row r="21" spans="1:19" ht="15" customHeight="1">
      <c r="A21" s="25">
        <f t="shared" si="0"/>
        <v>44123</v>
      </c>
      <c r="B21" s="20" t="s">
        <v>62</v>
      </c>
      <c r="C21" s="20" t="s">
        <v>30</v>
      </c>
      <c r="D21" s="75" t="s">
        <v>63</v>
      </c>
      <c r="E21" s="79" t="s">
        <v>76</v>
      </c>
      <c r="F21" s="269" t="s">
        <v>300</v>
      </c>
      <c r="G21" s="266" t="s">
        <v>74</v>
      </c>
      <c r="H21" s="270" t="s">
        <v>134</v>
      </c>
      <c r="I21" s="269" t="s">
        <v>4</v>
      </c>
      <c r="J21" s="107">
        <v>140.19</v>
      </c>
      <c r="K21" s="107">
        <v>9.81</v>
      </c>
      <c r="L21" s="27">
        <f t="shared" si="3"/>
        <v>150</v>
      </c>
      <c r="M21" s="107">
        <v>19.34</v>
      </c>
      <c r="N21" s="104">
        <v>7.75</v>
      </c>
      <c r="O21" s="36">
        <v>105158</v>
      </c>
      <c r="P21" s="36">
        <v>105246</v>
      </c>
      <c r="Q21" s="35">
        <f t="shared" si="2"/>
        <v>88</v>
      </c>
      <c r="R21" s="36">
        <v>105239</v>
      </c>
      <c r="S21" s="28" t="s">
        <v>287</v>
      </c>
    </row>
    <row r="22" spans="1:19" ht="15" customHeight="1">
      <c r="A22" s="25">
        <f t="shared" si="0"/>
        <v>44124</v>
      </c>
      <c r="B22" s="20" t="s">
        <v>62</v>
      </c>
      <c r="C22" s="20" t="s">
        <v>30</v>
      </c>
      <c r="D22" s="75" t="s">
        <v>63</v>
      </c>
      <c r="E22" s="79" t="s">
        <v>76</v>
      </c>
      <c r="F22" s="269" t="s">
        <v>300</v>
      </c>
      <c r="G22" s="266" t="s">
        <v>74</v>
      </c>
      <c r="H22" s="270" t="s">
        <v>134</v>
      </c>
      <c r="I22" s="269" t="s">
        <v>4</v>
      </c>
      <c r="J22" s="107">
        <v>140.19</v>
      </c>
      <c r="K22" s="107">
        <v>9.81</v>
      </c>
      <c r="L22" s="27">
        <f t="shared" ref="L22" si="4">J22+K22</f>
        <v>150</v>
      </c>
      <c r="M22" s="107">
        <v>19.34</v>
      </c>
      <c r="N22" s="104">
        <v>7.75</v>
      </c>
      <c r="O22" s="36">
        <v>105158</v>
      </c>
      <c r="P22" s="36">
        <v>105246</v>
      </c>
      <c r="Q22" s="35">
        <f t="shared" ref="Q22" si="5">+P22-O22</f>
        <v>88</v>
      </c>
      <c r="R22" s="36">
        <v>105239</v>
      </c>
      <c r="S22" s="28" t="s">
        <v>287</v>
      </c>
    </row>
    <row r="23" spans="1:19" ht="15" customHeight="1">
      <c r="A23" s="25">
        <f t="shared" si="0"/>
        <v>44125</v>
      </c>
      <c r="B23" s="20" t="s">
        <v>62</v>
      </c>
      <c r="C23" s="20" t="s">
        <v>30</v>
      </c>
      <c r="D23" s="75" t="s">
        <v>63</v>
      </c>
      <c r="E23" s="79" t="s">
        <v>76</v>
      </c>
      <c r="F23" s="118"/>
      <c r="G23" s="128"/>
      <c r="H23" s="118"/>
      <c r="I23" s="118"/>
      <c r="J23" s="107"/>
      <c r="K23" s="107"/>
      <c r="L23" s="27"/>
      <c r="M23" s="107"/>
      <c r="N23" s="104"/>
      <c r="O23" s="36">
        <f t="shared" si="1"/>
        <v>105246</v>
      </c>
      <c r="P23" s="36"/>
      <c r="Q23" s="35">
        <f t="shared" si="2"/>
        <v>-105246</v>
      </c>
      <c r="R23" s="36"/>
      <c r="S23" s="28"/>
    </row>
    <row r="24" spans="1:19" ht="15" customHeight="1">
      <c r="A24" s="25">
        <f t="shared" si="0"/>
        <v>44126</v>
      </c>
      <c r="B24" s="20" t="s">
        <v>62</v>
      </c>
      <c r="C24" s="20" t="s">
        <v>30</v>
      </c>
      <c r="D24" s="75" t="s">
        <v>63</v>
      </c>
      <c r="E24" s="79" t="s">
        <v>76</v>
      </c>
      <c r="F24" s="118"/>
      <c r="G24" s="128"/>
      <c r="H24" s="118"/>
      <c r="I24" s="118"/>
      <c r="J24" s="107"/>
      <c r="K24" s="107"/>
      <c r="L24" s="27"/>
      <c r="M24" s="107"/>
      <c r="N24" s="104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44127</v>
      </c>
      <c r="B25" s="20" t="s">
        <v>62</v>
      </c>
      <c r="C25" s="20" t="s">
        <v>30</v>
      </c>
      <c r="D25" s="75" t="s">
        <v>63</v>
      </c>
      <c r="E25" s="79" t="s">
        <v>76</v>
      </c>
      <c r="F25" s="26"/>
      <c r="G25" s="30"/>
      <c r="H25" s="23"/>
      <c r="I25" s="22"/>
      <c r="J25" s="108"/>
      <c r="K25" s="108"/>
      <c r="L25" s="27"/>
      <c r="M25" s="108"/>
      <c r="N25" s="102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44128</v>
      </c>
      <c r="B26" s="20" t="s">
        <v>62</v>
      </c>
      <c r="C26" s="20" t="s">
        <v>30</v>
      </c>
      <c r="D26" s="75" t="s">
        <v>63</v>
      </c>
      <c r="E26" s="79" t="s">
        <v>76</v>
      </c>
      <c r="F26" s="118"/>
      <c r="G26" s="128"/>
      <c r="H26" s="118"/>
      <c r="I26" s="118"/>
      <c r="J26" s="107"/>
      <c r="K26" s="107"/>
      <c r="L26" s="27"/>
      <c r="M26" s="107"/>
      <c r="N26" s="104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44129</v>
      </c>
      <c r="B27" s="20" t="s">
        <v>62</v>
      </c>
      <c r="C27" s="20" t="s">
        <v>30</v>
      </c>
      <c r="D27" s="75" t="s">
        <v>63</v>
      </c>
      <c r="E27" s="79" t="s">
        <v>76</v>
      </c>
      <c r="F27" s="26"/>
      <c r="G27" s="30"/>
      <c r="H27" s="23"/>
      <c r="I27" s="22"/>
      <c r="J27" s="108"/>
      <c r="K27" s="108"/>
      <c r="L27" s="27"/>
      <c r="M27" s="108"/>
      <c r="N27" s="102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44130</v>
      </c>
      <c r="B28" s="20" t="s">
        <v>62</v>
      </c>
      <c r="C28" s="20" t="s">
        <v>30</v>
      </c>
      <c r="D28" s="75" t="s">
        <v>63</v>
      </c>
      <c r="E28" s="79" t="s">
        <v>76</v>
      </c>
      <c r="F28" s="29"/>
      <c r="G28" s="30"/>
      <c r="H28" s="23"/>
      <c r="I28" s="22"/>
      <c r="J28" s="108"/>
      <c r="K28" s="108"/>
      <c r="L28" s="27"/>
      <c r="M28" s="108"/>
      <c r="N28" s="102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.75">
      <c r="A29" s="25">
        <f t="shared" si="0"/>
        <v>44131</v>
      </c>
      <c r="B29" s="20" t="s">
        <v>62</v>
      </c>
      <c r="C29" s="20" t="s">
        <v>30</v>
      </c>
      <c r="D29" s="75" t="s">
        <v>63</v>
      </c>
      <c r="E29" s="79" t="s">
        <v>76</v>
      </c>
      <c r="F29" s="29"/>
      <c r="G29" s="30"/>
      <c r="H29" s="23"/>
      <c r="I29" s="22"/>
      <c r="J29" s="108"/>
      <c r="K29" s="108"/>
      <c r="L29" s="27"/>
      <c r="M29" s="108"/>
      <c r="N29" s="102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 ht="15.75">
      <c r="A30" s="25">
        <f t="shared" si="0"/>
        <v>44132</v>
      </c>
      <c r="B30" s="20" t="s">
        <v>62</v>
      </c>
      <c r="C30" s="20" t="s">
        <v>30</v>
      </c>
      <c r="D30" s="75" t="s">
        <v>63</v>
      </c>
      <c r="E30" s="79" t="s">
        <v>76</v>
      </c>
      <c r="F30" s="26"/>
      <c r="G30" s="30"/>
      <c r="H30" s="23"/>
      <c r="I30" s="30"/>
      <c r="J30" s="108"/>
      <c r="K30" s="108"/>
      <c r="L30" s="27"/>
      <c r="M30" s="108"/>
      <c r="N30" s="102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 ht="15.75">
      <c r="A31" s="25">
        <f t="shared" si="0"/>
        <v>44133</v>
      </c>
      <c r="B31" s="20" t="s">
        <v>62</v>
      </c>
      <c r="C31" s="20" t="s">
        <v>30</v>
      </c>
      <c r="D31" s="75" t="s">
        <v>63</v>
      </c>
      <c r="E31" s="79" t="s">
        <v>76</v>
      </c>
      <c r="F31" s="31"/>
      <c r="G31" s="30"/>
      <c r="H31" s="23"/>
      <c r="I31" s="22"/>
      <c r="J31" s="108"/>
      <c r="K31" s="108"/>
      <c r="L31" s="27"/>
      <c r="M31" s="108"/>
      <c r="N31" s="102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 ht="15.75">
      <c r="A32" s="25">
        <f t="shared" si="0"/>
        <v>44134</v>
      </c>
      <c r="B32" s="20" t="s">
        <v>62</v>
      </c>
      <c r="C32" s="20" t="s">
        <v>30</v>
      </c>
      <c r="D32" s="75" t="s">
        <v>63</v>
      </c>
      <c r="E32" s="79" t="s">
        <v>76</v>
      </c>
      <c r="F32" s="31"/>
      <c r="G32" s="30"/>
      <c r="H32" s="23"/>
      <c r="I32" s="22"/>
      <c r="J32" s="27"/>
      <c r="K32" s="27"/>
      <c r="L32" s="27"/>
      <c r="M32" s="27"/>
      <c r="N32" s="27"/>
      <c r="O32" s="36">
        <f t="shared" si="1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/>
      <c r="G33" s="130"/>
      <c r="H33" s="15"/>
      <c r="I33" s="15"/>
      <c r="J33" s="16">
        <f>SUM(J2:J32)</f>
        <v>4095.8300000000004</v>
      </c>
      <c r="K33" s="16">
        <f t="shared" ref="K33:N33" si="6">SUM(K2:K32)</f>
        <v>286.67</v>
      </c>
      <c r="L33" s="16">
        <f t="shared" si="6"/>
        <v>4382.5</v>
      </c>
      <c r="M33" s="15"/>
      <c r="N33" s="16">
        <f t="shared" si="6"/>
        <v>225.07999999999998</v>
      </c>
    </row>
    <row r="34" spans="1:14">
      <c r="A34" s="14"/>
    </row>
    <row r="35" spans="1:14">
      <c r="A35" s="14"/>
      <c r="G35" s="132"/>
      <c r="H35" s="11" t="s">
        <v>2</v>
      </c>
      <c r="I35" s="10"/>
      <c r="L35" s="9" t="e">
        <f>#REF!-L33</f>
        <v>#REF!</v>
      </c>
    </row>
    <row r="36" spans="1:14">
      <c r="A36" s="14"/>
      <c r="G36" s="133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134"/>
      <c r="I37" s="3" t="s">
        <v>1</v>
      </c>
      <c r="J37" s="3" t="s">
        <v>0</v>
      </c>
      <c r="L37" s="2">
        <f>L36/N33</f>
        <v>21.601208459214504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29" type="noConversion"/>
  <pageMargins left="0.66" right="0.45" top="0.75" bottom="0.19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"/>
  <sheetViews>
    <sheetView topLeftCell="I1" workbookViewId="0">
      <selection activeCell="S23" sqref="S23"/>
    </sheetView>
  </sheetViews>
  <sheetFormatPr defaultColWidth="9" defaultRowHeight="15"/>
  <cols>
    <col min="1" max="1" width="10.85546875" style="1" customWidth="1"/>
    <col min="2" max="2" width="9.5703125" style="1" customWidth="1"/>
    <col min="3" max="3" width="6.28515625" style="1" customWidth="1"/>
    <col min="4" max="4" width="11.5703125" style="76" customWidth="1"/>
    <col min="5" max="5" width="19.28515625" style="1" customWidth="1"/>
    <col min="6" max="6" width="9.5703125" style="1" customWidth="1"/>
    <col min="7" max="7" width="17" style="13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52.4257812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74" t="s">
        <v>27</v>
      </c>
      <c r="E1" s="33" t="s">
        <v>45</v>
      </c>
      <c r="F1" s="17" t="s">
        <v>23</v>
      </c>
      <c r="G1" s="12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37</v>
      </c>
      <c r="D2" s="75" t="s">
        <v>64</v>
      </c>
      <c r="E2" s="78" t="s">
        <v>75</v>
      </c>
      <c r="F2" s="20"/>
      <c r="G2" s="123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37</v>
      </c>
      <c r="D3" s="75" t="s">
        <v>64</v>
      </c>
      <c r="E3" s="78" t="s">
        <v>75</v>
      </c>
      <c r="F3" s="21"/>
      <c r="G3" s="30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37</v>
      </c>
      <c r="D4" s="75" t="s">
        <v>64</v>
      </c>
      <c r="E4" s="78" t="s">
        <v>75</v>
      </c>
      <c r="F4" s="28"/>
      <c r="G4" s="124"/>
      <c r="H4" s="28"/>
      <c r="I4" s="28"/>
      <c r="J4" s="28"/>
      <c r="K4" s="28"/>
      <c r="L4" s="27"/>
      <c r="M4" s="28"/>
      <c r="N4" s="28"/>
      <c r="O4" s="36">
        <f t="shared" ref="O4" si="1">+P3</f>
        <v>0</v>
      </c>
      <c r="P4" s="36"/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37</v>
      </c>
      <c r="D5" s="75" t="s">
        <v>64</v>
      </c>
      <c r="E5" s="78" t="s">
        <v>75</v>
      </c>
      <c r="F5" s="95" t="s">
        <v>113</v>
      </c>
      <c r="G5" s="138" t="s">
        <v>74</v>
      </c>
      <c r="H5" s="97" t="s">
        <v>77</v>
      </c>
      <c r="I5" s="94" t="s">
        <v>4</v>
      </c>
      <c r="J5" s="28">
        <v>214.95</v>
      </c>
      <c r="K5" s="28">
        <v>15.05</v>
      </c>
      <c r="L5" s="27">
        <f t="shared" ref="L5:L20" si="3">J5+K5</f>
        <v>230</v>
      </c>
      <c r="M5" s="28">
        <v>19.34</v>
      </c>
      <c r="N5" s="104">
        <v>11.89</v>
      </c>
      <c r="O5" s="36">
        <v>173183</v>
      </c>
      <c r="P5" s="36">
        <v>173277</v>
      </c>
      <c r="Q5" s="35">
        <f t="shared" si="2"/>
        <v>94</v>
      </c>
      <c r="R5" s="36">
        <v>173270</v>
      </c>
      <c r="S5" s="223" t="s">
        <v>241</v>
      </c>
    </row>
    <row r="6" spans="1:19" ht="15" customHeight="1">
      <c r="A6" s="25">
        <f t="shared" si="0"/>
        <v>44109</v>
      </c>
      <c r="B6" s="20" t="s">
        <v>62</v>
      </c>
      <c r="C6" s="20" t="s">
        <v>37</v>
      </c>
      <c r="D6" s="75" t="s">
        <v>64</v>
      </c>
      <c r="E6" s="78" t="s">
        <v>75</v>
      </c>
      <c r="F6" s="91" t="s">
        <v>112</v>
      </c>
      <c r="G6" s="126" t="s">
        <v>114</v>
      </c>
      <c r="H6" s="93" t="s">
        <v>115</v>
      </c>
      <c r="I6" s="92" t="s">
        <v>128</v>
      </c>
      <c r="J6" s="27">
        <v>158.88</v>
      </c>
      <c r="K6" s="27">
        <v>11.12</v>
      </c>
      <c r="L6" s="27">
        <f t="shared" si="3"/>
        <v>170</v>
      </c>
      <c r="M6" s="27">
        <v>19.32</v>
      </c>
      <c r="N6" s="102">
        <v>8.7899999999999991</v>
      </c>
      <c r="O6" s="36">
        <v>173277</v>
      </c>
      <c r="P6" s="36">
        <v>173356</v>
      </c>
      <c r="Q6" s="35">
        <f t="shared" si="2"/>
        <v>79</v>
      </c>
      <c r="R6" s="36">
        <v>173347</v>
      </c>
      <c r="S6" s="223" t="s">
        <v>241</v>
      </c>
    </row>
    <row r="7" spans="1:19" ht="15" customHeight="1">
      <c r="A7" s="25">
        <f t="shared" si="0"/>
        <v>44110</v>
      </c>
      <c r="B7" s="20" t="s">
        <v>62</v>
      </c>
      <c r="C7" s="20" t="s">
        <v>37</v>
      </c>
      <c r="D7" s="75" t="s">
        <v>64</v>
      </c>
      <c r="E7" s="78" t="s">
        <v>75</v>
      </c>
      <c r="F7" s="116" t="s">
        <v>132</v>
      </c>
      <c r="G7" s="135" t="s">
        <v>84</v>
      </c>
      <c r="H7" s="117" t="s">
        <v>89</v>
      </c>
      <c r="I7" s="116" t="s">
        <v>86</v>
      </c>
      <c r="J7" s="28">
        <v>186.92</v>
      </c>
      <c r="K7" s="28">
        <v>13.08</v>
      </c>
      <c r="L7" s="27">
        <f t="shared" si="3"/>
        <v>200</v>
      </c>
      <c r="M7" s="28">
        <v>19.34</v>
      </c>
      <c r="N7" s="104">
        <v>10.340999999999999</v>
      </c>
      <c r="O7" s="36">
        <v>173356</v>
      </c>
      <c r="P7" s="35">
        <v>173473</v>
      </c>
      <c r="Q7" s="35">
        <f t="shared" si="2"/>
        <v>117</v>
      </c>
      <c r="R7" s="36">
        <v>173468</v>
      </c>
      <c r="S7" s="223" t="s">
        <v>241</v>
      </c>
    </row>
    <row r="8" spans="1:19" ht="15" customHeight="1">
      <c r="A8" s="25">
        <f t="shared" si="0"/>
        <v>44111</v>
      </c>
      <c r="B8" s="20" t="s">
        <v>62</v>
      </c>
      <c r="C8" s="20" t="s">
        <v>37</v>
      </c>
      <c r="D8" s="75" t="s">
        <v>64</v>
      </c>
      <c r="E8" s="78" t="s">
        <v>75</v>
      </c>
      <c r="F8" s="140" t="s">
        <v>151</v>
      </c>
      <c r="G8" s="141" t="s">
        <v>84</v>
      </c>
      <c r="H8" s="142" t="s">
        <v>85</v>
      </c>
      <c r="I8" s="140" t="s">
        <v>152</v>
      </c>
      <c r="J8" s="28">
        <v>286.92</v>
      </c>
      <c r="K8" s="28">
        <v>20.079999999999998</v>
      </c>
      <c r="L8" s="27">
        <f t="shared" si="3"/>
        <v>307</v>
      </c>
      <c r="M8" s="28">
        <v>19.32</v>
      </c>
      <c r="N8" s="104">
        <v>15.89</v>
      </c>
      <c r="O8" s="36">
        <v>173473</v>
      </c>
      <c r="P8" s="36">
        <v>173612</v>
      </c>
      <c r="Q8" s="35">
        <f t="shared" si="2"/>
        <v>139</v>
      </c>
      <c r="R8" s="36">
        <v>173604</v>
      </c>
      <c r="S8" s="223" t="s">
        <v>241</v>
      </c>
    </row>
    <row r="9" spans="1:19" ht="15" customHeight="1">
      <c r="A9" s="25">
        <f t="shared" si="0"/>
        <v>44112</v>
      </c>
      <c r="B9" s="20" t="s">
        <v>62</v>
      </c>
      <c r="C9" s="20" t="s">
        <v>37</v>
      </c>
      <c r="D9" s="75" t="s">
        <v>64</v>
      </c>
      <c r="E9" s="78" t="s">
        <v>75</v>
      </c>
      <c r="F9" s="143" t="s">
        <v>165</v>
      </c>
      <c r="G9" s="144" t="s">
        <v>74</v>
      </c>
      <c r="H9" s="145" t="s">
        <v>77</v>
      </c>
      <c r="I9" s="146" t="s">
        <v>4</v>
      </c>
      <c r="J9" s="27">
        <v>196.26</v>
      </c>
      <c r="K9" s="27">
        <v>13.74</v>
      </c>
      <c r="L9" s="27">
        <f t="shared" si="3"/>
        <v>210</v>
      </c>
      <c r="M9" s="27">
        <v>19.34</v>
      </c>
      <c r="N9" s="102">
        <v>10.86</v>
      </c>
      <c r="O9" s="36">
        <v>173612</v>
      </c>
      <c r="P9" s="36">
        <v>173707</v>
      </c>
      <c r="Q9" s="35">
        <f t="shared" si="2"/>
        <v>95</v>
      </c>
      <c r="R9" s="36">
        <v>173701</v>
      </c>
      <c r="S9" s="223" t="s">
        <v>241</v>
      </c>
    </row>
    <row r="10" spans="1:19" ht="15" customHeight="1">
      <c r="A10" s="25">
        <f t="shared" si="0"/>
        <v>44113</v>
      </c>
      <c r="B10" s="20" t="s">
        <v>62</v>
      </c>
      <c r="C10" s="20" t="s">
        <v>37</v>
      </c>
      <c r="D10" s="75" t="s">
        <v>64</v>
      </c>
      <c r="E10" s="78" t="s">
        <v>75</v>
      </c>
      <c r="F10" s="147" t="s">
        <v>177</v>
      </c>
      <c r="G10" s="148" t="s">
        <v>84</v>
      </c>
      <c r="H10" s="149" t="s">
        <v>85</v>
      </c>
      <c r="I10" s="147" t="s">
        <v>152</v>
      </c>
      <c r="J10" s="28">
        <v>172.06</v>
      </c>
      <c r="K10" s="28">
        <v>12.04</v>
      </c>
      <c r="L10" s="27">
        <f t="shared" si="3"/>
        <v>184.1</v>
      </c>
      <c r="M10" s="28">
        <v>19.32</v>
      </c>
      <c r="N10" s="104">
        <v>9.5299999999999994</v>
      </c>
      <c r="O10" s="36">
        <v>173707</v>
      </c>
      <c r="P10" s="36">
        <v>173784</v>
      </c>
      <c r="Q10" s="35">
        <f t="shared" si="2"/>
        <v>77</v>
      </c>
      <c r="R10" s="36">
        <v>173776</v>
      </c>
      <c r="S10" s="223" t="s">
        <v>241</v>
      </c>
    </row>
    <row r="11" spans="1:19" ht="15" customHeight="1">
      <c r="A11" s="25">
        <f t="shared" si="0"/>
        <v>44114</v>
      </c>
      <c r="B11" s="20" t="s">
        <v>62</v>
      </c>
      <c r="C11" s="20" t="s">
        <v>37</v>
      </c>
      <c r="D11" s="75" t="s">
        <v>64</v>
      </c>
      <c r="E11" s="78" t="s">
        <v>75</v>
      </c>
      <c r="F11" s="155" t="s">
        <v>202</v>
      </c>
      <c r="G11" s="156" t="s">
        <v>74</v>
      </c>
      <c r="H11" s="157" t="s">
        <v>77</v>
      </c>
      <c r="I11" s="158" t="s">
        <v>4</v>
      </c>
      <c r="J11" s="27">
        <v>242.99</v>
      </c>
      <c r="K11" s="27">
        <v>17.010000000000002</v>
      </c>
      <c r="L11" s="27">
        <f t="shared" si="3"/>
        <v>260</v>
      </c>
      <c r="M11" s="27">
        <v>19.64</v>
      </c>
      <c r="N11" s="102">
        <v>13.24</v>
      </c>
      <c r="O11" s="36">
        <v>173784</v>
      </c>
      <c r="P11" s="36">
        <v>173902</v>
      </c>
      <c r="Q11" s="36">
        <f t="shared" si="2"/>
        <v>118</v>
      </c>
      <c r="R11" s="36">
        <v>173896</v>
      </c>
      <c r="S11" s="223" t="s">
        <v>241</v>
      </c>
    </row>
    <row r="12" spans="1:19" ht="15" customHeight="1">
      <c r="A12" s="25">
        <f t="shared" si="0"/>
        <v>44115</v>
      </c>
      <c r="B12" s="20" t="s">
        <v>62</v>
      </c>
      <c r="C12" s="20" t="s">
        <v>37</v>
      </c>
      <c r="D12" s="75" t="s">
        <v>64</v>
      </c>
      <c r="E12" s="78" t="s">
        <v>75</v>
      </c>
      <c r="F12" s="180" t="s">
        <v>209</v>
      </c>
      <c r="G12" s="181" t="s">
        <v>74</v>
      </c>
      <c r="H12" s="182" t="s">
        <v>77</v>
      </c>
      <c r="I12" s="180" t="s">
        <v>4</v>
      </c>
      <c r="J12" s="28">
        <v>140.19</v>
      </c>
      <c r="K12" s="28">
        <v>9.81</v>
      </c>
      <c r="L12" s="27">
        <f t="shared" si="3"/>
        <v>150</v>
      </c>
      <c r="M12" s="28">
        <v>19.64</v>
      </c>
      <c r="N12" s="104">
        <v>7.64</v>
      </c>
      <c r="O12" s="36">
        <v>173902</v>
      </c>
      <c r="P12" s="36">
        <v>173965</v>
      </c>
      <c r="Q12" s="36">
        <f t="shared" si="2"/>
        <v>63</v>
      </c>
      <c r="R12" s="36">
        <v>173959</v>
      </c>
      <c r="S12" s="223" t="s">
        <v>241</v>
      </c>
    </row>
    <row r="13" spans="1:19" ht="15" customHeight="1">
      <c r="A13" s="25">
        <f t="shared" si="0"/>
        <v>44116</v>
      </c>
      <c r="B13" s="20" t="s">
        <v>62</v>
      </c>
      <c r="C13" s="20" t="s">
        <v>37</v>
      </c>
      <c r="D13" s="75" t="s">
        <v>64</v>
      </c>
      <c r="E13" s="78" t="s">
        <v>75</v>
      </c>
      <c r="F13" s="197" t="s">
        <v>227</v>
      </c>
      <c r="G13" s="198" t="s">
        <v>109</v>
      </c>
      <c r="H13" s="93" t="s">
        <v>115</v>
      </c>
      <c r="I13" s="92" t="s">
        <v>128</v>
      </c>
      <c r="J13" s="28">
        <v>186.92</v>
      </c>
      <c r="K13" s="28">
        <v>13.08</v>
      </c>
      <c r="L13" s="27">
        <f t="shared" si="3"/>
        <v>200</v>
      </c>
      <c r="M13" s="28">
        <v>19.62</v>
      </c>
      <c r="N13" s="104">
        <v>10.19</v>
      </c>
      <c r="O13" s="36">
        <v>173965</v>
      </c>
      <c r="P13" s="36">
        <v>174050</v>
      </c>
      <c r="Q13" s="36">
        <f t="shared" si="2"/>
        <v>85</v>
      </c>
      <c r="R13" s="36">
        <v>174040</v>
      </c>
      <c r="S13" s="223" t="s">
        <v>241</v>
      </c>
    </row>
    <row r="14" spans="1:19" s="89" customFormat="1" ht="15" customHeight="1">
      <c r="A14" s="83">
        <f t="shared" si="0"/>
        <v>44117</v>
      </c>
      <c r="B14" s="84" t="s">
        <v>62</v>
      </c>
      <c r="C14" s="84" t="s">
        <v>37</v>
      </c>
      <c r="D14" s="85" t="s">
        <v>64</v>
      </c>
      <c r="E14" s="113" t="s">
        <v>75</v>
      </c>
      <c r="F14" s="119"/>
      <c r="G14" s="129"/>
      <c r="H14" s="119"/>
      <c r="I14" s="119"/>
      <c r="J14" s="84"/>
      <c r="K14" s="84"/>
      <c r="L14" s="87"/>
      <c r="M14" s="84"/>
      <c r="N14" s="112"/>
      <c r="O14" s="88">
        <v>0</v>
      </c>
      <c r="P14" s="88"/>
      <c r="Q14" s="88">
        <f t="shared" si="2"/>
        <v>0</v>
      </c>
      <c r="R14" s="88"/>
      <c r="S14" s="84"/>
    </row>
    <row r="15" spans="1:19" ht="15" customHeight="1">
      <c r="A15" s="25">
        <f t="shared" si="0"/>
        <v>44118</v>
      </c>
      <c r="B15" s="20" t="s">
        <v>62</v>
      </c>
      <c r="C15" s="20" t="s">
        <v>37</v>
      </c>
      <c r="D15" s="75" t="s">
        <v>64</v>
      </c>
      <c r="E15" s="78" t="s">
        <v>75</v>
      </c>
      <c r="F15" s="208" t="s">
        <v>236</v>
      </c>
      <c r="G15" s="209" t="s">
        <v>84</v>
      </c>
      <c r="H15" s="207" t="s">
        <v>89</v>
      </c>
      <c r="I15" s="208" t="s">
        <v>152</v>
      </c>
      <c r="J15" s="28">
        <v>140.19</v>
      </c>
      <c r="K15" s="28">
        <v>9.81</v>
      </c>
      <c r="L15" s="27">
        <f t="shared" si="3"/>
        <v>150</v>
      </c>
      <c r="M15" s="28">
        <v>19.62</v>
      </c>
      <c r="N15" s="104">
        <v>7.64</v>
      </c>
      <c r="O15" s="36">
        <v>174050</v>
      </c>
      <c r="P15" s="36">
        <v>174102</v>
      </c>
      <c r="Q15" s="36">
        <f t="shared" si="2"/>
        <v>52</v>
      </c>
      <c r="R15" s="36">
        <v>174094</v>
      </c>
      <c r="S15" s="223" t="s">
        <v>241</v>
      </c>
    </row>
    <row r="16" spans="1:19" ht="15" customHeight="1">
      <c r="A16" s="25">
        <f t="shared" si="0"/>
        <v>44119</v>
      </c>
      <c r="B16" s="20" t="s">
        <v>62</v>
      </c>
      <c r="C16" s="20" t="s">
        <v>37</v>
      </c>
      <c r="D16" s="75" t="s">
        <v>64</v>
      </c>
      <c r="E16" s="78" t="s">
        <v>75</v>
      </c>
      <c r="F16" s="26">
        <v>781592</v>
      </c>
      <c r="G16" s="225" t="s">
        <v>109</v>
      </c>
      <c r="H16" s="93" t="s">
        <v>115</v>
      </c>
      <c r="I16" s="92" t="s">
        <v>128</v>
      </c>
      <c r="J16" s="27">
        <v>177.57</v>
      </c>
      <c r="K16" s="27">
        <v>12.43</v>
      </c>
      <c r="L16" s="27">
        <f t="shared" si="3"/>
        <v>190</v>
      </c>
      <c r="M16" s="27">
        <v>19.62</v>
      </c>
      <c r="N16" s="102">
        <v>9.68</v>
      </c>
      <c r="O16" s="36">
        <v>174102</v>
      </c>
      <c r="P16" s="36">
        <v>174192</v>
      </c>
      <c r="Q16" s="36">
        <f t="shared" si="2"/>
        <v>90</v>
      </c>
      <c r="R16" s="36">
        <v>174183</v>
      </c>
      <c r="S16" s="261" t="s">
        <v>240</v>
      </c>
    </row>
    <row r="17" spans="1:19" s="89" customFormat="1" ht="15" customHeight="1">
      <c r="A17" s="83">
        <f t="shared" si="0"/>
        <v>44120</v>
      </c>
      <c r="B17" s="84" t="s">
        <v>62</v>
      </c>
      <c r="C17" s="84" t="s">
        <v>37</v>
      </c>
      <c r="D17" s="85" t="s">
        <v>64</v>
      </c>
      <c r="E17" s="113" t="s">
        <v>75</v>
      </c>
      <c r="F17" s="119"/>
      <c r="G17" s="129"/>
      <c r="H17" s="119"/>
      <c r="I17" s="119"/>
      <c r="J17" s="84"/>
      <c r="K17" s="84"/>
      <c r="L17" s="87"/>
      <c r="M17" s="84"/>
      <c r="N17" s="112"/>
      <c r="O17" s="88">
        <v>0</v>
      </c>
      <c r="P17" s="88"/>
      <c r="Q17" s="88">
        <f t="shared" si="2"/>
        <v>0</v>
      </c>
      <c r="R17" s="88"/>
      <c r="S17" s="84"/>
    </row>
    <row r="18" spans="1:19" ht="15" customHeight="1">
      <c r="A18" s="25">
        <f t="shared" si="0"/>
        <v>44121</v>
      </c>
      <c r="B18" s="20" t="s">
        <v>62</v>
      </c>
      <c r="C18" s="20" t="s">
        <v>37</v>
      </c>
      <c r="D18" s="75" t="s">
        <v>64</v>
      </c>
      <c r="E18" s="78" t="s">
        <v>75</v>
      </c>
      <c r="F18" s="238" t="s">
        <v>272</v>
      </c>
      <c r="G18" s="239" t="s">
        <v>109</v>
      </c>
      <c r="H18" s="93" t="s">
        <v>115</v>
      </c>
      <c r="I18" s="92" t="s">
        <v>128</v>
      </c>
      <c r="J18" s="28">
        <v>149.53</v>
      </c>
      <c r="K18" s="28">
        <v>10.47</v>
      </c>
      <c r="L18" s="27">
        <f t="shared" si="3"/>
        <v>160</v>
      </c>
      <c r="M18" s="28">
        <v>19.32</v>
      </c>
      <c r="N18" s="104">
        <v>8.2799999999999994</v>
      </c>
      <c r="O18" s="36">
        <v>174192</v>
      </c>
      <c r="P18" s="36">
        <v>174282</v>
      </c>
      <c r="Q18" s="36">
        <f t="shared" si="2"/>
        <v>90</v>
      </c>
      <c r="R18" s="36">
        <v>174272</v>
      </c>
      <c r="S18" s="245" t="s">
        <v>269</v>
      </c>
    </row>
    <row r="19" spans="1:19" ht="15" customHeight="1">
      <c r="A19" s="25">
        <f t="shared" si="0"/>
        <v>44122</v>
      </c>
      <c r="B19" s="20" t="s">
        <v>62</v>
      </c>
      <c r="C19" s="20" t="s">
        <v>37</v>
      </c>
      <c r="D19" s="75" t="s">
        <v>64</v>
      </c>
      <c r="E19" s="78" t="s">
        <v>75</v>
      </c>
      <c r="F19" s="254" t="s">
        <v>275</v>
      </c>
      <c r="G19" s="239" t="s">
        <v>109</v>
      </c>
      <c r="H19" s="93" t="s">
        <v>115</v>
      </c>
      <c r="I19" s="92" t="s">
        <v>128</v>
      </c>
      <c r="J19" s="28">
        <v>168.22</v>
      </c>
      <c r="K19" s="28">
        <v>11.78</v>
      </c>
      <c r="L19" s="27">
        <f t="shared" si="3"/>
        <v>180</v>
      </c>
      <c r="M19" s="28">
        <v>19.32</v>
      </c>
      <c r="N19" s="104">
        <v>9.31</v>
      </c>
      <c r="O19" s="36">
        <v>174282</v>
      </c>
      <c r="P19" s="36">
        <v>174355</v>
      </c>
      <c r="Q19" s="36">
        <f t="shared" si="2"/>
        <v>73</v>
      </c>
      <c r="R19" s="36">
        <v>174345</v>
      </c>
      <c r="S19" s="245" t="s">
        <v>269</v>
      </c>
    </row>
    <row r="20" spans="1:19" ht="15" customHeight="1">
      <c r="A20" s="25">
        <f t="shared" si="0"/>
        <v>44123</v>
      </c>
      <c r="B20" s="20" t="s">
        <v>62</v>
      </c>
      <c r="C20" s="20" t="s">
        <v>37</v>
      </c>
      <c r="D20" s="75" t="s">
        <v>64</v>
      </c>
      <c r="E20" s="78" t="s">
        <v>75</v>
      </c>
      <c r="F20" s="265" t="s">
        <v>303</v>
      </c>
      <c r="G20" s="266" t="s">
        <v>74</v>
      </c>
      <c r="H20" s="267" t="s">
        <v>77</v>
      </c>
      <c r="I20" s="268" t="s">
        <v>4</v>
      </c>
      <c r="J20" s="27">
        <v>140.19</v>
      </c>
      <c r="K20" s="27">
        <v>9.81</v>
      </c>
      <c r="L20" s="27">
        <f t="shared" si="3"/>
        <v>150</v>
      </c>
      <c r="M20" s="27">
        <v>19.34</v>
      </c>
      <c r="N20" s="102">
        <v>7.75</v>
      </c>
      <c r="O20" s="36">
        <v>174355</v>
      </c>
      <c r="P20" s="36">
        <v>174415</v>
      </c>
      <c r="Q20" s="36">
        <f t="shared" si="2"/>
        <v>60</v>
      </c>
      <c r="R20" s="36">
        <v>174409</v>
      </c>
      <c r="S20" s="245" t="s">
        <v>269</v>
      </c>
    </row>
    <row r="21" spans="1:19" ht="15" customHeight="1">
      <c r="A21" s="25">
        <f t="shared" si="0"/>
        <v>44124</v>
      </c>
      <c r="B21" s="20" t="s">
        <v>62</v>
      </c>
      <c r="C21" s="20" t="s">
        <v>37</v>
      </c>
      <c r="D21" s="75" t="s">
        <v>64</v>
      </c>
      <c r="E21" s="78" t="s">
        <v>75</v>
      </c>
      <c r="F21" s="118"/>
      <c r="G21" s="128"/>
      <c r="H21" s="118"/>
      <c r="I21" s="118"/>
      <c r="J21" s="28"/>
      <c r="K21" s="28"/>
      <c r="L21" s="27"/>
      <c r="M21" s="28"/>
      <c r="N21" s="104"/>
      <c r="O21" s="36">
        <v>0</v>
      </c>
      <c r="P21" s="36"/>
      <c r="Q21" s="36">
        <f t="shared" si="2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37</v>
      </c>
      <c r="D22" s="75" t="s">
        <v>64</v>
      </c>
      <c r="E22" s="78" t="s">
        <v>75</v>
      </c>
      <c r="F22" s="26"/>
      <c r="G22" s="30"/>
      <c r="H22" s="23"/>
      <c r="I22" s="22"/>
      <c r="J22" s="27"/>
      <c r="K22" s="27"/>
      <c r="L22" s="27"/>
      <c r="M22" s="27"/>
      <c r="N22" s="102"/>
      <c r="O22" s="36">
        <f t="shared" ref="O22:O32" si="4">+P21</f>
        <v>0</v>
      </c>
      <c r="P22" s="36"/>
      <c r="Q22" s="36">
        <f t="shared" si="2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37</v>
      </c>
      <c r="D23" s="75" t="s">
        <v>64</v>
      </c>
      <c r="E23" s="78" t="s">
        <v>75</v>
      </c>
      <c r="F23" s="118"/>
      <c r="G23" s="128"/>
      <c r="H23" s="118"/>
      <c r="I23" s="118"/>
      <c r="J23" s="28"/>
      <c r="K23" s="28"/>
      <c r="L23" s="27"/>
      <c r="M23" s="28"/>
      <c r="N23" s="104"/>
      <c r="O23" s="36">
        <f t="shared" si="4"/>
        <v>0</v>
      </c>
      <c r="P23" s="36"/>
      <c r="Q23" s="36">
        <f t="shared" si="2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37</v>
      </c>
      <c r="D24" s="75" t="s">
        <v>64</v>
      </c>
      <c r="E24" s="78" t="s">
        <v>75</v>
      </c>
      <c r="F24" s="118"/>
      <c r="G24" s="128"/>
      <c r="H24" s="118"/>
      <c r="I24" s="118"/>
      <c r="J24" s="28"/>
      <c r="K24" s="28"/>
      <c r="L24" s="27"/>
      <c r="M24" s="28"/>
      <c r="N24" s="104"/>
      <c r="O24" s="36">
        <f t="shared" si="4"/>
        <v>0</v>
      </c>
      <c r="P24" s="36"/>
      <c r="Q24" s="36">
        <f t="shared" si="2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37</v>
      </c>
      <c r="D25" s="75" t="s">
        <v>64</v>
      </c>
      <c r="E25" s="78" t="s">
        <v>75</v>
      </c>
      <c r="F25" s="26"/>
      <c r="G25" s="30"/>
      <c r="H25" s="23"/>
      <c r="I25" s="22"/>
      <c r="J25" s="27"/>
      <c r="K25" s="27"/>
      <c r="L25" s="27"/>
      <c r="M25" s="27"/>
      <c r="N25" s="102"/>
      <c r="O25" s="36">
        <f t="shared" si="4"/>
        <v>0</v>
      </c>
      <c r="P25" s="36"/>
      <c r="Q25" s="36">
        <f t="shared" si="2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37</v>
      </c>
      <c r="D26" s="75" t="s">
        <v>64</v>
      </c>
      <c r="E26" s="78" t="s">
        <v>75</v>
      </c>
      <c r="F26" s="118"/>
      <c r="G26" s="128"/>
      <c r="H26" s="118"/>
      <c r="I26" s="118"/>
      <c r="J26" s="28"/>
      <c r="K26" s="28"/>
      <c r="L26" s="27"/>
      <c r="M26" s="28"/>
      <c r="N26" s="104"/>
      <c r="O26" s="36">
        <f t="shared" si="4"/>
        <v>0</v>
      </c>
      <c r="P26" s="36"/>
      <c r="Q26" s="36">
        <f t="shared" si="2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37</v>
      </c>
      <c r="D27" s="75" t="s">
        <v>64</v>
      </c>
      <c r="E27" s="78" t="s">
        <v>75</v>
      </c>
      <c r="F27" s="26"/>
      <c r="G27" s="30"/>
      <c r="H27" s="23"/>
      <c r="I27" s="22"/>
      <c r="J27" s="27"/>
      <c r="K27" s="27"/>
      <c r="L27" s="27"/>
      <c r="M27" s="27"/>
      <c r="N27" s="102"/>
      <c r="O27" s="36">
        <f t="shared" si="4"/>
        <v>0</v>
      </c>
      <c r="P27" s="36"/>
      <c r="Q27" s="36">
        <f t="shared" si="2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37</v>
      </c>
      <c r="D28" s="75" t="s">
        <v>64</v>
      </c>
      <c r="E28" s="78" t="s">
        <v>75</v>
      </c>
      <c r="F28" s="29"/>
      <c r="G28" s="30"/>
      <c r="H28" s="23"/>
      <c r="I28" s="22"/>
      <c r="J28" s="27"/>
      <c r="K28" s="27"/>
      <c r="L28" s="27"/>
      <c r="M28" s="27"/>
      <c r="N28" s="102"/>
      <c r="O28" s="36">
        <f t="shared" si="4"/>
        <v>0</v>
      </c>
      <c r="P28" s="36"/>
      <c r="Q28" s="36">
        <f t="shared" si="2"/>
        <v>0</v>
      </c>
      <c r="R28" s="36"/>
      <c r="S28" s="28"/>
    </row>
    <row r="29" spans="1:19" ht="15.75">
      <c r="A29" s="25">
        <f t="shared" si="0"/>
        <v>44132</v>
      </c>
      <c r="B29" s="20" t="s">
        <v>62</v>
      </c>
      <c r="C29" s="20" t="s">
        <v>37</v>
      </c>
      <c r="D29" s="75" t="s">
        <v>64</v>
      </c>
      <c r="E29" s="78" t="s">
        <v>75</v>
      </c>
      <c r="F29" s="29"/>
      <c r="G29" s="30"/>
      <c r="H29" s="23"/>
      <c r="I29" s="22"/>
      <c r="J29" s="27"/>
      <c r="K29" s="27"/>
      <c r="L29" s="27"/>
      <c r="M29" s="27"/>
      <c r="N29" s="102"/>
      <c r="O29" s="36">
        <f t="shared" si="4"/>
        <v>0</v>
      </c>
      <c r="P29" s="36"/>
      <c r="Q29" s="36">
        <f t="shared" si="2"/>
        <v>0</v>
      </c>
      <c r="R29" s="36"/>
      <c r="S29" s="28"/>
    </row>
    <row r="30" spans="1:19" ht="15.75">
      <c r="A30" s="25">
        <f t="shared" si="0"/>
        <v>44133</v>
      </c>
      <c r="B30" s="20" t="s">
        <v>62</v>
      </c>
      <c r="C30" s="20" t="s">
        <v>37</v>
      </c>
      <c r="D30" s="75" t="s">
        <v>64</v>
      </c>
      <c r="E30" s="78" t="s">
        <v>75</v>
      </c>
      <c r="F30" s="26"/>
      <c r="G30" s="30"/>
      <c r="H30" s="23"/>
      <c r="I30" s="30"/>
      <c r="J30" s="27"/>
      <c r="K30" s="27"/>
      <c r="L30" s="27"/>
      <c r="M30" s="27"/>
      <c r="N30" s="102"/>
      <c r="O30" s="36">
        <f t="shared" si="4"/>
        <v>0</v>
      </c>
      <c r="P30" s="36"/>
      <c r="Q30" s="36">
        <f t="shared" si="2"/>
        <v>0</v>
      </c>
      <c r="R30" s="36"/>
      <c r="S30" s="28"/>
    </row>
    <row r="31" spans="1:19" ht="15.75">
      <c r="A31" s="25">
        <f t="shared" si="0"/>
        <v>44134</v>
      </c>
      <c r="B31" s="20" t="s">
        <v>62</v>
      </c>
      <c r="C31" s="20" t="s">
        <v>37</v>
      </c>
      <c r="D31" s="75" t="s">
        <v>64</v>
      </c>
      <c r="E31" s="78" t="s">
        <v>75</v>
      </c>
      <c r="F31" s="31"/>
      <c r="G31" s="30"/>
      <c r="H31" s="23"/>
      <c r="I31" s="22"/>
      <c r="J31" s="27"/>
      <c r="K31" s="27"/>
      <c r="L31" s="27"/>
      <c r="M31" s="27"/>
      <c r="N31" s="102"/>
      <c r="O31" s="36">
        <f t="shared" si="4"/>
        <v>0</v>
      </c>
      <c r="P31" s="36"/>
      <c r="Q31" s="36">
        <f t="shared" si="2"/>
        <v>0</v>
      </c>
      <c r="R31" s="36"/>
      <c r="S31" s="28"/>
    </row>
    <row r="32" spans="1:19" ht="15.75">
      <c r="A32" s="25"/>
      <c r="B32" s="20" t="s">
        <v>62</v>
      </c>
      <c r="C32" s="20" t="s">
        <v>37</v>
      </c>
      <c r="D32" s="75" t="s">
        <v>64</v>
      </c>
      <c r="E32" s="78" t="s">
        <v>75</v>
      </c>
      <c r="F32" s="31"/>
      <c r="G32" s="30"/>
      <c r="H32" s="23"/>
      <c r="I32" s="22"/>
      <c r="J32" s="27"/>
      <c r="K32" s="27"/>
      <c r="L32" s="27"/>
      <c r="M32" s="27"/>
      <c r="N32" s="27"/>
      <c r="O32" s="36">
        <f t="shared" si="4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/>
      <c r="G33" s="130"/>
      <c r="H33" s="15"/>
      <c r="I33" s="15"/>
      <c r="J33" s="16">
        <f>SUM(J2:J32)</f>
        <v>2561.7900000000004</v>
      </c>
      <c r="K33" s="16">
        <f t="shared" ref="K33:N33" si="5">SUM(K2:K32)</f>
        <v>179.31</v>
      </c>
      <c r="L33" s="16">
        <f t="shared" si="5"/>
        <v>2741.1</v>
      </c>
      <c r="M33" s="15"/>
      <c r="N33" s="16">
        <f t="shared" si="5"/>
        <v>141.03100000000001</v>
      </c>
    </row>
    <row r="34" spans="1:14">
      <c r="A34" s="14"/>
    </row>
    <row r="35" spans="1:14">
      <c r="A35" s="14"/>
      <c r="G35" s="132"/>
      <c r="H35" s="11" t="s">
        <v>2</v>
      </c>
      <c r="I35" s="10"/>
      <c r="L35" s="9" t="e">
        <f>#REF!-L33</f>
        <v>#REF!</v>
      </c>
    </row>
    <row r="36" spans="1:14">
      <c r="A36" s="14"/>
      <c r="G36" s="133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134"/>
      <c r="I37" s="3" t="s">
        <v>1</v>
      </c>
      <c r="J37" s="3" t="s">
        <v>0</v>
      </c>
      <c r="L37" s="2">
        <f>L36/N33</f>
        <v>34.474689961781451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4"/>
  <sheetViews>
    <sheetView topLeftCell="A2" workbookViewId="0">
      <pane xSplit="1" topLeftCell="F1" activePane="topRight" state="frozen"/>
      <selection pane="topRight" activeCell="H27" sqref="H27"/>
    </sheetView>
  </sheetViews>
  <sheetFormatPr defaultColWidth="9" defaultRowHeight="15"/>
  <cols>
    <col min="1" max="1" width="12.28515625" style="1" customWidth="1"/>
    <col min="2" max="2" width="9.140625" style="1" customWidth="1"/>
    <col min="3" max="3" width="7.28515625" style="1" customWidth="1"/>
    <col min="4" max="4" width="11.5703125" style="1" customWidth="1"/>
    <col min="5" max="5" width="19.140625" style="1" customWidth="1"/>
    <col min="6" max="6" width="10" style="1" customWidth="1"/>
    <col min="7" max="7" width="17" style="13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35.8554687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2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38</v>
      </c>
      <c r="D2" s="75" t="s">
        <v>65</v>
      </c>
      <c r="E2" s="79" t="s">
        <v>82</v>
      </c>
      <c r="F2" s="20"/>
      <c r="G2" s="123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38</v>
      </c>
      <c r="D3" s="75" t="s">
        <v>65</v>
      </c>
      <c r="E3" s="79" t="s">
        <v>82</v>
      </c>
      <c r="F3" s="21"/>
      <c r="G3" s="30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38</v>
      </c>
      <c r="D4" s="75" t="s">
        <v>65</v>
      </c>
      <c r="E4" s="79" t="s">
        <v>82</v>
      </c>
      <c r="F4" s="28"/>
      <c r="G4" s="124"/>
      <c r="H4" s="28"/>
      <c r="I4" s="28"/>
      <c r="J4" s="28"/>
      <c r="K4" s="28"/>
      <c r="L4" s="27"/>
      <c r="M4" s="28"/>
      <c r="N4" s="28"/>
      <c r="O4" s="36">
        <f t="shared" ref="O4" si="1">+P3</f>
        <v>0</v>
      </c>
      <c r="P4" s="36"/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38</v>
      </c>
      <c r="D5" s="75" t="s">
        <v>65</v>
      </c>
      <c r="E5" s="79" t="s">
        <v>82</v>
      </c>
      <c r="F5" s="96" t="s">
        <v>83</v>
      </c>
      <c r="G5" s="138" t="s">
        <v>84</v>
      </c>
      <c r="H5" s="98" t="s">
        <v>85</v>
      </c>
      <c r="I5" s="96" t="s">
        <v>86</v>
      </c>
      <c r="J5" s="28">
        <v>345.79</v>
      </c>
      <c r="K5" s="28">
        <v>24.21</v>
      </c>
      <c r="L5" s="27">
        <f t="shared" ref="L5:L20" si="3">J5+K5</f>
        <v>370</v>
      </c>
      <c r="M5" s="28">
        <v>19.34</v>
      </c>
      <c r="N5" s="28">
        <v>19.131</v>
      </c>
      <c r="O5" s="36">
        <v>236446</v>
      </c>
      <c r="P5" s="36">
        <v>236650</v>
      </c>
      <c r="Q5" s="35">
        <f t="shared" si="2"/>
        <v>204</v>
      </c>
      <c r="R5" s="36">
        <v>236645</v>
      </c>
      <c r="S5" s="28"/>
    </row>
    <row r="6" spans="1:19" ht="15" customHeight="1">
      <c r="A6" s="25">
        <f t="shared" si="0"/>
        <v>44109</v>
      </c>
      <c r="B6" s="20" t="s">
        <v>62</v>
      </c>
      <c r="C6" s="20" t="s">
        <v>38</v>
      </c>
      <c r="D6" s="75" t="s">
        <v>65</v>
      </c>
      <c r="E6" s="79" t="s">
        <v>82</v>
      </c>
      <c r="F6" s="91" t="s">
        <v>119</v>
      </c>
      <c r="G6" s="126" t="s">
        <v>84</v>
      </c>
      <c r="H6" s="93" t="s">
        <v>89</v>
      </c>
      <c r="I6" s="92" t="s">
        <v>86</v>
      </c>
      <c r="J6" s="27">
        <v>542.05999999999995</v>
      </c>
      <c r="K6" s="27">
        <v>37.94</v>
      </c>
      <c r="L6" s="27">
        <f t="shared" si="3"/>
        <v>580</v>
      </c>
      <c r="M6" s="27">
        <v>19.34</v>
      </c>
      <c r="N6" s="99">
        <v>29.99</v>
      </c>
      <c r="O6" s="36">
        <v>236650</v>
      </c>
      <c r="P6" s="36">
        <v>236960</v>
      </c>
      <c r="Q6" s="35">
        <f t="shared" si="2"/>
        <v>310</v>
      </c>
      <c r="R6" s="36">
        <v>236965</v>
      </c>
      <c r="S6" s="28"/>
    </row>
    <row r="7" spans="1:19" ht="15" customHeight="1">
      <c r="A7" s="25">
        <f t="shared" si="0"/>
        <v>44110</v>
      </c>
      <c r="B7" s="20" t="s">
        <v>62</v>
      </c>
      <c r="C7" s="20" t="s">
        <v>38</v>
      </c>
      <c r="D7" s="75" t="s">
        <v>65</v>
      </c>
      <c r="E7" s="79" t="s">
        <v>82</v>
      </c>
      <c r="F7" s="116" t="s">
        <v>135</v>
      </c>
      <c r="G7" s="135" t="s">
        <v>130</v>
      </c>
      <c r="H7" s="117" t="s">
        <v>131</v>
      </c>
      <c r="I7" s="116" t="s">
        <v>4</v>
      </c>
      <c r="J7" s="28">
        <v>359.81</v>
      </c>
      <c r="K7" s="28">
        <v>25.19</v>
      </c>
      <c r="L7" s="27">
        <f t="shared" si="3"/>
        <v>385</v>
      </c>
      <c r="M7" s="28">
        <v>19.34</v>
      </c>
      <c r="N7" s="100">
        <v>19.907</v>
      </c>
      <c r="O7" s="36">
        <v>236965</v>
      </c>
      <c r="P7" s="36">
        <v>237207</v>
      </c>
      <c r="Q7" s="35">
        <f t="shared" si="2"/>
        <v>242</v>
      </c>
      <c r="R7" s="36">
        <v>237177</v>
      </c>
      <c r="S7" s="28"/>
    </row>
    <row r="8" spans="1:19" ht="15" customHeight="1">
      <c r="A8" s="25">
        <f t="shared" si="0"/>
        <v>44111</v>
      </c>
      <c r="B8" s="20" t="s">
        <v>62</v>
      </c>
      <c r="C8" s="20" t="s">
        <v>38</v>
      </c>
      <c r="D8" s="75" t="s">
        <v>65</v>
      </c>
      <c r="E8" s="79" t="s">
        <v>82</v>
      </c>
      <c r="F8" s="140" t="s">
        <v>154</v>
      </c>
      <c r="G8" s="141" t="s">
        <v>130</v>
      </c>
      <c r="H8" s="142" t="s">
        <v>131</v>
      </c>
      <c r="I8" s="140" t="s">
        <v>4</v>
      </c>
      <c r="J8" s="28">
        <v>635.51</v>
      </c>
      <c r="K8" s="28">
        <v>44.49</v>
      </c>
      <c r="L8" s="27">
        <f t="shared" si="3"/>
        <v>680</v>
      </c>
      <c r="M8" s="28">
        <v>19.34</v>
      </c>
      <c r="N8" s="100">
        <v>35.159999999999997</v>
      </c>
      <c r="O8" s="36">
        <v>237207</v>
      </c>
      <c r="P8" s="36">
        <v>237541</v>
      </c>
      <c r="Q8" s="35">
        <f t="shared" si="2"/>
        <v>334</v>
      </c>
      <c r="R8" s="36">
        <v>237512</v>
      </c>
      <c r="S8" s="28"/>
    </row>
    <row r="9" spans="1:19" ht="15" customHeight="1">
      <c r="A9" s="25">
        <f t="shared" si="0"/>
        <v>44112</v>
      </c>
      <c r="B9" s="20" t="s">
        <v>62</v>
      </c>
      <c r="C9" s="20" t="s">
        <v>38</v>
      </c>
      <c r="D9" s="75" t="s">
        <v>65</v>
      </c>
      <c r="E9" s="79" t="s">
        <v>82</v>
      </c>
      <c r="F9" s="143" t="s">
        <v>166</v>
      </c>
      <c r="G9" s="144" t="s">
        <v>130</v>
      </c>
      <c r="H9" s="145" t="s">
        <v>131</v>
      </c>
      <c r="I9" s="146" t="s">
        <v>4</v>
      </c>
      <c r="J9" s="27">
        <v>392.52</v>
      </c>
      <c r="K9" s="27">
        <v>27.48</v>
      </c>
      <c r="L9" s="27">
        <f t="shared" si="3"/>
        <v>420</v>
      </c>
      <c r="M9" s="27">
        <v>19.34</v>
      </c>
      <c r="N9" s="99">
        <v>21.716999999999999</v>
      </c>
      <c r="O9" s="36">
        <v>237541</v>
      </c>
      <c r="P9" s="36">
        <v>237787</v>
      </c>
      <c r="Q9" s="35">
        <f t="shared" si="2"/>
        <v>246</v>
      </c>
      <c r="R9" s="36">
        <v>237757</v>
      </c>
      <c r="S9" s="28"/>
    </row>
    <row r="10" spans="1:19" ht="15" customHeight="1">
      <c r="A10" s="25">
        <f t="shared" si="0"/>
        <v>44113</v>
      </c>
      <c r="B10" s="20" t="s">
        <v>62</v>
      </c>
      <c r="C10" s="20" t="s">
        <v>38</v>
      </c>
      <c r="D10" s="75" t="s">
        <v>65</v>
      </c>
      <c r="E10" s="79" t="s">
        <v>82</v>
      </c>
      <c r="F10" s="147" t="s">
        <v>178</v>
      </c>
      <c r="G10" s="148" t="s">
        <v>130</v>
      </c>
      <c r="H10" s="149" t="s">
        <v>131</v>
      </c>
      <c r="I10" s="147" t="s">
        <v>4</v>
      </c>
      <c r="J10" s="28">
        <v>476.64</v>
      </c>
      <c r="K10" s="28">
        <v>33.36</v>
      </c>
      <c r="L10" s="27">
        <f t="shared" si="3"/>
        <v>510</v>
      </c>
      <c r="M10" s="28">
        <v>19.34</v>
      </c>
      <c r="N10" s="100">
        <v>26.37</v>
      </c>
      <c r="O10" s="36">
        <v>237787</v>
      </c>
      <c r="P10" s="36">
        <v>238042</v>
      </c>
      <c r="Q10" s="35">
        <f t="shared" si="2"/>
        <v>255</v>
      </c>
      <c r="R10" s="36">
        <v>238012</v>
      </c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38</v>
      </c>
      <c r="D11" s="75" t="s">
        <v>65</v>
      </c>
      <c r="E11" s="79" t="s">
        <v>82</v>
      </c>
      <c r="F11" s="155" t="s">
        <v>199</v>
      </c>
      <c r="G11" s="156" t="s">
        <v>130</v>
      </c>
      <c r="H11" s="157" t="s">
        <v>131</v>
      </c>
      <c r="I11" s="158" t="s">
        <v>4</v>
      </c>
      <c r="J11" s="27">
        <v>504.67</v>
      </c>
      <c r="K11" s="27">
        <v>35.33</v>
      </c>
      <c r="L11" s="27">
        <f t="shared" si="3"/>
        <v>540</v>
      </c>
      <c r="M11" s="27">
        <v>19.64</v>
      </c>
      <c r="N11" s="99">
        <v>27.495000000000001</v>
      </c>
      <c r="O11" s="36">
        <v>238042</v>
      </c>
      <c r="P11" s="36">
        <v>238349</v>
      </c>
      <c r="Q11" s="36">
        <f t="shared" si="2"/>
        <v>307</v>
      </c>
      <c r="R11" s="36">
        <v>238319</v>
      </c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38</v>
      </c>
      <c r="D12" s="75" t="s">
        <v>65</v>
      </c>
      <c r="E12" s="79" t="s">
        <v>82</v>
      </c>
      <c r="F12" s="180" t="s">
        <v>208</v>
      </c>
      <c r="G12" s="181" t="s">
        <v>130</v>
      </c>
      <c r="H12" s="182" t="s">
        <v>131</v>
      </c>
      <c r="I12" s="180" t="s">
        <v>4</v>
      </c>
      <c r="J12" s="28">
        <v>345.79</v>
      </c>
      <c r="K12" s="28">
        <v>24.21</v>
      </c>
      <c r="L12" s="27">
        <f t="shared" si="3"/>
        <v>370</v>
      </c>
      <c r="M12" s="28">
        <v>19.64</v>
      </c>
      <c r="N12" s="100">
        <v>18.838999999999999</v>
      </c>
      <c r="O12" s="36">
        <v>238349</v>
      </c>
      <c r="P12" s="36">
        <v>238556</v>
      </c>
      <c r="Q12" s="36">
        <f t="shared" si="2"/>
        <v>207</v>
      </c>
      <c r="R12" s="36">
        <v>238525</v>
      </c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38</v>
      </c>
      <c r="D13" s="75" t="s">
        <v>65</v>
      </c>
      <c r="E13" s="79" t="s">
        <v>82</v>
      </c>
      <c r="F13" s="197" t="s">
        <v>220</v>
      </c>
      <c r="G13" s="198" t="s">
        <v>130</v>
      </c>
      <c r="H13" s="199" t="s">
        <v>131</v>
      </c>
      <c r="I13" s="197" t="s">
        <v>4</v>
      </c>
      <c r="J13" s="28">
        <v>439.25</v>
      </c>
      <c r="K13" s="28">
        <v>30.75</v>
      </c>
      <c r="L13" s="27">
        <f t="shared" si="3"/>
        <v>470</v>
      </c>
      <c r="M13" s="28">
        <v>19.64</v>
      </c>
      <c r="N13" s="100">
        <v>23.931000000000001</v>
      </c>
      <c r="O13" s="36">
        <v>238556</v>
      </c>
      <c r="P13" s="36">
        <v>238813</v>
      </c>
      <c r="Q13" s="36">
        <f t="shared" si="2"/>
        <v>257</v>
      </c>
      <c r="R13" s="36">
        <v>238784</v>
      </c>
      <c r="S13" s="28"/>
    </row>
    <row r="14" spans="1:19" s="89" customFormat="1" ht="15" customHeight="1">
      <c r="A14" s="83">
        <f t="shared" si="0"/>
        <v>44117</v>
      </c>
      <c r="B14" s="84" t="s">
        <v>62</v>
      </c>
      <c r="C14" s="84" t="s">
        <v>38</v>
      </c>
      <c r="D14" s="85" t="s">
        <v>65</v>
      </c>
      <c r="E14" s="110" t="s">
        <v>82</v>
      </c>
      <c r="F14" s="119"/>
      <c r="G14" s="129"/>
      <c r="H14" s="119"/>
      <c r="I14" s="119"/>
      <c r="J14" s="84"/>
      <c r="K14" s="84"/>
      <c r="L14" s="87"/>
      <c r="M14" s="84"/>
      <c r="N14" s="114"/>
      <c r="O14" s="88">
        <v>0</v>
      </c>
      <c r="P14" s="88"/>
      <c r="Q14" s="88">
        <f t="shared" si="2"/>
        <v>0</v>
      </c>
      <c r="R14" s="88"/>
      <c r="S14" s="84"/>
    </row>
    <row r="15" spans="1:19" ht="15" customHeight="1">
      <c r="A15" s="25">
        <f t="shared" si="0"/>
        <v>44118</v>
      </c>
      <c r="B15" s="20" t="s">
        <v>62</v>
      </c>
      <c r="C15" s="20" t="s">
        <v>38</v>
      </c>
      <c r="D15" s="75" t="s">
        <v>65</v>
      </c>
      <c r="E15" s="79" t="s">
        <v>82</v>
      </c>
      <c r="F15" s="208" t="s">
        <v>231</v>
      </c>
      <c r="G15" s="209" t="s">
        <v>130</v>
      </c>
      <c r="H15" s="207" t="s">
        <v>131</v>
      </c>
      <c r="I15" s="208" t="s">
        <v>4</v>
      </c>
      <c r="J15" s="28">
        <v>453.27</v>
      </c>
      <c r="K15" s="28">
        <v>31.73</v>
      </c>
      <c r="L15" s="27">
        <f t="shared" si="3"/>
        <v>485</v>
      </c>
      <c r="M15" s="28">
        <v>19.64</v>
      </c>
      <c r="N15" s="100">
        <v>24.693999999999999</v>
      </c>
      <c r="O15" s="36">
        <v>238813</v>
      </c>
      <c r="P15" s="36">
        <v>239083</v>
      </c>
      <c r="Q15" s="36">
        <f t="shared" si="2"/>
        <v>270</v>
      </c>
      <c r="R15" s="36">
        <v>239053</v>
      </c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38</v>
      </c>
      <c r="D16" s="75" t="s">
        <v>65</v>
      </c>
      <c r="E16" s="79" t="s">
        <v>82</v>
      </c>
      <c r="F16" s="224" t="s">
        <v>247</v>
      </c>
      <c r="G16" s="225" t="s">
        <v>117</v>
      </c>
      <c r="H16" s="205" t="s">
        <v>229</v>
      </c>
      <c r="I16" s="227" t="s">
        <v>4</v>
      </c>
      <c r="J16" s="27">
        <v>140.19</v>
      </c>
      <c r="K16" s="27">
        <v>9.81</v>
      </c>
      <c r="L16" s="27">
        <f t="shared" si="3"/>
        <v>150</v>
      </c>
      <c r="M16" s="27">
        <v>19.64</v>
      </c>
      <c r="N16" s="99">
        <v>7.64</v>
      </c>
      <c r="O16" s="36">
        <v>239083</v>
      </c>
      <c r="P16" s="36">
        <v>239181</v>
      </c>
      <c r="Q16" s="36">
        <f t="shared" si="2"/>
        <v>98</v>
      </c>
      <c r="R16" s="36">
        <v>239170</v>
      </c>
      <c r="S16" s="223" t="s">
        <v>242</v>
      </c>
    </row>
    <row r="17" spans="1:19" s="89" customFormat="1" ht="15" customHeight="1">
      <c r="A17" s="83">
        <f t="shared" si="0"/>
        <v>44120</v>
      </c>
      <c r="B17" s="84" t="s">
        <v>62</v>
      </c>
      <c r="C17" s="84" t="s">
        <v>38</v>
      </c>
      <c r="D17" s="85" t="s">
        <v>65</v>
      </c>
      <c r="E17" s="110" t="s">
        <v>82</v>
      </c>
      <c r="F17" s="119"/>
      <c r="G17" s="129"/>
      <c r="H17" s="119"/>
      <c r="I17" s="119"/>
      <c r="J17" s="84"/>
      <c r="K17" s="84"/>
      <c r="L17" s="87"/>
      <c r="M17" s="84"/>
      <c r="N17" s="114"/>
      <c r="O17" s="88">
        <v>0</v>
      </c>
      <c r="P17" s="88"/>
      <c r="Q17" s="88">
        <f t="shared" si="2"/>
        <v>0</v>
      </c>
      <c r="R17" s="88"/>
      <c r="S17" s="84"/>
    </row>
    <row r="18" spans="1:19" ht="15" customHeight="1">
      <c r="A18" s="25">
        <f t="shared" si="0"/>
        <v>44121</v>
      </c>
      <c r="B18" s="20" t="s">
        <v>62</v>
      </c>
      <c r="C18" s="20" t="s">
        <v>38</v>
      </c>
      <c r="D18" s="75" t="s">
        <v>65</v>
      </c>
      <c r="E18" s="79" t="s">
        <v>82</v>
      </c>
      <c r="F18" s="234" t="s">
        <v>255</v>
      </c>
      <c r="G18" s="235" t="s">
        <v>117</v>
      </c>
      <c r="H18" s="236" t="s">
        <v>229</v>
      </c>
      <c r="I18" s="234" t="s">
        <v>4</v>
      </c>
      <c r="J18" s="28">
        <v>140.19</v>
      </c>
      <c r="K18" s="28">
        <v>9.81</v>
      </c>
      <c r="L18" s="27">
        <f t="shared" si="3"/>
        <v>150</v>
      </c>
      <c r="M18" s="28">
        <v>19.34</v>
      </c>
      <c r="N18" s="100">
        <v>7.75</v>
      </c>
      <c r="O18" s="36">
        <v>239181</v>
      </c>
      <c r="P18" s="36">
        <v>239205</v>
      </c>
      <c r="Q18" s="36">
        <f t="shared" si="2"/>
        <v>24</v>
      </c>
      <c r="R18" s="36">
        <v>239196</v>
      </c>
      <c r="S18" s="237" t="s">
        <v>256</v>
      </c>
    </row>
    <row r="19" spans="1:19" ht="15" customHeight="1">
      <c r="A19" s="25">
        <f t="shared" si="0"/>
        <v>44122</v>
      </c>
      <c r="B19" s="20" t="s">
        <v>62</v>
      </c>
      <c r="C19" s="20" t="s">
        <v>38</v>
      </c>
      <c r="D19" s="75" t="s">
        <v>65</v>
      </c>
      <c r="E19" s="79" t="s">
        <v>82</v>
      </c>
      <c r="F19" s="254" t="s">
        <v>281</v>
      </c>
      <c r="G19" s="251" t="s">
        <v>282</v>
      </c>
      <c r="H19" s="255" t="s">
        <v>283</v>
      </c>
      <c r="I19" s="254" t="s">
        <v>144</v>
      </c>
      <c r="J19" s="28">
        <v>411.21</v>
      </c>
      <c r="K19" s="28">
        <v>28.79</v>
      </c>
      <c r="L19" s="27">
        <f t="shared" si="3"/>
        <v>440</v>
      </c>
      <c r="M19" s="28">
        <v>19.739999999999998</v>
      </c>
      <c r="N19" s="100">
        <v>22.29</v>
      </c>
      <c r="O19" s="36">
        <v>239205</v>
      </c>
      <c r="P19" s="36">
        <v>239405</v>
      </c>
      <c r="Q19" s="36">
        <f t="shared" si="2"/>
        <v>200</v>
      </c>
      <c r="R19" s="36">
        <v>239404</v>
      </c>
      <c r="S19" s="260" t="s">
        <v>284</v>
      </c>
    </row>
    <row r="20" spans="1:19" ht="15" customHeight="1">
      <c r="A20" s="25">
        <f t="shared" si="0"/>
        <v>44123</v>
      </c>
      <c r="B20" s="20" t="s">
        <v>62</v>
      </c>
      <c r="C20" s="20" t="s">
        <v>38</v>
      </c>
      <c r="D20" s="75" t="s">
        <v>65</v>
      </c>
      <c r="E20" s="79" t="s">
        <v>82</v>
      </c>
      <c r="F20" s="26">
        <v>177545</v>
      </c>
      <c r="G20" s="266" t="s">
        <v>109</v>
      </c>
      <c r="H20" s="142" t="s">
        <v>161</v>
      </c>
      <c r="I20" s="268" t="s">
        <v>111</v>
      </c>
      <c r="J20" s="27">
        <v>394.39</v>
      </c>
      <c r="K20" s="27">
        <v>27.61</v>
      </c>
      <c r="L20" s="27">
        <f t="shared" si="3"/>
        <v>422</v>
      </c>
      <c r="M20" s="27">
        <v>19.34</v>
      </c>
      <c r="N20" s="99">
        <v>21.82</v>
      </c>
      <c r="O20" s="36">
        <v>239405</v>
      </c>
      <c r="P20" s="36">
        <v>239650</v>
      </c>
      <c r="Q20" s="36">
        <f t="shared" si="2"/>
        <v>245</v>
      </c>
      <c r="R20" s="36">
        <v>239607</v>
      </c>
      <c r="S20" s="260" t="s">
        <v>284</v>
      </c>
    </row>
    <row r="21" spans="1:19" ht="15" customHeight="1">
      <c r="A21" s="25">
        <f t="shared" si="0"/>
        <v>44124</v>
      </c>
      <c r="B21" s="20" t="s">
        <v>62</v>
      </c>
      <c r="C21" s="20" t="s">
        <v>38</v>
      </c>
      <c r="D21" s="75" t="s">
        <v>65</v>
      </c>
      <c r="E21" s="79" t="s">
        <v>82</v>
      </c>
      <c r="F21" s="118"/>
      <c r="G21" s="128"/>
      <c r="H21" s="118"/>
      <c r="I21" s="118"/>
      <c r="J21" s="28"/>
      <c r="K21" s="28"/>
      <c r="L21" s="27"/>
      <c r="M21" s="28"/>
      <c r="N21" s="100"/>
      <c r="O21" s="36">
        <v>0</v>
      </c>
      <c r="P21" s="36"/>
      <c r="Q21" s="36">
        <f t="shared" si="2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38</v>
      </c>
      <c r="D22" s="75" t="s">
        <v>65</v>
      </c>
      <c r="E22" s="79" t="s">
        <v>82</v>
      </c>
      <c r="F22" s="26"/>
      <c r="G22" s="30"/>
      <c r="H22" s="23"/>
      <c r="I22" s="22"/>
      <c r="J22" s="27"/>
      <c r="K22" s="27"/>
      <c r="L22" s="27"/>
      <c r="M22" s="27"/>
      <c r="N22" s="99"/>
      <c r="O22" s="36">
        <f t="shared" ref="O22:O32" si="4">+P21</f>
        <v>0</v>
      </c>
      <c r="P22" s="36"/>
      <c r="Q22" s="36">
        <f t="shared" si="2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38</v>
      </c>
      <c r="D23" s="75" t="s">
        <v>65</v>
      </c>
      <c r="E23" s="79" t="s">
        <v>82</v>
      </c>
      <c r="F23" s="118"/>
      <c r="G23" s="128"/>
      <c r="H23" s="118"/>
      <c r="I23" s="118"/>
      <c r="J23" s="28"/>
      <c r="K23" s="28"/>
      <c r="L23" s="27"/>
      <c r="M23" s="28"/>
      <c r="N23" s="100"/>
      <c r="O23" s="36">
        <f t="shared" si="4"/>
        <v>0</v>
      </c>
      <c r="P23" s="36"/>
      <c r="Q23" s="36">
        <f t="shared" si="2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38</v>
      </c>
      <c r="D24" s="75" t="s">
        <v>65</v>
      </c>
      <c r="E24" s="79" t="s">
        <v>82</v>
      </c>
      <c r="F24" s="118"/>
      <c r="G24" s="128"/>
      <c r="H24" s="118"/>
      <c r="I24" s="118"/>
      <c r="J24" s="28"/>
      <c r="K24" s="28"/>
      <c r="L24" s="27"/>
      <c r="M24" s="28"/>
      <c r="N24" s="100"/>
      <c r="O24" s="36">
        <f t="shared" si="4"/>
        <v>0</v>
      </c>
      <c r="P24" s="36"/>
      <c r="Q24" s="36">
        <f t="shared" si="2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38</v>
      </c>
      <c r="D25" s="75" t="s">
        <v>65</v>
      </c>
      <c r="E25" s="79" t="s">
        <v>82</v>
      </c>
      <c r="F25" s="26"/>
      <c r="G25" s="30"/>
      <c r="H25" s="23"/>
      <c r="I25" s="22"/>
      <c r="J25" s="27"/>
      <c r="K25" s="27"/>
      <c r="L25" s="27"/>
      <c r="M25" s="27"/>
      <c r="N25" s="99"/>
      <c r="O25" s="36">
        <f t="shared" si="4"/>
        <v>0</v>
      </c>
      <c r="P25" s="36"/>
      <c r="Q25" s="36">
        <f t="shared" si="2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38</v>
      </c>
      <c r="D26" s="75" t="s">
        <v>65</v>
      </c>
      <c r="E26" s="79" t="s">
        <v>82</v>
      </c>
      <c r="F26" s="118"/>
      <c r="G26" s="128"/>
      <c r="H26" s="118"/>
      <c r="I26" s="118"/>
      <c r="J26" s="28"/>
      <c r="K26" s="28"/>
      <c r="L26" s="27"/>
      <c r="M26" s="28"/>
      <c r="N26" s="100"/>
      <c r="O26" s="36">
        <f t="shared" si="4"/>
        <v>0</v>
      </c>
      <c r="P26" s="36"/>
      <c r="Q26" s="36">
        <f t="shared" si="2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38</v>
      </c>
      <c r="D27" s="75" t="s">
        <v>65</v>
      </c>
      <c r="E27" s="79" t="s">
        <v>82</v>
      </c>
      <c r="F27" s="26"/>
      <c r="G27" s="30"/>
      <c r="H27" s="23"/>
      <c r="I27" s="22"/>
      <c r="J27" s="27"/>
      <c r="K27" s="27"/>
      <c r="L27" s="27"/>
      <c r="M27" s="27"/>
      <c r="N27" s="99"/>
      <c r="O27" s="36">
        <f t="shared" si="4"/>
        <v>0</v>
      </c>
      <c r="P27" s="36"/>
      <c r="Q27" s="36">
        <f t="shared" si="2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38</v>
      </c>
      <c r="D28" s="75" t="s">
        <v>65</v>
      </c>
      <c r="E28" s="79" t="s">
        <v>82</v>
      </c>
      <c r="F28" s="29"/>
      <c r="G28" s="30"/>
      <c r="H28" s="23"/>
      <c r="I28" s="22"/>
      <c r="J28" s="27"/>
      <c r="K28" s="27"/>
      <c r="L28" s="27"/>
      <c r="M28" s="27"/>
      <c r="N28" s="99"/>
      <c r="O28" s="36">
        <f t="shared" si="4"/>
        <v>0</v>
      </c>
      <c r="P28" s="36"/>
      <c r="Q28" s="36">
        <f t="shared" si="2"/>
        <v>0</v>
      </c>
      <c r="R28" s="36"/>
      <c r="S28" s="28"/>
    </row>
    <row r="29" spans="1:19" ht="15.75">
      <c r="A29" s="25">
        <f t="shared" si="0"/>
        <v>44132</v>
      </c>
      <c r="B29" s="20" t="s">
        <v>62</v>
      </c>
      <c r="C29" s="20" t="s">
        <v>38</v>
      </c>
      <c r="D29" s="75" t="s">
        <v>65</v>
      </c>
      <c r="E29" s="79" t="s">
        <v>82</v>
      </c>
      <c r="F29" s="29"/>
      <c r="G29" s="30"/>
      <c r="H29" s="23"/>
      <c r="I29" s="22"/>
      <c r="J29" s="27"/>
      <c r="K29" s="27"/>
      <c r="L29" s="27"/>
      <c r="M29" s="27"/>
      <c r="N29" s="99"/>
      <c r="O29" s="36">
        <f t="shared" si="4"/>
        <v>0</v>
      </c>
      <c r="P29" s="36"/>
      <c r="Q29" s="36">
        <f t="shared" si="2"/>
        <v>0</v>
      </c>
      <c r="R29" s="36"/>
      <c r="S29" s="28"/>
    </row>
    <row r="30" spans="1:19" ht="15.75">
      <c r="A30" s="25">
        <f t="shared" si="0"/>
        <v>44133</v>
      </c>
      <c r="B30" s="20" t="s">
        <v>62</v>
      </c>
      <c r="C30" s="20" t="s">
        <v>38</v>
      </c>
      <c r="D30" s="75" t="s">
        <v>65</v>
      </c>
      <c r="E30" s="79" t="s">
        <v>82</v>
      </c>
      <c r="F30" s="26"/>
      <c r="G30" s="30"/>
      <c r="H30" s="23"/>
      <c r="I30" s="30"/>
      <c r="J30" s="27"/>
      <c r="K30" s="27"/>
      <c r="L30" s="27"/>
      <c r="M30" s="27"/>
      <c r="N30" s="99"/>
      <c r="O30" s="36">
        <f t="shared" si="4"/>
        <v>0</v>
      </c>
      <c r="P30" s="36"/>
      <c r="Q30" s="36">
        <f t="shared" si="2"/>
        <v>0</v>
      </c>
      <c r="R30" s="36"/>
      <c r="S30" s="28"/>
    </row>
    <row r="31" spans="1:19" ht="15.75">
      <c r="A31" s="25">
        <f t="shared" si="0"/>
        <v>44134</v>
      </c>
      <c r="B31" s="20" t="s">
        <v>62</v>
      </c>
      <c r="C31" s="20" t="s">
        <v>38</v>
      </c>
      <c r="D31" s="75" t="s">
        <v>65</v>
      </c>
      <c r="E31" s="79" t="s">
        <v>82</v>
      </c>
      <c r="F31" s="31"/>
      <c r="G31" s="30"/>
      <c r="H31" s="23"/>
      <c r="I31" s="22"/>
      <c r="J31" s="27"/>
      <c r="K31" s="27"/>
      <c r="L31" s="27"/>
      <c r="M31" s="27"/>
      <c r="N31" s="99"/>
      <c r="O31" s="36">
        <f t="shared" si="4"/>
        <v>0</v>
      </c>
      <c r="P31" s="36"/>
      <c r="Q31" s="36">
        <f t="shared" si="2"/>
        <v>0</v>
      </c>
      <c r="R31" s="36"/>
      <c r="S31" s="28"/>
    </row>
    <row r="32" spans="1:19" ht="15.75">
      <c r="A32" s="25"/>
      <c r="B32" s="20" t="s">
        <v>62</v>
      </c>
      <c r="C32" s="20" t="s">
        <v>38</v>
      </c>
      <c r="D32" s="75" t="s">
        <v>65</v>
      </c>
      <c r="E32" s="79" t="s">
        <v>82</v>
      </c>
      <c r="F32" s="31"/>
      <c r="G32" s="30"/>
      <c r="H32" s="23"/>
      <c r="I32" s="22"/>
      <c r="J32" s="27"/>
      <c r="K32" s="27"/>
      <c r="L32" s="27"/>
      <c r="M32" s="27"/>
      <c r="N32" s="99"/>
      <c r="O32" s="36">
        <f t="shared" si="4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30"/>
      <c r="H33" s="15"/>
      <c r="I33" s="15"/>
      <c r="J33" s="16">
        <f>SUM(J2:J32)</f>
        <v>5581.2899999999991</v>
      </c>
      <c r="K33" s="16">
        <f t="shared" ref="K33:N33" si="5">SUM(K2:K32)</f>
        <v>390.71000000000009</v>
      </c>
      <c r="L33" s="16">
        <f t="shared" si="5"/>
        <v>5972</v>
      </c>
      <c r="M33" s="15"/>
      <c r="N33" s="16">
        <f t="shared" si="5"/>
        <v>306.73399999999998</v>
      </c>
    </row>
    <row r="34" spans="1:14">
      <c r="A34" s="14"/>
    </row>
    <row r="35" spans="1:14">
      <c r="A35" s="14"/>
      <c r="G35" s="132"/>
      <c r="H35" s="11" t="s">
        <v>2</v>
      </c>
      <c r="I35" s="10"/>
      <c r="L35" s="9" t="e">
        <f>#REF!-L33</f>
        <v>#REF!</v>
      </c>
    </row>
    <row r="36" spans="1:14">
      <c r="A36" s="14"/>
      <c r="G36" s="133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134"/>
      <c r="I37" s="3" t="s">
        <v>1</v>
      </c>
      <c r="J37" s="3" t="s">
        <v>0</v>
      </c>
      <c r="L37" s="2">
        <f>L36/N33</f>
        <v>15.85086752691257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4"/>
  <sheetViews>
    <sheetView topLeftCell="I2" workbookViewId="0">
      <selection activeCell="K25" sqref="K25"/>
    </sheetView>
  </sheetViews>
  <sheetFormatPr defaultColWidth="9" defaultRowHeight="15"/>
  <cols>
    <col min="1" max="1" width="10.7109375" style="1" customWidth="1"/>
    <col min="2" max="2" width="9.28515625" style="1" customWidth="1"/>
    <col min="3" max="3" width="6.42578125" style="1" customWidth="1"/>
    <col min="4" max="4" width="11.5703125" style="76" customWidth="1"/>
    <col min="5" max="5" width="19" style="1" customWidth="1"/>
    <col min="6" max="6" width="10.28515625" style="1" customWidth="1"/>
    <col min="7" max="7" width="17" style="13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49.8554687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74" t="s">
        <v>27</v>
      </c>
      <c r="E1" s="33" t="s">
        <v>25</v>
      </c>
      <c r="F1" s="17" t="s">
        <v>23</v>
      </c>
      <c r="G1" s="12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39</v>
      </c>
      <c r="D2" s="75" t="s">
        <v>66</v>
      </c>
      <c r="E2" s="79" t="s">
        <v>97</v>
      </c>
      <c r="F2" s="20"/>
      <c r="G2" s="123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39</v>
      </c>
      <c r="D3" s="75" t="s">
        <v>66</v>
      </c>
      <c r="E3" s="79" t="s">
        <v>97</v>
      </c>
      <c r="F3" s="21"/>
      <c r="G3" s="30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39</v>
      </c>
      <c r="D4" s="75" t="s">
        <v>66</v>
      </c>
      <c r="E4" s="79" t="s">
        <v>97</v>
      </c>
      <c r="F4" s="28"/>
      <c r="G4" s="124"/>
      <c r="H4" s="28"/>
      <c r="I4" s="28"/>
      <c r="J4" s="28"/>
      <c r="K4" s="28"/>
      <c r="L4" s="27"/>
      <c r="M4" s="28"/>
      <c r="N4" s="28"/>
      <c r="O4" s="36">
        <f t="shared" ref="O4:O32" si="1">+P3</f>
        <v>0</v>
      </c>
      <c r="P4" s="36"/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39</v>
      </c>
      <c r="D5" s="75" t="s">
        <v>66</v>
      </c>
      <c r="E5" s="79" t="s">
        <v>97</v>
      </c>
      <c r="F5" s="96" t="s">
        <v>103</v>
      </c>
      <c r="G5" s="138" t="s">
        <v>104</v>
      </c>
      <c r="H5" s="98" t="s">
        <v>105</v>
      </c>
      <c r="I5" s="96" t="s">
        <v>4</v>
      </c>
      <c r="J5" s="28">
        <v>467.29</v>
      </c>
      <c r="K5" s="28">
        <v>32.71</v>
      </c>
      <c r="L5" s="27">
        <f t="shared" ref="L5:L20" si="3">J5+K5</f>
        <v>500</v>
      </c>
      <c r="M5" s="28">
        <v>19.34</v>
      </c>
      <c r="N5" s="28">
        <v>25.853000000000002</v>
      </c>
      <c r="O5" s="36">
        <v>132765</v>
      </c>
      <c r="P5" s="36">
        <v>133039</v>
      </c>
      <c r="Q5" s="35">
        <f t="shared" si="2"/>
        <v>274</v>
      </c>
      <c r="R5" s="36">
        <v>133009</v>
      </c>
      <c r="S5" s="28"/>
    </row>
    <row r="6" spans="1:19" ht="15" customHeight="1">
      <c r="A6" s="25">
        <f t="shared" si="0"/>
        <v>44109</v>
      </c>
      <c r="B6" s="20" t="s">
        <v>62</v>
      </c>
      <c r="C6" s="20" t="s">
        <v>39</v>
      </c>
      <c r="D6" s="75" t="s">
        <v>66</v>
      </c>
      <c r="E6" s="79" t="s">
        <v>97</v>
      </c>
      <c r="F6" s="91" t="s">
        <v>123</v>
      </c>
      <c r="G6" s="126" t="s">
        <v>104</v>
      </c>
      <c r="H6" s="93" t="s">
        <v>124</v>
      </c>
      <c r="I6" s="92" t="s">
        <v>125</v>
      </c>
      <c r="J6" s="27">
        <v>467.29</v>
      </c>
      <c r="K6" s="27">
        <v>32.71</v>
      </c>
      <c r="L6" s="27">
        <f t="shared" si="3"/>
        <v>500</v>
      </c>
      <c r="M6" s="27">
        <v>19.34</v>
      </c>
      <c r="N6" s="99">
        <v>25.853000000000002</v>
      </c>
      <c r="O6" s="36">
        <v>133039</v>
      </c>
      <c r="P6" s="36">
        <v>133305</v>
      </c>
      <c r="Q6" s="35">
        <f t="shared" si="2"/>
        <v>266</v>
      </c>
      <c r="R6" s="36">
        <v>133275</v>
      </c>
      <c r="S6" s="28"/>
    </row>
    <row r="7" spans="1:19" ht="15" customHeight="1">
      <c r="A7" s="25">
        <f t="shared" si="0"/>
        <v>44110</v>
      </c>
      <c r="B7" s="20" t="s">
        <v>62</v>
      </c>
      <c r="C7" s="20" t="s">
        <v>39</v>
      </c>
      <c r="D7" s="75" t="s">
        <v>66</v>
      </c>
      <c r="E7" s="79" t="s">
        <v>97</v>
      </c>
      <c r="F7" s="120" t="s">
        <v>145</v>
      </c>
      <c r="G7" s="127" t="s">
        <v>146</v>
      </c>
      <c r="H7" s="121" t="s">
        <v>147</v>
      </c>
      <c r="I7" s="140" t="s">
        <v>163</v>
      </c>
      <c r="J7" s="28">
        <v>495.33</v>
      </c>
      <c r="K7" s="28">
        <v>34.67</v>
      </c>
      <c r="L7" s="27">
        <f t="shared" si="3"/>
        <v>530</v>
      </c>
      <c r="M7" s="28">
        <v>19.34</v>
      </c>
      <c r="N7" s="100">
        <v>27.404</v>
      </c>
      <c r="O7" s="36">
        <v>133305</v>
      </c>
      <c r="P7" s="36">
        <v>133562</v>
      </c>
      <c r="Q7" s="35">
        <f t="shared" si="2"/>
        <v>257</v>
      </c>
      <c r="R7" s="36">
        <v>133544</v>
      </c>
      <c r="S7" s="28"/>
    </row>
    <row r="8" spans="1:19" ht="15" customHeight="1">
      <c r="A8" s="25">
        <f t="shared" si="0"/>
        <v>44111</v>
      </c>
      <c r="B8" s="20" t="s">
        <v>62</v>
      </c>
      <c r="C8" s="20" t="s">
        <v>39</v>
      </c>
      <c r="D8" s="75" t="s">
        <v>66</v>
      </c>
      <c r="E8" s="79" t="s">
        <v>97</v>
      </c>
      <c r="F8" s="140" t="s">
        <v>160</v>
      </c>
      <c r="G8" s="141" t="s">
        <v>109</v>
      </c>
      <c r="H8" s="142" t="s">
        <v>161</v>
      </c>
      <c r="I8" s="140" t="s">
        <v>128</v>
      </c>
      <c r="J8" s="28">
        <v>205.61</v>
      </c>
      <c r="K8" s="28">
        <v>14.39</v>
      </c>
      <c r="L8" s="27">
        <f t="shared" si="3"/>
        <v>220</v>
      </c>
      <c r="M8" s="28">
        <v>19.32</v>
      </c>
      <c r="N8" s="100">
        <v>11.38</v>
      </c>
      <c r="O8" s="36">
        <v>133562</v>
      </c>
      <c r="P8" s="36">
        <v>133660</v>
      </c>
      <c r="Q8" s="35">
        <f t="shared" si="2"/>
        <v>98</v>
      </c>
      <c r="R8" s="36">
        <v>133651</v>
      </c>
      <c r="S8" s="28"/>
    </row>
    <row r="9" spans="1:19" ht="15" customHeight="1">
      <c r="A9" s="25">
        <f t="shared" si="0"/>
        <v>44112</v>
      </c>
      <c r="B9" s="20" t="s">
        <v>62</v>
      </c>
      <c r="C9" s="20" t="s">
        <v>39</v>
      </c>
      <c r="D9" s="75" t="s">
        <v>66</v>
      </c>
      <c r="E9" s="79" t="s">
        <v>97</v>
      </c>
      <c r="F9" s="143" t="s">
        <v>133</v>
      </c>
      <c r="G9" s="144" t="s">
        <v>117</v>
      </c>
      <c r="H9" s="145" t="s">
        <v>167</v>
      </c>
      <c r="I9" s="146" t="s">
        <v>4</v>
      </c>
      <c r="J9" s="27">
        <v>112.8</v>
      </c>
      <c r="K9" s="27">
        <v>7.9</v>
      </c>
      <c r="L9" s="27">
        <f t="shared" si="3"/>
        <v>120.7</v>
      </c>
      <c r="M9" s="27">
        <v>19.34</v>
      </c>
      <c r="N9" s="99">
        <v>6.24</v>
      </c>
      <c r="O9" s="36">
        <v>133660</v>
      </c>
      <c r="P9" s="36">
        <v>133709</v>
      </c>
      <c r="Q9" s="35">
        <f t="shared" si="2"/>
        <v>49</v>
      </c>
      <c r="R9" s="36">
        <v>133702</v>
      </c>
      <c r="S9" s="154" t="s">
        <v>190</v>
      </c>
    </row>
    <row r="10" spans="1:19" ht="15" customHeight="1">
      <c r="A10" s="25">
        <f t="shared" si="0"/>
        <v>44113</v>
      </c>
      <c r="B10" s="20" t="s">
        <v>62</v>
      </c>
      <c r="C10" s="20" t="s">
        <v>39</v>
      </c>
      <c r="D10" s="75" t="s">
        <v>66</v>
      </c>
      <c r="E10" s="79" t="s">
        <v>97</v>
      </c>
      <c r="F10" s="147" t="s">
        <v>181</v>
      </c>
      <c r="G10" s="148" t="s">
        <v>109</v>
      </c>
      <c r="H10" s="142" t="s">
        <v>161</v>
      </c>
      <c r="I10" s="140" t="s">
        <v>128</v>
      </c>
      <c r="J10" s="28">
        <v>196.26</v>
      </c>
      <c r="K10" s="28">
        <v>13.74</v>
      </c>
      <c r="L10" s="27">
        <f t="shared" si="3"/>
        <v>210</v>
      </c>
      <c r="M10" s="28">
        <v>19.32</v>
      </c>
      <c r="N10" s="100">
        <v>10.87</v>
      </c>
      <c r="O10" s="36">
        <v>133709</v>
      </c>
      <c r="P10" s="36">
        <v>133823</v>
      </c>
      <c r="Q10" s="35">
        <f t="shared" si="2"/>
        <v>114</v>
      </c>
      <c r="R10" s="36">
        <v>133814</v>
      </c>
      <c r="S10" s="28"/>
    </row>
    <row r="11" spans="1:19" ht="15" customHeight="1">
      <c r="A11" s="25">
        <f t="shared" si="0"/>
        <v>44114</v>
      </c>
      <c r="B11" s="20" t="s">
        <v>62</v>
      </c>
      <c r="C11" s="20" t="s">
        <v>39</v>
      </c>
      <c r="D11" s="75" t="s">
        <v>66</v>
      </c>
      <c r="E11" s="79" t="s">
        <v>97</v>
      </c>
      <c r="F11" s="155" t="s">
        <v>196</v>
      </c>
      <c r="G11" s="156" t="s">
        <v>109</v>
      </c>
      <c r="H11" s="142" t="s">
        <v>161</v>
      </c>
      <c r="I11" s="140" t="s">
        <v>128</v>
      </c>
      <c r="J11" s="27">
        <v>205.61</v>
      </c>
      <c r="K11" s="27">
        <v>14.39</v>
      </c>
      <c r="L11" s="27">
        <f t="shared" si="3"/>
        <v>220</v>
      </c>
      <c r="M11" s="27">
        <v>19.62</v>
      </c>
      <c r="N11" s="99">
        <v>11.21</v>
      </c>
      <c r="O11" s="36">
        <v>133823</v>
      </c>
      <c r="P11" s="36">
        <v>133931</v>
      </c>
      <c r="Q11" s="35">
        <f t="shared" si="2"/>
        <v>108</v>
      </c>
      <c r="R11" s="36">
        <v>133921</v>
      </c>
      <c r="S11" s="28"/>
    </row>
    <row r="12" spans="1:19" ht="15" customHeight="1">
      <c r="A12" s="25">
        <f t="shared" si="0"/>
        <v>44115</v>
      </c>
      <c r="B12" s="20" t="s">
        <v>62</v>
      </c>
      <c r="C12" s="20" t="s">
        <v>39</v>
      </c>
      <c r="D12" s="75" t="s">
        <v>66</v>
      </c>
      <c r="E12" s="79" t="s">
        <v>97</v>
      </c>
      <c r="F12" s="180" t="s">
        <v>212</v>
      </c>
      <c r="G12" s="181" t="s">
        <v>109</v>
      </c>
      <c r="H12" s="142" t="s">
        <v>161</v>
      </c>
      <c r="I12" s="140" t="s">
        <v>128</v>
      </c>
      <c r="J12" s="103">
        <v>327.10000000000002</v>
      </c>
      <c r="K12" s="103">
        <v>22.9</v>
      </c>
      <c r="L12" s="27">
        <f t="shared" si="3"/>
        <v>350</v>
      </c>
      <c r="M12" s="28">
        <v>19.62</v>
      </c>
      <c r="N12" s="100">
        <v>17.829999999999998</v>
      </c>
      <c r="O12" s="36">
        <v>133931</v>
      </c>
      <c r="P12" s="36">
        <v>134099</v>
      </c>
      <c r="Q12" s="35">
        <f t="shared" si="2"/>
        <v>168</v>
      </c>
      <c r="R12" s="36">
        <v>134090</v>
      </c>
      <c r="S12" s="28"/>
    </row>
    <row r="13" spans="1:19" ht="15" customHeight="1">
      <c r="A13" s="25">
        <f t="shared" si="0"/>
        <v>44116</v>
      </c>
      <c r="B13" s="20" t="s">
        <v>62</v>
      </c>
      <c r="C13" s="20" t="s">
        <v>39</v>
      </c>
      <c r="D13" s="75" t="s">
        <v>66</v>
      </c>
      <c r="E13" s="79" t="s">
        <v>97</v>
      </c>
      <c r="F13" s="197" t="s">
        <v>225</v>
      </c>
      <c r="G13" s="198" t="s">
        <v>109</v>
      </c>
      <c r="H13" s="142" t="s">
        <v>161</v>
      </c>
      <c r="I13" s="140" t="s">
        <v>128</v>
      </c>
      <c r="J13" s="103">
        <v>336.45</v>
      </c>
      <c r="K13" s="103">
        <v>23.55</v>
      </c>
      <c r="L13" s="27">
        <f t="shared" si="3"/>
        <v>360</v>
      </c>
      <c r="M13" s="28">
        <v>19.62</v>
      </c>
      <c r="N13" s="100">
        <v>18.34</v>
      </c>
      <c r="O13" s="36">
        <v>134099</v>
      </c>
      <c r="P13" s="36">
        <v>134275</v>
      </c>
      <c r="Q13" s="35">
        <f t="shared" si="2"/>
        <v>176</v>
      </c>
      <c r="R13" s="36">
        <v>134265</v>
      </c>
      <c r="S13" s="28"/>
    </row>
    <row r="14" spans="1:19" s="89" customFormat="1" ht="15" customHeight="1">
      <c r="A14" s="83">
        <f t="shared" si="0"/>
        <v>44117</v>
      </c>
      <c r="B14" s="84" t="s">
        <v>62</v>
      </c>
      <c r="C14" s="84" t="s">
        <v>39</v>
      </c>
      <c r="D14" s="85" t="s">
        <v>66</v>
      </c>
      <c r="E14" s="110" t="s">
        <v>97</v>
      </c>
      <c r="F14" s="119"/>
      <c r="G14" s="129"/>
      <c r="H14" s="119"/>
      <c r="I14" s="119"/>
      <c r="J14" s="190"/>
      <c r="K14" s="190"/>
      <c r="L14" s="87"/>
      <c r="M14" s="84"/>
      <c r="N14" s="114"/>
      <c r="O14" s="88">
        <v>0</v>
      </c>
      <c r="P14" s="88"/>
      <c r="Q14" s="88">
        <f t="shared" si="2"/>
        <v>0</v>
      </c>
      <c r="R14" s="88"/>
      <c r="S14" s="84"/>
    </row>
    <row r="15" spans="1:19" ht="15" customHeight="1">
      <c r="A15" s="25">
        <f t="shared" si="0"/>
        <v>44118</v>
      </c>
      <c r="B15" s="20" t="s">
        <v>62</v>
      </c>
      <c r="C15" s="20" t="s">
        <v>39</v>
      </c>
      <c r="D15" s="75" t="s">
        <v>66</v>
      </c>
      <c r="E15" s="79" t="s">
        <v>97</v>
      </c>
      <c r="F15" s="118">
        <v>2000201</v>
      </c>
      <c r="G15" s="209" t="s">
        <v>130</v>
      </c>
      <c r="H15" s="170" t="s">
        <v>131</v>
      </c>
      <c r="I15" s="208" t="s">
        <v>4</v>
      </c>
      <c r="J15" s="103">
        <v>635.51</v>
      </c>
      <c r="K15" s="103">
        <v>44.49</v>
      </c>
      <c r="L15" s="27">
        <f t="shared" si="3"/>
        <v>680</v>
      </c>
      <c r="M15" s="28">
        <v>19.64</v>
      </c>
      <c r="N15" s="100">
        <v>34.622999999999998</v>
      </c>
      <c r="O15" s="36">
        <v>134275</v>
      </c>
      <c r="P15" s="36">
        <v>134640</v>
      </c>
      <c r="Q15" s="35">
        <f t="shared" si="2"/>
        <v>365</v>
      </c>
      <c r="R15" s="36">
        <v>134610</v>
      </c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39</v>
      </c>
      <c r="D16" s="75" t="s">
        <v>66</v>
      </c>
      <c r="E16" s="79" t="s">
        <v>97</v>
      </c>
      <c r="F16" s="26">
        <v>2000216</v>
      </c>
      <c r="G16" s="225" t="s">
        <v>130</v>
      </c>
      <c r="H16" s="170" t="s">
        <v>131</v>
      </c>
      <c r="I16" s="227" t="s">
        <v>4</v>
      </c>
      <c r="J16" s="185">
        <v>644.86</v>
      </c>
      <c r="K16" s="185">
        <v>45.14</v>
      </c>
      <c r="L16" s="27">
        <f t="shared" si="3"/>
        <v>690</v>
      </c>
      <c r="M16" s="108">
        <v>19.64</v>
      </c>
      <c r="N16" s="99">
        <v>35.131999999999998</v>
      </c>
      <c r="O16" s="36">
        <v>134640</v>
      </c>
      <c r="P16" s="36">
        <v>135010</v>
      </c>
      <c r="Q16" s="35">
        <f t="shared" si="2"/>
        <v>370</v>
      </c>
      <c r="R16" s="36">
        <v>134980</v>
      </c>
      <c r="S16" s="28"/>
    </row>
    <row r="17" spans="1:19" s="89" customFormat="1" ht="15" customHeight="1">
      <c r="A17" s="83">
        <f t="shared" si="0"/>
        <v>44120</v>
      </c>
      <c r="B17" s="84" t="s">
        <v>62</v>
      </c>
      <c r="C17" s="84" t="s">
        <v>39</v>
      </c>
      <c r="D17" s="85" t="s">
        <v>66</v>
      </c>
      <c r="E17" s="110" t="s">
        <v>97</v>
      </c>
      <c r="F17" s="119"/>
      <c r="G17" s="129"/>
      <c r="H17" s="119"/>
      <c r="I17" s="119"/>
      <c r="J17" s="184"/>
      <c r="K17" s="184"/>
      <c r="L17" s="87"/>
      <c r="M17" s="84"/>
      <c r="N17" s="114"/>
      <c r="O17" s="88">
        <v>0</v>
      </c>
      <c r="P17" s="88"/>
      <c r="Q17" s="88">
        <f t="shared" si="2"/>
        <v>0</v>
      </c>
      <c r="R17" s="88"/>
      <c r="S17" s="84"/>
    </row>
    <row r="18" spans="1:19" ht="15" customHeight="1">
      <c r="A18" s="25">
        <f t="shared" si="0"/>
        <v>44121</v>
      </c>
      <c r="B18" s="20" t="s">
        <v>62</v>
      </c>
      <c r="C18" s="20" t="s">
        <v>39</v>
      </c>
      <c r="D18" s="75" t="s">
        <v>66</v>
      </c>
      <c r="E18" s="79" t="s">
        <v>97</v>
      </c>
      <c r="F18" s="238" t="s">
        <v>264</v>
      </c>
      <c r="G18" s="239" t="s">
        <v>130</v>
      </c>
      <c r="H18" s="240" t="s">
        <v>131</v>
      </c>
      <c r="I18" s="238" t="s">
        <v>4</v>
      </c>
      <c r="J18" s="183">
        <v>691.59</v>
      </c>
      <c r="K18" s="183">
        <v>48.41</v>
      </c>
      <c r="L18" s="27">
        <f t="shared" si="3"/>
        <v>740</v>
      </c>
      <c r="M18" s="28">
        <v>19.34</v>
      </c>
      <c r="N18" s="100">
        <v>38.262999999999998</v>
      </c>
      <c r="O18" s="36">
        <v>135010</v>
      </c>
      <c r="P18" s="36">
        <v>135409</v>
      </c>
      <c r="Q18" s="35">
        <f t="shared" si="2"/>
        <v>399</v>
      </c>
      <c r="R18" s="36">
        <v>135379</v>
      </c>
      <c r="S18" s="28"/>
    </row>
    <row r="19" spans="1:19" ht="15" customHeight="1">
      <c r="A19" s="25">
        <f t="shared" si="0"/>
        <v>44122</v>
      </c>
      <c r="B19" s="20" t="s">
        <v>62</v>
      </c>
      <c r="C19" s="20" t="s">
        <v>39</v>
      </c>
      <c r="D19" s="75" t="s">
        <v>66</v>
      </c>
      <c r="E19" s="79" t="s">
        <v>97</v>
      </c>
      <c r="F19" s="254" t="s">
        <v>277</v>
      </c>
      <c r="G19" s="251" t="s">
        <v>104</v>
      </c>
      <c r="H19" s="255" t="s">
        <v>105</v>
      </c>
      <c r="I19" s="254" t="s">
        <v>4</v>
      </c>
      <c r="J19" s="183">
        <v>392.52</v>
      </c>
      <c r="K19" s="183">
        <v>27.48</v>
      </c>
      <c r="L19" s="27">
        <f t="shared" si="3"/>
        <v>420</v>
      </c>
      <c r="M19" s="28">
        <v>19.34</v>
      </c>
      <c r="N19" s="100">
        <v>21.716000000000001</v>
      </c>
      <c r="O19" s="36">
        <v>135409</v>
      </c>
      <c r="P19" s="36">
        <v>135638</v>
      </c>
      <c r="Q19" s="35">
        <f t="shared" si="2"/>
        <v>229</v>
      </c>
      <c r="R19" s="36">
        <v>135607</v>
      </c>
      <c r="S19" s="28"/>
    </row>
    <row r="20" spans="1:19" ht="15" customHeight="1">
      <c r="A20" s="25">
        <f t="shared" si="0"/>
        <v>44123</v>
      </c>
      <c r="B20" s="20" t="s">
        <v>62</v>
      </c>
      <c r="C20" s="20" t="s">
        <v>39</v>
      </c>
      <c r="D20" s="75" t="s">
        <v>66</v>
      </c>
      <c r="E20" s="79" t="s">
        <v>97</v>
      </c>
      <c r="F20" s="265" t="s">
        <v>306</v>
      </c>
      <c r="G20" s="266" t="s">
        <v>104</v>
      </c>
      <c r="H20" s="267" t="s">
        <v>105</v>
      </c>
      <c r="I20" s="268" t="s">
        <v>4</v>
      </c>
      <c r="J20" s="185">
        <v>411.21</v>
      </c>
      <c r="K20" s="185">
        <v>28.79</v>
      </c>
      <c r="L20" s="27">
        <f t="shared" si="3"/>
        <v>440</v>
      </c>
      <c r="M20" s="27">
        <v>19.34</v>
      </c>
      <c r="N20" s="99">
        <v>22.75</v>
      </c>
      <c r="O20" s="36">
        <v>135638</v>
      </c>
      <c r="P20" s="36">
        <v>135893</v>
      </c>
      <c r="Q20" s="35">
        <f t="shared" si="2"/>
        <v>255</v>
      </c>
      <c r="R20" s="36">
        <v>135863</v>
      </c>
      <c r="S20" s="28"/>
    </row>
    <row r="21" spans="1:19" ht="15" customHeight="1">
      <c r="A21" s="25">
        <f t="shared" si="0"/>
        <v>44124</v>
      </c>
      <c r="B21" s="20" t="s">
        <v>62</v>
      </c>
      <c r="C21" s="20" t="s">
        <v>39</v>
      </c>
      <c r="D21" s="75" t="s">
        <v>66</v>
      </c>
      <c r="E21" s="79" t="s">
        <v>97</v>
      </c>
      <c r="F21" s="118"/>
      <c r="G21" s="128"/>
      <c r="H21" s="118"/>
      <c r="I21" s="118"/>
      <c r="J21" s="183"/>
      <c r="K21" s="183"/>
      <c r="L21" s="27"/>
      <c r="M21" s="28"/>
      <c r="N21" s="100"/>
      <c r="O21" s="36"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39</v>
      </c>
      <c r="D22" s="75" t="s">
        <v>66</v>
      </c>
      <c r="E22" s="79" t="s">
        <v>97</v>
      </c>
      <c r="F22" s="26"/>
      <c r="G22" s="30"/>
      <c r="H22" s="23"/>
      <c r="I22" s="22"/>
      <c r="J22" s="185"/>
      <c r="K22" s="185"/>
      <c r="L22" s="27"/>
      <c r="M22" s="27"/>
      <c r="N22" s="99"/>
      <c r="O22" s="36">
        <f t="shared" si="1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39</v>
      </c>
      <c r="D23" s="75" t="s">
        <v>66</v>
      </c>
      <c r="E23" s="79" t="s">
        <v>97</v>
      </c>
      <c r="F23" s="118"/>
      <c r="G23" s="128"/>
      <c r="H23" s="118"/>
      <c r="I23" s="118"/>
      <c r="J23" s="183"/>
      <c r="K23" s="183"/>
      <c r="L23" s="27"/>
      <c r="M23" s="28"/>
      <c r="N23" s="100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39</v>
      </c>
      <c r="D24" s="75" t="s">
        <v>66</v>
      </c>
      <c r="E24" s="79" t="s">
        <v>97</v>
      </c>
      <c r="F24" s="118"/>
      <c r="G24" s="128"/>
      <c r="H24" s="118"/>
      <c r="I24" s="118"/>
      <c r="J24" s="183"/>
      <c r="K24" s="183"/>
      <c r="L24" s="27"/>
      <c r="M24" s="28"/>
      <c r="N24" s="100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39</v>
      </c>
      <c r="D25" s="75" t="s">
        <v>66</v>
      </c>
      <c r="E25" s="79" t="s">
        <v>97</v>
      </c>
      <c r="F25" s="26"/>
      <c r="G25" s="30"/>
      <c r="H25" s="23"/>
      <c r="I25" s="22"/>
      <c r="J25" s="185"/>
      <c r="K25" s="185"/>
      <c r="L25" s="27"/>
      <c r="M25" s="27"/>
      <c r="N25" s="99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39</v>
      </c>
      <c r="D26" s="75" t="s">
        <v>66</v>
      </c>
      <c r="E26" s="79" t="s">
        <v>97</v>
      </c>
      <c r="F26" s="118"/>
      <c r="G26" s="128"/>
      <c r="H26" s="118"/>
      <c r="I26" s="118"/>
      <c r="J26" s="183"/>
      <c r="K26" s="183"/>
      <c r="L26" s="27"/>
      <c r="M26" s="28"/>
      <c r="N26" s="100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39</v>
      </c>
      <c r="D27" s="75" t="s">
        <v>66</v>
      </c>
      <c r="E27" s="79" t="s">
        <v>97</v>
      </c>
      <c r="F27" s="26"/>
      <c r="G27" s="30"/>
      <c r="H27" s="23"/>
      <c r="I27" s="22"/>
      <c r="J27" s="185"/>
      <c r="K27" s="185"/>
      <c r="L27" s="27"/>
      <c r="M27" s="27"/>
      <c r="N27" s="99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39</v>
      </c>
      <c r="D28" s="75" t="s">
        <v>66</v>
      </c>
      <c r="E28" s="79" t="s">
        <v>97</v>
      </c>
      <c r="F28" s="29"/>
      <c r="G28" s="30"/>
      <c r="H28" s="23"/>
      <c r="I28" s="22"/>
      <c r="J28" s="185"/>
      <c r="K28" s="185"/>
      <c r="L28" s="27"/>
      <c r="M28" s="27"/>
      <c r="N28" s="27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.75">
      <c r="A29" s="25">
        <f t="shared" si="0"/>
        <v>44132</v>
      </c>
      <c r="B29" s="20" t="s">
        <v>62</v>
      </c>
      <c r="C29" s="20" t="s">
        <v>39</v>
      </c>
      <c r="D29" s="75" t="s">
        <v>66</v>
      </c>
      <c r="E29" s="79" t="s">
        <v>97</v>
      </c>
      <c r="F29" s="29"/>
      <c r="G29" s="30"/>
      <c r="H29" s="23"/>
      <c r="I29" s="22"/>
      <c r="J29" s="185"/>
      <c r="K29" s="185"/>
      <c r="L29" s="27"/>
      <c r="M29" s="27"/>
      <c r="N29" s="27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 ht="15.75">
      <c r="A30" s="25">
        <f t="shared" si="0"/>
        <v>44133</v>
      </c>
      <c r="B30" s="20" t="s">
        <v>62</v>
      </c>
      <c r="C30" s="20" t="s">
        <v>39</v>
      </c>
      <c r="D30" s="75" t="s">
        <v>66</v>
      </c>
      <c r="E30" s="79" t="s">
        <v>97</v>
      </c>
      <c r="F30" s="26"/>
      <c r="G30" s="30"/>
      <c r="H30" s="23"/>
      <c r="I30" s="30"/>
      <c r="J30" s="185"/>
      <c r="K30" s="185"/>
      <c r="L30" s="27"/>
      <c r="M30" s="27"/>
      <c r="N30" s="27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 ht="15.75">
      <c r="A31" s="25">
        <f t="shared" si="0"/>
        <v>44134</v>
      </c>
      <c r="B31" s="20" t="s">
        <v>62</v>
      </c>
      <c r="C31" s="20" t="s">
        <v>39</v>
      </c>
      <c r="D31" s="75" t="s">
        <v>66</v>
      </c>
      <c r="E31" s="79" t="s">
        <v>97</v>
      </c>
      <c r="F31" s="31"/>
      <c r="G31" s="30"/>
      <c r="H31" s="23"/>
      <c r="I31" s="22"/>
      <c r="J31" s="185"/>
      <c r="K31" s="185"/>
      <c r="L31" s="27"/>
      <c r="M31" s="27"/>
      <c r="N31" s="27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 ht="15.75">
      <c r="A32" s="25"/>
      <c r="B32" s="20" t="s">
        <v>62</v>
      </c>
      <c r="C32" s="20" t="s">
        <v>39</v>
      </c>
      <c r="D32" s="75" t="s">
        <v>66</v>
      </c>
      <c r="E32" s="79" t="s">
        <v>97</v>
      </c>
      <c r="F32" s="31"/>
      <c r="G32" s="30"/>
      <c r="H32" s="23"/>
      <c r="I32" s="22"/>
      <c r="J32" s="185"/>
      <c r="K32" s="185"/>
      <c r="L32" s="27"/>
      <c r="M32" s="27"/>
      <c r="N32" s="27"/>
      <c r="O32" s="36">
        <f t="shared" si="1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30"/>
      <c r="H33" s="15"/>
      <c r="I33" s="15"/>
      <c r="J33" s="16">
        <f>SUM(J2:J32)</f>
        <v>5589.4299999999994</v>
      </c>
      <c r="K33" s="16">
        <f t="shared" ref="K33:N33" si="4">SUM(K2:K32)</f>
        <v>391.27000000000004</v>
      </c>
      <c r="L33" s="16">
        <f t="shared" si="4"/>
        <v>5980.7</v>
      </c>
      <c r="M33" s="15"/>
      <c r="N33" s="16">
        <f t="shared" si="4"/>
        <v>307.464</v>
      </c>
    </row>
    <row r="34" spans="1:14">
      <c r="A34" s="14"/>
    </row>
    <row r="35" spans="1:14">
      <c r="A35" s="14"/>
      <c r="G35" s="132"/>
      <c r="H35" s="11" t="s">
        <v>2</v>
      </c>
      <c r="I35" s="10"/>
      <c r="L35" s="9" t="e">
        <f>#REF!-L33</f>
        <v>#REF!</v>
      </c>
    </row>
    <row r="36" spans="1:14">
      <c r="A36" s="14"/>
      <c r="G36" s="133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134"/>
      <c r="I37" s="3" t="s">
        <v>1</v>
      </c>
      <c r="J37" s="3" t="s">
        <v>0</v>
      </c>
      <c r="L37" s="2">
        <f>L36/N33</f>
        <v>15.813233419197044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4"/>
  <sheetViews>
    <sheetView topLeftCell="I2" zoomScaleNormal="100" workbookViewId="0">
      <selection activeCell="M23" sqref="M23"/>
    </sheetView>
  </sheetViews>
  <sheetFormatPr defaultColWidth="9" defaultRowHeight="15"/>
  <cols>
    <col min="1" max="1" width="11.28515625" style="1" customWidth="1"/>
    <col min="2" max="2" width="9.42578125" style="1" customWidth="1"/>
    <col min="3" max="3" width="6.140625" style="1" customWidth="1"/>
    <col min="4" max="4" width="11.5703125" style="1" customWidth="1"/>
    <col min="5" max="5" width="20.42578125" style="1" customWidth="1"/>
    <col min="6" max="6" width="10" style="1" customWidth="1"/>
    <col min="7" max="7" width="17" style="13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41.710937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2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40</v>
      </c>
      <c r="D2" s="75" t="s">
        <v>67</v>
      </c>
      <c r="E2" s="79" t="s">
        <v>90</v>
      </c>
      <c r="F2" s="20"/>
      <c r="G2" s="123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40</v>
      </c>
      <c r="D3" s="75" t="s">
        <v>67</v>
      </c>
      <c r="E3" s="79" t="s">
        <v>90</v>
      </c>
      <c r="F3" s="21"/>
      <c r="G3" s="30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40</v>
      </c>
      <c r="D4" s="75" t="s">
        <v>67</v>
      </c>
      <c r="E4" s="79" t="s">
        <v>90</v>
      </c>
      <c r="F4" s="28"/>
      <c r="G4" s="124"/>
      <c r="H4" s="28"/>
      <c r="I4" s="28"/>
      <c r="J4" s="28"/>
      <c r="K4" s="28"/>
      <c r="L4" s="27"/>
      <c r="M4" s="28"/>
      <c r="N4" s="28"/>
      <c r="O4" s="36">
        <f t="shared" ref="O4:O32" si="1">+P3</f>
        <v>0</v>
      </c>
      <c r="P4" s="36"/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40</v>
      </c>
      <c r="D5" s="75" t="s">
        <v>67</v>
      </c>
      <c r="E5" s="79" t="s">
        <v>90</v>
      </c>
      <c r="F5" s="96" t="s">
        <v>91</v>
      </c>
      <c r="G5" s="138" t="s">
        <v>92</v>
      </c>
      <c r="H5" s="98" t="s">
        <v>93</v>
      </c>
      <c r="I5" s="96" t="s">
        <v>94</v>
      </c>
      <c r="J5" s="28">
        <v>350.47</v>
      </c>
      <c r="K5" s="28">
        <v>24.53</v>
      </c>
      <c r="L5" s="27">
        <f t="shared" ref="L5:L20" si="3">J5+K5</f>
        <v>375</v>
      </c>
      <c r="M5" s="28">
        <v>19.34</v>
      </c>
      <c r="N5" s="28">
        <v>19.390999999999998</v>
      </c>
      <c r="O5" s="36">
        <v>108209</v>
      </c>
      <c r="P5" s="36">
        <v>108393</v>
      </c>
      <c r="Q5" s="35">
        <f t="shared" si="2"/>
        <v>184</v>
      </c>
      <c r="R5" s="36">
        <v>108379</v>
      </c>
      <c r="S5" s="154" t="s">
        <v>194</v>
      </c>
    </row>
    <row r="6" spans="1:19" ht="15" customHeight="1">
      <c r="A6" s="25">
        <f t="shared" si="0"/>
        <v>44109</v>
      </c>
      <c r="B6" s="20" t="s">
        <v>62</v>
      </c>
      <c r="C6" s="20" t="s">
        <v>40</v>
      </c>
      <c r="D6" s="75" t="s">
        <v>67</v>
      </c>
      <c r="E6" s="79" t="s">
        <v>90</v>
      </c>
      <c r="F6" s="91" t="s">
        <v>121</v>
      </c>
      <c r="G6" s="126" t="s">
        <v>117</v>
      </c>
      <c r="H6" s="93" t="s">
        <v>118</v>
      </c>
      <c r="I6" s="92" t="s">
        <v>4</v>
      </c>
      <c r="J6" s="27">
        <v>233.64</v>
      </c>
      <c r="K6" s="27">
        <v>16.36</v>
      </c>
      <c r="L6" s="27">
        <f t="shared" si="3"/>
        <v>250</v>
      </c>
      <c r="M6" s="27">
        <v>19.34</v>
      </c>
      <c r="N6" s="99">
        <v>12.93</v>
      </c>
      <c r="O6" s="36">
        <v>108393</v>
      </c>
      <c r="P6" s="36">
        <v>108518</v>
      </c>
      <c r="Q6" s="35">
        <f t="shared" si="2"/>
        <v>125</v>
      </c>
      <c r="R6" s="36">
        <v>108506</v>
      </c>
      <c r="S6" s="154" t="s">
        <v>194</v>
      </c>
    </row>
    <row r="7" spans="1:19" ht="15" customHeight="1">
      <c r="A7" s="25">
        <f t="shared" si="0"/>
        <v>44110</v>
      </c>
      <c r="B7" s="20" t="s">
        <v>62</v>
      </c>
      <c r="C7" s="20" t="s">
        <v>40</v>
      </c>
      <c r="D7" s="75" t="s">
        <v>67</v>
      </c>
      <c r="E7" s="79" t="s">
        <v>90</v>
      </c>
      <c r="F7" s="120" t="s">
        <v>148</v>
      </c>
      <c r="G7" s="127" t="s">
        <v>92</v>
      </c>
      <c r="H7" s="121" t="s">
        <v>93</v>
      </c>
      <c r="I7" s="120" t="s">
        <v>94</v>
      </c>
      <c r="J7" s="28">
        <v>373.83</v>
      </c>
      <c r="K7" s="28">
        <v>26.17</v>
      </c>
      <c r="L7" s="27">
        <f t="shared" si="3"/>
        <v>400</v>
      </c>
      <c r="M7" s="28">
        <v>19.34</v>
      </c>
      <c r="N7" s="28">
        <v>20.684999999999999</v>
      </c>
      <c r="O7" s="36">
        <v>108518</v>
      </c>
      <c r="P7" s="36">
        <v>108686</v>
      </c>
      <c r="Q7" s="35">
        <f t="shared" si="2"/>
        <v>168</v>
      </c>
      <c r="R7" s="36">
        <v>108672</v>
      </c>
      <c r="S7" s="154" t="s">
        <v>194</v>
      </c>
    </row>
    <row r="8" spans="1:19" ht="15" customHeight="1">
      <c r="A8" s="25">
        <f t="shared" si="0"/>
        <v>44111</v>
      </c>
      <c r="B8" s="20" t="s">
        <v>62</v>
      </c>
      <c r="C8" s="20" t="s">
        <v>40</v>
      </c>
      <c r="D8" s="75" t="s">
        <v>67</v>
      </c>
      <c r="E8" s="79" t="s">
        <v>90</v>
      </c>
      <c r="F8" s="140" t="s">
        <v>157</v>
      </c>
      <c r="G8" s="141" t="s">
        <v>92</v>
      </c>
      <c r="H8" s="142" t="s">
        <v>93</v>
      </c>
      <c r="I8" s="140" t="s">
        <v>94</v>
      </c>
      <c r="J8" s="28">
        <v>374.39</v>
      </c>
      <c r="K8" s="28">
        <v>26.21</v>
      </c>
      <c r="L8" s="27">
        <f t="shared" si="3"/>
        <v>400.59999999999997</v>
      </c>
      <c r="M8" s="28">
        <v>19.34</v>
      </c>
      <c r="N8" s="28">
        <v>20.712</v>
      </c>
      <c r="O8" s="36">
        <v>108686</v>
      </c>
      <c r="P8" s="36">
        <v>108861</v>
      </c>
      <c r="Q8" s="35">
        <f t="shared" si="2"/>
        <v>175</v>
      </c>
      <c r="R8" s="36">
        <v>108847</v>
      </c>
      <c r="S8" s="154" t="s">
        <v>194</v>
      </c>
    </row>
    <row r="9" spans="1:19" ht="15" customHeight="1">
      <c r="A9" s="25">
        <f t="shared" si="0"/>
        <v>44112</v>
      </c>
      <c r="B9" s="20" t="s">
        <v>62</v>
      </c>
      <c r="C9" s="20" t="s">
        <v>40</v>
      </c>
      <c r="D9" s="75" t="s">
        <v>67</v>
      </c>
      <c r="E9" s="79" t="s">
        <v>90</v>
      </c>
      <c r="F9" s="143" t="s">
        <v>168</v>
      </c>
      <c r="G9" s="144" t="s">
        <v>117</v>
      </c>
      <c r="H9" s="145" t="s">
        <v>118</v>
      </c>
      <c r="I9" s="146" t="s">
        <v>4</v>
      </c>
      <c r="J9" s="27">
        <v>467.29</v>
      </c>
      <c r="K9" s="27">
        <v>32.71</v>
      </c>
      <c r="L9" s="27">
        <f t="shared" si="3"/>
        <v>500</v>
      </c>
      <c r="M9" s="27">
        <v>19.34</v>
      </c>
      <c r="N9" s="99">
        <v>25.85</v>
      </c>
      <c r="O9" s="36">
        <v>108861</v>
      </c>
      <c r="P9" s="36">
        <v>109117</v>
      </c>
      <c r="Q9" s="35">
        <f t="shared" si="2"/>
        <v>256</v>
      </c>
      <c r="R9" s="36">
        <v>109111</v>
      </c>
      <c r="S9" s="154" t="s">
        <v>194</v>
      </c>
    </row>
    <row r="10" spans="1:19" s="12" customFormat="1" ht="15" customHeight="1">
      <c r="A10" s="19">
        <f t="shared" si="0"/>
        <v>44113</v>
      </c>
      <c r="B10" s="20" t="s">
        <v>62</v>
      </c>
      <c r="C10" s="20" t="s">
        <v>40</v>
      </c>
      <c r="D10" s="161" t="s">
        <v>67</v>
      </c>
      <c r="E10" s="162" t="s">
        <v>90</v>
      </c>
      <c r="F10" s="163" t="s">
        <v>185</v>
      </c>
      <c r="G10" s="164" t="s">
        <v>84</v>
      </c>
      <c r="H10" s="165" t="s">
        <v>89</v>
      </c>
      <c r="I10" s="163" t="s">
        <v>186</v>
      </c>
      <c r="J10" s="20">
        <v>401.87</v>
      </c>
      <c r="K10" s="20">
        <v>28.13</v>
      </c>
      <c r="L10" s="24">
        <f t="shared" si="3"/>
        <v>430</v>
      </c>
      <c r="M10" s="20">
        <v>19.37</v>
      </c>
      <c r="N10" s="166">
        <v>22.2</v>
      </c>
      <c r="O10" s="35">
        <v>109117</v>
      </c>
      <c r="P10" s="35">
        <v>109385</v>
      </c>
      <c r="Q10" s="35">
        <f t="shared" si="2"/>
        <v>268</v>
      </c>
      <c r="R10" s="35">
        <v>109328</v>
      </c>
      <c r="S10" s="167" t="s">
        <v>194</v>
      </c>
    </row>
    <row r="11" spans="1:19" s="12" customFormat="1" ht="15" customHeight="1">
      <c r="A11" s="19">
        <f t="shared" si="0"/>
        <v>44114</v>
      </c>
      <c r="B11" s="20" t="s">
        <v>62</v>
      </c>
      <c r="C11" s="20" t="s">
        <v>40</v>
      </c>
      <c r="D11" s="161" t="s">
        <v>67</v>
      </c>
      <c r="E11" s="162" t="s">
        <v>90</v>
      </c>
      <c r="F11" s="168" t="s">
        <v>200</v>
      </c>
      <c r="G11" s="169" t="s">
        <v>130</v>
      </c>
      <c r="H11" s="170" t="s">
        <v>131</v>
      </c>
      <c r="I11" s="171" t="s">
        <v>4</v>
      </c>
      <c r="J11" s="24">
        <v>280.37</v>
      </c>
      <c r="K11" s="24">
        <v>19.63</v>
      </c>
      <c r="L11" s="24">
        <f t="shared" si="3"/>
        <v>300</v>
      </c>
      <c r="M11" s="24">
        <v>19.64</v>
      </c>
      <c r="N11" s="172">
        <v>15.275</v>
      </c>
      <c r="O11" s="35">
        <v>109385</v>
      </c>
      <c r="P11" s="35">
        <v>109499</v>
      </c>
      <c r="Q11" s="35">
        <f t="shared" si="2"/>
        <v>114</v>
      </c>
      <c r="R11" s="35">
        <v>109468</v>
      </c>
      <c r="S11" s="167" t="s">
        <v>194</v>
      </c>
    </row>
    <row r="12" spans="1:19" ht="15" customHeight="1">
      <c r="A12" s="25">
        <f t="shared" si="0"/>
        <v>44115</v>
      </c>
      <c r="B12" s="20" t="s">
        <v>62</v>
      </c>
      <c r="C12" s="20" t="s">
        <v>40</v>
      </c>
      <c r="D12" s="75" t="s">
        <v>67</v>
      </c>
      <c r="E12" s="79" t="s">
        <v>90</v>
      </c>
      <c r="F12" s="180" t="s">
        <v>214</v>
      </c>
      <c r="G12" s="181" t="s">
        <v>92</v>
      </c>
      <c r="H12" s="182" t="s">
        <v>93</v>
      </c>
      <c r="I12" s="180" t="s">
        <v>94</v>
      </c>
      <c r="J12" s="28">
        <v>467.29</v>
      </c>
      <c r="K12" s="28">
        <v>32.71</v>
      </c>
      <c r="L12" s="27">
        <f t="shared" si="3"/>
        <v>500</v>
      </c>
      <c r="M12" s="28">
        <v>19.64</v>
      </c>
      <c r="N12" s="100">
        <v>25.457999999999998</v>
      </c>
      <c r="O12" s="36">
        <v>109499</v>
      </c>
      <c r="P12" s="36">
        <v>109714</v>
      </c>
      <c r="Q12" s="35">
        <f t="shared" si="2"/>
        <v>215</v>
      </c>
      <c r="R12" s="36">
        <v>109700</v>
      </c>
      <c r="S12" s="167" t="s">
        <v>194</v>
      </c>
    </row>
    <row r="13" spans="1:19" ht="15" customHeight="1">
      <c r="A13" s="25">
        <f t="shared" si="0"/>
        <v>44116</v>
      </c>
      <c r="B13" s="20" t="s">
        <v>62</v>
      </c>
      <c r="C13" s="20" t="s">
        <v>40</v>
      </c>
      <c r="D13" s="75" t="s">
        <v>67</v>
      </c>
      <c r="E13" s="79" t="s">
        <v>90</v>
      </c>
      <c r="F13" s="197" t="s">
        <v>222</v>
      </c>
      <c r="G13" s="198" t="s">
        <v>117</v>
      </c>
      <c r="H13" s="199" t="s">
        <v>118</v>
      </c>
      <c r="I13" s="197" t="s">
        <v>4</v>
      </c>
      <c r="J13" s="28">
        <v>214.95</v>
      </c>
      <c r="K13" s="28">
        <v>15.05</v>
      </c>
      <c r="L13" s="27">
        <f t="shared" si="3"/>
        <v>230</v>
      </c>
      <c r="M13" s="28">
        <v>19.64</v>
      </c>
      <c r="N13" s="100">
        <v>11.71</v>
      </c>
      <c r="O13" s="36">
        <v>109714</v>
      </c>
      <c r="P13" s="36">
        <v>109812</v>
      </c>
      <c r="Q13" s="35">
        <f t="shared" si="2"/>
        <v>98</v>
      </c>
      <c r="R13" s="36">
        <v>109797</v>
      </c>
      <c r="S13" s="247" t="s">
        <v>194</v>
      </c>
    </row>
    <row r="14" spans="1:19" s="89" customFormat="1" ht="15" customHeight="1">
      <c r="A14" s="83">
        <f t="shared" si="0"/>
        <v>44117</v>
      </c>
      <c r="B14" s="84" t="s">
        <v>62</v>
      </c>
      <c r="C14" s="84" t="s">
        <v>40</v>
      </c>
      <c r="D14" s="85" t="s">
        <v>67</v>
      </c>
      <c r="E14" s="110" t="s">
        <v>90</v>
      </c>
      <c r="F14" s="119"/>
      <c r="G14" s="129"/>
      <c r="H14" s="119"/>
      <c r="I14" s="119"/>
      <c r="J14" s="84"/>
      <c r="K14" s="84"/>
      <c r="L14" s="87"/>
      <c r="M14" s="84"/>
      <c r="N14" s="114"/>
      <c r="O14" s="88">
        <v>0</v>
      </c>
      <c r="P14" s="88"/>
      <c r="Q14" s="88">
        <f t="shared" si="2"/>
        <v>0</v>
      </c>
      <c r="R14" s="88"/>
      <c r="S14" s="84"/>
    </row>
    <row r="15" spans="1:19" ht="15" customHeight="1">
      <c r="A15" s="25">
        <f t="shared" si="0"/>
        <v>44118</v>
      </c>
      <c r="B15" s="20" t="s">
        <v>62</v>
      </c>
      <c r="C15" s="20" t="s">
        <v>40</v>
      </c>
      <c r="D15" s="75" t="s">
        <v>67</v>
      </c>
      <c r="E15" s="79" t="s">
        <v>90</v>
      </c>
      <c r="F15" s="208" t="s">
        <v>232</v>
      </c>
      <c r="G15" s="209" t="s">
        <v>142</v>
      </c>
      <c r="H15" s="207" t="s">
        <v>143</v>
      </c>
      <c r="I15" s="208" t="s">
        <v>144</v>
      </c>
      <c r="J15" s="28">
        <v>560.75</v>
      </c>
      <c r="K15" s="28">
        <v>39.25</v>
      </c>
      <c r="L15" s="27">
        <f t="shared" si="3"/>
        <v>600</v>
      </c>
      <c r="M15" s="28">
        <v>19.64</v>
      </c>
      <c r="N15" s="100">
        <v>30.55</v>
      </c>
      <c r="O15" s="36">
        <v>109812</v>
      </c>
      <c r="P15" s="36">
        <v>110090</v>
      </c>
      <c r="Q15" s="35">
        <f t="shared" si="2"/>
        <v>278</v>
      </c>
      <c r="R15" s="36">
        <v>110062</v>
      </c>
      <c r="S15" s="28"/>
    </row>
    <row r="16" spans="1:19" ht="15" customHeight="1">
      <c r="A16" s="25">
        <f t="shared" si="0"/>
        <v>44119</v>
      </c>
      <c r="B16" s="20" t="s">
        <v>62</v>
      </c>
      <c r="C16" s="20" t="s">
        <v>40</v>
      </c>
      <c r="D16" s="75" t="s">
        <v>67</v>
      </c>
      <c r="E16" s="79" t="s">
        <v>90</v>
      </c>
      <c r="F16" s="246" t="s">
        <v>251</v>
      </c>
      <c r="G16" s="239" t="s">
        <v>117</v>
      </c>
      <c r="H16" s="226" t="s">
        <v>118</v>
      </c>
      <c r="I16" s="227" t="s">
        <v>4</v>
      </c>
      <c r="J16" s="27">
        <v>102.8</v>
      </c>
      <c r="K16" s="27">
        <v>7.2</v>
      </c>
      <c r="L16" s="27">
        <f t="shared" si="3"/>
        <v>110</v>
      </c>
      <c r="M16" s="27">
        <v>19.64</v>
      </c>
      <c r="N16" s="99">
        <v>5.6</v>
      </c>
      <c r="O16" s="36">
        <v>110090</v>
      </c>
      <c r="P16" s="36">
        <v>110129</v>
      </c>
      <c r="Q16" s="35">
        <f t="shared" si="2"/>
        <v>39</v>
      </c>
      <c r="R16" s="36">
        <v>110123</v>
      </c>
      <c r="S16" s="223" t="s">
        <v>243</v>
      </c>
    </row>
    <row r="17" spans="1:19" s="89" customFormat="1" ht="15" customHeight="1">
      <c r="A17" s="83">
        <f t="shared" si="0"/>
        <v>44120</v>
      </c>
      <c r="B17" s="84" t="s">
        <v>62</v>
      </c>
      <c r="C17" s="84" t="s">
        <v>40</v>
      </c>
      <c r="D17" s="85" t="s">
        <v>67</v>
      </c>
      <c r="E17" s="110" t="s">
        <v>90</v>
      </c>
      <c r="F17" s="119"/>
      <c r="G17" s="129"/>
      <c r="H17" s="119"/>
      <c r="I17" s="119"/>
      <c r="J17" s="84"/>
      <c r="K17" s="84"/>
      <c r="L17" s="87"/>
      <c r="M17" s="84"/>
      <c r="N17" s="114"/>
      <c r="O17" s="88">
        <v>0</v>
      </c>
      <c r="P17" s="88"/>
      <c r="Q17" s="88">
        <f t="shared" si="2"/>
        <v>0</v>
      </c>
      <c r="R17" s="88"/>
      <c r="S17" s="84"/>
    </row>
    <row r="18" spans="1:19" ht="15" customHeight="1">
      <c r="A18" s="25">
        <f t="shared" si="0"/>
        <v>44121</v>
      </c>
      <c r="B18" s="20" t="s">
        <v>62</v>
      </c>
      <c r="C18" s="20" t="s">
        <v>40</v>
      </c>
      <c r="D18" s="75" t="s">
        <v>67</v>
      </c>
      <c r="E18" s="79" t="s">
        <v>90</v>
      </c>
      <c r="F18" s="238" t="s">
        <v>261</v>
      </c>
      <c r="G18" s="239" t="s">
        <v>84</v>
      </c>
      <c r="H18" s="240" t="s">
        <v>85</v>
      </c>
      <c r="I18" s="238" t="s">
        <v>152</v>
      </c>
      <c r="J18" s="28">
        <v>242.99</v>
      </c>
      <c r="K18" s="28">
        <v>17.010000000000002</v>
      </c>
      <c r="L18" s="27">
        <f t="shared" si="3"/>
        <v>260</v>
      </c>
      <c r="M18" s="28">
        <v>19.32</v>
      </c>
      <c r="N18" s="100">
        <v>13.46</v>
      </c>
      <c r="O18" s="36">
        <v>110129</v>
      </c>
      <c r="P18" s="36">
        <v>110262</v>
      </c>
      <c r="Q18" s="35">
        <f t="shared" si="2"/>
        <v>133</v>
      </c>
      <c r="R18" s="36">
        <v>110270</v>
      </c>
      <c r="S18" s="245" t="s">
        <v>262</v>
      </c>
    </row>
    <row r="19" spans="1:19" ht="15" customHeight="1">
      <c r="A19" s="25">
        <f t="shared" si="0"/>
        <v>44122</v>
      </c>
      <c r="B19" s="20" t="s">
        <v>62</v>
      </c>
      <c r="C19" s="20" t="s">
        <v>40</v>
      </c>
      <c r="D19" s="75" t="s">
        <v>67</v>
      </c>
      <c r="E19" s="79" t="s">
        <v>90</v>
      </c>
      <c r="F19" s="254" t="s">
        <v>266</v>
      </c>
      <c r="G19" s="251" t="s">
        <v>117</v>
      </c>
      <c r="H19" s="255" t="s">
        <v>118</v>
      </c>
      <c r="I19" s="254" t="s">
        <v>4</v>
      </c>
      <c r="J19" s="103">
        <v>327.10000000000002</v>
      </c>
      <c r="K19" s="103">
        <v>22.9</v>
      </c>
      <c r="L19" s="27">
        <f t="shared" si="3"/>
        <v>350</v>
      </c>
      <c r="M19" s="28">
        <v>19.34</v>
      </c>
      <c r="N19" s="100">
        <v>18.100000000000001</v>
      </c>
      <c r="O19" s="36">
        <v>110270</v>
      </c>
      <c r="P19" s="36">
        <v>110451</v>
      </c>
      <c r="Q19" s="35">
        <f t="shared" si="2"/>
        <v>181</v>
      </c>
      <c r="R19" s="36">
        <v>110445</v>
      </c>
      <c r="S19" s="245" t="s">
        <v>262</v>
      </c>
    </row>
    <row r="20" spans="1:19" ht="15" customHeight="1">
      <c r="A20" s="25">
        <f t="shared" si="0"/>
        <v>44123</v>
      </c>
      <c r="B20" s="20" t="s">
        <v>62</v>
      </c>
      <c r="C20" s="20" t="s">
        <v>40</v>
      </c>
      <c r="D20" s="75" t="s">
        <v>67</v>
      </c>
      <c r="E20" s="79" t="s">
        <v>90</v>
      </c>
      <c r="F20" s="265" t="s">
        <v>305</v>
      </c>
      <c r="G20" s="266" t="s">
        <v>79</v>
      </c>
      <c r="H20" s="267" t="s">
        <v>250</v>
      </c>
      <c r="I20" s="268" t="s">
        <v>81</v>
      </c>
      <c r="J20" s="185">
        <v>532.71</v>
      </c>
      <c r="K20" s="185">
        <v>37.29</v>
      </c>
      <c r="L20" s="27">
        <f t="shared" si="3"/>
        <v>570</v>
      </c>
      <c r="M20" s="27">
        <v>19.34</v>
      </c>
      <c r="N20" s="99">
        <v>29.47</v>
      </c>
      <c r="O20" s="36">
        <v>110451</v>
      </c>
      <c r="P20" s="36">
        <v>110729</v>
      </c>
      <c r="Q20" s="35">
        <f t="shared" si="2"/>
        <v>278</v>
      </c>
      <c r="R20" s="36">
        <v>110720</v>
      </c>
      <c r="S20" s="245" t="s">
        <v>262</v>
      </c>
    </row>
    <row r="21" spans="1:19" ht="15" customHeight="1">
      <c r="A21" s="25">
        <f t="shared" si="0"/>
        <v>44124</v>
      </c>
      <c r="B21" s="20" t="s">
        <v>62</v>
      </c>
      <c r="C21" s="20" t="s">
        <v>40</v>
      </c>
      <c r="D21" s="75" t="s">
        <v>67</v>
      </c>
      <c r="E21" s="79" t="s">
        <v>90</v>
      </c>
      <c r="F21" s="118"/>
      <c r="G21" s="128"/>
      <c r="H21" s="118"/>
      <c r="I21" s="118"/>
      <c r="J21" s="183"/>
      <c r="K21" s="183"/>
      <c r="L21" s="27"/>
      <c r="M21" s="28"/>
      <c r="N21" s="100"/>
      <c r="O21" s="36"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40</v>
      </c>
      <c r="D22" s="75" t="s">
        <v>67</v>
      </c>
      <c r="E22" s="79" t="s">
        <v>90</v>
      </c>
      <c r="F22" s="26"/>
      <c r="G22" s="30"/>
      <c r="H22" s="23"/>
      <c r="I22" s="22"/>
      <c r="J22" s="185"/>
      <c r="K22" s="185"/>
      <c r="L22" s="27"/>
      <c r="M22" s="27"/>
      <c r="N22" s="99"/>
      <c r="O22" s="36">
        <f t="shared" si="1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40</v>
      </c>
      <c r="D23" s="75" t="s">
        <v>67</v>
      </c>
      <c r="E23" s="79" t="s">
        <v>90</v>
      </c>
      <c r="F23" s="118"/>
      <c r="G23" s="128"/>
      <c r="H23" s="118"/>
      <c r="I23" s="118"/>
      <c r="J23" s="183"/>
      <c r="K23" s="183"/>
      <c r="L23" s="27"/>
      <c r="M23" s="28"/>
      <c r="N23" s="100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40</v>
      </c>
      <c r="D24" s="75" t="s">
        <v>67</v>
      </c>
      <c r="E24" s="79" t="s">
        <v>90</v>
      </c>
      <c r="F24" s="118"/>
      <c r="G24" s="128"/>
      <c r="H24" s="118"/>
      <c r="I24" s="118"/>
      <c r="J24" s="183"/>
      <c r="K24" s="183"/>
      <c r="L24" s="27"/>
      <c r="M24" s="28"/>
      <c r="N24" s="100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40</v>
      </c>
      <c r="D25" s="75" t="s">
        <v>67</v>
      </c>
      <c r="E25" s="79" t="s">
        <v>90</v>
      </c>
      <c r="F25" s="26"/>
      <c r="G25" s="30"/>
      <c r="H25" s="23"/>
      <c r="I25" s="22"/>
      <c r="J25" s="185"/>
      <c r="K25" s="185"/>
      <c r="L25" s="27"/>
      <c r="M25" s="27"/>
      <c r="N25" s="99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40</v>
      </c>
      <c r="D26" s="75" t="s">
        <v>67</v>
      </c>
      <c r="E26" s="79" t="s">
        <v>90</v>
      </c>
      <c r="F26" s="118"/>
      <c r="G26" s="128"/>
      <c r="H26" s="118"/>
      <c r="I26" s="118"/>
      <c r="J26" s="183"/>
      <c r="K26" s="183"/>
      <c r="L26" s="27"/>
      <c r="M26" s="28"/>
      <c r="N26" s="100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40</v>
      </c>
      <c r="D27" s="75" t="s">
        <v>67</v>
      </c>
      <c r="E27" s="79" t="s">
        <v>90</v>
      </c>
      <c r="F27" s="26"/>
      <c r="G27" s="30"/>
      <c r="H27" s="23"/>
      <c r="I27" s="22"/>
      <c r="J27" s="185"/>
      <c r="K27" s="185"/>
      <c r="L27" s="27"/>
      <c r="M27" s="27"/>
      <c r="N27" s="99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40</v>
      </c>
      <c r="D28" s="75" t="s">
        <v>67</v>
      </c>
      <c r="E28" s="79" t="s">
        <v>90</v>
      </c>
      <c r="F28" s="29"/>
      <c r="G28" s="30"/>
      <c r="H28" s="23"/>
      <c r="I28" s="22"/>
      <c r="J28" s="185"/>
      <c r="K28" s="185"/>
      <c r="L28" s="27"/>
      <c r="M28" s="27"/>
      <c r="N28" s="99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.75">
      <c r="A29" s="25">
        <f t="shared" si="0"/>
        <v>44132</v>
      </c>
      <c r="B29" s="20" t="s">
        <v>62</v>
      </c>
      <c r="C29" s="20" t="s">
        <v>40</v>
      </c>
      <c r="D29" s="75" t="s">
        <v>67</v>
      </c>
      <c r="E29" s="79" t="s">
        <v>90</v>
      </c>
      <c r="F29" s="29"/>
      <c r="G29" s="30"/>
      <c r="H29" s="23"/>
      <c r="I29" s="22"/>
      <c r="J29" s="185"/>
      <c r="K29" s="185"/>
      <c r="L29" s="27"/>
      <c r="M29" s="27"/>
      <c r="N29" s="99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 ht="15.75">
      <c r="A30" s="25">
        <f t="shared" si="0"/>
        <v>44133</v>
      </c>
      <c r="B30" s="20" t="s">
        <v>62</v>
      </c>
      <c r="C30" s="20" t="s">
        <v>40</v>
      </c>
      <c r="D30" s="75" t="s">
        <v>67</v>
      </c>
      <c r="E30" s="79" t="s">
        <v>90</v>
      </c>
      <c r="F30" s="26"/>
      <c r="G30" s="30"/>
      <c r="H30" s="23"/>
      <c r="I30" s="30"/>
      <c r="J30" s="185"/>
      <c r="K30" s="185"/>
      <c r="L30" s="27"/>
      <c r="M30" s="27"/>
      <c r="N30" s="99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 ht="15.75">
      <c r="A31" s="25">
        <f t="shared" si="0"/>
        <v>44134</v>
      </c>
      <c r="B31" s="20" t="s">
        <v>62</v>
      </c>
      <c r="C31" s="20" t="s">
        <v>40</v>
      </c>
      <c r="D31" s="75" t="s">
        <v>67</v>
      </c>
      <c r="E31" s="79" t="s">
        <v>90</v>
      </c>
      <c r="F31" s="31"/>
      <c r="G31" s="30"/>
      <c r="H31" s="23"/>
      <c r="I31" s="22"/>
      <c r="J31" s="185"/>
      <c r="K31" s="185"/>
      <c r="L31" s="27"/>
      <c r="M31" s="27"/>
      <c r="N31" s="99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 ht="15.75">
      <c r="A32" s="25"/>
      <c r="B32" s="20" t="s">
        <v>62</v>
      </c>
      <c r="C32" s="20" t="s">
        <v>40</v>
      </c>
      <c r="D32" s="75" t="s">
        <v>67</v>
      </c>
      <c r="E32" s="79" t="s">
        <v>90</v>
      </c>
      <c r="F32" s="31"/>
      <c r="G32" s="30"/>
      <c r="H32" s="23"/>
      <c r="I32" s="22"/>
      <c r="J32" s="185"/>
      <c r="K32" s="185"/>
      <c r="L32" s="27"/>
      <c r="M32" s="27"/>
      <c r="N32" s="99"/>
      <c r="O32" s="36">
        <f t="shared" si="1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30"/>
      <c r="H33" s="15"/>
      <c r="I33" s="15"/>
      <c r="J33" s="16">
        <f>SUM(J2:J32)</f>
        <v>4930.45</v>
      </c>
      <c r="K33" s="16">
        <f t="shared" ref="K33:N33" si="4">SUM(K2:K32)</f>
        <v>345.15</v>
      </c>
      <c r="L33" s="16">
        <f t="shared" si="4"/>
        <v>5275.6</v>
      </c>
      <c r="M33" s="15"/>
      <c r="N33" s="16">
        <f t="shared" si="4"/>
        <v>271.39100000000002</v>
      </c>
    </row>
    <row r="34" spans="1:14">
      <c r="A34" s="14"/>
    </row>
    <row r="35" spans="1:14">
      <c r="A35" s="14"/>
      <c r="G35" s="132"/>
      <c r="H35" s="11" t="s">
        <v>2</v>
      </c>
      <c r="I35" s="10"/>
      <c r="L35" s="9" t="e">
        <f>#REF!-L33</f>
        <v>#REF!</v>
      </c>
    </row>
    <row r="36" spans="1:14">
      <c r="A36" s="14"/>
      <c r="G36" s="133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134"/>
      <c r="I37" s="3" t="s">
        <v>1</v>
      </c>
      <c r="J37" s="3" t="s">
        <v>0</v>
      </c>
      <c r="L37" s="2">
        <f>L36/N33</f>
        <v>17.91511140752641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4"/>
  <sheetViews>
    <sheetView topLeftCell="I2" workbookViewId="0">
      <selection activeCell="S20" sqref="S20"/>
    </sheetView>
  </sheetViews>
  <sheetFormatPr defaultColWidth="9" defaultRowHeight="15"/>
  <cols>
    <col min="1" max="1" width="11" style="1" customWidth="1"/>
    <col min="2" max="2" width="9" style="1" customWidth="1"/>
    <col min="3" max="3" width="6.42578125" style="1" customWidth="1"/>
    <col min="4" max="4" width="11.5703125" style="1" customWidth="1"/>
    <col min="5" max="5" width="19" style="1" customWidth="1"/>
    <col min="6" max="6" width="10.7109375" style="1" customWidth="1"/>
    <col min="7" max="7" width="17" style="13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42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2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41</v>
      </c>
      <c r="D2" s="75" t="s">
        <v>68</v>
      </c>
      <c r="E2" s="81" t="s">
        <v>98</v>
      </c>
      <c r="F2" s="20"/>
      <c r="G2" s="123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41</v>
      </c>
      <c r="D3" s="75" t="s">
        <v>68</v>
      </c>
      <c r="E3" s="81" t="s">
        <v>98</v>
      </c>
      <c r="F3" s="21"/>
      <c r="G3" s="30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41</v>
      </c>
      <c r="D4" s="75" t="s">
        <v>68</v>
      </c>
      <c r="E4" s="81" t="s">
        <v>98</v>
      </c>
      <c r="F4" s="28"/>
      <c r="G4" s="124"/>
      <c r="H4" s="28"/>
      <c r="I4" s="28"/>
      <c r="J4" s="28"/>
      <c r="K4" s="28"/>
      <c r="L4" s="27"/>
      <c r="M4" s="28"/>
      <c r="N4" s="28"/>
      <c r="O4" s="36">
        <f t="shared" ref="O4:O32" si="1">+P3</f>
        <v>0</v>
      </c>
      <c r="P4" s="36"/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44108</v>
      </c>
      <c r="B5" s="20" t="s">
        <v>62</v>
      </c>
      <c r="C5" s="20" t="s">
        <v>41</v>
      </c>
      <c r="D5" s="75" t="s">
        <v>68</v>
      </c>
      <c r="E5" s="81" t="s">
        <v>98</v>
      </c>
      <c r="F5" s="96" t="s">
        <v>102</v>
      </c>
      <c r="G5" s="138" t="s">
        <v>84</v>
      </c>
      <c r="H5" s="98" t="s">
        <v>89</v>
      </c>
      <c r="I5" s="96" t="s">
        <v>86</v>
      </c>
      <c r="J5" s="28">
        <v>934.58</v>
      </c>
      <c r="K5" s="28">
        <v>65.42</v>
      </c>
      <c r="L5" s="27">
        <f t="shared" ref="L5:L13" si="3">J5+K5</f>
        <v>1000</v>
      </c>
      <c r="M5" s="28">
        <v>19.34</v>
      </c>
      <c r="N5" s="28">
        <v>51.706000000000003</v>
      </c>
      <c r="O5" s="36">
        <v>127715</v>
      </c>
      <c r="P5" s="36">
        <v>127841</v>
      </c>
      <c r="Q5" s="35">
        <f t="shared" si="2"/>
        <v>126</v>
      </c>
      <c r="R5" s="36">
        <v>127835</v>
      </c>
      <c r="S5" s="200" t="s">
        <v>193</v>
      </c>
    </row>
    <row r="6" spans="1:19" ht="15" customHeight="1">
      <c r="A6" s="25">
        <f t="shared" si="0"/>
        <v>44109</v>
      </c>
      <c r="B6" s="20" t="s">
        <v>62</v>
      </c>
      <c r="C6" s="20" t="s">
        <v>41</v>
      </c>
      <c r="D6" s="75" t="s">
        <v>68</v>
      </c>
      <c r="E6" s="81" t="s">
        <v>98</v>
      </c>
      <c r="F6" s="91" t="s">
        <v>122</v>
      </c>
      <c r="G6" s="126" t="s">
        <v>84</v>
      </c>
      <c r="H6" s="93" t="s">
        <v>89</v>
      </c>
      <c r="I6" s="92" t="s">
        <v>86</v>
      </c>
      <c r="J6" s="27">
        <v>411.21</v>
      </c>
      <c r="K6" s="27">
        <v>28.79</v>
      </c>
      <c r="L6" s="27">
        <f t="shared" si="3"/>
        <v>440</v>
      </c>
      <c r="M6" s="27">
        <v>19.34</v>
      </c>
      <c r="N6" s="99">
        <v>22.751000000000001</v>
      </c>
      <c r="O6" s="36">
        <v>127841</v>
      </c>
      <c r="P6" s="36">
        <v>127898</v>
      </c>
      <c r="Q6" s="35">
        <f t="shared" si="2"/>
        <v>57</v>
      </c>
      <c r="R6" s="36">
        <v>127886</v>
      </c>
      <c r="S6" s="154" t="s">
        <v>193</v>
      </c>
    </row>
    <row r="7" spans="1:19" ht="15" customHeight="1">
      <c r="A7" s="25">
        <f t="shared" si="0"/>
        <v>44110</v>
      </c>
      <c r="B7" s="20" t="s">
        <v>62</v>
      </c>
      <c r="C7" s="20" t="s">
        <v>41</v>
      </c>
      <c r="D7" s="75" t="s">
        <v>68</v>
      </c>
      <c r="E7" s="81" t="s">
        <v>98</v>
      </c>
      <c r="F7" s="116" t="s">
        <v>113</v>
      </c>
      <c r="G7" s="135" t="s">
        <v>84</v>
      </c>
      <c r="H7" s="117" t="s">
        <v>89</v>
      </c>
      <c r="I7" s="116" t="s">
        <v>86</v>
      </c>
      <c r="J7" s="28">
        <v>308.41000000000003</v>
      </c>
      <c r="K7" s="28">
        <v>21.59</v>
      </c>
      <c r="L7" s="27">
        <f t="shared" si="3"/>
        <v>330</v>
      </c>
      <c r="M7" s="28">
        <v>19.34</v>
      </c>
      <c r="N7" s="100">
        <v>17.062999999999999</v>
      </c>
      <c r="O7" s="36">
        <v>127898</v>
      </c>
      <c r="P7" s="36">
        <v>128042</v>
      </c>
      <c r="Q7" s="35">
        <f t="shared" si="2"/>
        <v>144</v>
      </c>
      <c r="R7" s="36">
        <v>128035</v>
      </c>
      <c r="S7" s="154" t="s">
        <v>193</v>
      </c>
    </row>
    <row r="8" spans="1:19" ht="15" customHeight="1">
      <c r="A8" s="25">
        <f t="shared" si="0"/>
        <v>44111</v>
      </c>
      <c r="B8" s="20" t="s">
        <v>62</v>
      </c>
      <c r="C8" s="20" t="s">
        <v>41</v>
      </c>
      <c r="D8" s="75" t="s">
        <v>68</v>
      </c>
      <c r="E8" s="81" t="s">
        <v>98</v>
      </c>
      <c r="F8" s="140" t="s">
        <v>158</v>
      </c>
      <c r="G8" s="141" t="s">
        <v>79</v>
      </c>
      <c r="H8" s="142" t="s">
        <v>80</v>
      </c>
      <c r="I8" s="140" t="s">
        <v>81</v>
      </c>
      <c r="J8" s="28">
        <v>233.64</v>
      </c>
      <c r="K8" s="28">
        <v>16.36</v>
      </c>
      <c r="L8" s="27">
        <f t="shared" si="3"/>
        <v>250</v>
      </c>
      <c r="M8" s="28">
        <v>19.34</v>
      </c>
      <c r="N8" s="100">
        <v>12.93</v>
      </c>
      <c r="O8" s="36">
        <v>128042</v>
      </c>
      <c r="P8" s="36">
        <v>128172</v>
      </c>
      <c r="Q8" s="35">
        <f t="shared" si="2"/>
        <v>130</v>
      </c>
      <c r="R8" s="36">
        <v>128166</v>
      </c>
      <c r="S8" s="154" t="s">
        <v>193</v>
      </c>
    </row>
    <row r="9" spans="1:19" ht="15" customHeight="1">
      <c r="A9" s="25">
        <f t="shared" si="0"/>
        <v>44112</v>
      </c>
      <c r="B9" s="20" t="s">
        <v>62</v>
      </c>
      <c r="C9" s="20" t="s">
        <v>41</v>
      </c>
      <c r="D9" s="75" t="s">
        <v>68</v>
      </c>
      <c r="E9" s="81" t="s">
        <v>98</v>
      </c>
      <c r="F9" s="143" t="s">
        <v>169</v>
      </c>
      <c r="G9" s="144" t="s">
        <v>84</v>
      </c>
      <c r="H9" s="145" t="s">
        <v>89</v>
      </c>
      <c r="I9" s="146" t="s">
        <v>86</v>
      </c>
      <c r="J9" s="27">
        <v>299.07</v>
      </c>
      <c r="K9" s="27">
        <v>20.93</v>
      </c>
      <c r="L9" s="27">
        <f t="shared" si="3"/>
        <v>320</v>
      </c>
      <c r="M9" s="27">
        <v>19.34</v>
      </c>
      <c r="N9" s="99">
        <v>16.545999999999999</v>
      </c>
      <c r="O9" s="36">
        <v>128172</v>
      </c>
      <c r="P9" s="36">
        <v>128338</v>
      </c>
      <c r="Q9" s="35">
        <f t="shared" si="2"/>
        <v>166</v>
      </c>
      <c r="R9" s="36">
        <v>128333</v>
      </c>
      <c r="S9" s="154" t="s">
        <v>193</v>
      </c>
    </row>
    <row r="10" spans="1:19" ht="15" customHeight="1">
      <c r="A10" s="25">
        <f t="shared" si="0"/>
        <v>44113</v>
      </c>
      <c r="B10" s="20" t="s">
        <v>62</v>
      </c>
      <c r="C10" s="20" t="s">
        <v>41</v>
      </c>
      <c r="D10" s="75" t="s">
        <v>68</v>
      </c>
      <c r="E10" s="81" t="s">
        <v>98</v>
      </c>
      <c r="F10" s="118">
        <v>2000185</v>
      </c>
      <c r="G10" s="148" t="s">
        <v>84</v>
      </c>
      <c r="H10" s="149" t="s">
        <v>89</v>
      </c>
      <c r="I10" s="147" t="s">
        <v>86</v>
      </c>
      <c r="J10" s="28">
        <v>252.34</v>
      </c>
      <c r="K10" s="28">
        <v>17.66</v>
      </c>
      <c r="L10" s="27">
        <f t="shared" si="3"/>
        <v>270</v>
      </c>
      <c r="M10" s="28">
        <v>19.34</v>
      </c>
      <c r="N10" s="100">
        <v>13.961</v>
      </c>
      <c r="O10" s="36">
        <v>128338</v>
      </c>
      <c r="P10" s="36">
        <v>128500</v>
      </c>
      <c r="Q10" s="35">
        <f t="shared" si="2"/>
        <v>162</v>
      </c>
      <c r="R10" s="36">
        <v>128495</v>
      </c>
      <c r="S10" s="154" t="s">
        <v>193</v>
      </c>
    </row>
    <row r="11" spans="1:19" ht="15" customHeight="1">
      <c r="A11" s="25">
        <f t="shared" si="0"/>
        <v>44114</v>
      </c>
      <c r="B11" s="20" t="s">
        <v>62</v>
      </c>
      <c r="C11" s="20" t="s">
        <v>41</v>
      </c>
      <c r="D11" s="75" t="s">
        <v>68</v>
      </c>
      <c r="E11" s="81" t="s">
        <v>98</v>
      </c>
      <c r="F11" s="155" t="s">
        <v>198</v>
      </c>
      <c r="G11" s="156" t="s">
        <v>84</v>
      </c>
      <c r="H11" s="157" t="s">
        <v>89</v>
      </c>
      <c r="I11" s="158" t="s">
        <v>86</v>
      </c>
      <c r="J11" s="27">
        <v>214.95</v>
      </c>
      <c r="K11" s="27">
        <v>15.05</v>
      </c>
      <c r="L11" s="27">
        <f t="shared" si="3"/>
        <v>230</v>
      </c>
      <c r="M11" s="27">
        <v>19.64</v>
      </c>
      <c r="N11" s="99">
        <v>11.711</v>
      </c>
      <c r="O11" s="36">
        <v>128500</v>
      </c>
      <c r="P11" s="36">
        <v>128591</v>
      </c>
      <c r="Q11" s="35">
        <f t="shared" si="2"/>
        <v>91</v>
      </c>
      <c r="R11" s="36">
        <v>128586</v>
      </c>
      <c r="S11" s="154" t="s">
        <v>193</v>
      </c>
    </row>
    <row r="12" spans="1:19" ht="15" customHeight="1">
      <c r="A12" s="25">
        <f t="shared" si="0"/>
        <v>44115</v>
      </c>
      <c r="B12" s="20" t="s">
        <v>62</v>
      </c>
      <c r="C12" s="20" t="s">
        <v>41</v>
      </c>
      <c r="D12" s="75" t="s">
        <v>68</v>
      </c>
      <c r="E12" s="81" t="s">
        <v>98</v>
      </c>
      <c r="F12" s="180" t="s">
        <v>210</v>
      </c>
      <c r="G12" s="181" t="s">
        <v>211</v>
      </c>
      <c r="H12" s="182" t="s">
        <v>89</v>
      </c>
      <c r="I12" s="180" t="s">
        <v>86</v>
      </c>
      <c r="J12" s="28">
        <v>289.72000000000003</v>
      </c>
      <c r="K12" s="28">
        <v>20.28</v>
      </c>
      <c r="L12" s="27">
        <f t="shared" si="3"/>
        <v>310</v>
      </c>
      <c r="M12" s="28">
        <v>19.64</v>
      </c>
      <c r="N12" s="100">
        <v>15.784000000000001</v>
      </c>
      <c r="O12" s="36">
        <v>128591</v>
      </c>
      <c r="P12" s="36">
        <v>128738</v>
      </c>
      <c r="Q12" s="35">
        <f t="shared" si="2"/>
        <v>147</v>
      </c>
      <c r="R12" s="36">
        <v>128732</v>
      </c>
      <c r="S12" s="154" t="s">
        <v>193</v>
      </c>
    </row>
    <row r="13" spans="1:19" ht="15" customHeight="1">
      <c r="A13" s="25">
        <f t="shared" si="0"/>
        <v>44116</v>
      </c>
      <c r="B13" s="20" t="s">
        <v>62</v>
      </c>
      <c r="C13" s="20" t="s">
        <v>41</v>
      </c>
      <c r="D13" s="75" t="s">
        <v>68</v>
      </c>
      <c r="E13" s="81" t="s">
        <v>98</v>
      </c>
      <c r="F13" s="197" t="s">
        <v>223</v>
      </c>
      <c r="G13" s="198" t="s">
        <v>84</v>
      </c>
      <c r="H13" s="199" t="s">
        <v>89</v>
      </c>
      <c r="I13" s="197" t="s">
        <v>86</v>
      </c>
      <c r="J13" s="28">
        <v>252.34</v>
      </c>
      <c r="K13" s="28">
        <v>17.66</v>
      </c>
      <c r="L13" s="27">
        <f t="shared" si="3"/>
        <v>270</v>
      </c>
      <c r="M13" s="28">
        <v>19.64</v>
      </c>
      <c r="N13" s="100">
        <v>13.747</v>
      </c>
      <c r="O13" s="36">
        <v>128738</v>
      </c>
      <c r="P13" s="36">
        <v>128864</v>
      </c>
      <c r="Q13" s="35">
        <f t="shared" si="2"/>
        <v>126</v>
      </c>
      <c r="R13" s="36">
        <v>128852</v>
      </c>
      <c r="S13" s="154" t="s">
        <v>193</v>
      </c>
    </row>
    <row r="14" spans="1:19" s="89" customFormat="1" ht="15" customHeight="1">
      <c r="A14" s="83">
        <f t="shared" si="0"/>
        <v>44117</v>
      </c>
      <c r="B14" s="84" t="s">
        <v>62</v>
      </c>
      <c r="C14" s="84" t="s">
        <v>41</v>
      </c>
      <c r="D14" s="85" t="s">
        <v>68</v>
      </c>
      <c r="E14" s="86" t="s">
        <v>98</v>
      </c>
      <c r="F14" s="119"/>
      <c r="G14" s="129"/>
      <c r="H14" s="119"/>
      <c r="I14" s="119"/>
      <c r="J14" s="84"/>
      <c r="K14" s="84"/>
      <c r="L14" s="87"/>
      <c r="M14" s="84"/>
      <c r="N14" s="114"/>
      <c r="O14" s="88">
        <v>0</v>
      </c>
      <c r="P14" s="88"/>
      <c r="Q14" s="88">
        <f t="shared" si="2"/>
        <v>0</v>
      </c>
      <c r="R14" s="88"/>
      <c r="S14" s="84"/>
    </row>
    <row r="15" spans="1:19" ht="15" customHeight="1">
      <c r="A15" s="25">
        <f t="shared" si="0"/>
        <v>44118</v>
      </c>
      <c r="B15" s="20" t="s">
        <v>62</v>
      </c>
      <c r="C15" s="20" t="s">
        <v>41</v>
      </c>
      <c r="D15" s="75" t="s">
        <v>68</v>
      </c>
      <c r="E15" s="81" t="s">
        <v>98</v>
      </c>
      <c r="F15" s="208" t="s">
        <v>235</v>
      </c>
      <c r="G15" s="209" t="s">
        <v>84</v>
      </c>
      <c r="H15" s="207" t="s">
        <v>85</v>
      </c>
      <c r="I15" s="208" t="s">
        <v>86</v>
      </c>
      <c r="J15" s="103">
        <v>196.26</v>
      </c>
      <c r="K15" s="103">
        <v>13.74</v>
      </c>
      <c r="L15" s="27">
        <f t="shared" ref="L15:L20" si="4">J15+K15</f>
        <v>210</v>
      </c>
      <c r="M15" s="28">
        <v>19.64</v>
      </c>
      <c r="N15" s="100">
        <v>10.69</v>
      </c>
      <c r="O15" s="36">
        <v>128864</v>
      </c>
      <c r="P15" s="36">
        <v>128958</v>
      </c>
      <c r="Q15" s="35">
        <f t="shared" si="2"/>
        <v>94</v>
      </c>
      <c r="R15" s="36">
        <v>128953</v>
      </c>
      <c r="S15" s="223" t="s">
        <v>238</v>
      </c>
    </row>
    <row r="16" spans="1:19" ht="15" customHeight="1">
      <c r="A16" s="25">
        <f t="shared" si="0"/>
        <v>44119</v>
      </c>
      <c r="B16" s="20" t="s">
        <v>62</v>
      </c>
      <c r="C16" s="20" t="s">
        <v>41</v>
      </c>
      <c r="D16" s="75" t="s">
        <v>68</v>
      </c>
      <c r="E16" s="81" t="s">
        <v>98</v>
      </c>
      <c r="F16" s="224" t="s">
        <v>251</v>
      </c>
      <c r="G16" s="225" t="s">
        <v>84</v>
      </c>
      <c r="H16" s="226" t="s">
        <v>89</v>
      </c>
      <c r="I16" s="227" t="s">
        <v>86</v>
      </c>
      <c r="J16" s="27">
        <v>317.76</v>
      </c>
      <c r="K16" s="27">
        <v>22.24</v>
      </c>
      <c r="L16" s="27">
        <f t="shared" si="4"/>
        <v>340</v>
      </c>
      <c r="M16" s="27">
        <v>19.64</v>
      </c>
      <c r="N16" s="99">
        <v>17.312000000000001</v>
      </c>
      <c r="O16" s="36">
        <v>128958</v>
      </c>
      <c r="P16" s="36">
        <v>129141</v>
      </c>
      <c r="Q16" s="35">
        <f>+P16-O16</f>
        <v>183</v>
      </c>
      <c r="R16" s="36">
        <v>129136</v>
      </c>
      <c r="S16" s="223" t="s">
        <v>238</v>
      </c>
    </row>
    <row r="17" spans="1:19" s="89" customFormat="1" ht="15" customHeight="1">
      <c r="A17" s="83">
        <f t="shared" si="0"/>
        <v>44120</v>
      </c>
      <c r="B17" s="84" t="s">
        <v>62</v>
      </c>
      <c r="C17" s="84" t="s">
        <v>41</v>
      </c>
      <c r="D17" s="85" t="s">
        <v>68</v>
      </c>
      <c r="E17" s="86" t="s">
        <v>98</v>
      </c>
      <c r="F17" s="119"/>
      <c r="G17" s="129"/>
      <c r="H17" s="119"/>
      <c r="I17" s="119"/>
      <c r="J17" s="84"/>
      <c r="K17" s="84"/>
      <c r="L17" s="87"/>
      <c r="M17" s="84"/>
      <c r="N17" s="114"/>
      <c r="O17" s="88">
        <v>0</v>
      </c>
      <c r="P17" s="88"/>
      <c r="Q17" s="88">
        <f t="shared" si="2"/>
        <v>0</v>
      </c>
      <c r="R17" s="88"/>
      <c r="S17" s="84"/>
    </row>
    <row r="18" spans="1:19" ht="15" customHeight="1">
      <c r="A18" s="25">
        <f t="shared" si="0"/>
        <v>44121</v>
      </c>
      <c r="B18" s="20" t="s">
        <v>62</v>
      </c>
      <c r="C18" s="20" t="s">
        <v>41</v>
      </c>
      <c r="D18" s="75" t="s">
        <v>68</v>
      </c>
      <c r="E18" s="81" t="s">
        <v>98</v>
      </c>
      <c r="F18" s="238" t="s">
        <v>267</v>
      </c>
      <c r="G18" s="239" t="s">
        <v>109</v>
      </c>
      <c r="H18" s="142" t="s">
        <v>110</v>
      </c>
      <c r="I18" s="238" t="s">
        <v>268</v>
      </c>
      <c r="J18" s="28">
        <v>280.37</v>
      </c>
      <c r="K18" s="28">
        <v>19.63</v>
      </c>
      <c r="L18" s="27">
        <f t="shared" si="4"/>
        <v>300</v>
      </c>
      <c r="M18" s="28">
        <v>19.34</v>
      </c>
      <c r="N18" s="100">
        <v>15.512</v>
      </c>
      <c r="O18" s="36">
        <v>129141</v>
      </c>
      <c r="P18" s="36">
        <v>129301</v>
      </c>
      <c r="Q18" s="35">
        <f t="shared" si="2"/>
        <v>160</v>
      </c>
      <c r="R18" s="36">
        <v>129277</v>
      </c>
      <c r="S18" s="223" t="s">
        <v>238</v>
      </c>
    </row>
    <row r="19" spans="1:19" ht="15" customHeight="1">
      <c r="A19" s="25">
        <f t="shared" si="0"/>
        <v>44122</v>
      </c>
      <c r="B19" s="20" t="s">
        <v>62</v>
      </c>
      <c r="C19" s="20" t="s">
        <v>41</v>
      </c>
      <c r="D19" s="75" t="s">
        <v>68</v>
      </c>
      <c r="E19" s="81" t="s">
        <v>98</v>
      </c>
      <c r="F19" s="254" t="s">
        <v>278</v>
      </c>
      <c r="G19" s="251" t="s">
        <v>92</v>
      </c>
      <c r="H19" s="255" t="s">
        <v>85</v>
      </c>
      <c r="I19" s="254" t="s">
        <v>279</v>
      </c>
      <c r="J19" s="28">
        <v>257.01</v>
      </c>
      <c r="K19" s="28">
        <v>17.989999999999998</v>
      </c>
      <c r="L19" s="27">
        <f t="shared" si="4"/>
        <v>275</v>
      </c>
      <c r="M19" s="28">
        <v>19.34</v>
      </c>
      <c r="N19" s="100">
        <v>14.22</v>
      </c>
      <c r="O19" s="36">
        <v>129301</v>
      </c>
      <c r="P19" s="36">
        <v>129469</v>
      </c>
      <c r="Q19" s="35">
        <f t="shared" si="2"/>
        <v>168</v>
      </c>
      <c r="R19" s="36">
        <v>129447</v>
      </c>
      <c r="S19" s="223" t="s">
        <v>238</v>
      </c>
    </row>
    <row r="20" spans="1:19" ht="15" customHeight="1">
      <c r="A20" s="25">
        <f t="shared" si="0"/>
        <v>44123</v>
      </c>
      <c r="B20" s="20" t="s">
        <v>62</v>
      </c>
      <c r="C20" s="20" t="s">
        <v>41</v>
      </c>
      <c r="D20" s="75" t="s">
        <v>68</v>
      </c>
      <c r="E20" s="81" t="s">
        <v>98</v>
      </c>
      <c r="F20" s="265" t="s">
        <v>297</v>
      </c>
      <c r="G20" s="266" t="s">
        <v>130</v>
      </c>
      <c r="H20" s="267" t="s">
        <v>298</v>
      </c>
      <c r="I20" s="268" t="s">
        <v>4</v>
      </c>
      <c r="J20" s="27">
        <v>317.76</v>
      </c>
      <c r="K20" s="27">
        <v>22.24</v>
      </c>
      <c r="L20" s="27">
        <f t="shared" si="4"/>
        <v>340</v>
      </c>
      <c r="M20" s="27">
        <v>19.34</v>
      </c>
      <c r="N20" s="99">
        <v>17.579999999999998</v>
      </c>
      <c r="O20" s="36">
        <v>129469</v>
      </c>
      <c r="P20" s="36">
        <v>129672</v>
      </c>
      <c r="Q20" s="35">
        <f t="shared" si="2"/>
        <v>203</v>
      </c>
      <c r="R20" s="36">
        <v>129642</v>
      </c>
      <c r="S20" s="223" t="s">
        <v>238</v>
      </c>
    </row>
    <row r="21" spans="1:19" ht="15" customHeight="1">
      <c r="A21" s="25">
        <f t="shared" si="0"/>
        <v>44124</v>
      </c>
      <c r="B21" s="20" t="s">
        <v>62</v>
      </c>
      <c r="C21" s="20" t="s">
        <v>41</v>
      </c>
      <c r="D21" s="75" t="s">
        <v>68</v>
      </c>
      <c r="E21" s="81" t="s">
        <v>98</v>
      </c>
      <c r="F21" s="118"/>
      <c r="G21" s="128"/>
      <c r="H21" s="118"/>
      <c r="I21" s="118"/>
      <c r="J21" s="28"/>
      <c r="K21" s="28"/>
      <c r="L21" s="27"/>
      <c r="M21" s="28"/>
      <c r="N21" s="100"/>
      <c r="O21" s="36">
        <v>0</v>
      </c>
      <c r="P21" s="36"/>
      <c r="Q21" s="35">
        <f t="shared" si="2"/>
        <v>0</v>
      </c>
      <c r="R21" s="36"/>
      <c r="S21" s="28"/>
    </row>
    <row r="22" spans="1:19" ht="15" customHeight="1">
      <c r="A22" s="25">
        <f t="shared" si="0"/>
        <v>44125</v>
      </c>
      <c r="B22" s="20" t="s">
        <v>62</v>
      </c>
      <c r="C22" s="20" t="s">
        <v>41</v>
      </c>
      <c r="D22" s="75" t="s">
        <v>68</v>
      </c>
      <c r="E22" s="81" t="s">
        <v>98</v>
      </c>
      <c r="F22" s="26"/>
      <c r="G22" s="30"/>
      <c r="H22" s="23"/>
      <c r="I22" s="22"/>
      <c r="J22" s="27"/>
      <c r="K22" s="27"/>
      <c r="L22" s="27"/>
      <c r="M22" s="27"/>
      <c r="N22" s="99"/>
      <c r="O22" s="36">
        <f t="shared" si="1"/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44126</v>
      </c>
      <c r="B23" s="20" t="s">
        <v>62</v>
      </c>
      <c r="C23" s="20" t="s">
        <v>41</v>
      </c>
      <c r="D23" s="75" t="s">
        <v>68</v>
      </c>
      <c r="E23" s="81" t="s">
        <v>98</v>
      </c>
      <c r="F23" s="118"/>
      <c r="G23" s="128"/>
      <c r="H23" s="118"/>
      <c r="I23" s="118"/>
      <c r="J23" s="28"/>
      <c r="K23" s="28"/>
      <c r="L23" s="27"/>
      <c r="M23" s="28"/>
      <c r="N23" s="100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44127</v>
      </c>
      <c r="B24" s="20" t="s">
        <v>62</v>
      </c>
      <c r="C24" s="20" t="s">
        <v>41</v>
      </c>
      <c r="D24" s="75" t="s">
        <v>68</v>
      </c>
      <c r="E24" s="81" t="s">
        <v>98</v>
      </c>
      <c r="F24" s="118"/>
      <c r="G24" s="128"/>
      <c r="H24" s="118"/>
      <c r="I24" s="118"/>
      <c r="J24" s="28"/>
      <c r="K24" s="28"/>
      <c r="L24" s="27"/>
      <c r="M24" s="28"/>
      <c r="N24" s="100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44128</v>
      </c>
      <c r="B25" s="20" t="s">
        <v>62</v>
      </c>
      <c r="C25" s="20" t="s">
        <v>41</v>
      </c>
      <c r="D25" s="75" t="s">
        <v>68</v>
      </c>
      <c r="E25" s="81" t="s">
        <v>98</v>
      </c>
      <c r="F25" s="26"/>
      <c r="G25" s="30"/>
      <c r="H25" s="23"/>
      <c r="I25" s="22"/>
      <c r="J25" s="27"/>
      <c r="K25" s="27"/>
      <c r="L25" s="27"/>
      <c r="M25" s="27"/>
      <c r="N25" s="27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44129</v>
      </c>
      <c r="B26" s="20" t="s">
        <v>62</v>
      </c>
      <c r="C26" s="20" t="s">
        <v>41</v>
      </c>
      <c r="D26" s="75" t="s">
        <v>68</v>
      </c>
      <c r="E26" s="81" t="s">
        <v>98</v>
      </c>
      <c r="F26" s="118"/>
      <c r="G26" s="128"/>
      <c r="H26" s="118"/>
      <c r="I26" s="118"/>
      <c r="J26" s="28"/>
      <c r="K26" s="28"/>
      <c r="L26" s="27"/>
      <c r="M26" s="28"/>
      <c r="N26" s="28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44130</v>
      </c>
      <c r="B27" s="20" t="s">
        <v>62</v>
      </c>
      <c r="C27" s="20" t="s">
        <v>41</v>
      </c>
      <c r="D27" s="75" t="s">
        <v>68</v>
      </c>
      <c r="E27" s="81" t="s">
        <v>98</v>
      </c>
      <c r="F27" s="26"/>
      <c r="G27" s="30"/>
      <c r="H27" s="23"/>
      <c r="I27" s="22"/>
      <c r="J27" s="27"/>
      <c r="K27" s="27"/>
      <c r="L27" s="27"/>
      <c r="M27" s="27"/>
      <c r="N27" s="27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44131</v>
      </c>
      <c r="B28" s="20" t="s">
        <v>62</v>
      </c>
      <c r="C28" s="20" t="s">
        <v>41</v>
      </c>
      <c r="D28" s="75" t="s">
        <v>68</v>
      </c>
      <c r="E28" s="81" t="s">
        <v>98</v>
      </c>
      <c r="F28" s="29"/>
      <c r="G28" s="30"/>
      <c r="H28" s="23"/>
      <c r="I28" s="22"/>
      <c r="J28" s="27"/>
      <c r="K28" s="27"/>
      <c r="L28" s="27"/>
      <c r="M28" s="27"/>
      <c r="N28" s="27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.75">
      <c r="A29" s="25">
        <f t="shared" si="0"/>
        <v>44132</v>
      </c>
      <c r="B29" s="20" t="s">
        <v>62</v>
      </c>
      <c r="C29" s="20" t="s">
        <v>41</v>
      </c>
      <c r="D29" s="75" t="s">
        <v>68</v>
      </c>
      <c r="E29" s="81" t="s">
        <v>98</v>
      </c>
      <c r="F29" s="29"/>
      <c r="G29" s="30"/>
      <c r="H29" s="23"/>
      <c r="I29" s="22"/>
      <c r="J29" s="27"/>
      <c r="K29" s="27"/>
      <c r="L29" s="27"/>
      <c r="M29" s="27"/>
      <c r="N29" s="27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 ht="15.75">
      <c r="A30" s="25">
        <f t="shared" si="0"/>
        <v>44133</v>
      </c>
      <c r="B30" s="20" t="s">
        <v>62</v>
      </c>
      <c r="C30" s="20" t="s">
        <v>41</v>
      </c>
      <c r="D30" s="75" t="s">
        <v>68</v>
      </c>
      <c r="E30" s="81" t="s">
        <v>98</v>
      </c>
      <c r="F30" s="26"/>
      <c r="G30" s="30"/>
      <c r="H30" s="23"/>
      <c r="I30" s="30"/>
      <c r="J30" s="27"/>
      <c r="K30" s="27"/>
      <c r="L30" s="27"/>
      <c r="M30" s="27"/>
      <c r="N30" s="27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 ht="15.75">
      <c r="A31" s="25">
        <f t="shared" si="0"/>
        <v>44134</v>
      </c>
      <c r="B31" s="20" t="s">
        <v>62</v>
      </c>
      <c r="C31" s="20" t="s">
        <v>41</v>
      </c>
      <c r="D31" s="75" t="s">
        <v>68</v>
      </c>
      <c r="E31" s="81" t="s">
        <v>98</v>
      </c>
      <c r="F31" s="31"/>
      <c r="G31" s="30"/>
      <c r="H31" s="23"/>
      <c r="I31" s="22"/>
      <c r="J31" s="27"/>
      <c r="K31" s="27"/>
      <c r="L31" s="27"/>
      <c r="M31" s="27"/>
      <c r="N31" s="27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 ht="15.75">
      <c r="A32" s="25"/>
      <c r="B32" s="20" t="s">
        <v>62</v>
      </c>
      <c r="C32" s="20" t="s">
        <v>41</v>
      </c>
      <c r="D32" s="75" t="s">
        <v>68</v>
      </c>
      <c r="E32" s="81" t="s">
        <v>98</v>
      </c>
      <c r="F32" s="31"/>
      <c r="G32" s="30"/>
      <c r="H32" s="23"/>
      <c r="I32" s="22"/>
      <c r="J32" s="27"/>
      <c r="K32" s="27"/>
      <c r="L32" s="27"/>
      <c r="M32" s="27"/>
      <c r="N32" s="27"/>
      <c r="O32" s="36">
        <f t="shared" si="1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30"/>
      <c r="H33" s="15"/>
      <c r="I33" s="15"/>
      <c r="J33" s="16">
        <f>SUM(J2:J32)</f>
        <v>4565.420000000001</v>
      </c>
      <c r="K33" s="16">
        <f t="shared" ref="K33:N33" si="5">SUM(K2:K32)</f>
        <v>319.58000000000004</v>
      </c>
      <c r="L33" s="16">
        <f t="shared" si="5"/>
        <v>4885</v>
      </c>
      <c r="M33" s="15"/>
      <c r="N33" s="16">
        <f t="shared" si="5"/>
        <v>251.51300000000003</v>
      </c>
    </row>
    <row r="34" spans="1:14">
      <c r="A34" s="14"/>
    </row>
    <row r="35" spans="1:14">
      <c r="A35" s="14"/>
      <c r="G35" s="132"/>
      <c r="H35" s="11" t="s">
        <v>2</v>
      </c>
      <c r="I35" s="10"/>
      <c r="L35" s="9" t="e">
        <f>#REF!-L33</f>
        <v>#REF!</v>
      </c>
    </row>
    <row r="36" spans="1:14">
      <c r="A36" s="14"/>
      <c r="G36" s="133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134"/>
      <c r="I37" s="3" t="s">
        <v>1</v>
      </c>
      <c r="J37" s="3" t="s">
        <v>0</v>
      </c>
      <c r="L37" s="2">
        <f>L36/N33</f>
        <v>19.331008735134962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2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4"/>
  <sheetViews>
    <sheetView topLeftCell="I2" workbookViewId="0">
      <selection activeCell="K25" sqref="K25"/>
    </sheetView>
  </sheetViews>
  <sheetFormatPr defaultColWidth="9" defaultRowHeight="15"/>
  <cols>
    <col min="1" max="1" width="10.85546875" style="1" customWidth="1"/>
    <col min="2" max="2" width="9.42578125" style="1" customWidth="1"/>
    <col min="3" max="3" width="6.28515625" style="1" customWidth="1"/>
    <col min="4" max="4" width="11.5703125" style="1" customWidth="1"/>
    <col min="5" max="5" width="19" style="1" customWidth="1"/>
    <col min="6" max="6" width="9.7109375" style="1" customWidth="1"/>
    <col min="7" max="7" width="17" style="13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9" width="33.85546875" style="1" customWidth="1"/>
    <col min="20" max="16384" width="9" style="1"/>
  </cols>
  <sheetData>
    <row r="1" spans="1:19" s="13" customFormat="1" ht="63">
      <c r="A1" s="32" t="s">
        <v>31</v>
      </c>
      <c r="B1" s="32" t="s">
        <v>28</v>
      </c>
      <c r="C1" s="17" t="s">
        <v>29</v>
      </c>
      <c r="D1" s="33" t="s">
        <v>27</v>
      </c>
      <c r="E1" s="33" t="s">
        <v>25</v>
      </c>
      <c r="F1" s="17" t="s">
        <v>23</v>
      </c>
      <c r="G1" s="122" t="s">
        <v>22</v>
      </c>
      <c r="H1" s="17" t="s">
        <v>21</v>
      </c>
      <c r="I1" s="17" t="s">
        <v>20</v>
      </c>
      <c r="J1" s="17" t="s">
        <v>19</v>
      </c>
      <c r="K1" s="17" t="s">
        <v>18</v>
      </c>
      <c r="L1" s="17" t="s">
        <v>17</v>
      </c>
      <c r="M1" s="17" t="s">
        <v>16</v>
      </c>
      <c r="N1" s="17" t="s">
        <v>15</v>
      </c>
      <c r="O1" s="34" t="s">
        <v>32</v>
      </c>
      <c r="P1" s="34" t="s">
        <v>35</v>
      </c>
      <c r="Q1" s="34" t="s">
        <v>34</v>
      </c>
      <c r="R1" s="34" t="s">
        <v>33</v>
      </c>
      <c r="S1" s="34" t="s">
        <v>44</v>
      </c>
    </row>
    <row r="2" spans="1:19" s="12" customFormat="1" ht="15" customHeight="1">
      <c r="A2" s="19">
        <v>44105</v>
      </c>
      <c r="B2" s="20" t="s">
        <v>62</v>
      </c>
      <c r="C2" s="20" t="s">
        <v>42</v>
      </c>
      <c r="D2" s="75" t="s">
        <v>69</v>
      </c>
      <c r="E2" s="81" t="s">
        <v>99</v>
      </c>
      <c r="F2" s="20"/>
      <c r="G2" s="123"/>
      <c r="H2" s="20"/>
      <c r="I2" s="20"/>
      <c r="J2" s="20"/>
      <c r="K2" s="20"/>
      <c r="L2" s="20"/>
      <c r="M2" s="20"/>
      <c r="N2" s="20"/>
      <c r="O2" s="68"/>
      <c r="P2" s="68"/>
      <c r="Q2" s="68"/>
      <c r="R2" s="68"/>
      <c r="S2" s="69"/>
    </row>
    <row r="3" spans="1:19" ht="15" customHeight="1">
      <c r="A3" s="25">
        <f>+A2+1</f>
        <v>44106</v>
      </c>
      <c r="B3" s="20" t="s">
        <v>62</v>
      </c>
      <c r="C3" s="20" t="s">
        <v>42</v>
      </c>
      <c r="D3" s="75" t="s">
        <v>69</v>
      </c>
      <c r="E3" s="81" t="s">
        <v>99</v>
      </c>
      <c r="F3" s="21"/>
      <c r="G3" s="30"/>
      <c r="H3" s="23"/>
      <c r="I3" s="22"/>
      <c r="J3" s="24"/>
      <c r="K3" s="24"/>
      <c r="L3" s="27"/>
      <c r="M3" s="24"/>
      <c r="N3" s="24"/>
      <c r="O3" s="39">
        <v>0</v>
      </c>
      <c r="P3" s="35"/>
      <c r="Q3" s="35">
        <f>+P3-O3</f>
        <v>0</v>
      </c>
      <c r="R3" s="36"/>
      <c r="S3" s="28"/>
    </row>
    <row r="4" spans="1:19" ht="15" customHeight="1">
      <c r="A4" s="25">
        <f t="shared" ref="A4:A31" si="0">+A3+1</f>
        <v>44107</v>
      </c>
      <c r="B4" s="20" t="s">
        <v>62</v>
      </c>
      <c r="C4" s="20" t="s">
        <v>42</v>
      </c>
      <c r="D4" s="75" t="s">
        <v>69</v>
      </c>
      <c r="E4" s="81" t="s">
        <v>99</v>
      </c>
      <c r="F4" s="28"/>
      <c r="G4" s="124"/>
      <c r="H4" s="28"/>
      <c r="I4" s="28"/>
      <c r="J4" s="28"/>
      <c r="K4" s="28"/>
      <c r="L4" s="27"/>
      <c r="M4" s="28"/>
      <c r="N4" s="28"/>
      <c r="O4" s="36">
        <f t="shared" ref="O4:O32" si="1">+P3</f>
        <v>0</v>
      </c>
      <c r="P4" s="36"/>
      <c r="Q4" s="35">
        <f t="shared" ref="Q4:Q32" si="2">+P4-O4</f>
        <v>0</v>
      </c>
      <c r="R4" s="36"/>
      <c r="S4" s="28"/>
    </row>
    <row r="5" spans="1:19" s="89" customFormat="1" ht="15" customHeight="1">
      <c r="A5" s="83">
        <f t="shared" si="0"/>
        <v>44108</v>
      </c>
      <c r="B5" s="84" t="s">
        <v>62</v>
      </c>
      <c r="C5" s="84" t="s">
        <v>42</v>
      </c>
      <c r="D5" s="85" t="s">
        <v>69</v>
      </c>
      <c r="E5" s="86" t="s">
        <v>99</v>
      </c>
      <c r="F5" s="84"/>
      <c r="G5" s="136"/>
      <c r="H5" s="84"/>
      <c r="I5" s="84"/>
      <c r="J5" s="84"/>
      <c r="K5" s="84"/>
      <c r="L5" s="87"/>
      <c r="M5" s="84"/>
      <c r="N5" s="84"/>
      <c r="O5" s="88">
        <v>103953</v>
      </c>
      <c r="P5" s="88">
        <v>103953</v>
      </c>
      <c r="Q5" s="88">
        <v>0</v>
      </c>
      <c r="R5" s="88"/>
      <c r="S5" s="90" t="s">
        <v>107</v>
      </c>
    </row>
    <row r="6" spans="1:19" ht="15" customHeight="1">
      <c r="A6" s="25">
        <f t="shared" si="0"/>
        <v>44109</v>
      </c>
      <c r="B6" s="20" t="s">
        <v>62</v>
      </c>
      <c r="C6" s="20" t="s">
        <v>42</v>
      </c>
      <c r="D6" s="75" t="s">
        <v>69</v>
      </c>
      <c r="E6" s="81" t="s">
        <v>99</v>
      </c>
      <c r="F6" s="91" t="s">
        <v>116</v>
      </c>
      <c r="G6" s="126" t="s">
        <v>117</v>
      </c>
      <c r="H6" s="93" t="s">
        <v>118</v>
      </c>
      <c r="I6" s="92" t="s">
        <v>4</v>
      </c>
      <c r="J6" s="27">
        <v>65.42</v>
      </c>
      <c r="K6" s="27">
        <v>4.58</v>
      </c>
      <c r="L6" s="27">
        <f t="shared" ref="L6:L11" si="3">J6+K6</f>
        <v>70</v>
      </c>
      <c r="M6" s="27">
        <v>19.34</v>
      </c>
      <c r="N6" s="99">
        <v>3.62</v>
      </c>
      <c r="O6" s="36">
        <v>103953</v>
      </c>
      <c r="P6" s="36">
        <v>103976</v>
      </c>
      <c r="Q6" s="35">
        <f t="shared" si="2"/>
        <v>23</v>
      </c>
      <c r="R6" s="36">
        <v>103968</v>
      </c>
      <c r="S6" s="154" t="s">
        <v>188</v>
      </c>
    </row>
    <row r="7" spans="1:19" ht="15" customHeight="1">
      <c r="A7" s="25">
        <f t="shared" si="0"/>
        <v>44110</v>
      </c>
      <c r="B7" s="20" t="s">
        <v>62</v>
      </c>
      <c r="C7" s="20" t="s">
        <v>42</v>
      </c>
      <c r="D7" s="75" t="s">
        <v>69</v>
      </c>
      <c r="E7" s="81" t="s">
        <v>99</v>
      </c>
      <c r="F7" s="116" t="s">
        <v>137</v>
      </c>
      <c r="G7" s="135" t="s">
        <v>138</v>
      </c>
      <c r="H7" s="117" t="s">
        <v>139</v>
      </c>
      <c r="I7" s="116" t="s">
        <v>4</v>
      </c>
      <c r="J7" s="28">
        <v>168.22</v>
      </c>
      <c r="K7" s="28">
        <v>11.78</v>
      </c>
      <c r="L7" s="27">
        <f t="shared" si="3"/>
        <v>180</v>
      </c>
      <c r="M7" s="103">
        <v>19.399999999999999</v>
      </c>
      <c r="N7" s="100">
        <v>9.27</v>
      </c>
      <c r="O7" s="36">
        <v>103976</v>
      </c>
      <c r="P7" s="36">
        <v>104254</v>
      </c>
      <c r="Q7" s="35">
        <f t="shared" si="2"/>
        <v>278</v>
      </c>
      <c r="R7" s="36">
        <v>104066</v>
      </c>
      <c r="S7" s="154" t="s">
        <v>189</v>
      </c>
    </row>
    <row r="8" spans="1:19" ht="15" customHeight="1">
      <c r="A8" s="25">
        <f t="shared" si="0"/>
        <v>44111</v>
      </c>
      <c r="B8" s="20" t="s">
        <v>62</v>
      </c>
      <c r="C8" s="20" t="s">
        <v>42</v>
      </c>
      <c r="D8" s="75" t="s">
        <v>69</v>
      </c>
      <c r="E8" s="81" t="s">
        <v>99</v>
      </c>
      <c r="F8" s="140" t="s">
        <v>150</v>
      </c>
      <c r="G8" s="141" t="s">
        <v>109</v>
      </c>
      <c r="H8" s="142" t="s">
        <v>110</v>
      </c>
      <c r="I8" s="140" t="s">
        <v>111</v>
      </c>
      <c r="J8" s="28">
        <v>789.72</v>
      </c>
      <c r="K8" s="28">
        <v>55.28</v>
      </c>
      <c r="L8" s="27">
        <f t="shared" si="3"/>
        <v>845</v>
      </c>
      <c r="M8" s="28">
        <v>19.34</v>
      </c>
      <c r="N8" s="100">
        <v>43.69</v>
      </c>
      <c r="O8" s="36">
        <v>104254</v>
      </c>
      <c r="P8" s="36">
        <v>104519</v>
      </c>
      <c r="Q8" s="35">
        <f t="shared" si="2"/>
        <v>265</v>
      </c>
      <c r="R8" s="36">
        <v>104477</v>
      </c>
      <c r="S8" s="154" t="s">
        <v>189</v>
      </c>
    </row>
    <row r="9" spans="1:19" ht="15" customHeight="1">
      <c r="A9" s="25">
        <f t="shared" si="0"/>
        <v>44112</v>
      </c>
      <c r="B9" s="20" t="s">
        <v>62</v>
      </c>
      <c r="C9" s="20" t="s">
        <v>42</v>
      </c>
      <c r="D9" s="75" t="s">
        <v>69</v>
      </c>
      <c r="E9" s="81" t="s">
        <v>99</v>
      </c>
      <c r="F9" s="143" t="s">
        <v>170</v>
      </c>
      <c r="G9" s="144" t="s">
        <v>109</v>
      </c>
      <c r="H9" s="142" t="s">
        <v>110</v>
      </c>
      <c r="I9" s="158" t="s">
        <v>4</v>
      </c>
      <c r="J9" s="27">
        <v>275.7</v>
      </c>
      <c r="K9" s="27">
        <v>19.3</v>
      </c>
      <c r="L9" s="27">
        <f t="shared" si="3"/>
        <v>295</v>
      </c>
      <c r="M9" s="27">
        <v>19.32</v>
      </c>
      <c r="N9" s="99">
        <v>15.27</v>
      </c>
      <c r="O9" s="36">
        <v>104519</v>
      </c>
      <c r="P9" s="36">
        <v>104614</v>
      </c>
      <c r="Q9" s="35">
        <f t="shared" si="2"/>
        <v>95</v>
      </c>
      <c r="R9" s="36">
        <v>104604</v>
      </c>
      <c r="S9" s="154" t="s">
        <v>191</v>
      </c>
    </row>
    <row r="10" spans="1:19" ht="15" customHeight="1">
      <c r="A10" s="25">
        <f>+A9+1</f>
        <v>44113</v>
      </c>
      <c r="B10" s="20" t="s">
        <v>62</v>
      </c>
      <c r="C10" s="20" t="s">
        <v>42</v>
      </c>
      <c r="D10" s="75" t="s">
        <v>69</v>
      </c>
      <c r="E10" s="81" t="s">
        <v>99</v>
      </c>
      <c r="F10" s="26">
        <v>2000191</v>
      </c>
      <c r="G10" s="148" t="s">
        <v>117</v>
      </c>
      <c r="H10" s="152" t="s">
        <v>187</v>
      </c>
      <c r="I10" s="153" t="s">
        <v>4</v>
      </c>
      <c r="J10" s="27">
        <v>28.04</v>
      </c>
      <c r="K10" s="27">
        <v>1.96</v>
      </c>
      <c r="L10" s="27">
        <f t="shared" si="3"/>
        <v>30</v>
      </c>
      <c r="M10" s="27">
        <v>19.34</v>
      </c>
      <c r="N10" s="27">
        <v>1.55</v>
      </c>
      <c r="O10" s="36">
        <v>0</v>
      </c>
      <c r="P10" s="36"/>
      <c r="Q10" s="35">
        <f t="shared" si="2"/>
        <v>0</v>
      </c>
      <c r="R10" s="36"/>
      <c r="S10" s="249" t="s">
        <v>271</v>
      </c>
    </row>
    <row r="11" spans="1:19" ht="15" customHeight="1">
      <c r="A11" s="25">
        <f>+A9+1</f>
        <v>44113</v>
      </c>
      <c r="B11" s="20" t="s">
        <v>62</v>
      </c>
      <c r="C11" s="20" t="s">
        <v>42</v>
      </c>
      <c r="D11" s="75" t="s">
        <v>69</v>
      </c>
      <c r="E11" s="81" t="s">
        <v>99</v>
      </c>
      <c r="F11" s="26">
        <v>2000192</v>
      </c>
      <c r="G11" s="148" t="s">
        <v>117</v>
      </c>
      <c r="H11" s="152" t="s">
        <v>187</v>
      </c>
      <c r="I11" s="153" t="s">
        <v>4</v>
      </c>
      <c r="J11" s="27">
        <v>934.58</v>
      </c>
      <c r="K11" s="27">
        <v>65.42</v>
      </c>
      <c r="L11" s="27">
        <f t="shared" si="3"/>
        <v>1000</v>
      </c>
      <c r="M11" s="27">
        <v>19.34</v>
      </c>
      <c r="N11" s="27">
        <v>51.71</v>
      </c>
      <c r="O11" s="36">
        <v>104614</v>
      </c>
      <c r="P11" s="36">
        <v>105049</v>
      </c>
      <c r="Q11" s="35">
        <f t="shared" si="2"/>
        <v>435</v>
      </c>
      <c r="R11" s="36">
        <v>105043</v>
      </c>
      <c r="S11" s="218" t="s">
        <v>254</v>
      </c>
    </row>
    <row r="12" spans="1:19" ht="15" customHeight="1">
      <c r="A12" s="25">
        <f t="shared" si="0"/>
        <v>44114</v>
      </c>
      <c r="B12" s="20" t="s">
        <v>62</v>
      </c>
      <c r="C12" s="20" t="s">
        <v>42</v>
      </c>
      <c r="D12" s="75" t="s">
        <v>69</v>
      </c>
      <c r="E12" s="81" t="s">
        <v>99</v>
      </c>
      <c r="F12" s="159" t="s">
        <v>180</v>
      </c>
      <c r="G12" s="156" t="s">
        <v>117</v>
      </c>
      <c r="H12" s="160" t="s">
        <v>118</v>
      </c>
      <c r="I12" s="159" t="s">
        <v>4</v>
      </c>
      <c r="J12" s="28">
        <v>626.26</v>
      </c>
      <c r="K12" s="28">
        <v>43.84</v>
      </c>
      <c r="L12" s="27">
        <f t="shared" ref="L12:L21" si="4">J12+K12</f>
        <v>670.1</v>
      </c>
      <c r="M12" s="28">
        <v>19.64</v>
      </c>
      <c r="N12" s="100">
        <v>34.119999999999997</v>
      </c>
      <c r="O12" s="36">
        <v>105049</v>
      </c>
      <c r="P12" s="36">
        <v>105347</v>
      </c>
      <c r="Q12" s="35">
        <f t="shared" ref="Q12" si="5">+P12-O12</f>
        <v>298</v>
      </c>
      <c r="R12" s="36">
        <v>105340</v>
      </c>
      <c r="S12" s="154" t="s">
        <v>189</v>
      </c>
    </row>
    <row r="13" spans="1:19" ht="15" customHeight="1">
      <c r="A13" s="25">
        <f t="shared" si="0"/>
        <v>44115</v>
      </c>
      <c r="B13" s="20" t="s">
        <v>62</v>
      </c>
      <c r="C13" s="20" t="s">
        <v>42</v>
      </c>
      <c r="D13" s="75" t="s">
        <v>69</v>
      </c>
      <c r="E13" s="81" t="s">
        <v>99</v>
      </c>
      <c r="F13" s="180" t="s">
        <v>206</v>
      </c>
      <c r="G13" s="181" t="s">
        <v>109</v>
      </c>
      <c r="H13" s="142" t="s">
        <v>110</v>
      </c>
      <c r="I13" s="140" t="s">
        <v>111</v>
      </c>
      <c r="J13" s="103">
        <v>102.8</v>
      </c>
      <c r="K13" s="103">
        <v>7.2</v>
      </c>
      <c r="L13" s="27">
        <f t="shared" si="4"/>
        <v>110</v>
      </c>
      <c r="M13" s="28">
        <v>19.62</v>
      </c>
      <c r="N13" s="100">
        <v>5.6070000000000002</v>
      </c>
      <c r="O13" s="36">
        <v>105347</v>
      </c>
      <c r="P13" s="36">
        <v>105416</v>
      </c>
      <c r="Q13" s="35">
        <f t="shared" si="2"/>
        <v>69</v>
      </c>
      <c r="R13" s="36">
        <v>105409</v>
      </c>
      <c r="S13" s="154" t="s">
        <v>189</v>
      </c>
    </row>
    <row r="14" spans="1:19" s="12" customFormat="1" ht="15" customHeight="1">
      <c r="A14" s="19">
        <f t="shared" si="0"/>
        <v>44116</v>
      </c>
      <c r="B14" s="20" t="s">
        <v>62</v>
      </c>
      <c r="C14" s="20" t="s">
        <v>42</v>
      </c>
      <c r="D14" s="161" t="s">
        <v>69</v>
      </c>
      <c r="E14" s="178" t="s">
        <v>99</v>
      </c>
      <c r="F14" s="201" t="s">
        <v>226</v>
      </c>
      <c r="G14" s="202" t="s">
        <v>84</v>
      </c>
      <c r="H14" s="203" t="s">
        <v>89</v>
      </c>
      <c r="I14" s="201" t="s">
        <v>86</v>
      </c>
      <c r="J14" s="191">
        <v>261.68</v>
      </c>
      <c r="K14" s="191">
        <v>18.32</v>
      </c>
      <c r="L14" s="24">
        <f t="shared" si="4"/>
        <v>280</v>
      </c>
      <c r="M14" s="20">
        <v>19.64</v>
      </c>
      <c r="N14" s="166">
        <v>14.257</v>
      </c>
      <c r="O14" s="35">
        <v>105416</v>
      </c>
      <c r="P14" s="35">
        <v>105559</v>
      </c>
      <c r="Q14" s="35">
        <f t="shared" si="2"/>
        <v>143</v>
      </c>
      <c r="R14" s="35">
        <v>105554</v>
      </c>
      <c r="S14" s="196" t="s">
        <v>218</v>
      </c>
    </row>
    <row r="15" spans="1:19" s="89" customFormat="1" ht="15" customHeight="1">
      <c r="A15" s="83">
        <f t="shared" si="0"/>
        <v>44117</v>
      </c>
      <c r="B15" s="84" t="s">
        <v>62</v>
      </c>
      <c r="C15" s="84" t="s">
        <v>42</v>
      </c>
      <c r="D15" s="85" t="s">
        <v>69</v>
      </c>
      <c r="E15" s="86" t="s">
        <v>99</v>
      </c>
      <c r="F15" s="119"/>
      <c r="G15" s="129"/>
      <c r="H15" s="119"/>
      <c r="I15" s="119"/>
      <c r="J15" s="190"/>
      <c r="K15" s="190"/>
      <c r="L15" s="87"/>
      <c r="M15" s="84"/>
      <c r="N15" s="114"/>
      <c r="O15" s="88">
        <v>0</v>
      </c>
      <c r="P15" s="88"/>
      <c r="Q15" s="88">
        <f t="shared" si="2"/>
        <v>0</v>
      </c>
      <c r="R15" s="88"/>
      <c r="S15" s="84"/>
    </row>
    <row r="16" spans="1:19" ht="15" customHeight="1">
      <c r="A16" s="25">
        <f t="shared" si="0"/>
        <v>44118</v>
      </c>
      <c r="B16" s="20" t="s">
        <v>62</v>
      </c>
      <c r="C16" s="20" t="s">
        <v>42</v>
      </c>
      <c r="D16" s="75" t="s">
        <v>69</v>
      </c>
      <c r="E16" s="81" t="s">
        <v>99</v>
      </c>
      <c r="F16" s="26">
        <v>2000237</v>
      </c>
      <c r="G16" s="204" t="s">
        <v>117</v>
      </c>
      <c r="H16" s="205" t="s">
        <v>229</v>
      </c>
      <c r="I16" s="206" t="s">
        <v>4</v>
      </c>
      <c r="J16" s="185">
        <v>794.58</v>
      </c>
      <c r="K16" s="185">
        <v>55.62</v>
      </c>
      <c r="L16" s="24">
        <f t="shared" si="4"/>
        <v>850.2</v>
      </c>
      <c r="M16" s="27">
        <v>19.64</v>
      </c>
      <c r="N16" s="99">
        <v>43.29</v>
      </c>
      <c r="O16" s="36">
        <v>105559</v>
      </c>
      <c r="P16" s="36">
        <v>105931</v>
      </c>
      <c r="Q16" s="35">
        <f t="shared" si="2"/>
        <v>372</v>
      </c>
      <c r="R16" s="36">
        <v>105925</v>
      </c>
      <c r="S16" s="154" t="s">
        <v>189</v>
      </c>
    </row>
    <row r="17" spans="1:19" s="12" customFormat="1" ht="15" customHeight="1">
      <c r="A17" s="19">
        <f t="shared" si="0"/>
        <v>44119</v>
      </c>
      <c r="B17" s="20" t="s">
        <v>62</v>
      </c>
      <c r="C17" s="20" t="s">
        <v>42</v>
      </c>
      <c r="D17" s="161" t="s">
        <v>69</v>
      </c>
      <c r="E17" s="178" t="s">
        <v>99</v>
      </c>
      <c r="F17" s="228" t="s">
        <v>222</v>
      </c>
      <c r="G17" s="229" t="s">
        <v>130</v>
      </c>
      <c r="H17" s="231" t="s">
        <v>131</v>
      </c>
      <c r="I17" s="228" t="s">
        <v>4</v>
      </c>
      <c r="J17" s="191">
        <v>672.9</v>
      </c>
      <c r="K17" s="191">
        <v>47.1</v>
      </c>
      <c r="L17" s="24">
        <f t="shared" si="4"/>
        <v>720</v>
      </c>
      <c r="M17" s="20">
        <v>19.64</v>
      </c>
      <c r="N17" s="166">
        <v>36.659999999999997</v>
      </c>
      <c r="O17" s="35">
        <v>105931</v>
      </c>
      <c r="P17" s="35">
        <v>106289</v>
      </c>
      <c r="Q17" s="35">
        <f t="shared" si="2"/>
        <v>358</v>
      </c>
      <c r="R17" s="35">
        <v>106259</v>
      </c>
      <c r="S17" s="222" t="s">
        <v>245</v>
      </c>
    </row>
    <row r="18" spans="1:19" s="89" customFormat="1" ht="15" customHeight="1">
      <c r="A18" s="83">
        <f t="shared" si="0"/>
        <v>44120</v>
      </c>
      <c r="B18" s="84" t="s">
        <v>62</v>
      </c>
      <c r="C18" s="84" t="s">
        <v>42</v>
      </c>
      <c r="D18" s="85" t="s">
        <v>69</v>
      </c>
      <c r="E18" s="86" t="s">
        <v>99</v>
      </c>
      <c r="F18" s="119"/>
      <c r="G18" s="129"/>
      <c r="H18" s="119"/>
      <c r="I18" s="119"/>
      <c r="J18" s="190"/>
      <c r="K18" s="190"/>
      <c r="L18" s="87"/>
      <c r="M18" s="84"/>
      <c r="N18" s="114"/>
      <c r="O18" s="88">
        <v>0</v>
      </c>
      <c r="P18" s="88"/>
      <c r="Q18" s="88">
        <f t="shared" si="2"/>
        <v>0</v>
      </c>
      <c r="R18" s="88"/>
      <c r="S18" s="84"/>
    </row>
    <row r="19" spans="1:19" ht="15" customHeight="1">
      <c r="A19" s="25">
        <f t="shared" si="0"/>
        <v>44121</v>
      </c>
      <c r="B19" s="20" t="s">
        <v>62</v>
      </c>
      <c r="C19" s="20" t="s">
        <v>42</v>
      </c>
      <c r="D19" s="75" t="s">
        <v>69</v>
      </c>
      <c r="E19" s="81" t="s">
        <v>99</v>
      </c>
      <c r="F19" s="238" t="s">
        <v>263</v>
      </c>
      <c r="G19" s="239" t="s">
        <v>84</v>
      </c>
      <c r="H19" s="240" t="s">
        <v>89</v>
      </c>
      <c r="I19" s="238" t="s">
        <v>86</v>
      </c>
      <c r="J19" s="103">
        <v>334.58</v>
      </c>
      <c r="K19" s="103">
        <v>23.42</v>
      </c>
      <c r="L19" s="24">
        <f t="shared" si="4"/>
        <v>358</v>
      </c>
      <c r="M19" s="28">
        <v>19.34</v>
      </c>
      <c r="N19" s="100">
        <v>18.512</v>
      </c>
      <c r="O19" s="36">
        <v>106289</v>
      </c>
      <c r="P19" s="36">
        <v>106463</v>
      </c>
      <c r="Q19" s="35">
        <f t="shared" si="2"/>
        <v>174</v>
      </c>
      <c r="R19" s="36"/>
      <c r="S19" s="248" t="s">
        <v>270</v>
      </c>
    </row>
    <row r="20" spans="1:19" ht="15" customHeight="1">
      <c r="A20" s="25">
        <f t="shared" si="0"/>
        <v>44122</v>
      </c>
      <c r="B20" s="20" t="s">
        <v>62</v>
      </c>
      <c r="C20" s="20" t="s">
        <v>42</v>
      </c>
      <c r="D20" s="75" t="s">
        <v>69</v>
      </c>
      <c r="E20" s="81" t="s">
        <v>99</v>
      </c>
      <c r="F20" s="250" t="s">
        <v>273</v>
      </c>
      <c r="G20" s="251" t="s">
        <v>130</v>
      </c>
      <c r="H20" s="252" t="s">
        <v>131</v>
      </c>
      <c r="I20" s="253" t="s">
        <v>4</v>
      </c>
      <c r="J20" s="185">
        <v>514.02</v>
      </c>
      <c r="K20" s="185">
        <v>35.979999999999997</v>
      </c>
      <c r="L20" s="24">
        <f t="shared" si="4"/>
        <v>550</v>
      </c>
      <c r="M20" s="27">
        <v>19.34</v>
      </c>
      <c r="N20" s="99">
        <v>28.437999999999999</v>
      </c>
      <c r="O20" s="36">
        <v>106463</v>
      </c>
      <c r="P20" s="36">
        <v>106787</v>
      </c>
      <c r="Q20" s="35">
        <f t="shared" si="2"/>
        <v>324</v>
      </c>
      <c r="R20" s="36">
        <v>106757</v>
      </c>
      <c r="S20" s="28" t="s">
        <v>274</v>
      </c>
    </row>
    <row r="21" spans="1:19" ht="15" customHeight="1">
      <c r="A21" s="25">
        <f t="shared" si="0"/>
        <v>44123</v>
      </c>
      <c r="B21" s="20" t="s">
        <v>62</v>
      </c>
      <c r="C21" s="20" t="s">
        <v>42</v>
      </c>
      <c r="D21" s="75" t="s">
        <v>69</v>
      </c>
      <c r="E21" s="81" t="s">
        <v>99</v>
      </c>
      <c r="F21" s="269" t="s">
        <v>302</v>
      </c>
      <c r="G21" s="266" t="s">
        <v>130</v>
      </c>
      <c r="H21" s="270" t="s">
        <v>131</v>
      </c>
      <c r="I21" s="269" t="s">
        <v>4</v>
      </c>
      <c r="J21" s="183">
        <v>261.68</v>
      </c>
      <c r="K21" s="183">
        <v>18.32</v>
      </c>
      <c r="L21" s="24">
        <f t="shared" si="4"/>
        <v>280</v>
      </c>
      <c r="M21" s="28">
        <v>19.34</v>
      </c>
      <c r="N21" s="100">
        <v>14.478</v>
      </c>
      <c r="O21" s="36">
        <v>106787</v>
      </c>
      <c r="P21" s="36">
        <v>106952</v>
      </c>
      <c r="Q21" s="35">
        <f t="shared" si="2"/>
        <v>165</v>
      </c>
      <c r="R21" s="36">
        <v>106923</v>
      </c>
      <c r="S21" s="28" t="s">
        <v>274</v>
      </c>
    </row>
    <row r="22" spans="1:19" ht="15" customHeight="1">
      <c r="A22" s="25">
        <f t="shared" si="0"/>
        <v>44124</v>
      </c>
      <c r="B22" s="20" t="s">
        <v>62</v>
      </c>
      <c r="C22" s="20" t="s">
        <v>42</v>
      </c>
      <c r="D22" s="75" t="s">
        <v>69</v>
      </c>
      <c r="E22" s="81" t="s">
        <v>99</v>
      </c>
      <c r="F22" s="26"/>
      <c r="G22" s="30"/>
      <c r="H22" s="23"/>
      <c r="I22" s="22"/>
      <c r="J22" s="185"/>
      <c r="K22" s="185"/>
      <c r="L22" s="27"/>
      <c r="M22" s="27"/>
      <c r="N22" s="99"/>
      <c r="O22" s="36">
        <v>0</v>
      </c>
      <c r="P22" s="36"/>
      <c r="Q22" s="35">
        <f t="shared" si="2"/>
        <v>0</v>
      </c>
      <c r="R22" s="36"/>
      <c r="S22" s="28"/>
    </row>
    <row r="23" spans="1:19" ht="15" customHeight="1">
      <c r="A23" s="25">
        <f t="shared" si="0"/>
        <v>44125</v>
      </c>
      <c r="B23" s="20" t="s">
        <v>62</v>
      </c>
      <c r="C23" s="20" t="s">
        <v>42</v>
      </c>
      <c r="D23" s="75" t="s">
        <v>69</v>
      </c>
      <c r="E23" s="81" t="s">
        <v>99</v>
      </c>
      <c r="F23" s="118"/>
      <c r="G23" s="128"/>
      <c r="H23" s="118"/>
      <c r="I23" s="118"/>
      <c r="J23" s="183"/>
      <c r="K23" s="183"/>
      <c r="L23" s="27"/>
      <c r="M23" s="28"/>
      <c r="N23" s="100"/>
      <c r="O23" s="36">
        <f t="shared" si="1"/>
        <v>0</v>
      </c>
      <c r="P23" s="36"/>
      <c r="Q23" s="35">
        <f t="shared" si="2"/>
        <v>0</v>
      </c>
      <c r="R23" s="36"/>
      <c r="S23" s="28"/>
    </row>
    <row r="24" spans="1:19" ht="15" customHeight="1">
      <c r="A24" s="25">
        <f t="shared" si="0"/>
        <v>44126</v>
      </c>
      <c r="B24" s="20" t="s">
        <v>62</v>
      </c>
      <c r="C24" s="20" t="s">
        <v>42</v>
      </c>
      <c r="D24" s="75" t="s">
        <v>69</v>
      </c>
      <c r="E24" s="81" t="s">
        <v>99</v>
      </c>
      <c r="F24" s="118"/>
      <c r="G24" s="128"/>
      <c r="H24" s="118"/>
      <c r="I24" s="118"/>
      <c r="J24" s="183"/>
      <c r="K24" s="183"/>
      <c r="L24" s="27"/>
      <c r="M24" s="28"/>
      <c r="N24" s="100"/>
      <c r="O24" s="36">
        <f t="shared" si="1"/>
        <v>0</v>
      </c>
      <c r="P24" s="36"/>
      <c r="Q24" s="35">
        <f t="shared" si="2"/>
        <v>0</v>
      </c>
      <c r="R24" s="36"/>
      <c r="S24" s="28"/>
    </row>
    <row r="25" spans="1:19" ht="15" customHeight="1">
      <c r="A25" s="25">
        <f t="shared" si="0"/>
        <v>44127</v>
      </c>
      <c r="B25" s="20" t="s">
        <v>62</v>
      </c>
      <c r="C25" s="20" t="s">
        <v>42</v>
      </c>
      <c r="D25" s="75" t="s">
        <v>69</v>
      </c>
      <c r="E25" s="81" t="s">
        <v>99</v>
      </c>
      <c r="F25" s="26"/>
      <c r="G25" s="30"/>
      <c r="H25" s="23"/>
      <c r="I25" s="22"/>
      <c r="J25" s="185"/>
      <c r="K25" s="185"/>
      <c r="L25" s="27"/>
      <c r="M25" s="27"/>
      <c r="N25" s="99"/>
      <c r="O25" s="36">
        <f t="shared" si="1"/>
        <v>0</v>
      </c>
      <c r="P25" s="36"/>
      <c r="Q25" s="35">
        <f t="shared" si="2"/>
        <v>0</v>
      </c>
      <c r="R25" s="36"/>
      <c r="S25" s="28"/>
    </row>
    <row r="26" spans="1:19" ht="15" customHeight="1">
      <c r="A26" s="25">
        <f t="shared" si="0"/>
        <v>44128</v>
      </c>
      <c r="B26" s="20" t="s">
        <v>62</v>
      </c>
      <c r="C26" s="20" t="s">
        <v>42</v>
      </c>
      <c r="D26" s="75" t="s">
        <v>69</v>
      </c>
      <c r="E26" s="81" t="s">
        <v>99</v>
      </c>
      <c r="F26" s="118"/>
      <c r="G26" s="128"/>
      <c r="H26" s="118"/>
      <c r="I26" s="118"/>
      <c r="J26" s="183"/>
      <c r="K26" s="183"/>
      <c r="L26" s="27"/>
      <c r="M26" s="28"/>
      <c r="N26" s="100"/>
      <c r="O26" s="36">
        <f t="shared" si="1"/>
        <v>0</v>
      </c>
      <c r="P26" s="36"/>
      <c r="Q26" s="35">
        <f t="shared" si="2"/>
        <v>0</v>
      </c>
      <c r="R26" s="36"/>
      <c r="S26" s="28"/>
    </row>
    <row r="27" spans="1:19" ht="15" customHeight="1">
      <c r="A27" s="25">
        <f t="shared" si="0"/>
        <v>44129</v>
      </c>
      <c r="B27" s="20" t="s">
        <v>62</v>
      </c>
      <c r="C27" s="20" t="s">
        <v>42</v>
      </c>
      <c r="D27" s="75" t="s">
        <v>69</v>
      </c>
      <c r="E27" s="81" t="s">
        <v>99</v>
      </c>
      <c r="F27" s="26"/>
      <c r="G27" s="30"/>
      <c r="H27" s="23"/>
      <c r="I27" s="22"/>
      <c r="J27" s="185"/>
      <c r="K27" s="185"/>
      <c r="L27" s="27"/>
      <c r="M27" s="27"/>
      <c r="N27" s="99"/>
      <c r="O27" s="36">
        <f t="shared" si="1"/>
        <v>0</v>
      </c>
      <c r="P27" s="36"/>
      <c r="Q27" s="35">
        <f t="shared" si="2"/>
        <v>0</v>
      </c>
      <c r="R27" s="36"/>
      <c r="S27" s="28"/>
    </row>
    <row r="28" spans="1:19" ht="15" customHeight="1">
      <c r="A28" s="25">
        <f t="shared" si="0"/>
        <v>44130</v>
      </c>
      <c r="B28" s="20" t="s">
        <v>62</v>
      </c>
      <c r="C28" s="20" t="s">
        <v>42</v>
      </c>
      <c r="D28" s="75" t="s">
        <v>69</v>
      </c>
      <c r="E28" s="81" t="s">
        <v>99</v>
      </c>
      <c r="F28" s="29"/>
      <c r="G28" s="30"/>
      <c r="H28" s="23"/>
      <c r="I28" s="22"/>
      <c r="J28" s="185"/>
      <c r="K28" s="185"/>
      <c r="L28" s="27"/>
      <c r="M28" s="27"/>
      <c r="N28" s="99"/>
      <c r="O28" s="36">
        <f t="shared" si="1"/>
        <v>0</v>
      </c>
      <c r="P28" s="36"/>
      <c r="Q28" s="35">
        <f t="shared" si="2"/>
        <v>0</v>
      </c>
      <c r="R28" s="36"/>
      <c r="S28" s="28"/>
    </row>
    <row r="29" spans="1:19" ht="15.75">
      <c r="A29" s="25">
        <f t="shared" si="0"/>
        <v>44131</v>
      </c>
      <c r="B29" s="20" t="s">
        <v>62</v>
      </c>
      <c r="C29" s="20" t="s">
        <v>42</v>
      </c>
      <c r="D29" s="75" t="s">
        <v>69</v>
      </c>
      <c r="E29" s="81" t="s">
        <v>99</v>
      </c>
      <c r="F29" s="29"/>
      <c r="G29" s="30"/>
      <c r="H29" s="23"/>
      <c r="I29" s="22"/>
      <c r="J29" s="185"/>
      <c r="K29" s="185"/>
      <c r="L29" s="27"/>
      <c r="M29" s="27"/>
      <c r="N29" s="99"/>
      <c r="O29" s="36">
        <f t="shared" si="1"/>
        <v>0</v>
      </c>
      <c r="P29" s="36"/>
      <c r="Q29" s="35">
        <f t="shared" si="2"/>
        <v>0</v>
      </c>
      <c r="R29" s="36"/>
      <c r="S29" s="28"/>
    </row>
    <row r="30" spans="1:19" ht="15.75">
      <c r="A30" s="25">
        <f t="shared" si="0"/>
        <v>44132</v>
      </c>
      <c r="B30" s="20" t="s">
        <v>62</v>
      </c>
      <c r="C30" s="20" t="s">
        <v>42</v>
      </c>
      <c r="D30" s="75" t="s">
        <v>69</v>
      </c>
      <c r="E30" s="81" t="s">
        <v>99</v>
      </c>
      <c r="F30" s="26"/>
      <c r="G30" s="30"/>
      <c r="H30" s="23"/>
      <c r="I30" s="30"/>
      <c r="J30" s="185"/>
      <c r="K30" s="185"/>
      <c r="L30" s="27"/>
      <c r="M30" s="27"/>
      <c r="N30" s="99"/>
      <c r="O30" s="36">
        <f t="shared" si="1"/>
        <v>0</v>
      </c>
      <c r="P30" s="36"/>
      <c r="Q30" s="35">
        <f t="shared" si="2"/>
        <v>0</v>
      </c>
      <c r="R30" s="36"/>
      <c r="S30" s="28"/>
    </row>
    <row r="31" spans="1:19" ht="15.75">
      <c r="A31" s="25">
        <f t="shared" si="0"/>
        <v>44133</v>
      </c>
      <c r="B31" s="20" t="s">
        <v>62</v>
      </c>
      <c r="C31" s="20" t="s">
        <v>42</v>
      </c>
      <c r="D31" s="75" t="s">
        <v>69</v>
      </c>
      <c r="E31" s="81" t="s">
        <v>99</v>
      </c>
      <c r="F31" s="31"/>
      <c r="G31" s="30"/>
      <c r="H31" s="23"/>
      <c r="I31" s="22"/>
      <c r="J31" s="185"/>
      <c r="K31" s="185"/>
      <c r="L31" s="27"/>
      <c r="M31" s="27"/>
      <c r="N31" s="27"/>
      <c r="O31" s="36">
        <f t="shared" si="1"/>
        <v>0</v>
      </c>
      <c r="P31" s="36"/>
      <c r="Q31" s="35">
        <f t="shared" si="2"/>
        <v>0</v>
      </c>
      <c r="R31" s="36"/>
      <c r="S31" s="28"/>
    </row>
    <row r="32" spans="1:19" ht="15.75">
      <c r="A32" s="25"/>
      <c r="B32" s="20" t="s">
        <v>62</v>
      </c>
      <c r="C32" s="20" t="s">
        <v>42</v>
      </c>
      <c r="D32" s="75" t="s">
        <v>69</v>
      </c>
      <c r="E32" s="81" t="s">
        <v>99</v>
      </c>
      <c r="F32" s="31"/>
      <c r="G32" s="30"/>
      <c r="H32" s="23"/>
      <c r="I32" s="22"/>
      <c r="J32" s="185"/>
      <c r="K32" s="185"/>
      <c r="L32" s="27"/>
      <c r="M32" s="27"/>
      <c r="N32" s="27"/>
      <c r="O32" s="36">
        <f t="shared" si="1"/>
        <v>0</v>
      </c>
      <c r="P32" s="36"/>
      <c r="Q32" s="39">
        <f t="shared" si="2"/>
        <v>0</v>
      </c>
      <c r="R32" s="36"/>
      <c r="S32" s="28"/>
    </row>
    <row r="33" spans="1:14" ht="15.75" thickBot="1">
      <c r="A33" s="14"/>
      <c r="F33" s="15" t="s">
        <v>3</v>
      </c>
      <c r="G33" s="130"/>
      <c r="H33" s="15"/>
      <c r="I33" s="15"/>
      <c r="J33" s="16">
        <f>SUM(J2:J32)</f>
        <v>5830.18</v>
      </c>
      <c r="K33" s="16">
        <f t="shared" ref="K33:N33" si="6">SUM(K2:K32)</f>
        <v>408.12</v>
      </c>
      <c r="L33" s="16">
        <f t="shared" si="6"/>
        <v>6238.3</v>
      </c>
      <c r="M33" s="15"/>
      <c r="N33" s="16">
        <f t="shared" si="6"/>
        <v>320.47199999999998</v>
      </c>
    </row>
    <row r="34" spans="1:14">
      <c r="A34" s="14"/>
    </row>
    <row r="35" spans="1:14">
      <c r="A35" s="14"/>
      <c r="G35" s="132"/>
      <c r="H35" s="11" t="s">
        <v>2</v>
      </c>
      <c r="I35" s="10"/>
      <c r="L35" s="9" t="e">
        <f>#REF!-L33</f>
        <v>#REF!</v>
      </c>
    </row>
    <row r="36" spans="1:14">
      <c r="A36" s="14"/>
      <c r="G36" s="133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134"/>
      <c r="I37" s="3" t="s">
        <v>1</v>
      </c>
      <c r="J37" s="3" t="s">
        <v>0</v>
      </c>
      <c r="L37" s="2">
        <f>L36/N33</f>
        <v>15.171372225966699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2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note</vt:lpstr>
      <vt:lpstr>ตัวอย่าง</vt:lpstr>
      <vt:lpstr>VAN1</vt:lpstr>
      <vt:lpstr>VAN2</vt:lpstr>
      <vt:lpstr>VAN3</vt:lpstr>
      <vt:lpstr>VAN4</vt:lpstr>
      <vt:lpstr>VAN5</vt:lpstr>
      <vt:lpstr>VAN6</vt:lpstr>
      <vt:lpstr>VAN7</vt:lpstr>
      <vt:lpstr>VAN8</vt:lpstr>
      <vt:lpstr>VAN9</vt:lpstr>
      <vt:lpstr>VAN10</vt:lpstr>
      <vt:lpstr>VAN99</vt:lpstr>
      <vt:lpstr>'VAN1'!Print_Area</vt:lpstr>
      <vt:lpstr>ตัวอย่าง!Print_Area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dcterms:created xsi:type="dcterms:W3CDTF">2020-08-11T08:50:39Z</dcterms:created>
  <dcterms:modified xsi:type="dcterms:W3CDTF">2020-10-20T04:27:08Z</dcterms:modified>
</cp:coreProperties>
</file>