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admin_01\Desktop\"/>
    </mc:Choice>
  </mc:AlternateContent>
  <xr:revisionPtr revIDLastSave="0" documentId="13_ncr:1_{B88843A9-FB41-4812-B5F8-EB85D5B332C1}" xr6:coauthVersionLast="45" xr6:coauthVersionMax="45" xr10:uidLastSave="{00000000-0000-0000-0000-000000000000}"/>
  <bookViews>
    <workbookView xWindow="-120" yWindow="-120" windowWidth="29040" windowHeight="15840" activeTab="2" xr2:uid="{00000000-000D-0000-FFFF-FFFF00000000}"/>
  </bookViews>
  <sheets>
    <sheet name="note" sheetId="11" r:id="rId1"/>
    <sheet name="ตัวอย่าง" sheetId="12" r:id="rId2"/>
    <sheet name="VAN1" sheetId="1" r:id="rId3"/>
    <sheet name="VAN2" sheetId="2" r:id="rId4"/>
    <sheet name="VAN3" sheetId="3" r:id="rId5"/>
    <sheet name="VAN4" sheetId="4" r:id="rId6"/>
    <sheet name="VAN5" sheetId="5" r:id="rId7"/>
    <sheet name="VAN6" sheetId="6" r:id="rId8"/>
    <sheet name="VAN99" sheetId="15" r:id="rId9"/>
  </sheets>
  <definedNames>
    <definedName name="_xlnm.Print_Area" localSheetId="2">'VAN1'!$F:$N</definedName>
    <definedName name="_xlnm.Print_Area" localSheetId="1">ตัวอย่าง!$F:$N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24" i="1" l="1"/>
  <c r="Q23" i="4" l="1"/>
  <c r="Q18" i="1" l="1"/>
  <c r="L18" i="1"/>
  <c r="Q18" i="3"/>
  <c r="L18" i="3"/>
  <c r="Q18" i="4"/>
  <c r="L18" i="4"/>
  <c r="Q18" i="5"/>
  <c r="L18" i="5"/>
  <c r="Q18" i="6"/>
  <c r="L18" i="6"/>
  <c r="L17" i="15"/>
  <c r="L18" i="15"/>
  <c r="L13" i="1" l="1"/>
  <c r="Q12" i="1" l="1"/>
  <c r="Q12" i="2"/>
  <c r="Q12" i="4"/>
  <c r="O12" i="4"/>
  <c r="O12" i="3"/>
  <c r="O11" i="4" l="1"/>
  <c r="O11" i="2"/>
  <c r="O11" i="3"/>
  <c r="O11" i="1"/>
  <c r="L11" i="1"/>
  <c r="O11" i="5"/>
  <c r="O4" i="15" l="1"/>
  <c r="L7" i="1"/>
  <c r="L4" i="1" l="1"/>
  <c r="L36" i="15" l="1"/>
  <c r="N33" i="15"/>
  <c r="K33" i="15"/>
  <c r="J33" i="15"/>
  <c r="O32" i="15"/>
  <c r="Q32" i="15" s="1"/>
  <c r="L32" i="15"/>
  <c r="O31" i="15"/>
  <c r="Q31" i="15" s="1"/>
  <c r="L31" i="15"/>
  <c r="O30" i="15"/>
  <c r="Q30" i="15" s="1"/>
  <c r="L30" i="15"/>
  <c r="Q29" i="15"/>
  <c r="L29" i="15"/>
  <c r="Q28" i="15"/>
  <c r="L28" i="15"/>
  <c r="Q27" i="15"/>
  <c r="L27" i="15"/>
  <c r="Q26" i="15"/>
  <c r="L26" i="15"/>
  <c r="Q25" i="15"/>
  <c r="L25" i="15"/>
  <c r="Q24" i="15"/>
  <c r="L24" i="15"/>
  <c r="Q23" i="15"/>
  <c r="L23" i="15"/>
  <c r="Q22" i="15"/>
  <c r="L22" i="15"/>
  <c r="Q21" i="15"/>
  <c r="L21" i="15"/>
  <c r="Q20" i="15"/>
  <c r="L20" i="15"/>
  <c r="Q19" i="15"/>
  <c r="L19" i="15"/>
  <c r="Q16" i="15"/>
  <c r="L16" i="15"/>
  <c r="O15" i="15"/>
  <c r="Q15" i="15" s="1"/>
  <c r="L15" i="15"/>
  <c r="O14" i="15"/>
  <c r="Q14" i="15" s="1"/>
  <c r="L14" i="15"/>
  <c r="O13" i="15"/>
  <c r="Q13" i="15" s="1"/>
  <c r="L13" i="15"/>
  <c r="O12" i="15"/>
  <c r="Q12" i="15" s="1"/>
  <c r="L12" i="15"/>
  <c r="Q11" i="15"/>
  <c r="L11" i="15"/>
  <c r="O10" i="15"/>
  <c r="Q10" i="15" s="1"/>
  <c r="L10" i="15"/>
  <c r="O9" i="15"/>
  <c r="Q9" i="15" s="1"/>
  <c r="L9" i="15"/>
  <c r="O8" i="15"/>
  <c r="Q8" i="15" s="1"/>
  <c r="L8" i="15"/>
  <c r="O7" i="15"/>
  <c r="Q7" i="15" s="1"/>
  <c r="L7" i="15"/>
  <c r="O6" i="15"/>
  <c r="Q6" i="15" s="1"/>
  <c r="L6" i="15"/>
  <c r="Q5" i="15"/>
  <c r="L5" i="15"/>
  <c r="Q4" i="15"/>
  <c r="L4" i="15"/>
  <c r="Q3" i="15"/>
  <c r="L3" i="15"/>
  <c r="A3" i="15"/>
  <c r="A4" i="15" s="1"/>
  <c r="A5" i="15" s="1"/>
  <c r="A6" i="15" s="1"/>
  <c r="A7" i="15" s="1"/>
  <c r="A8" i="15" s="1"/>
  <c r="A9" i="15" s="1"/>
  <c r="A10" i="15" s="1"/>
  <c r="A11" i="15" s="1"/>
  <c r="A12" i="15" s="1"/>
  <c r="A13" i="15" s="1"/>
  <c r="A14" i="15" s="1"/>
  <c r="A15" i="15" s="1"/>
  <c r="A16" i="15" s="1"/>
  <c r="A17" i="15" s="1"/>
  <c r="A18" i="15" s="1"/>
  <c r="A19" i="15" s="1"/>
  <c r="A20" i="15" s="1"/>
  <c r="A21" i="15" s="1"/>
  <c r="A22" i="15" s="1"/>
  <c r="A23" i="15" s="1"/>
  <c r="A24" i="15" s="1"/>
  <c r="A25" i="15" s="1"/>
  <c r="A26" i="15" s="1"/>
  <c r="A27" i="15" s="1"/>
  <c r="A28" i="15" s="1"/>
  <c r="A29" i="15" s="1"/>
  <c r="A30" i="15" s="1"/>
  <c r="A31" i="15" s="1"/>
  <c r="L33" i="15" l="1"/>
  <c r="L35" i="15" s="1"/>
  <c r="L37" i="15"/>
  <c r="N33" i="2"/>
  <c r="N33" i="3"/>
  <c r="N33" i="4"/>
  <c r="N33" i="5"/>
  <c r="N33" i="6"/>
  <c r="N33" i="1"/>
  <c r="K33" i="2"/>
  <c r="K33" i="3"/>
  <c r="K33" i="4"/>
  <c r="K33" i="5"/>
  <c r="K33" i="6"/>
  <c r="K33" i="1"/>
  <c r="J33" i="2"/>
  <c r="J33" i="3"/>
  <c r="J33" i="4"/>
  <c r="J33" i="5"/>
  <c r="J33" i="6"/>
  <c r="J33" i="1"/>
  <c r="O32" i="5"/>
  <c r="Q32" i="5" s="1"/>
  <c r="L32" i="5"/>
  <c r="Q31" i="5"/>
  <c r="L31" i="5"/>
  <c r="Q30" i="5"/>
  <c r="L30" i="5"/>
  <c r="Q29" i="5"/>
  <c r="L29" i="5"/>
  <c r="Q28" i="5"/>
  <c r="L28" i="5"/>
  <c r="Q27" i="5"/>
  <c r="L27" i="5"/>
  <c r="Q26" i="5"/>
  <c r="L26" i="5"/>
  <c r="Q25" i="5"/>
  <c r="L25" i="5"/>
  <c r="Q24" i="5"/>
  <c r="L24" i="5"/>
  <c r="Q23" i="5"/>
  <c r="L23" i="5"/>
  <c r="Q22" i="5"/>
  <c r="L22" i="5"/>
  <c r="Q21" i="5"/>
  <c r="L21" i="5"/>
  <c r="Q20" i="5"/>
  <c r="L20" i="5"/>
  <c r="Q19" i="5"/>
  <c r="L19" i="5"/>
  <c r="Q16" i="5"/>
  <c r="L16" i="5"/>
  <c r="Q15" i="5"/>
  <c r="L15" i="5"/>
  <c r="Q14" i="5"/>
  <c r="L14" i="5"/>
  <c r="Q13" i="5"/>
  <c r="L13" i="5"/>
  <c r="Q12" i="5"/>
  <c r="L12" i="5"/>
  <c r="Q11" i="5"/>
  <c r="L11" i="5"/>
  <c r="O10" i="5"/>
  <c r="Q10" i="5" s="1"/>
  <c r="L10" i="5"/>
  <c r="O9" i="5"/>
  <c r="Q9" i="5" s="1"/>
  <c r="L9" i="5"/>
  <c r="O8" i="5"/>
  <c r="Q8" i="5" s="1"/>
  <c r="L8" i="5"/>
  <c r="O7" i="5"/>
  <c r="Q7" i="5" s="1"/>
  <c r="L7" i="5"/>
  <c r="O6" i="5"/>
  <c r="Q6" i="5" s="1"/>
  <c r="L6" i="5"/>
  <c r="Q5" i="5"/>
  <c r="L5" i="5"/>
  <c r="Q4" i="5"/>
  <c r="L4" i="5"/>
  <c r="Q3" i="5"/>
  <c r="L3" i="5"/>
  <c r="O32" i="6"/>
  <c r="Q32" i="6" s="1"/>
  <c r="L32" i="6"/>
  <c r="Q31" i="6"/>
  <c r="L31" i="6"/>
  <c r="Q30" i="6"/>
  <c r="L30" i="6"/>
  <c r="Q29" i="6"/>
  <c r="L29" i="6"/>
  <c r="Q28" i="6"/>
  <c r="L28" i="6"/>
  <c r="O27" i="6"/>
  <c r="Q27" i="6" s="1"/>
  <c r="L27" i="6"/>
  <c r="Q26" i="6"/>
  <c r="L26" i="6"/>
  <c r="Q25" i="6"/>
  <c r="L25" i="6"/>
  <c r="Q24" i="6"/>
  <c r="L24" i="6"/>
  <c r="Q23" i="6"/>
  <c r="Q22" i="6"/>
  <c r="Q21" i="6"/>
  <c r="L21" i="6"/>
  <c r="Q20" i="6"/>
  <c r="L20" i="6"/>
  <c r="Q19" i="6"/>
  <c r="L19" i="6"/>
  <c r="Q16" i="6"/>
  <c r="L16" i="6"/>
  <c r="Q15" i="6"/>
  <c r="L15" i="6"/>
  <c r="Q14" i="6"/>
  <c r="L14" i="6"/>
  <c r="Q13" i="6"/>
  <c r="L13" i="6"/>
  <c r="Q12" i="6"/>
  <c r="L12" i="6"/>
  <c r="Q11" i="6"/>
  <c r="L11" i="6"/>
  <c r="Q10" i="6"/>
  <c r="O10" i="6"/>
  <c r="L10" i="6"/>
  <c r="O9" i="6"/>
  <c r="Q9" i="6" s="1"/>
  <c r="L9" i="6"/>
  <c r="O8" i="6"/>
  <c r="Q8" i="6" s="1"/>
  <c r="L8" i="6"/>
  <c r="O7" i="6"/>
  <c r="Q7" i="6" s="1"/>
  <c r="L7" i="6"/>
  <c r="Q6" i="6"/>
  <c r="O6" i="6"/>
  <c r="L6" i="6"/>
  <c r="Q5" i="6"/>
  <c r="L5" i="6"/>
  <c r="Q4" i="6"/>
  <c r="L4" i="6"/>
  <c r="Q3" i="6"/>
  <c r="L3" i="6"/>
  <c r="O32" i="4"/>
  <c r="Q32" i="4" s="1"/>
  <c r="L32" i="4"/>
  <c r="O31" i="4"/>
  <c r="Q31" i="4" s="1"/>
  <c r="L31" i="4"/>
  <c r="O30" i="4"/>
  <c r="Q30" i="4" s="1"/>
  <c r="L30" i="4"/>
  <c r="O29" i="4"/>
  <c r="Q29" i="4" s="1"/>
  <c r="L29" i="4"/>
  <c r="O28" i="4"/>
  <c r="Q28" i="4" s="1"/>
  <c r="L28" i="4"/>
  <c r="Q27" i="4"/>
  <c r="L27" i="4"/>
  <c r="Q26" i="4"/>
  <c r="L26" i="4"/>
  <c r="Q25" i="4"/>
  <c r="L25" i="4"/>
  <c r="Q24" i="4"/>
  <c r="L24" i="4"/>
  <c r="L23" i="4"/>
  <c r="Q22" i="4"/>
  <c r="L22" i="4"/>
  <c r="Q21" i="4"/>
  <c r="L21" i="4"/>
  <c r="Q20" i="4"/>
  <c r="L20" i="4"/>
  <c r="Q19" i="4"/>
  <c r="L19" i="4"/>
  <c r="Q16" i="4"/>
  <c r="L16" i="4"/>
  <c r="Q15" i="4"/>
  <c r="L15" i="4"/>
  <c r="Q14" i="4"/>
  <c r="L14" i="4"/>
  <c r="Q13" i="4"/>
  <c r="L13" i="4"/>
  <c r="L12" i="4"/>
  <c r="Q11" i="4"/>
  <c r="L11" i="4"/>
  <c r="O10" i="4"/>
  <c r="Q10" i="4" s="1"/>
  <c r="L10" i="4"/>
  <c r="Q9" i="4"/>
  <c r="O9" i="4"/>
  <c r="L9" i="4"/>
  <c r="O8" i="4"/>
  <c r="Q8" i="4" s="1"/>
  <c r="L8" i="4"/>
  <c r="O7" i="4"/>
  <c r="Q7" i="4" s="1"/>
  <c r="L7" i="4"/>
  <c r="Q6" i="4"/>
  <c r="L6" i="4"/>
  <c r="Q5" i="4"/>
  <c r="L5" i="4"/>
  <c r="Q4" i="4"/>
  <c r="L4" i="4"/>
  <c r="Q3" i="4"/>
  <c r="L3" i="4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4" i="6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" i="6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O32" i="3"/>
  <c r="Q32" i="3" s="1"/>
  <c r="L32" i="3"/>
  <c r="Q31" i="3"/>
  <c r="L31" i="3"/>
  <c r="Q30" i="3"/>
  <c r="L30" i="3"/>
  <c r="Q29" i="3"/>
  <c r="L29" i="3"/>
  <c r="Q28" i="3"/>
  <c r="L28" i="3"/>
  <c r="Q27" i="3"/>
  <c r="L27" i="3"/>
  <c r="Q26" i="3"/>
  <c r="L26" i="3"/>
  <c r="Q25" i="3"/>
  <c r="L25" i="3"/>
  <c r="Q24" i="3"/>
  <c r="L24" i="3"/>
  <c r="Q23" i="3"/>
  <c r="L23" i="3"/>
  <c r="Q22" i="3"/>
  <c r="L22" i="3"/>
  <c r="Q21" i="3"/>
  <c r="L21" i="3"/>
  <c r="Q20" i="3"/>
  <c r="L20" i="3"/>
  <c r="Q19" i="3"/>
  <c r="L19" i="3"/>
  <c r="Q16" i="3"/>
  <c r="L16" i="3"/>
  <c r="Q15" i="3"/>
  <c r="L15" i="3"/>
  <c r="Q14" i="3"/>
  <c r="L14" i="3"/>
  <c r="Q13" i="3"/>
  <c r="L13" i="3"/>
  <c r="Q12" i="3"/>
  <c r="L12" i="3"/>
  <c r="Q11" i="3"/>
  <c r="L11" i="3"/>
  <c r="O10" i="3"/>
  <c r="Q10" i="3" s="1"/>
  <c r="L10" i="3"/>
  <c r="O9" i="3"/>
  <c r="Q9" i="3" s="1"/>
  <c r="L9" i="3"/>
  <c r="O8" i="3"/>
  <c r="Q8" i="3" s="1"/>
  <c r="L8" i="3"/>
  <c r="O7" i="3"/>
  <c r="Q7" i="3" s="1"/>
  <c r="L7" i="3"/>
  <c r="O6" i="3"/>
  <c r="Q6" i="3" s="1"/>
  <c r="L6" i="3"/>
  <c r="O5" i="3"/>
  <c r="Q5" i="3" s="1"/>
  <c r="L5" i="3"/>
  <c r="Q4" i="3"/>
  <c r="L4" i="3"/>
  <c r="Q3" i="3"/>
  <c r="L3" i="3"/>
  <c r="N10" i="12"/>
  <c r="L10" i="12"/>
  <c r="Q32" i="1"/>
  <c r="Q31" i="1"/>
  <c r="Q23" i="1"/>
  <c r="Q16" i="1"/>
  <c r="Q15" i="1"/>
  <c r="Q4" i="1"/>
  <c r="O32" i="1"/>
  <c r="Q30" i="1"/>
  <c r="Q29" i="1"/>
  <c r="Q28" i="1"/>
  <c r="Q27" i="1"/>
  <c r="Q26" i="1"/>
  <c r="Q25" i="1"/>
  <c r="Q22" i="1"/>
  <c r="Q21" i="1"/>
  <c r="Q20" i="1"/>
  <c r="Q19" i="1"/>
  <c r="Q14" i="1"/>
  <c r="Q13" i="1"/>
  <c r="Q11" i="1"/>
  <c r="O10" i="1"/>
  <c r="Q10" i="1" s="1"/>
  <c r="O9" i="1"/>
  <c r="Q9" i="1" s="1"/>
  <c r="O8" i="1"/>
  <c r="Q8" i="1" s="1"/>
  <c r="O7" i="1"/>
  <c r="Q7" i="1" s="1"/>
  <c r="O6" i="1"/>
  <c r="Q6" i="1" s="1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6" i="1"/>
  <c r="L15" i="1"/>
  <c r="L14" i="1"/>
  <c r="L12" i="1"/>
  <c r="L10" i="1"/>
  <c r="L8" i="1"/>
  <c r="L6" i="1"/>
  <c r="L5" i="1"/>
  <c r="L36" i="2"/>
  <c r="Q32" i="2"/>
  <c r="O32" i="2"/>
  <c r="L32" i="2"/>
  <c r="Q31" i="2"/>
  <c r="Q30" i="2"/>
  <c r="Q29" i="2"/>
  <c r="Q28" i="2"/>
  <c r="Q27" i="2"/>
  <c r="Q26" i="2"/>
  <c r="O26" i="2"/>
  <c r="O25" i="2"/>
  <c r="Q25" i="2" s="1"/>
  <c r="O24" i="2"/>
  <c r="Q24" i="2" s="1"/>
  <c r="O23" i="2"/>
  <c r="Q23" i="2" s="1"/>
  <c r="O22" i="2"/>
  <c r="Q22" i="2" s="1"/>
  <c r="O21" i="2"/>
  <c r="Q21" i="2" s="1"/>
  <c r="Q20" i="2"/>
  <c r="O20" i="2"/>
  <c r="Q19" i="2"/>
  <c r="O19" i="2"/>
  <c r="O18" i="2"/>
  <c r="Q18" i="2" s="1"/>
  <c r="O17" i="2"/>
  <c r="Q17" i="2" s="1"/>
  <c r="Q16" i="2"/>
  <c r="Q15" i="2"/>
  <c r="Q14" i="2"/>
  <c r="Q13" i="2"/>
  <c r="Q11" i="2"/>
  <c r="O10" i="2"/>
  <c r="Q10" i="2" s="1"/>
  <c r="Q9" i="2"/>
  <c r="O9" i="2"/>
  <c r="O8" i="2"/>
  <c r="Q8" i="2" s="1"/>
  <c r="O7" i="2"/>
  <c r="Q7" i="2" s="1"/>
  <c r="O6" i="2"/>
  <c r="Q6" i="2" s="1"/>
  <c r="O5" i="2"/>
  <c r="Q5" i="2" s="1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Q4" i="2"/>
  <c r="A4" i="2"/>
  <c r="Q3" i="2"/>
  <c r="A3" i="2"/>
  <c r="L36" i="12"/>
  <c r="N33" i="12"/>
  <c r="K33" i="12"/>
  <c r="J33" i="12"/>
  <c r="O32" i="12"/>
  <c r="Q32" i="12" s="1"/>
  <c r="L32" i="12"/>
  <c r="O31" i="12"/>
  <c r="Q31" i="12" s="1"/>
  <c r="L31" i="12"/>
  <c r="O30" i="12"/>
  <c r="Q30" i="12" s="1"/>
  <c r="O29" i="12"/>
  <c r="Q29" i="12" s="1"/>
  <c r="O28" i="12"/>
  <c r="Q28" i="12" s="1"/>
  <c r="O27" i="12"/>
  <c r="Q27" i="12" s="1"/>
  <c r="L27" i="12"/>
  <c r="O26" i="12"/>
  <c r="Q26" i="12" s="1"/>
  <c r="O25" i="12"/>
  <c r="Q25" i="12" s="1"/>
  <c r="L25" i="12"/>
  <c r="O24" i="12"/>
  <c r="Q24" i="12" s="1"/>
  <c r="O23" i="12"/>
  <c r="Q23" i="12" s="1"/>
  <c r="O22" i="12"/>
  <c r="Q22" i="12" s="1"/>
  <c r="L22" i="12"/>
  <c r="O21" i="12"/>
  <c r="Q21" i="12" s="1"/>
  <c r="O20" i="12"/>
  <c r="Q20" i="12" s="1"/>
  <c r="L20" i="12"/>
  <c r="O19" i="12"/>
  <c r="Q19" i="12" s="1"/>
  <c r="P17" i="12"/>
  <c r="O18" i="12" s="1"/>
  <c r="Q18" i="12" s="1"/>
  <c r="O17" i="12"/>
  <c r="O16" i="12"/>
  <c r="Q16" i="12" s="1"/>
  <c r="L16" i="12"/>
  <c r="O15" i="12"/>
  <c r="Q15" i="12" s="1"/>
  <c r="O14" i="12"/>
  <c r="Q14" i="12" s="1"/>
  <c r="O13" i="12"/>
  <c r="Q13" i="12" s="1"/>
  <c r="O12" i="12"/>
  <c r="Q12" i="12" s="1"/>
  <c r="O11" i="12"/>
  <c r="Q11" i="12" s="1"/>
  <c r="L11" i="12"/>
  <c r="O10" i="12"/>
  <c r="Q10" i="12" s="1"/>
  <c r="O9" i="12"/>
  <c r="Q9" i="12" s="1"/>
  <c r="L9" i="12"/>
  <c r="O8" i="12"/>
  <c r="Q8" i="12" s="1"/>
  <c r="O7" i="12"/>
  <c r="Q7" i="12" s="1"/>
  <c r="L6" i="12"/>
  <c r="O4" i="12"/>
  <c r="P4" i="12" s="1"/>
  <c r="Q3" i="12"/>
  <c r="L3" i="12"/>
  <c r="A3" i="12"/>
  <c r="A4" i="12" s="1"/>
  <c r="A5" i="12" s="1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L33" i="6" l="1"/>
  <c r="L33" i="12"/>
  <c r="L35" i="12" s="1"/>
  <c r="L37" i="12"/>
  <c r="L33" i="3"/>
  <c r="L33" i="4"/>
  <c r="L33" i="5"/>
  <c r="L37" i="2"/>
  <c r="L33" i="2"/>
  <c r="L35" i="2" s="1"/>
  <c r="O5" i="12"/>
  <c r="P5" i="12" s="1"/>
  <c r="Q4" i="12"/>
  <c r="Q17" i="12"/>
  <c r="O6" i="12" l="1"/>
  <c r="Q6" i="12" s="1"/>
  <c r="Q5" i="12"/>
  <c r="L36" i="6"/>
  <c r="L35" i="6"/>
  <c r="L36" i="5"/>
  <c r="L37" i="5" s="1"/>
  <c r="L36" i="4"/>
  <c r="L37" i="4" s="1"/>
  <c r="L37" i="6" l="1"/>
  <c r="L35" i="5"/>
  <c r="L35" i="4"/>
  <c r="O5" i="1"/>
  <c r="Q5" i="1" s="1"/>
  <c r="L3" i="1" l="1"/>
  <c r="L33" i="1" s="1"/>
  <c r="L36" i="3" l="1"/>
  <c r="L37" i="3" l="1"/>
  <c r="L35" i="3"/>
  <c r="Q3" i="1" l="1"/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L36" i="1"/>
  <c r="L35" i="1" l="1"/>
  <c r="L37" i="1"/>
</calcChain>
</file>

<file path=xl/sharedStrings.xml><?xml version="1.0" encoding="utf-8"?>
<sst xmlns="http://schemas.openxmlformats.org/spreadsheetml/2006/main" count="1754" uniqueCount="244">
  <si>
    <t>สิ้นสุด</t>
  </si>
  <si>
    <t>เริ่ม</t>
  </si>
  <si>
    <t>ยอดคงเหลือ</t>
  </si>
  <si>
    <t>ยอดรวม</t>
  </si>
  <si>
    <t>00000</t>
  </si>
  <si>
    <t>บ.ก.กิจปิโตรเลียม จำกัด</t>
  </si>
  <si>
    <t>0845530000170</t>
  </si>
  <si>
    <t>513300003683</t>
  </si>
  <si>
    <t>513300003681</t>
  </si>
  <si>
    <t>513300003679</t>
  </si>
  <si>
    <t>513300003676</t>
  </si>
  <si>
    <t>513300003670</t>
  </si>
  <si>
    <t>5133000003621</t>
  </si>
  <si>
    <t>0994000568703</t>
  </si>
  <si>
    <t>513300003657</t>
  </si>
  <si>
    <t>จำนวนลิตร</t>
  </si>
  <si>
    <t>ราคา/ลิตร</t>
  </si>
  <si>
    <t>จำนวนเงินรวม</t>
  </si>
  <si>
    <t>จำนวนเงินภาษีมูลค่าเพิ่ม</t>
  </si>
  <si>
    <t>มูลค่าสินค้า
หรือบริการ</t>
  </si>
  <si>
    <t>สถานประกอบการ</t>
  </si>
  <si>
    <t>ชื่อผู้ให้บริการ</t>
  </si>
  <si>
    <t>เลขประจำตัว
ผู้เสียภาษี</t>
  </si>
  <si>
    <t>เล่มที่/เลขที่</t>
  </si>
  <si>
    <t>xxxxxxxxxx5000</t>
  </si>
  <si>
    <t>FLEET GARD NO.</t>
  </si>
  <si>
    <t>2ฒย1146</t>
  </si>
  <si>
    <t>ทะเบียนรถ</t>
  </si>
  <si>
    <t>ศูนย์</t>
  </si>
  <si>
    <t>Van</t>
  </si>
  <si>
    <t>VAN1</t>
  </si>
  <si>
    <t>วันที่</t>
  </si>
  <si>
    <t>ไมล์ เริ่มต้น</t>
  </si>
  <si>
    <t>เลขไมล์เติมน้ำมัน</t>
  </si>
  <si>
    <t>จำนวนไมล์ใช้งาน</t>
  </si>
  <si>
    <t>ไมล์ สิ้นสุด</t>
  </si>
  <si>
    <t>VANID</t>
  </si>
  <si>
    <t>VAN2</t>
  </si>
  <si>
    <t>VAN3</t>
  </si>
  <si>
    <t>VAN4</t>
  </si>
  <si>
    <t>VAN5</t>
  </si>
  <si>
    <t>VAN6</t>
  </si>
  <si>
    <t>หมายเหตุ</t>
  </si>
  <si>
    <t>FLEET CARD NO.</t>
  </si>
  <si>
    <t>1. ห้ามตั้งชื่อไฟล์ excel ด้วยอักขระพิเศษใด ๆ ทั้ง สิ้น เช่น (!,@,#,$,%,^,&amp;,*,-,_,+,=,'',',/,?,&lt;,&gt;)</t>
  </si>
  <si>
    <t>3. ต้องบันทึกไฟล์ excel เป็น นามสกุล .xlsx (Excel Workbook) เท่านั้น</t>
  </si>
  <si>
    <t>2. ห้ามแก้ไขชื่อ sheet ใน file ฟอร์ม-ค่าน้ำมัน-505  คือ ต้องเป็นชื่อ VAN+เลขที่รถ เช่น VAN1 เท่านั้น</t>
  </si>
  <si>
    <t>เติม 2 ครั้ง</t>
  </si>
  <si>
    <t>513300003652 , 51330004000</t>
  </si>
  <si>
    <t>ในกรณีเติมน้ำมัน มากกว่า 1 ครั้งใน 1 วัน ให้ระบุในหมายเหตุ  / จำนวนเงินใส่ผลรวมของบิลทั้งหมด / เลขที่ใบกำกับภาษี ใส่เคื่องหมาย , สำหรับเลขที่ใบกำกับภาษีที่ 2</t>
  </si>
  <si>
    <t>เงินสด</t>
  </si>
  <si>
    <t>ในกรณีเติมเงินสด</t>
  </si>
  <si>
    <t>ในกรณีเติมน้ำมัน ใน 1 วัน มีทั้งเติมด้วยการ์ด และเงินสด  ให้ระบุในหมายเหตุ  ว่าเป็นเงินสด / จำนวนเงินใส่ผลรวมของบิลทั้งหมด / เลขที่ใบกำกับภาษี ใส่เคื่องหมาย , สำหรับเลขที่ใบกำกับภาษีที่ 2</t>
  </si>
  <si>
    <t>5133000003600</t>
  </si>
  <si>
    <t>VAN99</t>
  </si>
  <si>
    <t>VAN -AUDIT</t>
  </si>
  <si>
    <t xml:space="preserve">คือ </t>
  </si>
  <si>
    <t>เมื่อเปลี่ยนเดือน ให้ทำการเพิ่มวันที่ในตารางโดยเริมจากวันที่ 1 ถึง วันที่สุดท้ายของเดือน เช่น 1 - 31</t>
  </si>
  <si>
    <t>บางพลี</t>
  </si>
  <si>
    <t>2ฒผ996</t>
  </si>
  <si>
    <t>2ฒพ5251</t>
  </si>
  <si>
    <t>2ฒพ5262</t>
  </si>
  <si>
    <t>2ฒพ5266</t>
  </si>
  <si>
    <t>2ฒพ5267</t>
  </si>
  <si>
    <t>2ฒพ5268</t>
  </si>
  <si>
    <t>2ฒผ918</t>
  </si>
  <si>
    <t>บ.เลิศฐิตินันท์ ปิโตเลียม จำกัด</t>
  </si>
  <si>
    <t>200186/1279837</t>
  </si>
  <si>
    <t>บ.ปตท.น้ำมันและการค้าปลีก จำกัด(มหาชน)</t>
  </si>
  <si>
    <t>PTT Retaill Mangement Co.,Ltd</t>
  </si>
  <si>
    <t>บ.เอพีพี แอสเสท จำกัด</t>
  </si>
  <si>
    <t>200277/1282395</t>
  </si>
  <si>
    <t>PTTST.D CHA-UM NIWAT SER</t>
  </si>
  <si>
    <t>PTTRM SPK BANGNA  KM27</t>
  </si>
  <si>
    <t>00060</t>
  </si>
  <si>
    <t>PTTST D T P S PETROLEUM</t>
  </si>
  <si>
    <t>PTTST.D.P.S.PETROLEUM</t>
  </si>
  <si>
    <t>101629/1833754</t>
  </si>
  <si>
    <t>บ.ปตท จำกัด</t>
  </si>
  <si>
    <t>PTTST.MAKHAMYONG TRANS</t>
  </si>
  <si>
    <t>00001</t>
  </si>
  <si>
    <t>PTTRM  BK  SRINAKARIN  KM</t>
  </si>
  <si>
    <t>00148</t>
  </si>
  <si>
    <t>00096</t>
  </si>
  <si>
    <t>PTTRM  SPK  BANGAN  KM17</t>
  </si>
  <si>
    <t>PTTRM  SPK  TEPARAK  SPK</t>
  </si>
  <si>
    <t>00077</t>
  </si>
  <si>
    <t>PTTST.D LERDTHITINAN</t>
  </si>
  <si>
    <t>PTTST.D SIAM POWER RICH</t>
  </si>
  <si>
    <t xml:space="preserve"> </t>
  </si>
  <si>
    <t>PTTST.D W TRIO</t>
  </si>
  <si>
    <t>102338/1837322</t>
  </si>
  <si>
    <t>PTTST.P (BANGNA TRAD)</t>
  </si>
  <si>
    <t>00262</t>
  </si>
  <si>
    <t>102685/1838379</t>
  </si>
  <si>
    <t>200550/1292782</t>
  </si>
  <si>
    <t>PTTST.C BANGBO</t>
  </si>
  <si>
    <t>00507</t>
  </si>
  <si>
    <t>PTTST.D P.S. PETROLEUM</t>
  </si>
  <si>
    <t>102757/1838595</t>
  </si>
  <si>
    <t>แวน6ยืมใช้รถเข้าเปลี่ยนน้ำมันเครื่อง</t>
  </si>
  <si>
    <t>ใช้รถออดิสชั่วคราว(รอเปลี่ยนน้ำมันเครื่อง)</t>
  </si>
  <si>
    <t>xxxxxxxxxx2000</t>
  </si>
  <si>
    <t>xxxxxxxxxx3007</t>
  </si>
  <si>
    <t>xxxxxxxxxx0003</t>
  </si>
  <si>
    <t>xxxxxxxxxx9007</t>
  </si>
  <si>
    <t>xxxxxxxxxx2009</t>
  </si>
  <si>
    <t>xxxxxxxxxx1001</t>
  </si>
  <si>
    <t>xxxxxxxxxx3008</t>
  </si>
  <si>
    <t>PTTST.D  SHINTHANAWAT</t>
  </si>
  <si>
    <t>200619/1294418</t>
  </si>
  <si>
    <t>100857/206521</t>
  </si>
  <si>
    <t>102359/1051534</t>
  </si>
  <si>
    <t>0107561000013</t>
  </si>
  <si>
    <t>PTTST.C  SUVANNNAPHOUM 3</t>
  </si>
  <si>
    <t>PTTST.D T.P.S PETROLEUM</t>
  </si>
  <si>
    <t>PTT RETAIL  MANAGEMENT CO.,LTD</t>
  </si>
  <si>
    <t>543260031435</t>
  </si>
  <si>
    <t>0105537121254</t>
  </si>
  <si>
    <t>200696/1296677</t>
  </si>
  <si>
    <t>PTTST.C BANGBO SAMUTPRAKAN</t>
  </si>
  <si>
    <t>PTTST.D SOMCHIT  COBRA</t>
  </si>
  <si>
    <t>200731/1298787</t>
  </si>
  <si>
    <t>PTTST.D  PM  PRAWET</t>
  </si>
  <si>
    <t>000600008077</t>
  </si>
  <si>
    <t>583870003355</t>
  </si>
  <si>
    <t>0105558164548</t>
  </si>
  <si>
    <t>PTTST.D APP ASSET</t>
  </si>
  <si>
    <t>000600008087</t>
  </si>
  <si>
    <t>0115548007351</t>
  </si>
  <si>
    <t>PTTST.D W TRIO SAMUTPRAKAN</t>
  </si>
  <si>
    <t>543260031477</t>
  </si>
  <si>
    <t>505820024246</t>
  </si>
  <si>
    <t>0115537004169</t>
  </si>
  <si>
    <t>505720090532</t>
  </si>
  <si>
    <t>0115551006882</t>
  </si>
  <si>
    <t>576230009182</t>
  </si>
  <si>
    <t>0115560014761</t>
  </si>
  <si>
    <t>104052/1843768</t>
  </si>
  <si>
    <t>0107544000108</t>
  </si>
  <si>
    <t>PTT.P  BANGNA  TRAD</t>
  </si>
  <si>
    <t>0115559012415</t>
  </si>
  <si>
    <t>104381/1844917</t>
  </si>
  <si>
    <t>505820024254</t>
  </si>
  <si>
    <t>578130003760</t>
  </si>
  <si>
    <t>576230009199</t>
  </si>
  <si>
    <t>104413/1845047</t>
  </si>
  <si>
    <t>57813003776</t>
  </si>
  <si>
    <t>583870003376</t>
  </si>
  <si>
    <t>แวน2ยืมใช้รถเข้าเปลี่ยนน้ำมันเครื่อง</t>
  </si>
  <si>
    <t>505820024261</t>
  </si>
  <si>
    <t>578130003774</t>
  </si>
  <si>
    <t>000600008131</t>
  </si>
  <si>
    <t>104796/1846337</t>
  </si>
  <si>
    <t>576230009237</t>
  </si>
  <si>
    <t>PTTST.D P.S.PETROLEUM</t>
  </si>
  <si>
    <t>505820024275</t>
  </si>
  <si>
    <t>578130003795</t>
  </si>
  <si>
    <t>579960001918</t>
  </si>
  <si>
    <t>0115558018690</t>
  </si>
  <si>
    <t>105574/1849029</t>
  </si>
  <si>
    <t>หยุด</t>
  </si>
  <si>
    <t>543260031568</t>
  </si>
  <si>
    <t>505820024281</t>
  </si>
  <si>
    <t>576230009252</t>
  </si>
  <si>
    <t>579960001934</t>
  </si>
  <si>
    <t>540230002382</t>
  </si>
  <si>
    <t>578130003804</t>
  </si>
  <si>
    <t>578130003810</t>
  </si>
  <si>
    <t>201145/1312752</t>
  </si>
  <si>
    <t>505820024284</t>
  </si>
  <si>
    <t>576230009262</t>
  </si>
  <si>
    <t>106232/1851459</t>
  </si>
  <si>
    <t>583870003416</t>
  </si>
  <si>
    <t>543210015670</t>
  </si>
  <si>
    <t>00046</t>
  </si>
  <si>
    <t>540230002391</t>
  </si>
  <si>
    <t>201171/1314901</t>
  </si>
  <si>
    <t>201168/1314651</t>
  </si>
  <si>
    <t>000600008235</t>
  </si>
  <si>
    <t>578130003815</t>
  </si>
  <si>
    <t>578130003829</t>
  </si>
  <si>
    <t>543200024070</t>
  </si>
  <si>
    <t>010553712154</t>
  </si>
  <si>
    <t>201220/1316146</t>
  </si>
  <si>
    <t>010756000013</t>
  </si>
  <si>
    <t>01155337004169</t>
  </si>
  <si>
    <t>เติมดีเชล</t>
  </si>
  <si>
    <t>576230009283</t>
  </si>
  <si>
    <t>ไม่ได้เติมน้ำมัน ปั้มล้างถังให้เพราะเติมผิด</t>
  </si>
  <si>
    <t>578130003837</t>
  </si>
  <si>
    <t>102978/502817</t>
  </si>
  <si>
    <t>PTTST.C BANGPLEE  HOUSIAN</t>
  </si>
  <si>
    <t>201289/1318240</t>
  </si>
  <si>
    <t>564250004593</t>
  </si>
  <si>
    <t>579490011400</t>
  </si>
  <si>
    <t>0105560095728</t>
  </si>
  <si>
    <t>PTTST.D V PLUS  STATION</t>
  </si>
  <si>
    <t>107109/1854901</t>
  </si>
  <si>
    <t>578130003849</t>
  </si>
  <si>
    <t>201354/1320105</t>
  </si>
  <si>
    <t>578130003846</t>
  </si>
  <si>
    <t>576230009308</t>
  </si>
  <si>
    <t>107454/1856045</t>
  </si>
  <si>
    <t>1017544000108</t>
  </si>
  <si>
    <t>578130003856</t>
  </si>
  <si>
    <t>201420/1321714</t>
  </si>
  <si>
    <t>505820024318</t>
  </si>
  <si>
    <t>000600008327</t>
  </si>
  <si>
    <t>540230002417</t>
  </si>
  <si>
    <t>543260031677</t>
  </si>
  <si>
    <t>594170000007</t>
  </si>
  <si>
    <t>01155370004169</t>
  </si>
  <si>
    <t>594170000005</t>
  </si>
  <si>
    <t>576230009339</t>
  </si>
  <si>
    <t>543200024156</t>
  </si>
  <si>
    <t>108646/1859002</t>
  </si>
  <si>
    <t>012980004442</t>
  </si>
  <si>
    <t>0105560191778</t>
  </si>
  <si>
    <t>576230009352</t>
  </si>
  <si>
    <t>201534/1325457</t>
  </si>
  <si>
    <t>201532/1325284</t>
  </si>
  <si>
    <t>578130003862</t>
  </si>
  <si>
    <t>จอด</t>
  </si>
  <si>
    <t>201564/1327663</t>
  </si>
  <si>
    <t>103628/508347</t>
  </si>
  <si>
    <t>นำรถเข้าศูนย์ (ไม่ได้เติมน้ำมัน)</t>
  </si>
  <si>
    <t>ซ่อมชั้นวาง</t>
  </si>
  <si>
    <t>201562/1327591</t>
  </si>
  <si>
    <t>576230009360</t>
  </si>
  <si>
    <t>012980004459</t>
  </si>
  <si>
    <t>103630/508348</t>
  </si>
  <si>
    <t>1017561000013</t>
  </si>
  <si>
    <t>578130003878</t>
  </si>
  <si>
    <t>016309000988</t>
  </si>
  <si>
    <t>201628/1329481</t>
  </si>
  <si>
    <t>576230009371</t>
  </si>
  <si>
    <t>109099/1862800</t>
  </si>
  <si>
    <t>578130003892</t>
  </si>
  <si>
    <t>109479/1863988</t>
  </si>
  <si>
    <t>586680002879</t>
  </si>
  <si>
    <t>0115560022330</t>
  </si>
  <si>
    <t>PTTST.D SANGCHAI</t>
  </si>
  <si>
    <t>109511/1864135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</si>
</sst>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87" formatCode="#,##0.00\ \ก\ม\ต\่\อ\ล\ิ\ต\ร.;[Red]\-#,##0.00\ \ก\ม."/>
    <numFmt numFmtId="188" formatCode="#,##0\ \ก\ม.;[Red]\-#,##0\ \ก\ม."/>
    <numFmt numFmtId="189" formatCode="d/mm/yyyy;@"/>
    <numFmt numFmtId="190" formatCode="_-* #,##0.000_-;\-* #,##0.000_-;_-* &quot;-&quot;??_-;_-@_-"/>
  </numFmts>
  <fonts count="11" x14ac:knownFonts="1"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scheme val="minor"/>
    </font>
    <font>
      <sz val="11"/>
      <name val="Tahoma"/>
      <family val="2"/>
      <scheme val="minor"/>
    </font>
    <font>
      <sz val="12"/>
      <color theme="1"/>
      <name val="Tahoma"/>
      <family val="2"/>
      <scheme val="minor"/>
    </font>
    <font>
      <sz val="12"/>
      <color rgb="FFFF0000"/>
      <name val="Tahoma"/>
      <family val="2"/>
      <scheme val="minor"/>
    </font>
    <font>
      <sz val="11"/>
      <color rgb="FFFF0000"/>
      <name val="Tahoma"/>
      <family val="2"/>
      <scheme val="minor"/>
    </font>
    <font>
      <sz val="8"/>
      <name val="Tahoma"/>
      <family val="2"/>
      <charset val="222"/>
      <scheme val="minor"/>
    </font>
    <font>
      <sz val="11"/>
      <color rgb="FFFF0000"/>
      <name val="Tahoma"/>
      <family val="2"/>
      <charset val="222"/>
      <scheme val="minor"/>
    </font>
    <font>
      <sz val="14"/>
      <color theme="1"/>
      <name val="Tahoma"/>
      <family val="2"/>
      <scheme val="minor"/>
    </font>
    <font>
      <sz val="14"/>
      <color rgb="FFFF0000"/>
      <name val="Tahoma"/>
      <family val="2"/>
      <charset val="22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99CC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4">
    <xf numFmtId="0" fontId="0" fillId="0" borderId="0" xfId="0"/>
    <xf numFmtId="0" fontId="2" fillId="0" borderId="0" xfId="0" applyFont="1"/>
    <xf numFmtId="187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0" fontId="2" fillId="0" borderId="0" xfId="0" applyFont="1" applyAlignment="1"/>
    <xf numFmtId="188" fontId="2" fillId="0" borderId="0" xfId="0" applyNumberFormat="1" applyFont="1"/>
    <xf numFmtId="0" fontId="2" fillId="2" borderId="0" xfId="0" applyFont="1" applyFill="1" applyAlignment="1"/>
    <xf numFmtId="0" fontId="2" fillId="3" borderId="0" xfId="0" applyFont="1" applyFill="1"/>
    <xf numFmtId="0" fontId="2" fillId="0" borderId="0" xfId="0" applyFont="1" applyFill="1" applyAlignment="1"/>
    <xf numFmtId="43" fontId="2" fillId="0" borderId="0" xfId="1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2" fillId="0" borderId="0" xfId="0" applyFont="1" applyFill="1"/>
    <xf numFmtId="0" fontId="4" fillId="0" borderId="0" xfId="0" applyFont="1" applyAlignment="1">
      <alignment vertical="center" wrapText="1"/>
    </xf>
    <xf numFmtId="14" fontId="2" fillId="0" borderId="0" xfId="0" applyNumberFormat="1" applyFont="1"/>
    <xf numFmtId="43" fontId="2" fillId="4" borderId="2" xfId="0" applyNumberFormat="1" applyFont="1" applyFill="1" applyBorder="1" applyAlignment="1">
      <alignment horizontal="center"/>
    </xf>
    <xf numFmtId="43" fontId="2" fillId="4" borderId="3" xfId="0" applyNumberFormat="1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 vertical="center" wrapText="1"/>
    </xf>
    <xf numFmtId="0" fontId="4" fillId="0" borderId="1" xfId="0" applyFont="1" applyBorder="1"/>
    <xf numFmtId="14" fontId="2" fillId="0" borderId="1" xfId="0" applyNumberFormat="1" applyFont="1" applyFill="1" applyBorder="1"/>
    <xf numFmtId="0" fontId="2" fillId="0" borderId="1" xfId="0" applyFont="1" applyFill="1" applyBorder="1"/>
    <xf numFmtId="0" fontId="2" fillId="0" borderId="1" xfId="0" quotePrefix="1" applyNumberFormat="1" applyFont="1" applyFill="1" applyBorder="1" applyAlignment="1">
      <alignment horizontal="center"/>
    </xf>
    <xf numFmtId="189" fontId="2" fillId="0" borderId="1" xfId="0" quotePrefix="1" applyNumberFormat="1" applyFont="1" applyBorder="1" applyAlignment="1">
      <alignment horizontal="center"/>
    </xf>
    <xf numFmtId="189" fontId="2" fillId="0" borderId="1" xfId="0" applyNumberFormat="1" applyFont="1" applyBorder="1" applyAlignment="1">
      <alignment horizontal="center"/>
    </xf>
    <xf numFmtId="43" fontId="2" fillId="0" borderId="1" xfId="1" applyFont="1" applyFill="1" applyBorder="1" applyAlignment="1">
      <alignment horizontal="center"/>
    </xf>
    <xf numFmtId="14" fontId="2" fillId="0" borderId="1" xfId="0" applyNumberFormat="1" applyFont="1" applyBorder="1"/>
    <xf numFmtId="0" fontId="2" fillId="0" borderId="1" xfId="0" quotePrefix="1" applyNumberFormat="1" applyFont="1" applyBorder="1" applyAlignment="1">
      <alignment horizontal="center"/>
    </xf>
    <xf numFmtId="43" fontId="2" fillId="0" borderId="1" xfId="1" applyFont="1" applyBorder="1" applyAlignment="1">
      <alignment horizontal="center"/>
    </xf>
    <xf numFmtId="0" fontId="2" fillId="0" borderId="1" xfId="0" applyFont="1" applyBorder="1"/>
    <xf numFmtId="1" fontId="2" fillId="0" borderId="1" xfId="0" quotePrefix="1" applyNumberFormat="1" applyFont="1" applyBorder="1" applyAlignment="1">
      <alignment horizontal="center"/>
    </xf>
    <xf numFmtId="49" fontId="2" fillId="0" borderId="1" xfId="0" quotePrefix="1" applyNumberFormat="1" applyFont="1" applyBorder="1" applyAlignment="1">
      <alignment horizontal="center"/>
    </xf>
    <xf numFmtId="0" fontId="2" fillId="0" borderId="1" xfId="0" applyNumberFormat="1" applyFont="1" applyBorder="1" applyAlignment="1">
      <alignment horizontal="center"/>
    </xf>
    <xf numFmtId="0" fontId="4" fillId="4" borderId="1" xfId="0" applyFont="1" applyFill="1" applyBorder="1" applyAlignment="1">
      <alignment vertical="center" wrapText="1"/>
    </xf>
    <xf numFmtId="0" fontId="4" fillId="4" borderId="1" xfId="0" applyFont="1" applyFill="1" applyBorder="1"/>
    <xf numFmtId="0" fontId="5" fillId="4" borderId="1" xfId="0" applyFont="1" applyFill="1" applyBorder="1" applyAlignment="1">
      <alignment vertical="center" wrapText="1"/>
    </xf>
    <xf numFmtId="0" fontId="6" fillId="0" borderId="1" xfId="0" applyFont="1" applyFill="1" applyBorder="1"/>
    <xf numFmtId="0" fontId="6" fillId="0" borderId="1" xfId="0" applyFont="1" applyBorder="1"/>
    <xf numFmtId="0" fontId="6" fillId="0" borderId="0" xfId="0" applyFont="1"/>
    <xf numFmtId="0" fontId="2" fillId="5" borderId="1" xfId="0" applyFont="1" applyFill="1" applyBorder="1"/>
    <xf numFmtId="0" fontId="6" fillId="5" borderId="1" xfId="0" applyFont="1" applyFill="1" applyBorder="1"/>
    <xf numFmtId="14" fontId="2" fillId="5" borderId="1" xfId="0" applyNumberFormat="1" applyFont="1" applyFill="1" applyBorder="1" applyAlignment="1">
      <alignment vertical="top" wrapText="1"/>
    </xf>
    <xf numFmtId="0" fontId="2" fillId="5" borderId="1" xfId="0" applyFont="1" applyFill="1" applyBorder="1" applyAlignment="1">
      <alignment vertical="top" wrapText="1"/>
    </xf>
    <xf numFmtId="0" fontId="4" fillId="5" borderId="1" xfId="0" applyFont="1" applyFill="1" applyBorder="1" applyAlignment="1">
      <alignment vertical="top" wrapText="1"/>
    </xf>
    <xf numFmtId="0" fontId="2" fillId="5" borderId="1" xfId="0" quotePrefix="1" applyNumberFormat="1" applyFont="1" applyFill="1" applyBorder="1" applyAlignment="1">
      <alignment horizontal="center" vertical="top" wrapText="1"/>
    </xf>
    <xf numFmtId="189" fontId="2" fillId="5" borderId="1" xfId="0" quotePrefix="1" applyNumberFormat="1" applyFont="1" applyFill="1" applyBorder="1" applyAlignment="1">
      <alignment horizontal="center" vertical="top" wrapText="1"/>
    </xf>
    <xf numFmtId="189" fontId="2" fillId="5" borderId="1" xfId="0" applyNumberFormat="1" applyFont="1" applyFill="1" applyBorder="1" applyAlignment="1">
      <alignment horizontal="center" vertical="top" wrapText="1"/>
    </xf>
    <xf numFmtId="43" fontId="2" fillId="5" borderId="1" xfId="1" applyFont="1" applyFill="1" applyBorder="1" applyAlignment="1">
      <alignment horizontal="center" vertical="top" wrapText="1"/>
    </xf>
    <xf numFmtId="0" fontId="6" fillId="5" borderId="1" xfId="0" applyFont="1" applyFill="1" applyBorder="1" applyAlignment="1">
      <alignment vertical="top" wrapText="1"/>
    </xf>
    <xf numFmtId="0" fontId="2" fillId="5" borderId="0" xfId="0" applyFont="1" applyFill="1" applyAlignment="1">
      <alignment vertical="top" wrapText="1"/>
    </xf>
    <xf numFmtId="14" fontId="2" fillId="6" borderId="1" xfId="0" applyNumberFormat="1" applyFont="1" applyFill="1" applyBorder="1"/>
    <xf numFmtId="0" fontId="2" fillId="6" borderId="1" xfId="0" applyFont="1" applyFill="1" applyBorder="1"/>
    <xf numFmtId="0" fontId="4" fillId="6" borderId="1" xfId="0" applyFont="1" applyFill="1" applyBorder="1"/>
    <xf numFmtId="0" fontId="2" fillId="6" borderId="1" xfId="0" quotePrefix="1" applyNumberFormat="1" applyFont="1" applyFill="1" applyBorder="1" applyAlignment="1">
      <alignment horizontal="center"/>
    </xf>
    <xf numFmtId="189" fontId="2" fillId="6" borderId="1" xfId="0" quotePrefix="1" applyNumberFormat="1" applyFont="1" applyFill="1" applyBorder="1" applyAlignment="1">
      <alignment horizontal="center"/>
    </xf>
    <xf numFmtId="189" fontId="2" fillId="6" borderId="1" xfId="0" applyNumberFormat="1" applyFont="1" applyFill="1" applyBorder="1" applyAlignment="1">
      <alignment horizontal="center"/>
    </xf>
    <xf numFmtId="43" fontId="2" fillId="6" borderId="1" xfId="1" applyFont="1" applyFill="1" applyBorder="1" applyAlignment="1">
      <alignment horizontal="center"/>
    </xf>
    <xf numFmtId="0" fontId="6" fillId="6" borderId="1" xfId="0" applyFont="1" applyFill="1" applyBorder="1"/>
    <xf numFmtId="0" fontId="2" fillId="6" borderId="0" xfId="0" applyFont="1" applyFill="1"/>
    <xf numFmtId="14" fontId="2" fillId="7" borderId="1" xfId="0" applyNumberFormat="1" applyFont="1" applyFill="1" applyBorder="1"/>
    <xf numFmtId="0" fontId="2" fillId="7" borderId="1" xfId="0" applyFont="1" applyFill="1" applyBorder="1"/>
    <xf numFmtId="0" fontId="4" fillId="7" borderId="1" xfId="0" applyFont="1" applyFill="1" applyBorder="1"/>
    <xf numFmtId="0" fontId="6" fillId="7" borderId="1" xfId="0" applyFont="1" applyFill="1" applyBorder="1"/>
    <xf numFmtId="0" fontId="2" fillId="7" borderId="0" xfId="0" applyFont="1" applyFill="1"/>
    <xf numFmtId="0" fontId="2" fillId="7" borderId="0" xfId="0" applyFont="1" applyFill="1" applyAlignment="1">
      <alignment vertical="top" wrapText="1"/>
    </xf>
    <xf numFmtId="0" fontId="2" fillId="7" borderId="1" xfId="0" quotePrefix="1" applyNumberFormat="1" applyFont="1" applyFill="1" applyBorder="1" applyAlignment="1">
      <alignment horizontal="center"/>
    </xf>
    <xf numFmtId="189" fontId="2" fillId="7" borderId="1" xfId="0" quotePrefix="1" applyNumberFormat="1" applyFont="1" applyFill="1" applyBorder="1" applyAlignment="1">
      <alignment horizontal="center"/>
    </xf>
    <xf numFmtId="43" fontId="2" fillId="7" borderId="1" xfId="1" applyFont="1" applyFill="1" applyBorder="1"/>
    <xf numFmtId="189" fontId="2" fillId="7" borderId="1" xfId="0" applyNumberFormat="1" applyFont="1" applyFill="1" applyBorder="1" applyAlignment="1">
      <alignment horizontal="center"/>
    </xf>
    <xf numFmtId="0" fontId="6" fillId="8" borderId="1" xfId="0" applyFont="1" applyFill="1" applyBorder="1"/>
    <xf numFmtId="0" fontId="2" fillId="8" borderId="1" xfId="0" applyFont="1" applyFill="1" applyBorder="1"/>
    <xf numFmtId="14" fontId="9" fillId="5" borderId="0" xfId="0" applyNumberFormat="1" applyFont="1" applyFill="1"/>
    <xf numFmtId="0" fontId="2" fillId="5" borderId="0" xfId="0" applyFont="1" applyFill="1"/>
    <xf numFmtId="0" fontId="8" fillId="0" borderId="0" xfId="0" applyFont="1"/>
    <xf numFmtId="14" fontId="10" fillId="5" borderId="0" xfId="0" applyNumberFormat="1" applyFont="1" applyFill="1"/>
    <xf numFmtId="0" fontId="8" fillId="5" borderId="0" xfId="0" applyFont="1" applyFill="1"/>
    <xf numFmtId="0" fontId="2" fillId="0" borderId="1" xfId="0" quotePrefix="1" applyNumberFormat="1" applyFont="1" applyBorder="1" applyAlignment="1">
      <alignment horizontal="right"/>
    </xf>
    <xf numFmtId="0" fontId="2" fillId="0" borderId="1" xfId="0" applyNumberFormat="1" applyFont="1" applyBorder="1"/>
    <xf numFmtId="190" fontId="2" fillId="0" borderId="1" xfId="1" applyNumberFormat="1" applyFont="1" applyBorder="1" applyAlignment="1">
      <alignment horizontal="center"/>
    </xf>
    <xf numFmtId="0" fontId="2" fillId="0" borderId="1" xfId="0" applyFont="1" applyBorder="1" applyAlignment="1">
      <alignment horizontal="right"/>
    </xf>
    <xf numFmtId="0" fontId="2" fillId="0" borderId="1" xfId="0" applyFont="1" applyBorder="1" applyAlignment="1">
      <alignment horizontal="left"/>
    </xf>
    <xf numFmtId="189" fontId="2" fillId="0" borderId="1" xfId="0" applyNumberFormat="1" applyFont="1" applyBorder="1" applyAlignment="1">
      <alignment horizontal="left"/>
    </xf>
    <xf numFmtId="49" fontId="2" fillId="0" borderId="1" xfId="0" applyNumberFormat="1" applyFont="1" applyFill="1" applyBorder="1"/>
    <xf numFmtId="49" fontId="2" fillId="0" borderId="1" xfId="0" quotePrefix="1" applyNumberFormat="1" applyFont="1" applyFill="1" applyBorder="1" applyAlignment="1">
      <alignment horizontal="center"/>
    </xf>
    <xf numFmtId="49" fontId="2" fillId="0" borderId="1" xfId="0" applyNumberFormat="1" applyFont="1" applyBorder="1"/>
    <xf numFmtId="49" fontId="2" fillId="0" borderId="1" xfId="0" applyNumberFormat="1" applyFont="1" applyBorder="1" applyAlignment="1">
      <alignment horizontal="center"/>
    </xf>
    <xf numFmtId="49" fontId="2" fillId="0" borderId="1" xfId="0" applyNumberFormat="1" applyFont="1" applyBorder="1" applyAlignment="1">
      <alignment horizontal="right"/>
    </xf>
    <xf numFmtId="12" fontId="2" fillId="0" borderId="1" xfId="0" applyNumberFormat="1" applyFont="1" applyBorder="1" applyAlignment="1">
      <alignment horizontal="right"/>
    </xf>
    <xf numFmtId="12" fontId="2" fillId="0" borderId="1" xfId="0" quotePrefix="1" applyNumberFormat="1" applyFont="1" applyBorder="1" applyAlignment="1">
      <alignment horizontal="center"/>
    </xf>
    <xf numFmtId="12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2" fontId="2" fillId="0" borderId="1" xfId="0" quotePrefix="1" applyNumberFormat="1" applyFont="1" applyBorder="1" applyAlignment="1">
      <alignment horizontal="right"/>
    </xf>
    <xf numFmtId="12" fontId="2" fillId="0" borderId="1" xfId="0" quotePrefix="1" applyNumberFormat="1" applyFont="1" applyBorder="1" applyAlignment="1"/>
    <xf numFmtId="12" fontId="2" fillId="0" borderId="1" xfId="0" applyNumberFormat="1" applyFont="1" applyBorder="1" applyAlignment="1"/>
    <xf numFmtId="12" fontId="2" fillId="0" borderId="1" xfId="0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249977111117893"/>
  </sheetPr>
  <dimension ref="A2:E10"/>
  <sheetViews>
    <sheetView workbookViewId="0">
      <selection activeCell="G26" sqref="G26"/>
    </sheetView>
  </sheetViews>
  <sheetFormatPr defaultRowHeight="14.25" x14ac:dyDescent="0.2"/>
  <sheetData>
    <row r="2" spans="1:5" x14ac:dyDescent="0.2">
      <c r="A2" t="s">
        <v>44</v>
      </c>
    </row>
    <row r="3" spans="1:5" x14ac:dyDescent="0.2">
      <c r="A3" t="s">
        <v>46</v>
      </c>
    </row>
    <row r="4" spans="1:5" x14ac:dyDescent="0.2">
      <c r="A4" t="s">
        <v>45</v>
      </c>
    </row>
    <row r="7" spans="1:5" ht="18" x14ac:dyDescent="0.25">
      <c r="A7" s="72" t="s">
        <v>54</v>
      </c>
      <c r="B7" s="72" t="s">
        <v>56</v>
      </c>
      <c r="C7" s="73" t="s">
        <v>55</v>
      </c>
      <c r="D7" s="74"/>
      <c r="E7" s="72"/>
    </row>
    <row r="10" spans="1:5" x14ac:dyDescent="0.2">
      <c r="A10" t="s">
        <v>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-0.249977111117893"/>
    <pageSetUpPr fitToPage="1"/>
  </sheetPr>
  <dimension ref="A1:T44"/>
  <sheetViews>
    <sheetView zoomScale="75" zoomScaleNormal="75" workbookViewId="0">
      <pane xSplit="9" ySplit="1" topLeftCell="J2" activePane="bottomRight" state="frozen"/>
      <selection activeCell="M19" sqref="M19"/>
      <selection pane="topRight" activeCell="M19" sqref="M19"/>
      <selection pane="bottomLeft" activeCell="M19" sqref="M19"/>
      <selection pane="bottomRight" activeCell="E2" sqref="E2"/>
    </sheetView>
  </sheetViews>
  <sheetFormatPr defaultColWidth="9" defaultRowHeight="14.25" x14ac:dyDescent="0.2"/>
  <cols>
    <col min="1" max="1" width="10.875" style="1" bestFit="1" customWidth="1"/>
    <col min="2" max="2" width="11.25" style="1" bestFit="1" customWidth="1"/>
    <col min="3" max="3" width="9" style="1"/>
    <col min="4" max="4" width="11.625" style="1" customWidth="1"/>
    <col min="5" max="5" width="16.75" style="1" bestFit="1" customWidth="1"/>
    <col min="6" max="6" width="26" style="1" bestFit="1" customWidth="1"/>
    <col min="7" max="7" width="17" style="1" customWidth="1"/>
    <col min="8" max="8" width="36.375" style="1" customWidth="1"/>
    <col min="9" max="9" width="12.875" style="1" customWidth="1"/>
    <col min="10" max="10" width="13.375" style="1" customWidth="1"/>
    <col min="11" max="11" width="14.625" style="1" customWidth="1"/>
    <col min="12" max="12" width="16.625" style="1" bestFit="1" customWidth="1"/>
    <col min="13" max="13" width="9.375" style="1" bestFit="1" customWidth="1"/>
    <col min="14" max="14" width="11.75" style="1" bestFit="1" customWidth="1"/>
    <col min="15" max="15" width="12.125" style="37" customWidth="1"/>
    <col min="16" max="16" width="12.625" style="37" customWidth="1"/>
    <col min="17" max="18" width="9" style="37"/>
    <col min="19" max="19" width="9" style="1"/>
    <col min="20" max="20" width="41.375" style="1" customWidth="1"/>
    <col min="21" max="23" width="9" style="1"/>
    <col min="24" max="24" width="35.75" style="1" customWidth="1"/>
    <col min="25" max="16384" width="9" style="1"/>
  </cols>
  <sheetData>
    <row r="1" spans="1:20" s="13" customFormat="1" ht="45" x14ac:dyDescent="0.2">
      <c r="A1" s="32" t="s">
        <v>31</v>
      </c>
      <c r="B1" s="32" t="s">
        <v>28</v>
      </c>
      <c r="C1" s="17" t="s">
        <v>29</v>
      </c>
      <c r="D1" s="33" t="s">
        <v>27</v>
      </c>
      <c r="E1" s="33" t="s">
        <v>43</v>
      </c>
      <c r="F1" s="17" t="s">
        <v>23</v>
      </c>
      <c r="G1" s="17" t="s">
        <v>22</v>
      </c>
      <c r="H1" s="17" t="s">
        <v>21</v>
      </c>
      <c r="I1" s="17" t="s">
        <v>20</v>
      </c>
      <c r="J1" s="17" t="s">
        <v>19</v>
      </c>
      <c r="K1" s="17" t="s">
        <v>18</v>
      </c>
      <c r="L1" s="17" t="s">
        <v>17</v>
      </c>
      <c r="M1" s="17" t="s">
        <v>16</v>
      </c>
      <c r="N1" s="17" t="s">
        <v>15</v>
      </c>
      <c r="O1" s="34" t="s">
        <v>32</v>
      </c>
      <c r="P1" s="34" t="s">
        <v>35</v>
      </c>
      <c r="Q1" s="34" t="s">
        <v>34</v>
      </c>
      <c r="R1" s="34" t="s">
        <v>33</v>
      </c>
      <c r="S1" s="34" t="s">
        <v>42</v>
      </c>
    </row>
    <row r="2" spans="1:20" s="12" customFormat="1" ht="15" customHeight="1" x14ac:dyDescent="0.2">
      <c r="A2" s="19">
        <v>44013</v>
      </c>
      <c r="B2" s="20" t="s">
        <v>58</v>
      </c>
      <c r="C2" s="20" t="s">
        <v>30</v>
      </c>
      <c r="D2" s="18" t="s">
        <v>26</v>
      </c>
      <c r="E2" s="18" t="s">
        <v>24</v>
      </c>
      <c r="F2" s="20"/>
      <c r="G2" s="20"/>
      <c r="H2" s="20"/>
      <c r="I2" s="20"/>
      <c r="J2" s="20"/>
      <c r="K2" s="20"/>
      <c r="L2" s="20"/>
      <c r="M2" s="20"/>
      <c r="N2" s="20"/>
      <c r="O2" s="35"/>
      <c r="P2" s="35"/>
      <c r="Q2" s="35"/>
      <c r="R2" s="35"/>
      <c r="S2" s="20"/>
    </row>
    <row r="3" spans="1:20" s="48" customFormat="1" ht="24" customHeight="1" x14ac:dyDescent="0.2">
      <c r="A3" s="40">
        <f>+A2+1</f>
        <v>44014</v>
      </c>
      <c r="B3" s="38" t="s">
        <v>58</v>
      </c>
      <c r="C3" s="41" t="s">
        <v>30</v>
      </c>
      <c r="D3" s="42" t="s">
        <v>26</v>
      </c>
      <c r="E3" s="42" t="s">
        <v>24</v>
      </c>
      <c r="F3" s="43" t="s">
        <v>48</v>
      </c>
      <c r="G3" s="44" t="s">
        <v>13</v>
      </c>
      <c r="H3" s="45" t="s">
        <v>5</v>
      </c>
      <c r="I3" s="44" t="s">
        <v>4</v>
      </c>
      <c r="J3" s="46">
        <v>7000</v>
      </c>
      <c r="K3" s="46">
        <v>71.959999999999994</v>
      </c>
      <c r="L3" s="46">
        <f>J3+K3</f>
        <v>7071.96</v>
      </c>
      <c r="M3" s="46">
        <v>19.04</v>
      </c>
      <c r="N3" s="46">
        <v>57.77</v>
      </c>
      <c r="O3" s="47">
        <v>155265</v>
      </c>
      <c r="P3" s="47">
        <v>155338</v>
      </c>
      <c r="Q3" s="47">
        <f>+P3-O3</f>
        <v>73</v>
      </c>
      <c r="R3" s="47">
        <v>155300</v>
      </c>
      <c r="S3" s="41" t="s">
        <v>47</v>
      </c>
      <c r="T3" s="48" t="s">
        <v>49</v>
      </c>
    </row>
    <row r="4" spans="1:20" ht="15" customHeight="1" x14ac:dyDescent="0.2">
      <c r="A4" s="25">
        <f t="shared" ref="A4:A32" si="0">+A3+1</f>
        <v>44015</v>
      </c>
      <c r="B4" s="20" t="s">
        <v>58</v>
      </c>
      <c r="C4" s="20" t="s">
        <v>30</v>
      </c>
      <c r="D4" s="18" t="s">
        <v>26</v>
      </c>
      <c r="E4" s="18" t="s">
        <v>24</v>
      </c>
      <c r="F4" s="28"/>
      <c r="G4" s="28"/>
      <c r="H4" s="28"/>
      <c r="I4" s="28"/>
      <c r="J4" s="28"/>
      <c r="K4" s="28"/>
      <c r="L4" s="28"/>
      <c r="M4" s="28"/>
      <c r="N4" s="28"/>
      <c r="O4" s="36">
        <f t="shared" ref="O4:O14" si="1">+P3</f>
        <v>155338</v>
      </c>
      <c r="P4" s="36">
        <f>+O4</f>
        <v>155338</v>
      </c>
      <c r="Q4" s="35">
        <f t="shared" ref="Q4:Q32" si="2">+P4-O4</f>
        <v>0</v>
      </c>
      <c r="R4" s="36"/>
      <c r="S4" s="28"/>
    </row>
    <row r="5" spans="1:20" ht="15" customHeight="1" x14ac:dyDescent="0.2">
      <c r="A5" s="25">
        <f t="shared" si="0"/>
        <v>44016</v>
      </c>
      <c r="B5" s="20" t="s">
        <v>58</v>
      </c>
      <c r="C5" s="20" t="s">
        <v>30</v>
      </c>
      <c r="D5" s="18" t="s">
        <v>26</v>
      </c>
      <c r="E5" s="18" t="s">
        <v>24</v>
      </c>
      <c r="F5" s="28"/>
      <c r="G5" s="28"/>
      <c r="H5" s="28"/>
      <c r="I5" s="28"/>
      <c r="J5" s="28"/>
      <c r="K5" s="28"/>
      <c r="L5" s="28"/>
      <c r="M5" s="28"/>
      <c r="N5" s="28"/>
      <c r="O5" s="36">
        <f t="shared" si="1"/>
        <v>155338</v>
      </c>
      <c r="P5" s="36">
        <f>+O5</f>
        <v>155338</v>
      </c>
      <c r="Q5" s="35">
        <f t="shared" si="2"/>
        <v>0</v>
      </c>
      <c r="R5" s="36"/>
      <c r="S5" s="28"/>
    </row>
    <row r="6" spans="1:20" s="57" customFormat="1" ht="15" customHeight="1" x14ac:dyDescent="0.2">
      <c r="A6" s="49">
        <f t="shared" si="0"/>
        <v>44017</v>
      </c>
      <c r="B6" s="50" t="s">
        <v>58</v>
      </c>
      <c r="C6" s="50" t="s">
        <v>30</v>
      </c>
      <c r="D6" s="51" t="s">
        <v>26</v>
      </c>
      <c r="E6" s="51" t="s">
        <v>50</v>
      </c>
      <c r="F6" s="52" t="s">
        <v>14</v>
      </c>
      <c r="G6" s="53" t="s">
        <v>13</v>
      </c>
      <c r="H6" s="54" t="s">
        <v>5</v>
      </c>
      <c r="I6" s="53" t="s">
        <v>4</v>
      </c>
      <c r="J6" s="55">
        <v>7001</v>
      </c>
      <c r="K6" s="55">
        <v>85.7</v>
      </c>
      <c r="L6" s="55">
        <f>J6+K6</f>
        <v>7086.7</v>
      </c>
      <c r="M6" s="55">
        <v>19.54</v>
      </c>
      <c r="N6" s="55">
        <v>67.040000000000006</v>
      </c>
      <c r="O6" s="56">
        <f t="shared" si="1"/>
        <v>155338</v>
      </c>
      <c r="P6" s="56">
        <v>155395</v>
      </c>
      <c r="Q6" s="56">
        <f t="shared" si="2"/>
        <v>57</v>
      </c>
      <c r="R6" s="56">
        <v>155350</v>
      </c>
      <c r="S6" s="50"/>
      <c r="T6" s="57" t="s">
        <v>51</v>
      </c>
    </row>
    <row r="7" spans="1:20" ht="15" customHeight="1" x14ac:dyDescent="0.2">
      <c r="A7" s="25">
        <f t="shared" si="0"/>
        <v>44018</v>
      </c>
      <c r="B7" s="20" t="s">
        <v>58</v>
      </c>
      <c r="C7" s="20" t="s">
        <v>30</v>
      </c>
      <c r="D7" s="18" t="s">
        <v>26</v>
      </c>
      <c r="E7" s="18" t="s">
        <v>24</v>
      </c>
      <c r="F7" s="28" t="s">
        <v>36</v>
      </c>
      <c r="G7" s="28"/>
      <c r="H7" s="28"/>
      <c r="I7" s="28"/>
      <c r="J7" s="28"/>
      <c r="K7" s="28"/>
      <c r="L7" s="28"/>
      <c r="M7" s="28"/>
      <c r="N7" s="28"/>
      <c r="O7" s="36">
        <f t="shared" si="1"/>
        <v>155395</v>
      </c>
      <c r="P7" s="36">
        <v>155395</v>
      </c>
      <c r="Q7" s="35">
        <f t="shared" si="2"/>
        <v>0</v>
      </c>
      <c r="R7" s="36"/>
      <c r="S7" s="28"/>
    </row>
    <row r="8" spans="1:20" ht="15" customHeight="1" x14ac:dyDescent="0.2">
      <c r="A8" s="25">
        <f t="shared" si="0"/>
        <v>44019</v>
      </c>
      <c r="B8" s="20" t="s">
        <v>58</v>
      </c>
      <c r="C8" s="20" t="s">
        <v>30</v>
      </c>
      <c r="D8" s="18" t="s">
        <v>26</v>
      </c>
      <c r="E8" s="18" t="s">
        <v>24</v>
      </c>
      <c r="F8" s="28"/>
      <c r="G8" s="28"/>
      <c r="H8" s="28"/>
      <c r="I8" s="28"/>
      <c r="J8" s="28"/>
      <c r="K8" s="28"/>
      <c r="L8" s="28"/>
      <c r="M8" s="28"/>
      <c r="N8" s="28"/>
      <c r="O8" s="36">
        <f t="shared" si="1"/>
        <v>155395</v>
      </c>
      <c r="P8" s="36">
        <v>155470</v>
      </c>
      <c r="Q8" s="35">
        <f t="shared" si="2"/>
        <v>75</v>
      </c>
      <c r="R8" s="36"/>
      <c r="S8" s="28"/>
    </row>
    <row r="9" spans="1:20" ht="15" customHeight="1" x14ac:dyDescent="0.2">
      <c r="A9" s="25">
        <f t="shared" si="0"/>
        <v>44020</v>
      </c>
      <c r="B9" s="20" t="s">
        <v>58</v>
      </c>
      <c r="C9" s="20" t="s">
        <v>30</v>
      </c>
      <c r="D9" s="18" t="s">
        <v>26</v>
      </c>
      <c r="E9" s="18" t="s">
        <v>24</v>
      </c>
      <c r="F9" s="26">
        <v>513300003659</v>
      </c>
      <c r="G9" s="26">
        <v>994000568703</v>
      </c>
      <c r="H9" s="23" t="s">
        <v>5</v>
      </c>
      <c r="I9" s="22" t="s">
        <v>4</v>
      </c>
      <c r="J9" s="27">
        <v>7002</v>
      </c>
      <c r="K9" s="27">
        <v>77.2</v>
      </c>
      <c r="L9" s="27">
        <f>J9+K9</f>
        <v>7079.2</v>
      </c>
      <c r="M9" s="27">
        <v>19.54</v>
      </c>
      <c r="N9" s="27">
        <v>60.39</v>
      </c>
      <c r="O9" s="36">
        <f t="shared" si="1"/>
        <v>155470</v>
      </c>
      <c r="P9" s="36">
        <v>155551</v>
      </c>
      <c r="Q9" s="35">
        <f t="shared" si="2"/>
        <v>81</v>
      </c>
      <c r="R9" s="36">
        <v>155520</v>
      </c>
      <c r="S9" s="28"/>
    </row>
    <row r="10" spans="1:20" s="62" customFormat="1" ht="57" x14ac:dyDescent="0.2">
      <c r="A10" s="58">
        <f t="shared" si="0"/>
        <v>44021</v>
      </c>
      <c r="B10" s="59" t="s">
        <v>58</v>
      </c>
      <c r="C10" s="59" t="s">
        <v>30</v>
      </c>
      <c r="D10" s="60" t="s">
        <v>26</v>
      </c>
      <c r="E10" s="60" t="s">
        <v>24</v>
      </c>
      <c r="F10" s="64" t="s">
        <v>53</v>
      </c>
      <c r="G10" s="65" t="s">
        <v>6</v>
      </c>
      <c r="H10" s="67" t="s">
        <v>5</v>
      </c>
      <c r="I10" s="65" t="s">
        <v>4</v>
      </c>
      <c r="J10" s="59">
        <v>1401.87</v>
      </c>
      <c r="K10" s="59">
        <v>98.13</v>
      </c>
      <c r="L10" s="59">
        <f>+J10+K10</f>
        <v>1500</v>
      </c>
      <c r="M10" s="59">
        <v>19.54</v>
      </c>
      <c r="N10" s="66">
        <f>+L10/M10</f>
        <v>76.765609007164798</v>
      </c>
      <c r="O10" s="61">
        <f t="shared" si="1"/>
        <v>155551</v>
      </c>
      <c r="P10" s="61">
        <v>155617</v>
      </c>
      <c r="Q10" s="61">
        <f t="shared" si="2"/>
        <v>66</v>
      </c>
      <c r="R10" s="61"/>
      <c r="S10" s="59" t="s">
        <v>50</v>
      </c>
      <c r="T10" s="63" t="s">
        <v>52</v>
      </c>
    </row>
    <row r="11" spans="1:20" ht="15" customHeight="1" x14ac:dyDescent="0.2">
      <c r="A11" s="25">
        <f t="shared" si="0"/>
        <v>44022</v>
      </c>
      <c r="B11" s="20" t="s">
        <v>58</v>
      </c>
      <c r="C11" s="20" t="s">
        <v>30</v>
      </c>
      <c r="D11" s="18" t="s">
        <v>26</v>
      </c>
      <c r="E11" s="18" t="s">
        <v>24</v>
      </c>
      <c r="F11" s="26" t="s">
        <v>12</v>
      </c>
      <c r="G11" s="22" t="s">
        <v>6</v>
      </c>
      <c r="H11" s="23" t="s">
        <v>5</v>
      </c>
      <c r="I11" s="22" t="s">
        <v>4</v>
      </c>
      <c r="J11" s="27">
        <v>7003</v>
      </c>
      <c r="K11" s="27">
        <v>88.32</v>
      </c>
      <c r="L11" s="27">
        <f>J11+K11</f>
        <v>7091.32</v>
      </c>
      <c r="M11" s="27">
        <v>19.54</v>
      </c>
      <c r="N11" s="27">
        <v>69.09</v>
      </c>
      <c r="O11" s="36">
        <f t="shared" si="1"/>
        <v>155617</v>
      </c>
      <c r="P11" s="36">
        <v>155684</v>
      </c>
      <c r="Q11" s="36">
        <f t="shared" si="2"/>
        <v>67</v>
      </c>
      <c r="R11" s="36">
        <v>155675</v>
      </c>
      <c r="S11" s="28"/>
    </row>
    <row r="12" spans="1:20" ht="15" customHeight="1" x14ac:dyDescent="0.2">
      <c r="A12" s="25">
        <f t="shared" si="0"/>
        <v>44023</v>
      </c>
      <c r="B12" s="20" t="s">
        <v>58</v>
      </c>
      <c r="C12" s="20" t="s">
        <v>30</v>
      </c>
      <c r="D12" s="18" t="s">
        <v>26</v>
      </c>
      <c r="E12" s="18" t="s">
        <v>24</v>
      </c>
      <c r="F12" s="28"/>
      <c r="G12" s="28"/>
      <c r="H12" s="28"/>
      <c r="I12" s="28"/>
      <c r="J12" s="28"/>
      <c r="K12" s="28"/>
      <c r="L12" s="28"/>
      <c r="M12" s="28"/>
      <c r="N12" s="28"/>
      <c r="O12" s="36">
        <f t="shared" si="1"/>
        <v>155684</v>
      </c>
      <c r="P12" s="36">
        <v>155767</v>
      </c>
      <c r="Q12" s="36">
        <f t="shared" si="2"/>
        <v>83</v>
      </c>
      <c r="R12" s="36"/>
      <c r="S12" s="28"/>
    </row>
    <row r="13" spans="1:20" ht="15" customHeight="1" x14ac:dyDescent="0.2">
      <c r="A13" s="25">
        <f t="shared" si="0"/>
        <v>44024</v>
      </c>
      <c r="B13" s="20" t="s">
        <v>58</v>
      </c>
      <c r="C13" s="20" t="s">
        <v>30</v>
      </c>
      <c r="D13" s="18" t="s">
        <v>26</v>
      </c>
      <c r="E13" s="18" t="s">
        <v>24</v>
      </c>
      <c r="F13" s="28"/>
      <c r="G13" s="28"/>
      <c r="H13" s="28"/>
      <c r="I13" s="28"/>
      <c r="J13" s="28"/>
      <c r="K13" s="28"/>
      <c r="L13" s="28"/>
      <c r="M13" s="28"/>
      <c r="N13" s="28"/>
      <c r="O13" s="36">
        <f t="shared" si="1"/>
        <v>155767</v>
      </c>
      <c r="P13" s="36">
        <v>155831</v>
      </c>
      <c r="Q13" s="36">
        <f t="shared" si="2"/>
        <v>64</v>
      </c>
      <c r="R13" s="36"/>
      <c r="S13" s="28"/>
    </row>
    <row r="14" spans="1:20" ht="15" customHeight="1" x14ac:dyDescent="0.2">
      <c r="A14" s="25">
        <f t="shared" si="0"/>
        <v>44025</v>
      </c>
      <c r="B14" s="20" t="s">
        <v>58</v>
      </c>
      <c r="C14" s="20" t="s">
        <v>30</v>
      </c>
      <c r="D14" s="18" t="s">
        <v>26</v>
      </c>
      <c r="E14" s="18" t="s">
        <v>24</v>
      </c>
      <c r="F14" s="28"/>
      <c r="G14" s="28"/>
      <c r="H14" s="28"/>
      <c r="I14" s="28"/>
      <c r="J14" s="28"/>
      <c r="K14" s="28"/>
      <c r="L14" s="28"/>
      <c r="M14" s="28"/>
      <c r="N14" s="28"/>
      <c r="O14" s="36">
        <f t="shared" si="1"/>
        <v>155831</v>
      </c>
      <c r="P14" s="36">
        <v>155900</v>
      </c>
      <c r="Q14" s="36">
        <f t="shared" si="2"/>
        <v>69</v>
      </c>
      <c r="R14" s="36"/>
      <c r="S14" s="28"/>
    </row>
    <row r="15" spans="1:20" ht="15" customHeight="1" x14ac:dyDescent="0.2">
      <c r="A15" s="25">
        <f t="shared" si="0"/>
        <v>44026</v>
      </c>
      <c r="B15" s="20" t="s">
        <v>58</v>
      </c>
      <c r="C15" s="20" t="s">
        <v>30</v>
      </c>
      <c r="D15" s="18" t="s">
        <v>26</v>
      </c>
      <c r="E15" s="18" t="s">
        <v>24</v>
      </c>
      <c r="F15" s="28"/>
      <c r="G15" s="28"/>
      <c r="H15" s="28"/>
      <c r="I15" s="28"/>
      <c r="J15" s="28"/>
      <c r="K15" s="28"/>
      <c r="L15" s="28"/>
      <c r="M15" s="28"/>
      <c r="N15" s="28"/>
      <c r="O15" s="36">
        <f>+P14</f>
        <v>155900</v>
      </c>
      <c r="P15" s="36">
        <v>155970</v>
      </c>
      <c r="Q15" s="36">
        <f t="shared" si="2"/>
        <v>70</v>
      </c>
      <c r="R15" s="36"/>
      <c r="S15" s="28"/>
    </row>
    <row r="16" spans="1:20" ht="15" customHeight="1" x14ac:dyDescent="0.2">
      <c r="A16" s="25">
        <f t="shared" si="0"/>
        <v>44027</v>
      </c>
      <c r="B16" s="20" t="s">
        <v>58</v>
      </c>
      <c r="C16" s="20" t="s">
        <v>30</v>
      </c>
      <c r="D16" s="18" t="s">
        <v>26</v>
      </c>
      <c r="E16" s="18" t="s">
        <v>24</v>
      </c>
      <c r="F16" s="26" t="s">
        <v>11</v>
      </c>
      <c r="G16" s="22" t="s">
        <v>6</v>
      </c>
      <c r="H16" s="23" t="s">
        <v>5</v>
      </c>
      <c r="I16" s="22" t="s">
        <v>4</v>
      </c>
      <c r="J16" s="27">
        <v>7004</v>
      </c>
      <c r="K16" s="27">
        <v>82.43</v>
      </c>
      <c r="L16" s="27">
        <f>J16+K16</f>
        <v>7086.43</v>
      </c>
      <c r="M16" s="27">
        <v>19.84</v>
      </c>
      <c r="N16" s="27">
        <v>63.51</v>
      </c>
      <c r="O16" s="36">
        <f>+P15</f>
        <v>155970</v>
      </c>
      <c r="P16" s="36">
        <v>156025</v>
      </c>
      <c r="Q16" s="36">
        <f t="shared" si="2"/>
        <v>55</v>
      </c>
      <c r="R16" s="36">
        <v>156000</v>
      </c>
      <c r="S16" s="28"/>
    </row>
    <row r="17" spans="1:19" ht="15" customHeight="1" x14ac:dyDescent="0.2">
      <c r="A17" s="25">
        <f t="shared" si="0"/>
        <v>44028</v>
      </c>
      <c r="B17" s="20" t="s">
        <v>58</v>
      </c>
      <c r="C17" s="20" t="s">
        <v>30</v>
      </c>
      <c r="D17" s="18" t="s">
        <v>26</v>
      </c>
      <c r="E17" s="18" t="s">
        <v>24</v>
      </c>
      <c r="F17" s="28"/>
      <c r="G17" s="28"/>
      <c r="H17" s="28"/>
      <c r="I17" s="28"/>
      <c r="J17" s="28"/>
      <c r="K17" s="28"/>
      <c r="L17" s="28"/>
      <c r="M17" s="28"/>
      <c r="N17" s="28"/>
      <c r="O17" s="36">
        <f>+P16</f>
        <v>156025</v>
      </c>
      <c r="P17" s="36">
        <f>+O17</f>
        <v>156025</v>
      </c>
      <c r="Q17" s="36">
        <f t="shared" si="2"/>
        <v>0</v>
      </c>
      <c r="R17" s="36"/>
      <c r="S17" s="28"/>
    </row>
    <row r="18" spans="1:19" ht="15" customHeight="1" x14ac:dyDescent="0.2">
      <c r="A18" s="25">
        <f t="shared" si="0"/>
        <v>44029</v>
      </c>
      <c r="B18" s="20" t="s">
        <v>58</v>
      </c>
      <c r="C18" s="20" t="s">
        <v>30</v>
      </c>
      <c r="D18" s="18" t="s">
        <v>26</v>
      </c>
      <c r="E18" s="18" t="s">
        <v>24</v>
      </c>
      <c r="F18" s="28"/>
      <c r="G18" s="28"/>
      <c r="H18" s="28"/>
      <c r="I18" s="28"/>
      <c r="J18" s="28"/>
      <c r="K18" s="28"/>
      <c r="L18" s="28"/>
      <c r="M18" s="28"/>
      <c r="N18" s="28"/>
      <c r="O18" s="36">
        <f>+P17</f>
        <v>156025</v>
      </c>
      <c r="P18" s="36">
        <v>156079</v>
      </c>
      <c r="Q18" s="36">
        <f t="shared" si="2"/>
        <v>54</v>
      </c>
      <c r="R18" s="36"/>
      <c r="S18" s="28"/>
    </row>
    <row r="19" spans="1:19" ht="15" customHeight="1" x14ac:dyDescent="0.2">
      <c r="A19" s="25">
        <f t="shared" si="0"/>
        <v>44030</v>
      </c>
      <c r="B19" s="20" t="s">
        <v>58</v>
      </c>
      <c r="C19" s="20" t="s">
        <v>30</v>
      </c>
      <c r="D19" s="18" t="s">
        <v>26</v>
      </c>
      <c r="E19" s="18" t="s">
        <v>24</v>
      </c>
      <c r="F19" s="28"/>
      <c r="G19" s="28"/>
      <c r="H19" s="28"/>
      <c r="I19" s="28"/>
      <c r="J19" s="28"/>
      <c r="K19" s="28"/>
      <c r="L19" s="28"/>
      <c r="M19" s="28"/>
      <c r="N19" s="28"/>
      <c r="O19" s="36">
        <f>+P18</f>
        <v>156079</v>
      </c>
      <c r="P19" s="36">
        <v>156152</v>
      </c>
      <c r="Q19" s="36">
        <f t="shared" si="2"/>
        <v>73</v>
      </c>
      <c r="R19" s="36"/>
      <c r="S19" s="28"/>
    </row>
    <row r="20" spans="1:19" ht="15" customHeight="1" x14ac:dyDescent="0.2">
      <c r="A20" s="25">
        <f t="shared" si="0"/>
        <v>44031</v>
      </c>
      <c r="B20" s="20" t="s">
        <v>58</v>
      </c>
      <c r="C20" s="20" t="s">
        <v>30</v>
      </c>
      <c r="D20" s="18" t="s">
        <v>26</v>
      </c>
      <c r="E20" s="18" t="s">
        <v>24</v>
      </c>
      <c r="F20" s="26" t="s">
        <v>10</v>
      </c>
      <c r="G20" s="22" t="s">
        <v>6</v>
      </c>
      <c r="H20" s="23" t="s">
        <v>5</v>
      </c>
      <c r="I20" s="22" t="s">
        <v>4</v>
      </c>
      <c r="J20" s="27">
        <v>7005</v>
      </c>
      <c r="K20" s="27">
        <v>70</v>
      </c>
      <c r="L20" s="27">
        <f>J20+K20</f>
        <v>7075</v>
      </c>
      <c r="M20" s="27">
        <v>19.54</v>
      </c>
      <c r="N20" s="27">
        <v>54.76</v>
      </c>
      <c r="O20" s="36">
        <f t="shared" ref="O20:O32" si="3">+P19</f>
        <v>156152</v>
      </c>
      <c r="P20" s="36">
        <v>156220</v>
      </c>
      <c r="Q20" s="36">
        <f t="shared" si="2"/>
        <v>68</v>
      </c>
      <c r="R20" s="36">
        <v>156200</v>
      </c>
      <c r="S20" s="28"/>
    </row>
    <row r="21" spans="1:19" ht="15" customHeight="1" x14ac:dyDescent="0.2">
      <c r="A21" s="25">
        <f t="shared" si="0"/>
        <v>44032</v>
      </c>
      <c r="B21" s="20" t="s">
        <v>58</v>
      </c>
      <c r="C21" s="20" t="s">
        <v>30</v>
      </c>
      <c r="D21" s="18" t="s">
        <v>26</v>
      </c>
      <c r="E21" s="18" t="s">
        <v>24</v>
      </c>
      <c r="F21" s="28"/>
      <c r="G21" s="28"/>
      <c r="H21" s="28"/>
      <c r="I21" s="28"/>
      <c r="J21" s="28"/>
      <c r="K21" s="28"/>
      <c r="L21" s="28"/>
      <c r="M21" s="28"/>
      <c r="N21" s="28"/>
      <c r="O21" s="36">
        <f t="shared" si="3"/>
        <v>156220</v>
      </c>
      <c r="P21" s="36">
        <v>156295</v>
      </c>
      <c r="Q21" s="36">
        <f t="shared" si="2"/>
        <v>75</v>
      </c>
      <c r="R21" s="36"/>
      <c r="S21" s="28"/>
    </row>
    <row r="22" spans="1:19" ht="15" customHeight="1" x14ac:dyDescent="0.2">
      <c r="A22" s="25">
        <f t="shared" si="0"/>
        <v>44033</v>
      </c>
      <c r="B22" s="20" t="s">
        <v>58</v>
      </c>
      <c r="C22" s="20" t="s">
        <v>30</v>
      </c>
      <c r="D22" s="18" t="s">
        <v>26</v>
      </c>
      <c r="E22" s="18" t="s">
        <v>24</v>
      </c>
      <c r="F22" s="26" t="s">
        <v>9</v>
      </c>
      <c r="G22" s="22" t="s">
        <v>6</v>
      </c>
      <c r="H22" s="23" t="s">
        <v>5</v>
      </c>
      <c r="I22" s="22" t="s">
        <v>4</v>
      </c>
      <c r="J22" s="27">
        <v>7006</v>
      </c>
      <c r="K22" s="27">
        <v>88.97</v>
      </c>
      <c r="L22" s="27">
        <f>J22+K22</f>
        <v>7094.97</v>
      </c>
      <c r="M22" s="27">
        <v>19.54</v>
      </c>
      <c r="N22" s="27">
        <v>69.599999999999994</v>
      </c>
      <c r="O22" s="36">
        <f t="shared" si="3"/>
        <v>156295</v>
      </c>
      <c r="P22" s="36">
        <v>156356</v>
      </c>
      <c r="Q22" s="36">
        <f t="shared" si="2"/>
        <v>61</v>
      </c>
      <c r="R22" s="36">
        <v>156316</v>
      </c>
      <c r="S22" s="28"/>
    </row>
    <row r="23" spans="1:19" ht="15" customHeight="1" x14ac:dyDescent="0.2">
      <c r="A23" s="25">
        <f t="shared" si="0"/>
        <v>44034</v>
      </c>
      <c r="B23" s="20" t="s">
        <v>58</v>
      </c>
      <c r="C23" s="20" t="s">
        <v>30</v>
      </c>
      <c r="D23" s="18" t="s">
        <v>26</v>
      </c>
      <c r="E23" s="18" t="s">
        <v>24</v>
      </c>
      <c r="F23" s="28"/>
      <c r="G23" s="28"/>
      <c r="H23" s="28"/>
      <c r="I23" s="28"/>
      <c r="J23" s="28"/>
      <c r="K23" s="28"/>
      <c r="L23" s="28"/>
      <c r="M23" s="28"/>
      <c r="N23" s="28"/>
      <c r="O23" s="36">
        <f t="shared" si="3"/>
        <v>156356</v>
      </c>
      <c r="P23" s="36">
        <v>156422</v>
      </c>
      <c r="Q23" s="36">
        <f t="shared" si="2"/>
        <v>66</v>
      </c>
      <c r="R23" s="36"/>
      <c r="S23" s="28"/>
    </row>
    <row r="24" spans="1:19" ht="15" customHeight="1" x14ac:dyDescent="0.2">
      <c r="A24" s="25">
        <f t="shared" si="0"/>
        <v>44035</v>
      </c>
      <c r="B24" s="20" t="s">
        <v>58</v>
      </c>
      <c r="C24" s="20" t="s">
        <v>30</v>
      </c>
      <c r="D24" s="18" t="s">
        <v>26</v>
      </c>
      <c r="E24" s="18" t="s">
        <v>24</v>
      </c>
      <c r="F24" s="28"/>
      <c r="G24" s="28"/>
      <c r="H24" s="28"/>
      <c r="I24" s="28"/>
      <c r="J24" s="28"/>
      <c r="K24" s="28"/>
      <c r="L24" s="28"/>
      <c r="M24" s="28"/>
      <c r="N24" s="28"/>
      <c r="O24" s="36">
        <f t="shared" si="3"/>
        <v>156422</v>
      </c>
      <c r="P24" s="36">
        <v>156497</v>
      </c>
      <c r="Q24" s="36">
        <f t="shared" si="2"/>
        <v>75</v>
      </c>
      <c r="R24" s="36"/>
      <c r="S24" s="28"/>
    </row>
    <row r="25" spans="1:19" ht="15" customHeight="1" x14ac:dyDescent="0.2">
      <c r="A25" s="25">
        <f t="shared" si="0"/>
        <v>44036</v>
      </c>
      <c r="B25" s="20" t="s">
        <v>58</v>
      </c>
      <c r="C25" s="20" t="s">
        <v>30</v>
      </c>
      <c r="D25" s="18" t="s">
        <v>26</v>
      </c>
      <c r="E25" s="18" t="s">
        <v>24</v>
      </c>
      <c r="F25" s="26" t="s">
        <v>8</v>
      </c>
      <c r="G25" s="22" t="s">
        <v>6</v>
      </c>
      <c r="H25" s="23" t="s">
        <v>5</v>
      </c>
      <c r="I25" s="22" t="s">
        <v>4</v>
      </c>
      <c r="J25" s="27">
        <v>7007</v>
      </c>
      <c r="K25" s="27">
        <v>95.51</v>
      </c>
      <c r="L25" s="27">
        <f>J25+K25</f>
        <v>7102.51</v>
      </c>
      <c r="M25" s="27">
        <v>19.940000000000001</v>
      </c>
      <c r="N25" s="27">
        <v>73.22</v>
      </c>
      <c r="O25" s="36">
        <f t="shared" si="3"/>
        <v>156497</v>
      </c>
      <c r="P25" s="36">
        <v>156556</v>
      </c>
      <c r="Q25" s="36">
        <f t="shared" si="2"/>
        <v>59</v>
      </c>
      <c r="R25" s="36">
        <v>156550</v>
      </c>
      <c r="S25" s="28"/>
    </row>
    <row r="26" spans="1:19" ht="15" customHeight="1" x14ac:dyDescent="0.2">
      <c r="A26" s="25">
        <f t="shared" si="0"/>
        <v>44037</v>
      </c>
      <c r="B26" s="20" t="s">
        <v>58</v>
      </c>
      <c r="C26" s="20" t="s">
        <v>30</v>
      </c>
      <c r="D26" s="18" t="s">
        <v>26</v>
      </c>
      <c r="E26" s="18" t="s">
        <v>24</v>
      </c>
      <c r="F26" s="28"/>
      <c r="G26" s="28"/>
      <c r="H26" s="28"/>
      <c r="I26" s="28"/>
      <c r="J26" s="28"/>
      <c r="K26" s="28"/>
      <c r="L26" s="28"/>
      <c r="M26" s="28"/>
      <c r="N26" s="28"/>
      <c r="O26" s="36">
        <f t="shared" si="3"/>
        <v>156556</v>
      </c>
      <c r="P26" s="36">
        <v>156630</v>
      </c>
      <c r="Q26" s="36">
        <f t="shared" si="2"/>
        <v>74</v>
      </c>
      <c r="R26" s="36"/>
      <c r="S26" s="28"/>
    </row>
    <row r="27" spans="1:19" ht="15" customHeight="1" x14ac:dyDescent="0.2">
      <c r="A27" s="25">
        <f t="shared" si="0"/>
        <v>44038</v>
      </c>
      <c r="B27" s="20" t="s">
        <v>58</v>
      </c>
      <c r="C27" s="20" t="s">
        <v>30</v>
      </c>
      <c r="D27" s="18" t="s">
        <v>26</v>
      </c>
      <c r="E27" s="18" t="s">
        <v>24</v>
      </c>
      <c r="F27" s="26" t="s">
        <v>7</v>
      </c>
      <c r="G27" s="22" t="s">
        <v>6</v>
      </c>
      <c r="H27" s="23" t="s">
        <v>5</v>
      </c>
      <c r="I27" s="22" t="s">
        <v>4</v>
      </c>
      <c r="J27" s="27">
        <v>7008</v>
      </c>
      <c r="K27" s="27">
        <v>84.39</v>
      </c>
      <c r="L27" s="27">
        <f>J27+K27</f>
        <v>7092.39</v>
      </c>
      <c r="M27" s="27">
        <v>19.940000000000001</v>
      </c>
      <c r="N27" s="27">
        <v>64.7</v>
      </c>
      <c r="O27" s="36">
        <f t="shared" si="3"/>
        <v>156630</v>
      </c>
      <c r="P27" s="36">
        <v>156680</v>
      </c>
      <c r="Q27" s="36">
        <f t="shared" si="2"/>
        <v>50</v>
      </c>
      <c r="R27" s="36">
        <v>156680</v>
      </c>
      <c r="S27" s="28"/>
    </row>
    <row r="28" spans="1:19" ht="15" customHeight="1" x14ac:dyDescent="0.2">
      <c r="A28" s="25">
        <f t="shared" si="0"/>
        <v>44039</v>
      </c>
      <c r="B28" s="20" t="s">
        <v>58</v>
      </c>
      <c r="C28" s="20" t="s">
        <v>30</v>
      </c>
      <c r="D28" s="18" t="s">
        <v>26</v>
      </c>
      <c r="E28" s="18" t="s">
        <v>24</v>
      </c>
      <c r="F28" s="29"/>
      <c r="G28" s="22"/>
      <c r="H28" s="23"/>
      <c r="I28" s="22"/>
      <c r="J28" s="27"/>
      <c r="K28" s="27"/>
      <c r="L28" s="27"/>
      <c r="M28" s="27"/>
      <c r="N28" s="27"/>
      <c r="O28" s="36">
        <f t="shared" si="3"/>
        <v>156680</v>
      </c>
      <c r="P28" s="36">
        <v>156752</v>
      </c>
      <c r="Q28" s="36">
        <f t="shared" si="2"/>
        <v>72</v>
      </c>
      <c r="R28" s="36"/>
      <c r="S28" s="28"/>
    </row>
    <row r="29" spans="1:19" ht="15" x14ac:dyDescent="0.2">
      <c r="A29" s="25">
        <f t="shared" si="0"/>
        <v>44040</v>
      </c>
      <c r="B29" s="20" t="s">
        <v>58</v>
      </c>
      <c r="C29" s="20" t="s">
        <v>30</v>
      </c>
      <c r="D29" s="18" t="s">
        <v>26</v>
      </c>
      <c r="E29" s="18" t="s">
        <v>24</v>
      </c>
      <c r="F29" s="29"/>
      <c r="G29" s="22"/>
      <c r="H29" s="23"/>
      <c r="I29" s="22"/>
      <c r="J29" s="27"/>
      <c r="K29" s="27"/>
      <c r="L29" s="27"/>
      <c r="M29" s="27"/>
      <c r="N29" s="27"/>
      <c r="O29" s="36">
        <f t="shared" si="3"/>
        <v>156752</v>
      </c>
      <c r="P29" s="36">
        <v>156809</v>
      </c>
      <c r="Q29" s="36">
        <f t="shared" si="2"/>
        <v>57</v>
      </c>
      <c r="R29" s="36"/>
      <c r="S29" s="28"/>
    </row>
    <row r="30" spans="1:19" ht="15" x14ac:dyDescent="0.2">
      <c r="A30" s="25">
        <f t="shared" si="0"/>
        <v>44041</v>
      </c>
      <c r="B30" s="20" t="s">
        <v>58</v>
      </c>
      <c r="C30" s="20" t="s">
        <v>30</v>
      </c>
      <c r="D30" s="18" t="s">
        <v>26</v>
      </c>
      <c r="E30" s="18" t="s">
        <v>24</v>
      </c>
      <c r="F30" s="26"/>
      <c r="G30" s="29"/>
      <c r="H30" s="23"/>
      <c r="I30" s="30"/>
      <c r="J30" s="27"/>
      <c r="K30" s="27"/>
      <c r="L30" s="27"/>
      <c r="M30" s="27"/>
      <c r="N30" s="27"/>
      <c r="O30" s="36">
        <f t="shared" si="3"/>
        <v>156809</v>
      </c>
      <c r="P30" s="36">
        <v>156876</v>
      </c>
      <c r="Q30" s="36">
        <f t="shared" si="2"/>
        <v>67</v>
      </c>
      <c r="R30" s="36"/>
      <c r="S30" s="28"/>
    </row>
    <row r="31" spans="1:19" ht="15" x14ac:dyDescent="0.2">
      <c r="A31" s="25">
        <f t="shared" si="0"/>
        <v>44042</v>
      </c>
      <c r="B31" s="20" t="s">
        <v>58</v>
      </c>
      <c r="C31" s="20" t="s">
        <v>30</v>
      </c>
      <c r="D31" s="18" t="s">
        <v>26</v>
      </c>
      <c r="E31" s="18" t="s">
        <v>24</v>
      </c>
      <c r="F31" s="31"/>
      <c r="G31" s="22"/>
      <c r="H31" s="23"/>
      <c r="I31" s="22"/>
      <c r="J31" s="27"/>
      <c r="K31" s="27"/>
      <c r="L31" s="27">
        <f>J31+K31</f>
        <v>0</v>
      </c>
      <c r="M31" s="27"/>
      <c r="N31" s="27"/>
      <c r="O31" s="36">
        <f t="shared" si="3"/>
        <v>156876</v>
      </c>
      <c r="P31" s="36">
        <v>156953</v>
      </c>
      <c r="Q31" s="36">
        <f t="shared" si="2"/>
        <v>77</v>
      </c>
      <c r="R31" s="36"/>
      <c r="S31" s="28"/>
    </row>
    <row r="32" spans="1:19" ht="15" x14ac:dyDescent="0.2">
      <c r="A32" s="25">
        <f t="shared" si="0"/>
        <v>44043</v>
      </c>
      <c r="B32" s="20" t="s">
        <v>58</v>
      </c>
      <c r="C32" s="20" t="s">
        <v>30</v>
      </c>
      <c r="D32" s="18" t="s">
        <v>26</v>
      </c>
      <c r="E32" s="18" t="s">
        <v>24</v>
      </c>
      <c r="F32" s="31"/>
      <c r="G32" s="22"/>
      <c r="H32" s="23"/>
      <c r="I32" s="22"/>
      <c r="J32" s="27"/>
      <c r="K32" s="27"/>
      <c r="L32" s="27">
        <f>J32+K32</f>
        <v>0</v>
      </c>
      <c r="M32" s="27"/>
      <c r="N32" s="27"/>
      <c r="O32" s="36">
        <f t="shared" si="3"/>
        <v>156953</v>
      </c>
      <c r="P32" s="36">
        <v>157011</v>
      </c>
      <c r="Q32" s="36">
        <f t="shared" si="2"/>
        <v>58</v>
      </c>
      <c r="R32" s="36"/>
      <c r="S32" s="28"/>
    </row>
    <row r="33" spans="1:14" ht="15" thickBot="1" x14ac:dyDescent="0.25">
      <c r="A33" s="14"/>
      <c r="F33" s="15" t="s">
        <v>3</v>
      </c>
      <c r="G33" s="15"/>
      <c r="H33" s="15"/>
      <c r="I33" s="15"/>
      <c r="J33" s="16">
        <f>SUM(J3:J19)</f>
        <v>36411.869999999995</v>
      </c>
      <c r="K33" s="16">
        <f>SUM(K3:K19)</f>
        <v>503.74</v>
      </c>
      <c r="L33" s="16">
        <f>SUM(L3:L19)</f>
        <v>36915.61</v>
      </c>
      <c r="M33" s="15"/>
      <c r="N33" s="16">
        <f>SUM(N3:N19)</f>
        <v>394.56560900716477</v>
      </c>
    </row>
    <row r="34" spans="1:14" x14ac:dyDescent="0.2">
      <c r="A34" s="14"/>
    </row>
    <row r="35" spans="1:14" x14ac:dyDescent="0.2">
      <c r="A35" s="14"/>
      <c r="G35" s="10"/>
      <c r="H35" s="11" t="s">
        <v>2</v>
      </c>
      <c r="I35" s="10"/>
      <c r="L35" s="9" t="e">
        <f>#REF!-L33</f>
        <v>#REF!</v>
      </c>
    </row>
    <row r="36" spans="1:14" x14ac:dyDescent="0.2">
      <c r="A36" s="14"/>
      <c r="G36" s="8"/>
      <c r="I36" s="7">
        <v>24968</v>
      </c>
      <c r="J36" s="6">
        <v>29830</v>
      </c>
      <c r="L36" s="5">
        <f>J36-I36</f>
        <v>4862</v>
      </c>
    </row>
    <row r="37" spans="1:14" x14ac:dyDescent="0.2">
      <c r="A37" s="14"/>
      <c r="G37" s="4"/>
      <c r="I37" s="3" t="s">
        <v>1</v>
      </c>
      <c r="J37" s="3" t="s">
        <v>0</v>
      </c>
      <c r="L37" s="2">
        <f>L36/N33</f>
        <v>12.322412012121697</v>
      </c>
    </row>
    <row r="38" spans="1:14" x14ac:dyDescent="0.2">
      <c r="A38" s="14"/>
    </row>
    <row r="39" spans="1:14" x14ac:dyDescent="0.2">
      <c r="A39" s="14"/>
    </row>
    <row r="40" spans="1:14" x14ac:dyDescent="0.2">
      <c r="A40" s="14"/>
    </row>
    <row r="41" spans="1:14" x14ac:dyDescent="0.2">
      <c r="A41" s="14"/>
    </row>
    <row r="42" spans="1:14" x14ac:dyDescent="0.2">
      <c r="A42" s="14"/>
    </row>
    <row r="43" spans="1:14" x14ac:dyDescent="0.2">
      <c r="A43" s="14"/>
    </row>
    <row r="44" spans="1:14" x14ac:dyDescent="0.2">
      <c r="A44" s="14"/>
    </row>
  </sheetData>
  <pageMargins left="0.66" right="0.45" top="0.75" bottom="0.19" header="0.3" footer="0.3"/>
  <pageSetup paperSize="9" scale="83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S44"/>
  <sheetViews>
    <sheetView tabSelected="1" zoomScaleNormal="100" workbookViewId="0">
      <pane xSplit="9" ySplit="1" topLeftCell="J9" activePane="bottomRight" state="frozen"/>
      <selection activeCell="D8" sqref="D8"/>
      <selection pane="topRight" activeCell="D8" sqref="D8"/>
      <selection pane="bottomLeft" activeCell="D8" sqref="D8"/>
      <selection pane="bottomRight" activeCell="H16" sqref="H16:I16"/>
    </sheetView>
  </sheetViews>
  <sheetFormatPr defaultColWidth="9" defaultRowHeight="14.25" x14ac:dyDescent="0.2"/>
  <cols>
    <col min="1" max="1" width="9.75" style="1" bestFit="1" customWidth="1"/>
    <col min="2" max="2" width="11.25" style="1" bestFit="1" customWidth="1"/>
    <col min="3" max="3" width="9" style="1"/>
    <col min="4" max="4" width="11.625" style="1" customWidth="1"/>
    <col min="5" max="5" width="21.75" style="1" customWidth="1"/>
    <col min="6" max="6" width="17.625" style="1" customWidth="1"/>
    <col min="7" max="7" width="18.75" style="1" customWidth="1"/>
    <col min="8" max="8" width="30.125" style="1" customWidth="1"/>
    <col min="9" max="9" width="12.875" style="1" customWidth="1"/>
    <col min="10" max="10" width="13.375" style="1" customWidth="1"/>
    <col min="11" max="11" width="14.625" style="1" customWidth="1"/>
    <col min="12" max="12" width="15.25" style="1" bestFit="1" customWidth="1"/>
    <col min="13" max="13" width="9.375" style="1" bestFit="1" customWidth="1"/>
    <col min="14" max="14" width="11.75" style="1" bestFit="1" customWidth="1"/>
    <col min="15" max="15" width="12.125" style="37" customWidth="1"/>
    <col min="16" max="16" width="12.625" style="37" customWidth="1"/>
    <col min="17" max="18" width="9" style="37"/>
    <col min="19" max="19" width="12.5" style="1" customWidth="1"/>
    <col min="20" max="16384" width="9" style="1"/>
  </cols>
  <sheetData>
    <row r="1" spans="1:19" s="13" customFormat="1" ht="45" x14ac:dyDescent="0.2">
      <c r="A1" s="32" t="s">
        <v>31</v>
      </c>
      <c r="B1" s="32" t="s">
        <v>28</v>
      </c>
      <c r="C1" s="17" t="s">
        <v>29</v>
      </c>
      <c r="D1" s="33" t="s">
        <v>27</v>
      </c>
      <c r="E1" s="33" t="s">
        <v>43</v>
      </c>
      <c r="F1" s="17" t="s">
        <v>23</v>
      </c>
      <c r="G1" s="17" t="s">
        <v>22</v>
      </c>
      <c r="H1" s="17" t="s">
        <v>21</v>
      </c>
      <c r="I1" s="17" t="s">
        <v>20</v>
      </c>
      <c r="J1" s="17" t="s">
        <v>19</v>
      </c>
      <c r="K1" s="17" t="s">
        <v>18</v>
      </c>
      <c r="L1" s="17" t="s">
        <v>17</v>
      </c>
      <c r="M1" s="17" t="s">
        <v>16</v>
      </c>
      <c r="N1" s="17" t="s">
        <v>15</v>
      </c>
      <c r="O1" s="34" t="s">
        <v>32</v>
      </c>
      <c r="P1" s="34" t="s">
        <v>35</v>
      </c>
      <c r="Q1" s="34" t="s">
        <v>34</v>
      </c>
      <c r="R1" s="34" t="s">
        <v>33</v>
      </c>
      <c r="S1" s="34" t="s">
        <v>42</v>
      </c>
    </row>
    <row r="2" spans="1:19" s="12" customFormat="1" ht="15" customHeight="1" x14ac:dyDescent="0.2">
      <c r="A2" s="19">
        <v>44075</v>
      </c>
      <c r="B2" s="20" t="s">
        <v>58</v>
      </c>
      <c r="C2" s="20" t="s">
        <v>30</v>
      </c>
      <c r="D2" s="18" t="s">
        <v>59</v>
      </c>
      <c r="E2" s="18" t="s">
        <v>102</v>
      </c>
      <c r="F2" s="81"/>
      <c r="G2" s="20"/>
      <c r="H2" s="20"/>
      <c r="I2" s="20"/>
      <c r="J2" s="20"/>
      <c r="K2" s="20"/>
      <c r="L2" s="20"/>
      <c r="M2" s="20"/>
      <c r="N2" s="20"/>
      <c r="O2" s="68"/>
      <c r="P2" s="68"/>
      <c r="Q2" s="68"/>
      <c r="R2" s="68"/>
      <c r="S2" s="69"/>
    </row>
    <row r="3" spans="1:19" ht="15" customHeight="1" x14ac:dyDescent="0.2">
      <c r="A3" s="25">
        <f>+A2+1</f>
        <v>44076</v>
      </c>
      <c r="B3" s="20" t="s">
        <v>58</v>
      </c>
      <c r="C3" s="20" t="s">
        <v>30</v>
      </c>
      <c r="D3" s="18" t="s">
        <v>59</v>
      </c>
      <c r="E3" s="18" t="s">
        <v>102</v>
      </c>
      <c r="F3" s="82"/>
      <c r="G3" s="22"/>
      <c r="H3" s="23"/>
      <c r="I3" s="22"/>
      <c r="J3" s="24"/>
      <c r="K3" s="24"/>
      <c r="L3" s="27">
        <f>J3+K3</f>
        <v>0</v>
      </c>
      <c r="M3" s="24"/>
      <c r="N3" s="24"/>
      <c r="O3" s="39">
        <v>0</v>
      </c>
      <c r="P3" s="35"/>
      <c r="Q3" s="35">
        <f>+P3-O3</f>
        <v>0</v>
      </c>
      <c r="R3" s="36"/>
      <c r="S3" s="28"/>
    </row>
    <row r="4" spans="1:19" ht="15" customHeight="1" x14ac:dyDescent="0.2">
      <c r="A4" s="25">
        <f t="shared" ref="A4:A31" si="0">+A3+1</f>
        <v>44077</v>
      </c>
      <c r="B4" s="20" t="s">
        <v>58</v>
      </c>
      <c r="C4" s="20" t="s">
        <v>30</v>
      </c>
      <c r="D4" s="18" t="s">
        <v>59</v>
      </c>
      <c r="E4" s="18" t="s">
        <v>102</v>
      </c>
      <c r="F4" s="88">
        <v>578130003658</v>
      </c>
      <c r="G4" s="88">
        <v>115559012415</v>
      </c>
      <c r="H4" s="89" t="s">
        <v>66</v>
      </c>
      <c r="I4" s="22" t="s">
        <v>4</v>
      </c>
      <c r="J4" s="28">
        <v>934.58</v>
      </c>
      <c r="K4" s="28">
        <v>65.42</v>
      </c>
      <c r="L4" s="27">
        <f t="shared" ref="L4:L32" si="1">J4+K4</f>
        <v>1000</v>
      </c>
      <c r="M4" s="28">
        <v>18.84</v>
      </c>
      <c r="N4" s="28">
        <v>53.079000000000001</v>
      </c>
      <c r="O4" s="36">
        <v>31962</v>
      </c>
      <c r="P4" s="36">
        <v>32063</v>
      </c>
      <c r="Q4" s="35">
        <f t="shared" ref="Q4:Q32" si="2">+P4-O4</f>
        <v>101</v>
      </c>
      <c r="R4" s="36">
        <v>31972</v>
      </c>
      <c r="S4" s="28"/>
    </row>
    <row r="5" spans="1:19" ht="15" customHeight="1" x14ac:dyDescent="0.2">
      <c r="A5" s="25">
        <f t="shared" si="0"/>
        <v>44078</v>
      </c>
      <c r="B5" s="20" t="s">
        <v>58</v>
      </c>
      <c r="C5" s="20" t="s">
        <v>30</v>
      </c>
      <c r="D5" s="18" t="s">
        <v>59</v>
      </c>
      <c r="E5" s="18" t="s">
        <v>102</v>
      </c>
      <c r="F5" s="88">
        <v>578130003675</v>
      </c>
      <c r="G5" s="88">
        <v>115559012415</v>
      </c>
      <c r="H5" s="89" t="s">
        <v>66</v>
      </c>
      <c r="I5" s="22" t="s">
        <v>4</v>
      </c>
      <c r="J5" s="28">
        <v>775.7</v>
      </c>
      <c r="K5" s="28">
        <v>54.3</v>
      </c>
      <c r="L5" s="27">
        <f t="shared" si="1"/>
        <v>830</v>
      </c>
      <c r="M5" s="28">
        <v>18.84</v>
      </c>
      <c r="N5" s="28">
        <v>44.055</v>
      </c>
      <c r="O5" s="36">
        <f t="shared" ref="O5:O32" si="3">+P4</f>
        <v>32063</v>
      </c>
      <c r="P5" s="36">
        <v>32210</v>
      </c>
      <c r="Q5" s="35">
        <f t="shared" si="2"/>
        <v>147</v>
      </c>
      <c r="R5" s="36">
        <v>32185</v>
      </c>
      <c r="S5" s="28"/>
    </row>
    <row r="6" spans="1:19" ht="15" customHeight="1" x14ac:dyDescent="0.2">
      <c r="A6" s="25">
        <f t="shared" si="0"/>
        <v>44079</v>
      </c>
      <c r="B6" s="20" t="s">
        <v>58</v>
      </c>
      <c r="C6" s="20" t="s">
        <v>30</v>
      </c>
      <c r="D6" s="18" t="s">
        <v>59</v>
      </c>
      <c r="E6" s="18" t="s">
        <v>102</v>
      </c>
      <c r="F6" s="88">
        <v>578130003681</v>
      </c>
      <c r="G6" s="88">
        <v>115559012415</v>
      </c>
      <c r="H6" s="23" t="s">
        <v>87</v>
      </c>
      <c r="I6" s="22" t="s">
        <v>4</v>
      </c>
      <c r="J6" s="27">
        <v>224.3</v>
      </c>
      <c r="K6" s="27">
        <v>15.7</v>
      </c>
      <c r="L6" s="27">
        <f t="shared" si="1"/>
        <v>240</v>
      </c>
      <c r="M6" s="27">
        <v>18.84</v>
      </c>
      <c r="N6" s="27">
        <v>12.739000000000001</v>
      </c>
      <c r="O6" s="36">
        <f t="shared" si="3"/>
        <v>32210</v>
      </c>
      <c r="P6" s="36">
        <v>32291</v>
      </c>
      <c r="Q6" s="35">
        <f t="shared" si="2"/>
        <v>81</v>
      </c>
      <c r="R6" s="36">
        <v>32284</v>
      </c>
      <c r="S6" s="28"/>
    </row>
    <row r="7" spans="1:19" ht="15" customHeight="1" x14ac:dyDescent="0.2">
      <c r="A7" s="25">
        <f t="shared" si="0"/>
        <v>44080</v>
      </c>
      <c r="B7" s="20" t="s">
        <v>58</v>
      </c>
      <c r="C7" s="20" t="s">
        <v>30</v>
      </c>
      <c r="D7" s="18" t="s">
        <v>59</v>
      </c>
      <c r="E7" s="18" t="s">
        <v>102</v>
      </c>
      <c r="F7" s="87">
        <v>578130003689</v>
      </c>
      <c r="G7" s="87">
        <v>115559012415</v>
      </c>
      <c r="H7" s="23" t="s">
        <v>87</v>
      </c>
      <c r="I7" s="22" t="s">
        <v>4</v>
      </c>
      <c r="J7" s="28">
        <v>186.92</v>
      </c>
      <c r="K7" s="28">
        <v>13.08</v>
      </c>
      <c r="L7" s="27">
        <f t="shared" si="1"/>
        <v>200</v>
      </c>
      <c r="M7" s="28">
        <v>18.84</v>
      </c>
      <c r="N7" s="28">
        <v>10.616</v>
      </c>
      <c r="O7" s="36">
        <f t="shared" si="3"/>
        <v>32291</v>
      </c>
      <c r="P7" s="36">
        <v>32371</v>
      </c>
      <c r="Q7" s="35">
        <f t="shared" si="2"/>
        <v>80</v>
      </c>
      <c r="R7" s="36">
        <v>32364</v>
      </c>
      <c r="S7" s="28"/>
    </row>
    <row r="8" spans="1:19" ht="15" customHeight="1" x14ac:dyDescent="0.2">
      <c r="A8" s="25">
        <f t="shared" si="0"/>
        <v>44081</v>
      </c>
      <c r="B8" s="20" t="s">
        <v>58</v>
      </c>
      <c r="C8" s="20" t="s">
        <v>30</v>
      </c>
      <c r="D8" s="18" t="s">
        <v>59</v>
      </c>
      <c r="E8" s="18" t="s">
        <v>102</v>
      </c>
      <c r="F8" s="88">
        <v>578130003693</v>
      </c>
      <c r="G8" s="88">
        <v>115559012415</v>
      </c>
      <c r="H8" s="23" t="s">
        <v>87</v>
      </c>
      <c r="I8" s="22" t="s">
        <v>4</v>
      </c>
      <c r="J8" s="28">
        <v>205.61</v>
      </c>
      <c r="K8" s="28">
        <v>14.39</v>
      </c>
      <c r="L8" s="27">
        <f t="shared" si="1"/>
        <v>220</v>
      </c>
      <c r="M8" s="28">
        <v>18.84</v>
      </c>
      <c r="N8" s="28">
        <v>11.677</v>
      </c>
      <c r="O8" s="36">
        <f t="shared" si="3"/>
        <v>32371</v>
      </c>
      <c r="P8" s="36">
        <v>32454</v>
      </c>
      <c r="Q8" s="35">
        <f t="shared" si="2"/>
        <v>83</v>
      </c>
      <c r="R8" s="36">
        <v>32447</v>
      </c>
      <c r="S8" s="28"/>
    </row>
    <row r="9" spans="1:19" ht="15" customHeight="1" x14ac:dyDescent="0.2">
      <c r="A9" s="25">
        <f t="shared" si="0"/>
        <v>44082</v>
      </c>
      <c r="B9" s="20" t="s">
        <v>58</v>
      </c>
      <c r="C9" s="20" t="s">
        <v>30</v>
      </c>
      <c r="D9" s="18" t="s">
        <v>59</v>
      </c>
      <c r="E9" s="18" t="s">
        <v>102</v>
      </c>
      <c r="F9" s="88">
        <v>578130003708</v>
      </c>
      <c r="G9" s="88">
        <v>115559012415</v>
      </c>
      <c r="H9" s="23" t="s">
        <v>87</v>
      </c>
      <c r="I9" s="22" t="s">
        <v>4</v>
      </c>
      <c r="J9" s="27">
        <v>186.92</v>
      </c>
      <c r="K9" s="27">
        <v>13.08</v>
      </c>
      <c r="L9" s="27">
        <v>200</v>
      </c>
      <c r="M9" s="27">
        <v>18.84</v>
      </c>
      <c r="N9" s="77">
        <v>10.616</v>
      </c>
      <c r="O9" s="36">
        <f t="shared" si="3"/>
        <v>32454</v>
      </c>
      <c r="P9" s="36">
        <v>32576</v>
      </c>
      <c r="Q9" s="35">
        <f t="shared" si="2"/>
        <v>122</v>
      </c>
      <c r="R9" s="36">
        <v>32528</v>
      </c>
      <c r="S9" s="28"/>
    </row>
    <row r="10" spans="1:19" ht="15" customHeight="1" x14ac:dyDescent="0.2">
      <c r="A10" s="25">
        <f t="shared" si="0"/>
        <v>44083</v>
      </c>
      <c r="B10" s="20" t="s">
        <v>58</v>
      </c>
      <c r="C10" s="20" t="s">
        <v>30</v>
      </c>
      <c r="D10" s="18" t="s">
        <v>59</v>
      </c>
      <c r="E10" s="18" t="s">
        <v>102</v>
      </c>
      <c r="F10" s="88">
        <v>578130003720</v>
      </c>
      <c r="G10" s="88">
        <v>115559012415</v>
      </c>
      <c r="H10" s="89" t="s">
        <v>87</v>
      </c>
      <c r="I10" s="22" t="s">
        <v>4</v>
      </c>
      <c r="J10" s="28">
        <v>261.68</v>
      </c>
      <c r="K10" s="28">
        <v>18.32</v>
      </c>
      <c r="L10" s="27">
        <f t="shared" si="1"/>
        <v>280</v>
      </c>
      <c r="M10" s="28">
        <v>18.239999999999998</v>
      </c>
      <c r="N10" s="28">
        <v>15.351000000000001</v>
      </c>
      <c r="O10" s="36">
        <f t="shared" si="3"/>
        <v>32576</v>
      </c>
      <c r="P10" s="36">
        <v>32653</v>
      </c>
      <c r="Q10" s="35">
        <f t="shared" si="2"/>
        <v>77</v>
      </c>
      <c r="R10" s="36">
        <v>32643</v>
      </c>
      <c r="S10" s="28"/>
    </row>
    <row r="11" spans="1:19" ht="15" customHeight="1" x14ac:dyDescent="0.2">
      <c r="A11" s="25">
        <f t="shared" si="0"/>
        <v>44084</v>
      </c>
      <c r="B11" s="20" t="s">
        <v>58</v>
      </c>
      <c r="C11" s="20" t="s">
        <v>30</v>
      </c>
      <c r="D11" s="18" t="s">
        <v>59</v>
      </c>
      <c r="E11" s="18" t="s">
        <v>102</v>
      </c>
      <c r="F11" s="87">
        <v>578130003729</v>
      </c>
      <c r="G11" s="87">
        <v>115559012415</v>
      </c>
      <c r="H11" s="89" t="s">
        <v>87</v>
      </c>
      <c r="I11" s="22" t="s">
        <v>4</v>
      </c>
      <c r="J11" s="27">
        <v>186.92</v>
      </c>
      <c r="K11" s="27">
        <v>13.08</v>
      </c>
      <c r="L11" s="27">
        <f t="shared" si="1"/>
        <v>200</v>
      </c>
      <c r="M11" s="27">
        <v>18.239999999999998</v>
      </c>
      <c r="N11" s="27">
        <v>10.965</v>
      </c>
      <c r="O11" s="36">
        <f t="shared" si="3"/>
        <v>32653</v>
      </c>
      <c r="P11" s="36">
        <v>32733</v>
      </c>
      <c r="Q11" s="35">
        <f t="shared" si="2"/>
        <v>80</v>
      </c>
      <c r="R11" s="36">
        <v>32710</v>
      </c>
      <c r="S11" s="28"/>
    </row>
    <row r="12" spans="1:19" ht="15" customHeight="1" x14ac:dyDescent="0.2">
      <c r="A12" s="25">
        <f t="shared" si="0"/>
        <v>44085</v>
      </c>
      <c r="B12" s="20" t="s">
        <v>58</v>
      </c>
      <c r="C12" s="20" t="s">
        <v>30</v>
      </c>
      <c r="D12" s="18" t="s">
        <v>59</v>
      </c>
      <c r="E12" s="18" t="s">
        <v>102</v>
      </c>
      <c r="F12" s="83" t="s">
        <v>119</v>
      </c>
      <c r="G12" s="85" t="s">
        <v>113</v>
      </c>
      <c r="H12" s="28" t="s">
        <v>120</v>
      </c>
      <c r="I12" s="22" t="s">
        <v>4</v>
      </c>
      <c r="J12" s="28">
        <v>186.92</v>
      </c>
      <c r="K12" s="28">
        <v>13.08</v>
      </c>
      <c r="L12" s="27">
        <f t="shared" si="1"/>
        <v>200</v>
      </c>
      <c r="M12" s="28">
        <v>18.239999999999998</v>
      </c>
      <c r="N12" s="28">
        <v>10.96</v>
      </c>
      <c r="O12" s="36">
        <v>32733</v>
      </c>
      <c r="P12" s="36">
        <v>32853</v>
      </c>
      <c r="Q12" s="35">
        <f t="shared" si="2"/>
        <v>120</v>
      </c>
      <c r="R12" s="36">
        <v>32840</v>
      </c>
      <c r="S12" s="28"/>
    </row>
    <row r="13" spans="1:19" ht="15" customHeight="1" x14ac:dyDescent="0.2">
      <c r="A13" s="25">
        <f t="shared" si="0"/>
        <v>44086</v>
      </c>
      <c r="B13" s="20" t="s">
        <v>58</v>
      </c>
      <c r="C13" s="20" t="s">
        <v>30</v>
      </c>
      <c r="D13" s="18" t="s">
        <v>59</v>
      </c>
      <c r="E13" s="18" t="s">
        <v>102</v>
      </c>
      <c r="F13" s="88" t="s">
        <v>122</v>
      </c>
      <c r="G13" s="88">
        <v>107561000013</v>
      </c>
      <c r="H13" s="28" t="s">
        <v>120</v>
      </c>
      <c r="I13" s="22" t="s">
        <v>4</v>
      </c>
      <c r="J13" s="28">
        <v>186.92</v>
      </c>
      <c r="K13" s="28">
        <v>13.08</v>
      </c>
      <c r="L13" s="27">
        <f t="shared" si="1"/>
        <v>200</v>
      </c>
      <c r="M13" s="28">
        <v>17.940000000000001</v>
      </c>
      <c r="N13" s="28">
        <v>11.14</v>
      </c>
      <c r="O13" s="36">
        <v>32853</v>
      </c>
      <c r="P13" s="36">
        <v>32913</v>
      </c>
      <c r="Q13" s="35">
        <f t="shared" si="2"/>
        <v>60</v>
      </c>
      <c r="R13" s="36">
        <v>32903</v>
      </c>
      <c r="S13" s="28"/>
    </row>
    <row r="14" spans="1:19" ht="15" customHeight="1" x14ac:dyDescent="0.2">
      <c r="A14" s="25">
        <f t="shared" si="0"/>
        <v>44087</v>
      </c>
      <c r="B14" s="20" t="s">
        <v>58</v>
      </c>
      <c r="C14" s="20" t="s">
        <v>30</v>
      </c>
      <c r="D14" s="18" t="s">
        <v>59</v>
      </c>
      <c r="E14" s="18" t="s">
        <v>102</v>
      </c>
      <c r="F14" s="84" t="s">
        <v>128</v>
      </c>
      <c r="G14" s="84" t="s">
        <v>129</v>
      </c>
      <c r="H14" s="28" t="s">
        <v>130</v>
      </c>
      <c r="I14" s="22" t="s">
        <v>4</v>
      </c>
      <c r="J14" s="28">
        <v>149.53</v>
      </c>
      <c r="K14" s="28">
        <v>10.47</v>
      </c>
      <c r="L14" s="27">
        <f t="shared" si="1"/>
        <v>160</v>
      </c>
      <c r="M14" s="28">
        <v>17.940000000000001</v>
      </c>
      <c r="N14" s="28">
        <v>8.9179999999999993</v>
      </c>
      <c r="O14" s="36">
        <v>32913</v>
      </c>
      <c r="P14" s="36">
        <v>32980</v>
      </c>
      <c r="Q14" s="35">
        <f t="shared" si="2"/>
        <v>67</v>
      </c>
      <c r="R14" s="36">
        <v>32962</v>
      </c>
      <c r="S14" s="28"/>
    </row>
    <row r="15" spans="1:19" ht="15" customHeight="1" x14ac:dyDescent="0.2">
      <c r="A15" s="25">
        <f t="shared" si="0"/>
        <v>44088</v>
      </c>
      <c r="B15" s="20" t="s">
        <v>58</v>
      </c>
      <c r="C15" s="20" t="s">
        <v>30</v>
      </c>
      <c r="D15" s="18" t="s">
        <v>59</v>
      </c>
      <c r="E15" s="18" t="s">
        <v>102</v>
      </c>
      <c r="F15" s="88">
        <v>578130003762</v>
      </c>
      <c r="G15" s="84" t="s">
        <v>141</v>
      </c>
      <c r="H15" s="89" t="s">
        <v>87</v>
      </c>
      <c r="I15" s="22" t="s">
        <v>4</v>
      </c>
      <c r="J15" s="28">
        <v>149.53</v>
      </c>
      <c r="K15" s="28">
        <v>10.47</v>
      </c>
      <c r="L15" s="27">
        <f t="shared" si="1"/>
        <v>160</v>
      </c>
      <c r="M15" s="28">
        <v>17.940000000000001</v>
      </c>
      <c r="N15" s="28">
        <v>8.9190000000000005</v>
      </c>
      <c r="O15" s="36">
        <v>32980</v>
      </c>
      <c r="P15" s="36">
        <v>33056</v>
      </c>
      <c r="Q15" s="35">
        <f t="shared" si="2"/>
        <v>76</v>
      </c>
      <c r="R15" s="36">
        <v>33049</v>
      </c>
      <c r="S15" s="28"/>
    </row>
    <row r="16" spans="1:19" ht="15" customHeight="1" x14ac:dyDescent="0.2">
      <c r="A16" s="25">
        <f t="shared" si="0"/>
        <v>44089</v>
      </c>
      <c r="B16" s="20" t="s">
        <v>58</v>
      </c>
      <c r="C16" s="20" t="s">
        <v>30</v>
      </c>
      <c r="D16" s="18" t="s">
        <v>59</v>
      </c>
      <c r="E16" s="18" t="s">
        <v>102</v>
      </c>
      <c r="F16" s="30" t="s">
        <v>147</v>
      </c>
      <c r="G16" s="30" t="s">
        <v>141</v>
      </c>
      <c r="H16" s="89" t="s">
        <v>87</v>
      </c>
      <c r="I16" s="22" t="s">
        <v>4</v>
      </c>
      <c r="J16" s="27">
        <v>186.92</v>
      </c>
      <c r="K16" s="27">
        <v>13.08</v>
      </c>
      <c r="L16" s="27">
        <f t="shared" si="1"/>
        <v>200</v>
      </c>
      <c r="M16" s="27">
        <v>17.940000000000001</v>
      </c>
      <c r="N16" s="27">
        <v>11.148</v>
      </c>
      <c r="O16" s="36">
        <v>33056</v>
      </c>
      <c r="P16" s="36">
        <v>33165</v>
      </c>
      <c r="Q16" s="35">
        <f t="shared" si="2"/>
        <v>109</v>
      </c>
      <c r="R16" s="36">
        <v>33157</v>
      </c>
      <c r="S16" s="28"/>
    </row>
    <row r="17" spans="1:19" ht="15" customHeight="1" x14ac:dyDescent="0.2">
      <c r="A17" s="25">
        <f t="shared" si="0"/>
        <v>44090</v>
      </c>
      <c r="B17" s="20" t="s">
        <v>58</v>
      </c>
      <c r="C17" s="20" t="s">
        <v>30</v>
      </c>
      <c r="D17" s="18" t="s">
        <v>59</v>
      </c>
      <c r="E17" s="18" t="s">
        <v>102</v>
      </c>
      <c r="F17" s="84"/>
      <c r="G17" s="84"/>
      <c r="H17" s="28"/>
      <c r="I17" s="22"/>
      <c r="J17" s="28"/>
      <c r="K17" s="28"/>
      <c r="L17" s="27"/>
      <c r="M17" s="28"/>
      <c r="N17" s="28"/>
      <c r="O17" s="36"/>
      <c r="P17" s="36"/>
      <c r="Q17" s="35"/>
      <c r="R17" s="36"/>
      <c r="S17" s="28" t="s">
        <v>161</v>
      </c>
    </row>
    <row r="18" spans="1:19" ht="15" customHeight="1" x14ac:dyDescent="0.2">
      <c r="A18" s="25">
        <f t="shared" si="0"/>
        <v>44091</v>
      </c>
      <c r="B18" s="20" t="s">
        <v>58</v>
      </c>
      <c r="C18" s="20" t="s">
        <v>30</v>
      </c>
      <c r="D18" s="18" t="s">
        <v>59</v>
      </c>
      <c r="E18" s="18" t="s">
        <v>102</v>
      </c>
      <c r="F18" s="84" t="s">
        <v>154</v>
      </c>
      <c r="G18" s="84" t="s">
        <v>137</v>
      </c>
      <c r="H18" s="28" t="s">
        <v>155</v>
      </c>
      <c r="I18" s="22" t="s">
        <v>4</v>
      </c>
      <c r="J18" s="28">
        <v>149.53</v>
      </c>
      <c r="K18" s="28">
        <v>10.47</v>
      </c>
      <c r="L18" s="27">
        <f t="shared" ref="L18" si="4">J18+K18</f>
        <v>160</v>
      </c>
      <c r="M18" s="28">
        <v>17.940000000000001</v>
      </c>
      <c r="N18" s="28">
        <v>8.92</v>
      </c>
      <c r="O18" s="36">
        <v>33165</v>
      </c>
      <c r="P18" s="36">
        <v>33256</v>
      </c>
      <c r="Q18" s="35">
        <f t="shared" ref="Q18" si="5">+P18-O18</f>
        <v>91</v>
      </c>
      <c r="R18" s="36">
        <v>33211</v>
      </c>
      <c r="S18" s="28"/>
    </row>
    <row r="19" spans="1:19" ht="15" customHeight="1" x14ac:dyDescent="0.2">
      <c r="A19" s="25">
        <f t="shared" si="0"/>
        <v>44092</v>
      </c>
      <c r="B19" s="20" t="s">
        <v>58</v>
      </c>
      <c r="C19" s="20" t="s">
        <v>30</v>
      </c>
      <c r="D19" s="18" t="s">
        <v>59</v>
      </c>
      <c r="E19" s="18" t="s">
        <v>102</v>
      </c>
      <c r="F19" s="84" t="s">
        <v>165</v>
      </c>
      <c r="G19" s="84" t="s">
        <v>159</v>
      </c>
      <c r="H19" s="28" t="s">
        <v>109</v>
      </c>
      <c r="I19" s="22" t="s">
        <v>4</v>
      </c>
      <c r="J19" s="28">
        <v>168.22</v>
      </c>
      <c r="K19" s="28">
        <v>11.78</v>
      </c>
      <c r="L19" s="27">
        <f t="shared" si="1"/>
        <v>180</v>
      </c>
      <c r="M19" s="28">
        <v>18.239999999999998</v>
      </c>
      <c r="N19" s="28">
        <v>9.8680000000000003</v>
      </c>
      <c r="O19" s="36">
        <v>33256</v>
      </c>
      <c r="P19" s="36">
        <v>33317</v>
      </c>
      <c r="Q19" s="35">
        <f t="shared" si="2"/>
        <v>61</v>
      </c>
      <c r="R19" s="36">
        <v>33302</v>
      </c>
      <c r="S19" s="28"/>
    </row>
    <row r="20" spans="1:19" ht="15" customHeight="1" x14ac:dyDescent="0.2">
      <c r="A20" s="25">
        <f t="shared" si="0"/>
        <v>44093</v>
      </c>
      <c r="B20" s="20" t="s">
        <v>58</v>
      </c>
      <c r="C20" s="20" t="s">
        <v>30</v>
      </c>
      <c r="D20" s="18" t="s">
        <v>59</v>
      </c>
      <c r="E20" s="18" t="s">
        <v>102</v>
      </c>
      <c r="F20" s="30" t="s">
        <v>168</v>
      </c>
      <c r="G20" s="30" t="s">
        <v>141</v>
      </c>
      <c r="H20" s="89" t="s">
        <v>87</v>
      </c>
      <c r="I20" s="22" t="s">
        <v>4</v>
      </c>
      <c r="J20" s="27">
        <v>168.22</v>
      </c>
      <c r="K20" s="27">
        <v>11.78</v>
      </c>
      <c r="L20" s="27">
        <f t="shared" si="1"/>
        <v>180</v>
      </c>
      <c r="M20" s="27">
        <v>18.239999999999998</v>
      </c>
      <c r="N20" s="27">
        <v>9.8680000000000003</v>
      </c>
      <c r="O20" s="36">
        <v>33317</v>
      </c>
      <c r="P20" s="36">
        <v>33386</v>
      </c>
      <c r="Q20" s="35">
        <f t="shared" si="2"/>
        <v>69</v>
      </c>
      <c r="R20" s="36">
        <v>33379</v>
      </c>
      <c r="S20" s="28"/>
    </row>
    <row r="21" spans="1:19" ht="15" customHeight="1" x14ac:dyDescent="0.2">
      <c r="A21" s="25">
        <f t="shared" si="0"/>
        <v>44094</v>
      </c>
      <c r="B21" s="20" t="s">
        <v>58</v>
      </c>
      <c r="C21" s="20" t="s">
        <v>30</v>
      </c>
      <c r="D21" s="18" t="s">
        <v>59</v>
      </c>
      <c r="E21" s="18" t="s">
        <v>102</v>
      </c>
      <c r="F21" s="83" t="s">
        <v>177</v>
      </c>
      <c r="G21" s="83" t="s">
        <v>113</v>
      </c>
      <c r="H21" s="28" t="s">
        <v>120</v>
      </c>
      <c r="I21" s="22" t="s">
        <v>4</v>
      </c>
      <c r="J21" s="28">
        <v>158.88</v>
      </c>
      <c r="K21" s="28">
        <v>11.12</v>
      </c>
      <c r="L21" s="27">
        <f t="shared" si="1"/>
        <v>170</v>
      </c>
      <c r="M21" s="28">
        <v>18.239999999999998</v>
      </c>
      <c r="N21" s="28">
        <v>9.32</v>
      </c>
      <c r="O21" s="36">
        <v>33386</v>
      </c>
      <c r="P21" s="36">
        <v>33486</v>
      </c>
      <c r="Q21" s="35">
        <f t="shared" si="2"/>
        <v>100</v>
      </c>
      <c r="R21" s="36">
        <v>33476</v>
      </c>
      <c r="S21" s="28"/>
    </row>
    <row r="22" spans="1:19" ht="15" customHeight="1" x14ac:dyDescent="0.2">
      <c r="A22" s="25">
        <f t="shared" si="0"/>
        <v>44095</v>
      </c>
      <c r="B22" s="20" t="s">
        <v>58</v>
      </c>
      <c r="C22" s="20" t="s">
        <v>30</v>
      </c>
      <c r="D22" s="18" t="s">
        <v>59</v>
      </c>
      <c r="E22" s="18" t="s">
        <v>102</v>
      </c>
      <c r="F22" s="30" t="s">
        <v>181</v>
      </c>
      <c r="G22" s="30" t="s">
        <v>141</v>
      </c>
      <c r="H22" s="89" t="s">
        <v>87</v>
      </c>
      <c r="I22" s="22" t="s">
        <v>4</v>
      </c>
      <c r="J22" s="27">
        <v>186.92</v>
      </c>
      <c r="K22" s="27">
        <v>13.08</v>
      </c>
      <c r="L22" s="27">
        <f t="shared" si="1"/>
        <v>200</v>
      </c>
      <c r="M22" s="27">
        <v>18.239999999999998</v>
      </c>
      <c r="N22" s="27">
        <v>10.965</v>
      </c>
      <c r="O22" s="36">
        <v>33486</v>
      </c>
      <c r="P22" s="36">
        <v>33578</v>
      </c>
      <c r="Q22" s="35">
        <f t="shared" si="2"/>
        <v>92</v>
      </c>
      <c r="R22" s="36">
        <v>33558</v>
      </c>
      <c r="S22" s="28"/>
    </row>
    <row r="23" spans="1:19" ht="15" customHeight="1" x14ac:dyDescent="0.2">
      <c r="A23" s="25">
        <f t="shared" si="0"/>
        <v>44096</v>
      </c>
      <c r="B23" s="20" t="s">
        <v>58</v>
      </c>
      <c r="C23" s="20" t="s">
        <v>30</v>
      </c>
      <c r="D23" s="18" t="s">
        <v>59</v>
      </c>
      <c r="E23" s="18" t="s">
        <v>102</v>
      </c>
      <c r="F23" s="83" t="s">
        <v>190</v>
      </c>
      <c r="G23" s="83" t="s">
        <v>141</v>
      </c>
      <c r="H23" s="89" t="s">
        <v>87</v>
      </c>
      <c r="I23" s="22" t="s">
        <v>4</v>
      </c>
      <c r="J23" s="28">
        <v>196.26</v>
      </c>
      <c r="K23" s="28">
        <v>13.74</v>
      </c>
      <c r="L23" s="27">
        <f t="shared" si="1"/>
        <v>210</v>
      </c>
      <c r="M23" s="28">
        <v>18.739999999999998</v>
      </c>
      <c r="N23" s="28">
        <v>11.206</v>
      </c>
      <c r="O23" s="36">
        <v>33578</v>
      </c>
      <c r="P23" s="36">
        <v>33689</v>
      </c>
      <c r="Q23" s="35">
        <f t="shared" si="2"/>
        <v>111</v>
      </c>
      <c r="R23" s="36">
        <v>33657</v>
      </c>
      <c r="S23" s="28"/>
    </row>
    <row r="24" spans="1:19" ht="15" customHeight="1" x14ac:dyDescent="0.2">
      <c r="A24" s="25">
        <f t="shared" si="0"/>
        <v>44097</v>
      </c>
      <c r="B24" s="20" t="s">
        <v>58</v>
      </c>
      <c r="C24" s="20" t="s">
        <v>30</v>
      </c>
      <c r="D24" s="18" t="s">
        <v>59</v>
      </c>
      <c r="E24" s="18" t="s">
        <v>102</v>
      </c>
      <c r="F24" s="83" t="s">
        <v>199</v>
      </c>
      <c r="G24" s="83" t="s">
        <v>141</v>
      </c>
      <c r="H24" s="28" t="s">
        <v>87</v>
      </c>
      <c r="I24" s="28" t="s">
        <v>4</v>
      </c>
      <c r="J24" s="28">
        <v>196.26</v>
      </c>
      <c r="K24" s="28">
        <v>13.74</v>
      </c>
      <c r="L24" s="27">
        <f t="shared" si="1"/>
        <v>210</v>
      </c>
      <c r="M24" s="28">
        <v>18.7</v>
      </c>
      <c r="N24" s="28">
        <v>11.206</v>
      </c>
      <c r="O24" s="36">
        <v>33689</v>
      </c>
      <c r="P24" s="36">
        <v>33778</v>
      </c>
      <c r="Q24" s="35">
        <f t="shared" si="2"/>
        <v>89</v>
      </c>
      <c r="R24" s="36">
        <v>33771</v>
      </c>
      <c r="S24" s="28"/>
    </row>
    <row r="25" spans="1:19" ht="15" customHeight="1" x14ac:dyDescent="0.2">
      <c r="A25" s="25">
        <f t="shared" si="0"/>
        <v>44098</v>
      </c>
      <c r="B25" s="20" t="s">
        <v>58</v>
      </c>
      <c r="C25" s="20" t="s">
        <v>30</v>
      </c>
      <c r="D25" s="18" t="s">
        <v>59</v>
      </c>
      <c r="E25" s="18" t="s">
        <v>102</v>
      </c>
      <c r="F25" s="30" t="s">
        <v>205</v>
      </c>
      <c r="G25" s="30" t="s">
        <v>141</v>
      </c>
      <c r="H25" s="28" t="s">
        <v>87</v>
      </c>
      <c r="I25" s="28" t="s">
        <v>4</v>
      </c>
      <c r="J25" s="27">
        <v>93.46</v>
      </c>
      <c r="K25" s="27">
        <v>6.54</v>
      </c>
      <c r="L25" s="27">
        <f t="shared" si="1"/>
        <v>100</v>
      </c>
      <c r="M25" s="27">
        <v>18.34</v>
      </c>
      <c r="N25" s="27">
        <v>5.4530000000000003</v>
      </c>
      <c r="O25" s="36">
        <v>33778</v>
      </c>
      <c r="P25" s="36">
        <v>33865</v>
      </c>
      <c r="Q25" s="35">
        <f t="shared" si="2"/>
        <v>87</v>
      </c>
      <c r="R25" s="36">
        <v>33858</v>
      </c>
      <c r="S25" s="28"/>
    </row>
    <row r="26" spans="1:19" ht="15" customHeight="1" x14ac:dyDescent="0.2">
      <c r="A26" s="25">
        <f t="shared" si="0"/>
        <v>44099</v>
      </c>
      <c r="B26" s="20" t="s">
        <v>58</v>
      </c>
      <c r="C26" s="20" t="s">
        <v>30</v>
      </c>
      <c r="D26" s="18" t="s">
        <v>59</v>
      </c>
      <c r="E26" s="18" t="s">
        <v>102</v>
      </c>
      <c r="F26" s="83" t="s">
        <v>211</v>
      </c>
      <c r="G26" s="83" t="s">
        <v>141</v>
      </c>
      <c r="H26" s="28" t="s">
        <v>87</v>
      </c>
      <c r="I26" s="28" t="s">
        <v>4</v>
      </c>
      <c r="J26" s="28">
        <v>280.37</v>
      </c>
      <c r="K26" s="28">
        <v>19.63</v>
      </c>
      <c r="L26" s="27">
        <f t="shared" si="1"/>
        <v>300</v>
      </c>
      <c r="M26" s="28">
        <v>18.34</v>
      </c>
      <c r="N26" s="28">
        <v>16.358000000000001</v>
      </c>
      <c r="O26" s="36">
        <v>33865</v>
      </c>
      <c r="P26" s="36">
        <v>33943</v>
      </c>
      <c r="Q26" s="35">
        <f t="shared" si="2"/>
        <v>78</v>
      </c>
      <c r="R26" s="36">
        <v>33935</v>
      </c>
      <c r="S26" s="28"/>
    </row>
    <row r="27" spans="1:19" ht="15" customHeight="1" x14ac:dyDescent="0.2">
      <c r="A27" s="25">
        <f t="shared" si="0"/>
        <v>44100</v>
      </c>
      <c r="B27" s="20" t="s">
        <v>58</v>
      </c>
      <c r="C27" s="20" t="s">
        <v>30</v>
      </c>
      <c r="D27" s="18" t="s">
        <v>59</v>
      </c>
      <c r="E27" s="18" t="s">
        <v>102</v>
      </c>
      <c r="F27" s="30" t="s">
        <v>222</v>
      </c>
      <c r="G27" s="30" t="s">
        <v>141</v>
      </c>
      <c r="H27" s="28" t="s">
        <v>87</v>
      </c>
      <c r="I27" s="28" t="s">
        <v>4</v>
      </c>
      <c r="J27" s="27">
        <v>186.92</v>
      </c>
      <c r="K27" s="27">
        <v>13.08</v>
      </c>
      <c r="L27" s="27">
        <f t="shared" si="1"/>
        <v>200</v>
      </c>
      <c r="M27" s="27">
        <v>18.34</v>
      </c>
      <c r="N27" s="27">
        <v>10.904999999999999</v>
      </c>
      <c r="O27" s="36">
        <v>33943</v>
      </c>
      <c r="P27" s="36">
        <v>34022</v>
      </c>
      <c r="Q27" s="35">
        <f t="shared" si="2"/>
        <v>79</v>
      </c>
      <c r="R27" s="36">
        <v>34015</v>
      </c>
      <c r="S27" s="28"/>
    </row>
    <row r="28" spans="1:19" ht="15" customHeight="1" x14ac:dyDescent="0.2">
      <c r="A28" s="25">
        <f t="shared" si="0"/>
        <v>44101</v>
      </c>
      <c r="B28" s="20" t="s">
        <v>58</v>
      </c>
      <c r="C28" s="20" t="s">
        <v>30</v>
      </c>
      <c r="D28" s="18" t="s">
        <v>59</v>
      </c>
      <c r="E28" s="18" t="s">
        <v>102</v>
      </c>
      <c r="F28" s="30" t="s">
        <v>224</v>
      </c>
      <c r="G28" s="30" t="s">
        <v>185</v>
      </c>
      <c r="H28" s="28" t="s">
        <v>120</v>
      </c>
      <c r="I28" s="22" t="s">
        <v>4</v>
      </c>
      <c r="J28" s="27">
        <v>214.95</v>
      </c>
      <c r="K28" s="27">
        <v>15.05</v>
      </c>
      <c r="L28" s="27">
        <f t="shared" si="1"/>
        <v>230</v>
      </c>
      <c r="M28" s="27">
        <v>18.34</v>
      </c>
      <c r="N28" s="27">
        <v>12.54</v>
      </c>
      <c r="O28" s="36">
        <v>34022</v>
      </c>
      <c r="P28" s="36">
        <v>34137</v>
      </c>
      <c r="Q28" s="35">
        <f t="shared" si="2"/>
        <v>115</v>
      </c>
      <c r="R28" s="36">
        <v>34127</v>
      </c>
      <c r="S28" s="28"/>
    </row>
    <row r="29" spans="1:19" ht="15" x14ac:dyDescent="0.2">
      <c r="A29" s="25">
        <f t="shared" si="0"/>
        <v>44102</v>
      </c>
      <c r="B29" s="20" t="s">
        <v>58</v>
      </c>
      <c r="C29" s="20" t="s">
        <v>30</v>
      </c>
      <c r="D29" s="18" t="s">
        <v>59</v>
      </c>
      <c r="E29" s="18" t="s">
        <v>102</v>
      </c>
      <c r="F29" s="30" t="s">
        <v>233</v>
      </c>
      <c r="G29" s="30" t="s">
        <v>141</v>
      </c>
      <c r="H29" s="28" t="s">
        <v>87</v>
      </c>
      <c r="I29" s="28" t="s">
        <v>4</v>
      </c>
      <c r="J29" s="27">
        <v>186.92</v>
      </c>
      <c r="K29" s="27">
        <v>13.08</v>
      </c>
      <c r="L29" s="27">
        <f t="shared" si="1"/>
        <v>200</v>
      </c>
      <c r="M29" s="27">
        <v>18.34</v>
      </c>
      <c r="N29" s="27">
        <v>10.904999999999999</v>
      </c>
      <c r="O29" s="36">
        <v>34137</v>
      </c>
      <c r="P29" s="36">
        <v>34254</v>
      </c>
      <c r="Q29" s="35">
        <f t="shared" si="2"/>
        <v>117</v>
      </c>
      <c r="R29" s="36">
        <v>34227</v>
      </c>
      <c r="S29" s="28"/>
    </row>
    <row r="30" spans="1:19" ht="15" x14ac:dyDescent="0.2">
      <c r="A30" s="25">
        <f t="shared" si="0"/>
        <v>44103</v>
      </c>
      <c r="B30" s="20" t="s">
        <v>58</v>
      </c>
      <c r="C30" s="20" t="s">
        <v>30</v>
      </c>
      <c r="D30" s="18" t="s">
        <v>59</v>
      </c>
      <c r="E30" s="18" t="s">
        <v>102</v>
      </c>
      <c r="F30" s="30" t="s">
        <v>238</v>
      </c>
      <c r="G30" s="30" t="s">
        <v>141</v>
      </c>
      <c r="H30" s="28" t="s">
        <v>87</v>
      </c>
      <c r="I30" s="28" t="s">
        <v>4</v>
      </c>
      <c r="J30" s="27">
        <v>299.07</v>
      </c>
      <c r="K30" s="27">
        <v>20.93</v>
      </c>
      <c r="L30" s="27">
        <f t="shared" si="1"/>
        <v>320</v>
      </c>
      <c r="M30" s="27">
        <v>18.34</v>
      </c>
      <c r="N30" s="27">
        <v>17.448</v>
      </c>
      <c r="O30" s="36">
        <v>34254</v>
      </c>
      <c r="P30" s="36">
        <v>34419</v>
      </c>
      <c r="Q30" s="35">
        <f t="shared" si="2"/>
        <v>165</v>
      </c>
      <c r="R30" s="36">
        <v>34387</v>
      </c>
      <c r="S30" s="28"/>
    </row>
    <row r="31" spans="1:19" ht="15" x14ac:dyDescent="0.2">
      <c r="A31" s="25">
        <f t="shared" si="0"/>
        <v>44104</v>
      </c>
      <c r="B31" s="20" t="s">
        <v>58</v>
      </c>
      <c r="C31" s="20" t="s">
        <v>30</v>
      </c>
      <c r="D31" s="18" t="s">
        <v>59</v>
      </c>
      <c r="E31" s="18" t="s">
        <v>102</v>
      </c>
      <c r="F31" s="84"/>
      <c r="G31" s="30"/>
      <c r="H31" s="23"/>
      <c r="I31" s="22"/>
      <c r="J31" s="27"/>
      <c r="K31" s="27"/>
      <c r="L31" s="27">
        <f t="shared" si="1"/>
        <v>0</v>
      </c>
      <c r="M31" s="27"/>
      <c r="N31" s="27"/>
      <c r="O31" s="36">
        <v>0</v>
      </c>
      <c r="P31" s="36"/>
      <c r="Q31" s="35">
        <f t="shared" si="2"/>
        <v>0</v>
      </c>
      <c r="R31" s="36"/>
      <c r="S31" s="28"/>
    </row>
    <row r="32" spans="1:19" x14ac:dyDescent="0.2">
      <c r="A32" s="25"/>
      <c r="B32" s="20" t="s">
        <v>58</v>
      </c>
      <c r="C32" s="20" t="s">
        <v>30</v>
      </c>
      <c r="D32" s="28"/>
      <c r="E32" s="28"/>
      <c r="F32" s="31"/>
      <c r="G32" s="30"/>
      <c r="H32" s="23"/>
      <c r="I32" s="22"/>
      <c r="J32" s="27"/>
      <c r="K32" s="27"/>
      <c r="L32" s="27">
        <f t="shared" si="1"/>
        <v>0</v>
      </c>
      <c r="M32" s="27"/>
      <c r="N32" s="27"/>
      <c r="O32" s="36">
        <f t="shared" si="3"/>
        <v>0</v>
      </c>
      <c r="P32" s="36"/>
      <c r="Q32" s="39">
        <f t="shared" si="2"/>
        <v>0</v>
      </c>
      <c r="R32" s="36"/>
      <c r="S32" s="28"/>
    </row>
    <row r="33" spans="1:14" ht="15" thickBot="1" x14ac:dyDescent="0.25">
      <c r="A33" s="14"/>
      <c r="F33" s="15"/>
      <c r="G33" s="15"/>
      <c r="H33" s="15"/>
      <c r="I33" s="15"/>
      <c r="J33" s="16">
        <f>SUM(J2:J32)</f>
        <v>6308.4300000000012</v>
      </c>
      <c r="K33" s="16">
        <f t="shared" ref="K33:N33" si="6">SUM(K2:K32)</f>
        <v>441.57</v>
      </c>
      <c r="L33" s="16">
        <f t="shared" si="6"/>
        <v>6750</v>
      </c>
      <c r="M33" s="15"/>
      <c r="N33" s="16">
        <f t="shared" si="6"/>
        <v>365.14499999999992</v>
      </c>
    </row>
    <row r="34" spans="1:14" x14ac:dyDescent="0.2">
      <c r="A34" s="14"/>
    </row>
    <row r="35" spans="1:14" x14ac:dyDescent="0.2">
      <c r="A35" s="14"/>
      <c r="G35" s="10"/>
      <c r="H35" s="11" t="s">
        <v>2</v>
      </c>
      <c r="I35" s="10"/>
      <c r="L35" s="9" t="e">
        <f>#REF!-L33</f>
        <v>#REF!</v>
      </c>
    </row>
    <row r="36" spans="1:14" x14ac:dyDescent="0.2">
      <c r="A36" s="14"/>
      <c r="G36" s="8"/>
      <c r="I36" s="7">
        <v>24968</v>
      </c>
      <c r="J36" s="6">
        <v>29830</v>
      </c>
      <c r="L36" s="5">
        <f>J36-I36</f>
        <v>4862</v>
      </c>
    </row>
    <row r="37" spans="1:14" x14ac:dyDescent="0.2">
      <c r="A37" s="14"/>
      <c r="G37" s="4"/>
      <c r="I37" s="3" t="s">
        <v>1</v>
      </c>
      <c r="J37" s="3" t="s">
        <v>0</v>
      </c>
      <c r="L37" s="2">
        <f>L36/N33</f>
        <v>13.315258322036454</v>
      </c>
    </row>
    <row r="38" spans="1:14" x14ac:dyDescent="0.2">
      <c r="A38" s="14"/>
    </row>
    <row r="39" spans="1:14" x14ac:dyDescent="0.2">
      <c r="A39" s="14"/>
    </row>
    <row r="40" spans="1:14" x14ac:dyDescent="0.2">
      <c r="A40" s="14"/>
    </row>
    <row r="41" spans="1:14" x14ac:dyDescent="0.2">
      <c r="A41" s="14"/>
    </row>
    <row r="42" spans="1:14" x14ac:dyDescent="0.2">
      <c r="A42" s="14"/>
    </row>
    <row r="43" spans="1:14" x14ac:dyDescent="0.2">
      <c r="A43" s="14"/>
    </row>
    <row r="44" spans="1:14" x14ac:dyDescent="0.2">
      <c r="A44" s="14"/>
    </row>
  </sheetData>
  <pageMargins left="0.66" right="0.45" top="0.75" bottom="0.19" header="0.3" footer="0.3"/>
  <pageSetup paperSize="9" scale="83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44"/>
  <sheetViews>
    <sheetView topLeftCell="A13" workbookViewId="0">
      <selection activeCell="P35" sqref="P35"/>
    </sheetView>
  </sheetViews>
  <sheetFormatPr defaultColWidth="9" defaultRowHeight="14.25" x14ac:dyDescent="0.2"/>
  <cols>
    <col min="1" max="1" width="9.75" style="1" bestFit="1" customWidth="1"/>
    <col min="2" max="2" width="11.25" style="1" bestFit="1" customWidth="1"/>
    <col min="3" max="3" width="9" style="1"/>
    <col min="4" max="4" width="11.625" style="1" customWidth="1"/>
    <col min="5" max="5" width="21.75" style="1" customWidth="1"/>
    <col min="6" max="6" width="16.25" style="1" customWidth="1"/>
    <col min="7" max="7" width="17" style="1" customWidth="1"/>
    <col min="8" max="8" width="36.375" style="1" customWidth="1"/>
    <col min="9" max="9" width="12.875" style="1" customWidth="1"/>
    <col min="10" max="10" width="13.375" style="1" customWidth="1"/>
    <col min="11" max="11" width="14.625" style="1" customWidth="1"/>
    <col min="12" max="12" width="15.25" style="1" bestFit="1" customWidth="1"/>
    <col min="13" max="13" width="9.375" style="1" bestFit="1" customWidth="1"/>
    <col min="14" max="14" width="11.75" style="1" bestFit="1" customWidth="1"/>
    <col min="15" max="15" width="12.125" style="37" customWidth="1"/>
    <col min="16" max="16" width="12.625" style="37" customWidth="1"/>
    <col min="17" max="18" width="9" style="37"/>
    <col min="19" max="19" width="33.625" style="1" customWidth="1"/>
    <col min="20" max="16384" width="9" style="1"/>
  </cols>
  <sheetData>
    <row r="1" spans="1:19" s="13" customFormat="1" ht="45" x14ac:dyDescent="0.2">
      <c r="A1" s="32" t="s">
        <v>31</v>
      </c>
      <c r="B1" s="32" t="s">
        <v>28</v>
      </c>
      <c r="C1" s="17" t="s">
        <v>29</v>
      </c>
      <c r="D1" s="33" t="s">
        <v>27</v>
      </c>
      <c r="E1" s="33" t="s">
        <v>43</v>
      </c>
      <c r="F1" s="17" t="s">
        <v>23</v>
      </c>
      <c r="G1" s="17" t="s">
        <v>22</v>
      </c>
      <c r="H1" s="17" t="s">
        <v>21</v>
      </c>
      <c r="I1" s="17" t="s">
        <v>20</v>
      </c>
      <c r="J1" s="17" t="s">
        <v>19</v>
      </c>
      <c r="K1" s="17" t="s">
        <v>18</v>
      </c>
      <c r="L1" s="17" t="s">
        <v>17</v>
      </c>
      <c r="M1" s="17" t="s">
        <v>16</v>
      </c>
      <c r="N1" s="17" t="s">
        <v>15</v>
      </c>
      <c r="O1" s="34" t="s">
        <v>32</v>
      </c>
      <c r="P1" s="34" t="s">
        <v>35</v>
      </c>
      <c r="Q1" s="34" t="s">
        <v>34</v>
      </c>
      <c r="R1" s="34" t="s">
        <v>33</v>
      </c>
      <c r="S1" s="34" t="s">
        <v>42</v>
      </c>
    </row>
    <row r="2" spans="1:19" s="12" customFormat="1" ht="15" customHeight="1" x14ac:dyDescent="0.2">
      <c r="A2" s="19">
        <v>44075</v>
      </c>
      <c r="B2" s="20" t="s">
        <v>58</v>
      </c>
      <c r="C2" s="20" t="s">
        <v>37</v>
      </c>
      <c r="D2" s="18" t="s">
        <v>60</v>
      </c>
      <c r="E2" s="18" t="s">
        <v>103</v>
      </c>
      <c r="F2" s="20"/>
      <c r="G2" s="20"/>
      <c r="H2" s="20"/>
      <c r="I2" s="20"/>
      <c r="J2" s="20"/>
      <c r="K2" s="20"/>
      <c r="L2" s="20"/>
      <c r="M2" s="20"/>
      <c r="N2" s="20"/>
      <c r="O2" s="68"/>
      <c r="P2" s="68"/>
      <c r="Q2" s="68"/>
      <c r="R2" s="68"/>
      <c r="S2" s="69"/>
    </row>
    <row r="3" spans="1:19" ht="15" customHeight="1" x14ac:dyDescent="0.2">
      <c r="A3" s="25">
        <f>+A2+1</f>
        <v>44076</v>
      </c>
      <c r="B3" s="20" t="s">
        <v>58</v>
      </c>
      <c r="C3" s="20" t="s">
        <v>37</v>
      </c>
      <c r="D3" s="18" t="s">
        <v>60</v>
      </c>
      <c r="E3" s="18" t="s">
        <v>103</v>
      </c>
      <c r="F3" s="21"/>
      <c r="G3" s="22"/>
      <c r="H3" s="23"/>
      <c r="I3" s="22"/>
      <c r="J3" s="24"/>
      <c r="K3" s="24"/>
      <c r="L3" s="27">
        <f t="shared" ref="L3:L31" si="0">J3+K3</f>
        <v>0</v>
      </c>
      <c r="M3" s="24"/>
      <c r="N3" s="24"/>
      <c r="O3" s="39">
        <v>0</v>
      </c>
      <c r="P3" s="35"/>
      <c r="Q3" s="35">
        <f>+P3-O3</f>
        <v>0</v>
      </c>
      <c r="R3" s="36"/>
      <c r="S3" s="28"/>
    </row>
    <row r="4" spans="1:19" ht="15" customHeight="1" x14ac:dyDescent="0.2">
      <c r="A4" s="25">
        <f t="shared" ref="A4:A31" si="1">+A3+1</f>
        <v>44077</v>
      </c>
      <c r="B4" s="20" t="s">
        <v>58</v>
      </c>
      <c r="C4" s="20" t="s">
        <v>37</v>
      </c>
      <c r="D4" s="18" t="s">
        <v>60</v>
      </c>
      <c r="E4" s="18" t="s">
        <v>103</v>
      </c>
      <c r="F4" s="88">
        <v>542780009750</v>
      </c>
      <c r="G4" s="88">
        <v>105537121254</v>
      </c>
      <c r="H4" s="79" t="s">
        <v>69</v>
      </c>
      <c r="I4" s="22" t="s">
        <v>4</v>
      </c>
      <c r="J4" s="28">
        <v>934.58</v>
      </c>
      <c r="K4" s="28">
        <v>65.42</v>
      </c>
      <c r="L4" s="27">
        <f t="shared" si="0"/>
        <v>1000</v>
      </c>
      <c r="M4" s="28">
        <v>18.84</v>
      </c>
      <c r="N4" s="28">
        <v>53.078000000000003</v>
      </c>
      <c r="O4" s="36">
        <v>38785</v>
      </c>
      <c r="P4" s="36">
        <v>38921</v>
      </c>
      <c r="Q4" s="35">
        <f t="shared" ref="Q4:Q32" si="2">+P4-O4</f>
        <v>136</v>
      </c>
      <c r="R4" s="36">
        <v>38794</v>
      </c>
      <c r="S4" s="28"/>
    </row>
    <row r="5" spans="1:19" ht="15" customHeight="1" x14ac:dyDescent="0.2">
      <c r="A5" s="25">
        <f t="shared" si="1"/>
        <v>44078</v>
      </c>
      <c r="B5" s="20" t="s">
        <v>58</v>
      </c>
      <c r="C5" s="20" t="s">
        <v>37</v>
      </c>
      <c r="D5" s="18" t="s">
        <v>60</v>
      </c>
      <c r="E5" s="18" t="s">
        <v>103</v>
      </c>
      <c r="F5" s="88">
        <v>16309000147</v>
      </c>
      <c r="G5" s="88">
        <v>10558164548</v>
      </c>
      <c r="H5" s="79" t="s">
        <v>70</v>
      </c>
      <c r="I5" s="22" t="s">
        <v>4</v>
      </c>
      <c r="J5" s="28">
        <v>654.21</v>
      </c>
      <c r="K5" s="28">
        <v>45.79</v>
      </c>
      <c r="L5" s="27">
        <f t="shared" si="0"/>
        <v>700</v>
      </c>
      <c r="M5" s="28">
        <v>18.84</v>
      </c>
      <c r="N5" s="28">
        <v>37.154000000000003</v>
      </c>
      <c r="O5" s="36">
        <f t="shared" ref="O5:O11" si="3">+P4</f>
        <v>38921</v>
      </c>
      <c r="P5" s="36">
        <v>39025</v>
      </c>
      <c r="Q5" s="35">
        <f t="shared" si="2"/>
        <v>104</v>
      </c>
      <c r="R5" s="36">
        <v>38999</v>
      </c>
      <c r="S5" s="28"/>
    </row>
    <row r="6" spans="1:19" ht="15" customHeight="1" x14ac:dyDescent="0.2">
      <c r="A6" s="25">
        <f t="shared" si="1"/>
        <v>44079</v>
      </c>
      <c r="B6" s="20" t="s">
        <v>58</v>
      </c>
      <c r="C6" s="20" t="s">
        <v>37</v>
      </c>
      <c r="D6" s="18" t="s">
        <v>60</v>
      </c>
      <c r="E6" s="18" t="s">
        <v>103</v>
      </c>
      <c r="F6" s="87">
        <v>577960007132</v>
      </c>
      <c r="G6" s="87">
        <v>105537121254</v>
      </c>
      <c r="H6" s="80" t="s">
        <v>73</v>
      </c>
      <c r="I6" s="22" t="s">
        <v>74</v>
      </c>
      <c r="J6" s="27">
        <v>280.37</v>
      </c>
      <c r="K6" s="27">
        <v>19.63</v>
      </c>
      <c r="L6" s="27">
        <f t="shared" si="0"/>
        <v>300</v>
      </c>
      <c r="M6" s="27">
        <v>18.84</v>
      </c>
      <c r="N6" s="27">
        <v>15.923999999999999</v>
      </c>
      <c r="O6" s="36">
        <f t="shared" si="3"/>
        <v>39025</v>
      </c>
      <c r="P6" s="36">
        <v>39154</v>
      </c>
      <c r="Q6" s="35">
        <f t="shared" si="2"/>
        <v>129</v>
      </c>
      <c r="R6" s="36">
        <v>39139</v>
      </c>
      <c r="S6" s="28"/>
    </row>
    <row r="7" spans="1:19" ht="15" customHeight="1" x14ac:dyDescent="0.2">
      <c r="A7" s="25">
        <f t="shared" si="1"/>
        <v>44080</v>
      </c>
      <c r="B7" s="20" t="s">
        <v>58</v>
      </c>
      <c r="C7" s="20" t="s">
        <v>37</v>
      </c>
      <c r="D7" s="18" t="s">
        <v>60</v>
      </c>
      <c r="E7" s="18" t="s">
        <v>103</v>
      </c>
      <c r="F7" s="88">
        <v>596460007309</v>
      </c>
      <c r="G7" s="88">
        <v>205531002708</v>
      </c>
      <c r="H7" s="79" t="s">
        <v>79</v>
      </c>
      <c r="I7" s="22" t="s">
        <v>80</v>
      </c>
      <c r="J7" s="28">
        <v>214.95</v>
      </c>
      <c r="K7" s="28">
        <v>15.05</v>
      </c>
      <c r="L7" s="27">
        <f t="shared" si="0"/>
        <v>230</v>
      </c>
      <c r="M7" s="28">
        <v>18.84</v>
      </c>
      <c r="N7" s="28">
        <v>12.208</v>
      </c>
      <c r="O7" s="36">
        <f t="shared" si="3"/>
        <v>39154</v>
      </c>
      <c r="P7" s="36">
        <v>39285</v>
      </c>
      <c r="Q7" s="35">
        <f t="shared" si="2"/>
        <v>131</v>
      </c>
      <c r="R7" s="36">
        <v>39258</v>
      </c>
      <c r="S7" s="28"/>
    </row>
    <row r="8" spans="1:19" ht="15" customHeight="1" x14ac:dyDescent="0.2">
      <c r="A8" s="25">
        <f t="shared" si="1"/>
        <v>44081</v>
      </c>
      <c r="B8" s="20" t="s">
        <v>58</v>
      </c>
      <c r="C8" s="20" t="s">
        <v>37</v>
      </c>
      <c r="D8" s="18" t="s">
        <v>60</v>
      </c>
      <c r="E8" s="18" t="s">
        <v>103</v>
      </c>
      <c r="F8" s="88">
        <v>543260031347</v>
      </c>
      <c r="G8" s="88">
        <v>105537121254</v>
      </c>
      <c r="H8" s="80" t="s">
        <v>73</v>
      </c>
      <c r="I8" s="22" t="s">
        <v>74</v>
      </c>
      <c r="J8" s="28">
        <v>280.37</v>
      </c>
      <c r="K8" s="28">
        <v>19.63</v>
      </c>
      <c r="L8" s="27">
        <f t="shared" si="0"/>
        <v>300</v>
      </c>
      <c r="M8" s="28">
        <v>18.84</v>
      </c>
      <c r="N8" s="28">
        <v>15.923999999999999</v>
      </c>
      <c r="O8" s="36">
        <f t="shared" si="3"/>
        <v>39285</v>
      </c>
      <c r="P8" s="36">
        <v>39410</v>
      </c>
      <c r="Q8" s="35">
        <f t="shared" si="2"/>
        <v>125</v>
      </c>
      <c r="R8" s="36">
        <v>39396</v>
      </c>
      <c r="S8" s="28"/>
    </row>
    <row r="9" spans="1:19" ht="15" customHeight="1" x14ac:dyDescent="0.2">
      <c r="A9" s="25">
        <f t="shared" si="1"/>
        <v>44082</v>
      </c>
      <c r="B9" s="20" t="s">
        <v>58</v>
      </c>
      <c r="C9" s="20" t="s">
        <v>37</v>
      </c>
      <c r="D9" s="18" t="s">
        <v>60</v>
      </c>
      <c r="E9" s="18" t="s">
        <v>103</v>
      </c>
      <c r="F9" s="87">
        <v>578130003709</v>
      </c>
      <c r="G9" s="87">
        <v>115559012415</v>
      </c>
      <c r="H9" s="80" t="s">
        <v>87</v>
      </c>
      <c r="I9" s="22" t="s">
        <v>4</v>
      </c>
      <c r="J9" s="27">
        <v>242.99</v>
      </c>
      <c r="K9" s="27">
        <v>17.010000000000002</v>
      </c>
      <c r="L9" s="27">
        <f t="shared" si="0"/>
        <v>260</v>
      </c>
      <c r="M9" s="27">
        <v>18.84</v>
      </c>
      <c r="N9" s="27">
        <v>13.8</v>
      </c>
      <c r="O9" s="36">
        <f t="shared" si="3"/>
        <v>39410</v>
      </c>
      <c r="P9" s="36">
        <v>39557</v>
      </c>
      <c r="Q9" s="35">
        <f t="shared" si="2"/>
        <v>147</v>
      </c>
      <c r="R9" s="36">
        <v>39550</v>
      </c>
      <c r="S9" s="28"/>
    </row>
    <row r="10" spans="1:19" ht="15" customHeight="1" x14ac:dyDescent="0.2">
      <c r="A10" s="25">
        <f t="shared" si="1"/>
        <v>44083</v>
      </c>
      <c r="B10" s="20" t="s">
        <v>58</v>
      </c>
      <c r="C10" s="20" t="s">
        <v>37</v>
      </c>
      <c r="D10" s="18" t="s">
        <v>60</v>
      </c>
      <c r="E10" s="18" t="s">
        <v>103</v>
      </c>
      <c r="F10" s="88" t="s">
        <v>94</v>
      </c>
      <c r="G10" s="88">
        <v>107544000108</v>
      </c>
      <c r="H10" s="79" t="s">
        <v>92</v>
      </c>
      <c r="I10" s="22" t="s">
        <v>93</v>
      </c>
      <c r="J10" s="28">
        <v>149.53</v>
      </c>
      <c r="K10" s="28">
        <v>10.47</v>
      </c>
      <c r="L10" s="27">
        <f t="shared" si="0"/>
        <v>160</v>
      </c>
      <c r="M10" s="28">
        <v>18.239999999999998</v>
      </c>
      <c r="N10" s="28">
        <v>8.7720000000000002</v>
      </c>
      <c r="O10" s="36">
        <f t="shared" si="3"/>
        <v>39557</v>
      </c>
      <c r="P10" s="36">
        <v>39669</v>
      </c>
      <c r="Q10" s="35">
        <f t="shared" si="2"/>
        <v>112</v>
      </c>
      <c r="R10" s="36">
        <v>39622</v>
      </c>
      <c r="S10" s="28"/>
    </row>
    <row r="11" spans="1:19" ht="15" customHeight="1" x14ac:dyDescent="0.2">
      <c r="A11" s="25">
        <f t="shared" si="1"/>
        <v>44084</v>
      </c>
      <c r="B11" s="20" t="s">
        <v>58</v>
      </c>
      <c r="C11" s="20" t="s">
        <v>37</v>
      </c>
      <c r="D11" s="18" t="s">
        <v>60</v>
      </c>
      <c r="E11" s="18" t="s">
        <v>103</v>
      </c>
      <c r="F11" s="30" t="s">
        <v>112</v>
      </c>
      <c r="G11" s="30" t="s">
        <v>113</v>
      </c>
      <c r="H11" s="80" t="s">
        <v>114</v>
      </c>
      <c r="I11" s="22" t="s">
        <v>4</v>
      </c>
      <c r="J11" s="27">
        <v>186.92</v>
      </c>
      <c r="K11" s="27">
        <v>13.08</v>
      </c>
      <c r="L11" s="27">
        <f t="shared" si="0"/>
        <v>200</v>
      </c>
      <c r="M11" s="27">
        <v>18.239999999999998</v>
      </c>
      <c r="N11" s="27">
        <v>10.965</v>
      </c>
      <c r="O11" s="36">
        <f t="shared" si="3"/>
        <v>39669</v>
      </c>
      <c r="P11" s="36">
        <v>39754</v>
      </c>
      <c r="Q11" s="36">
        <f t="shared" si="2"/>
        <v>85</v>
      </c>
      <c r="R11" s="36">
        <v>39730</v>
      </c>
      <c r="S11" s="28"/>
    </row>
    <row r="12" spans="1:19" ht="15" customHeight="1" x14ac:dyDescent="0.2">
      <c r="A12" s="25">
        <f t="shared" si="1"/>
        <v>44085</v>
      </c>
      <c r="B12" s="20" t="s">
        <v>58</v>
      </c>
      <c r="C12" s="20" t="s">
        <v>37</v>
      </c>
      <c r="D12" s="18" t="s">
        <v>60</v>
      </c>
      <c r="E12" s="18" t="s">
        <v>103</v>
      </c>
      <c r="F12" s="83" t="s">
        <v>117</v>
      </c>
      <c r="G12" s="83" t="s">
        <v>118</v>
      </c>
      <c r="H12" s="80" t="s">
        <v>73</v>
      </c>
      <c r="I12" s="22" t="s">
        <v>74</v>
      </c>
      <c r="J12" s="28">
        <v>280.37</v>
      </c>
      <c r="K12" s="28">
        <v>19.63</v>
      </c>
      <c r="L12" s="27">
        <f t="shared" si="0"/>
        <v>300</v>
      </c>
      <c r="M12" s="28">
        <v>18.239999999999998</v>
      </c>
      <c r="N12" s="28">
        <v>16.446999999999999</v>
      </c>
      <c r="O12" s="36">
        <v>39754</v>
      </c>
      <c r="P12" s="36">
        <v>39905</v>
      </c>
      <c r="Q12" s="36">
        <f t="shared" si="2"/>
        <v>151</v>
      </c>
      <c r="R12" s="36">
        <v>39888</v>
      </c>
      <c r="S12" s="28"/>
    </row>
    <row r="13" spans="1:19" ht="15" customHeight="1" x14ac:dyDescent="0.2">
      <c r="A13" s="25">
        <f t="shared" si="1"/>
        <v>44086</v>
      </c>
      <c r="B13" s="20" t="s">
        <v>58</v>
      </c>
      <c r="C13" s="20" t="s">
        <v>37</v>
      </c>
      <c r="D13" s="18" t="s">
        <v>60</v>
      </c>
      <c r="E13" s="18" t="s">
        <v>103</v>
      </c>
      <c r="F13" s="83" t="s">
        <v>125</v>
      </c>
      <c r="G13" s="83" t="s">
        <v>126</v>
      </c>
      <c r="H13" s="28" t="s">
        <v>127</v>
      </c>
      <c r="I13" s="22" t="s">
        <v>4</v>
      </c>
      <c r="J13" s="28">
        <v>261.68</v>
      </c>
      <c r="K13" s="28">
        <v>18.32</v>
      </c>
      <c r="L13" s="27">
        <f t="shared" si="0"/>
        <v>280</v>
      </c>
      <c r="M13" s="28">
        <v>17.940000000000001</v>
      </c>
      <c r="N13" s="28">
        <v>15.606999999999999</v>
      </c>
      <c r="O13" s="36">
        <v>39905</v>
      </c>
      <c r="P13" s="36">
        <v>40102</v>
      </c>
      <c r="Q13" s="36">
        <f t="shared" si="2"/>
        <v>197</v>
      </c>
      <c r="R13" s="36">
        <v>40048</v>
      </c>
      <c r="S13" s="28"/>
    </row>
    <row r="14" spans="1:19" ht="15" customHeight="1" x14ac:dyDescent="0.2">
      <c r="A14" s="25">
        <f t="shared" si="1"/>
        <v>44087</v>
      </c>
      <c r="B14" s="20" t="s">
        <v>58</v>
      </c>
      <c r="C14" s="20" t="s">
        <v>37</v>
      </c>
      <c r="D14" s="18" t="s">
        <v>60</v>
      </c>
      <c r="E14" s="18" t="s">
        <v>103</v>
      </c>
      <c r="F14" s="83" t="s">
        <v>131</v>
      </c>
      <c r="G14" s="83" t="s">
        <v>118</v>
      </c>
      <c r="H14" s="80" t="s">
        <v>73</v>
      </c>
      <c r="I14" s="22" t="s">
        <v>74</v>
      </c>
      <c r="J14" s="28">
        <v>271.02999999999997</v>
      </c>
      <c r="K14" s="28">
        <v>18.97</v>
      </c>
      <c r="L14" s="27">
        <f t="shared" si="0"/>
        <v>290</v>
      </c>
      <c r="M14" s="28">
        <v>17.940000000000001</v>
      </c>
      <c r="N14" s="28">
        <v>16.164999999999999</v>
      </c>
      <c r="O14" s="36">
        <v>40102</v>
      </c>
      <c r="P14" s="36">
        <v>40261</v>
      </c>
      <c r="Q14" s="36">
        <f t="shared" si="2"/>
        <v>159</v>
      </c>
      <c r="R14" s="36">
        <v>40217</v>
      </c>
      <c r="S14" s="28"/>
    </row>
    <row r="15" spans="1:19" ht="15" customHeight="1" x14ac:dyDescent="0.2">
      <c r="A15" s="25">
        <f t="shared" si="1"/>
        <v>44088</v>
      </c>
      <c r="B15" s="20" t="s">
        <v>58</v>
      </c>
      <c r="C15" s="20" t="s">
        <v>37</v>
      </c>
      <c r="D15" s="18" t="s">
        <v>60</v>
      </c>
      <c r="E15" s="18" t="s">
        <v>103</v>
      </c>
      <c r="F15" s="83" t="s">
        <v>142</v>
      </c>
      <c r="G15" s="83" t="s">
        <v>139</v>
      </c>
      <c r="H15" s="79" t="s">
        <v>92</v>
      </c>
      <c r="I15" s="22" t="s">
        <v>93</v>
      </c>
      <c r="J15" s="28">
        <v>299.07</v>
      </c>
      <c r="K15" s="28">
        <v>20.93</v>
      </c>
      <c r="L15" s="27">
        <f t="shared" si="0"/>
        <v>320</v>
      </c>
      <c r="M15" s="28">
        <v>17.940000000000001</v>
      </c>
      <c r="N15" s="28">
        <v>17.837</v>
      </c>
      <c r="O15" s="36">
        <v>40261</v>
      </c>
      <c r="P15" s="36">
        <v>40437</v>
      </c>
      <c r="Q15" s="36">
        <f t="shared" si="2"/>
        <v>176</v>
      </c>
      <c r="R15" s="36">
        <v>40423</v>
      </c>
      <c r="S15" s="28"/>
    </row>
    <row r="16" spans="1:19" ht="15" customHeight="1" x14ac:dyDescent="0.2">
      <c r="A16" s="25">
        <f t="shared" si="1"/>
        <v>44089</v>
      </c>
      <c r="B16" s="20" t="s">
        <v>58</v>
      </c>
      <c r="C16" s="20" t="s">
        <v>37</v>
      </c>
      <c r="D16" s="18" t="s">
        <v>60</v>
      </c>
      <c r="E16" s="18" t="s">
        <v>103</v>
      </c>
      <c r="F16" s="30"/>
      <c r="G16" s="30"/>
      <c r="H16" s="28"/>
      <c r="I16" s="22"/>
      <c r="J16" s="27"/>
      <c r="K16" s="27"/>
      <c r="L16" s="27">
        <f t="shared" si="0"/>
        <v>0</v>
      </c>
      <c r="M16" s="27"/>
      <c r="N16" s="27"/>
      <c r="O16" s="36">
        <v>0</v>
      </c>
      <c r="P16" s="36"/>
      <c r="Q16" s="36">
        <f t="shared" si="2"/>
        <v>0</v>
      </c>
      <c r="R16" s="36"/>
      <c r="S16" s="28" t="s">
        <v>101</v>
      </c>
    </row>
    <row r="17" spans="1:19" ht="15" customHeight="1" x14ac:dyDescent="0.2">
      <c r="A17" s="25">
        <f t="shared" si="1"/>
        <v>44090</v>
      </c>
      <c r="B17" s="20" t="s">
        <v>58</v>
      </c>
      <c r="C17" s="20" t="s">
        <v>37</v>
      </c>
      <c r="D17" s="18" t="s">
        <v>60</v>
      </c>
      <c r="E17" s="18" t="s">
        <v>103</v>
      </c>
      <c r="F17" s="83"/>
      <c r="G17" s="83"/>
      <c r="H17" s="28"/>
      <c r="I17" s="28"/>
      <c r="J17" s="28"/>
      <c r="K17" s="28"/>
      <c r="L17" s="27">
        <f t="shared" si="0"/>
        <v>0</v>
      </c>
      <c r="M17" s="28"/>
      <c r="N17" s="28"/>
      <c r="O17" s="36">
        <f>+P16</f>
        <v>0</v>
      </c>
      <c r="P17" s="36"/>
      <c r="Q17" s="36">
        <f t="shared" si="2"/>
        <v>0</v>
      </c>
      <c r="R17" s="36"/>
      <c r="S17" s="28" t="s">
        <v>101</v>
      </c>
    </row>
    <row r="18" spans="1:19" ht="15" customHeight="1" x14ac:dyDescent="0.2">
      <c r="A18" s="25">
        <f t="shared" si="1"/>
        <v>44091</v>
      </c>
      <c r="B18" s="20" t="s">
        <v>58</v>
      </c>
      <c r="C18" s="20" t="s">
        <v>37</v>
      </c>
      <c r="D18" s="18" t="s">
        <v>60</v>
      </c>
      <c r="E18" s="18" t="s">
        <v>103</v>
      </c>
      <c r="F18" s="83"/>
      <c r="G18" s="83"/>
      <c r="H18" s="28"/>
      <c r="I18" s="28"/>
      <c r="J18" s="28"/>
      <c r="K18" s="28"/>
      <c r="L18" s="27">
        <f t="shared" si="0"/>
        <v>0</v>
      </c>
      <c r="M18" s="28"/>
      <c r="N18" s="28"/>
      <c r="O18" s="36">
        <f>+P17</f>
        <v>0</v>
      </c>
      <c r="P18" s="36"/>
      <c r="Q18" s="36">
        <f t="shared" si="2"/>
        <v>0</v>
      </c>
      <c r="R18" s="36"/>
      <c r="S18" s="28" t="s">
        <v>101</v>
      </c>
    </row>
    <row r="19" spans="1:19" ht="15" customHeight="1" x14ac:dyDescent="0.2">
      <c r="A19" s="25">
        <f t="shared" si="1"/>
        <v>44092</v>
      </c>
      <c r="B19" s="20" t="s">
        <v>58</v>
      </c>
      <c r="C19" s="20" t="s">
        <v>37</v>
      </c>
      <c r="D19" s="18" t="s">
        <v>60</v>
      </c>
      <c r="E19" s="18" t="s">
        <v>103</v>
      </c>
      <c r="F19" s="83"/>
      <c r="G19" s="83"/>
      <c r="H19" s="28"/>
      <c r="I19" s="28"/>
      <c r="J19" s="28"/>
      <c r="K19" s="28"/>
      <c r="L19" s="27">
        <f t="shared" si="0"/>
        <v>0</v>
      </c>
      <c r="M19" s="28"/>
      <c r="N19" s="28"/>
      <c r="O19" s="36">
        <f>+P18</f>
        <v>0</v>
      </c>
      <c r="P19" s="36"/>
      <c r="Q19" s="36">
        <f t="shared" si="2"/>
        <v>0</v>
      </c>
      <c r="R19" s="36"/>
      <c r="S19" s="28" t="s">
        <v>101</v>
      </c>
    </row>
    <row r="20" spans="1:19" ht="15" customHeight="1" x14ac:dyDescent="0.2">
      <c r="A20" s="25">
        <f t="shared" si="1"/>
        <v>44093</v>
      </c>
      <c r="B20" s="20" t="s">
        <v>58</v>
      </c>
      <c r="C20" s="20" t="s">
        <v>37</v>
      </c>
      <c r="D20" s="18" t="s">
        <v>60</v>
      </c>
      <c r="E20" s="18" t="s">
        <v>103</v>
      </c>
      <c r="F20" s="30"/>
      <c r="G20" s="30"/>
      <c r="H20" s="23"/>
      <c r="I20" s="22"/>
      <c r="J20" s="27"/>
      <c r="K20" s="27"/>
      <c r="L20" s="27">
        <f t="shared" si="0"/>
        <v>0</v>
      </c>
      <c r="M20" s="27"/>
      <c r="N20" s="27"/>
      <c r="O20" s="36">
        <f t="shared" ref="O20:O32" si="4">+P19</f>
        <v>0</v>
      </c>
      <c r="P20" s="36"/>
      <c r="Q20" s="36">
        <f t="shared" si="2"/>
        <v>0</v>
      </c>
      <c r="R20" s="36"/>
      <c r="S20" s="28" t="s">
        <v>101</v>
      </c>
    </row>
    <row r="21" spans="1:19" ht="15" customHeight="1" x14ac:dyDescent="0.2">
      <c r="A21" s="25">
        <f t="shared" si="1"/>
        <v>44094</v>
      </c>
      <c r="B21" s="20" t="s">
        <v>58</v>
      </c>
      <c r="C21" s="20" t="s">
        <v>37</v>
      </c>
      <c r="D21" s="18" t="s">
        <v>60</v>
      </c>
      <c r="E21" s="18" t="s">
        <v>103</v>
      </c>
      <c r="F21" s="83"/>
      <c r="G21" s="83"/>
      <c r="H21" s="28"/>
      <c r="I21" s="28"/>
      <c r="J21" s="28"/>
      <c r="K21" s="28"/>
      <c r="L21" s="27">
        <f t="shared" si="0"/>
        <v>0</v>
      </c>
      <c r="M21" s="28"/>
      <c r="N21" s="28"/>
      <c r="O21" s="36">
        <f t="shared" si="4"/>
        <v>0</v>
      </c>
      <c r="P21" s="36"/>
      <c r="Q21" s="36">
        <f t="shared" si="2"/>
        <v>0</v>
      </c>
      <c r="R21" s="36"/>
      <c r="S21" s="28" t="s">
        <v>101</v>
      </c>
    </row>
    <row r="22" spans="1:19" ht="15" customHeight="1" x14ac:dyDescent="0.2">
      <c r="A22" s="25">
        <f t="shared" si="1"/>
        <v>44095</v>
      </c>
      <c r="B22" s="20" t="s">
        <v>58</v>
      </c>
      <c r="C22" s="20" t="s">
        <v>37</v>
      </c>
      <c r="D22" s="18" t="s">
        <v>60</v>
      </c>
      <c r="E22" s="18" t="s">
        <v>103</v>
      </c>
      <c r="F22" s="30"/>
      <c r="G22" s="30"/>
      <c r="H22" s="23"/>
      <c r="I22" s="22"/>
      <c r="J22" s="27"/>
      <c r="K22" s="27"/>
      <c r="L22" s="27">
        <f t="shared" si="0"/>
        <v>0</v>
      </c>
      <c r="M22" s="27"/>
      <c r="N22" s="27"/>
      <c r="O22" s="36">
        <f t="shared" si="4"/>
        <v>0</v>
      </c>
      <c r="P22" s="36"/>
      <c r="Q22" s="36">
        <f t="shared" si="2"/>
        <v>0</v>
      </c>
      <c r="R22" s="36"/>
      <c r="S22" s="28" t="s">
        <v>101</v>
      </c>
    </row>
    <row r="23" spans="1:19" ht="15" customHeight="1" x14ac:dyDescent="0.2">
      <c r="A23" s="25">
        <f t="shared" si="1"/>
        <v>44096</v>
      </c>
      <c r="B23" s="20" t="s">
        <v>58</v>
      </c>
      <c r="C23" s="20" t="s">
        <v>37</v>
      </c>
      <c r="D23" s="18" t="s">
        <v>60</v>
      </c>
      <c r="E23" s="18" t="s">
        <v>103</v>
      </c>
      <c r="F23" s="83"/>
      <c r="G23" s="83"/>
      <c r="H23" s="28"/>
      <c r="I23" s="28"/>
      <c r="J23" s="28"/>
      <c r="K23" s="28"/>
      <c r="L23" s="27">
        <f t="shared" si="0"/>
        <v>0</v>
      </c>
      <c r="M23" s="28"/>
      <c r="N23" s="28"/>
      <c r="O23" s="36">
        <f t="shared" si="4"/>
        <v>0</v>
      </c>
      <c r="P23" s="36"/>
      <c r="Q23" s="36">
        <f t="shared" si="2"/>
        <v>0</v>
      </c>
      <c r="R23" s="36"/>
      <c r="S23" s="28"/>
    </row>
    <row r="24" spans="1:19" ht="15" customHeight="1" x14ac:dyDescent="0.2">
      <c r="A24" s="25">
        <f t="shared" si="1"/>
        <v>44097</v>
      </c>
      <c r="B24" s="20" t="s">
        <v>58</v>
      </c>
      <c r="C24" s="20" t="s">
        <v>37</v>
      </c>
      <c r="D24" s="18" t="s">
        <v>60</v>
      </c>
      <c r="E24" s="18" t="s">
        <v>103</v>
      </c>
      <c r="F24" s="83"/>
      <c r="G24" s="83"/>
      <c r="H24" s="28"/>
      <c r="I24" s="28"/>
      <c r="J24" s="28"/>
      <c r="K24" s="28"/>
      <c r="L24" s="27">
        <f t="shared" si="0"/>
        <v>0</v>
      </c>
      <c r="M24" s="28"/>
      <c r="N24" s="28"/>
      <c r="O24" s="36">
        <f t="shared" si="4"/>
        <v>0</v>
      </c>
      <c r="P24" s="36"/>
      <c r="Q24" s="36">
        <f t="shared" si="2"/>
        <v>0</v>
      </c>
      <c r="R24" s="36"/>
      <c r="S24" s="28"/>
    </row>
    <row r="25" spans="1:19" ht="15" customHeight="1" x14ac:dyDescent="0.2">
      <c r="A25" s="25">
        <f t="shared" si="1"/>
        <v>44098</v>
      </c>
      <c r="B25" s="20" t="s">
        <v>58</v>
      </c>
      <c r="C25" s="20" t="s">
        <v>37</v>
      </c>
      <c r="D25" s="18" t="s">
        <v>60</v>
      </c>
      <c r="E25" s="18" t="s">
        <v>103</v>
      </c>
      <c r="F25" s="30"/>
      <c r="G25" s="30"/>
      <c r="H25" s="23"/>
      <c r="I25" s="22"/>
      <c r="J25" s="27"/>
      <c r="K25" s="27"/>
      <c r="L25" s="27">
        <f t="shared" si="0"/>
        <v>0</v>
      </c>
      <c r="M25" s="27"/>
      <c r="N25" s="27"/>
      <c r="O25" s="36">
        <f t="shared" si="4"/>
        <v>0</v>
      </c>
      <c r="P25" s="36"/>
      <c r="Q25" s="36">
        <f t="shared" si="2"/>
        <v>0</v>
      </c>
      <c r="R25" s="36"/>
      <c r="S25" s="28"/>
    </row>
    <row r="26" spans="1:19" ht="15" customHeight="1" x14ac:dyDescent="0.2">
      <c r="A26" s="25">
        <f t="shared" si="1"/>
        <v>44099</v>
      </c>
      <c r="B26" s="20" t="s">
        <v>58</v>
      </c>
      <c r="C26" s="20" t="s">
        <v>37</v>
      </c>
      <c r="D26" s="18" t="s">
        <v>60</v>
      </c>
      <c r="E26" s="18" t="s">
        <v>103</v>
      </c>
      <c r="F26" s="83"/>
      <c r="G26" s="83"/>
      <c r="H26" s="28"/>
      <c r="I26" s="28"/>
      <c r="J26" s="28"/>
      <c r="K26" s="28"/>
      <c r="L26" s="27">
        <f t="shared" si="0"/>
        <v>0</v>
      </c>
      <c r="M26" s="28"/>
      <c r="N26" s="28"/>
      <c r="O26" s="36">
        <f t="shared" si="4"/>
        <v>0</v>
      </c>
      <c r="P26" s="36"/>
      <c r="Q26" s="36">
        <f t="shared" si="2"/>
        <v>0</v>
      </c>
      <c r="R26" s="36"/>
      <c r="S26" s="28"/>
    </row>
    <row r="27" spans="1:19" ht="15" customHeight="1" x14ac:dyDescent="0.2">
      <c r="A27" s="25">
        <f t="shared" si="1"/>
        <v>44100</v>
      </c>
      <c r="B27" s="20" t="s">
        <v>58</v>
      </c>
      <c r="C27" s="20" t="s">
        <v>37</v>
      </c>
      <c r="D27" s="18" t="s">
        <v>60</v>
      </c>
      <c r="E27" s="18" t="s">
        <v>103</v>
      </c>
      <c r="F27" s="30"/>
      <c r="G27" s="30"/>
      <c r="H27" s="23"/>
      <c r="I27" s="22"/>
      <c r="J27" s="27"/>
      <c r="K27" s="27"/>
      <c r="L27" s="27">
        <f t="shared" si="0"/>
        <v>0</v>
      </c>
      <c r="M27" s="27"/>
      <c r="N27" s="27"/>
      <c r="O27" s="36">
        <v>40423</v>
      </c>
      <c r="P27" s="36">
        <v>40571</v>
      </c>
      <c r="Q27" s="36">
        <f t="shared" si="2"/>
        <v>148</v>
      </c>
      <c r="R27" s="36"/>
      <c r="S27" s="28" t="s">
        <v>226</v>
      </c>
    </row>
    <row r="28" spans="1:19" ht="15" customHeight="1" x14ac:dyDescent="0.2">
      <c r="A28" s="25">
        <f t="shared" si="1"/>
        <v>44101</v>
      </c>
      <c r="B28" s="20" t="s">
        <v>58</v>
      </c>
      <c r="C28" s="20" t="s">
        <v>37</v>
      </c>
      <c r="D28" s="18" t="s">
        <v>60</v>
      </c>
      <c r="E28" s="18" t="s">
        <v>103</v>
      </c>
      <c r="F28" s="30" t="s">
        <v>225</v>
      </c>
      <c r="G28" s="30" t="s">
        <v>113</v>
      </c>
      <c r="H28" s="80" t="s">
        <v>114</v>
      </c>
      <c r="I28" s="22" t="s">
        <v>4</v>
      </c>
      <c r="J28" s="27">
        <v>336.45</v>
      </c>
      <c r="K28" s="27">
        <v>23.55</v>
      </c>
      <c r="L28" s="27">
        <f t="shared" si="0"/>
        <v>360</v>
      </c>
      <c r="M28" s="27">
        <v>18.34</v>
      </c>
      <c r="N28" s="27">
        <v>19.629000000000001</v>
      </c>
      <c r="O28" s="36">
        <v>40571</v>
      </c>
      <c r="P28" s="36">
        <v>40624</v>
      </c>
      <c r="Q28" s="36">
        <f t="shared" si="2"/>
        <v>53</v>
      </c>
      <c r="R28" s="36">
        <v>40612</v>
      </c>
      <c r="S28" s="28" t="s">
        <v>227</v>
      </c>
    </row>
    <row r="29" spans="1:19" ht="15" x14ac:dyDescent="0.2">
      <c r="A29" s="25">
        <f t="shared" si="1"/>
        <v>44102</v>
      </c>
      <c r="B29" s="20" t="s">
        <v>58</v>
      </c>
      <c r="C29" s="20" t="s">
        <v>37</v>
      </c>
      <c r="D29" s="18" t="s">
        <v>60</v>
      </c>
      <c r="E29" s="18" t="s">
        <v>103</v>
      </c>
      <c r="F29" s="30" t="s">
        <v>234</v>
      </c>
      <c r="G29" s="30" t="s">
        <v>126</v>
      </c>
      <c r="H29" s="28" t="s">
        <v>127</v>
      </c>
      <c r="I29" s="22" t="s">
        <v>4</v>
      </c>
      <c r="J29" s="27">
        <v>196.26</v>
      </c>
      <c r="K29" s="27">
        <v>13.74</v>
      </c>
      <c r="L29" s="27">
        <f t="shared" si="0"/>
        <v>210</v>
      </c>
      <c r="M29" s="27">
        <v>18.34</v>
      </c>
      <c r="N29" s="27">
        <v>11.45</v>
      </c>
      <c r="O29" s="36">
        <v>40624</v>
      </c>
      <c r="P29" s="36">
        <v>40755</v>
      </c>
      <c r="Q29" s="36">
        <f t="shared" si="2"/>
        <v>131</v>
      </c>
      <c r="R29" s="36">
        <v>40739</v>
      </c>
      <c r="S29" s="28"/>
    </row>
    <row r="30" spans="1:19" ht="15" x14ac:dyDescent="0.2">
      <c r="A30" s="25">
        <f t="shared" si="1"/>
        <v>44103</v>
      </c>
      <c r="B30" s="20" t="s">
        <v>58</v>
      </c>
      <c r="C30" s="20" t="s">
        <v>37</v>
      </c>
      <c r="D30" s="18" t="s">
        <v>60</v>
      </c>
      <c r="E30" s="18" t="s">
        <v>103</v>
      </c>
      <c r="F30" s="30" t="s">
        <v>239</v>
      </c>
      <c r="G30" s="30" t="s">
        <v>204</v>
      </c>
      <c r="H30" s="79" t="s">
        <v>92</v>
      </c>
      <c r="I30" s="22" t="s">
        <v>93</v>
      </c>
      <c r="J30" s="27">
        <v>177.57</v>
      </c>
      <c r="K30" s="27">
        <v>12.43</v>
      </c>
      <c r="L30" s="27">
        <f t="shared" si="0"/>
        <v>190</v>
      </c>
      <c r="M30" s="27">
        <v>18.34</v>
      </c>
      <c r="N30" s="27">
        <v>10.36</v>
      </c>
      <c r="O30" s="36">
        <v>40755</v>
      </c>
      <c r="P30" s="36">
        <v>40877</v>
      </c>
      <c r="Q30" s="36">
        <f t="shared" si="2"/>
        <v>122</v>
      </c>
      <c r="R30" s="36">
        <v>40832</v>
      </c>
      <c r="S30" s="28"/>
    </row>
    <row r="31" spans="1:19" ht="15" x14ac:dyDescent="0.2">
      <c r="A31" s="25">
        <f t="shared" si="1"/>
        <v>44104</v>
      </c>
      <c r="B31" s="20" t="s">
        <v>58</v>
      </c>
      <c r="C31" s="20" t="s">
        <v>37</v>
      </c>
      <c r="D31" s="18" t="s">
        <v>60</v>
      </c>
      <c r="E31" s="18" t="s">
        <v>103</v>
      </c>
      <c r="F31" s="84"/>
      <c r="G31" s="30"/>
      <c r="H31" s="23"/>
      <c r="I31" s="22"/>
      <c r="J31" s="27"/>
      <c r="K31" s="27"/>
      <c r="L31" s="27">
        <f t="shared" si="0"/>
        <v>0</v>
      </c>
      <c r="M31" s="27"/>
      <c r="N31" s="27"/>
      <c r="O31" s="36">
        <v>0</v>
      </c>
      <c r="P31" s="36"/>
      <c r="Q31" s="36">
        <f t="shared" si="2"/>
        <v>0</v>
      </c>
      <c r="R31" s="36"/>
      <c r="S31" s="28"/>
    </row>
    <row r="32" spans="1:19" ht="15" x14ac:dyDescent="0.2">
      <c r="A32" s="25"/>
      <c r="B32" s="20" t="s">
        <v>58</v>
      </c>
      <c r="C32" s="20" t="s">
        <v>37</v>
      </c>
      <c r="D32" s="18" t="s">
        <v>60</v>
      </c>
      <c r="E32" s="28"/>
      <c r="F32" s="84"/>
      <c r="G32" s="30"/>
      <c r="H32" s="23"/>
      <c r="I32" s="22"/>
      <c r="J32" s="27"/>
      <c r="K32" s="27"/>
      <c r="L32" s="27">
        <f>J32+K32</f>
        <v>0</v>
      </c>
      <c r="M32" s="27"/>
      <c r="N32" s="27"/>
      <c r="O32" s="36">
        <f t="shared" si="4"/>
        <v>0</v>
      </c>
      <c r="P32" s="36"/>
      <c r="Q32" s="39">
        <f t="shared" si="2"/>
        <v>0</v>
      </c>
      <c r="R32" s="36"/>
      <c r="S32" s="28"/>
    </row>
    <row r="33" spans="1:14" ht="15" thickBot="1" x14ac:dyDescent="0.25">
      <c r="A33" s="14"/>
      <c r="F33" s="15"/>
      <c r="G33" s="15"/>
      <c r="H33" s="15"/>
      <c r="I33" s="15"/>
      <c r="J33" s="16">
        <f>SUM(J2:J32)</f>
        <v>4766.3499999999995</v>
      </c>
      <c r="K33" s="16">
        <f t="shared" ref="K33:N33" si="5">SUM(K2:K32)</f>
        <v>333.65000000000003</v>
      </c>
      <c r="L33" s="16">
        <f t="shared" si="5"/>
        <v>5100</v>
      </c>
      <c r="M33" s="15"/>
      <c r="N33" s="16">
        <f t="shared" si="5"/>
        <v>275.32</v>
      </c>
    </row>
    <row r="34" spans="1:14" x14ac:dyDescent="0.2">
      <c r="A34" s="14"/>
    </row>
    <row r="35" spans="1:14" x14ac:dyDescent="0.2">
      <c r="A35" s="14"/>
      <c r="G35" s="10"/>
      <c r="H35" s="11" t="s">
        <v>2</v>
      </c>
      <c r="I35" s="10"/>
      <c r="L35" s="9" t="e">
        <f>#REF!-L33</f>
        <v>#REF!</v>
      </c>
    </row>
    <row r="36" spans="1:14" x14ac:dyDescent="0.2">
      <c r="A36" s="14"/>
      <c r="G36" s="8"/>
      <c r="I36" s="7">
        <v>24968</v>
      </c>
      <c r="J36" s="6">
        <v>29830</v>
      </c>
      <c r="L36" s="5">
        <f>J36-I36</f>
        <v>4862</v>
      </c>
    </row>
    <row r="37" spans="1:14" x14ac:dyDescent="0.2">
      <c r="A37" s="14"/>
      <c r="G37" s="4"/>
      <c r="I37" s="3" t="s">
        <v>1</v>
      </c>
      <c r="J37" s="3" t="s">
        <v>0</v>
      </c>
      <c r="L37" s="2">
        <f>L36/N33</f>
        <v>17.659450820862997</v>
      </c>
    </row>
    <row r="38" spans="1:14" x14ac:dyDescent="0.2">
      <c r="A38" s="14"/>
    </row>
    <row r="39" spans="1:14" x14ac:dyDescent="0.2">
      <c r="A39" s="14"/>
    </row>
    <row r="40" spans="1:14" x14ac:dyDescent="0.2">
      <c r="A40" s="14"/>
    </row>
    <row r="41" spans="1:14" x14ac:dyDescent="0.2">
      <c r="A41" s="14"/>
    </row>
    <row r="42" spans="1:14" x14ac:dyDescent="0.2">
      <c r="A42" s="14"/>
    </row>
    <row r="43" spans="1:14" x14ac:dyDescent="0.2">
      <c r="A43" s="14"/>
    </row>
    <row r="44" spans="1:14" x14ac:dyDescent="0.2">
      <c r="A44" s="14"/>
    </row>
  </sheetData>
  <phoneticPr fontId="7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44"/>
  <sheetViews>
    <sheetView topLeftCell="D7" workbookViewId="0">
      <selection activeCell="N31" sqref="N31"/>
    </sheetView>
  </sheetViews>
  <sheetFormatPr defaultColWidth="9" defaultRowHeight="14.25" x14ac:dyDescent="0.2"/>
  <cols>
    <col min="1" max="1" width="9.75" style="1" bestFit="1" customWidth="1"/>
    <col min="2" max="2" width="11.25" style="1" bestFit="1" customWidth="1"/>
    <col min="3" max="3" width="9" style="1"/>
    <col min="4" max="4" width="11.625" style="1" customWidth="1"/>
    <col min="5" max="5" width="23.125" style="1" customWidth="1"/>
    <col min="6" max="6" width="17.25" style="1" customWidth="1"/>
    <col min="7" max="7" width="20.875" style="1" customWidth="1"/>
    <col min="8" max="8" width="36.375" style="1" customWidth="1"/>
    <col min="9" max="9" width="12.875" style="1" customWidth="1"/>
    <col min="10" max="10" width="13.375" style="1" customWidth="1"/>
    <col min="11" max="11" width="14.625" style="1" customWidth="1"/>
    <col min="12" max="12" width="15.25" style="1" bestFit="1" customWidth="1"/>
    <col min="13" max="13" width="9.375" style="1" bestFit="1" customWidth="1"/>
    <col min="14" max="14" width="11.75" style="1" bestFit="1" customWidth="1"/>
    <col min="15" max="15" width="12.125" style="37" customWidth="1"/>
    <col min="16" max="16" width="12.625" style="37" customWidth="1"/>
    <col min="17" max="18" width="9" style="37"/>
    <col min="19" max="16384" width="9" style="1"/>
  </cols>
  <sheetData>
    <row r="1" spans="1:19" s="13" customFormat="1" ht="45" x14ac:dyDescent="0.2">
      <c r="A1" s="32" t="s">
        <v>31</v>
      </c>
      <c r="B1" s="32" t="s">
        <v>28</v>
      </c>
      <c r="C1" s="17" t="s">
        <v>29</v>
      </c>
      <c r="D1" s="33" t="s">
        <v>27</v>
      </c>
      <c r="E1" s="33" t="s">
        <v>25</v>
      </c>
      <c r="F1" s="17" t="s">
        <v>23</v>
      </c>
      <c r="G1" s="17" t="s">
        <v>22</v>
      </c>
      <c r="H1" s="17" t="s">
        <v>21</v>
      </c>
      <c r="I1" s="17" t="s">
        <v>20</v>
      </c>
      <c r="J1" s="17" t="s">
        <v>19</v>
      </c>
      <c r="K1" s="17" t="s">
        <v>18</v>
      </c>
      <c r="L1" s="17" t="s">
        <v>17</v>
      </c>
      <c r="M1" s="17" t="s">
        <v>16</v>
      </c>
      <c r="N1" s="17" t="s">
        <v>15</v>
      </c>
      <c r="O1" s="34" t="s">
        <v>32</v>
      </c>
      <c r="P1" s="34" t="s">
        <v>35</v>
      </c>
      <c r="Q1" s="34" t="s">
        <v>34</v>
      </c>
      <c r="R1" s="34" t="s">
        <v>33</v>
      </c>
      <c r="S1" s="34" t="s">
        <v>42</v>
      </c>
    </row>
    <row r="2" spans="1:19" s="12" customFormat="1" ht="15" customHeight="1" x14ac:dyDescent="0.2">
      <c r="A2" s="19">
        <v>44075</v>
      </c>
      <c r="B2" s="20" t="s">
        <v>58</v>
      </c>
      <c r="C2" s="20" t="s">
        <v>38</v>
      </c>
      <c r="D2" s="18" t="s">
        <v>61</v>
      </c>
      <c r="E2" s="18" t="s">
        <v>104</v>
      </c>
      <c r="F2" s="20"/>
      <c r="G2" s="20"/>
      <c r="H2" s="20"/>
      <c r="I2" s="20"/>
      <c r="J2" s="20"/>
      <c r="K2" s="20"/>
      <c r="L2" s="20"/>
      <c r="M2" s="20"/>
      <c r="N2" s="20"/>
      <c r="O2" s="68"/>
      <c r="P2" s="68"/>
      <c r="Q2" s="68"/>
      <c r="R2" s="68"/>
      <c r="S2" s="69"/>
    </row>
    <row r="3" spans="1:19" ht="15" customHeight="1" x14ac:dyDescent="0.2">
      <c r="A3" s="25">
        <f>+A2+1</f>
        <v>44076</v>
      </c>
      <c r="B3" s="20" t="s">
        <v>58</v>
      </c>
      <c r="C3" s="20" t="s">
        <v>38</v>
      </c>
      <c r="D3" s="18" t="s">
        <v>61</v>
      </c>
      <c r="E3" s="18" t="s">
        <v>104</v>
      </c>
      <c r="F3" s="21"/>
      <c r="G3" s="22"/>
      <c r="H3" s="23"/>
      <c r="I3" s="22"/>
      <c r="J3" s="24"/>
      <c r="K3" s="24"/>
      <c r="L3" s="27">
        <f t="shared" ref="L3:L31" si="0">J3+K3</f>
        <v>0</v>
      </c>
      <c r="M3" s="24"/>
      <c r="N3" s="24"/>
      <c r="O3" s="39">
        <v>0</v>
      </c>
      <c r="P3" s="35"/>
      <c r="Q3" s="35">
        <f>+P3-O3</f>
        <v>0</v>
      </c>
      <c r="R3" s="36"/>
      <c r="S3" s="28"/>
    </row>
    <row r="4" spans="1:19" ht="15" customHeight="1" x14ac:dyDescent="0.2">
      <c r="A4" s="25">
        <f t="shared" ref="A4:A31" si="1">+A3+1</f>
        <v>44077</v>
      </c>
      <c r="B4" s="20" t="s">
        <v>58</v>
      </c>
      <c r="C4" s="20" t="s">
        <v>38</v>
      </c>
      <c r="D4" s="18" t="s">
        <v>61</v>
      </c>
      <c r="E4" s="18" t="s">
        <v>104</v>
      </c>
      <c r="F4" s="78" t="s">
        <v>67</v>
      </c>
      <c r="G4" s="86">
        <v>107561000013</v>
      </c>
      <c r="H4" s="79" t="s">
        <v>68</v>
      </c>
      <c r="I4" s="22" t="s">
        <v>4</v>
      </c>
      <c r="J4" s="28">
        <v>934.58</v>
      </c>
      <c r="K4" s="28">
        <v>65.42</v>
      </c>
      <c r="L4" s="27">
        <f t="shared" si="0"/>
        <v>1000</v>
      </c>
      <c r="M4" s="28">
        <v>18.84</v>
      </c>
      <c r="N4" s="28">
        <v>53.07</v>
      </c>
      <c r="O4" s="36">
        <v>22877</v>
      </c>
      <c r="P4" s="36">
        <v>22961</v>
      </c>
      <c r="Q4" s="35">
        <f t="shared" ref="Q4:Q32" si="2">+P4-O4</f>
        <v>84</v>
      </c>
      <c r="R4" s="36">
        <v>22928</v>
      </c>
      <c r="S4" s="28"/>
    </row>
    <row r="5" spans="1:19" ht="15" customHeight="1" x14ac:dyDescent="0.2">
      <c r="A5" s="25">
        <f t="shared" si="1"/>
        <v>44078</v>
      </c>
      <c r="B5" s="20" t="s">
        <v>58</v>
      </c>
      <c r="C5" s="20" t="s">
        <v>38</v>
      </c>
      <c r="D5" s="18" t="s">
        <v>61</v>
      </c>
      <c r="E5" s="18" t="s">
        <v>104</v>
      </c>
      <c r="F5" s="78" t="s">
        <v>71</v>
      </c>
      <c r="G5" s="86">
        <v>107561000013</v>
      </c>
      <c r="H5" s="79" t="s">
        <v>68</v>
      </c>
      <c r="I5" s="22" t="s">
        <v>4</v>
      </c>
      <c r="J5" s="28">
        <v>588.79</v>
      </c>
      <c r="K5" s="28">
        <v>41.21</v>
      </c>
      <c r="L5" s="27">
        <f t="shared" si="0"/>
        <v>630</v>
      </c>
      <c r="M5" s="28">
        <v>18.84</v>
      </c>
      <c r="N5" s="28">
        <v>33.43</v>
      </c>
      <c r="O5" s="36">
        <f t="shared" ref="O5:O12" si="3">+P4</f>
        <v>22961</v>
      </c>
      <c r="P5" s="36">
        <v>23031</v>
      </c>
      <c r="Q5" s="35">
        <f t="shared" si="2"/>
        <v>70</v>
      </c>
      <c r="R5" s="36">
        <v>23020</v>
      </c>
      <c r="S5" s="28"/>
    </row>
    <row r="6" spans="1:19" ht="15" customHeight="1" x14ac:dyDescent="0.2">
      <c r="A6" s="25">
        <f t="shared" si="1"/>
        <v>44079</v>
      </c>
      <c r="B6" s="20" t="s">
        <v>58</v>
      </c>
      <c r="C6" s="20" t="s">
        <v>38</v>
      </c>
      <c r="D6" s="18" t="s">
        <v>61</v>
      </c>
      <c r="E6" s="18" t="s">
        <v>104</v>
      </c>
      <c r="F6" s="91">
        <v>505820024206</v>
      </c>
      <c r="G6" s="90">
        <v>115537004169</v>
      </c>
      <c r="H6" s="80" t="s">
        <v>75</v>
      </c>
      <c r="I6" s="22" t="s">
        <v>4</v>
      </c>
      <c r="J6" s="27">
        <v>205.61</v>
      </c>
      <c r="K6" s="27">
        <v>14.39</v>
      </c>
      <c r="L6" s="27">
        <f t="shared" si="0"/>
        <v>220</v>
      </c>
      <c r="M6" s="27">
        <v>18.84</v>
      </c>
      <c r="N6" s="27">
        <v>11.677</v>
      </c>
      <c r="O6" s="36">
        <f t="shared" si="3"/>
        <v>23031</v>
      </c>
      <c r="P6" s="36">
        <v>23107</v>
      </c>
      <c r="Q6" s="35">
        <f t="shared" si="2"/>
        <v>76</v>
      </c>
      <c r="R6" s="36">
        <v>23102</v>
      </c>
      <c r="S6" s="28"/>
    </row>
    <row r="7" spans="1:19" ht="15" customHeight="1" x14ac:dyDescent="0.2">
      <c r="A7" s="25">
        <f t="shared" si="1"/>
        <v>44080</v>
      </c>
      <c r="B7" s="20" t="s">
        <v>58</v>
      </c>
      <c r="C7" s="20" t="s">
        <v>38</v>
      </c>
      <c r="D7" s="18" t="s">
        <v>61</v>
      </c>
      <c r="E7" s="18" t="s">
        <v>104</v>
      </c>
      <c r="F7" s="92">
        <v>505820024211</v>
      </c>
      <c r="G7" s="86">
        <v>115537004169</v>
      </c>
      <c r="H7" s="80" t="s">
        <v>75</v>
      </c>
      <c r="I7" s="22" t="s">
        <v>4</v>
      </c>
      <c r="J7" s="28">
        <v>149.53</v>
      </c>
      <c r="K7" s="28">
        <v>10.47</v>
      </c>
      <c r="L7" s="27">
        <f t="shared" si="0"/>
        <v>160</v>
      </c>
      <c r="M7" s="28">
        <v>18.84</v>
      </c>
      <c r="N7" s="28">
        <v>8.4930000000000003</v>
      </c>
      <c r="O7" s="36">
        <f t="shared" si="3"/>
        <v>23107</v>
      </c>
      <c r="P7" s="36">
        <v>23181</v>
      </c>
      <c r="Q7" s="35">
        <f t="shared" si="2"/>
        <v>74</v>
      </c>
      <c r="R7" s="36">
        <v>23167</v>
      </c>
      <c r="S7" s="28"/>
    </row>
    <row r="8" spans="1:19" ht="15" customHeight="1" x14ac:dyDescent="0.2">
      <c r="A8" s="25">
        <f t="shared" si="1"/>
        <v>44081</v>
      </c>
      <c r="B8" s="20" t="s">
        <v>58</v>
      </c>
      <c r="C8" s="20" t="s">
        <v>38</v>
      </c>
      <c r="D8" s="18" t="s">
        <v>61</v>
      </c>
      <c r="E8" s="18" t="s">
        <v>104</v>
      </c>
      <c r="F8" s="92">
        <v>542790011516</v>
      </c>
      <c r="G8" s="86">
        <v>10553712154</v>
      </c>
      <c r="H8" s="79" t="s">
        <v>84</v>
      </c>
      <c r="I8" s="22" t="s">
        <v>83</v>
      </c>
      <c r="J8" s="28">
        <v>177.57</v>
      </c>
      <c r="K8" s="28">
        <v>12.43</v>
      </c>
      <c r="L8" s="27">
        <f t="shared" si="0"/>
        <v>190</v>
      </c>
      <c r="M8" s="28">
        <v>18.84</v>
      </c>
      <c r="N8" s="28">
        <v>10.083</v>
      </c>
      <c r="O8" s="36">
        <f t="shared" si="3"/>
        <v>23181</v>
      </c>
      <c r="P8" s="36">
        <v>23249</v>
      </c>
      <c r="Q8" s="35">
        <f t="shared" si="2"/>
        <v>68</v>
      </c>
      <c r="R8" s="36">
        <v>23221</v>
      </c>
      <c r="S8" s="28"/>
    </row>
    <row r="9" spans="1:19" ht="15" customHeight="1" x14ac:dyDescent="0.2">
      <c r="A9" s="25">
        <f t="shared" si="1"/>
        <v>44082</v>
      </c>
      <c r="B9" s="20" t="s">
        <v>58</v>
      </c>
      <c r="C9" s="20" t="s">
        <v>38</v>
      </c>
      <c r="D9" s="18" t="s">
        <v>61</v>
      </c>
      <c r="E9" s="18" t="s">
        <v>104</v>
      </c>
      <c r="F9" s="91">
        <v>505820024218</v>
      </c>
      <c r="G9" s="90">
        <v>115537004169</v>
      </c>
      <c r="H9" s="80" t="s">
        <v>75</v>
      </c>
      <c r="I9" s="22" t="s">
        <v>4</v>
      </c>
      <c r="J9" s="27">
        <v>196.26</v>
      </c>
      <c r="K9" s="27">
        <v>13.74</v>
      </c>
      <c r="L9" s="27">
        <f t="shared" si="0"/>
        <v>210</v>
      </c>
      <c r="M9" s="27">
        <v>18.84</v>
      </c>
      <c r="N9" s="27">
        <v>11.146000000000001</v>
      </c>
      <c r="O9" s="36">
        <f t="shared" si="3"/>
        <v>23249</v>
      </c>
      <c r="P9" s="36">
        <v>23303</v>
      </c>
      <c r="Q9" s="35">
        <f t="shared" si="2"/>
        <v>54</v>
      </c>
      <c r="R9" s="36">
        <v>23297</v>
      </c>
      <c r="S9" s="28"/>
    </row>
    <row r="10" spans="1:19" ht="15" customHeight="1" x14ac:dyDescent="0.2">
      <c r="A10" s="25">
        <f t="shared" si="1"/>
        <v>44083</v>
      </c>
      <c r="B10" s="20" t="s">
        <v>58</v>
      </c>
      <c r="C10" s="20" t="s">
        <v>38</v>
      </c>
      <c r="D10" s="18" t="s">
        <v>61</v>
      </c>
      <c r="E10" s="18" t="s">
        <v>104</v>
      </c>
      <c r="F10" s="78" t="s">
        <v>95</v>
      </c>
      <c r="G10" s="86">
        <v>107561000013</v>
      </c>
      <c r="H10" s="79" t="s">
        <v>96</v>
      </c>
      <c r="I10" s="22" t="s">
        <v>97</v>
      </c>
      <c r="J10" s="28">
        <v>196.26</v>
      </c>
      <c r="K10" s="28">
        <v>13.74</v>
      </c>
      <c r="L10" s="27">
        <f t="shared" si="0"/>
        <v>210</v>
      </c>
      <c r="M10" s="28">
        <v>18.239999999999998</v>
      </c>
      <c r="N10" s="28">
        <v>11.51</v>
      </c>
      <c r="O10" s="36">
        <f t="shared" si="3"/>
        <v>23303</v>
      </c>
      <c r="P10" s="36">
        <v>23377</v>
      </c>
      <c r="Q10" s="35">
        <f t="shared" si="2"/>
        <v>74</v>
      </c>
      <c r="R10" s="36">
        <v>23368</v>
      </c>
      <c r="S10" s="28"/>
    </row>
    <row r="11" spans="1:19" ht="15" customHeight="1" x14ac:dyDescent="0.2">
      <c r="A11" s="25">
        <f t="shared" si="1"/>
        <v>44084</v>
      </c>
      <c r="B11" s="20" t="s">
        <v>58</v>
      </c>
      <c r="C11" s="20" t="s">
        <v>38</v>
      </c>
      <c r="D11" s="18" t="s">
        <v>61</v>
      </c>
      <c r="E11" s="18" t="s">
        <v>104</v>
      </c>
      <c r="F11" s="26" t="s">
        <v>110</v>
      </c>
      <c r="G11" s="87">
        <v>107561000013</v>
      </c>
      <c r="H11" s="79" t="s">
        <v>68</v>
      </c>
      <c r="I11" s="22" t="s">
        <v>4</v>
      </c>
      <c r="J11" s="27">
        <v>158.88</v>
      </c>
      <c r="K11" s="27">
        <v>11.12</v>
      </c>
      <c r="L11" s="27">
        <f t="shared" si="0"/>
        <v>170</v>
      </c>
      <c r="M11" s="27">
        <v>18.239999999999998</v>
      </c>
      <c r="N11" s="27">
        <v>9.32</v>
      </c>
      <c r="O11" s="36">
        <f t="shared" si="3"/>
        <v>23377</v>
      </c>
      <c r="P11" s="36">
        <v>23468</v>
      </c>
      <c r="Q11" s="36">
        <f t="shared" si="2"/>
        <v>91</v>
      </c>
      <c r="R11" s="36">
        <v>23438</v>
      </c>
      <c r="S11" s="28"/>
    </row>
    <row r="12" spans="1:19" ht="15" customHeight="1" x14ac:dyDescent="0.2">
      <c r="A12" s="25">
        <f t="shared" si="1"/>
        <v>44085</v>
      </c>
      <c r="B12" s="20" t="s">
        <v>58</v>
      </c>
      <c r="C12" s="20" t="s">
        <v>38</v>
      </c>
      <c r="D12" s="18" t="s">
        <v>61</v>
      </c>
      <c r="E12" s="18" t="s">
        <v>104</v>
      </c>
      <c r="F12" s="93">
        <v>505820024240</v>
      </c>
      <c r="G12" s="93">
        <v>115537004169</v>
      </c>
      <c r="H12" s="80" t="s">
        <v>75</v>
      </c>
      <c r="I12" s="22" t="s">
        <v>4</v>
      </c>
      <c r="J12" s="28">
        <v>214.95</v>
      </c>
      <c r="K12" s="28">
        <v>15.05</v>
      </c>
      <c r="L12" s="27">
        <f t="shared" si="0"/>
        <v>230</v>
      </c>
      <c r="M12" s="28">
        <v>18.239999999999998</v>
      </c>
      <c r="N12" s="28">
        <v>12.61</v>
      </c>
      <c r="O12" s="36">
        <f t="shared" si="3"/>
        <v>23468</v>
      </c>
      <c r="P12" s="36">
        <v>23559</v>
      </c>
      <c r="Q12" s="36">
        <f t="shared" si="2"/>
        <v>91</v>
      </c>
      <c r="R12" s="36">
        <v>23554</v>
      </c>
      <c r="S12" s="28"/>
    </row>
    <row r="13" spans="1:19" ht="15" customHeight="1" x14ac:dyDescent="0.2">
      <c r="A13" s="25">
        <f t="shared" si="1"/>
        <v>44086</v>
      </c>
      <c r="B13" s="20" t="s">
        <v>58</v>
      </c>
      <c r="C13" s="20" t="s">
        <v>38</v>
      </c>
      <c r="D13" s="18" t="s">
        <v>61</v>
      </c>
      <c r="E13" s="18" t="s">
        <v>104</v>
      </c>
      <c r="F13" s="93">
        <v>505730023961</v>
      </c>
      <c r="G13" s="93">
        <v>115539003178</v>
      </c>
      <c r="H13" s="28" t="s">
        <v>121</v>
      </c>
      <c r="I13" s="22" t="s">
        <v>4</v>
      </c>
      <c r="J13" s="28">
        <v>140.19</v>
      </c>
      <c r="K13" s="28">
        <v>9.81</v>
      </c>
      <c r="L13" s="27">
        <f t="shared" si="0"/>
        <v>150</v>
      </c>
      <c r="M13" s="28">
        <v>17.940000000000001</v>
      </c>
      <c r="N13" s="28">
        <v>8.3610000000000007</v>
      </c>
      <c r="O13" s="36">
        <v>23559</v>
      </c>
      <c r="P13" s="36">
        <v>23622</v>
      </c>
      <c r="Q13" s="36">
        <f t="shared" si="2"/>
        <v>63</v>
      </c>
      <c r="R13" s="36">
        <v>23599</v>
      </c>
      <c r="S13" s="28"/>
    </row>
    <row r="14" spans="1:19" ht="15" customHeight="1" x14ac:dyDescent="0.2">
      <c r="A14" s="25">
        <f t="shared" si="1"/>
        <v>44087</v>
      </c>
      <c r="B14" s="20" t="s">
        <v>58</v>
      </c>
      <c r="C14" s="20" t="s">
        <v>38</v>
      </c>
      <c r="D14" s="18" t="s">
        <v>61</v>
      </c>
      <c r="E14" s="18" t="s">
        <v>104</v>
      </c>
      <c r="F14" s="83" t="s">
        <v>132</v>
      </c>
      <c r="G14" s="83" t="s">
        <v>133</v>
      </c>
      <c r="H14" s="80" t="s">
        <v>75</v>
      </c>
      <c r="I14" s="22" t="s">
        <v>4</v>
      </c>
      <c r="J14" s="28">
        <v>186.92</v>
      </c>
      <c r="K14" s="28">
        <v>13.08</v>
      </c>
      <c r="L14" s="27">
        <f t="shared" si="0"/>
        <v>200</v>
      </c>
      <c r="M14" s="28">
        <v>17.940000000000001</v>
      </c>
      <c r="N14" s="28">
        <v>11.148</v>
      </c>
      <c r="O14" s="36">
        <v>23622</v>
      </c>
      <c r="P14" s="36">
        <v>23678</v>
      </c>
      <c r="Q14" s="36">
        <f t="shared" si="2"/>
        <v>56</v>
      </c>
      <c r="R14" s="36">
        <v>23673</v>
      </c>
      <c r="S14" s="28"/>
    </row>
    <row r="15" spans="1:19" ht="15" customHeight="1" x14ac:dyDescent="0.2">
      <c r="A15" s="25">
        <f t="shared" si="1"/>
        <v>44088</v>
      </c>
      <c r="B15" s="20" t="s">
        <v>58</v>
      </c>
      <c r="C15" s="20" t="s">
        <v>38</v>
      </c>
      <c r="D15" s="18" t="s">
        <v>61</v>
      </c>
      <c r="E15" s="18" t="s">
        <v>104</v>
      </c>
      <c r="F15" s="83" t="s">
        <v>143</v>
      </c>
      <c r="G15" s="83" t="s">
        <v>133</v>
      </c>
      <c r="H15" s="80" t="s">
        <v>75</v>
      </c>
      <c r="I15" s="22" t="s">
        <v>4</v>
      </c>
      <c r="J15" s="28">
        <v>121.5</v>
      </c>
      <c r="K15" s="28">
        <v>8.5</v>
      </c>
      <c r="L15" s="27">
        <f t="shared" si="0"/>
        <v>130</v>
      </c>
      <c r="M15" s="28">
        <v>17.940000000000001</v>
      </c>
      <c r="N15" s="28">
        <v>7.2460000000000004</v>
      </c>
      <c r="O15" s="36">
        <v>23678</v>
      </c>
      <c r="P15" s="36">
        <v>23735</v>
      </c>
      <c r="Q15" s="36">
        <f t="shared" si="2"/>
        <v>57</v>
      </c>
      <c r="R15" s="36">
        <v>23730</v>
      </c>
      <c r="S15" s="28"/>
    </row>
    <row r="16" spans="1:19" ht="15" customHeight="1" x14ac:dyDescent="0.2">
      <c r="A16" s="25">
        <f t="shared" si="1"/>
        <v>44089</v>
      </c>
      <c r="B16" s="20" t="s">
        <v>58</v>
      </c>
      <c r="C16" s="20" t="s">
        <v>38</v>
      </c>
      <c r="D16" s="18" t="s">
        <v>61</v>
      </c>
      <c r="E16" s="18" t="s">
        <v>104</v>
      </c>
      <c r="F16" s="30" t="s">
        <v>150</v>
      </c>
      <c r="G16" s="30" t="s">
        <v>133</v>
      </c>
      <c r="H16" s="80" t="s">
        <v>75</v>
      </c>
      <c r="I16" s="22" t="s">
        <v>4</v>
      </c>
      <c r="J16" s="27">
        <v>155.13999999999999</v>
      </c>
      <c r="K16" s="27">
        <v>10.86</v>
      </c>
      <c r="L16" s="27">
        <f t="shared" si="0"/>
        <v>166</v>
      </c>
      <c r="M16" s="27">
        <v>17.940000000000001</v>
      </c>
      <c r="N16" s="27">
        <v>9.2530000000000001</v>
      </c>
      <c r="O16" s="36">
        <v>23735</v>
      </c>
      <c r="P16" s="36">
        <v>23807</v>
      </c>
      <c r="Q16" s="36">
        <f t="shared" si="2"/>
        <v>72</v>
      </c>
      <c r="R16" s="36">
        <v>23802</v>
      </c>
      <c r="S16" s="28"/>
    </row>
    <row r="17" spans="1:19" ht="15" customHeight="1" x14ac:dyDescent="0.2">
      <c r="A17" s="25">
        <f t="shared" si="1"/>
        <v>44090</v>
      </c>
      <c r="B17" s="20" t="s">
        <v>58</v>
      </c>
      <c r="C17" s="20" t="s">
        <v>38</v>
      </c>
      <c r="D17" s="18" t="s">
        <v>61</v>
      </c>
      <c r="E17" s="18" t="s">
        <v>104</v>
      </c>
      <c r="F17" s="83"/>
      <c r="G17" s="83"/>
      <c r="H17" s="80"/>
      <c r="I17" s="22"/>
      <c r="J17" s="28"/>
      <c r="K17" s="28"/>
      <c r="L17" s="27"/>
      <c r="M17" s="28"/>
      <c r="N17" s="28"/>
      <c r="O17" s="36"/>
      <c r="P17" s="36"/>
      <c r="Q17" s="36"/>
      <c r="R17" s="36"/>
      <c r="S17" s="28" t="s">
        <v>161</v>
      </c>
    </row>
    <row r="18" spans="1:19" ht="15" customHeight="1" x14ac:dyDescent="0.2">
      <c r="A18" s="25">
        <f t="shared" si="1"/>
        <v>44091</v>
      </c>
      <c r="B18" s="20" t="s">
        <v>58</v>
      </c>
      <c r="C18" s="20" t="s">
        <v>38</v>
      </c>
      <c r="D18" s="18" t="s">
        <v>61</v>
      </c>
      <c r="E18" s="18" t="s">
        <v>104</v>
      </c>
      <c r="F18" s="83" t="s">
        <v>156</v>
      </c>
      <c r="G18" s="83" t="s">
        <v>133</v>
      </c>
      <c r="H18" s="80" t="s">
        <v>75</v>
      </c>
      <c r="I18" s="22" t="s">
        <v>4</v>
      </c>
      <c r="J18" s="28">
        <v>149.53</v>
      </c>
      <c r="K18" s="28">
        <v>10.47</v>
      </c>
      <c r="L18" s="27">
        <f t="shared" ref="L18" si="4">J18+K18</f>
        <v>160</v>
      </c>
      <c r="M18" s="28">
        <v>17.940000000000001</v>
      </c>
      <c r="N18" s="28">
        <v>8.9190000000000005</v>
      </c>
      <c r="O18" s="36">
        <v>23807</v>
      </c>
      <c r="P18" s="36">
        <v>23887</v>
      </c>
      <c r="Q18" s="36">
        <f t="shared" ref="Q18" si="5">+P18-O18</f>
        <v>80</v>
      </c>
      <c r="R18" s="36">
        <v>23870</v>
      </c>
      <c r="S18" s="28"/>
    </row>
    <row r="19" spans="1:19" ht="15" customHeight="1" x14ac:dyDescent="0.2">
      <c r="A19" s="25">
        <f t="shared" si="1"/>
        <v>44092</v>
      </c>
      <c r="B19" s="20" t="s">
        <v>58</v>
      </c>
      <c r="C19" s="20" t="s">
        <v>38</v>
      </c>
      <c r="D19" s="18" t="s">
        <v>61</v>
      </c>
      <c r="E19" s="18" t="s">
        <v>104</v>
      </c>
      <c r="F19" s="83" t="s">
        <v>163</v>
      </c>
      <c r="G19" s="83" t="s">
        <v>133</v>
      </c>
      <c r="H19" s="80" t="s">
        <v>75</v>
      </c>
      <c r="I19" s="22" t="s">
        <v>4</v>
      </c>
      <c r="J19" s="28">
        <v>186.92</v>
      </c>
      <c r="K19" s="28">
        <v>13.08</v>
      </c>
      <c r="L19" s="27">
        <f t="shared" si="0"/>
        <v>200</v>
      </c>
      <c r="M19" s="28">
        <v>18.239999999999998</v>
      </c>
      <c r="N19" s="28">
        <v>10.965</v>
      </c>
      <c r="O19" s="36">
        <v>23887</v>
      </c>
      <c r="P19" s="36">
        <v>23968</v>
      </c>
      <c r="Q19" s="36">
        <f t="shared" si="2"/>
        <v>81</v>
      </c>
      <c r="R19" s="36">
        <v>23956</v>
      </c>
      <c r="S19" s="28"/>
    </row>
    <row r="20" spans="1:19" ht="15" customHeight="1" x14ac:dyDescent="0.2">
      <c r="A20" s="25">
        <f t="shared" si="1"/>
        <v>44093</v>
      </c>
      <c r="B20" s="20" t="s">
        <v>58</v>
      </c>
      <c r="C20" s="20" t="s">
        <v>38</v>
      </c>
      <c r="D20" s="18" t="s">
        <v>61</v>
      </c>
      <c r="E20" s="18" t="s">
        <v>104</v>
      </c>
      <c r="F20" s="30" t="s">
        <v>169</v>
      </c>
      <c r="G20" s="30" t="s">
        <v>113</v>
      </c>
      <c r="H20" s="28" t="s">
        <v>120</v>
      </c>
      <c r="I20" s="22" t="s">
        <v>4</v>
      </c>
      <c r="J20" s="27">
        <v>177.57</v>
      </c>
      <c r="K20" s="27">
        <v>12.43</v>
      </c>
      <c r="L20" s="27">
        <f t="shared" si="0"/>
        <v>190</v>
      </c>
      <c r="M20" s="27">
        <v>18.239999999999998</v>
      </c>
      <c r="N20" s="27">
        <v>10.41</v>
      </c>
      <c r="O20" s="36">
        <v>23968</v>
      </c>
      <c r="P20" s="36">
        <v>24055</v>
      </c>
      <c r="Q20" s="36">
        <f t="shared" si="2"/>
        <v>87</v>
      </c>
      <c r="R20" s="36">
        <v>24041</v>
      </c>
      <c r="S20" s="28"/>
    </row>
    <row r="21" spans="1:19" ht="15" customHeight="1" x14ac:dyDescent="0.2">
      <c r="A21" s="25">
        <f t="shared" si="1"/>
        <v>44094</v>
      </c>
      <c r="B21" s="20" t="s">
        <v>58</v>
      </c>
      <c r="C21" s="20" t="s">
        <v>38</v>
      </c>
      <c r="D21" s="18" t="s">
        <v>61</v>
      </c>
      <c r="E21" s="18" t="s">
        <v>104</v>
      </c>
      <c r="F21" s="83" t="s">
        <v>178</v>
      </c>
      <c r="G21" s="83" t="s">
        <v>113</v>
      </c>
      <c r="H21" s="28" t="s">
        <v>120</v>
      </c>
      <c r="I21" s="22" t="s">
        <v>4</v>
      </c>
      <c r="J21" s="28">
        <v>140.19</v>
      </c>
      <c r="K21" s="28">
        <v>9.81</v>
      </c>
      <c r="L21" s="27">
        <f t="shared" si="0"/>
        <v>150</v>
      </c>
      <c r="M21" s="28">
        <v>18.239999999999998</v>
      </c>
      <c r="N21" s="28">
        <v>8.2200000000000006</v>
      </c>
      <c r="O21" s="36">
        <v>24055</v>
      </c>
      <c r="P21" s="36">
        <v>24130</v>
      </c>
      <c r="Q21" s="36">
        <f t="shared" si="2"/>
        <v>75</v>
      </c>
      <c r="R21" s="36">
        <v>24110</v>
      </c>
      <c r="S21" s="28"/>
    </row>
    <row r="22" spans="1:19" ht="15" customHeight="1" x14ac:dyDescent="0.2">
      <c r="A22" s="25">
        <f t="shared" si="1"/>
        <v>44095</v>
      </c>
      <c r="B22" s="20" t="s">
        <v>58</v>
      </c>
      <c r="C22" s="20" t="s">
        <v>38</v>
      </c>
      <c r="D22" s="18" t="s">
        <v>61</v>
      </c>
      <c r="E22" s="18" t="s">
        <v>104</v>
      </c>
      <c r="F22" s="30" t="s">
        <v>184</v>
      </c>
      <c r="G22" s="30" t="s">
        <v>185</v>
      </c>
      <c r="H22" s="28" t="s">
        <v>120</v>
      </c>
      <c r="I22" s="22" t="s">
        <v>4</v>
      </c>
      <c r="J22" s="27">
        <v>130.84</v>
      </c>
      <c r="K22" s="27">
        <v>9.16</v>
      </c>
      <c r="L22" s="27">
        <f t="shared" si="0"/>
        <v>140</v>
      </c>
      <c r="M22" s="27">
        <v>18.239999999999998</v>
      </c>
      <c r="N22" s="27">
        <v>7.67</v>
      </c>
      <c r="O22" s="36">
        <v>24130</v>
      </c>
      <c r="P22" s="36">
        <v>24191</v>
      </c>
      <c r="Q22" s="36">
        <f t="shared" si="2"/>
        <v>61</v>
      </c>
      <c r="R22" s="36">
        <v>24170</v>
      </c>
      <c r="S22" s="28"/>
    </row>
    <row r="23" spans="1:19" ht="15" customHeight="1" x14ac:dyDescent="0.2">
      <c r="A23" s="25">
        <f t="shared" si="1"/>
        <v>44096</v>
      </c>
      <c r="B23" s="20" t="s">
        <v>58</v>
      </c>
      <c r="C23" s="20" t="s">
        <v>38</v>
      </c>
      <c r="D23" s="18" t="s">
        <v>61</v>
      </c>
      <c r="E23" s="18" t="s">
        <v>104</v>
      </c>
      <c r="F23" s="28" t="s">
        <v>193</v>
      </c>
      <c r="G23" s="83" t="s">
        <v>113</v>
      </c>
      <c r="H23" s="28" t="s">
        <v>120</v>
      </c>
      <c r="I23" s="22" t="s">
        <v>4</v>
      </c>
      <c r="J23" s="28">
        <v>214.95</v>
      </c>
      <c r="K23" s="28">
        <v>15.05</v>
      </c>
      <c r="L23" s="27">
        <f t="shared" si="0"/>
        <v>230</v>
      </c>
      <c r="M23" s="28">
        <v>18.739999999999998</v>
      </c>
      <c r="N23" s="28">
        <v>12.27</v>
      </c>
      <c r="O23" s="36">
        <v>24191</v>
      </c>
      <c r="P23" s="36">
        <v>24285</v>
      </c>
      <c r="Q23" s="36">
        <f t="shared" si="2"/>
        <v>94</v>
      </c>
      <c r="R23" s="36">
        <v>24275</v>
      </c>
      <c r="S23" s="28"/>
    </row>
    <row r="24" spans="1:19" ht="15" customHeight="1" x14ac:dyDescent="0.2">
      <c r="A24" s="25">
        <f t="shared" si="1"/>
        <v>44097</v>
      </c>
      <c r="B24" s="20" t="s">
        <v>58</v>
      </c>
      <c r="C24" s="20" t="s">
        <v>38</v>
      </c>
      <c r="D24" s="18" t="s">
        <v>61</v>
      </c>
      <c r="E24" s="18" t="s">
        <v>104</v>
      </c>
      <c r="F24" s="93">
        <v>505820024310</v>
      </c>
      <c r="G24" s="83" t="s">
        <v>133</v>
      </c>
      <c r="H24" s="80" t="s">
        <v>75</v>
      </c>
      <c r="I24" s="22" t="s">
        <v>4</v>
      </c>
      <c r="J24" s="28">
        <v>140.19</v>
      </c>
      <c r="K24" s="28">
        <v>9.81</v>
      </c>
      <c r="L24" s="27">
        <f t="shared" si="0"/>
        <v>150</v>
      </c>
      <c r="M24" s="28">
        <v>18.7</v>
      </c>
      <c r="N24" s="28">
        <v>8.0039999999999996</v>
      </c>
      <c r="O24" s="36">
        <v>24285</v>
      </c>
      <c r="P24" s="36">
        <v>24351</v>
      </c>
      <c r="Q24" s="36">
        <f t="shared" si="2"/>
        <v>66</v>
      </c>
      <c r="R24" s="36">
        <v>24338</v>
      </c>
      <c r="S24" s="28"/>
    </row>
    <row r="25" spans="1:19" ht="15" customHeight="1" x14ac:dyDescent="0.2">
      <c r="A25" s="25">
        <f t="shared" si="1"/>
        <v>44098</v>
      </c>
      <c r="B25" s="20" t="s">
        <v>58</v>
      </c>
      <c r="C25" s="20" t="s">
        <v>38</v>
      </c>
      <c r="D25" s="18" t="s">
        <v>61</v>
      </c>
      <c r="E25" s="18" t="s">
        <v>104</v>
      </c>
      <c r="F25" s="87" t="s">
        <v>206</v>
      </c>
      <c r="G25" s="30" t="s">
        <v>113</v>
      </c>
      <c r="H25" s="28" t="s">
        <v>120</v>
      </c>
      <c r="I25" s="22" t="s">
        <v>4</v>
      </c>
      <c r="J25" s="27">
        <v>149.53</v>
      </c>
      <c r="K25" s="27">
        <v>10.47</v>
      </c>
      <c r="L25" s="27">
        <f t="shared" si="0"/>
        <v>160</v>
      </c>
      <c r="M25" s="27">
        <v>18.34</v>
      </c>
      <c r="N25" s="27">
        <v>8.7200000000000006</v>
      </c>
      <c r="O25" s="36">
        <v>24351</v>
      </c>
      <c r="P25" s="36">
        <v>24409</v>
      </c>
      <c r="Q25" s="36">
        <f t="shared" si="2"/>
        <v>58</v>
      </c>
      <c r="R25" s="36">
        <v>24399</v>
      </c>
      <c r="S25" s="28"/>
    </row>
    <row r="26" spans="1:19" ht="15" customHeight="1" x14ac:dyDescent="0.2">
      <c r="A26" s="25">
        <f t="shared" si="1"/>
        <v>44099</v>
      </c>
      <c r="B26" s="20" t="s">
        <v>58</v>
      </c>
      <c r="C26" s="20" t="s">
        <v>38</v>
      </c>
      <c r="D26" s="18" t="s">
        <v>61</v>
      </c>
      <c r="E26" s="18" t="s">
        <v>104</v>
      </c>
      <c r="F26" s="93">
        <v>505820024325</v>
      </c>
      <c r="G26" s="83" t="s">
        <v>212</v>
      </c>
      <c r="H26" s="80" t="s">
        <v>75</v>
      </c>
      <c r="I26" s="22" t="s">
        <v>4</v>
      </c>
      <c r="J26" s="28">
        <v>121.5</v>
      </c>
      <c r="K26" s="28">
        <v>8.5</v>
      </c>
      <c r="L26" s="27">
        <f t="shared" si="0"/>
        <v>130</v>
      </c>
      <c r="M26" s="28">
        <v>18.34</v>
      </c>
      <c r="N26" s="28">
        <v>7.0880000000000001</v>
      </c>
      <c r="O26" s="36">
        <v>24409</v>
      </c>
      <c r="P26" s="36">
        <v>24456</v>
      </c>
      <c r="Q26" s="36">
        <f t="shared" si="2"/>
        <v>47</v>
      </c>
      <c r="R26" s="36">
        <v>24437</v>
      </c>
      <c r="S26" s="28"/>
    </row>
    <row r="27" spans="1:19" ht="15" customHeight="1" x14ac:dyDescent="0.2">
      <c r="A27" s="25">
        <f t="shared" si="1"/>
        <v>44100</v>
      </c>
      <c r="B27" s="20" t="s">
        <v>58</v>
      </c>
      <c r="C27" s="20" t="s">
        <v>38</v>
      </c>
      <c r="D27" s="18" t="s">
        <v>61</v>
      </c>
      <c r="E27" s="18" t="s">
        <v>104</v>
      </c>
      <c r="F27" s="87" t="s">
        <v>221</v>
      </c>
      <c r="G27" s="30" t="s">
        <v>113</v>
      </c>
      <c r="H27" s="28" t="s">
        <v>120</v>
      </c>
      <c r="I27" s="22" t="s">
        <v>4</v>
      </c>
      <c r="J27" s="27">
        <v>224.3</v>
      </c>
      <c r="K27" s="27">
        <v>15.7</v>
      </c>
      <c r="L27" s="27">
        <f t="shared" si="0"/>
        <v>240</v>
      </c>
      <c r="M27" s="27">
        <v>18.34</v>
      </c>
      <c r="N27" s="27">
        <v>13.08</v>
      </c>
      <c r="O27" s="36">
        <v>24456</v>
      </c>
      <c r="P27" s="36">
        <v>24547</v>
      </c>
      <c r="Q27" s="36">
        <f t="shared" si="2"/>
        <v>91</v>
      </c>
      <c r="R27" s="36">
        <v>24529</v>
      </c>
      <c r="S27" s="28"/>
    </row>
    <row r="28" spans="1:19" ht="15" customHeight="1" x14ac:dyDescent="0.2">
      <c r="A28" s="25">
        <f t="shared" si="1"/>
        <v>44101</v>
      </c>
      <c r="B28" s="20" t="s">
        <v>58</v>
      </c>
      <c r="C28" s="20" t="s">
        <v>38</v>
      </c>
      <c r="D28" s="18" t="s">
        <v>61</v>
      </c>
      <c r="E28" s="18" t="s">
        <v>104</v>
      </c>
      <c r="F28" s="87" t="s">
        <v>228</v>
      </c>
      <c r="G28" s="30" t="s">
        <v>113</v>
      </c>
      <c r="H28" s="28" t="s">
        <v>120</v>
      </c>
      <c r="I28" s="22" t="s">
        <v>4</v>
      </c>
      <c r="J28" s="27">
        <v>186.92</v>
      </c>
      <c r="K28" s="27">
        <v>13.08</v>
      </c>
      <c r="L28" s="27">
        <f t="shared" si="0"/>
        <v>200</v>
      </c>
      <c r="M28" s="27">
        <v>18.34</v>
      </c>
      <c r="N28" s="27">
        <v>10.9</v>
      </c>
      <c r="O28" s="36">
        <v>24547</v>
      </c>
      <c r="P28" s="36">
        <v>24621</v>
      </c>
      <c r="Q28" s="36">
        <f t="shared" si="2"/>
        <v>74</v>
      </c>
      <c r="R28" s="36">
        <v>24612</v>
      </c>
      <c r="S28" s="28"/>
    </row>
    <row r="29" spans="1:19" ht="15" x14ac:dyDescent="0.2">
      <c r="A29" s="25">
        <f t="shared" si="1"/>
        <v>44102</v>
      </c>
      <c r="B29" s="20" t="s">
        <v>58</v>
      </c>
      <c r="C29" s="20" t="s">
        <v>38</v>
      </c>
      <c r="D29" s="18" t="s">
        <v>61</v>
      </c>
      <c r="E29" s="18" t="s">
        <v>104</v>
      </c>
      <c r="F29" s="87" t="s">
        <v>235</v>
      </c>
      <c r="G29" s="30" t="s">
        <v>113</v>
      </c>
      <c r="H29" s="28" t="s">
        <v>120</v>
      </c>
      <c r="I29" s="22" t="s">
        <v>4</v>
      </c>
      <c r="J29" s="27">
        <v>168.22</v>
      </c>
      <c r="K29" s="27">
        <v>11.78</v>
      </c>
      <c r="L29" s="27">
        <f t="shared" si="0"/>
        <v>180</v>
      </c>
      <c r="M29" s="27">
        <v>18.34</v>
      </c>
      <c r="N29" s="27">
        <v>9.81</v>
      </c>
      <c r="O29" s="36">
        <v>24621</v>
      </c>
      <c r="P29" s="36">
        <v>24703</v>
      </c>
      <c r="Q29" s="36">
        <f t="shared" si="2"/>
        <v>82</v>
      </c>
      <c r="R29" s="36">
        <v>24693</v>
      </c>
      <c r="S29" s="28"/>
    </row>
    <row r="30" spans="1:19" ht="15" x14ac:dyDescent="0.2">
      <c r="A30" s="25">
        <f t="shared" si="1"/>
        <v>44103</v>
      </c>
      <c r="B30" s="20" t="s">
        <v>58</v>
      </c>
      <c r="C30" s="20" t="s">
        <v>38</v>
      </c>
      <c r="D30" s="18" t="s">
        <v>61</v>
      </c>
      <c r="E30" s="18" t="s">
        <v>104</v>
      </c>
      <c r="F30" s="87">
        <v>578130003896</v>
      </c>
      <c r="G30" s="30" t="s">
        <v>141</v>
      </c>
      <c r="H30" s="89" t="s">
        <v>87</v>
      </c>
      <c r="I30" s="22" t="s">
        <v>4</v>
      </c>
      <c r="J30" s="27">
        <v>149.53</v>
      </c>
      <c r="K30" s="27">
        <v>10.47</v>
      </c>
      <c r="L30" s="27">
        <f t="shared" si="0"/>
        <v>160</v>
      </c>
      <c r="M30" s="27">
        <v>18.34</v>
      </c>
      <c r="N30" s="27">
        <v>8.7240000000000002</v>
      </c>
      <c r="O30" s="36">
        <v>24703</v>
      </c>
      <c r="P30" s="36">
        <v>24772</v>
      </c>
      <c r="Q30" s="36">
        <f t="shared" si="2"/>
        <v>69</v>
      </c>
      <c r="R30" s="36">
        <v>24764</v>
      </c>
      <c r="S30" s="28"/>
    </row>
    <row r="31" spans="1:19" ht="15" x14ac:dyDescent="0.2">
      <c r="A31" s="25">
        <f t="shared" si="1"/>
        <v>44104</v>
      </c>
      <c r="B31" s="20" t="s">
        <v>58</v>
      </c>
      <c r="C31" s="20" t="s">
        <v>38</v>
      </c>
      <c r="D31" s="18" t="s">
        <v>61</v>
      </c>
      <c r="E31" s="18" t="s">
        <v>104</v>
      </c>
      <c r="F31" s="88"/>
      <c r="G31" s="30"/>
      <c r="H31" s="23"/>
      <c r="I31" s="22"/>
      <c r="J31" s="27"/>
      <c r="K31" s="27"/>
      <c r="L31" s="27">
        <f t="shared" si="0"/>
        <v>0</v>
      </c>
      <c r="M31" s="27"/>
      <c r="N31" s="27"/>
      <c r="O31" s="36">
        <v>0</v>
      </c>
      <c r="P31" s="36"/>
      <c r="Q31" s="36">
        <f t="shared" si="2"/>
        <v>0</v>
      </c>
      <c r="R31" s="36"/>
      <c r="S31" s="28"/>
    </row>
    <row r="32" spans="1:19" x14ac:dyDescent="0.2">
      <c r="A32" s="25"/>
      <c r="B32" s="20" t="s">
        <v>58</v>
      </c>
      <c r="C32" s="20" t="s">
        <v>38</v>
      </c>
      <c r="D32" s="28"/>
      <c r="E32" s="28"/>
      <c r="F32" s="31"/>
      <c r="G32" s="22"/>
      <c r="H32" s="23"/>
      <c r="I32" s="22"/>
      <c r="J32" s="27"/>
      <c r="K32" s="27"/>
      <c r="L32" s="27">
        <f>J32+K32</f>
        <v>0</v>
      </c>
      <c r="M32" s="27"/>
      <c r="N32" s="27"/>
      <c r="O32" s="36">
        <f t="shared" ref="O31:O32" si="6">+P31</f>
        <v>0</v>
      </c>
      <c r="P32" s="36"/>
      <c r="Q32" s="39">
        <f t="shared" si="2"/>
        <v>0</v>
      </c>
      <c r="R32" s="36"/>
      <c r="S32" s="28"/>
    </row>
    <row r="33" spans="1:14" ht="15" thickBot="1" x14ac:dyDescent="0.25">
      <c r="A33" s="14"/>
      <c r="F33" s="15" t="s">
        <v>3</v>
      </c>
      <c r="G33" s="15"/>
      <c r="H33" s="15"/>
      <c r="I33" s="15"/>
      <c r="J33" s="16">
        <f>SUM(J2:J32)</f>
        <v>5566.37</v>
      </c>
      <c r="K33" s="16">
        <f t="shared" ref="K33:N33" si="7">SUM(K2:K32)</f>
        <v>389.63000000000011</v>
      </c>
      <c r="L33" s="16">
        <f t="shared" si="7"/>
        <v>5956</v>
      </c>
      <c r="M33" s="15"/>
      <c r="N33" s="16">
        <f t="shared" si="7"/>
        <v>322.12700000000001</v>
      </c>
    </row>
    <row r="34" spans="1:14" x14ac:dyDescent="0.2">
      <c r="A34" s="14"/>
    </row>
    <row r="35" spans="1:14" x14ac:dyDescent="0.2">
      <c r="A35" s="14"/>
      <c r="G35" s="10"/>
      <c r="H35" s="11" t="s">
        <v>2</v>
      </c>
      <c r="I35" s="10"/>
      <c r="L35" s="9" t="e">
        <f>#REF!-L33</f>
        <v>#REF!</v>
      </c>
    </row>
    <row r="36" spans="1:14" x14ac:dyDescent="0.2">
      <c r="A36" s="14"/>
      <c r="G36" s="8"/>
      <c r="I36" s="7">
        <v>24968</v>
      </c>
      <c r="J36" s="6">
        <v>29830</v>
      </c>
      <c r="L36" s="5">
        <f>J36-I36</f>
        <v>4862</v>
      </c>
    </row>
    <row r="37" spans="1:14" x14ac:dyDescent="0.2">
      <c r="A37" s="14"/>
      <c r="G37" s="4"/>
      <c r="I37" s="3" t="s">
        <v>1</v>
      </c>
      <c r="J37" s="3" t="s">
        <v>0</v>
      </c>
      <c r="L37" s="2">
        <f>L36/N33</f>
        <v>15.093425884821825</v>
      </c>
    </row>
    <row r="38" spans="1:14" x14ac:dyDescent="0.2">
      <c r="A38" s="14"/>
    </row>
    <row r="39" spans="1:14" x14ac:dyDescent="0.2">
      <c r="A39" s="14"/>
    </row>
    <row r="40" spans="1:14" x14ac:dyDescent="0.2">
      <c r="A40" s="14"/>
    </row>
    <row r="41" spans="1:14" x14ac:dyDescent="0.2">
      <c r="A41" s="14"/>
    </row>
    <row r="42" spans="1:14" x14ac:dyDescent="0.2">
      <c r="A42" s="14"/>
    </row>
    <row r="43" spans="1:14" x14ac:dyDescent="0.2">
      <c r="A43" s="14"/>
    </row>
    <row r="44" spans="1:14" x14ac:dyDescent="0.2">
      <c r="A44" s="14"/>
    </row>
  </sheetData>
  <phoneticPr fontId="7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S44"/>
  <sheetViews>
    <sheetView topLeftCell="A4" workbookViewId="0">
      <selection activeCell="S28" sqref="S28:S30"/>
    </sheetView>
  </sheetViews>
  <sheetFormatPr defaultColWidth="9" defaultRowHeight="14.25" x14ac:dyDescent="0.2"/>
  <cols>
    <col min="1" max="1" width="9.75" style="1" bestFit="1" customWidth="1"/>
    <col min="2" max="2" width="11.25" style="1" bestFit="1" customWidth="1"/>
    <col min="3" max="3" width="9" style="1"/>
    <col min="4" max="4" width="11.625" style="1" customWidth="1"/>
    <col min="5" max="5" width="22.625" style="1" customWidth="1"/>
    <col min="6" max="6" width="16.5" style="1" customWidth="1"/>
    <col min="7" max="7" width="17" style="1" customWidth="1"/>
    <col min="8" max="8" width="36.375" style="1" customWidth="1"/>
    <col min="9" max="9" width="12.875" style="1" customWidth="1"/>
    <col min="10" max="10" width="13.375" style="1" customWidth="1"/>
    <col min="11" max="11" width="14.625" style="1" customWidth="1"/>
    <col min="12" max="12" width="15.25" style="1" bestFit="1" customWidth="1"/>
    <col min="13" max="13" width="9.375" style="1" bestFit="1" customWidth="1"/>
    <col min="14" max="14" width="11.75" style="1" bestFit="1" customWidth="1"/>
    <col min="15" max="15" width="12.125" style="37" customWidth="1"/>
    <col min="16" max="16" width="12.625" style="37" customWidth="1"/>
    <col min="17" max="18" width="9" style="37"/>
    <col min="19" max="16384" width="9" style="1"/>
  </cols>
  <sheetData>
    <row r="1" spans="1:19" s="13" customFormat="1" ht="45" x14ac:dyDescent="0.2">
      <c r="A1" s="32" t="s">
        <v>31</v>
      </c>
      <c r="B1" s="32" t="s">
        <v>28</v>
      </c>
      <c r="C1" s="17" t="s">
        <v>29</v>
      </c>
      <c r="D1" s="33" t="s">
        <v>27</v>
      </c>
      <c r="E1" s="33" t="s">
        <v>25</v>
      </c>
      <c r="F1" s="17" t="s">
        <v>23</v>
      </c>
      <c r="G1" s="17" t="s">
        <v>22</v>
      </c>
      <c r="H1" s="17" t="s">
        <v>21</v>
      </c>
      <c r="I1" s="17" t="s">
        <v>20</v>
      </c>
      <c r="J1" s="17" t="s">
        <v>19</v>
      </c>
      <c r="K1" s="17" t="s">
        <v>18</v>
      </c>
      <c r="L1" s="17" t="s">
        <v>17</v>
      </c>
      <c r="M1" s="17" t="s">
        <v>16</v>
      </c>
      <c r="N1" s="17" t="s">
        <v>15</v>
      </c>
      <c r="O1" s="34" t="s">
        <v>32</v>
      </c>
      <c r="P1" s="34" t="s">
        <v>35</v>
      </c>
      <c r="Q1" s="34" t="s">
        <v>34</v>
      </c>
      <c r="R1" s="34" t="s">
        <v>33</v>
      </c>
      <c r="S1" s="34" t="s">
        <v>42</v>
      </c>
    </row>
    <row r="2" spans="1:19" s="12" customFormat="1" ht="15" customHeight="1" x14ac:dyDescent="0.2">
      <c r="A2" s="19">
        <v>44075</v>
      </c>
      <c r="B2" s="20" t="s">
        <v>58</v>
      </c>
      <c r="C2" s="20" t="s">
        <v>39</v>
      </c>
      <c r="D2" s="18" t="s">
        <v>62</v>
      </c>
      <c r="E2" s="18" t="s">
        <v>105</v>
      </c>
      <c r="F2" s="20"/>
      <c r="G2" s="20"/>
      <c r="H2" s="20"/>
      <c r="I2" s="20"/>
      <c r="J2" s="20"/>
      <c r="K2" s="20"/>
      <c r="L2" s="20"/>
      <c r="M2" s="20"/>
      <c r="N2" s="20"/>
      <c r="O2" s="68"/>
      <c r="P2" s="68"/>
      <c r="Q2" s="68"/>
      <c r="R2" s="68"/>
      <c r="S2" s="69"/>
    </row>
    <row r="3" spans="1:19" ht="15" customHeight="1" x14ac:dyDescent="0.2">
      <c r="A3" s="25">
        <f>+A2+1</f>
        <v>44076</v>
      </c>
      <c r="B3" s="20" t="s">
        <v>58</v>
      </c>
      <c r="C3" s="20" t="s">
        <v>39</v>
      </c>
      <c r="D3" s="18" t="s">
        <v>62</v>
      </c>
      <c r="E3" s="18" t="s">
        <v>105</v>
      </c>
      <c r="F3" s="21"/>
      <c r="G3" s="22"/>
      <c r="H3" s="23"/>
      <c r="I3" s="22"/>
      <c r="J3" s="24"/>
      <c r="K3" s="24"/>
      <c r="L3" s="27">
        <f>J3+K3</f>
        <v>0</v>
      </c>
      <c r="M3" s="24"/>
      <c r="N3" s="24"/>
      <c r="O3" s="39">
        <v>0</v>
      </c>
      <c r="P3" s="35"/>
      <c r="Q3" s="35">
        <f>+P3-O3</f>
        <v>0</v>
      </c>
      <c r="R3" s="36"/>
      <c r="S3" s="28"/>
    </row>
    <row r="4" spans="1:19" ht="15" customHeight="1" x14ac:dyDescent="0.2">
      <c r="A4" s="25">
        <f t="shared" ref="A4:A31" si="0">+A3+1</f>
        <v>44077</v>
      </c>
      <c r="B4" s="20" t="s">
        <v>58</v>
      </c>
      <c r="C4" s="20" t="s">
        <v>39</v>
      </c>
      <c r="D4" s="18" t="s">
        <v>62</v>
      </c>
      <c r="E4" s="18" t="s">
        <v>105</v>
      </c>
      <c r="F4" s="28"/>
      <c r="G4" s="28"/>
      <c r="H4" s="28"/>
      <c r="I4" s="22"/>
      <c r="J4" s="28"/>
      <c r="K4" s="28"/>
      <c r="L4" s="27">
        <f t="shared" ref="L4:L32" si="1">J4+K4</f>
        <v>0</v>
      </c>
      <c r="M4" s="28"/>
      <c r="N4" s="28"/>
      <c r="O4" s="36">
        <v>40922</v>
      </c>
      <c r="P4" s="36">
        <v>40987</v>
      </c>
      <c r="Q4" s="35">
        <f t="shared" ref="Q4:Q32" si="2">+P4-O4</f>
        <v>65</v>
      </c>
      <c r="R4" s="36"/>
      <c r="S4" s="28"/>
    </row>
    <row r="5" spans="1:19" ht="15" customHeight="1" x14ac:dyDescent="0.2">
      <c r="A5" s="25">
        <f t="shared" si="0"/>
        <v>44078</v>
      </c>
      <c r="B5" s="20" t="s">
        <v>58</v>
      </c>
      <c r="C5" s="20" t="s">
        <v>39</v>
      </c>
      <c r="D5" s="18" t="s">
        <v>62</v>
      </c>
      <c r="E5" s="18" t="s">
        <v>105</v>
      </c>
      <c r="F5" s="28"/>
      <c r="G5" s="28"/>
      <c r="H5" s="28"/>
      <c r="I5" s="28"/>
      <c r="J5" s="28"/>
      <c r="K5" s="28"/>
      <c r="L5" s="27">
        <f t="shared" si="1"/>
        <v>0</v>
      </c>
      <c r="M5" s="28"/>
      <c r="N5" s="28"/>
      <c r="O5" s="36">
        <v>40987</v>
      </c>
      <c r="P5" s="36">
        <v>41038</v>
      </c>
      <c r="Q5" s="35">
        <f t="shared" si="2"/>
        <v>51</v>
      </c>
      <c r="R5" s="36"/>
      <c r="S5" s="28"/>
    </row>
    <row r="6" spans="1:19" ht="15" customHeight="1" x14ac:dyDescent="0.2">
      <c r="A6" s="25">
        <f t="shared" si="0"/>
        <v>44079</v>
      </c>
      <c r="B6" s="20" t="s">
        <v>58</v>
      </c>
      <c r="C6" s="20" t="s">
        <v>39</v>
      </c>
      <c r="D6" s="18" t="s">
        <v>62</v>
      </c>
      <c r="E6" s="18" t="s">
        <v>105</v>
      </c>
      <c r="F6" s="90">
        <v>578130003680</v>
      </c>
      <c r="G6" s="90">
        <v>115559012415</v>
      </c>
      <c r="H6" s="79" t="s">
        <v>66</v>
      </c>
      <c r="I6" s="22" t="s">
        <v>4</v>
      </c>
      <c r="J6" s="27">
        <v>616.82000000000005</v>
      </c>
      <c r="K6" s="27">
        <v>43.18</v>
      </c>
      <c r="L6" s="27">
        <f t="shared" si="1"/>
        <v>660</v>
      </c>
      <c r="M6" s="27">
        <v>18.84</v>
      </c>
      <c r="N6" s="27">
        <v>35.031999999999996</v>
      </c>
      <c r="O6" s="36">
        <v>41038</v>
      </c>
      <c r="P6" s="36">
        <v>41165</v>
      </c>
      <c r="Q6" s="35">
        <f t="shared" si="2"/>
        <v>127</v>
      </c>
      <c r="R6" s="36">
        <v>41134</v>
      </c>
      <c r="S6" s="28"/>
    </row>
    <row r="7" spans="1:19" ht="15" customHeight="1" x14ac:dyDescent="0.2">
      <c r="A7" s="25">
        <f t="shared" si="0"/>
        <v>44080</v>
      </c>
      <c r="B7" s="20" t="s">
        <v>58</v>
      </c>
      <c r="C7" s="20" t="s">
        <v>39</v>
      </c>
      <c r="D7" s="18" t="s">
        <v>62</v>
      </c>
      <c r="E7" s="18" t="s">
        <v>105</v>
      </c>
      <c r="F7" s="86">
        <v>578130003685</v>
      </c>
      <c r="G7" s="86">
        <v>115559012415</v>
      </c>
      <c r="H7" s="79" t="s">
        <v>66</v>
      </c>
      <c r="I7" s="22" t="s">
        <v>4</v>
      </c>
      <c r="J7" s="28">
        <v>242.99</v>
      </c>
      <c r="K7" s="28">
        <v>17.010000000000002</v>
      </c>
      <c r="L7" s="27">
        <f t="shared" si="1"/>
        <v>260</v>
      </c>
      <c r="M7" s="28">
        <v>18.84</v>
      </c>
      <c r="N7" s="28">
        <v>13.8</v>
      </c>
      <c r="O7" s="36">
        <f t="shared" ref="O7:O32" si="3">+P6</f>
        <v>41165</v>
      </c>
      <c r="P7" s="36">
        <v>41263</v>
      </c>
      <c r="Q7" s="35">
        <f t="shared" si="2"/>
        <v>98</v>
      </c>
      <c r="R7" s="36">
        <v>41235</v>
      </c>
      <c r="S7" s="28"/>
    </row>
    <row r="8" spans="1:19" ht="15" customHeight="1" x14ac:dyDescent="0.2">
      <c r="A8" s="25">
        <f t="shared" si="0"/>
        <v>44081</v>
      </c>
      <c r="B8" s="20" t="s">
        <v>58</v>
      </c>
      <c r="C8" s="20" t="s">
        <v>39</v>
      </c>
      <c r="D8" s="18" t="s">
        <v>62</v>
      </c>
      <c r="E8" s="18" t="s">
        <v>105</v>
      </c>
      <c r="F8" s="86">
        <v>547910008668</v>
      </c>
      <c r="G8" s="86">
        <v>105537121254</v>
      </c>
      <c r="H8" s="79" t="s">
        <v>85</v>
      </c>
      <c r="I8" s="22" t="s">
        <v>86</v>
      </c>
      <c r="J8" s="28">
        <v>373.83</v>
      </c>
      <c r="K8" s="28">
        <v>26.17</v>
      </c>
      <c r="L8" s="27">
        <f t="shared" si="1"/>
        <v>400</v>
      </c>
      <c r="M8" s="28">
        <v>18.84</v>
      </c>
      <c r="N8" s="28">
        <v>21.234000000000002</v>
      </c>
      <c r="O8" s="36">
        <f t="shared" si="3"/>
        <v>41263</v>
      </c>
      <c r="P8" s="36">
        <v>41453</v>
      </c>
      <c r="Q8" s="35">
        <f t="shared" si="2"/>
        <v>190</v>
      </c>
      <c r="R8" s="36">
        <v>41434</v>
      </c>
      <c r="S8" s="28"/>
    </row>
    <row r="9" spans="1:19" ht="15" customHeight="1" x14ac:dyDescent="0.2">
      <c r="A9" s="25">
        <f t="shared" si="0"/>
        <v>44082</v>
      </c>
      <c r="B9" s="20" t="s">
        <v>58</v>
      </c>
      <c r="C9" s="20" t="s">
        <v>39</v>
      </c>
      <c r="D9" s="18" t="s">
        <v>62</v>
      </c>
      <c r="E9" s="18" t="s">
        <v>105</v>
      </c>
      <c r="F9" s="90">
        <v>564250004318</v>
      </c>
      <c r="G9" s="90">
        <v>115551006882</v>
      </c>
      <c r="H9" s="80" t="s">
        <v>88</v>
      </c>
      <c r="I9" s="22" t="s">
        <v>4</v>
      </c>
      <c r="J9" s="27">
        <v>186.92</v>
      </c>
      <c r="K9" s="27">
        <v>13.08</v>
      </c>
      <c r="L9" s="27">
        <f t="shared" si="1"/>
        <v>200</v>
      </c>
      <c r="M9" s="27">
        <v>18.84</v>
      </c>
      <c r="N9" s="27">
        <v>10.616</v>
      </c>
      <c r="O9" s="36">
        <f t="shared" si="3"/>
        <v>41453</v>
      </c>
      <c r="P9" s="36">
        <v>41578</v>
      </c>
      <c r="Q9" s="35">
        <f t="shared" si="2"/>
        <v>125</v>
      </c>
      <c r="R9" s="36">
        <v>41525</v>
      </c>
      <c r="S9" s="28"/>
    </row>
    <row r="10" spans="1:19" ht="15" customHeight="1" x14ac:dyDescent="0.2">
      <c r="A10" s="25">
        <f t="shared" si="0"/>
        <v>44083</v>
      </c>
      <c r="B10" s="20" t="s">
        <v>58</v>
      </c>
      <c r="C10" s="20" t="s">
        <v>39</v>
      </c>
      <c r="D10" s="18" t="s">
        <v>62</v>
      </c>
      <c r="E10" s="18" t="s">
        <v>105</v>
      </c>
      <c r="F10" s="86">
        <v>578130003721</v>
      </c>
      <c r="G10" s="86">
        <v>115559012415</v>
      </c>
      <c r="H10" s="79" t="s">
        <v>87</v>
      </c>
      <c r="I10" s="22" t="s">
        <v>4</v>
      </c>
      <c r="J10" s="28">
        <v>373.83</v>
      </c>
      <c r="K10" s="28">
        <v>26.17</v>
      </c>
      <c r="L10" s="27">
        <f t="shared" si="1"/>
        <v>400</v>
      </c>
      <c r="M10" s="28">
        <v>18.239999999999998</v>
      </c>
      <c r="N10" s="28">
        <v>21.93</v>
      </c>
      <c r="O10" s="36">
        <f t="shared" si="3"/>
        <v>41578</v>
      </c>
      <c r="P10" s="36">
        <v>41762</v>
      </c>
      <c r="Q10" s="35">
        <f t="shared" si="2"/>
        <v>184</v>
      </c>
      <c r="R10" s="36">
        <v>41755</v>
      </c>
      <c r="S10" s="28"/>
    </row>
    <row r="11" spans="1:19" ht="15" customHeight="1" x14ac:dyDescent="0.2">
      <c r="A11" s="25">
        <f t="shared" si="0"/>
        <v>44084</v>
      </c>
      <c r="B11" s="20" t="s">
        <v>58</v>
      </c>
      <c r="C11" s="20" t="s">
        <v>39</v>
      </c>
      <c r="D11" s="18" t="s">
        <v>62</v>
      </c>
      <c r="E11" s="18" t="s">
        <v>105</v>
      </c>
      <c r="F11" s="87">
        <v>505820024235</v>
      </c>
      <c r="G11" s="87">
        <v>115537004169</v>
      </c>
      <c r="H11" s="80" t="s">
        <v>115</v>
      </c>
      <c r="I11" s="22" t="s">
        <v>4</v>
      </c>
      <c r="J11" s="27">
        <v>121.5</v>
      </c>
      <c r="K11" s="27">
        <v>8.5</v>
      </c>
      <c r="L11" s="27">
        <f t="shared" si="1"/>
        <v>130</v>
      </c>
      <c r="M11" s="27">
        <v>18.239999999999998</v>
      </c>
      <c r="N11" s="27">
        <v>7.1269999999999998</v>
      </c>
      <c r="O11" s="36">
        <f t="shared" si="3"/>
        <v>41762</v>
      </c>
      <c r="P11" s="36">
        <v>41804</v>
      </c>
      <c r="Q11" s="35">
        <f t="shared" si="2"/>
        <v>42</v>
      </c>
      <c r="R11" s="36">
        <v>41799</v>
      </c>
      <c r="S11" s="28"/>
    </row>
    <row r="12" spans="1:19" ht="15" customHeight="1" x14ac:dyDescent="0.2">
      <c r="A12" s="25">
        <f t="shared" si="0"/>
        <v>44085</v>
      </c>
      <c r="B12" s="20" t="s">
        <v>58</v>
      </c>
      <c r="C12" s="20" t="s">
        <v>39</v>
      </c>
      <c r="D12" s="18" t="s">
        <v>62</v>
      </c>
      <c r="E12" s="18" t="s">
        <v>105</v>
      </c>
      <c r="F12" s="93">
        <v>578130003740</v>
      </c>
      <c r="G12" s="93">
        <v>115559012415</v>
      </c>
      <c r="H12" s="79" t="s">
        <v>87</v>
      </c>
      <c r="I12" s="22" t="s">
        <v>4</v>
      </c>
      <c r="J12" s="28">
        <v>196.26</v>
      </c>
      <c r="K12" s="28">
        <v>13.74</v>
      </c>
      <c r="L12" s="27">
        <f t="shared" si="1"/>
        <v>210</v>
      </c>
      <c r="M12" s="28">
        <v>18.239999999999998</v>
      </c>
      <c r="N12" s="28">
        <v>11.513</v>
      </c>
      <c r="O12" s="36">
        <f t="shared" si="3"/>
        <v>41804</v>
      </c>
      <c r="P12" s="36">
        <v>41922</v>
      </c>
      <c r="Q12" s="35">
        <f t="shared" si="2"/>
        <v>118</v>
      </c>
      <c r="R12" s="36">
        <v>41892</v>
      </c>
      <c r="S12" s="28"/>
    </row>
    <row r="13" spans="1:19" ht="15" customHeight="1" x14ac:dyDescent="0.2">
      <c r="A13" s="25">
        <f t="shared" si="0"/>
        <v>44086</v>
      </c>
      <c r="B13" s="20" t="s">
        <v>58</v>
      </c>
      <c r="C13" s="20" t="s">
        <v>39</v>
      </c>
      <c r="D13" s="18" t="s">
        <v>62</v>
      </c>
      <c r="E13" s="18" t="s">
        <v>105</v>
      </c>
      <c r="F13" s="93">
        <v>578130003747</v>
      </c>
      <c r="G13" s="93">
        <v>115559012415</v>
      </c>
      <c r="H13" s="79" t="s">
        <v>87</v>
      </c>
      <c r="I13" s="22" t="s">
        <v>4</v>
      </c>
      <c r="J13" s="28">
        <v>261.68</v>
      </c>
      <c r="K13" s="28">
        <v>18.32</v>
      </c>
      <c r="L13" s="27">
        <f t="shared" si="1"/>
        <v>280</v>
      </c>
      <c r="M13" s="28">
        <v>17.940000000000001</v>
      </c>
      <c r="N13" s="28">
        <v>15.608000000000001</v>
      </c>
      <c r="O13" s="36">
        <v>41922</v>
      </c>
      <c r="P13" s="36">
        <v>42050</v>
      </c>
      <c r="Q13" s="35">
        <f t="shared" si="2"/>
        <v>128</v>
      </c>
      <c r="R13" s="36">
        <v>42022</v>
      </c>
      <c r="S13" s="28"/>
    </row>
    <row r="14" spans="1:19" ht="15" customHeight="1" x14ac:dyDescent="0.2">
      <c r="A14" s="25">
        <f t="shared" si="0"/>
        <v>44087</v>
      </c>
      <c r="B14" s="20" t="s">
        <v>58</v>
      </c>
      <c r="C14" s="20" t="s">
        <v>39</v>
      </c>
      <c r="D14" s="18" t="s">
        <v>62</v>
      </c>
      <c r="E14" s="18" t="s">
        <v>105</v>
      </c>
      <c r="F14" s="83" t="s">
        <v>134</v>
      </c>
      <c r="G14" s="83" t="s">
        <v>135</v>
      </c>
      <c r="H14" s="80" t="s">
        <v>88</v>
      </c>
      <c r="I14" s="22" t="s">
        <v>4</v>
      </c>
      <c r="J14" s="28">
        <v>196.26</v>
      </c>
      <c r="K14" s="28">
        <v>13.74</v>
      </c>
      <c r="L14" s="27">
        <f t="shared" si="1"/>
        <v>210</v>
      </c>
      <c r="M14" s="28">
        <v>17.940000000000001</v>
      </c>
      <c r="N14" s="28">
        <v>11.706</v>
      </c>
      <c r="O14" s="36">
        <v>42050</v>
      </c>
      <c r="P14" s="36">
        <v>42179</v>
      </c>
      <c r="Q14" s="35">
        <f t="shared" si="2"/>
        <v>129</v>
      </c>
      <c r="R14" s="36">
        <v>42125</v>
      </c>
      <c r="S14" s="28"/>
    </row>
    <row r="15" spans="1:19" ht="15" customHeight="1" x14ac:dyDescent="0.2">
      <c r="A15" s="25">
        <f t="shared" si="0"/>
        <v>44088</v>
      </c>
      <c r="B15" s="20" t="s">
        <v>58</v>
      </c>
      <c r="C15" s="20" t="s">
        <v>39</v>
      </c>
      <c r="D15" s="18" t="s">
        <v>62</v>
      </c>
      <c r="E15" s="18" t="s">
        <v>105</v>
      </c>
      <c r="F15" s="83" t="s">
        <v>144</v>
      </c>
      <c r="G15" s="83" t="s">
        <v>141</v>
      </c>
      <c r="H15" s="79" t="s">
        <v>87</v>
      </c>
      <c r="I15" s="22" t="s">
        <v>4</v>
      </c>
      <c r="J15" s="28">
        <v>252.34</v>
      </c>
      <c r="K15" s="28">
        <v>17.66</v>
      </c>
      <c r="L15" s="27">
        <f t="shared" si="1"/>
        <v>270</v>
      </c>
      <c r="M15" s="28">
        <v>17.940000000000001</v>
      </c>
      <c r="N15" s="28">
        <v>15.05</v>
      </c>
      <c r="O15" s="36">
        <v>42179</v>
      </c>
      <c r="P15" s="36">
        <v>42300</v>
      </c>
      <c r="Q15" s="35">
        <f t="shared" si="2"/>
        <v>121</v>
      </c>
      <c r="R15" s="36">
        <v>42272</v>
      </c>
      <c r="S15" s="28"/>
    </row>
    <row r="16" spans="1:19" ht="15" customHeight="1" x14ac:dyDescent="0.2">
      <c r="A16" s="25">
        <f t="shared" si="0"/>
        <v>44089</v>
      </c>
      <c r="B16" s="20" t="s">
        <v>58</v>
      </c>
      <c r="C16" s="20" t="s">
        <v>39</v>
      </c>
      <c r="D16" s="18" t="s">
        <v>62</v>
      </c>
      <c r="E16" s="18" t="s">
        <v>105</v>
      </c>
      <c r="F16" s="30" t="s">
        <v>151</v>
      </c>
      <c r="G16" s="30" t="s">
        <v>141</v>
      </c>
      <c r="H16" s="79" t="s">
        <v>87</v>
      </c>
      <c r="I16" s="22" t="s">
        <v>4</v>
      </c>
      <c r="J16" s="27">
        <v>308.41000000000003</v>
      </c>
      <c r="K16" s="27">
        <v>21.59</v>
      </c>
      <c r="L16" s="27">
        <f t="shared" si="1"/>
        <v>330</v>
      </c>
      <c r="M16" s="27">
        <v>17.940000000000001</v>
      </c>
      <c r="N16" s="27">
        <v>18.395</v>
      </c>
      <c r="O16" s="36">
        <v>42300</v>
      </c>
      <c r="P16" s="36">
        <v>42484</v>
      </c>
      <c r="Q16" s="35">
        <f t="shared" si="2"/>
        <v>184</v>
      </c>
      <c r="R16" s="36">
        <v>42455</v>
      </c>
      <c r="S16" s="28"/>
    </row>
    <row r="17" spans="1:19" ht="15" customHeight="1" x14ac:dyDescent="0.2">
      <c r="A17" s="25">
        <f t="shared" si="0"/>
        <v>44090</v>
      </c>
      <c r="B17" s="20" t="s">
        <v>58</v>
      </c>
      <c r="C17" s="20" t="s">
        <v>39</v>
      </c>
      <c r="D17" s="18" t="s">
        <v>62</v>
      </c>
      <c r="E17" s="18" t="s">
        <v>105</v>
      </c>
      <c r="F17" s="83"/>
      <c r="G17" s="83"/>
      <c r="H17" s="79"/>
      <c r="I17" s="22"/>
      <c r="J17" s="28"/>
      <c r="K17" s="28"/>
      <c r="L17" s="27"/>
      <c r="M17" s="28"/>
      <c r="N17" s="28"/>
      <c r="O17" s="36"/>
      <c r="P17" s="36"/>
      <c r="Q17" s="35"/>
      <c r="R17" s="36"/>
      <c r="S17" s="28" t="s">
        <v>161</v>
      </c>
    </row>
    <row r="18" spans="1:19" ht="15" customHeight="1" x14ac:dyDescent="0.2">
      <c r="A18" s="25">
        <f t="shared" si="0"/>
        <v>44091</v>
      </c>
      <c r="B18" s="20" t="s">
        <v>58</v>
      </c>
      <c r="C18" s="20" t="s">
        <v>39</v>
      </c>
      <c r="D18" s="18" t="s">
        <v>62</v>
      </c>
      <c r="E18" s="18" t="s">
        <v>105</v>
      </c>
      <c r="F18" s="83" t="s">
        <v>157</v>
      </c>
      <c r="G18" s="83" t="s">
        <v>141</v>
      </c>
      <c r="H18" s="79" t="s">
        <v>87</v>
      </c>
      <c r="I18" s="22" t="s">
        <v>4</v>
      </c>
      <c r="J18" s="28">
        <v>327.10000000000002</v>
      </c>
      <c r="K18" s="28">
        <v>22.9</v>
      </c>
      <c r="L18" s="27">
        <f t="shared" ref="L18" si="4">J18+K18</f>
        <v>350</v>
      </c>
      <c r="M18" s="28">
        <v>17.940000000000001</v>
      </c>
      <c r="N18" s="28">
        <v>19.509</v>
      </c>
      <c r="O18" s="36">
        <v>42484</v>
      </c>
      <c r="P18" s="36">
        <v>42672</v>
      </c>
      <c r="Q18" s="35">
        <f t="shared" ref="Q18" si="5">+P18-O18</f>
        <v>188</v>
      </c>
      <c r="R18" s="36">
        <v>42643</v>
      </c>
      <c r="S18" s="28"/>
    </row>
    <row r="19" spans="1:19" ht="15" customHeight="1" x14ac:dyDescent="0.2">
      <c r="A19" s="25">
        <f t="shared" si="0"/>
        <v>44092</v>
      </c>
      <c r="B19" s="20" t="s">
        <v>58</v>
      </c>
      <c r="C19" s="20" t="s">
        <v>39</v>
      </c>
      <c r="D19" s="18" t="s">
        <v>62</v>
      </c>
      <c r="E19" s="18" t="s">
        <v>105</v>
      </c>
      <c r="F19" s="83" t="s">
        <v>167</v>
      </c>
      <c r="G19" s="83" t="s">
        <v>141</v>
      </c>
      <c r="H19" s="79" t="s">
        <v>87</v>
      </c>
      <c r="I19" s="22" t="s">
        <v>4</v>
      </c>
      <c r="J19" s="28">
        <v>289.72000000000003</v>
      </c>
      <c r="K19" s="28">
        <v>20.28</v>
      </c>
      <c r="L19" s="27">
        <f t="shared" si="1"/>
        <v>310</v>
      </c>
      <c r="M19" s="28">
        <v>18.239999999999998</v>
      </c>
      <c r="N19" s="28">
        <v>16.995999999999999</v>
      </c>
      <c r="O19" s="36">
        <v>42672</v>
      </c>
      <c r="P19" s="36">
        <v>42815</v>
      </c>
      <c r="Q19" s="35">
        <f t="shared" si="2"/>
        <v>143</v>
      </c>
      <c r="R19" s="36">
        <v>42788</v>
      </c>
      <c r="S19" s="28"/>
    </row>
    <row r="20" spans="1:19" ht="15" customHeight="1" x14ac:dyDescent="0.2">
      <c r="A20" s="25">
        <f t="shared" si="0"/>
        <v>44093</v>
      </c>
      <c r="B20" s="20" t="s">
        <v>58</v>
      </c>
      <c r="C20" s="20" t="s">
        <v>39</v>
      </c>
      <c r="D20" s="18" t="s">
        <v>62</v>
      </c>
      <c r="E20" s="18" t="s">
        <v>105</v>
      </c>
      <c r="F20" s="30" t="s">
        <v>170</v>
      </c>
      <c r="G20" s="30" t="s">
        <v>133</v>
      </c>
      <c r="H20" s="80" t="s">
        <v>115</v>
      </c>
      <c r="I20" s="22" t="s">
        <v>4</v>
      </c>
      <c r="J20" s="27">
        <v>280.37</v>
      </c>
      <c r="K20" s="27">
        <v>19.63</v>
      </c>
      <c r="L20" s="27">
        <f t="shared" si="1"/>
        <v>300</v>
      </c>
      <c r="M20" s="27">
        <v>18.239999999999998</v>
      </c>
      <c r="N20" s="27">
        <v>16.446999999999999</v>
      </c>
      <c r="O20" s="36">
        <v>42815</v>
      </c>
      <c r="P20" s="36">
        <v>42976</v>
      </c>
      <c r="Q20" s="35">
        <f t="shared" si="2"/>
        <v>161</v>
      </c>
      <c r="R20" s="36">
        <v>42968</v>
      </c>
      <c r="S20" s="28"/>
    </row>
    <row r="21" spans="1:19" ht="15" customHeight="1" x14ac:dyDescent="0.2">
      <c r="A21" s="25">
        <f t="shared" si="0"/>
        <v>44094</v>
      </c>
      <c r="B21" s="20" t="s">
        <v>58</v>
      </c>
      <c r="C21" s="20" t="s">
        <v>39</v>
      </c>
      <c r="D21" s="18" t="s">
        <v>62</v>
      </c>
      <c r="E21" s="18" t="s">
        <v>105</v>
      </c>
      <c r="F21" s="83" t="s">
        <v>180</v>
      </c>
      <c r="G21" s="83" t="s">
        <v>141</v>
      </c>
      <c r="H21" s="79" t="s">
        <v>87</v>
      </c>
      <c r="I21" s="22" t="s">
        <v>4</v>
      </c>
      <c r="J21" s="28">
        <v>205.61</v>
      </c>
      <c r="K21" s="28">
        <v>14.39</v>
      </c>
      <c r="L21" s="27">
        <f t="shared" si="1"/>
        <v>220</v>
      </c>
      <c r="M21" s="28">
        <v>18.239999999999998</v>
      </c>
      <c r="N21" s="28">
        <v>12.061</v>
      </c>
      <c r="O21" s="36">
        <v>42976</v>
      </c>
      <c r="P21" s="36">
        <v>43109</v>
      </c>
      <c r="Q21" s="35">
        <f t="shared" si="2"/>
        <v>133</v>
      </c>
      <c r="R21" s="36">
        <v>43056</v>
      </c>
      <c r="S21" s="28"/>
    </row>
    <row r="22" spans="1:19" ht="15" customHeight="1" x14ac:dyDescent="0.2">
      <c r="A22" s="25">
        <f t="shared" si="0"/>
        <v>44095</v>
      </c>
      <c r="B22" s="20" t="s">
        <v>58</v>
      </c>
      <c r="C22" s="20" t="s">
        <v>39</v>
      </c>
      <c r="D22" s="18" t="s">
        <v>62</v>
      </c>
      <c r="E22" s="18" t="s">
        <v>105</v>
      </c>
      <c r="F22" s="87">
        <v>505820024295</v>
      </c>
      <c r="G22" s="30" t="s">
        <v>186</v>
      </c>
      <c r="H22" s="80" t="s">
        <v>115</v>
      </c>
      <c r="I22" s="22" t="s">
        <v>4</v>
      </c>
      <c r="J22" s="27">
        <v>364.49</v>
      </c>
      <c r="K22" s="27">
        <v>25.51</v>
      </c>
      <c r="L22" s="27">
        <f t="shared" si="1"/>
        <v>390</v>
      </c>
      <c r="M22" s="27">
        <v>21.24</v>
      </c>
      <c r="N22" s="27">
        <v>18.361999999999998</v>
      </c>
      <c r="O22" s="36">
        <v>43110</v>
      </c>
      <c r="P22" s="36">
        <v>43270</v>
      </c>
      <c r="Q22" s="35">
        <f t="shared" si="2"/>
        <v>160</v>
      </c>
      <c r="R22" s="36">
        <v>43246</v>
      </c>
      <c r="S22" s="28" t="s">
        <v>187</v>
      </c>
    </row>
    <row r="23" spans="1:19" ht="15" customHeight="1" x14ac:dyDescent="0.2">
      <c r="A23" s="25">
        <f t="shared" si="0"/>
        <v>44096</v>
      </c>
      <c r="B23" s="20" t="s">
        <v>58</v>
      </c>
      <c r="C23" s="20" t="s">
        <v>39</v>
      </c>
      <c r="D23" s="18" t="s">
        <v>62</v>
      </c>
      <c r="E23" s="18" t="s">
        <v>105</v>
      </c>
      <c r="F23" s="83" t="s">
        <v>194</v>
      </c>
      <c r="G23" s="83" t="s">
        <v>135</v>
      </c>
      <c r="H23" s="80" t="s">
        <v>88</v>
      </c>
      <c r="I23" s="22" t="s">
        <v>4</v>
      </c>
      <c r="J23" s="28">
        <v>205.61</v>
      </c>
      <c r="K23" s="28">
        <v>14.39</v>
      </c>
      <c r="L23" s="27">
        <f t="shared" si="1"/>
        <v>220</v>
      </c>
      <c r="M23" s="28">
        <v>18.739999999999998</v>
      </c>
      <c r="N23" s="28">
        <v>11.74</v>
      </c>
      <c r="O23" s="36">
        <v>43270</v>
      </c>
      <c r="P23" s="36">
        <v>43401</v>
      </c>
      <c r="Q23" s="35">
        <f t="shared" si="2"/>
        <v>131</v>
      </c>
      <c r="R23" s="36">
        <v>43347</v>
      </c>
      <c r="S23" s="28"/>
    </row>
    <row r="24" spans="1:19" ht="15" customHeight="1" x14ac:dyDescent="0.2">
      <c r="A24" s="25">
        <f t="shared" si="0"/>
        <v>44097</v>
      </c>
      <c r="B24" s="20" t="s">
        <v>58</v>
      </c>
      <c r="C24" s="20" t="s">
        <v>39</v>
      </c>
      <c r="D24" s="18" t="s">
        <v>62</v>
      </c>
      <c r="E24" s="18" t="s">
        <v>105</v>
      </c>
      <c r="F24" s="83" t="s">
        <v>201</v>
      </c>
      <c r="G24" s="83" t="s">
        <v>141</v>
      </c>
      <c r="H24" s="79" t="s">
        <v>87</v>
      </c>
      <c r="I24" s="22" t="s">
        <v>4</v>
      </c>
      <c r="J24" s="28">
        <v>299.07</v>
      </c>
      <c r="K24" s="28">
        <v>20.93</v>
      </c>
      <c r="L24" s="27">
        <f t="shared" si="1"/>
        <v>320</v>
      </c>
      <c r="M24" s="28">
        <v>18.739999999999998</v>
      </c>
      <c r="N24" s="28">
        <v>17.076000000000001</v>
      </c>
      <c r="O24" s="36">
        <v>43401</v>
      </c>
      <c r="P24" s="36">
        <v>43540</v>
      </c>
      <c r="Q24" s="35">
        <f t="shared" si="2"/>
        <v>139</v>
      </c>
      <c r="R24" s="36">
        <v>43513</v>
      </c>
      <c r="S24" s="28"/>
    </row>
    <row r="25" spans="1:19" ht="15" customHeight="1" x14ac:dyDescent="0.2">
      <c r="A25" s="25">
        <f t="shared" si="0"/>
        <v>44098</v>
      </c>
      <c r="B25" s="20" t="s">
        <v>58</v>
      </c>
      <c r="C25" s="20" t="s">
        <v>39</v>
      </c>
      <c r="D25" s="18" t="s">
        <v>62</v>
      </c>
      <c r="E25" s="18" t="s">
        <v>105</v>
      </c>
      <c r="F25" s="30" t="s">
        <v>207</v>
      </c>
      <c r="G25" s="30" t="s">
        <v>133</v>
      </c>
      <c r="H25" s="80" t="s">
        <v>115</v>
      </c>
      <c r="I25" s="22" t="s">
        <v>4</v>
      </c>
      <c r="J25" s="27">
        <v>280.37</v>
      </c>
      <c r="K25" s="27">
        <v>19.63</v>
      </c>
      <c r="L25" s="27">
        <f t="shared" si="1"/>
        <v>300</v>
      </c>
      <c r="M25" s="27">
        <v>18.34</v>
      </c>
      <c r="N25" s="27">
        <v>16.358000000000001</v>
      </c>
      <c r="O25" s="36">
        <v>43540</v>
      </c>
      <c r="P25" s="36">
        <v>43681</v>
      </c>
      <c r="Q25" s="35">
        <f t="shared" si="2"/>
        <v>141</v>
      </c>
      <c r="R25" s="36">
        <v>43675</v>
      </c>
      <c r="S25" s="28"/>
    </row>
    <row r="26" spans="1:19" ht="15" customHeight="1" x14ac:dyDescent="0.2">
      <c r="A26" s="25">
        <f t="shared" si="0"/>
        <v>44099</v>
      </c>
      <c r="B26" s="20" t="s">
        <v>58</v>
      </c>
      <c r="C26" s="20" t="s">
        <v>39</v>
      </c>
      <c r="D26" s="18" t="s">
        <v>62</v>
      </c>
      <c r="E26" s="18" t="s">
        <v>105</v>
      </c>
      <c r="F26" s="83" t="s">
        <v>213</v>
      </c>
      <c r="G26" s="83" t="s">
        <v>141</v>
      </c>
      <c r="H26" s="79" t="s">
        <v>87</v>
      </c>
      <c r="I26" s="22" t="s">
        <v>4</v>
      </c>
      <c r="J26" s="28">
        <v>205.61</v>
      </c>
      <c r="K26" s="28">
        <v>14.39</v>
      </c>
      <c r="L26" s="27">
        <f t="shared" si="1"/>
        <v>220</v>
      </c>
      <c r="M26" s="28">
        <v>18.34</v>
      </c>
      <c r="N26" s="28">
        <v>11.996</v>
      </c>
      <c r="O26" s="36">
        <v>43681</v>
      </c>
      <c r="P26" s="36">
        <v>43814</v>
      </c>
      <c r="Q26" s="35">
        <f t="shared" si="2"/>
        <v>133</v>
      </c>
      <c r="R26" s="36">
        <v>43779</v>
      </c>
      <c r="S26" s="28"/>
    </row>
    <row r="27" spans="1:19" ht="15" customHeight="1" x14ac:dyDescent="0.2">
      <c r="A27" s="25">
        <f t="shared" si="0"/>
        <v>44100</v>
      </c>
      <c r="B27" s="20" t="s">
        <v>58</v>
      </c>
      <c r="C27" s="20" t="s">
        <v>39</v>
      </c>
      <c r="D27" s="18" t="s">
        <v>62</v>
      </c>
      <c r="E27" s="18" t="s">
        <v>105</v>
      </c>
      <c r="F27" s="30"/>
      <c r="G27" s="30"/>
      <c r="H27" s="23"/>
      <c r="I27" s="22"/>
      <c r="J27" s="27"/>
      <c r="K27" s="27"/>
      <c r="L27" s="27">
        <f t="shared" si="1"/>
        <v>0</v>
      </c>
      <c r="M27" s="27"/>
      <c r="N27" s="27"/>
      <c r="O27" s="36">
        <v>0</v>
      </c>
      <c r="P27" s="36"/>
      <c r="Q27" s="35">
        <f t="shared" si="2"/>
        <v>0</v>
      </c>
      <c r="R27" s="36"/>
      <c r="S27" s="28" t="s">
        <v>223</v>
      </c>
    </row>
    <row r="28" spans="1:19" ht="15" customHeight="1" x14ac:dyDescent="0.2">
      <c r="A28" s="25">
        <f t="shared" si="0"/>
        <v>44101</v>
      </c>
      <c r="B28" s="20" t="s">
        <v>58</v>
      </c>
      <c r="C28" s="20" t="s">
        <v>39</v>
      </c>
      <c r="D28" s="18" t="s">
        <v>62</v>
      </c>
      <c r="E28" s="18" t="s">
        <v>105</v>
      </c>
      <c r="F28" s="29"/>
      <c r="G28" s="22"/>
      <c r="H28" s="23"/>
      <c r="I28" s="22"/>
      <c r="J28" s="27"/>
      <c r="K28" s="27"/>
      <c r="L28" s="27">
        <f t="shared" si="1"/>
        <v>0</v>
      </c>
      <c r="M28" s="27"/>
      <c r="N28" s="27"/>
      <c r="O28" s="36">
        <f t="shared" si="3"/>
        <v>0</v>
      </c>
      <c r="P28" s="36"/>
      <c r="Q28" s="35">
        <f t="shared" si="2"/>
        <v>0</v>
      </c>
      <c r="R28" s="36"/>
      <c r="S28" s="28" t="s">
        <v>223</v>
      </c>
    </row>
    <row r="29" spans="1:19" ht="15" x14ac:dyDescent="0.2">
      <c r="A29" s="25">
        <f t="shared" si="0"/>
        <v>44102</v>
      </c>
      <c r="B29" s="20" t="s">
        <v>58</v>
      </c>
      <c r="C29" s="20" t="s">
        <v>39</v>
      </c>
      <c r="D29" s="18" t="s">
        <v>62</v>
      </c>
      <c r="E29" s="18" t="s">
        <v>105</v>
      </c>
      <c r="F29" s="29"/>
      <c r="G29" s="22"/>
      <c r="H29" s="23"/>
      <c r="I29" s="22"/>
      <c r="J29" s="27"/>
      <c r="K29" s="27"/>
      <c r="L29" s="27">
        <f t="shared" si="1"/>
        <v>0</v>
      </c>
      <c r="M29" s="27"/>
      <c r="N29" s="27"/>
      <c r="O29" s="36">
        <f t="shared" si="3"/>
        <v>0</v>
      </c>
      <c r="P29" s="36"/>
      <c r="Q29" s="35">
        <f t="shared" si="2"/>
        <v>0</v>
      </c>
      <c r="R29" s="36"/>
      <c r="S29" s="28" t="s">
        <v>223</v>
      </c>
    </row>
    <row r="30" spans="1:19" ht="15" x14ac:dyDescent="0.2">
      <c r="A30" s="25">
        <f t="shared" si="0"/>
        <v>44103</v>
      </c>
      <c r="B30" s="20" t="s">
        <v>58</v>
      </c>
      <c r="C30" s="20" t="s">
        <v>39</v>
      </c>
      <c r="D30" s="18" t="s">
        <v>62</v>
      </c>
      <c r="E30" s="18" t="s">
        <v>105</v>
      </c>
      <c r="F30" s="26"/>
      <c r="G30" s="29"/>
      <c r="H30" s="23"/>
      <c r="I30" s="30"/>
      <c r="J30" s="27"/>
      <c r="K30" s="27"/>
      <c r="L30" s="27">
        <f t="shared" si="1"/>
        <v>0</v>
      </c>
      <c r="M30" s="27"/>
      <c r="N30" s="27"/>
      <c r="O30" s="36">
        <f t="shared" si="3"/>
        <v>0</v>
      </c>
      <c r="P30" s="36"/>
      <c r="Q30" s="35">
        <f t="shared" si="2"/>
        <v>0</v>
      </c>
      <c r="R30" s="36"/>
      <c r="S30" s="28" t="s">
        <v>223</v>
      </c>
    </row>
    <row r="31" spans="1:19" ht="15" x14ac:dyDescent="0.2">
      <c r="A31" s="25">
        <f t="shared" si="0"/>
        <v>44104</v>
      </c>
      <c r="B31" s="20" t="s">
        <v>58</v>
      </c>
      <c r="C31" s="20" t="s">
        <v>39</v>
      </c>
      <c r="D31" s="18" t="s">
        <v>62</v>
      </c>
      <c r="E31" s="18" t="s">
        <v>105</v>
      </c>
      <c r="F31" s="31"/>
      <c r="G31" s="22"/>
      <c r="H31" s="23"/>
      <c r="I31" s="22"/>
      <c r="J31" s="27"/>
      <c r="K31" s="27"/>
      <c r="L31" s="27">
        <f t="shared" si="1"/>
        <v>0</v>
      </c>
      <c r="M31" s="27"/>
      <c r="N31" s="27"/>
      <c r="O31" s="36">
        <f t="shared" si="3"/>
        <v>0</v>
      </c>
      <c r="P31" s="36"/>
      <c r="Q31" s="35">
        <f t="shared" si="2"/>
        <v>0</v>
      </c>
      <c r="R31" s="36"/>
      <c r="S31" s="28"/>
    </row>
    <row r="32" spans="1:19" x14ac:dyDescent="0.2">
      <c r="A32" s="25"/>
      <c r="B32" s="20" t="s">
        <v>58</v>
      </c>
      <c r="C32" s="20" t="s">
        <v>39</v>
      </c>
      <c r="D32" s="28"/>
      <c r="E32" s="28"/>
      <c r="F32" s="31"/>
      <c r="G32" s="22"/>
      <c r="H32" s="23"/>
      <c r="I32" s="22"/>
      <c r="J32" s="27"/>
      <c r="K32" s="27"/>
      <c r="L32" s="27">
        <f t="shared" si="1"/>
        <v>0</v>
      </c>
      <c r="M32" s="27"/>
      <c r="N32" s="27"/>
      <c r="O32" s="36">
        <f t="shared" si="3"/>
        <v>0</v>
      </c>
      <c r="P32" s="36"/>
      <c r="Q32" s="39">
        <f t="shared" si="2"/>
        <v>0</v>
      </c>
      <c r="R32" s="36"/>
      <c r="S32" s="28"/>
    </row>
    <row r="33" spans="1:14" ht="15" thickBot="1" x14ac:dyDescent="0.25">
      <c r="A33" s="14"/>
      <c r="F33" s="15" t="s">
        <v>3</v>
      </c>
      <c r="G33" s="15"/>
      <c r="H33" s="15"/>
      <c r="I33" s="15"/>
      <c r="J33" s="16">
        <f>SUM(J2:J32)</f>
        <v>5588.7899999999981</v>
      </c>
      <c r="K33" s="16">
        <f t="shared" ref="K33:N33" si="6">SUM(K2:K32)</f>
        <v>391.21</v>
      </c>
      <c r="L33" s="16">
        <f t="shared" si="6"/>
        <v>5980</v>
      </c>
      <c r="M33" s="15"/>
      <c r="N33" s="16">
        <f t="shared" si="6"/>
        <v>322.55600000000004</v>
      </c>
    </row>
    <row r="34" spans="1:14" x14ac:dyDescent="0.2">
      <c r="A34" s="14"/>
    </row>
    <row r="35" spans="1:14" x14ac:dyDescent="0.2">
      <c r="A35" s="14"/>
      <c r="G35" s="10"/>
      <c r="H35" s="11" t="s">
        <v>2</v>
      </c>
      <c r="I35" s="10"/>
      <c r="L35" s="9" t="e">
        <f>#REF!-L33</f>
        <v>#REF!</v>
      </c>
    </row>
    <row r="36" spans="1:14" x14ac:dyDescent="0.2">
      <c r="A36" s="14"/>
      <c r="G36" s="8"/>
      <c r="I36" s="7">
        <v>24968</v>
      </c>
      <c r="J36" s="6">
        <v>29830</v>
      </c>
      <c r="L36" s="5">
        <f>J36-I36</f>
        <v>4862</v>
      </c>
    </row>
    <row r="37" spans="1:14" x14ac:dyDescent="0.2">
      <c r="A37" s="14"/>
      <c r="G37" s="4"/>
      <c r="I37" s="3" t="s">
        <v>1</v>
      </c>
      <c r="J37" s="3" t="s">
        <v>0</v>
      </c>
      <c r="L37" s="2">
        <f>L36/N33</f>
        <v>15.073351604062548</v>
      </c>
    </row>
    <row r="38" spans="1:14" x14ac:dyDescent="0.2">
      <c r="A38" s="14"/>
    </row>
    <row r="39" spans="1:14" x14ac:dyDescent="0.2">
      <c r="A39" s="14"/>
    </row>
    <row r="40" spans="1:14" x14ac:dyDescent="0.2">
      <c r="A40" s="14"/>
    </row>
    <row r="41" spans="1:14" x14ac:dyDescent="0.2">
      <c r="A41" s="14"/>
    </row>
    <row r="42" spans="1:14" x14ac:dyDescent="0.2">
      <c r="A42" s="14"/>
    </row>
    <row r="43" spans="1:14" x14ac:dyDescent="0.2">
      <c r="A43" s="14"/>
    </row>
    <row r="44" spans="1:14" x14ac:dyDescent="0.2">
      <c r="A44" s="14"/>
    </row>
  </sheetData>
  <phoneticPr fontId="7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44"/>
  <sheetViews>
    <sheetView topLeftCell="E10" workbookViewId="0">
      <selection activeCell="N31" sqref="N31"/>
    </sheetView>
  </sheetViews>
  <sheetFormatPr defaultColWidth="9" defaultRowHeight="14.25" x14ac:dyDescent="0.2"/>
  <cols>
    <col min="1" max="1" width="9.75" style="1" bestFit="1" customWidth="1"/>
    <col min="2" max="2" width="11.25" style="1" bestFit="1" customWidth="1"/>
    <col min="3" max="3" width="9" style="1"/>
    <col min="4" max="4" width="11.625" style="1" customWidth="1"/>
    <col min="5" max="5" width="22.75" style="1" customWidth="1"/>
    <col min="6" max="6" width="23.125" style="1" customWidth="1"/>
    <col min="7" max="7" width="17" style="1" customWidth="1"/>
    <col min="8" max="8" width="36.375" style="1" customWidth="1"/>
    <col min="9" max="9" width="12.875" style="1" customWidth="1"/>
    <col min="10" max="10" width="13.375" style="1" customWidth="1"/>
    <col min="11" max="11" width="14.625" style="1" customWidth="1"/>
    <col min="12" max="12" width="15.25" style="1" bestFit="1" customWidth="1"/>
    <col min="13" max="13" width="9.375" style="1" bestFit="1" customWidth="1"/>
    <col min="14" max="14" width="11.75" style="1" bestFit="1" customWidth="1"/>
    <col min="15" max="15" width="12.125" style="37" customWidth="1"/>
    <col min="16" max="16" width="12.625" style="37" customWidth="1"/>
    <col min="17" max="18" width="9" style="37"/>
    <col min="19" max="16384" width="9" style="1"/>
  </cols>
  <sheetData>
    <row r="1" spans="1:19" s="13" customFormat="1" ht="45" x14ac:dyDescent="0.2">
      <c r="A1" s="32" t="s">
        <v>31</v>
      </c>
      <c r="B1" s="32" t="s">
        <v>28</v>
      </c>
      <c r="C1" s="17" t="s">
        <v>29</v>
      </c>
      <c r="D1" s="33" t="s">
        <v>27</v>
      </c>
      <c r="E1" s="33" t="s">
        <v>25</v>
      </c>
      <c r="F1" s="17" t="s">
        <v>23</v>
      </c>
      <c r="G1" s="17" t="s">
        <v>22</v>
      </c>
      <c r="H1" s="17" t="s">
        <v>21</v>
      </c>
      <c r="I1" s="17" t="s">
        <v>20</v>
      </c>
      <c r="J1" s="17" t="s">
        <v>19</v>
      </c>
      <c r="K1" s="17" t="s">
        <v>18</v>
      </c>
      <c r="L1" s="17" t="s">
        <v>17</v>
      </c>
      <c r="M1" s="17" t="s">
        <v>16</v>
      </c>
      <c r="N1" s="17" t="s">
        <v>15</v>
      </c>
      <c r="O1" s="34" t="s">
        <v>32</v>
      </c>
      <c r="P1" s="34" t="s">
        <v>35</v>
      </c>
      <c r="Q1" s="34" t="s">
        <v>34</v>
      </c>
      <c r="R1" s="34" t="s">
        <v>33</v>
      </c>
      <c r="S1" s="34" t="s">
        <v>42</v>
      </c>
    </row>
    <row r="2" spans="1:19" s="12" customFormat="1" ht="15" customHeight="1" x14ac:dyDescent="0.2">
      <c r="A2" s="19">
        <v>44075</v>
      </c>
      <c r="B2" s="20" t="s">
        <v>58</v>
      </c>
      <c r="C2" s="20" t="s">
        <v>40</v>
      </c>
      <c r="D2" s="18" t="s">
        <v>63</v>
      </c>
      <c r="E2" s="18" t="s">
        <v>106</v>
      </c>
      <c r="F2" s="20"/>
      <c r="G2" s="20"/>
      <c r="H2" s="20"/>
      <c r="I2" s="20"/>
      <c r="J2" s="20"/>
      <c r="K2" s="20"/>
      <c r="L2" s="20"/>
      <c r="M2" s="20"/>
      <c r="N2" s="20"/>
      <c r="O2" s="68"/>
      <c r="P2" s="68"/>
      <c r="Q2" s="68"/>
      <c r="R2" s="68"/>
      <c r="S2" s="69"/>
    </row>
    <row r="3" spans="1:19" ht="15" customHeight="1" x14ac:dyDescent="0.2">
      <c r="A3" s="25">
        <f>+A2+1</f>
        <v>44076</v>
      </c>
      <c r="B3" s="20" t="s">
        <v>58</v>
      </c>
      <c r="C3" s="20" t="s">
        <v>40</v>
      </c>
      <c r="D3" s="18" t="s">
        <v>63</v>
      </c>
      <c r="E3" s="18" t="s">
        <v>106</v>
      </c>
      <c r="F3" s="21"/>
      <c r="G3" s="22"/>
      <c r="H3" s="23"/>
      <c r="I3" s="22"/>
      <c r="J3" s="24"/>
      <c r="K3" s="24"/>
      <c r="L3" s="27">
        <f>J3+K3</f>
        <v>0</v>
      </c>
      <c r="M3" s="24"/>
      <c r="N3" s="24"/>
      <c r="O3" s="39">
        <v>0</v>
      </c>
      <c r="P3" s="35"/>
      <c r="Q3" s="35">
        <f>+P3-O3</f>
        <v>0</v>
      </c>
      <c r="R3" s="36"/>
      <c r="S3" s="28"/>
    </row>
    <row r="4" spans="1:19" ht="15" customHeight="1" x14ac:dyDescent="0.2">
      <c r="A4" s="25">
        <f t="shared" ref="A4:A31" si="0">+A3+1</f>
        <v>44077</v>
      </c>
      <c r="B4" s="20" t="s">
        <v>58</v>
      </c>
      <c r="C4" s="20" t="s">
        <v>40</v>
      </c>
      <c r="D4" s="18" t="s">
        <v>63</v>
      </c>
      <c r="E4" s="18" t="s">
        <v>106</v>
      </c>
      <c r="F4" s="28"/>
      <c r="G4" s="28"/>
      <c r="H4" s="28"/>
      <c r="I4" s="22" t="s">
        <v>4</v>
      </c>
      <c r="J4" s="28"/>
      <c r="K4" s="28"/>
      <c r="L4" s="27">
        <f t="shared" ref="L4:L32" si="1">J4+K4</f>
        <v>0</v>
      </c>
      <c r="M4" s="28"/>
      <c r="N4" s="28"/>
      <c r="O4" s="36">
        <v>32758</v>
      </c>
      <c r="P4" s="36">
        <v>32873</v>
      </c>
      <c r="Q4" s="35">
        <f t="shared" ref="Q4:Q32" si="2">+P4-O4</f>
        <v>115</v>
      </c>
      <c r="R4" s="36"/>
      <c r="S4" s="28"/>
    </row>
    <row r="5" spans="1:19" ht="15" customHeight="1" x14ac:dyDescent="0.2">
      <c r="A5" s="25">
        <f t="shared" si="0"/>
        <v>44078</v>
      </c>
      <c r="B5" s="20" t="s">
        <v>58</v>
      </c>
      <c r="C5" s="20" t="s">
        <v>40</v>
      </c>
      <c r="D5" s="18" t="s">
        <v>63</v>
      </c>
      <c r="E5" s="18" t="s">
        <v>106</v>
      </c>
      <c r="F5" s="89">
        <v>600007933</v>
      </c>
      <c r="G5" s="86">
        <v>115548007351</v>
      </c>
      <c r="H5" s="80" t="s">
        <v>90</v>
      </c>
      <c r="I5" s="22" t="s">
        <v>4</v>
      </c>
      <c r="J5" s="28">
        <v>738.32</v>
      </c>
      <c r="K5" s="28">
        <v>51.68</v>
      </c>
      <c r="L5" s="27">
        <f t="shared" si="1"/>
        <v>790</v>
      </c>
      <c r="M5" s="28">
        <v>18.84</v>
      </c>
      <c r="N5" s="28">
        <v>41.932000000000002</v>
      </c>
      <c r="O5" s="36">
        <v>32873</v>
      </c>
      <c r="P5" s="36">
        <v>32970</v>
      </c>
      <c r="Q5" s="35">
        <f t="shared" si="2"/>
        <v>97</v>
      </c>
      <c r="R5" s="36">
        <v>32954</v>
      </c>
      <c r="S5" s="28"/>
    </row>
    <row r="6" spans="1:19" ht="15" customHeight="1" x14ac:dyDescent="0.2">
      <c r="A6" s="25">
        <f t="shared" si="0"/>
        <v>44079</v>
      </c>
      <c r="B6" s="20" t="s">
        <v>58</v>
      </c>
      <c r="C6" s="20" t="s">
        <v>40</v>
      </c>
      <c r="D6" s="18" t="s">
        <v>63</v>
      </c>
      <c r="E6" s="18" t="s">
        <v>106</v>
      </c>
      <c r="F6" s="87">
        <v>576230009091</v>
      </c>
      <c r="G6" s="90">
        <v>115560014761</v>
      </c>
      <c r="H6" s="80" t="s">
        <v>76</v>
      </c>
      <c r="I6" s="22" t="s">
        <v>4</v>
      </c>
      <c r="J6" s="27">
        <v>205.61</v>
      </c>
      <c r="K6" s="27">
        <v>14.39</v>
      </c>
      <c r="L6" s="27">
        <f t="shared" si="1"/>
        <v>220</v>
      </c>
      <c r="M6" s="27">
        <v>18.84</v>
      </c>
      <c r="N6" s="27">
        <v>11.68</v>
      </c>
      <c r="O6" s="36">
        <f t="shared" ref="O6:O32" si="3">+P5</f>
        <v>32970</v>
      </c>
      <c r="P6" s="36">
        <v>33055</v>
      </c>
      <c r="Q6" s="35">
        <f t="shared" si="2"/>
        <v>85</v>
      </c>
      <c r="R6" s="36">
        <v>33037</v>
      </c>
      <c r="S6" s="28"/>
    </row>
    <row r="7" spans="1:19" ht="15" customHeight="1" x14ac:dyDescent="0.2">
      <c r="A7" s="25">
        <f t="shared" si="0"/>
        <v>44080</v>
      </c>
      <c r="B7" s="20" t="s">
        <v>58</v>
      </c>
      <c r="C7" s="20" t="s">
        <v>40</v>
      </c>
      <c r="D7" s="18" t="s">
        <v>63</v>
      </c>
      <c r="E7" s="18" t="s">
        <v>106</v>
      </c>
      <c r="F7" s="88">
        <v>576230009101</v>
      </c>
      <c r="G7" s="86">
        <v>115560014761</v>
      </c>
      <c r="H7" s="80" t="s">
        <v>76</v>
      </c>
      <c r="I7" s="22" t="s">
        <v>4</v>
      </c>
      <c r="J7" s="28">
        <v>196.26</v>
      </c>
      <c r="K7" s="28">
        <v>13.74</v>
      </c>
      <c r="L7" s="27">
        <f t="shared" si="1"/>
        <v>210</v>
      </c>
      <c r="M7" s="28">
        <v>18.84</v>
      </c>
      <c r="N7" s="28">
        <v>11.15</v>
      </c>
      <c r="O7" s="36">
        <f t="shared" si="3"/>
        <v>33055</v>
      </c>
      <c r="P7" s="36">
        <v>33148</v>
      </c>
      <c r="Q7" s="35">
        <f t="shared" si="2"/>
        <v>93</v>
      </c>
      <c r="R7" s="36">
        <v>33130</v>
      </c>
      <c r="S7" s="28"/>
    </row>
    <row r="8" spans="1:19" ht="15" customHeight="1" x14ac:dyDescent="0.2">
      <c r="A8" s="25">
        <f t="shared" si="0"/>
        <v>44081</v>
      </c>
      <c r="B8" s="20" t="s">
        <v>58</v>
      </c>
      <c r="C8" s="20" t="s">
        <v>40</v>
      </c>
      <c r="D8" s="18" t="s">
        <v>63</v>
      </c>
      <c r="E8" s="18" t="s">
        <v>106</v>
      </c>
      <c r="F8" s="88">
        <v>576230009109</v>
      </c>
      <c r="G8" s="86">
        <v>115560014761</v>
      </c>
      <c r="H8" s="80" t="s">
        <v>76</v>
      </c>
      <c r="I8" s="22" t="s">
        <v>4</v>
      </c>
      <c r="J8" s="28">
        <v>177.57</v>
      </c>
      <c r="K8" s="28">
        <v>12.43</v>
      </c>
      <c r="L8" s="27">
        <f t="shared" si="1"/>
        <v>190</v>
      </c>
      <c r="M8" s="28">
        <v>18.84</v>
      </c>
      <c r="N8" s="28">
        <v>10.08</v>
      </c>
      <c r="O8" s="36">
        <f t="shared" si="3"/>
        <v>33148</v>
      </c>
      <c r="P8" s="36">
        <v>33234</v>
      </c>
      <c r="Q8" s="35">
        <f t="shared" si="2"/>
        <v>86</v>
      </c>
      <c r="R8" s="36">
        <v>33208</v>
      </c>
      <c r="S8" s="28" t="s">
        <v>89</v>
      </c>
    </row>
    <row r="9" spans="1:19" ht="15" customHeight="1" x14ac:dyDescent="0.2">
      <c r="A9" s="25">
        <f t="shared" si="0"/>
        <v>44082</v>
      </c>
      <c r="B9" s="20" t="s">
        <v>58</v>
      </c>
      <c r="C9" s="20" t="s">
        <v>40</v>
      </c>
      <c r="D9" s="18" t="s">
        <v>63</v>
      </c>
      <c r="E9" s="18" t="s">
        <v>106</v>
      </c>
      <c r="F9" s="26">
        <v>600007988</v>
      </c>
      <c r="G9" s="90">
        <v>115548007351</v>
      </c>
      <c r="H9" s="80" t="s">
        <v>90</v>
      </c>
      <c r="I9" s="22" t="s">
        <v>4</v>
      </c>
      <c r="J9" s="27">
        <v>223.96</v>
      </c>
      <c r="K9" s="27">
        <v>15.68</v>
      </c>
      <c r="L9" s="27">
        <f t="shared" si="1"/>
        <v>239.64000000000001</v>
      </c>
      <c r="M9" s="27">
        <v>18.84</v>
      </c>
      <c r="N9" s="27">
        <v>12.72</v>
      </c>
      <c r="O9" s="36">
        <f t="shared" si="3"/>
        <v>33234</v>
      </c>
      <c r="P9" s="36">
        <v>33339</v>
      </c>
      <c r="Q9" s="35">
        <f t="shared" si="2"/>
        <v>105</v>
      </c>
      <c r="R9" s="36">
        <v>33323</v>
      </c>
      <c r="S9" s="28"/>
    </row>
    <row r="10" spans="1:19" ht="15" customHeight="1" x14ac:dyDescent="0.2">
      <c r="A10" s="25">
        <f t="shared" si="0"/>
        <v>44083</v>
      </c>
      <c r="B10" s="20" t="s">
        <v>58</v>
      </c>
      <c r="C10" s="20" t="s">
        <v>40</v>
      </c>
      <c r="D10" s="18" t="s">
        <v>63</v>
      </c>
      <c r="E10" s="18" t="s">
        <v>106</v>
      </c>
      <c r="F10" s="88">
        <v>576230009134</v>
      </c>
      <c r="G10" s="86">
        <v>115560014761</v>
      </c>
      <c r="H10" s="79" t="s">
        <v>98</v>
      </c>
      <c r="I10" s="22" t="s">
        <v>4</v>
      </c>
      <c r="J10" s="28">
        <v>168.22</v>
      </c>
      <c r="K10" s="28">
        <v>11.78</v>
      </c>
      <c r="L10" s="27">
        <f t="shared" si="1"/>
        <v>180</v>
      </c>
      <c r="M10" s="28">
        <v>18.239999999999998</v>
      </c>
      <c r="N10" s="28">
        <v>9.8699999999999992</v>
      </c>
      <c r="O10" s="36">
        <f t="shared" si="3"/>
        <v>33339</v>
      </c>
      <c r="P10" s="36">
        <v>33424</v>
      </c>
      <c r="Q10" s="35">
        <f t="shared" si="2"/>
        <v>85</v>
      </c>
      <c r="R10" s="36">
        <v>33397</v>
      </c>
      <c r="S10" s="28"/>
    </row>
    <row r="11" spans="1:19" ht="15" customHeight="1" x14ac:dyDescent="0.2">
      <c r="A11" s="25">
        <f t="shared" si="0"/>
        <v>44084</v>
      </c>
      <c r="B11" s="20" t="s">
        <v>58</v>
      </c>
      <c r="C11" s="20" t="s">
        <v>40</v>
      </c>
      <c r="D11" s="18" t="s">
        <v>63</v>
      </c>
      <c r="E11" s="18" t="s">
        <v>106</v>
      </c>
      <c r="F11" s="87">
        <v>579960001811</v>
      </c>
      <c r="G11" s="87">
        <v>115558018690</v>
      </c>
      <c r="H11" s="80" t="s">
        <v>109</v>
      </c>
      <c r="I11" s="22" t="s">
        <v>4</v>
      </c>
      <c r="J11" s="27">
        <v>186.92</v>
      </c>
      <c r="K11" s="27">
        <v>13.08</v>
      </c>
      <c r="L11" s="27">
        <f t="shared" si="1"/>
        <v>200</v>
      </c>
      <c r="M11" s="27">
        <v>18.239999999999998</v>
      </c>
      <c r="N11" s="27">
        <v>10.964</v>
      </c>
      <c r="O11" s="36">
        <f t="shared" si="3"/>
        <v>33424</v>
      </c>
      <c r="P11" s="36">
        <v>33505</v>
      </c>
      <c r="Q11" s="35">
        <f t="shared" si="2"/>
        <v>81</v>
      </c>
      <c r="R11" s="36">
        <v>33490</v>
      </c>
      <c r="S11" s="28"/>
    </row>
    <row r="12" spans="1:19" ht="15" customHeight="1" x14ac:dyDescent="0.2">
      <c r="A12" s="25">
        <f t="shared" si="0"/>
        <v>44085</v>
      </c>
      <c r="B12" s="20" t="s">
        <v>58</v>
      </c>
      <c r="C12" s="20" t="s">
        <v>40</v>
      </c>
      <c r="D12" s="18" t="s">
        <v>63</v>
      </c>
      <c r="E12" s="18" t="s">
        <v>106</v>
      </c>
      <c r="F12" s="93">
        <v>576230009166</v>
      </c>
      <c r="G12" s="93">
        <v>115560014761</v>
      </c>
      <c r="H12" s="79" t="s">
        <v>98</v>
      </c>
      <c r="I12" s="22" t="s">
        <v>4</v>
      </c>
      <c r="J12" s="28">
        <v>187.01</v>
      </c>
      <c r="K12" s="28">
        <v>13.09</v>
      </c>
      <c r="L12" s="27">
        <f t="shared" si="1"/>
        <v>200.1</v>
      </c>
      <c r="M12" s="28">
        <v>18.239999999999998</v>
      </c>
      <c r="N12" s="28">
        <v>10.97</v>
      </c>
      <c r="O12" s="36">
        <v>33505</v>
      </c>
      <c r="P12" s="36">
        <v>33603</v>
      </c>
      <c r="Q12" s="35">
        <f t="shared" si="2"/>
        <v>98</v>
      </c>
      <c r="R12" s="36">
        <v>33580</v>
      </c>
      <c r="S12" s="28"/>
    </row>
    <row r="13" spans="1:19" ht="15" customHeight="1" x14ac:dyDescent="0.2">
      <c r="A13" s="25">
        <f t="shared" si="0"/>
        <v>44086</v>
      </c>
      <c r="B13" s="20" t="s">
        <v>58</v>
      </c>
      <c r="C13" s="20" t="s">
        <v>40</v>
      </c>
      <c r="D13" s="18" t="s">
        <v>63</v>
      </c>
      <c r="E13" s="18" t="s">
        <v>106</v>
      </c>
      <c r="F13" s="22" t="s">
        <v>124</v>
      </c>
      <c r="G13" s="93">
        <v>115548007351</v>
      </c>
      <c r="H13" s="80" t="s">
        <v>90</v>
      </c>
      <c r="I13" s="22" t="s">
        <v>4</v>
      </c>
      <c r="J13" s="28">
        <v>177.57</v>
      </c>
      <c r="K13" s="28">
        <v>12.43</v>
      </c>
      <c r="L13" s="27">
        <f t="shared" si="1"/>
        <v>190</v>
      </c>
      <c r="M13" s="28">
        <v>17.940000000000001</v>
      </c>
      <c r="N13" s="28">
        <v>10.59</v>
      </c>
      <c r="O13" s="36">
        <v>33603</v>
      </c>
      <c r="P13" s="36">
        <v>33673</v>
      </c>
      <c r="Q13" s="35">
        <f t="shared" si="2"/>
        <v>70</v>
      </c>
      <c r="R13" s="36">
        <v>33658</v>
      </c>
      <c r="S13" s="28"/>
    </row>
    <row r="14" spans="1:19" ht="15" customHeight="1" x14ac:dyDescent="0.2">
      <c r="A14" s="25">
        <f t="shared" si="0"/>
        <v>44087</v>
      </c>
      <c r="B14" s="20" t="s">
        <v>58</v>
      </c>
      <c r="C14" s="20" t="s">
        <v>40</v>
      </c>
      <c r="D14" s="18" t="s">
        <v>63</v>
      </c>
      <c r="E14" s="18" t="s">
        <v>106</v>
      </c>
      <c r="F14" s="83" t="s">
        <v>136</v>
      </c>
      <c r="G14" s="83" t="s">
        <v>137</v>
      </c>
      <c r="H14" s="79" t="s">
        <v>98</v>
      </c>
      <c r="I14" s="22" t="s">
        <v>4</v>
      </c>
      <c r="J14" s="28">
        <v>127.38</v>
      </c>
      <c r="K14" s="28">
        <v>8.92</v>
      </c>
      <c r="L14" s="27">
        <f t="shared" si="1"/>
        <v>136.29999999999998</v>
      </c>
      <c r="M14" s="28">
        <v>17.940000000000001</v>
      </c>
      <c r="N14" s="28">
        <v>7.6</v>
      </c>
      <c r="O14" s="36">
        <v>33673</v>
      </c>
      <c r="P14" s="36">
        <v>33740</v>
      </c>
      <c r="Q14" s="35">
        <f t="shared" si="2"/>
        <v>67</v>
      </c>
      <c r="R14" s="36">
        <v>33722</v>
      </c>
      <c r="S14" s="28"/>
    </row>
    <row r="15" spans="1:19" ht="15" customHeight="1" x14ac:dyDescent="0.2">
      <c r="A15" s="25">
        <f t="shared" si="0"/>
        <v>44088</v>
      </c>
      <c r="B15" s="20" t="s">
        <v>58</v>
      </c>
      <c r="C15" s="20" t="s">
        <v>40</v>
      </c>
      <c r="D15" s="18" t="s">
        <v>63</v>
      </c>
      <c r="E15" s="18" t="s">
        <v>106</v>
      </c>
      <c r="F15" s="83" t="s">
        <v>145</v>
      </c>
      <c r="G15" s="83" t="s">
        <v>137</v>
      </c>
      <c r="H15" s="79" t="s">
        <v>98</v>
      </c>
      <c r="I15" s="22" t="s">
        <v>4</v>
      </c>
      <c r="J15" s="28">
        <v>204.58</v>
      </c>
      <c r="K15" s="28">
        <v>14.32</v>
      </c>
      <c r="L15" s="27">
        <f t="shared" si="1"/>
        <v>218.9</v>
      </c>
      <c r="M15" s="28">
        <v>17.940000000000001</v>
      </c>
      <c r="N15" s="28">
        <v>12.2</v>
      </c>
      <c r="O15" s="36">
        <v>33740</v>
      </c>
      <c r="P15" s="36">
        <v>33848</v>
      </c>
      <c r="Q15" s="35">
        <f t="shared" si="2"/>
        <v>108</v>
      </c>
      <c r="R15" s="36">
        <v>33830</v>
      </c>
      <c r="S15" s="28"/>
    </row>
    <row r="16" spans="1:19" ht="15" customHeight="1" x14ac:dyDescent="0.2">
      <c r="A16" s="25">
        <f t="shared" si="0"/>
        <v>44089</v>
      </c>
      <c r="B16" s="20" t="s">
        <v>58</v>
      </c>
      <c r="C16" s="20" t="s">
        <v>40</v>
      </c>
      <c r="D16" s="18" t="s">
        <v>63</v>
      </c>
      <c r="E16" s="18" t="s">
        <v>106</v>
      </c>
      <c r="F16" s="30" t="s">
        <v>152</v>
      </c>
      <c r="G16" s="30" t="s">
        <v>129</v>
      </c>
      <c r="H16" s="80" t="s">
        <v>90</v>
      </c>
      <c r="I16" s="22" t="s">
        <v>4</v>
      </c>
      <c r="J16" s="27">
        <v>158.88</v>
      </c>
      <c r="K16" s="27">
        <v>11.12</v>
      </c>
      <c r="L16" s="27">
        <f t="shared" si="1"/>
        <v>170</v>
      </c>
      <c r="M16" s="27">
        <v>17.940000000000001</v>
      </c>
      <c r="N16" s="27">
        <v>9.4760000000000009</v>
      </c>
      <c r="O16" s="36">
        <v>33848</v>
      </c>
      <c r="P16" s="36">
        <v>33925</v>
      </c>
      <c r="Q16" s="35">
        <f t="shared" si="2"/>
        <v>77</v>
      </c>
      <c r="R16" s="36">
        <v>33909</v>
      </c>
      <c r="S16" s="28"/>
    </row>
    <row r="17" spans="1:19" ht="15" customHeight="1" x14ac:dyDescent="0.2">
      <c r="A17" s="25">
        <f t="shared" si="0"/>
        <v>44090</v>
      </c>
      <c r="B17" s="20" t="s">
        <v>58</v>
      </c>
      <c r="C17" s="20" t="s">
        <v>40</v>
      </c>
      <c r="D17" s="18" t="s">
        <v>63</v>
      </c>
      <c r="E17" s="18" t="s">
        <v>106</v>
      </c>
      <c r="F17" s="83"/>
      <c r="G17" s="83"/>
      <c r="H17" s="80"/>
      <c r="I17" s="22"/>
      <c r="J17" s="28"/>
      <c r="K17" s="28"/>
      <c r="L17" s="27"/>
      <c r="M17" s="28"/>
      <c r="N17" s="28"/>
      <c r="O17" s="36"/>
      <c r="P17" s="36"/>
      <c r="Q17" s="35"/>
      <c r="R17" s="36"/>
      <c r="S17" s="28" t="s">
        <v>161</v>
      </c>
    </row>
    <row r="18" spans="1:19" ht="15" customHeight="1" x14ac:dyDescent="0.2">
      <c r="A18" s="25">
        <f t="shared" si="0"/>
        <v>44091</v>
      </c>
      <c r="B18" s="20" t="s">
        <v>58</v>
      </c>
      <c r="C18" s="20" t="s">
        <v>40</v>
      </c>
      <c r="D18" s="18" t="s">
        <v>63</v>
      </c>
      <c r="E18" s="18" t="s">
        <v>106</v>
      </c>
      <c r="F18" s="83" t="s">
        <v>158</v>
      </c>
      <c r="G18" s="83" t="s">
        <v>159</v>
      </c>
      <c r="H18" s="80" t="s">
        <v>109</v>
      </c>
      <c r="I18" s="22" t="s">
        <v>4</v>
      </c>
      <c r="J18" s="28">
        <v>186.92</v>
      </c>
      <c r="K18" s="28">
        <v>13.08</v>
      </c>
      <c r="L18" s="27">
        <f t="shared" ref="L18" si="4">J18+K18</f>
        <v>200</v>
      </c>
      <c r="M18" s="28">
        <v>17.940000000000001</v>
      </c>
      <c r="N18" s="28">
        <v>11.148</v>
      </c>
      <c r="O18" s="36">
        <v>33925</v>
      </c>
      <c r="P18" s="36">
        <v>34025</v>
      </c>
      <c r="Q18" s="35">
        <f t="shared" ref="Q18" si="5">+P18-O18</f>
        <v>100</v>
      </c>
      <c r="R18" s="36">
        <v>34004</v>
      </c>
      <c r="S18" s="28"/>
    </row>
    <row r="19" spans="1:19" ht="15" customHeight="1" x14ac:dyDescent="0.2">
      <c r="A19" s="25">
        <f t="shared" si="0"/>
        <v>44092</v>
      </c>
      <c r="B19" s="20" t="s">
        <v>58</v>
      </c>
      <c r="C19" s="20" t="s">
        <v>40</v>
      </c>
      <c r="D19" s="18" t="s">
        <v>63</v>
      </c>
      <c r="E19" s="18" t="s">
        <v>106</v>
      </c>
      <c r="F19" s="83" t="s">
        <v>164</v>
      </c>
      <c r="G19" s="83" t="s">
        <v>137</v>
      </c>
      <c r="H19" s="79" t="s">
        <v>98</v>
      </c>
      <c r="I19" s="22" t="s">
        <v>4</v>
      </c>
      <c r="J19" s="28">
        <v>186.92</v>
      </c>
      <c r="K19" s="28">
        <v>13.08</v>
      </c>
      <c r="L19" s="27">
        <f t="shared" si="1"/>
        <v>200</v>
      </c>
      <c r="M19" s="28">
        <v>18.239999999999998</v>
      </c>
      <c r="N19" s="28">
        <v>10.96</v>
      </c>
      <c r="O19" s="36">
        <v>34025</v>
      </c>
      <c r="P19" s="36">
        <v>34127</v>
      </c>
      <c r="Q19" s="35">
        <f t="shared" si="2"/>
        <v>102</v>
      </c>
      <c r="R19" s="36">
        <v>34109</v>
      </c>
      <c r="S19" s="28"/>
    </row>
    <row r="20" spans="1:19" ht="15" customHeight="1" x14ac:dyDescent="0.2">
      <c r="A20" s="25">
        <f t="shared" si="0"/>
        <v>44093</v>
      </c>
      <c r="B20" s="20" t="s">
        <v>58</v>
      </c>
      <c r="C20" s="20" t="s">
        <v>40</v>
      </c>
      <c r="D20" s="18" t="s">
        <v>63</v>
      </c>
      <c r="E20" s="18" t="s">
        <v>106</v>
      </c>
      <c r="F20" s="30" t="s">
        <v>171</v>
      </c>
      <c r="G20" s="30" t="s">
        <v>137</v>
      </c>
      <c r="H20" s="79" t="s">
        <v>98</v>
      </c>
      <c r="I20" s="22" t="s">
        <v>4</v>
      </c>
      <c r="J20" s="27">
        <v>196.26</v>
      </c>
      <c r="K20" s="27">
        <v>13.74</v>
      </c>
      <c r="L20" s="27">
        <f t="shared" si="1"/>
        <v>210</v>
      </c>
      <c r="M20" s="27">
        <v>18.239999999999998</v>
      </c>
      <c r="N20" s="27">
        <v>11.51</v>
      </c>
      <c r="O20" s="36">
        <v>34127</v>
      </c>
      <c r="P20" s="36">
        <v>34238</v>
      </c>
      <c r="Q20" s="35">
        <f t="shared" si="2"/>
        <v>111</v>
      </c>
      <c r="R20" s="36">
        <v>34214</v>
      </c>
      <c r="S20" s="28"/>
    </row>
    <row r="21" spans="1:19" ht="15" customHeight="1" x14ac:dyDescent="0.2">
      <c r="A21" s="25">
        <f t="shared" si="0"/>
        <v>44094</v>
      </c>
      <c r="B21" s="20" t="s">
        <v>58</v>
      </c>
      <c r="C21" s="20" t="s">
        <v>40</v>
      </c>
      <c r="D21" s="18" t="s">
        <v>63</v>
      </c>
      <c r="E21" s="18" t="s">
        <v>106</v>
      </c>
      <c r="F21" s="83" t="s">
        <v>179</v>
      </c>
      <c r="G21" s="83" t="s">
        <v>129</v>
      </c>
      <c r="H21" s="80" t="s">
        <v>90</v>
      </c>
      <c r="I21" s="22" t="s">
        <v>4</v>
      </c>
      <c r="J21" s="28">
        <v>196.26</v>
      </c>
      <c r="K21" s="28">
        <v>13.74</v>
      </c>
      <c r="L21" s="27">
        <f t="shared" si="1"/>
        <v>210</v>
      </c>
      <c r="M21" s="28">
        <v>18.239999999999998</v>
      </c>
      <c r="N21" s="28">
        <v>11.513</v>
      </c>
      <c r="O21" s="36">
        <v>34238</v>
      </c>
      <c r="P21" s="36">
        <v>34327</v>
      </c>
      <c r="Q21" s="35">
        <f t="shared" si="2"/>
        <v>89</v>
      </c>
      <c r="R21" s="36">
        <v>34311</v>
      </c>
      <c r="S21" s="28"/>
    </row>
    <row r="22" spans="1:19" ht="15" customHeight="1" x14ac:dyDescent="0.2">
      <c r="A22" s="25">
        <f t="shared" si="0"/>
        <v>44095</v>
      </c>
      <c r="B22" s="20" t="s">
        <v>58</v>
      </c>
      <c r="C22" s="20" t="s">
        <v>40</v>
      </c>
      <c r="D22" s="18" t="s">
        <v>63</v>
      </c>
      <c r="E22" s="18" t="s">
        <v>106</v>
      </c>
      <c r="F22" s="30" t="s">
        <v>188</v>
      </c>
      <c r="G22" s="30" t="s">
        <v>137</v>
      </c>
      <c r="H22" s="79" t="s">
        <v>98</v>
      </c>
      <c r="I22" s="22" t="s">
        <v>4</v>
      </c>
      <c r="J22" s="27">
        <v>163.63999999999999</v>
      </c>
      <c r="K22" s="27">
        <v>11.46</v>
      </c>
      <c r="L22" s="27">
        <f t="shared" si="1"/>
        <v>175.1</v>
      </c>
      <c r="M22" s="27">
        <v>18.239999999999998</v>
      </c>
      <c r="N22" s="27">
        <v>9.6</v>
      </c>
      <c r="O22" s="36">
        <v>34327</v>
      </c>
      <c r="P22" s="36">
        <v>34419</v>
      </c>
      <c r="Q22" s="35">
        <f t="shared" si="2"/>
        <v>92</v>
      </c>
      <c r="R22" s="36">
        <v>34391</v>
      </c>
      <c r="S22" s="28"/>
    </row>
    <row r="23" spans="1:19" ht="15" customHeight="1" x14ac:dyDescent="0.2">
      <c r="A23" s="25">
        <f t="shared" si="0"/>
        <v>44096</v>
      </c>
      <c r="B23" s="20" t="s">
        <v>58</v>
      </c>
      <c r="C23" s="20" t="s">
        <v>40</v>
      </c>
      <c r="D23" s="18" t="s">
        <v>63</v>
      </c>
      <c r="E23" s="18" t="s">
        <v>106</v>
      </c>
      <c r="F23" s="83" t="s">
        <v>195</v>
      </c>
      <c r="G23" s="83" t="s">
        <v>196</v>
      </c>
      <c r="H23" s="28" t="s">
        <v>197</v>
      </c>
      <c r="I23" s="22" t="s">
        <v>4</v>
      </c>
      <c r="J23" s="28">
        <v>186.92</v>
      </c>
      <c r="K23" s="28">
        <v>13.08</v>
      </c>
      <c r="L23" s="27">
        <f t="shared" si="1"/>
        <v>200</v>
      </c>
      <c r="M23" s="28">
        <v>18.739999999999998</v>
      </c>
      <c r="N23" s="28">
        <v>10.672000000000001</v>
      </c>
      <c r="O23" s="36">
        <v>34419</v>
      </c>
      <c r="P23" s="36">
        <v>34493</v>
      </c>
      <c r="Q23" s="35">
        <f t="shared" si="2"/>
        <v>74</v>
      </c>
      <c r="R23" s="36">
        <v>34476</v>
      </c>
      <c r="S23" s="28"/>
    </row>
    <row r="24" spans="1:19" ht="15" customHeight="1" x14ac:dyDescent="0.2">
      <c r="A24" s="25">
        <f t="shared" si="0"/>
        <v>44097</v>
      </c>
      <c r="B24" s="20" t="s">
        <v>58</v>
      </c>
      <c r="C24" s="20" t="s">
        <v>40</v>
      </c>
      <c r="D24" s="18" t="s">
        <v>63</v>
      </c>
      <c r="E24" s="18" t="s">
        <v>106</v>
      </c>
      <c r="F24" s="83" t="s">
        <v>202</v>
      </c>
      <c r="G24" s="83" t="s">
        <v>137</v>
      </c>
      <c r="H24" s="79" t="s">
        <v>98</v>
      </c>
      <c r="I24" s="22" t="s">
        <v>4</v>
      </c>
      <c r="J24" s="28">
        <v>158.88</v>
      </c>
      <c r="K24" s="28">
        <v>11.12</v>
      </c>
      <c r="L24" s="27">
        <f t="shared" si="1"/>
        <v>170</v>
      </c>
      <c r="M24" s="28">
        <v>18.739999999999998</v>
      </c>
      <c r="N24" s="28">
        <v>9.07</v>
      </c>
      <c r="O24" s="36">
        <v>34493</v>
      </c>
      <c r="P24" s="36">
        <v>34574</v>
      </c>
      <c r="Q24" s="35">
        <f t="shared" si="2"/>
        <v>81</v>
      </c>
      <c r="R24" s="36">
        <v>34556</v>
      </c>
      <c r="S24" s="28"/>
    </row>
    <row r="25" spans="1:19" ht="15" customHeight="1" x14ac:dyDescent="0.2">
      <c r="A25" s="25">
        <f t="shared" si="0"/>
        <v>44098</v>
      </c>
      <c r="B25" s="20" t="s">
        <v>58</v>
      </c>
      <c r="C25" s="20" t="s">
        <v>40</v>
      </c>
      <c r="D25" s="18" t="s">
        <v>63</v>
      </c>
      <c r="E25" s="18" t="s">
        <v>106</v>
      </c>
      <c r="F25" s="30" t="s">
        <v>208</v>
      </c>
      <c r="G25" s="30" t="s">
        <v>129</v>
      </c>
      <c r="H25" s="80" t="s">
        <v>90</v>
      </c>
      <c r="I25" s="22" t="s">
        <v>4</v>
      </c>
      <c r="J25" s="27">
        <v>158.88</v>
      </c>
      <c r="K25" s="27">
        <v>11.12</v>
      </c>
      <c r="L25" s="27">
        <f t="shared" si="1"/>
        <v>170</v>
      </c>
      <c r="M25" s="27">
        <v>18.34</v>
      </c>
      <c r="N25" s="27">
        <v>9.2690000000000001</v>
      </c>
      <c r="O25" s="36">
        <v>34574</v>
      </c>
      <c r="P25" s="36">
        <v>34660</v>
      </c>
      <c r="Q25" s="35">
        <f t="shared" si="2"/>
        <v>86</v>
      </c>
      <c r="R25" s="36">
        <v>34639</v>
      </c>
      <c r="S25" s="28"/>
    </row>
    <row r="26" spans="1:19" ht="15" customHeight="1" x14ac:dyDescent="0.2">
      <c r="A26" s="25">
        <f t="shared" si="0"/>
        <v>44099</v>
      </c>
      <c r="B26" s="20" t="s">
        <v>58</v>
      </c>
      <c r="C26" s="20" t="s">
        <v>40</v>
      </c>
      <c r="D26" s="18" t="s">
        <v>63</v>
      </c>
      <c r="E26" s="18" t="s">
        <v>106</v>
      </c>
      <c r="F26" s="83" t="s">
        <v>214</v>
      </c>
      <c r="G26" s="83" t="s">
        <v>137</v>
      </c>
      <c r="H26" s="79" t="s">
        <v>98</v>
      </c>
      <c r="I26" s="22" t="s">
        <v>4</v>
      </c>
      <c r="J26" s="28">
        <v>186.92</v>
      </c>
      <c r="K26" s="28">
        <v>13.08</v>
      </c>
      <c r="L26" s="27">
        <f t="shared" si="1"/>
        <v>200</v>
      </c>
      <c r="M26" s="28">
        <v>18.34</v>
      </c>
      <c r="N26" s="28">
        <v>10.906000000000001</v>
      </c>
      <c r="O26" s="36">
        <v>34660</v>
      </c>
      <c r="P26" s="36">
        <v>34744</v>
      </c>
      <c r="Q26" s="35">
        <f t="shared" si="2"/>
        <v>84</v>
      </c>
      <c r="R26" s="36">
        <v>34721</v>
      </c>
      <c r="S26" s="28"/>
    </row>
    <row r="27" spans="1:19" ht="15" customHeight="1" x14ac:dyDescent="0.2">
      <c r="A27" s="25">
        <f t="shared" si="0"/>
        <v>44100</v>
      </c>
      <c r="B27" s="20" t="s">
        <v>58</v>
      </c>
      <c r="C27" s="20" t="s">
        <v>40</v>
      </c>
      <c r="D27" s="18" t="s">
        <v>63</v>
      </c>
      <c r="E27" s="18" t="s">
        <v>106</v>
      </c>
      <c r="F27" s="30" t="s">
        <v>219</v>
      </c>
      <c r="G27" s="30" t="s">
        <v>137</v>
      </c>
      <c r="H27" s="79" t="s">
        <v>98</v>
      </c>
      <c r="I27" s="22" t="s">
        <v>4</v>
      </c>
      <c r="J27" s="27">
        <v>185.98</v>
      </c>
      <c r="K27" s="27">
        <v>13.02</v>
      </c>
      <c r="L27" s="27">
        <f t="shared" si="1"/>
        <v>199</v>
      </c>
      <c r="M27" s="27">
        <v>18.34</v>
      </c>
      <c r="N27" s="27">
        <v>10.85</v>
      </c>
      <c r="O27" s="36">
        <v>34744</v>
      </c>
      <c r="P27" s="36">
        <v>34836</v>
      </c>
      <c r="Q27" s="35">
        <f t="shared" si="2"/>
        <v>92</v>
      </c>
      <c r="R27" s="36">
        <v>34815</v>
      </c>
      <c r="S27" s="28"/>
    </row>
    <row r="28" spans="1:19" ht="15" customHeight="1" x14ac:dyDescent="0.2">
      <c r="A28" s="25">
        <f t="shared" si="0"/>
        <v>44101</v>
      </c>
      <c r="B28" s="20" t="s">
        <v>58</v>
      </c>
      <c r="C28" s="20" t="s">
        <v>40</v>
      </c>
      <c r="D28" s="18" t="s">
        <v>63</v>
      </c>
      <c r="E28" s="18" t="s">
        <v>106</v>
      </c>
      <c r="F28" s="30" t="s">
        <v>229</v>
      </c>
      <c r="G28" s="30" t="s">
        <v>137</v>
      </c>
      <c r="H28" s="79" t="s">
        <v>98</v>
      </c>
      <c r="I28" s="22" t="s">
        <v>4</v>
      </c>
      <c r="J28" s="27">
        <v>196.26</v>
      </c>
      <c r="K28" s="27">
        <v>13.74</v>
      </c>
      <c r="L28" s="27">
        <f t="shared" si="1"/>
        <v>210</v>
      </c>
      <c r="M28" s="27">
        <v>18.34</v>
      </c>
      <c r="N28" s="27">
        <v>11.45</v>
      </c>
      <c r="O28" s="36">
        <v>34836</v>
      </c>
      <c r="P28" s="36">
        <v>34949</v>
      </c>
      <c r="Q28" s="35">
        <f t="shared" si="2"/>
        <v>113</v>
      </c>
      <c r="R28" s="36">
        <v>34931</v>
      </c>
      <c r="S28" s="28"/>
    </row>
    <row r="29" spans="1:19" ht="15" x14ac:dyDescent="0.2">
      <c r="A29" s="25">
        <f t="shared" si="0"/>
        <v>44102</v>
      </c>
      <c r="B29" s="20" t="s">
        <v>58</v>
      </c>
      <c r="C29" s="20" t="s">
        <v>40</v>
      </c>
      <c r="D29" s="18" t="s">
        <v>63</v>
      </c>
      <c r="E29" s="18" t="s">
        <v>106</v>
      </c>
      <c r="F29" s="30" t="s">
        <v>236</v>
      </c>
      <c r="G29" s="30" t="s">
        <v>137</v>
      </c>
      <c r="H29" s="79" t="s">
        <v>98</v>
      </c>
      <c r="I29" s="22" t="s">
        <v>4</v>
      </c>
      <c r="J29" s="27">
        <v>175.7</v>
      </c>
      <c r="K29" s="27">
        <v>12.3</v>
      </c>
      <c r="L29" s="27">
        <f t="shared" si="1"/>
        <v>188</v>
      </c>
      <c r="M29" s="27">
        <v>18.34</v>
      </c>
      <c r="N29" s="27">
        <v>10.25</v>
      </c>
      <c r="O29" s="36">
        <v>34949</v>
      </c>
      <c r="P29" s="36">
        <v>35037</v>
      </c>
      <c r="Q29" s="35">
        <f t="shared" si="2"/>
        <v>88</v>
      </c>
      <c r="R29" s="36">
        <v>35014</v>
      </c>
      <c r="S29" s="28"/>
    </row>
    <row r="30" spans="1:19" ht="15" x14ac:dyDescent="0.2">
      <c r="A30" s="25">
        <f t="shared" si="0"/>
        <v>44103</v>
      </c>
      <c r="B30" s="20" t="s">
        <v>58</v>
      </c>
      <c r="C30" s="20" t="s">
        <v>40</v>
      </c>
      <c r="D30" s="18" t="s">
        <v>63</v>
      </c>
      <c r="E30" s="18" t="s">
        <v>106</v>
      </c>
      <c r="F30" s="30" t="s">
        <v>240</v>
      </c>
      <c r="G30" s="30" t="s">
        <v>241</v>
      </c>
      <c r="H30" s="80" t="s">
        <v>242</v>
      </c>
      <c r="I30" s="22" t="s">
        <v>4</v>
      </c>
      <c r="J30" s="27">
        <v>186.92</v>
      </c>
      <c r="K30" s="27">
        <v>13.08</v>
      </c>
      <c r="L30" s="27">
        <f t="shared" si="1"/>
        <v>200</v>
      </c>
      <c r="M30" s="27">
        <v>18.34</v>
      </c>
      <c r="N30" s="27">
        <v>10.904999999999999</v>
      </c>
      <c r="O30" s="36">
        <v>35037</v>
      </c>
      <c r="P30" s="36">
        <v>35154</v>
      </c>
      <c r="Q30" s="35">
        <f t="shared" si="2"/>
        <v>117</v>
      </c>
      <c r="R30" s="36">
        <v>35133</v>
      </c>
      <c r="S30" s="28"/>
    </row>
    <row r="31" spans="1:19" ht="15" x14ac:dyDescent="0.2">
      <c r="A31" s="25">
        <f t="shared" si="0"/>
        <v>44104</v>
      </c>
      <c r="B31" s="20" t="s">
        <v>58</v>
      </c>
      <c r="C31" s="20" t="s">
        <v>40</v>
      </c>
      <c r="D31" s="18" t="s">
        <v>63</v>
      </c>
      <c r="E31" s="18" t="s">
        <v>106</v>
      </c>
      <c r="F31" s="84"/>
      <c r="G31" s="30"/>
      <c r="H31" s="23"/>
      <c r="I31" s="22"/>
      <c r="J31" s="27"/>
      <c r="K31" s="27"/>
      <c r="L31" s="27">
        <f t="shared" si="1"/>
        <v>0</v>
      </c>
      <c r="M31" s="27"/>
      <c r="N31" s="27"/>
      <c r="O31" s="36">
        <v>0</v>
      </c>
      <c r="P31" s="36"/>
      <c r="Q31" s="35">
        <f t="shared" si="2"/>
        <v>0</v>
      </c>
      <c r="R31" s="36"/>
      <c r="S31" s="28"/>
    </row>
    <row r="32" spans="1:19" x14ac:dyDescent="0.2">
      <c r="A32" s="25"/>
      <c r="B32" s="20" t="s">
        <v>58</v>
      </c>
      <c r="C32" s="20" t="s">
        <v>40</v>
      </c>
      <c r="D32" s="28"/>
      <c r="E32" s="28"/>
      <c r="F32" s="31"/>
      <c r="G32" s="22"/>
      <c r="H32" s="23"/>
      <c r="I32" s="22"/>
      <c r="J32" s="27"/>
      <c r="K32" s="27"/>
      <c r="L32" s="27">
        <f t="shared" si="1"/>
        <v>0</v>
      </c>
      <c r="M32" s="27"/>
      <c r="N32" s="27"/>
      <c r="O32" s="36">
        <f t="shared" si="3"/>
        <v>0</v>
      </c>
      <c r="P32" s="36"/>
      <c r="Q32" s="39">
        <f t="shared" si="2"/>
        <v>0</v>
      </c>
      <c r="R32" s="36"/>
      <c r="S32" s="28"/>
    </row>
    <row r="33" spans="1:14" ht="15" thickBot="1" x14ac:dyDescent="0.25">
      <c r="A33" s="14"/>
      <c r="F33" s="15" t="s">
        <v>3</v>
      </c>
      <c r="G33" s="15"/>
      <c r="H33" s="15"/>
      <c r="I33" s="15"/>
      <c r="J33" s="16">
        <f>SUM(J2:J32)</f>
        <v>5118.74</v>
      </c>
      <c r="K33" s="16">
        <f t="shared" ref="K33:N33" si="6">SUM(K2:K32)</f>
        <v>358.3</v>
      </c>
      <c r="L33" s="16">
        <f t="shared" si="6"/>
        <v>5477.0400000000009</v>
      </c>
      <c r="M33" s="15"/>
      <c r="N33" s="16">
        <f t="shared" si="6"/>
        <v>297.33499999999992</v>
      </c>
    </row>
    <row r="34" spans="1:14" x14ac:dyDescent="0.2">
      <c r="A34" s="14"/>
    </row>
    <row r="35" spans="1:14" x14ac:dyDescent="0.2">
      <c r="A35" s="14"/>
      <c r="G35" s="10"/>
      <c r="H35" s="11" t="s">
        <v>2</v>
      </c>
      <c r="I35" s="10"/>
      <c r="L35" s="9" t="e">
        <f>#REF!-L33</f>
        <v>#REF!</v>
      </c>
    </row>
    <row r="36" spans="1:14" x14ac:dyDescent="0.2">
      <c r="A36" s="14"/>
      <c r="G36" s="8"/>
      <c r="I36" s="7">
        <v>24968</v>
      </c>
      <c r="J36" s="6">
        <v>29830</v>
      </c>
      <c r="L36" s="5">
        <f>J36-I36</f>
        <v>4862</v>
      </c>
    </row>
    <row r="37" spans="1:14" x14ac:dyDescent="0.2">
      <c r="A37" s="14"/>
      <c r="G37" s="4"/>
      <c r="I37" s="3" t="s">
        <v>1</v>
      </c>
      <c r="J37" s="3" t="s">
        <v>0</v>
      </c>
      <c r="L37" s="2">
        <f>L36/N33</f>
        <v>16.351926278440146</v>
      </c>
    </row>
    <row r="38" spans="1:14" x14ac:dyDescent="0.2">
      <c r="A38" s="14"/>
    </row>
    <row r="39" spans="1:14" x14ac:dyDescent="0.2">
      <c r="A39" s="14"/>
    </row>
    <row r="40" spans="1:14" x14ac:dyDescent="0.2">
      <c r="A40" s="14"/>
    </row>
    <row r="41" spans="1:14" x14ac:dyDescent="0.2">
      <c r="A41" s="14"/>
    </row>
    <row r="42" spans="1:14" x14ac:dyDescent="0.2">
      <c r="A42" s="14"/>
    </row>
    <row r="43" spans="1:14" x14ac:dyDescent="0.2">
      <c r="A43" s="14"/>
    </row>
    <row r="44" spans="1:14" x14ac:dyDescent="0.2">
      <c r="A44" s="14"/>
    </row>
  </sheetData>
  <phoneticPr fontId="7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S44"/>
  <sheetViews>
    <sheetView workbookViewId="0">
      <selection activeCell="N31" sqref="N31"/>
    </sheetView>
  </sheetViews>
  <sheetFormatPr defaultColWidth="9" defaultRowHeight="14.25" x14ac:dyDescent="0.2"/>
  <cols>
    <col min="1" max="1" width="9.75" style="1" bestFit="1" customWidth="1"/>
    <col min="2" max="2" width="11.25" style="1" bestFit="1" customWidth="1"/>
    <col min="3" max="3" width="9" style="1"/>
    <col min="4" max="4" width="11.625" style="1" customWidth="1"/>
    <col min="5" max="5" width="21.5" style="1" customWidth="1"/>
    <col min="6" max="6" width="16" style="1" customWidth="1"/>
    <col min="7" max="7" width="17" style="1" customWidth="1"/>
    <col min="8" max="8" width="36.375" style="1" customWidth="1"/>
    <col min="9" max="9" width="12.875" style="1" customWidth="1"/>
    <col min="10" max="10" width="13.375" style="1" customWidth="1"/>
    <col min="11" max="11" width="14.625" style="1" customWidth="1"/>
    <col min="12" max="12" width="15.25" style="1" bestFit="1" customWidth="1"/>
    <col min="13" max="13" width="9.375" style="1" bestFit="1" customWidth="1"/>
    <col min="14" max="14" width="11.75" style="1" bestFit="1" customWidth="1"/>
    <col min="15" max="15" width="12.125" style="37" customWidth="1"/>
    <col min="16" max="16" width="12.625" style="37" customWidth="1"/>
    <col min="17" max="18" width="9" style="37"/>
    <col min="19" max="19" width="32.5" style="1" customWidth="1"/>
    <col min="20" max="16384" width="9" style="1"/>
  </cols>
  <sheetData>
    <row r="1" spans="1:19" s="13" customFormat="1" ht="45" x14ac:dyDescent="0.2">
      <c r="A1" s="32" t="s">
        <v>31</v>
      </c>
      <c r="B1" s="32" t="s">
        <v>28</v>
      </c>
      <c r="C1" s="17" t="s">
        <v>29</v>
      </c>
      <c r="D1" s="33" t="s">
        <v>27</v>
      </c>
      <c r="E1" s="33" t="s">
        <v>25</v>
      </c>
      <c r="F1" s="17" t="s">
        <v>23</v>
      </c>
      <c r="G1" s="17" t="s">
        <v>22</v>
      </c>
      <c r="H1" s="17" t="s">
        <v>21</v>
      </c>
      <c r="I1" s="17" t="s">
        <v>20</v>
      </c>
      <c r="J1" s="17" t="s">
        <v>19</v>
      </c>
      <c r="K1" s="17" t="s">
        <v>18</v>
      </c>
      <c r="L1" s="17" t="s">
        <v>17</v>
      </c>
      <c r="M1" s="17" t="s">
        <v>16</v>
      </c>
      <c r="N1" s="17" t="s">
        <v>15</v>
      </c>
      <c r="O1" s="34" t="s">
        <v>32</v>
      </c>
      <c r="P1" s="34" t="s">
        <v>35</v>
      </c>
      <c r="Q1" s="34" t="s">
        <v>34</v>
      </c>
      <c r="R1" s="34" t="s">
        <v>33</v>
      </c>
      <c r="S1" s="34" t="s">
        <v>42</v>
      </c>
    </row>
    <row r="2" spans="1:19" s="12" customFormat="1" ht="15" customHeight="1" x14ac:dyDescent="0.2">
      <c r="A2" s="19">
        <v>44075</v>
      </c>
      <c r="B2" s="20" t="s">
        <v>58</v>
      </c>
      <c r="C2" s="20" t="s">
        <v>41</v>
      </c>
      <c r="D2" s="18" t="s">
        <v>64</v>
      </c>
      <c r="E2" s="18" t="s">
        <v>107</v>
      </c>
      <c r="F2" s="20"/>
      <c r="G2" s="20"/>
      <c r="H2" s="20"/>
      <c r="I2" s="20"/>
      <c r="J2" s="20"/>
      <c r="K2" s="20"/>
      <c r="L2" s="20"/>
      <c r="M2" s="20"/>
      <c r="N2" s="20"/>
      <c r="O2" s="68"/>
      <c r="P2" s="68"/>
      <c r="Q2" s="68"/>
      <c r="R2" s="68"/>
      <c r="S2" s="69"/>
    </row>
    <row r="3" spans="1:19" ht="15" customHeight="1" x14ac:dyDescent="0.2">
      <c r="A3" s="25">
        <f>+A2+1</f>
        <v>44076</v>
      </c>
      <c r="B3" s="20" t="s">
        <v>58</v>
      </c>
      <c r="C3" s="20" t="s">
        <v>41</v>
      </c>
      <c r="D3" s="18" t="s">
        <v>64</v>
      </c>
      <c r="E3" s="18" t="s">
        <v>107</v>
      </c>
      <c r="F3" s="21"/>
      <c r="G3" s="22"/>
      <c r="H3" s="23"/>
      <c r="I3" s="22"/>
      <c r="J3" s="24"/>
      <c r="K3" s="24"/>
      <c r="L3" s="27">
        <f>J3+K3</f>
        <v>0</v>
      </c>
      <c r="M3" s="24"/>
      <c r="N3" s="24"/>
      <c r="O3" s="39">
        <v>0</v>
      </c>
      <c r="P3" s="35"/>
      <c r="Q3" s="35">
        <f>+P3-O3</f>
        <v>0</v>
      </c>
      <c r="R3" s="36"/>
      <c r="S3" s="28"/>
    </row>
    <row r="4" spans="1:19" ht="15" customHeight="1" x14ac:dyDescent="0.2">
      <c r="A4" s="25">
        <f t="shared" ref="A4:A31" si="0">+A3+1</f>
        <v>44077</v>
      </c>
      <c r="B4" s="20" t="s">
        <v>58</v>
      </c>
      <c r="C4" s="20" t="s">
        <v>41</v>
      </c>
      <c r="D4" s="18" t="s">
        <v>64</v>
      </c>
      <c r="E4" s="18" t="s">
        <v>107</v>
      </c>
      <c r="F4" s="28"/>
      <c r="G4" s="28"/>
      <c r="H4" s="28"/>
      <c r="I4" s="22"/>
      <c r="J4" s="28"/>
      <c r="K4" s="28"/>
      <c r="L4" s="27">
        <f t="shared" ref="L4:L32" si="1">J4+K4</f>
        <v>0</v>
      </c>
      <c r="M4" s="28"/>
      <c r="N4" s="28"/>
      <c r="O4" s="36">
        <v>40770</v>
      </c>
      <c r="P4" s="36">
        <v>40934</v>
      </c>
      <c r="Q4" s="35">
        <f t="shared" ref="Q4:Q32" si="2">+P4-O4</f>
        <v>164</v>
      </c>
      <c r="R4" s="36"/>
      <c r="S4" s="28"/>
    </row>
    <row r="5" spans="1:19" ht="15" customHeight="1" x14ac:dyDescent="0.2">
      <c r="A5" s="25">
        <f t="shared" si="0"/>
        <v>44078</v>
      </c>
      <c r="B5" s="20" t="s">
        <v>58</v>
      </c>
      <c r="C5" s="20" t="s">
        <v>41</v>
      </c>
      <c r="D5" s="18" t="s">
        <v>64</v>
      </c>
      <c r="E5" s="18" t="s">
        <v>107</v>
      </c>
      <c r="F5" s="28"/>
      <c r="G5" s="28"/>
      <c r="H5" s="28"/>
      <c r="I5" s="28"/>
      <c r="J5" s="28"/>
      <c r="K5" s="28"/>
      <c r="L5" s="27">
        <f t="shared" si="1"/>
        <v>0</v>
      </c>
      <c r="M5" s="28"/>
      <c r="N5" s="28"/>
      <c r="O5" s="36">
        <v>0</v>
      </c>
      <c r="P5" s="36"/>
      <c r="Q5" s="35">
        <f t="shared" si="2"/>
        <v>0</v>
      </c>
      <c r="R5" s="36"/>
      <c r="S5" s="28" t="s">
        <v>101</v>
      </c>
    </row>
    <row r="6" spans="1:19" ht="15" customHeight="1" x14ac:dyDescent="0.2">
      <c r="A6" s="25">
        <f t="shared" si="0"/>
        <v>44079</v>
      </c>
      <c r="B6" s="20" t="s">
        <v>58</v>
      </c>
      <c r="C6" s="20" t="s">
        <v>41</v>
      </c>
      <c r="D6" s="18" t="s">
        <v>64</v>
      </c>
      <c r="E6" s="18" t="s">
        <v>107</v>
      </c>
      <c r="F6" s="26"/>
      <c r="G6" s="22"/>
      <c r="H6" s="23"/>
      <c r="I6" s="22"/>
      <c r="J6" s="27"/>
      <c r="K6" s="27"/>
      <c r="L6" s="27">
        <f t="shared" si="1"/>
        <v>0</v>
      </c>
      <c r="M6" s="27"/>
      <c r="N6" s="27"/>
      <c r="O6" s="36">
        <f t="shared" ref="O6:O32" si="3">+P5</f>
        <v>0</v>
      </c>
      <c r="P6" s="36"/>
      <c r="Q6" s="35">
        <f t="shared" si="2"/>
        <v>0</v>
      </c>
      <c r="R6" s="36"/>
      <c r="S6" s="28" t="s">
        <v>101</v>
      </c>
    </row>
    <row r="7" spans="1:19" ht="15" customHeight="1" x14ac:dyDescent="0.2">
      <c r="A7" s="25">
        <f t="shared" si="0"/>
        <v>44080</v>
      </c>
      <c r="B7" s="20" t="s">
        <v>58</v>
      </c>
      <c r="C7" s="20" t="s">
        <v>41</v>
      </c>
      <c r="D7" s="18" t="s">
        <v>64</v>
      </c>
      <c r="E7" s="18" t="s">
        <v>107</v>
      </c>
      <c r="F7" s="28"/>
      <c r="G7" s="28"/>
      <c r="H7" s="28"/>
      <c r="I7" s="28"/>
      <c r="J7" s="28"/>
      <c r="K7" s="28"/>
      <c r="L7" s="27">
        <f t="shared" si="1"/>
        <v>0</v>
      </c>
      <c r="M7" s="28"/>
      <c r="N7" s="28"/>
      <c r="O7" s="36">
        <f t="shared" si="3"/>
        <v>0</v>
      </c>
      <c r="P7" s="36"/>
      <c r="Q7" s="35">
        <f t="shared" si="2"/>
        <v>0</v>
      </c>
      <c r="R7" s="36"/>
      <c r="S7" s="28" t="s">
        <v>101</v>
      </c>
    </row>
    <row r="8" spans="1:19" ht="15" customHeight="1" x14ac:dyDescent="0.2">
      <c r="A8" s="25">
        <f t="shared" si="0"/>
        <v>44081</v>
      </c>
      <c r="B8" s="20" t="s">
        <v>58</v>
      </c>
      <c r="C8" s="20" t="s">
        <v>41</v>
      </c>
      <c r="D8" s="18" t="s">
        <v>64</v>
      </c>
      <c r="E8" s="18" t="s">
        <v>107</v>
      </c>
      <c r="F8" s="28"/>
      <c r="G8" s="28"/>
      <c r="H8" s="28"/>
      <c r="I8" s="28"/>
      <c r="J8" s="28"/>
      <c r="K8" s="28"/>
      <c r="L8" s="27">
        <f t="shared" si="1"/>
        <v>0</v>
      </c>
      <c r="M8" s="28"/>
      <c r="N8" s="28"/>
      <c r="O8" s="36">
        <f t="shared" si="3"/>
        <v>0</v>
      </c>
      <c r="P8" s="36"/>
      <c r="Q8" s="35">
        <f t="shared" si="2"/>
        <v>0</v>
      </c>
      <c r="R8" s="36"/>
      <c r="S8" s="28" t="s">
        <v>101</v>
      </c>
    </row>
    <row r="9" spans="1:19" ht="15" customHeight="1" x14ac:dyDescent="0.2">
      <c r="A9" s="25">
        <f t="shared" si="0"/>
        <v>44082</v>
      </c>
      <c r="B9" s="20" t="s">
        <v>58</v>
      </c>
      <c r="C9" s="20" t="s">
        <v>41</v>
      </c>
      <c r="D9" s="18" t="s">
        <v>64</v>
      </c>
      <c r="E9" s="18" t="s">
        <v>107</v>
      </c>
      <c r="F9" s="26"/>
      <c r="G9" s="22"/>
      <c r="H9" s="23"/>
      <c r="I9" s="22"/>
      <c r="J9" s="27"/>
      <c r="K9" s="27"/>
      <c r="L9" s="27">
        <f t="shared" si="1"/>
        <v>0</v>
      </c>
      <c r="M9" s="27"/>
      <c r="N9" s="27"/>
      <c r="O9" s="36">
        <f t="shared" si="3"/>
        <v>0</v>
      </c>
      <c r="P9" s="36"/>
      <c r="Q9" s="35">
        <f t="shared" si="2"/>
        <v>0</v>
      </c>
      <c r="R9" s="36"/>
      <c r="S9" s="28" t="s">
        <v>101</v>
      </c>
    </row>
    <row r="10" spans="1:19" ht="15" customHeight="1" x14ac:dyDescent="0.2">
      <c r="A10" s="25">
        <f t="shared" si="0"/>
        <v>44083</v>
      </c>
      <c r="B10" s="20" t="s">
        <v>58</v>
      </c>
      <c r="C10" s="20" t="s">
        <v>41</v>
      </c>
      <c r="D10" s="18" t="s">
        <v>64</v>
      </c>
      <c r="E10" s="18" t="s">
        <v>107</v>
      </c>
      <c r="F10" s="28"/>
      <c r="G10" s="28"/>
      <c r="H10" s="28"/>
      <c r="I10" s="28"/>
      <c r="J10" s="28"/>
      <c r="K10" s="28"/>
      <c r="L10" s="27">
        <f t="shared" si="1"/>
        <v>0</v>
      </c>
      <c r="M10" s="28"/>
      <c r="N10" s="28"/>
      <c r="O10" s="36">
        <f t="shared" si="3"/>
        <v>0</v>
      </c>
      <c r="P10" s="36"/>
      <c r="Q10" s="35">
        <f t="shared" si="2"/>
        <v>0</v>
      </c>
      <c r="R10" s="36"/>
      <c r="S10" s="28" t="s">
        <v>101</v>
      </c>
    </row>
    <row r="11" spans="1:19" ht="15" customHeight="1" x14ac:dyDescent="0.2">
      <c r="A11" s="25">
        <f t="shared" si="0"/>
        <v>44084</v>
      </c>
      <c r="B11" s="20" t="s">
        <v>58</v>
      </c>
      <c r="C11" s="20" t="s">
        <v>41</v>
      </c>
      <c r="D11" s="18" t="s">
        <v>64</v>
      </c>
      <c r="E11" s="18" t="s">
        <v>107</v>
      </c>
      <c r="F11" s="26" t="s">
        <v>111</v>
      </c>
      <c r="G11" s="87">
        <v>107561000013</v>
      </c>
      <c r="H11" s="79" t="s">
        <v>68</v>
      </c>
      <c r="I11" s="22" t="s">
        <v>4</v>
      </c>
      <c r="J11" s="27">
        <v>1168.22</v>
      </c>
      <c r="K11" s="27">
        <v>81.78</v>
      </c>
      <c r="L11" s="27">
        <f t="shared" si="1"/>
        <v>1250</v>
      </c>
      <c r="M11" s="27">
        <v>18.239999999999998</v>
      </c>
      <c r="N11" s="27">
        <v>68.53</v>
      </c>
      <c r="O11" s="36">
        <v>40934</v>
      </c>
      <c r="P11" s="36">
        <v>41058</v>
      </c>
      <c r="Q11" s="35">
        <f t="shared" si="2"/>
        <v>124</v>
      </c>
      <c r="R11" s="36">
        <v>41006</v>
      </c>
      <c r="S11" s="28"/>
    </row>
    <row r="12" spans="1:19" ht="15" customHeight="1" x14ac:dyDescent="0.2">
      <c r="A12" s="25">
        <f t="shared" si="0"/>
        <v>44085</v>
      </c>
      <c r="B12" s="20" t="s">
        <v>58</v>
      </c>
      <c r="C12" s="20" t="s">
        <v>41</v>
      </c>
      <c r="D12" s="18" t="s">
        <v>64</v>
      </c>
      <c r="E12" s="18" t="s">
        <v>107</v>
      </c>
      <c r="F12" s="88">
        <v>540230002341</v>
      </c>
      <c r="G12" s="93">
        <v>105537121254</v>
      </c>
      <c r="H12" s="28" t="s">
        <v>116</v>
      </c>
      <c r="I12" s="22" t="s">
        <v>82</v>
      </c>
      <c r="J12" s="28">
        <v>280.37</v>
      </c>
      <c r="K12" s="28">
        <v>19.63</v>
      </c>
      <c r="L12" s="27">
        <f t="shared" si="1"/>
        <v>300</v>
      </c>
      <c r="M12" s="28">
        <v>18.239999999999998</v>
      </c>
      <c r="N12" s="28">
        <v>16.448</v>
      </c>
      <c r="O12" s="36">
        <v>41058</v>
      </c>
      <c r="P12" s="36">
        <v>41160</v>
      </c>
      <c r="Q12" s="35">
        <f t="shared" si="2"/>
        <v>102</v>
      </c>
      <c r="R12" s="36">
        <v>41133</v>
      </c>
      <c r="S12" s="28"/>
    </row>
    <row r="13" spans="1:19" ht="15" customHeight="1" x14ac:dyDescent="0.2">
      <c r="A13" s="25">
        <f t="shared" si="0"/>
        <v>44086</v>
      </c>
      <c r="B13" s="20" t="s">
        <v>58</v>
      </c>
      <c r="C13" s="20" t="s">
        <v>41</v>
      </c>
      <c r="D13" s="18" t="s">
        <v>64</v>
      </c>
      <c r="E13" s="18" t="s">
        <v>107</v>
      </c>
      <c r="F13" s="93">
        <v>12980004178</v>
      </c>
      <c r="G13" s="93">
        <v>105560191778</v>
      </c>
      <c r="H13" s="28" t="s">
        <v>123</v>
      </c>
      <c r="I13" s="22" t="s">
        <v>80</v>
      </c>
      <c r="J13" s="28">
        <v>186.92</v>
      </c>
      <c r="K13" s="28">
        <v>13.08</v>
      </c>
      <c r="L13" s="27">
        <f t="shared" si="1"/>
        <v>200</v>
      </c>
      <c r="M13" s="28">
        <v>17.940000000000001</v>
      </c>
      <c r="N13" s="28">
        <v>11.147</v>
      </c>
      <c r="O13" s="36">
        <v>41160</v>
      </c>
      <c r="P13" s="36">
        <v>41259</v>
      </c>
      <c r="Q13" s="35">
        <f t="shared" si="2"/>
        <v>99</v>
      </c>
      <c r="R13" s="36">
        <v>41224</v>
      </c>
      <c r="S13" s="28"/>
    </row>
    <row r="14" spans="1:19" ht="15" customHeight="1" x14ac:dyDescent="0.2">
      <c r="A14" s="25">
        <f t="shared" si="0"/>
        <v>44087</v>
      </c>
      <c r="B14" s="20" t="s">
        <v>58</v>
      </c>
      <c r="C14" s="20" t="s">
        <v>41</v>
      </c>
      <c r="D14" s="18" t="s">
        <v>64</v>
      </c>
      <c r="E14" s="18" t="s">
        <v>107</v>
      </c>
      <c r="F14" s="83" t="s">
        <v>138</v>
      </c>
      <c r="G14" s="83" t="s">
        <v>139</v>
      </c>
      <c r="H14" s="28" t="s">
        <v>140</v>
      </c>
      <c r="I14" s="22" t="s">
        <v>4</v>
      </c>
      <c r="J14" s="28">
        <v>343.83</v>
      </c>
      <c r="K14" s="28">
        <v>24.07</v>
      </c>
      <c r="L14" s="27">
        <f t="shared" si="1"/>
        <v>367.9</v>
      </c>
      <c r="M14" s="28">
        <v>17.940000000000001</v>
      </c>
      <c r="N14" s="28">
        <v>20.507999999999999</v>
      </c>
      <c r="O14" s="36">
        <v>41259</v>
      </c>
      <c r="P14" s="36">
        <v>41376</v>
      </c>
      <c r="Q14" s="35">
        <f t="shared" si="2"/>
        <v>117</v>
      </c>
      <c r="R14" s="36">
        <v>41361</v>
      </c>
      <c r="S14" s="28"/>
    </row>
    <row r="15" spans="1:19" ht="15" customHeight="1" x14ac:dyDescent="0.2">
      <c r="A15" s="25">
        <f t="shared" si="0"/>
        <v>44088</v>
      </c>
      <c r="B15" s="20" t="s">
        <v>58</v>
      </c>
      <c r="C15" s="20" t="s">
        <v>41</v>
      </c>
      <c r="D15" s="18" t="s">
        <v>64</v>
      </c>
      <c r="E15" s="18" t="s">
        <v>107</v>
      </c>
      <c r="F15" s="83" t="s">
        <v>146</v>
      </c>
      <c r="G15" s="83" t="s">
        <v>139</v>
      </c>
      <c r="H15" s="28" t="s">
        <v>140</v>
      </c>
      <c r="I15" s="22" t="s">
        <v>4</v>
      </c>
      <c r="J15" s="28">
        <v>186.92</v>
      </c>
      <c r="K15" s="28">
        <v>13.08</v>
      </c>
      <c r="L15" s="27">
        <f t="shared" si="1"/>
        <v>200</v>
      </c>
      <c r="M15" s="28">
        <v>17.940000000000001</v>
      </c>
      <c r="N15" s="28">
        <v>11.148</v>
      </c>
      <c r="O15" s="36">
        <v>41376</v>
      </c>
      <c r="P15" s="36">
        <v>41483</v>
      </c>
      <c r="Q15" s="35">
        <f t="shared" si="2"/>
        <v>107</v>
      </c>
      <c r="R15" s="36">
        <v>41469</v>
      </c>
      <c r="S15" s="28"/>
    </row>
    <row r="16" spans="1:19" ht="15" customHeight="1" x14ac:dyDescent="0.2">
      <c r="A16" s="25">
        <f t="shared" si="0"/>
        <v>44089</v>
      </c>
      <c r="B16" s="20" t="s">
        <v>58</v>
      </c>
      <c r="C16" s="20" t="s">
        <v>41</v>
      </c>
      <c r="D16" s="18" t="s">
        <v>64</v>
      </c>
      <c r="E16" s="18" t="s">
        <v>107</v>
      </c>
      <c r="F16" s="30" t="s">
        <v>153</v>
      </c>
      <c r="G16" s="30" t="s">
        <v>139</v>
      </c>
      <c r="H16" s="28" t="s">
        <v>140</v>
      </c>
      <c r="I16" s="22" t="s">
        <v>4</v>
      </c>
      <c r="J16" s="27">
        <v>121.5</v>
      </c>
      <c r="K16" s="27">
        <v>8.5</v>
      </c>
      <c r="L16" s="27">
        <f t="shared" si="1"/>
        <v>130</v>
      </c>
      <c r="M16" s="27">
        <v>17.940000000000001</v>
      </c>
      <c r="N16" s="27">
        <v>7.2460000000000004</v>
      </c>
      <c r="O16" s="36">
        <v>41483</v>
      </c>
      <c r="P16" s="36">
        <v>41605</v>
      </c>
      <c r="Q16" s="35">
        <f t="shared" si="2"/>
        <v>122</v>
      </c>
      <c r="R16" s="36">
        <v>41590</v>
      </c>
      <c r="S16" s="28"/>
    </row>
    <row r="17" spans="1:19" ht="15" customHeight="1" x14ac:dyDescent="0.2">
      <c r="A17" s="25">
        <f t="shared" si="0"/>
        <v>44090</v>
      </c>
      <c r="B17" s="20" t="s">
        <v>58</v>
      </c>
      <c r="C17" s="20" t="s">
        <v>41</v>
      </c>
      <c r="D17" s="18" t="s">
        <v>64</v>
      </c>
      <c r="E17" s="18" t="s">
        <v>107</v>
      </c>
      <c r="F17" s="83"/>
      <c r="G17" s="83"/>
      <c r="H17" s="28"/>
      <c r="I17" s="22"/>
      <c r="J17" s="28"/>
      <c r="K17" s="28"/>
      <c r="L17" s="27"/>
      <c r="M17" s="28"/>
      <c r="N17" s="28"/>
      <c r="O17" s="36"/>
      <c r="P17" s="36"/>
      <c r="Q17" s="35"/>
      <c r="R17" s="36"/>
      <c r="S17" s="28" t="s">
        <v>161</v>
      </c>
    </row>
    <row r="18" spans="1:19" ht="15" customHeight="1" x14ac:dyDescent="0.2">
      <c r="A18" s="25">
        <f t="shared" si="0"/>
        <v>44091</v>
      </c>
      <c r="B18" s="20" t="s">
        <v>58</v>
      </c>
      <c r="C18" s="20" t="s">
        <v>41</v>
      </c>
      <c r="D18" s="18" t="s">
        <v>64</v>
      </c>
      <c r="E18" s="18" t="s">
        <v>107</v>
      </c>
      <c r="F18" s="83" t="s">
        <v>160</v>
      </c>
      <c r="G18" s="83" t="s">
        <v>139</v>
      </c>
      <c r="H18" s="28" t="s">
        <v>140</v>
      </c>
      <c r="I18" s="22" t="s">
        <v>4</v>
      </c>
      <c r="J18" s="28">
        <v>224.3</v>
      </c>
      <c r="K18" s="28">
        <v>15.7</v>
      </c>
      <c r="L18" s="27">
        <f t="shared" ref="L18" si="4">J18+K18</f>
        <v>240</v>
      </c>
      <c r="M18" s="28">
        <v>17.940000000000001</v>
      </c>
      <c r="N18" s="28">
        <v>13.378</v>
      </c>
      <c r="O18" s="36">
        <v>41606</v>
      </c>
      <c r="P18" s="36">
        <v>41721</v>
      </c>
      <c r="Q18" s="35">
        <f t="shared" ref="Q18" si="5">+P18-O18</f>
        <v>115</v>
      </c>
      <c r="R18" s="36">
        <v>41706</v>
      </c>
      <c r="S18" s="28"/>
    </row>
    <row r="19" spans="1:19" ht="15" customHeight="1" x14ac:dyDescent="0.2">
      <c r="A19" s="25">
        <f t="shared" si="0"/>
        <v>44092</v>
      </c>
      <c r="B19" s="20" t="s">
        <v>58</v>
      </c>
      <c r="C19" s="20" t="s">
        <v>41</v>
      </c>
      <c r="D19" s="18" t="s">
        <v>64</v>
      </c>
      <c r="E19" s="18" t="s">
        <v>107</v>
      </c>
      <c r="F19" s="83" t="s">
        <v>166</v>
      </c>
      <c r="G19" s="83" t="s">
        <v>118</v>
      </c>
      <c r="H19" s="28" t="s">
        <v>116</v>
      </c>
      <c r="I19" s="22" t="s">
        <v>82</v>
      </c>
      <c r="J19" s="28">
        <v>186.92</v>
      </c>
      <c r="K19" s="28">
        <v>13.08</v>
      </c>
      <c r="L19" s="27">
        <f t="shared" si="1"/>
        <v>200</v>
      </c>
      <c r="M19" s="28">
        <v>18.239999999999998</v>
      </c>
      <c r="N19" s="28">
        <v>10.965</v>
      </c>
      <c r="O19" s="36">
        <v>41721</v>
      </c>
      <c r="P19" s="36">
        <v>41829</v>
      </c>
      <c r="Q19" s="35">
        <f t="shared" si="2"/>
        <v>108</v>
      </c>
      <c r="R19" s="36">
        <v>41802</v>
      </c>
      <c r="S19" s="28"/>
    </row>
    <row r="20" spans="1:19" ht="15" customHeight="1" x14ac:dyDescent="0.2">
      <c r="A20" s="25">
        <f t="shared" si="0"/>
        <v>44093</v>
      </c>
      <c r="B20" s="20" t="s">
        <v>58</v>
      </c>
      <c r="C20" s="20" t="s">
        <v>41</v>
      </c>
      <c r="D20" s="18" t="s">
        <v>64</v>
      </c>
      <c r="E20" s="18" t="s">
        <v>107</v>
      </c>
      <c r="F20" s="30" t="s">
        <v>172</v>
      </c>
      <c r="G20" s="30" t="s">
        <v>139</v>
      </c>
      <c r="H20" s="28" t="s">
        <v>140</v>
      </c>
      <c r="I20" s="22" t="s">
        <v>4</v>
      </c>
      <c r="J20" s="27">
        <v>233.64</v>
      </c>
      <c r="K20" s="27">
        <v>16.36</v>
      </c>
      <c r="L20" s="27">
        <f t="shared" si="1"/>
        <v>250</v>
      </c>
      <c r="M20" s="27">
        <v>18.239999999999998</v>
      </c>
      <c r="N20" s="27">
        <v>13.706</v>
      </c>
      <c r="O20" s="36">
        <v>41829</v>
      </c>
      <c r="P20" s="36">
        <v>41938</v>
      </c>
      <c r="Q20" s="35">
        <f t="shared" si="2"/>
        <v>109</v>
      </c>
      <c r="R20" s="36">
        <v>41923</v>
      </c>
      <c r="S20" s="28"/>
    </row>
    <row r="21" spans="1:19" ht="15" customHeight="1" x14ac:dyDescent="0.2">
      <c r="A21" s="25">
        <f t="shared" si="0"/>
        <v>44094</v>
      </c>
      <c r="B21" s="20" t="s">
        <v>58</v>
      </c>
      <c r="C21" s="20" t="s">
        <v>41</v>
      </c>
      <c r="D21" s="18" t="s">
        <v>64</v>
      </c>
      <c r="E21" s="18" t="s">
        <v>107</v>
      </c>
      <c r="F21" s="83" t="s">
        <v>176</v>
      </c>
      <c r="G21" s="83" t="s">
        <v>118</v>
      </c>
      <c r="H21" s="28" t="s">
        <v>116</v>
      </c>
      <c r="I21" s="22" t="s">
        <v>82</v>
      </c>
      <c r="J21" s="28">
        <v>140.19</v>
      </c>
      <c r="K21" s="28">
        <v>9.81</v>
      </c>
      <c r="L21" s="27">
        <f t="shared" si="1"/>
        <v>150</v>
      </c>
      <c r="M21" s="28">
        <v>18.239999999999998</v>
      </c>
      <c r="N21" s="28">
        <v>8.2240000000000002</v>
      </c>
      <c r="O21" s="36">
        <v>41938</v>
      </c>
      <c r="P21" s="36">
        <v>42042</v>
      </c>
      <c r="Q21" s="35">
        <f t="shared" si="2"/>
        <v>104</v>
      </c>
      <c r="R21" s="36">
        <v>42016</v>
      </c>
      <c r="S21" s="28"/>
    </row>
    <row r="22" spans="1:19" ht="15" customHeight="1" x14ac:dyDescent="0.2">
      <c r="A22" s="25">
        <f t="shared" si="0"/>
        <v>44095</v>
      </c>
      <c r="B22" s="20" t="s">
        <v>58</v>
      </c>
      <c r="C22" s="20" t="s">
        <v>41</v>
      </c>
      <c r="D22" s="18" t="s">
        <v>64</v>
      </c>
      <c r="E22" s="18" t="s">
        <v>107</v>
      </c>
      <c r="F22" s="30"/>
      <c r="G22" s="30"/>
      <c r="H22" s="28"/>
      <c r="I22" s="22"/>
      <c r="J22" s="27"/>
      <c r="K22" s="27"/>
      <c r="L22" s="27"/>
      <c r="M22" s="27"/>
      <c r="N22" s="27"/>
      <c r="O22" s="36">
        <v>42042</v>
      </c>
      <c r="P22" s="36">
        <v>42141</v>
      </c>
      <c r="Q22" s="35">
        <f t="shared" si="2"/>
        <v>99</v>
      </c>
      <c r="R22" s="36"/>
      <c r="S22" s="28" t="s">
        <v>189</v>
      </c>
    </row>
    <row r="23" spans="1:19" ht="15" customHeight="1" x14ac:dyDescent="0.2">
      <c r="A23" s="25">
        <f t="shared" si="0"/>
        <v>44096</v>
      </c>
      <c r="B23" s="20" t="s">
        <v>58</v>
      </c>
      <c r="C23" s="20" t="s">
        <v>41</v>
      </c>
      <c r="D23" s="18" t="s">
        <v>64</v>
      </c>
      <c r="E23" s="18" t="s">
        <v>107</v>
      </c>
      <c r="F23" s="83" t="s">
        <v>198</v>
      </c>
      <c r="G23" s="83" t="s">
        <v>139</v>
      </c>
      <c r="H23" s="28" t="s">
        <v>140</v>
      </c>
      <c r="I23" s="28" t="s">
        <v>4</v>
      </c>
      <c r="J23" s="28">
        <v>252.34</v>
      </c>
      <c r="K23" s="28">
        <v>17.66</v>
      </c>
      <c r="L23" s="27">
        <v>270</v>
      </c>
      <c r="M23" s="28">
        <v>18.739999999999998</v>
      </c>
      <c r="N23" s="28">
        <v>14.409000000000001</v>
      </c>
      <c r="O23" s="36">
        <v>42141</v>
      </c>
      <c r="P23" s="36">
        <v>42246</v>
      </c>
      <c r="Q23" s="35">
        <f t="shared" si="2"/>
        <v>105</v>
      </c>
      <c r="R23" s="36">
        <v>42228</v>
      </c>
      <c r="S23" s="28"/>
    </row>
    <row r="24" spans="1:19" ht="15" customHeight="1" x14ac:dyDescent="0.2">
      <c r="A24" s="25">
        <f t="shared" si="0"/>
        <v>44097</v>
      </c>
      <c r="B24" s="20" t="s">
        <v>58</v>
      </c>
      <c r="C24" s="20" t="s">
        <v>41</v>
      </c>
      <c r="D24" s="18" t="s">
        <v>64</v>
      </c>
      <c r="E24" s="18" t="s">
        <v>107</v>
      </c>
      <c r="F24" s="83" t="s">
        <v>203</v>
      </c>
      <c r="G24" s="83" t="s">
        <v>204</v>
      </c>
      <c r="H24" s="28" t="s">
        <v>140</v>
      </c>
      <c r="I24" s="28" t="s">
        <v>4</v>
      </c>
      <c r="J24" s="28">
        <v>163.63999999999999</v>
      </c>
      <c r="K24" s="28">
        <v>11.46</v>
      </c>
      <c r="L24" s="27">
        <f t="shared" si="1"/>
        <v>175.1</v>
      </c>
      <c r="M24" s="28">
        <v>18.739999999999998</v>
      </c>
      <c r="N24" s="28">
        <v>9.3439999999999994</v>
      </c>
      <c r="O24" s="36">
        <v>42246</v>
      </c>
      <c r="P24" s="36">
        <v>42354</v>
      </c>
      <c r="Q24" s="35">
        <f t="shared" si="2"/>
        <v>108</v>
      </c>
      <c r="R24" s="36">
        <v>42330</v>
      </c>
      <c r="S24" s="28"/>
    </row>
    <row r="25" spans="1:19" ht="15" customHeight="1" x14ac:dyDescent="0.2">
      <c r="A25" s="25">
        <f t="shared" si="0"/>
        <v>44098</v>
      </c>
      <c r="B25" s="20" t="s">
        <v>58</v>
      </c>
      <c r="C25" s="20" t="s">
        <v>41</v>
      </c>
      <c r="D25" s="18" t="s">
        <v>64</v>
      </c>
      <c r="E25" s="18" t="s">
        <v>107</v>
      </c>
      <c r="F25" s="30" t="s">
        <v>209</v>
      </c>
      <c r="G25" s="30" t="s">
        <v>118</v>
      </c>
      <c r="H25" s="28" t="s">
        <v>116</v>
      </c>
      <c r="I25" s="22" t="s">
        <v>82</v>
      </c>
      <c r="J25" s="27">
        <v>205.61</v>
      </c>
      <c r="K25" s="27">
        <v>14.39</v>
      </c>
      <c r="L25" s="27">
        <f t="shared" si="1"/>
        <v>220</v>
      </c>
      <c r="M25" s="27">
        <v>18.34</v>
      </c>
      <c r="N25" s="27">
        <v>11.993</v>
      </c>
      <c r="O25" s="36">
        <v>42354</v>
      </c>
      <c r="P25" s="36">
        <v>42451</v>
      </c>
      <c r="Q25" s="35">
        <f t="shared" si="2"/>
        <v>97</v>
      </c>
      <c r="R25" s="36">
        <v>42425</v>
      </c>
      <c r="S25" s="28"/>
    </row>
    <row r="26" spans="1:19" ht="15" customHeight="1" x14ac:dyDescent="0.2">
      <c r="A26" s="25">
        <f t="shared" si="0"/>
        <v>44099</v>
      </c>
      <c r="B26" s="20" t="s">
        <v>58</v>
      </c>
      <c r="C26" s="20" t="s">
        <v>41</v>
      </c>
      <c r="D26" s="18" t="s">
        <v>64</v>
      </c>
      <c r="E26" s="18" t="s">
        <v>107</v>
      </c>
      <c r="F26" s="83" t="s">
        <v>216</v>
      </c>
      <c r="G26" s="83" t="s">
        <v>139</v>
      </c>
      <c r="H26" s="28" t="s">
        <v>140</v>
      </c>
      <c r="I26" s="28" t="s">
        <v>4</v>
      </c>
      <c r="J26" s="28">
        <v>242.99</v>
      </c>
      <c r="K26" s="28">
        <v>17.010000000000002</v>
      </c>
      <c r="L26" s="27">
        <f t="shared" si="1"/>
        <v>260</v>
      </c>
      <c r="M26" s="28">
        <v>18.34</v>
      </c>
      <c r="N26" s="28">
        <v>14.177</v>
      </c>
      <c r="O26" s="36">
        <v>42451</v>
      </c>
      <c r="P26" s="36">
        <v>42573</v>
      </c>
      <c r="Q26" s="35">
        <f t="shared" si="2"/>
        <v>122</v>
      </c>
      <c r="R26" s="36">
        <v>42558</v>
      </c>
      <c r="S26" s="28"/>
    </row>
    <row r="27" spans="1:19" ht="15" customHeight="1" x14ac:dyDescent="0.2">
      <c r="A27" s="25">
        <f t="shared" si="0"/>
        <v>44100</v>
      </c>
      <c r="B27" s="20" t="s">
        <v>58</v>
      </c>
      <c r="C27" s="20" t="s">
        <v>41</v>
      </c>
      <c r="D27" s="18" t="s">
        <v>64</v>
      </c>
      <c r="E27" s="18" t="s">
        <v>107</v>
      </c>
      <c r="F27" s="30" t="s">
        <v>217</v>
      </c>
      <c r="G27" s="30" t="s">
        <v>218</v>
      </c>
      <c r="H27" s="28" t="s">
        <v>123</v>
      </c>
      <c r="I27" s="22" t="s">
        <v>80</v>
      </c>
      <c r="J27" s="27">
        <v>177.57</v>
      </c>
      <c r="K27" s="27">
        <v>12.43</v>
      </c>
      <c r="L27" s="27">
        <f t="shared" si="1"/>
        <v>190</v>
      </c>
      <c r="M27" s="27">
        <v>18.34</v>
      </c>
      <c r="N27" s="27">
        <v>10.36</v>
      </c>
      <c r="O27" s="36">
        <f t="shared" si="3"/>
        <v>42573</v>
      </c>
      <c r="P27" s="36">
        <v>42685</v>
      </c>
      <c r="Q27" s="35">
        <f t="shared" si="2"/>
        <v>112</v>
      </c>
      <c r="R27" s="36">
        <v>42642</v>
      </c>
      <c r="S27" s="28"/>
    </row>
    <row r="28" spans="1:19" ht="15" customHeight="1" x14ac:dyDescent="0.2">
      <c r="A28" s="25">
        <f t="shared" si="0"/>
        <v>44101</v>
      </c>
      <c r="B28" s="20" t="s">
        <v>58</v>
      </c>
      <c r="C28" s="20" t="s">
        <v>41</v>
      </c>
      <c r="D28" s="18" t="s">
        <v>64</v>
      </c>
      <c r="E28" s="18" t="s">
        <v>107</v>
      </c>
      <c r="F28" s="30" t="s">
        <v>230</v>
      </c>
      <c r="G28" s="30" t="s">
        <v>218</v>
      </c>
      <c r="H28" s="28" t="s">
        <v>123</v>
      </c>
      <c r="I28" s="22" t="s">
        <v>80</v>
      </c>
      <c r="J28" s="27">
        <v>252.34</v>
      </c>
      <c r="K28" s="27">
        <v>17.66</v>
      </c>
      <c r="L28" s="27">
        <f t="shared" si="1"/>
        <v>270</v>
      </c>
      <c r="M28" s="27">
        <v>18.34</v>
      </c>
      <c r="N28" s="27">
        <v>14.722</v>
      </c>
      <c r="O28" s="36">
        <v>42685</v>
      </c>
      <c r="P28" s="36">
        <v>42820</v>
      </c>
      <c r="Q28" s="35">
        <f t="shared" si="2"/>
        <v>135</v>
      </c>
      <c r="R28" s="36">
        <v>42784</v>
      </c>
      <c r="S28" s="28"/>
    </row>
    <row r="29" spans="1:19" ht="15" x14ac:dyDescent="0.2">
      <c r="A29" s="25">
        <f t="shared" si="0"/>
        <v>44102</v>
      </c>
      <c r="B29" s="20" t="s">
        <v>58</v>
      </c>
      <c r="C29" s="20" t="s">
        <v>41</v>
      </c>
      <c r="D29" s="18" t="s">
        <v>64</v>
      </c>
      <c r="E29" s="18" t="s">
        <v>107</v>
      </c>
      <c r="F29" s="30" t="s">
        <v>237</v>
      </c>
      <c r="G29" s="30" t="s">
        <v>139</v>
      </c>
      <c r="H29" s="28" t="s">
        <v>140</v>
      </c>
      <c r="I29" s="28" t="s">
        <v>4</v>
      </c>
      <c r="J29" s="27">
        <v>233.64</v>
      </c>
      <c r="K29" s="27">
        <v>16.36</v>
      </c>
      <c r="L29" s="27">
        <f t="shared" si="1"/>
        <v>250</v>
      </c>
      <c r="M29" s="27">
        <v>18.34</v>
      </c>
      <c r="N29" s="27">
        <v>13.631</v>
      </c>
      <c r="O29" s="36">
        <v>42820</v>
      </c>
      <c r="P29" s="36">
        <v>42936</v>
      </c>
      <c r="Q29" s="35">
        <f t="shared" si="2"/>
        <v>116</v>
      </c>
      <c r="R29" s="36">
        <v>42918</v>
      </c>
      <c r="S29" s="28"/>
    </row>
    <row r="30" spans="1:19" ht="15" x14ac:dyDescent="0.2">
      <c r="A30" s="25">
        <f t="shared" si="0"/>
        <v>44103</v>
      </c>
      <c r="B30" s="20" t="s">
        <v>58</v>
      </c>
      <c r="C30" s="20" t="s">
        <v>41</v>
      </c>
      <c r="D30" s="18" t="s">
        <v>64</v>
      </c>
      <c r="E30" s="18" t="s">
        <v>107</v>
      </c>
      <c r="F30" s="30" t="s">
        <v>243</v>
      </c>
      <c r="G30" s="30" t="s">
        <v>139</v>
      </c>
      <c r="H30" s="28" t="s">
        <v>140</v>
      </c>
      <c r="I30" s="28" t="s">
        <v>4</v>
      </c>
      <c r="J30" s="27">
        <v>214.95</v>
      </c>
      <c r="K30" s="27">
        <v>15.05</v>
      </c>
      <c r="L30" s="27">
        <f t="shared" si="1"/>
        <v>230</v>
      </c>
      <c r="M30" s="27">
        <v>18.34</v>
      </c>
      <c r="N30" s="27">
        <v>12.541</v>
      </c>
      <c r="O30" s="36">
        <v>42936</v>
      </c>
      <c r="P30" s="36">
        <v>43060</v>
      </c>
      <c r="Q30" s="35">
        <f t="shared" si="2"/>
        <v>124</v>
      </c>
      <c r="R30" s="36"/>
      <c r="S30" s="28"/>
    </row>
    <row r="31" spans="1:19" ht="15" x14ac:dyDescent="0.2">
      <c r="A31" s="25">
        <f t="shared" si="0"/>
        <v>44104</v>
      </c>
      <c r="B31" s="20" t="s">
        <v>58</v>
      </c>
      <c r="C31" s="20" t="s">
        <v>41</v>
      </c>
      <c r="D31" s="18" t="s">
        <v>64</v>
      </c>
      <c r="E31" s="18" t="s">
        <v>107</v>
      </c>
      <c r="F31" s="84"/>
      <c r="G31" s="30"/>
      <c r="H31" s="23"/>
      <c r="I31" s="22"/>
      <c r="J31" s="27"/>
      <c r="K31" s="27"/>
      <c r="L31" s="27">
        <f t="shared" si="1"/>
        <v>0</v>
      </c>
      <c r="M31" s="27"/>
      <c r="N31" s="27"/>
      <c r="O31" s="36">
        <v>0</v>
      </c>
      <c r="P31" s="36"/>
      <c r="Q31" s="35">
        <f t="shared" si="2"/>
        <v>0</v>
      </c>
      <c r="R31" s="36"/>
      <c r="S31" s="28"/>
    </row>
    <row r="32" spans="1:19" x14ac:dyDescent="0.2">
      <c r="A32" s="25"/>
      <c r="B32" s="20" t="s">
        <v>58</v>
      </c>
      <c r="C32" s="20" t="s">
        <v>41</v>
      </c>
      <c r="D32" s="28"/>
      <c r="E32" s="28"/>
      <c r="F32" s="31"/>
      <c r="G32" s="22"/>
      <c r="H32" s="23"/>
      <c r="I32" s="22"/>
      <c r="J32" s="27"/>
      <c r="K32" s="27"/>
      <c r="L32" s="27">
        <f t="shared" si="1"/>
        <v>0</v>
      </c>
      <c r="M32" s="27"/>
      <c r="N32" s="27"/>
      <c r="O32" s="36">
        <f t="shared" si="3"/>
        <v>0</v>
      </c>
      <c r="P32" s="36"/>
      <c r="Q32" s="39">
        <f t="shared" si="2"/>
        <v>0</v>
      </c>
      <c r="R32" s="36"/>
      <c r="S32" s="28"/>
    </row>
    <row r="33" spans="1:14" ht="15" thickBot="1" x14ac:dyDescent="0.25">
      <c r="A33" s="14"/>
      <c r="F33" s="15" t="s">
        <v>3</v>
      </c>
      <c r="G33" s="15"/>
      <c r="H33" s="15"/>
      <c r="I33" s="15"/>
      <c r="J33" s="16">
        <f>SUM(J2:J32)</f>
        <v>4815.8900000000003</v>
      </c>
      <c r="K33" s="16">
        <f t="shared" ref="K33:N33" si="6">SUM(K2:K32)</f>
        <v>337.11000000000007</v>
      </c>
      <c r="L33" s="16">
        <f t="shared" si="6"/>
        <v>5153</v>
      </c>
      <c r="M33" s="15"/>
      <c r="N33" s="16">
        <f t="shared" si="6"/>
        <v>282.47699999999992</v>
      </c>
    </row>
    <row r="34" spans="1:14" x14ac:dyDescent="0.2">
      <c r="A34" s="14"/>
    </row>
    <row r="35" spans="1:14" x14ac:dyDescent="0.2">
      <c r="A35" s="14"/>
      <c r="G35" s="10"/>
      <c r="H35" s="11" t="s">
        <v>2</v>
      </c>
      <c r="I35" s="10"/>
      <c r="L35" s="9" t="e">
        <f>#REF!-L33</f>
        <v>#REF!</v>
      </c>
    </row>
    <row r="36" spans="1:14" x14ac:dyDescent="0.2">
      <c r="A36" s="14"/>
      <c r="G36" s="8"/>
      <c r="I36" s="7">
        <v>24968</v>
      </c>
      <c r="J36" s="6">
        <v>29830</v>
      </c>
      <c r="L36" s="5">
        <f>J36-I36</f>
        <v>4862</v>
      </c>
    </row>
    <row r="37" spans="1:14" x14ac:dyDescent="0.2">
      <c r="A37" s="14"/>
      <c r="G37" s="4"/>
      <c r="I37" s="3" t="s">
        <v>1</v>
      </c>
      <c r="J37" s="3" t="s">
        <v>0</v>
      </c>
      <c r="L37" s="2">
        <f>L36/N33</f>
        <v>17.212020801693594</v>
      </c>
    </row>
    <row r="38" spans="1:14" x14ac:dyDescent="0.2">
      <c r="A38" s="14"/>
    </row>
    <row r="39" spans="1:14" x14ac:dyDescent="0.2">
      <c r="A39" s="14"/>
    </row>
    <row r="40" spans="1:14" x14ac:dyDescent="0.2">
      <c r="A40" s="14"/>
    </row>
    <row r="41" spans="1:14" x14ac:dyDescent="0.2">
      <c r="A41" s="14"/>
    </row>
    <row r="42" spans="1:14" x14ac:dyDescent="0.2">
      <c r="A42" s="14"/>
    </row>
    <row r="43" spans="1:14" x14ac:dyDescent="0.2">
      <c r="A43" s="14"/>
    </row>
    <row r="44" spans="1:14" x14ac:dyDescent="0.2">
      <c r="A44" s="14"/>
    </row>
  </sheetData>
  <phoneticPr fontId="7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C000"/>
  </sheetPr>
  <dimension ref="A1:S44"/>
  <sheetViews>
    <sheetView workbookViewId="0">
      <selection activeCell="M31" sqref="M31"/>
    </sheetView>
  </sheetViews>
  <sheetFormatPr defaultColWidth="9" defaultRowHeight="14.25" x14ac:dyDescent="0.2"/>
  <cols>
    <col min="1" max="1" width="9.75" style="1" bestFit="1" customWidth="1"/>
    <col min="2" max="2" width="11.25" style="1" bestFit="1" customWidth="1"/>
    <col min="3" max="3" width="9" style="1"/>
    <col min="4" max="4" width="11.625" style="1" customWidth="1"/>
    <col min="5" max="5" width="22.75" style="1" customWidth="1"/>
    <col min="6" max="6" width="17.375" style="1" customWidth="1"/>
    <col min="7" max="7" width="17" style="1" customWidth="1"/>
    <col min="8" max="8" width="36.375" style="1" customWidth="1"/>
    <col min="9" max="9" width="12.875" style="1" customWidth="1"/>
    <col min="10" max="10" width="13.375" style="1" customWidth="1"/>
    <col min="11" max="11" width="14.625" style="1" customWidth="1"/>
    <col min="12" max="12" width="15.25" style="1" bestFit="1" customWidth="1"/>
    <col min="13" max="13" width="9.375" style="1" bestFit="1" customWidth="1"/>
    <col min="14" max="14" width="11.75" style="1" bestFit="1" customWidth="1"/>
    <col min="15" max="15" width="12.125" style="37" customWidth="1"/>
    <col min="16" max="16" width="12.625" style="37" customWidth="1"/>
    <col min="17" max="18" width="9" style="37"/>
    <col min="19" max="19" width="29.75" style="1" customWidth="1"/>
    <col min="20" max="16384" width="9" style="1"/>
  </cols>
  <sheetData>
    <row r="1" spans="1:19" s="13" customFormat="1" ht="45" x14ac:dyDescent="0.2">
      <c r="A1" s="32" t="s">
        <v>31</v>
      </c>
      <c r="B1" s="32" t="s">
        <v>28</v>
      </c>
      <c r="C1" s="17" t="s">
        <v>29</v>
      </c>
      <c r="D1" s="33" t="s">
        <v>27</v>
      </c>
      <c r="E1" s="33" t="s">
        <v>25</v>
      </c>
      <c r="F1" s="17" t="s">
        <v>23</v>
      </c>
      <c r="G1" s="17" t="s">
        <v>22</v>
      </c>
      <c r="H1" s="17" t="s">
        <v>21</v>
      </c>
      <c r="I1" s="17" t="s">
        <v>20</v>
      </c>
      <c r="J1" s="17" t="s">
        <v>19</v>
      </c>
      <c r="K1" s="17" t="s">
        <v>18</v>
      </c>
      <c r="L1" s="17" t="s">
        <v>17</v>
      </c>
      <c r="M1" s="17" t="s">
        <v>16</v>
      </c>
      <c r="N1" s="17" t="s">
        <v>15</v>
      </c>
      <c r="O1" s="34" t="s">
        <v>32</v>
      </c>
      <c r="P1" s="34" t="s">
        <v>35</v>
      </c>
      <c r="Q1" s="34" t="s">
        <v>34</v>
      </c>
      <c r="R1" s="34" t="s">
        <v>33</v>
      </c>
      <c r="S1" s="34" t="s">
        <v>42</v>
      </c>
    </row>
    <row r="2" spans="1:19" s="12" customFormat="1" ht="15" customHeight="1" x14ac:dyDescent="0.2">
      <c r="A2" s="19">
        <v>44075</v>
      </c>
      <c r="B2" s="20" t="s">
        <v>58</v>
      </c>
      <c r="C2" s="20" t="s">
        <v>54</v>
      </c>
      <c r="D2" s="18" t="s">
        <v>65</v>
      </c>
      <c r="E2" s="18" t="s">
        <v>108</v>
      </c>
      <c r="F2" s="20"/>
      <c r="G2" s="20"/>
      <c r="H2" s="20"/>
      <c r="I2" s="20"/>
      <c r="J2" s="20"/>
      <c r="K2" s="20"/>
      <c r="L2" s="20"/>
      <c r="M2" s="20"/>
      <c r="N2" s="20"/>
      <c r="O2" s="68"/>
      <c r="P2" s="68"/>
      <c r="Q2" s="68"/>
      <c r="R2" s="68"/>
      <c r="S2" s="69"/>
    </row>
    <row r="3" spans="1:19" ht="15" customHeight="1" x14ac:dyDescent="0.2">
      <c r="A3" s="25">
        <f>+A2+1</f>
        <v>44076</v>
      </c>
      <c r="B3" s="20" t="s">
        <v>58</v>
      </c>
      <c r="C3" s="20" t="s">
        <v>54</v>
      </c>
      <c r="D3" s="18" t="s">
        <v>65</v>
      </c>
      <c r="E3" s="18" t="s">
        <v>108</v>
      </c>
      <c r="F3" s="21"/>
      <c r="G3" s="22"/>
      <c r="H3" s="23"/>
      <c r="I3" s="22"/>
      <c r="J3" s="24"/>
      <c r="K3" s="24"/>
      <c r="L3" s="27">
        <f>J3+K3</f>
        <v>0</v>
      </c>
      <c r="M3" s="24"/>
      <c r="N3" s="24"/>
      <c r="O3" s="39">
        <v>0</v>
      </c>
      <c r="P3" s="35"/>
      <c r="Q3" s="35">
        <f>+P3-O3</f>
        <v>0</v>
      </c>
      <c r="R3" s="36"/>
      <c r="S3" s="28"/>
    </row>
    <row r="4" spans="1:19" ht="15" customHeight="1" x14ac:dyDescent="0.2">
      <c r="A4" s="25">
        <f t="shared" ref="A4:A31" si="0">+A3+1</f>
        <v>44077</v>
      </c>
      <c r="B4" s="20" t="s">
        <v>58</v>
      </c>
      <c r="C4" s="20" t="s">
        <v>54</v>
      </c>
      <c r="D4" s="18" t="s">
        <v>65</v>
      </c>
      <c r="E4" s="18" t="s">
        <v>108</v>
      </c>
      <c r="F4" s="78"/>
      <c r="G4" s="28"/>
      <c r="H4" s="28"/>
      <c r="I4" s="22" t="s">
        <v>4</v>
      </c>
      <c r="J4" s="28"/>
      <c r="K4" s="28"/>
      <c r="L4" s="27">
        <f t="shared" ref="L4:L32" si="1">J4+K4</f>
        <v>0</v>
      </c>
      <c r="M4" s="28"/>
      <c r="N4" s="28"/>
      <c r="O4" s="36">
        <f t="shared" ref="O4:O32" si="2">+P3</f>
        <v>0</v>
      </c>
      <c r="P4" s="36"/>
      <c r="Q4" s="35">
        <f t="shared" ref="Q4:Q32" si="3">+P4-O4</f>
        <v>0</v>
      </c>
      <c r="R4" s="36"/>
      <c r="S4" s="28"/>
    </row>
    <row r="5" spans="1:19" ht="15" customHeight="1" x14ac:dyDescent="0.2">
      <c r="A5" s="25">
        <f t="shared" si="0"/>
        <v>44078</v>
      </c>
      <c r="B5" s="20" t="s">
        <v>58</v>
      </c>
      <c r="C5" s="20" t="s">
        <v>54</v>
      </c>
      <c r="D5" s="18" t="s">
        <v>65</v>
      </c>
      <c r="E5" s="18" t="s">
        <v>108</v>
      </c>
      <c r="F5" s="86">
        <v>502800019053</v>
      </c>
      <c r="G5" s="86">
        <v>103531016261</v>
      </c>
      <c r="H5" s="79" t="s">
        <v>72</v>
      </c>
      <c r="I5" s="22" t="s">
        <v>4</v>
      </c>
      <c r="J5" s="28">
        <v>635.51</v>
      </c>
      <c r="K5" s="28">
        <v>44.49</v>
      </c>
      <c r="L5" s="27">
        <f t="shared" si="1"/>
        <v>680</v>
      </c>
      <c r="M5" s="28">
        <v>18.84</v>
      </c>
      <c r="N5" s="28">
        <v>36.093000000000004</v>
      </c>
      <c r="O5" s="36">
        <v>11923</v>
      </c>
      <c r="P5" s="36">
        <v>12009</v>
      </c>
      <c r="Q5" s="35">
        <f t="shared" si="3"/>
        <v>86</v>
      </c>
      <c r="R5" s="36">
        <v>11982</v>
      </c>
      <c r="S5" s="28" t="s">
        <v>100</v>
      </c>
    </row>
    <row r="6" spans="1:19" ht="15" customHeight="1" x14ac:dyDescent="0.2">
      <c r="A6" s="25">
        <f t="shared" si="0"/>
        <v>44079</v>
      </c>
      <c r="B6" s="20" t="s">
        <v>58</v>
      </c>
      <c r="C6" s="20" t="s">
        <v>54</v>
      </c>
      <c r="D6" s="18" t="s">
        <v>65</v>
      </c>
      <c r="E6" s="18" t="s">
        <v>108</v>
      </c>
      <c r="F6" s="75" t="s">
        <v>77</v>
      </c>
      <c r="G6" s="90">
        <v>107544000108</v>
      </c>
      <c r="H6" s="80" t="s">
        <v>78</v>
      </c>
      <c r="I6" s="22" t="s">
        <v>4</v>
      </c>
      <c r="J6" s="27">
        <v>242.99</v>
      </c>
      <c r="K6" s="27">
        <v>17.010000000000002</v>
      </c>
      <c r="L6" s="27">
        <f t="shared" si="1"/>
        <v>260</v>
      </c>
      <c r="M6" s="27">
        <v>18.84</v>
      </c>
      <c r="N6" s="27">
        <v>13.8</v>
      </c>
      <c r="O6" s="36">
        <f t="shared" si="2"/>
        <v>12009</v>
      </c>
      <c r="P6" s="36">
        <v>12101</v>
      </c>
      <c r="Q6" s="35">
        <f t="shared" si="3"/>
        <v>92</v>
      </c>
      <c r="R6" s="36">
        <v>12086</v>
      </c>
      <c r="S6" s="28" t="s">
        <v>100</v>
      </c>
    </row>
    <row r="7" spans="1:19" ht="15" customHeight="1" x14ac:dyDescent="0.2">
      <c r="A7" s="25">
        <f t="shared" si="0"/>
        <v>44080</v>
      </c>
      <c r="B7" s="20" t="s">
        <v>58</v>
      </c>
      <c r="C7" s="20" t="s">
        <v>54</v>
      </c>
      <c r="D7" s="18" t="s">
        <v>65</v>
      </c>
      <c r="E7" s="18" t="s">
        <v>108</v>
      </c>
      <c r="F7" s="86">
        <v>540230002303</v>
      </c>
      <c r="G7" s="86">
        <v>105537121254</v>
      </c>
      <c r="H7" s="79" t="s">
        <v>81</v>
      </c>
      <c r="I7" s="22" t="s">
        <v>82</v>
      </c>
      <c r="J7" s="28">
        <v>173.18</v>
      </c>
      <c r="K7" s="28">
        <v>12.12</v>
      </c>
      <c r="L7" s="27">
        <f t="shared" si="1"/>
        <v>185.3</v>
      </c>
      <c r="M7" s="28">
        <v>18.84</v>
      </c>
      <c r="N7" s="28">
        <v>9.8350000000000009</v>
      </c>
      <c r="O7" s="36">
        <f t="shared" si="2"/>
        <v>12101</v>
      </c>
      <c r="P7" s="36">
        <v>12196</v>
      </c>
      <c r="Q7" s="35">
        <f t="shared" si="3"/>
        <v>95</v>
      </c>
      <c r="R7" s="36">
        <v>12170</v>
      </c>
      <c r="S7" s="28" t="s">
        <v>100</v>
      </c>
    </row>
    <row r="8" spans="1:19" ht="15" customHeight="1" x14ac:dyDescent="0.2">
      <c r="A8" s="25">
        <f t="shared" si="0"/>
        <v>44081</v>
      </c>
      <c r="B8" s="20" t="s">
        <v>58</v>
      </c>
      <c r="C8" s="20" t="s">
        <v>54</v>
      </c>
      <c r="D8" s="18" t="s">
        <v>65</v>
      </c>
      <c r="E8" s="18" t="s">
        <v>108</v>
      </c>
      <c r="F8" s="86">
        <v>540230002310</v>
      </c>
      <c r="G8" s="86">
        <v>105537121254</v>
      </c>
      <c r="H8" s="79" t="s">
        <v>81</v>
      </c>
      <c r="I8" s="22" t="s">
        <v>82</v>
      </c>
      <c r="J8" s="28">
        <v>215.05</v>
      </c>
      <c r="K8" s="28">
        <v>15.05</v>
      </c>
      <c r="L8" s="27">
        <f t="shared" si="1"/>
        <v>230.10000000000002</v>
      </c>
      <c r="M8" s="28">
        <v>21.84</v>
      </c>
      <c r="N8" s="28">
        <v>10.536</v>
      </c>
      <c r="O8" s="36">
        <f t="shared" si="2"/>
        <v>12196</v>
      </c>
      <c r="P8" s="36">
        <v>12288</v>
      </c>
      <c r="Q8" s="35">
        <f t="shared" si="3"/>
        <v>92</v>
      </c>
      <c r="R8" s="36">
        <v>12262</v>
      </c>
      <c r="S8" s="28" t="s">
        <v>100</v>
      </c>
    </row>
    <row r="9" spans="1:19" ht="15" customHeight="1" x14ac:dyDescent="0.2">
      <c r="A9" s="25">
        <f t="shared" si="0"/>
        <v>44082</v>
      </c>
      <c r="B9" s="20" t="s">
        <v>58</v>
      </c>
      <c r="C9" s="20" t="s">
        <v>54</v>
      </c>
      <c r="D9" s="18" t="s">
        <v>65</v>
      </c>
      <c r="E9" s="18" t="s">
        <v>108</v>
      </c>
      <c r="F9" s="75" t="s">
        <v>91</v>
      </c>
      <c r="G9" s="90">
        <v>107544000108</v>
      </c>
      <c r="H9" s="80" t="s">
        <v>92</v>
      </c>
      <c r="I9" s="22" t="s">
        <v>93</v>
      </c>
      <c r="J9" s="27">
        <v>242.99</v>
      </c>
      <c r="K9" s="27">
        <v>17.010000000000002</v>
      </c>
      <c r="L9" s="27">
        <f t="shared" si="1"/>
        <v>260</v>
      </c>
      <c r="M9" s="27">
        <v>18.84</v>
      </c>
      <c r="N9" s="27">
        <v>13.8</v>
      </c>
      <c r="O9" s="36">
        <f t="shared" si="2"/>
        <v>12288</v>
      </c>
      <c r="P9" s="36">
        <v>12398</v>
      </c>
      <c r="Q9" s="35">
        <f t="shared" si="3"/>
        <v>110</v>
      </c>
      <c r="R9" s="36">
        <v>12379</v>
      </c>
      <c r="S9" s="28" t="s">
        <v>100</v>
      </c>
    </row>
    <row r="10" spans="1:19" ht="15" customHeight="1" x14ac:dyDescent="0.2">
      <c r="A10" s="25">
        <f t="shared" si="0"/>
        <v>44083</v>
      </c>
      <c r="B10" s="20" t="s">
        <v>58</v>
      </c>
      <c r="C10" s="20" t="s">
        <v>54</v>
      </c>
      <c r="D10" s="18" t="s">
        <v>65</v>
      </c>
      <c r="E10" s="18" t="s">
        <v>108</v>
      </c>
      <c r="F10" s="78" t="s">
        <v>99</v>
      </c>
      <c r="G10" s="86">
        <v>107544000108</v>
      </c>
      <c r="H10" s="79" t="s">
        <v>92</v>
      </c>
      <c r="I10" s="22" t="s">
        <v>93</v>
      </c>
      <c r="J10" s="28">
        <v>224.3</v>
      </c>
      <c r="K10" s="28">
        <v>15.7</v>
      </c>
      <c r="L10" s="27">
        <f t="shared" si="1"/>
        <v>240</v>
      </c>
      <c r="M10" s="28">
        <v>18.239999999999998</v>
      </c>
      <c r="N10" s="28">
        <v>13.157999999999999</v>
      </c>
      <c r="O10" s="36">
        <f t="shared" si="2"/>
        <v>12398</v>
      </c>
      <c r="P10" s="36">
        <v>12506</v>
      </c>
      <c r="Q10" s="35">
        <f t="shared" si="3"/>
        <v>108</v>
      </c>
      <c r="R10" s="36">
        <v>12488</v>
      </c>
      <c r="S10" s="28" t="s">
        <v>100</v>
      </c>
    </row>
    <row r="11" spans="1:19" ht="15" customHeight="1" x14ac:dyDescent="0.2">
      <c r="A11" s="25">
        <f t="shared" si="0"/>
        <v>44084</v>
      </c>
      <c r="B11" s="20" t="s">
        <v>58</v>
      </c>
      <c r="C11" s="20" t="s">
        <v>54</v>
      </c>
      <c r="D11" s="18" t="s">
        <v>65</v>
      </c>
      <c r="E11" s="18" t="s">
        <v>108</v>
      </c>
      <c r="F11" s="26"/>
      <c r="G11" s="26"/>
      <c r="H11" s="23"/>
      <c r="I11" s="22"/>
      <c r="J11" s="27"/>
      <c r="K11" s="27"/>
      <c r="L11" s="27">
        <f t="shared" si="1"/>
        <v>0</v>
      </c>
      <c r="M11" s="27"/>
      <c r="N11" s="27"/>
      <c r="O11" s="36">
        <v>0</v>
      </c>
      <c r="P11" s="36"/>
      <c r="Q11" s="35">
        <f t="shared" si="3"/>
        <v>0</v>
      </c>
      <c r="R11" s="36"/>
      <c r="S11" s="28"/>
    </row>
    <row r="12" spans="1:19" ht="15" customHeight="1" x14ac:dyDescent="0.2">
      <c r="A12" s="25">
        <f t="shared" si="0"/>
        <v>44085</v>
      </c>
      <c r="B12" s="20" t="s">
        <v>58</v>
      </c>
      <c r="C12" s="20" t="s">
        <v>54</v>
      </c>
      <c r="D12" s="18" t="s">
        <v>65</v>
      </c>
      <c r="E12" s="18" t="s">
        <v>108</v>
      </c>
      <c r="F12" s="28"/>
      <c r="G12" s="76"/>
      <c r="H12" s="28"/>
      <c r="I12" s="28"/>
      <c r="J12" s="28"/>
      <c r="K12" s="28"/>
      <c r="L12" s="27">
        <f t="shared" si="1"/>
        <v>0</v>
      </c>
      <c r="M12" s="28"/>
      <c r="N12" s="28"/>
      <c r="O12" s="36">
        <f t="shared" si="2"/>
        <v>0</v>
      </c>
      <c r="P12" s="36"/>
      <c r="Q12" s="35">
        <f t="shared" si="3"/>
        <v>0</v>
      </c>
      <c r="R12" s="36"/>
      <c r="S12" s="28"/>
    </row>
    <row r="13" spans="1:19" ht="15" customHeight="1" x14ac:dyDescent="0.2">
      <c r="A13" s="25">
        <f t="shared" si="0"/>
        <v>44086</v>
      </c>
      <c r="B13" s="20" t="s">
        <v>58</v>
      </c>
      <c r="C13" s="20" t="s">
        <v>54</v>
      </c>
      <c r="D13" s="18" t="s">
        <v>65</v>
      </c>
      <c r="E13" s="18" t="s">
        <v>108</v>
      </c>
      <c r="F13" s="28"/>
      <c r="G13" s="28"/>
      <c r="H13" s="28"/>
      <c r="I13" s="28"/>
      <c r="J13" s="28"/>
      <c r="K13" s="28"/>
      <c r="L13" s="27">
        <f t="shared" si="1"/>
        <v>0</v>
      </c>
      <c r="M13" s="28"/>
      <c r="N13" s="28"/>
      <c r="O13" s="36">
        <f t="shared" si="2"/>
        <v>0</v>
      </c>
      <c r="P13" s="36"/>
      <c r="Q13" s="35">
        <f t="shared" si="3"/>
        <v>0</v>
      </c>
      <c r="R13" s="36"/>
      <c r="S13" s="28"/>
    </row>
    <row r="14" spans="1:19" ht="15" customHeight="1" x14ac:dyDescent="0.2">
      <c r="A14" s="25">
        <f t="shared" si="0"/>
        <v>44087</v>
      </c>
      <c r="B14" s="20" t="s">
        <v>58</v>
      </c>
      <c r="C14" s="20" t="s">
        <v>54</v>
      </c>
      <c r="D14" s="18" t="s">
        <v>65</v>
      </c>
      <c r="E14" s="18" t="s">
        <v>108</v>
      </c>
      <c r="F14" s="28"/>
      <c r="G14" s="28"/>
      <c r="H14" s="28"/>
      <c r="I14" s="28"/>
      <c r="J14" s="28"/>
      <c r="K14" s="28"/>
      <c r="L14" s="27">
        <f t="shared" si="1"/>
        <v>0</v>
      </c>
      <c r="M14" s="28"/>
      <c r="N14" s="28"/>
      <c r="O14" s="36">
        <f t="shared" si="2"/>
        <v>0</v>
      </c>
      <c r="P14" s="36"/>
      <c r="Q14" s="35">
        <f t="shared" si="3"/>
        <v>0</v>
      </c>
      <c r="R14" s="36"/>
      <c r="S14" s="28"/>
    </row>
    <row r="15" spans="1:19" ht="15" customHeight="1" x14ac:dyDescent="0.2">
      <c r="A15" s="25">
        <f t="shared" si="0"/>
        <v>44088</v>
      </c>
      <c r="B15" s="20" t="s">
        <v>58</v>
      </c>
      <c r="C15" s="20" t="s">
        <v>54</v>
      </c>
      <c r="D15" s="18" t="s">
        <v>65</v>
      </c>
      <c r="E15" s="18" t="s">
        <v>108</v>
      </c>
      <c r="F15" s="28"/>
      <c r="G15" s="28"/>
      <c r="H15" s="28"/>
      <c r="I15" s="28"/>
      <c r="J15" s="28"/>
      <c r="K15" s="28"/>
      <c r="L15" s="27">
        <f t="shared" si="1"/>
        <v>0</v>
      </c>
      <c r="M15" s="28"/>
      <c r="N15" s="28"/>
      <c r="O15" s="36">
        <f t="shared" si="2"/>
        <v>0</v>
      </c>
      <c r="P15" s="36"/>
      <c r="Q15" s="35">
        <f t="shared" si="3"/>
        <v>0</v>
      </c>
      <c r="R15" s="36"/>
      <c r="S15" s="28"/>
    </row>
    <row r="16" spans="1:19" ht="15" customHeight="1" x14ac:dyDescent="0.2">
      <c r="A16" s="25">
        <f t="shared" si="0"/>
        <v>44089</v>
      </c>
      <c r="B16" s="20" t="s">
        <v>58</v>
      </c>
      <c r="C16" s="20" t="s">
        <v>54</v>
      </c>
      <c r="D16" s="18" t="s">
        <v>65</v>
      </c>
      <c r="E16" s="18" t="s">
        <v>108</v>
      </c>
      <c r="F16" s="26" t="s">
        <v>148</v>
      </c>
      <c r="G16" s="22" t="s">
        <v>126</v>
      </c>
      <c r="H16" s="23" t="s">
        <v>127</v>
      </c>
      <c r="I16" s="22" t="s">
        <v>4</v>
      </c>
      <c r="J16" s="27">
        <v>570.09</v>
      </c>
      <c r="K16" s="27">
        <v>39.909999999999997</v>
      </c>
      <c r="L16" s="27">
        <f t="shared" si="1"/>
        <v>610</v>
      </c>
      <c r="M16" s="27">
        <v>17.940000000000001</v>
      </c>
      <c r="N16" s="27">
        <v>34.002000000000002</v>
      </c>
      <c r="O16" s="36">
        <v>12506</v>
      </c>
      <c r="P16" s="36">
        <v>12889</v>
      </c>
      <c r="Q16" s="35">
        <f t="shared" si="3"/>
        <v>383</v>
      </c>
      <c r="R16" s="36">
        <v>12872</v>
      </c>
      <c r="S16" s="28" t="s">
        <v>149</v>
      </c>
    </row>
    <row r="17" spans="1:19" ht="15" customHeight="1" x14ac:dyDescent="0.2">
      <c r="A17" s="25">
        <f t="shared" si="0"/>
        <v>44090</v>
      </c>
      <c r="B17" s="20" t="s">
        <v>58</v>
      </c>
      <c r="C17" s="20" t="s">
        <v>54</v>
      </c>
      <c r="D17" s="18" t="s">
        <v>65</v>
      </c>
      <c r="E17" s="18" t="s">
        <v>108</v>
      </c>
      <c r="F17" s="93"/>
      <c r="G17" s="83"/>
      <c r="H17" s="23"/>
      <c r="I17" s="22"/>
      <c r="J17" s="28"/>
      <c r="K17" s="28"/>
      <c r="L17" s="27">
        <f t="shared" si="1"/>
        <v>0</v>
      </c>
      <c r="M17" s="28"/>
      <c r="N17" s="28"/>
      <c r="O17" s="36"/>
      <c r="P17" s="36"/>
      <c r="Q17" s="35"/>
      <c r="R17" s="36"/>
      <c r="S17" s="28" t="s">
        <v>161</v>
      </c>
    </row>
    <row r="18" spans="1:19" ht="15" customHeight="1" x14ac:dyDescent="0.2">
      <c r="A18" s="25">
        <f t="shared" si="0"/>
        <v>44091</v>
      </c>
      <c r="B18" s="20" t="s">
        <v>58</v>
      </c>
      <c r="C18" s="20" t="s">
        <v>54</v>
      </c>
      <c r="D18" s="18" t="s">
        <v>65</v>
      </c>
      <c r="E18" s="18" t="s">
        <v>108</v>
      </c>
      <c r="F18" s="93">
        <v>583870003385</v>
      </c>
      <c r="G18" s="83" t="s">
        <v>126</v>
      </c>
      <c r="H18" s="28" t="s">
        <v>127</v>
      </c>
      <c r="I18" s="89" t="s">
        <v>4</v>
      </c>
      <c r="J18" s="28">
        <v>308.41000000000003</v>
      </c>
      <c r="K18" s="28">
        <v>21.59</v>
      </c>
      <c r="L18" s="27">
        <f t="shared" si="1"/>
        <v>330</v>
      </c>
      <c r="M18" s="28">
        <v>17.940000000000001</v>
      </c>
      <c r="N18" s="28">
        <v>18.393999999999998</v>
      </c>
      <c r="O18" s="36">
        <v>12889</v>
      </c>
      <c r="P18" s="36">
        <v>13042</v>
      </c>
      <c r="Q18" s="35">
        <v>153</v>
      </c>
      <c r="R18" s="36">
        <v>13026</v>
      </c>
      <c r="S18" s="28" t="s">
        <v>149</v>
      </c>
    </row>
    <row r="19" spans="1:19" ht="15" customHeight="1" x14ac:dyDescent="0.2">
      <c r="A19" s="25">
        <f t="shared" si="0"/>
        <v>44092</v>
      </c>
      <c r="B19" s="20" t="s">
        <v>58</v>
      </c>
      <c r="C19" s="20" t="s">
        <v>54</v>
      </c>
      <c r="D19" s="18" t="s">
        <v>65</v>
      </c>
      <c r="E19" s="18" t="s">
        <v>108</v>
      </c>
      <c r="F19" s="83" t="s">
        <v>162</v>
      </c>
      <c r="G19" s="83" t="s">
        <v>118</v>
      </c>
      <c r="H19" s="79" t="s">
        <v>81</v>
      </c>
      <c r="I19" s="84" t="s">
        <v>74</v>
      </c>
      <c r="J19" s="28">
        <v>168.22</v>
      </c>
      <c r="K19" s="28">
        <v>11.78</v>
      </c>
      <c r="L19" s="27">
        <f t="shared" si="1"/>
        <v>180</v>
      </c>
      <c r="M19" s="28">
        <v>18.239999999999998</v>
      </c>
      <c r="N19" s="28">
        <v>9.8680000000000003</v>
      </c>
      <c r="O19" s="36">
        <v>13042</v>
      </c>
      <c r="P19" s="36">
        <v>13153</v>
      </c>
      <c r="Q19" s="35">
        <f t="shared" si="3"/>
        <v>111</v>
      </c>
      <c r="R19" s="36">
        <v>13135</v>
      </c>
      <c r="S19" s="28" t="s">
        <v>149</v>
      </c>
    </row>
    <row r="20" spans="1:19" ht="15" customHeight="1" x14ac:dyDescent="0.2">
      <c r="A20" s="25">
        <f t="shared" si="0"/>
        <v>44093</v>
      </c>
      <c r="B20" s="20" t="s">
        <v>58</v>
      </c>
      <c r="C20" s="20" t="s">
        <v>54</v>
      </c>
      <c r="D20" s="18" t="s">
        <v>65</v>
      </c>
      <c r="E20" s="18" t="s">
        <v>108</v>
      </c>
      <c r="F20" s="30" t="s">
        <v>173</v>
      </c>
      <c r="G20" s="30" t="s">
        <v>126</v>
      </c>
      <c r="H20" s="28" t="s">
        <v>127</v>
      </c>
      <c r="I20" s="89" t="s">
        <v>4</v>
      </c>
      <c r="J20" s="27">
        <v>289.72000000000003</v>
      </c>
      <c r="K20" s="27">
        <v>20.28</v>
      </c>
      <c r="L20" s="27">
        <f t="shared" si="1"/>
        <v>310</v>
      </c>
      <c r="M20" s="27">
        <v>18.239999999999998</v>
      </c>
      <c r="N20" s="27">
        <v>16.995000000000001</v>
      </c>
      <c r="O20" s="36">
        <v>13153</v>
      </c>
      <c r="P20" s="36">
        <v>13334</v>
      </c>
      <c r="Q20" s="35">
        <f t="shared" si="3"/>
        <v>181</v>
      </c>
      <c r="R20" s="36">
        <v>13317</v>
      </c>
      <c r="S20" s="28" t="s">
        <v>149</v>
      </c>
    </row>
    <row r="21" spans="1:19" ht="15" customHeight="1" x14ac:dyDescent="0.2">
      <c r="A21" s="25">
        <f t="shared" si="0"/>
        <v>44094</v>
      </c>
      <c r="B21" s="20" t="s">
        <v>58</v>
      </c>
      <c r="C21" s="20" t="s">
        <v>54</v>
      </c>
      <c r="D21" s="18" t="s">
        <v>65</v>
      </c>
      <c r="E21" s="18" t="s">
        <v>108</v>
      </c>
      <c r="F21" s="83" t="s">
        <v>174</v>
      </c>
      <c r="G21" s="83" t="s">
        <v>118</v>
      </c>
      <c r="H21" s="79" t="s">
        <v>81</v>
      </c>
      <c r="I21" s="84" t="s">
        <v>175</v>
      </c>
      <c r="J21" s="28">
        <v>252.34</v>
      </c>
      <c r="K21" s="28">
        <v>17.66</v>
      </c>
      <c r="L21" s="27">
        <f t="shared" si="1"/>
        <v>270</v>
      </c>
      <c r="M21" s="28">
        <v>18.239999999999998</v>
      </c>
      <c r="N21" s="28">
        <v>14.803000000000001</v>
      </c>
      <c r="O21" s="36">
        <v>13334</v>
      </c>
      <c r="P21" s="36">
        <v>13496</v>
      </c>
      <c r="Q21" s="35">
        <f t="shared" si="3"/>
        <v>162</v>
      </c>
      <c r="R21" s="36">
        <v>13478</v>
      </c>
      <c r="S21" s="28" t="s">
        <v>149</v>
      </c>
    </row>
    <row r="22" spans="1:19" ht="15" customHeight="1" x14ac:dyDescent="0.2">
      <c r="A22" s="25">
        <f t="shared" si="0"/>
        <v>44095</v>
      </c>
      <c r="B22" s="20" t="s">
        <v>58</v>
      </c>
      <c r="C22" s="20" t="s">
        <v>54</v>
      </c>
      <c r="D22" s="18" t="s">
        <v>65</v>
      </c>
      <c r="E22" s="18" t="s">
        <v>108</v>
      </c>
      <c r="F22" s="30" t="s">
        <v>182</v>
      </c>
      <c r="G22" s="30" t="s">
        <v>183</v>
      </c>
      <c r="H22" s="79" t="s">
        <v>81</v>
      </c>
      <c r="I22" s="84" t="s">
        <v>175</v>
      </c>
      <c r="J22" s="27">
        <v>242.99</v>
      </c>
      <c r="K22" s="27">
        <v>17.010000000000002</v>
      </c>
      <c r="L22" s="27">
        <f t="shared" si="1"/>
        <v>260</v>
      </c>
      <c r="M22" s="27">
        <v>18.239999999999998</v>
      </c>
      <c r="N22" s="27">
        <v>14.253</v>
      </c>
      <c r="O22" s="36">
        <v>13496</v>
      </c>
      <c r="P22" s="36">
        <v>13639</v>
      </c>
      <c r="Q22" s="35">
        <f t="shared" si="3"/>
        <v>143</v>
      </c>
      <c r="R22" s="36">
        <v>13620</v>
      </c>
      <c r="S22" s="28" t="s">
        <v>149</v>
      </c>
    </row>
    <row r="23" spans="1:19" ht="15" customHeight="1" x14ac:dyDescent="0.2">
      <c r="A23" s="25">
        <f t="shared" si="0"/>
        <v>44096</v>
      </c>
      <c r="B23" s="20" t="s">
        <v>58</v>
      </c>
      <c r="C23" s="20" t="s">
        <v>54</v>
      </c>
      <c r="D23" s="18" t="s">
        <v>65</v>
      </c>
      <c r="E23" s="18" t="s">
        <v>108</v>
      </c>
      <c r="F23" s="83" t="s">
        <v>191</v>
      </c>
      <c r="G23" s="83" t="s">
        <v>185</v>
      </c>
      <c r="H23" s="28" t="s">
        <v>192</v>
      </c>
      <c r="I23" s="84" t="s">
        <v>74</v>
      </c>
      <c r="J23" s="28">
        <v>214.95</v>
      </c>
      <c r="K23" s="28">
        <v>15.05</v>
      </c>
      <c r="L23" s="27">
        <f t="shared" si="1"/>
        <v>230</v>
      </c>
      <c r="M23" s="28">
        <v>18.739999999999998</v>
      </c>
      <c r="N23" s="28">
        <v>12.273</v>
      </c>
      <c r="O23" s="36">
        <v>13639</v>
      </c>
      <c r="P23" s="36">
        <v>13767</v>
      </c>
      <c r="Q23" s="35">
        <f t="shared" si="3"/>
        <v>128</v>
      </c>
      <c r="R23" s="36">
        <v>13746</v>
      </c>
      <c r="S23" s="28" t="s">
        <v>149</v>
      </c>
    </row>
    <row r="24" spans="1:19" ht="15" customHeight="1" x14ac:dyDescent="0.2">
      <c r="A24" s="25">
        <f t="shared" si="0"/>
        <v>44097</v>
      </c>
      <c r="B24" s="20" t="s">
        <v>58</v>
      </c>
      <c r="C24" s="20" t="s">
        <v>54</v>
      </c>
      <c r="D24" s="18" t="s">
        <v>65</v>
      </c>
      <c r="E24" s="18" t="s">
        <v>108</v>
      </c>
      <c r="F24" s="83" t="s">
        <v>200</v>
      </c>
      <c r="G24" s="83" t="s">
        <v>113</v>
      </c>
      <c r="H24" s="28" t="s">
        <v>192</v>
      </c>
      <c r="I24" s="28" t="s">
        <v>74</v>
      </c>
      <c r="J24" s="28">
        <v>214.95</v>
      </c>
      <c r="K24" s="28">
        <v>15.05</v>
      </c>
      <c r="L24" s="27">
        <f t="shared" si="1"/>
        <v>230</v>
      </c>
      <c r="M24" s="28">
        <v>18.739999999999998</v>
      </c>
      <c r="N24" s="28">
        <v>12.27</v>
      </c>
      <c r="O24" s="36">
        <v>13767</v>
      </c>
      <c r="P24" s="36">
        <v>13888</v>
      </c>
      <c r="Q24" s="35">
        <f t="shared" si="3"/>
        <v>121</v>
      </c>
      <c r="R24" s="36">
        <v>13878</v>
      </c>
      <c r="S24" s="28" t="s">
        <v>149</v>
      </c>
    </row>
    <row r="25" spans="1:19" ht="15" customHeight="1" x14ac:dyDescent="0.2">
      <c r="A25" s="25">
        <f t="shared" si="0"/>
        <v>44098</v>
      </c>
      <c r="B25" s="20" t="s">
        <v>58</v>
      </c>
      <c r="C25" s="20" t="s">
        <v>54</v>
      </c>
      <c r="D25" s="18" t="s">
        <v>65</v>
      </c>
      <c r="E25" s="18" t="s">
        <v>108</v>
      </c>
      <c r="F25" s="30" t="s">
        <v>210</v>
      </c>
      <c r="G25" s="30" t="s">
        <v>118</v>
      </c>
      <c r="H25" s="79" t="s">
        <v>81</v>
      </c>
      <c r="I25" s="84" t="s">
        <v>74</v>
      </c>
      <c r="J25" s="27">
        <v>205.61</v>
      </c>
      <c r="K25" s="27">
        <v>14.39</v>
      </c>
      <c r="L25" s="27">
        <f t="shared" si="1"/>
        <v>220</v>
      </c>
      <c r="M25" s="27">
        <v>18.34</v>
      </c>
      <c r="N25" s="27">
        <v>11.996</v>
      </c>
      <c r="O25" s="36">
        <v>13888</v>
      </c>
      <c r="P25" s="36">
        <v>14048</v>
      </c>
      <c r="Q25" s="35">
        <f t="shared" si="3"/>
        <v>160</v>
      </c>
      <c r="R25" s="36">
        <v>13999</v>
      </c>
      <c r="S25" s="28" t="s">
        <v>149</v>
      </c>
    </row>
    <row r="26" spans="1:19" ht="15" customHeight="1" x14ac:dyDescent="0.2">
      <c r="A26" s="25">
        <f t="shared" si="0"/>
        <v>44099</v>
      </c>
      <c r="B26" s="20" t="s">
        <v>58</v>
      </c>
      <c r="C26" s="20" t="s">
        <v>54</v>
      </c>
      <c r="D26" s="18" t="s">
        <v>65</v>
      </c>
      <c r="E26" s="18" t="s">
        <v>108</v>
      </c>
      <c r="F26" s="83" t="s">
        <v>215</v>
      </c>
      <c r="G26" s="83" t="s">
        <v>118</v>
      </c>
      <c r="H26" s="79" t="s">
        <v>81</v>
      </c>
      <c r="I26" s="84" t="s">
        <v>74</v>
      </c>
      <c r="J26" s="28">
        <v>280.37</v>
      </c>
      <c r="K26" s="28">
        <v>19.63</v>
      </c>
      <c r="L26" s="27">
        <f t="shared" si="1"/>
        <v>300</v>
      </c>
      <c r="M26" s="28">
        <v>18.34</v>
      </c>
      <c r="N26" s="28">
        <v>16.358000000000001</v>
      </c>
      <c r="O26" s="36">
        <v>14048</v>
      </c>
      <c r="P26" s="36">
        <v>14194</v>
      </c>
      <c r="Q26" s="35">
        <f t="shared" si="3"/>
        <v>146</v>
      </c>
      <c r="R26" s="36">
        <v>14161</v>
      </c>
      <c r="S26" s="28" t="s">
        <v>149</v>
      </c>
    </row>
    <row r="27" spans="1:19" ht="15" customHeight="1" x14ac:dyDescent="0.2">
      <c r="A27" s="25">
        <f t="shared" si="0"/>
        <v>44100</v>
      </c>
      <c r="B27" s="20" t="s">
        <v>58</v>
      </c>
      <c r="C27" s="20" t="s">
        <v>54</v>
      </c>
      <c r="D27" s="18" t="s">
        <v>65</v>
      </c>
      <c r="E27" s="18" t="s">
        <v>108</v>
      </c>
      <c r="F27" s="26" t="s">
        <v>220</v>
      </c>
      <c r="G27" s="30" t="s">
        <v>113</v>
      </c>
      <c r="H27" s="80" t="s">
        <v>96</v>
      </c>
      <c r="I27" s="89" t="s">
        <v>4</v>
      </c>
      <c r="J27" s="27">
        <v>242.99</v>
      </c>
      <c r="K27" s="27">
        <v>17.010000000000002</v>
      </c>
      <c r="L27" s="27">
        <f t="shared" si="1"/>
        <v>260</v>
      </c>
      <c r="M27" s="27">
        <v>18.34</v>
      </c>
      <c r="N27" s="27">
        <v>14.17</v>
      </c>
      <c r="O27" s="36">
        <v>14194</v>
      </c>
      <c r="P27" s="36">
        <v>14327</v>
      </c>
      <c r="Q27" s="35">
        <f t="shared" si="3"/>
        <v>133</v>
      </c>
      <c r="R27" s="36">
        <v>14317</v>
      </c>
      <c r="S27" s="28" t="s">
        <v>149</v>
      </c>
    </row>
    <row r="28" spans="1:19" ht="15" customHeight="1" x14ac:dyDescent="0.2">
      <c r="A28" s="25">
        <f t="shared" si="0"/>
        <v>44101</v>
      </c>
      <c r="B28" s="20" t="s">
        <v>58</v>
      </c>
      <c r="C28" s="20" t="s">
        <v>54</v>
      </c>
      <c r="D28" s="18" t="s">
        <v>65</v>
      </c>
      <c r="E28" s="18" t="s">
        <v>108</v>
      </c>
      <c r="F28" s="30" t="s">
        <v>231</v>
      </c>
      <c r="G28" s="30" t="s">
        <v>232</v>
      </c>
      <c r="H28" s="23" t="s">
        <v>192</v>
      </c>
      <c r="I28" s="84" t="s">
        <v>74</v>
      </c>
      <c r="J28" s="27">
        <v>280.37</v>
      </c>
      <c r="K28" s="27">
        <v>19.63</v>
      </c>
      <c r="L28" s="27">
        <f t="shared" si="1"/>
        <v>300</v>
      </c>
      <c r="M28" s="27">
        <v>18.34</v>
      </c>
      <c r="N28" s="27">
        <v>16.356999999999999</v>
      </c>
      <c r="O28" s="36">
        <v>14327</v>
      </c>
      <c r="P28" s="36">
        <v>14480</v>
      </c>
      <c r="Q28" s="35">
        <f t="shared" si="3"/>
        <v>153</v>
      </c>
      <c r="R28" s="36">
        <v>14469</v>
      </c>
      <c r="S28" s="28" t="s">
        <v>149</v>
      </c>
    </row>
    <row r="29" spans="1:19" ht="15" x14ac:dyDescent="0.2">
      <c r="A29" s="25">
        <f t="shared" si="0"/>
        <v>44102</v>
      </c>
      <c r="B29" s="20" t="s">
        <v>58</v>
      </c>
      <c r="C29" s="20" t="s">
        <v>54</v>
      </c>
      <c r="D29" s="18" t="s">
        <v>65</v>
      </c>
      <c r="E29" s="18" t="s">
        <v>108</v>
      </c>
      <c r="F29" s="30"/>
      <c r="G29" s="30"/>
      <c r="H29" s="23"/>
      <c r="I29" s="22"/>
      <c r="J29" s="27"/>
      <c r="K29" s="27"/>
      <c r="L29" s="27">
        <f t="shared" si="1"/>
        <v>0</v>
      </c>
      <c r="M29" s="27"/>
      <c r="N29" s="27"/>
      <c r="O29" s="36">
        <v>0</v>
      </c>
      <c r="P29" s="36"/>
      <c r="Q29" s="35">
        <f t="shared" si="3"/>
        <v>0</v>
      </c>
      <c r="R29" s="36"/>
      <c r="S29" s="28"/>
    </row>
    <row r="30" spans="1:19" ht="15" x14ac:dyDescent="0.2">
      <c r="A30" s="25">
        <f t="shared" si="0"/>
        <v>44103</v>
      </c>
      <c r="B30" s="20" t="s">
        <v>58</v>
      </c>
      <c r="C30" s="20" t="s">
        <v>54</v>
      </c>
      <c r="D30" s="18" t="s">
        <v>65</v>
      </c>
      <c r="E30" s="18" t="s">
        <v>108</v>
      </c>
      <c r="F30" s="30"/>
      <c r="G30" s="30"/>
      <c r="H30" s="23"/>
      <c r="I30" s="30"/>
      <c r="J30" s="27"/>
      <c r="K30" s="27"/>
      <c r="L30" s="27">
        <f t="shared" si="1"/>
        <v>0</v>
      </c>
      <c r="M30" s="27"/>
      <c r="N30" s="27"/>
      <c r="O30" s="36">
        <f t="shared" si="2"/>
        <v>0</v>
      </c>
      <c r="P30" s="36"/>
      <c r="Q30" s="35">
        <f t="shared" si="3"/>
        <v>0</v>
      </c>
      <c r="R30" s="36"/>
      <c r="S30" s="28"/>
    </row>
    <row r="31" spans="1:19" ht="15" x14ac:dyDescent="0.2">
      <c r="A31" s="25">
        <f t="shared" si="0"/>
        <v>44104</v>
      </c>
      <c r="B31" s="20" t="s">
        <v>58</v>
      </c>
      <c r="C31" s="20" t="s">
        <v>54</v>
      </c>
      <c r="D31" s="18" t="s">
        <v>65</v>
      </c>
      <c r="E31" s="18" t="s">
        <v>108</v>
      </c>
      <c r="F31" s="31"/>
      <c r="G31" s="22"/>
      <c r="H31" s="23"/>
      <c r="I31" s="22"/>
      <c r="J31" s="27"/>
      <c r="K31" s="27"/>
      <c r="L31" s="27">
        <f t="shared" si="1"/>
        <v>0</v>
      </c>
      <c r="M31" s="27"/>
      <c r="N31" s="27"/>
      <c r="O31" s="36">
        <f t="shared" si="2"/>
        <v>0</v>
      </c>
      <c r="P31" s="36"/>
      <c r="Q31" s="35">
        <f t="shared" si="3"/>
        <v>0</v>
      </c>
      <c r="R31" s="36"/>
      <c r="S31" s="28"/>
    </row>
    <row r="32" spans="1:19" x14ac:dyDescent="0.2">
      <c r="A32" s="25"/>
      <c r="B32" s="20" t="s">
        <v>58</v>
      </c>
      <c r="C32" s="20" t="s">
        <v>54</v>
      </c>
      <c r="D32" s="28"/>
      <c r="E32" s="28"/>
      <c r="F32" s="31"/>
      <c r="G32" s="22"/>
      <c r="H32" s="23"/>
      <c r="I32" s="22"/>
      <c r="J32" s="27"/>
      <c r="K32" s="27"/>
      <c r="L32" s="27">
        <f t="shared" si="1"/>
        <v>0</v>
      </c>
      <c r="M32" s="27"/>
      <c r="N32" s="27"/>
      <c r="O32" s="36">
        <f t="shared" si="2"/>
        <v>0</v>
      </c>
      <c r="P32" s="36"/>
      <c r="Q32" s="39">
        <f t="shared" si="3"/>
        <v>0</v>
      </c>
      <c r="R32" s="36"/>
      <c r="S32" s="28"/>
    </row>
    <row r="33" spans="1:14" ht="15" thickBot="1" x14ac:dyDescent="0.25">
      <c r="F33" s="15" t="s">
        <v>3</v>
      </c>
      <c r="G33" s="15"/>
      <c r="H33" s="15"/>
      <c r="I33" s="15"/>
      <c r="J33" s="16">
        <f>SUM(J2:J32)</f>
        <v>5005.0299999999988</v>
      </c>
      <c r="K33" s="16">
        <f t="shared" ref="K33:N33" si="4">SUM(K2:K32)</f>
        <v>350.37</v>
      </c>
      <c r="L33" s="16">
        <f t="shared" si="4"/>
        <v>5355.4</v>
      </c>
      <c r="M33" s="15"/>
      <c r="N33" s="16">
        <f t="shared" si="4"/>
        <v>288.96100000000001</v>
      </c>
    </row>
    <row r="34" spans="1:14" x14ac:dyDescent="0.2">
      <c r="A34" s="14"/>
    </row>
    <row r="35" spans="1:14" ht="18" x14ac:dyDescent="0.25">
      <c r="F35" s="70" t="s">
        <v>55</v>
      </c>
      <c r="G35" s="71"/>
      <c r="H35" s="11" t="s">
        <v>2</v>
      </c>
      <c r="I35" s="10"/>
      <c r="L35" s="9" t="e">
        <f>#REF!-L33</f>
        <v>#REF!</v>
      </c>
    </row>
    <row r="36" spans="1:14" x14ac:dyDescent="0.2">
      <c r="A36" s="14"/>
      <c r="G36" s="8"/>
      <c r="I36" s="7">
        <v>24968</v>
      </c>
      <c r="J36" s="6">
        <v>29830</v>
      </c>
      <c r="L36" s="5">
        <f>J36-I36</f>
        <v>4862</v>
      </c>
    </row>
    <row r="37" spans="1:14" x14ac:dyDescent="0.2">
      <c r="A37" s="14"/>
      <c r="G37" s="4"/>
      <c r="I37" s="3" t="s">
        <v>1</v>
      </c>
      <c r="J37" s="3" t="s">
        <v>0</v>
      </c>
      <c r="L37" s="2">
        <f>L36/N33</f>
        <v>16.825800021456182</v>
      </c>
    </row>
    <row r="39" spans="1:14" x14ac:dyDescent="0.2">
      <c r="A39" s="14"/>
    </row>
    <row r="40" spans="1:14" x14ac:dyDescent="0.2">
      <c r="A40" s="14"/>
    </row>
    <row r="41" spans="1:14" x14ac:dyDescent="0.2">
      <c r="A41" s="14"/>
    </row>
    <row r="42" spans="1:14" x14ac:dyDescent="0.2">
      <c r="A42" s="14"/>
    </row>
    <row r="43" spans="1:14" x14ac:dyDescent="0.2">
      <c r="A43" s="14"/>
    </row>
    <row r="44" spans="1:14" x14ac:dyDescent="0.2">
      <c r="A44" s="14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</vt:i4>
      </vt:variant>
    </vt:vector>
  </HeadingPairs>
  <TitlesOfParts>
    <vt:vector size="11" baseType="lpstr">
      <vt:lpstr>note</vt:lpstr>
      <vt:lpstr>ตัวอย่าง</vt:lpstr>
      <vt:lpstr>VAN1</vt:lpstr>
      <vt:lpstr>VAN2</vt:lpstr>
      <vt:lpstr>VAN3</vt:lpstr>
      <vt:lpstr>VAN4</vt:lpstr>
      <vt:lpstr>VAN5</vt:lpstr>
      <vt:lpstr>VAN6</vt:lpstr>
      <vt:lpstr>VAN99</vt:lpstr>
      <vt:lpstr>'VAN1'!Print_Area</vt:lpstr>
      <vt:lpstr>ตัวอย่าง!Print_Area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jang</dc:creator>
  <cp:lastModifiedBy>admin_01</cp:lastModifiedBy>
  <dcterms:created xsi:type="dcterms:W3CDTF">2020-08-11T08:50:39Z</dcterms:created>
  <dcterms:modified xsi:type="dcterms:W3CDTF">2020-09-29T14:54:33Z</dcterms:modified>
</cp:coreProperties>
</file>