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873615C-A096-4C99-9633-379B35F3D80B}" xr6:coauthVersionLast="45" xr6:coauthVersionMax="45" xr10:uidLastSave="{00000000-0000-0000-0000-000000000000}"/>
  <bookViews>
    <workbookView xWindow="-120" yWindow="-120" windowWidth="19440" windowHeight="14040" firstSheet="2" activeTab="11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7" sheetId="7" r:id="rId9"/>
    <sheet name="VAN8" sheetId="8" r:id="rId10"/>
    <sheet name="VAN9" sheetId="16" r:id="rId11"/>
    <sheet name="VAN10" sheetId="17" r:id="rId12"/>
    <sheet name="Audit" sheetId="18" r:id="rId13"/>
    <sheet name="VAN99" sheetId="15" r:id="rId14"/>
  </sheets>
  <definedNames>
    <definedName name="_xlnm.Print_Area" localSheetId="2">'VAN1'!$F:$N</definedName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6" l="1"/>
  <c r="L5" i="16"/>
  <c r="Q5" i="8"/>
  <c r="L5" i="8"/>
  <c r="Q5" i="7"/>
  <c r="L5" i="7"/>
  <c r="Q6" i="7"/>
  <c r="Q5" i="6"/>
  <c r="L5" i="6"/>
  <c r="Q5" i="5"/>
  <c r="L5" i="5"/>
  <c r="Q5" i="4" l="1"/>
  <c r="L5" i="4"/>
  <c r="L5" i="3"/>
  <c r="Q5" i="3"/>
  <c r="Q8" i="2"/>
  <c r="L8" i="2"/>
  <c r="L6" i="2"/>
  <c r="L5" i="2"/>
  <c r="A4" i="2"/>
  <c r="Q6" i="18"/>
  <c r="L6" i="18"/>
  <c r="L9" i="6" l="1"/>
  <c r="L8" i="6"/>
  <c r="Q4" i="18" l="1"/>
  <c r="L4" i="18"/>
  <c r="L37" i="18"/>
  <c r="N34" i="18"/>
  <c r="K34" i="18"/>
  <c r="J34" i="18"/>
  <c r="O33" i="18"/>
  <c r="Q33" i="18" s="1"/>
  <c r="L33" i="18"/>
  <c r="O32" i="18"/>
  <c r="Q32" i="18" s="1"/>
  <c r="L32" i="18"/>
  <c r="O31" i="18"/>
  <c r="Q31" i="18" s="1"/>
  <c r="L31" i="18"/>
  <c r="O30" i="18"/>
  <c r="Q30" i="18" s="1"/>
  <c r="L30" i="18"/>
  <c r="O29" i="18"/>
  <c r="Q29" i="18" s="1"/>
  <c r="L29" i="18"/>
  <c r="O28" i="18"/>
  <c r="Q28" i="18" s="1"/>
  <c r="L28" i="18"/>
  <c r="O27" i="18"/>
  <c r="Q27" i="18" s="1"/>
  <c r="L27" i="18"/>
  <c r="O26" i="18"/>
  <c r="Q26" i="18" s="1"/>
  <c r="L26" i="18"/>
  <c r="O25" i="18"/>
  <c r="Q25" i="18" s="1"/>
  <c r="L25" i="18"/>
  <c r="O24" i="18"/>
  <c r="Q24" i="18" s="1"/>
  <c r="L24" i="18"/>
  <c r="O23" i="18"/>
  <c r="Q23" i="18" s="1"/>
  <c r="L23" i="18"/>
  <c r="O22" i="18"/>
  <c r="Q22" i="18" s="1"/>
  <c r="L22" i="18"/>
  <c r="O21" i="18"/>
  <c r="Q21" i="18" s="1"/>
  <c r="L21" i="18"/>
  <c r="O20" i="18"/>
  <c r="Q20" i="18" s="1"/>
  <c r="L20" i="18"/>
  <c r="O19" i="18"/>
  <c r="Q19" i="18" s="1"/>
  <c r="L19" i="18"/>
  <c r="O18" i="18"/>
  <c r="Q18" i="18" s="1"/>
  <c r="L18" i="18"/>
  <c r="O17" i="18"/>
  <c r="Q17" i="18" s="1"/>
  <c r="L17" i="18"/>
  <c r="O16" i="18"/>
  <c r="Q16" i="18" s="1"/>
  <c r="L16" i="18"/>
  <c r="O15" i="18"/>
  <c r="Q15" i="18" s="1"/>
  <c r="L15" i="18"/>
  <c r="O14" i="18"/>
  <c r="Q14" i="18" s="1"/>
  <c r="L14" i="18"/>
  <c r="O13" i="18"/>
  <c r="Q13" i="18" s="1"/>
  <c r="L13" i="18"/>
  <c r="O12" i="18"/>
  <c r="Q12" i="18" s="1"/>
  <c r="L12" i="18"/>
  <c r="O11" i="18"/>
  <c r="Q11" i="18" s="1"/>
  <c r="L11" i="18"/>
  <c r="O10" i="18"/>
  <c r="Q10" i="18" s="1"/>
  <c r="L10" i="18"/>
  <c r="O9" i="18"/>
  <c r="Q9" i="18" s="1"/>
  <c r="L9" i="18"/>
  <c r="Q8" i="18"/>
  <c r="L8" i="18"/>
  <c r="O7" i="18"/>
  <c r="Q7" i="18" s="1"/>
  <c r="L7" i="18"/>
  <c r="Q5" i="18"/>
  <c r="L5" i="18"/>
  <c r="Q3" i="18"/>
  <c r="L3" i="18"/>
  <c r="A3" i="18"/>
  <c r="A4" i="18" s="1"/>
  <c r="A5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L4" i="2"/>
  <c r="L38" i="18" l="1"/>
  <c r="L34" i="18"/>
  <c r="L36" i="18" s="1"/>
  <c r="L36" i="17"/>
  <c r="N33" i="17"/>
  <c r="L37" i="17" s="1"/>
  <c r="K33" i="17"/>
  <c r="J33" i="17"/>
  <c r="O32" i="17"/>
  <c r="Q32" i="17" s="1"/>
  <c r="L32" i="17"/>
  <c r="O31" i="17"/>
  <c r="Q31" i="17" s="1"/>
  <c r="L31" i="17"/>
  <c r="O30" i="17"/>
  <c r="Q30" i="17" s="1"/>
  <c r="L30" i="17"/>
  <c r="O29" i="17"/>
  <c r="Q29" i="17" s="1"/>
  <c r="L29" i="17"/>
  <c r="O28" i="17"/>
  <c r="Q28" i="17" s="1"/>
  <c r="L28" i="17"/>
  <c r="O27" i="17"/>
  <c r="Q27" i="17" s="1"/>
  <c r="L27" i="17"/>
  <c r="O26" i="17"/>
  <c r="Q26" i="17" s="1"/>
  <c r="L26" i="17"/>
  <c r="O25" i="17"/>
  <c r="Q25" i="17" s="1"/>
  <c r="L25" i="17"/>
  <c r="O24" i="17"/>
  <c r="Q24" i="17" s="1"/>
  <c r="L24" i="17"/>
  <c r="O23" i="17"/>
  <c r="Q23" i="17" s="1"/>
  <c r="L23" i="17"/>
  <c r="O22" i="17"/>
  <c r="Q22" i="17" s="1"/>
  <c r="L22" i="17"/>
  <c r="O21" i="17"/>
  <c r="Q21" i="17" s="1"/>
  <c r="L21" i="17"/>
  <c r="O20" i="17"/>
  <c r="Q20" i="17" s="1"/>
  <c r="L20" i="17"/>
  <c r="O19" i="17"/>
  <c r="Q19" i="17" s="1"/>
  <c r="L19" i="17"/>
  <c r="O18" i="17"/>
  <c r="Q18" i="17" s="1"/>
  <c r="L18" i="17"/>
  <c r="O17" i="17"/>
  <c r="Q17" i="17" s="1"/>
  <c r="L17" i="17"/>
  <c r="O16" i="17"/>
  <c r="Q16" i="17" s="1"/>
  <c r="L16" i="17"/>
  <c r="O15" i="17"/>
  <c r="Q15" i="17" s="1"/>
  <c r="L15" i="17"/>
  <c r="O14" i="17"/>
  <c r="Q14" i="17" s="1"/>
  <c r="L14" i="17"/>
  <c r="O13" i="17"/>
  <c r="Q13" i="17" s="1"/>
  <c r="L13" i="17"/>
  <c r="O12" i="17"/>
  <c r="Q12" i="17" s="1"/>
  <c r="L12" i="17"/>
  <c r="O11" i="17"/>
  <c r="Q11" i="17" s="1"/>
  <c r="L11" i="17"/>
  <c r="Q10" i="17"/>
  <c r="L10" i="17"/>
  <c r="Q9" i="17"/>
  <c r="L9" i="17"/>
  <c r="O8" i="17"/>
  <c r="Q8" i="17" s="1"/>
  <c r="L8" i="17"/>
  <c r="O7" i="17"/>
  <c r="Q7" i="17" s="1"/>
  <c r="L7" i="17"/>
  <c r="O6" i="17"/>
  <c r="Q6" i="17" s="1"/>
  <c r="L6" i="17"/>
  <c r="O5" i="17"/>
  <c r="Q5" i="17" s="1"/>
  <c r="L5" i="17"/>
  <c r="Q4" i="17"/>
  <c r="L4" i="17"/>
  <c r="Q3" i="17"/>
  <c r="L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L37" i="16"/>
  <c r="N34" i="16"/>
  <c r="K34" i="16"/>
  <c r="J34" i="16"/>
  <c r="O33" i="16"/>
  <c r="Q33" i="16" s="1"/>
  <c r="L33" i="16"/>
  <c r="O32" i="16"/>
  <c r="Q32" i="16" s="1"/>
  <c r="L32" i="16"/>
  <c r="O31" i="16"/>
  <c r="Q31" i="16" s="1"/>
  <c r="L31" i="16"/>
  <c r="O30" i="16"/>
  <c r="Q30" i="16" s="1"/>
  <c r="L30" i="16"/>
  <c r="O29" i="16"/>
  <c r="Q29" i="16" s="1"/>
  <c r="L29" i="16"/>
  <c r="O28" i="16"/>
  <c r="Q28" i="16" s="1"/>
  <c r="L28" i="16"/>
  <c r="O27" i="16"/>
  <c r="Q27" i="16" s="1"/>
  <c r="L27" i="16"/>
  <c r="O26" i="16"/>
  <c r="Q26" i="16" s="1"/>
  <c r="L26" i="16"/>
  <c r="O25" i="16"/>
  <c r="Q25" i="16" s="1"/>
  <c r="L25" i="16"/>
  <c r="O24" i="16"/>
  <c r="Q24" i="16" s="1"/>
  <c r="L24" i="16"/>
  <c r="O23" i="16"/>
  <c r="Q23" i="16" s="1"/>
  <c r="L23" i="16"/>
  <c r="Q22" i="16"/>
  <c r="O22" i="16"/>
  <c r="L22" i="16"/>
  <c r="O21" i="16"/>
  <c r="Q21" i="16" s="1"/>
  <c r="L21" i="16"/>
  <c r="O20" i="16"/>
  <c r="Q20" i="16" s="1"/>
  <c r="L20" i="16"/>
  <c r="O19" i="16"/>
  <c r="Q19" i="16" s="1"/>
  <c r="L19" i="16"/>
  <c r="O18" i="16"/>
  <c r="Q18" i="16" s="1"/>
  <c r="L18" i="16"/>
  <c r="O17" i="16"/>
  <c r="Q17" i="16" s="1"/>
  <c r="L17" i="16"/>
  <c r="O16" i="16"/>
  <c r="Q16" i="16" s="1"/>
  <c r="L16" i="16"/>
  <c r="O15" i="16"/>
  <c r="Q15" i="16" s="1"/>
  <c r="L15" i="16"/>
  <c r="O14" i="16"/>
  <c r="Q14" i="16" s="1"/>
  <c r="L14" i="16"/>
  <c r="O13" i="16"/>
  <c r="Q13" i="16" s="1"/>
  <c r="L13" i="16"/>
  <c r="O12" i="16"/>
  <c r="Q12" i="16" s="1"/>
  <c r="L12" i="16"/>
  <c r="Q11" i="16"/>
  <c r="L11" i="16"/>
  <c r="Q10" i="16"/>
  <c r="L10" i="16"/>
  <c r="O9" i="16"/>
  <c r="Q9" i="16" s="1"/>
  <c r="L9" i="16"/>
  <c r="O8" i="16"/>
  <c r="Q8" i="16" s="1"/>
  <c r="L8" i="16"/>
  <c r="O7" i="16"/>
  <c r="Q7" i="16" s="1"/>
  <c r="L7" i="16"/>
  <c r="O6" i="16"/>
  <c r="Q6" i="16" s="1"/>
  <c r="L6" i="16"/>
  <c r="Q4" i="16"/>
  <c r="L4" i="16"/>
  <c r="A4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Q3" i="16"/>
  <c r="L3" i="16"/>
  <c r="A3" i="16"/>
  <c r="L34" i="16" l="1"/>
  <c r="L36" i="16" s="1"/>
  <c r="L38" i="16"/>
  <c r="L33" i="17"/>
  <c r="L35" i="17" s="1"/>
  <c r="L36" i="15"/>
  <c r="N33" i="15"/>
  <c r="K33" i="15"/>
  <c r="J33" i="15"/>
  <c r="O32" i="15"/>
  <c r="Q32" i="15" s="1"/>
  <c r="L32" i="15"/>
  <c r="O31" i="15"/>
  <c r="Q31" i="15" s="1"/>
  <c r="L31" i="15"/>
  <c r="O30" i="15"/>
  <c r="Q30" i="15" s="1"/>
  <c r="L30" i="15"/>
  <c r="O29" i="15"/>
  <c r="Q29" i="15" s="1"/>
  <c r="L29" i="15"/>
  <c r="O28" i="15"/>
  <c r="Q28" i="15" s="1"/>
  <c r="L28" i="15"/>
  <c r="O27" i="15"/>
  <c r="Q27" i="15" s="1"/>
  <c r="L27" i="15"/>
  <c r="O26" i="15"/>
  <c r="Q26" i="15" s="1"/>
  <c r="L26" i="15"/>
  <c r="O25" i="15"/>
  <c r="Q25" i="15" s="1"/>
  <c r="L25" i="15"/>
  <c r="O24" i="15"/>
  <c r="Q24" i="15" s="1"/>
  <c r="L24" i="15"/>
  <c r="O23" i="15"/>
  <c r="Q23" i="15" s="1"/>
  <c r="L23" i="15"/>
  <c r="O22" i="15"/>
  <c r="Q22" i="15" s="1"/>
  <c r="L22" i="15"/>
  <c r="O21" i="15"/>
  <c r="Q21" i="15" s="1"/>
  <c r="L21" i="15"/>
  <c r="O20" i="15"/>
  <c r="Q20" i="15" s="1"/>
  <c r="L20" i="15"/>
  <c r="O19" i="15"/>
  <c r="Q19" i="15" s="1"/>
  <c r="L19" i="15"/>
  <c r="O18" i="15"/>
  <c r="Q18" i="15" s="1"/>
  <c r="L18" i="15"/>
  <c r="O17" i="15"/>
  <c r="Q17" i="15" s="1"/>
  <c r="L17" i="15"/>
  <c r="O16" i="15"/>
  <c r="Q16" i="15" s="1"/>
  <c r="L16" i="15"/>
  <c r="O15" i="15"/>
  <c r="Q15" i="15" s="1"/>
  <c r="L15" i="15"/>
  <c r="O14" i="15"/>
  <c r="Q14" i="15" s="1"/>
  <c r="L14" i="15"/>
  <c r="O13" i="15"/>
  <c r="Q13" i="15" s="1"/>
  <c r="L13" i="15"/>
  <c r="O12" i="15"/>
  <c r="Q12" i="15" s="1"/>
  <c r="L12" i="15"/>
  <c r="O11" i="15"/>
  <c r="Q11" i="15" s="1"/>
  <c r="L11" i="15"/>
  <c r="O10" i="15"/>
  <c r="Q10" i="15" s="1"/>
  <c r="L10" i="15"/>
  <c r="O9" i="15"/>
  <c r="Q9" i="15" s="1"/>
  <c r="L9" i="15"/>
  <c r="O8" i="15"/>
  <c r="Q8" i="15" s="1"/>
  <c r="L8" i="15"/>
  <c r="O7" i="15"/>
  <c r="Q7" i="15" s="1"/>
  <c r="L7" i="15"/>
  <c r="O6" i="15"/>
  <c r="Q6" i="15" s="1"/>
  <c r="L6" i="15"/>
  <c r="O5" i="15"/>
  <c r="Q5" i="15" s="1"/>
  <c r="L5" i="15"/>
  <c r="O4" i="15"/>
  <c r="Q4" i="15" s="1"/>
  <c r="L4" i="15"/>
  <c r="Q3" i="15"/>
  <c r="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L33" i="15" l="1"/>
  <c r="L35" i="15" s="1"/>
  <c r="L37" i="15"/>
  <c r="N36" i="2"/>
  <c r="N34" i="3"/>
  <c r="N34" i="4"/>
  <c r="N34" i="5"/>
  <c r="N34" i="6"/>
  <c r="N34" i="7"/>
  <c r="N34" i="8"/>
  <c r="N33" i="1"/>
  <c r="K36" i="2"/>
  <c r="K34" i="3"/>
  <c r="K34" i="4"/>
  <c r="K34" i="5"/>
  <c r="K34" i="6"/>
  <c r="K34" i="7"/>
  <c r="K34" i="8"/>
  <c r="K33" i="1"/>
  <c r="J36" i="2"/>
  <c r="J34" i="3"/>
  <c r="J34" i="4"/>
  <c r="J34" i="5"/>
  <c r="J34" i="6"/>
  <c r="J34" i="7"/>
  <c r="J34" i="8"/>
  <c r="J33" i="1"/>
  <c r="O33" i="5"/>
  <c r="Q33" i="5" s="1"/>
  <c r="L33" i="5"/>
  <c r="O32" i="5"/>
  <c r="Q32" i="5" s="1"/>
  <c r="L32" i="5"/>
  <c r="O31" i="5"/>
  <c r="Q31" i="5" s="1"/>
  <c r="L31" i="5"/>
  <c r="O30" i="5"/>
  <c r="Q30" i="5" s="1"/>
  <c r="L30" i="5"/>
  <c r="O29" i="5"/>
  <c r="Q29" i="5" s="1"/>
  <c r="L29" i="5"/>
  <c r="O28" i="5"/>
  <c r="Q28" i="5" s="1"/>
  <c r="L28" i="5"/>
  <c r="O27" i="5"/>
  <c r="Q27" i="5" s="1"/>
  <c r="L27" i="5"/>
  <c r="O26" i="5"/>
  <c r="Q26" i="5" s="1"/>
  <c r="L26" i="5"/>
  <c r="O25" i="5"/>
  <c r="Q25" i="5" s="1"/>
  <c r="L25" i="5"/>
  <c r="O24" i="5"/>
  <c r="Q24" i="5" s="1"/>
  <c r="L24" i="5"/>
  <c r="O23" i="5"/>
  <c r="Q23" i="5" s="1"/>
  <c r="L23" i="5"/>
  <c r="O22" i="5"/>
  <c r="Q22" i="5" s="1"/>
  <c r="L22" i="5"/>
  <c r="O21" i="5"/>
  <c r="Q21" i="5" s="1"/>
  <c r="L21" i="5"/>
  <c r="O20" i="5"/>
  <c r="Q20" i="5" s="1"/>
  <c r="L20" i="5"/>
  <c r="O19" i="5"/>
  <c r="Q19" i="5" s="1"/>
  <c r="L19" i="5"/>
  <c r="O18" i="5"/>
  <c r="Q18" i="5" s="1"/>
  <c r="L18" i="5"/>
  <c r="O17" i="5"/>
  <c r="Q17" i="5" s="1"/>
  <c r="L17" i="5"/>
  <c r="O16" i="5"/>
  <c r="Q16" i="5" s="1"/>
  <c r="L16" i="5"/>
  <c r="O15" i="5"/>
  <c r="Q15" i="5" s="1"/>
  <c r="L15" i="5"/>
  <c r="O14" i="5"/>
  <c r="Q14" i="5" s="1"/>
  <c r="L14" i="5"/>
  <c r="O13" i="5"/>
  <c r="Q13" i="5" s="1"/>
  <c r="L13" i="5"/>
  <c r="O12" i="5"/>
  <c r="Q12" i="5" s="1"/>
  <c r="L12" i="5"/>
  <c r="Q11" i="5"/>
  <c r="L11" i="5"/>
  <c r="Q10" i="5"/>
  <c r="L10" i="5"/>
  <c r="O9" i="5"/>
  <c r="Q9" i="5" s="1"/>
  <c r="L9" i="5"/>
  <c r="O8" i="5"/>
  <c r="Q8" i="5" s="1"/>
  <c r="L8" i="5"/>
  <c r="O7" i="5"/>
  <c r="Q7" i="5" s="1"/>
  <c r="L7" i="5"/>
  <c r="O6" i="5"/>
  <c r="Q6" i="5" s="1"/>
  <c r="L6" i="5"/>
  <c r="Q4" i="5"/>
  <c r="L4" i="5"/>
  <c r="Q3" i="5"/>
  <c r="L3" i="5"/>
  <c r="O33" i="6"/>
  <c r="Q33" i="6" s="1"/>
  <c r="L33" i="6"/>
  <c r="O32" i="6"/>
  <c r="Q32" i="6" s="1"/>
  <c r="L32" i="6"/>
  <c r="O31" i="6"/>
  <c r="Q31" i="6" s="1"/>
  <c r="L31" i="6"/>
  <c r="O30" i="6"/>
  <c r="Q30" i="6" s="1"/>
  <c r="L30" i="6"/>
  <c r="O29" i="6"/>
  <c r="Q29" i="6" s="1"/>
  <c r="L29" i="6"/>
  <c r="O28" i="6"/>
  <c r="Q28" i="6" s="1"/>
  <c r="L28" i="6"/>
  <c r="O27" i="6"/>
  <c r="Q27" i="6" s="1"/>
  <c r="L27" i="6"/>
  <c r="O26" i="6"/>
  <c r="Q26" i="6" s="1"/>
  <c r="L26" i="6"/>
  <c r="O25" i="6"/>
  <c r="Q25" i="6" s="1"/>
  <c r="L25" i="6"/>
  <c r="O24" i="6"/>
  <c r="Q24" i="6" s="1"/>
  <c r="L24" i="6"/>
  <c r="O23" i="6"/>
  <c r="Q23" i="6" s="1"/>
  <c r="L23" i="6"/>
  <c r="O22" i="6"/>
  <c r="Q22" i="6" s="1"/>
  <c r="L22" i="6"/>
  <c r="O21" i="6"/>
  <c r="Q21" i="6" s="1"/>
  <c r="L21" i="6"/>
  <c r="O20" i="6"/>
  <c r="Q20" i="6" s="1"/>
  <c r="L20" i="6"/>
  <c r="O19" i="6"/>
  <c r="Q19" i="6" s="1"/>
  <c r="L19" i="6"/>
  <c r="O18" i="6"/>
  <c r="Q18" i="6" s="1"/>
  <c r="L18" i="6"/>
  <c r="O17" i="6"/>
  <c r="Q17" i="6" s="1"/>
  <c r="L17" i="6"/>
  <c r="O16" i="6"/>
  <c r="Q16" i="6" s="1"/>
  <c r="L16" i="6"/>
  <c r="O15" i="6"/>
  <c r="Q15" i="6" s="1"/>
  <c r="L15" i="6"/>
  <c r="O14" i="6"/>
  <c r="Q14" i="6" s="1"/>
  <c r="L14" i="6"/>
  <c r="O13" i="6"/>
  <c r="Q13" i="6" s="1"/>
  <c r="L13" i="6"/>
  <c r="O12" i="6"/>
  <c r="Q12" i="6" s="1"/>
  <c r="L12" i="6"/>
  <c r="Q11" i="6"/>
  <c r="L11" i="6"/>
  <c r="Q10" i="6"/>
  <c r="L10" i="6"/>
  <c r="O9" i="6"/>
  <c r="Q9" i="6" s="1"/>
  <c r="Q8" i="6"/>
  <c r="O7" i="6"/>
  <c r="Q7" i="6" s="1"/>
  <c r="L7" i="6"/>
  <c r="O6" i="6"/>
  <c r="Q6" i="6" s="1"/>
  <c r="L6" i="6"/>
  <c r="Q4" i="6"/>
  <c r="L4" i="6"/>
  <c r="Q3" i="6"/>
  <c r="L3" i="6"/>
  <c r="O33" i="7"/>
  <c r="Q33" i="7" s="1"/>
  <c r="L33" i="7"/>
  <c r="O32" i="7"/>
  <c r="Q32" i="7" s="1"/>
  <c r="L32" i="7"/>
  <c r="O31" i="7"/>
  <c r="Q31" i="7" s="1"/>
  <c r="L31" i="7"/>
  <c r="O30" i="7"/>
  <c r="Q30" i="7" s="1"/>
  <c r="L30" i="7"/>
  <c r="O29" i="7"/>
  <c r="Q29" i="7" s="1"/>
  <c r="L29" i="7"/>
  <c r="O28" i="7"/>
  <c r="Q28" i="7" s="1"/>
  <c r="L28" i="7"/>
  <c r="O27" i="7"/>
  <c r="Q27" i="7" s="1"/>
  <c r="L27" i="7"/>
  <c r="O26" i="7"/>
  <c r="Q26" i="7" s="1"/>
  <c r="L26" i="7"/>
  <c r="O25" i="7"/>
  <c r="Q25" i="7" s="1"/>
  <c r="L25" i="7"/>
  <c r="O24" i="7"/>
  <c r="Q24" i="7" s="1"/>
  <c r="L24" i="7"/>
  <c r="O23" i="7"/>
  <c r="Q23" i="7" s="1"/>
  <c r="L23" i="7"/>
  <c r="O22" i="7"/>
  <c r="Q22" i="7" s="1"/>
  <c r="L22" i="7"/>
  <c r="O21" i="7"/>
  <c r="Q21" i="7" s="1"/>
  <c r="L21" i="7"/>
  <c r="O20" i="7"/>
  <c r="Q20" i="7" s="1"/>
  <c r="L20" i="7"/>
  <c r="O19" i="7"/>
  <c r="Q19" i="7" s="1"/>
  <c r="L19" i="7"/>
  <c r="O18" i="7"/>
  <c r="Q18" i="7" s="1"/>
  <c r="L18" i="7"/>
  <c r="O17" i="7"/>
  <c r="Q17" i="7" s="1"/>
  <c r="L17" i="7"/>
  <c r="O16" i="7"/>
  <c r="Q16" i="7" s="1"/>
  <c r="L16" i="7"/>
  <c r="O15" i="7"/>
  <c r="Q15" i="7" s="1"/>
  <c r="L15" i="7"/>
  <c r="O14" i="7"/>
  <c r="Q14" i="7" s="1"/>
  <c r="L14" i="7"/>
  <c r="O13" i="7"/>
  <c r="Q13" i="7" s="1"/>
  <c r="L13" i="7"/>
  <c r="O12" i="7"/>
  <c r="Q12" i="7" s="1"/>
  <c r="L12" i="7"/>
  <c r="Q11" i="7"/>
  <c r="L11" i="7"/>
  <c r="Q10" i="7"/>
  <c r="L10" i="7"/>
  <c r="O9" i="7"/>
  <c r="Q9" i="7" s="1"/>
  <c r="L9" i="7"/>
  <c r="O8" i="7"/>
  <c r="Q8" i="7" s="1"/>
  <c r="L8" i="7"/>
  <c r="Q7" i="7"/>
  <c r="L7" i="7"/>
  <c r="L6" i="7"/>
  <c r="Q4" i="7"/>
  <c r="L4" i="7"/>
  <c r="Q3" i="7"/>
  <c r="L3" i="7"/>
  <c r="Q33" i="8"/>
  <c r="O33" i="8"/>
  <c r="L33" i="8"/>
  <c r="O32" i="8"/>
  <c r="Q32" i="8" s="1"/>
  <c r="L32" i="8"/>
  <c r="O31" i="8"/>
  <c r="Q31" i="8" s="1"/>
  <c r="L31" i="8"/>
  <c r="O30" i="8"/>
  <c r="Q30" i="8" s="1"/>
  <c r="L30" i="8"/>
  <c r="O29" i="8"/>
  <c r="Q29" i="8" s="1"/>
  <c r="L29" i="8"/>
  <c r="O28" i="8"/>
  <c r="Q28" i="8" s="1"/>
  <c r="L28" i="8"/>
  <c r="O27" i="8"/>
  <c r="Q27" i="8" s="1"/>
  <c r="L27" i="8"/>
  <c r="O26" i="8"/>
  <c r="Q26" i="8" s="1"/>
  <c r="L26" i="8"/>
  <c r="O25" i="8"/>
  <c r="Q25" i="8" s="1"/>
  <c r="L25" i="8"/>
  <c r="O24" i="8"/>
  <c r="Q24" i="8" s="1"/>
  <c r="L24" i="8"/>
  <c r="O23" i="8"/>
  <c r="Q23" i="8" s="1"/>
  <c r="L23" i="8"/>
  <c r="O22" i="8"/>
  <c r="Q22" i="8" s="1"/>
  <c r="L22" i="8"/>
  <c r="O21" i="8"/>
  <c r="Q21" i="8" s="1"/>
  <c r="L21" i="8"/>
  <c r="O20" i="8"/>
  <c r="Q20" i="8" s="1"/>
  <c r="L20" i="8"/>
  <c r="O19" i="8"/>
  <c r="Q19" i="8" s="1"/>
  <c r="L19" i="8"/>
  <c r="O18" i="8"/>
  <c r="Q18" i="8" s="1"/>
  <c r="L18" i="8"/>
  <c r="O17" i="8"/>
  <c r="Q17" i="8" s="1"/>
  <c r="L17" i="8"/>
  <c r="O16" i="8"/>
  <c r="Q16" i="8" s="1"/>
  <c r="L16" i="8"/>
  <c r="O15" i="8"/>
  <c r="Q15" i="8" s="1"/>
  <c r="L15" i="8"/>
  <c r="O14" i="8"/>
  <c r="Q14" i="8" s="1"/>
  <c r="L14" i="8"/>
  <c r="O13" i="8"/>
  <c r="Q13" i="8" s="1"/>
  <c r="L13" i="8"/>
  <c r="O12" i="8"/>
  <c r="Q12" i="8" s="1"/>
  <c r="L12" i="8"/>
  <c r="Q11" i="8"/>
  <c r="L11" i="8"/>
  <c r="Q10" i="8"/>
  <c r="L10" i="8"/>
  <c r="O9" i="8"/>
  <c r="Q9" i="8" s="1"/>
  <c r="L9" i="8"/>
  <c r="O8" i="8"/>
  <c r="Q8" i="8" s="1"/>
  <c r="L8" i="8"/>
  <c r="O7" i="8"/>
  <c r="Q7" i="8" s="1"/>
  <c r="L7" i="8"/>
  <c r="O6" i="8"/>
  <c r="Q6" i="8" s="1"/>
  <c r="L6" i="8"/>
  <c r="Q4" i="8"/>
  <c r="L4" i="8"/>
  <c r="Q3" i="8"/>
  <c r="L3" i="8"/>
  <c r="O33" i="4"/>
  <c r="Q33" i="4" s="1"/>
  <c r="L33" i="4"/>
  <c r="O32" i="4"/>
  <c r="Q32" i="4" s="1"/>
  <c r="L32" i="4"/>
  <c r="O31" i="4"/>
  <c r="Q31" i="4" s="1"/>
  <c r="L31" i="4"/>
  <c r="O30" i="4"/>
  <c r="Q30" i="4" s="1"/>
  <c r="L30" i="4"/>
  <c r="O29" i="4"/>
  <c r="Q29" i="4" s="1"/>
  <c r="L29" i="4"/>
  <c r="O28" i="4"/>
  <c r="Q28" i="4" s="1"/>
  <c r="L28" i="4"/>
  <c r="O27" i="4"/>
  <c r="Q27" i="4" s="1"/>
  <c r="L27" i="4"/>
  <c r="O26" i="4"/>
  <c r="Q26" i="4" s="1"/>
  <c r="L26" i="4"/>
  <c r="O25" i="4"/>
  <c r="Q25" i="4" s="1"/>
  <c r="L25" i="4"/>
  <c r="O24" i="4"/>
  <c r="Q24" i="4" s="1"/>
  <c r="L24" i="4"/>
  <c r="O23" i="4"/>
  <c r="Q23" i="4" s="1"/>
  <c r="L23" i="4"/>
  <c r="O22" i="4"/>
  <c r="Q22" i="4" s="1"/>
  <c r="L22" i="4"/>
  <c r="O21" i="4"/>
  <c r="Q21" i="4" s="1"/>
  <c r="L21" i="4"/>
  <c r="O20" i="4"/>
  <c r="Q20" i="4" s="1"/>
  <c r="L20" i="4"/>
  <c r="O19" i="4"/>
  <c r="Q19" i="4" s="1"/>
  <c r="L19" i="4"/>
  <c r="Q18" i="4"/>
  <c r="O18" i="4"/>
  <c r="L18" i="4"/>
  <c r="O17" i="4"/>
  <c r="Q17" i="4" s="1"/>
  <c r="L17" i="4"/>
  <c r="O16" i="4"/>
  <c r="Q16" i="4" s="1"/>
  <c r="L16" i="4"/>
  <c r="O15" i="4"/>
  <c r="Q15" i="4" s="1"/>
  <c r="L15" i="4"/>
  <c r="O14" i="4"/>
  <c r="Q14" i="4" s="1"/>
  <c r="L14" i="4"/>
  <c r="O13" i="4"/>
  <c r="Q13" i="4" s="1"/>
  <c r="L13" i="4"/>
  <c r="O12" i="4"/>
  <c r="Q12" i="4" s="1"/>
  <c r="L12" i="4"/>
  <c r="Q11" i="4"/>
  <c r="L11" i="4"/>
  <c r="Q10" i="4"/>
  <c r="L10" i="4"/>
  <c r="O9" i="4"/>
  <c r="Q9" i="4" s="1"/>
  <c r="L9" i="4"/>
  <c r="O8" i="4"/>
  <c r="Q8" i="4" s="1"/>
  <c r="L8" i="4"/>
  <c r="O7" i="4"/>
  <c r="Q7" i="4" s="1"/>
  <c r="L7" i="4"/>
  <c r="O6" i="4"/>
  <c r="Q6" i="4" s="1"/>
  <c r="L6" i="4"/>
  <c r="Q4" i="4"/>
  <c r="L4" i="4"/>
  <c r="Q3" i="4"/>
  <c r="L3" i="4"/>
  <c r="A3" i="5"/>
  <c r="A4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6"/>
  <c r="A4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" i="7"/>
  <c r="A4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" i="8"/>
  <c r="A4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" i="4"/>
  <c r="A4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O33" i="3"/>
  <c r="Q33" i="3" s="1"/>
  <c r="L33" i="3"/>
  <c r="O32" i="3"/>
  <c r="Q32" i="3" s="1"/>
  <c r="L32" i="3"/>
  <c r="O31" i="3"/>
  <c r="Q31" i="3" s="1"/>
  <c r="L31" i="3"/>
  <c r="O30" i="3"/>
  <c r="Q30" i="3" s="1"/>
  <c r="L30" i="3"/>
  <c r="O29" i="3"/>
  <c r="Q29" i="3" s="1"/>
  <c r="L29" i="3"/>
  <c r="Q28" i="3"/>
  <c r="O28" i="3"/>
  <c r="L28" i="3"/>
  <c r="O27" i="3"/>
  <c r="Q27" i="3" s="1"/>
  <c r="L27" i="3"/>
  <c r="O26" i="3"/>
  <c r="Q26" i="3" s="1"/>
  <c r="L26" i="3"/>
  <c r="O25" i="3"/>
  <c r="Q25" i="3" s="1"/>
  <c r="L25" i="3"/>
  <c r="O24" i="3"/>
  <c r="Q24" i="3" s="1"/>
  <c r="L24" i="3"/>
  <c r="O23" i="3"/>
  <c r="Q23" i="3" s="1"/>
  <c r="L23" i="3"/>
  <c r="O22" i="3"/>
  <c r="Q22" i="3" s="1"/>
  <c r="L22" i="3"/>
  <c r="O21" i="3"/>
  <c r="Q21" i="3" s="1"/>
  <c r="L21" i="3"/>
  <c r="O20" i="3"/>
  <c r="Q20" i="3" s="1"/>
  <c r="L20" i="3"/>
  <c r="O19" i="3"/>
  <c r="Q19" i="3" s="1"/>
  <c r="L19" i="3"/>
  <c r="O18" i="3"/>
  <c r="Q18" i="3" s="1"/>
  <c r="L18" i="3"/>
  <c r="O17" i="3"/>
  <c r="Q17" i="3" s="1"/>
  <c r="L17" i="3"/>
  <c r="Q16" i="3"/>
  <c r="O16" i="3"/>
  <c r="L16" i="3"/>
  <c r="O15" i="3"/>
  <c r="Q15" i="3" s="1"/>
  <c r="L15" i="3"/>
  <c r="O14" i="3"/>
  <c r="Q14" i="3" s="1"/>
  <c r="L14" i="3"/>
  <c r="O13" i="3"/>
  <c r="Q13" i="3" s="1"/>
  <c r="L13" i="3"/>
  <c r="O12" i="3"/>
  <c r="Q12" i="3" s="1"/>
  <c r="L12" i="3"/>
  <c r="Q11" i="3"/>
  <c r="L11" i="3"/>
  <c r="Q10" i="3"/>
  <c r="L10" i="3"/>
  <c r="O9" i="3"/>
  <c r="Q9" i="3" s="1"/>
  <c r="L9" i="3"/>
  <c r="O8" i="3"/>
  <c r="Q8" i="3" s="1"/>
  <c r="L8" i="3"/>
  <c r="O7" i="3"/>
  <c r="Q7" i="3" s="1"/>
  <c r="L7" i="3"/>
  <c r="O6" i="3"/>
  <c r="Q6" i="3" s="1"/>
  <c r="L6" i="3"/>
  <c r="Q4" i="3"/>
  <c r="L4" i="3"/>
  <c r="Q3" i="3"/>
  <c r="L3" i="3"/>
  <c r="L10" i="12"/>
  <c r="N10" i="12" s="1"/>
  <c r="N33" i="12" s="1"/>
  <c r="Q31" i="1"/>
  <c r="Q27" i="1"/>
  <c r="Q24" i="1"/>
  <c r="Q23" i="1"/>
  <c r="Q19" i="1"/>
  <c r="Q16" i="1"/>
  <c r="Q15" i="1"/>
  <c r="Q8" i="1"/>
  <c r="Q7" i="1"/>
  <c r="O32" i="1"/>
  <c r="Q32" i="1" s="1"/>
  <c r="O31" i="1"/>
  <c r="O30" i="1"/>
  <c r="Q30" i="1" s="1"/>
  <c r="O29" i="1"/>
  <c r="Q29" i="1" s="1"/>
  <c r="O28" i="1"/>
  <c r="Q28" i="1" s="1"/>
  <c r="O27" i="1"/>
  <c r="O26" i="1"/>
  <c r="Q26" i="1" s="1"/>
  <c r="O25" i="1"/>
  <c r="Q25" i="1" s="1"/>
  <c r="O24" i="1"/>
  <c r="O23" i="1"/>
  <c r="O22" i="1"/>
  <c r="Q22" i="1" s="1"/>
  <c r="O21" i="1"/>
  <c r="Q21" i="1" s="1"/>
  <c r="O20" i="1"/>
  <c r="Q20" i="1" s="1"/>
  <c r="O19" i="1"/>
  <c r="O18" i="1"/>
  <c r="Q18" i="1" s="1"/>
  <c r="O17" i="1"/>
  <c r="Q17" i="1" s="1"/>
  <c r="O16" i="1"/>
  <c r="O15" i="1"/>
  <c r="O14" i="1"/>
  <c r="Q14" i="1" s="1"/>
  <c r="O13" i="1"/>
  <c r="Q13" i="1" s="1"/>
  <c r="O12" i="1"/>
  <c r="Q12" i="1" s="1"/>
  <c r="O11" i="1"/>
  <c r="Q11" i="1" s="1"/>
  <c r="Q10" i="1"/>
  <c r="Q9" i="1"/>
  <c r="O8" i="1"/>
  <c r="O7" i="1"/>
  <c r="Q6" i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  <c r="L3" i="2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9" i="2"/>
  <c r="O35" i="2"/>
  <c r="Q35" i="2" s="1"/>
  <c r="L35" i="2"/>
  <c r="O34" i="2"/>
  <c r="Q34" i="2" s="1"/>
  <c r="O33" i="2"/>
  <c r="Q33" i="2" s="1"/>
  <c r="O32" i="2"/>
  <c r="Q32" i="2" s="1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O20" i="2"/>
  <c r="Q20" i="2" s="1"/>
  <c r="O19" i="2"/>
  <c r="Q19" i="2" s="1"/>
  <c r="O18" i="2"/>
  <c r="Q18" i="2" s="1"/>
  <c r="O17" i="2"/>
  <c r="Q17" i="2" s="1"/>
  <c r="O16" i="2"/>
  <c r="Q16" i="2" s="1"/>
  <c r="O15" i="2"/>
  <c r="Q15" i="2" s="1"/>
  <c r="O14" i="2"/>
  <c r="Q14" i="2" s="1"/>
  <c r="Q13" i="2"/>
  <c r="Q12" i="2"/>
  <c r="O11" i="2"/>
  <c r="Q11" i="2" s="1"/>
  <c r="O10" i="2"/>
  <c r="Q10" i="2" s="1"/>
  <c r="O9" i="2"/>
  <c r="Q9" i="2" s="1"/>
  <c r="O7" i="2"/>
  <c r="Q7" i="2" s="1"/>
  <c r="Q3" i="2"/>
  <c r="A3" i="2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L36" i="12"/>
  <c r="K33" i="12"/>
  <c r="J33" i="12"/>
  <c r="O32" i="12"/>
  <c r="Q32" i="12" s="1"/>
  <c r="L32" i="12"/>
  <c r="Q31" i="12"/>
  <c r="O31" i="12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O25" i="12"/>
  <c r="Q25" i="12" s="1"/>
  <c r="L25" i="12"/>
  <c r="O24" i="12"/>
  <c r="Q24" i="12" s="1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O17" i="12"/>
  <c r="P17" i="12" s="1"/>
  <c r="O18" i="12" s="1"/>
  <c r="Q18" i="12" s="1"/>
  <c r="O16" i="12"/>
  <c r="Q16" i="12" s="1"/>
  <c r="L16" i="12"/>
  <c r="O15" i="12"/>
  <c r="Q15" i="12" s="1"/>
  <c r="O14" i="12"/>
  <c r="Q14" i="12" s="1"/>
  <c r="O13" i="12"/>
  <c r="Q13" i="12" s="1"/>
  <c r="O12" i="12"/>
  <c r="Q12" i="12" s="1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3" i="12"/>
  <c r="L3" i="12"/>
  <c r="A3" i="12"/>
  <c r="L34" i="6" l="1"/>
  <c r="L34" i="5"/>
  <c r="L34" i="3"/>
  <c r="L34" i="8"/>
  <c r="L36" i="2"/>
  <c r="L38" i="2" s="1"/>
  <c r="L34" i="4"/>
  <c r="L34" i="7"/>
  <c r="L33" i="12"/>
  <c r="L35" i="12" s="1"/>
  <c r="L37" i="12"/>
  <c r="L40" i="2"/>
  <c r="O5" i="12"/>
  <c r="P5" i="12" s="1"/>
  <c r="Q4" i="12"/>
  <c r="Q17" i="12"/>
  <c r="O6" i="12" l="1"/>
  <c r="Q6" i="12" s="1"/>
  <c r="Q5" i="12"/>
  <c r="L37" i="8"/>
  <c r="L36" i="8"/>
  <c r="L37" i="7"/>
  <c r="L36" i="7"/>
  <c r="L37" i="6"/>
  <c r="L36" i="6"/>
  <c r="L37" i="5"/>
  <c r="L38" i="5" s="1"/>
  <c r="L37" i="4"/>
  <c r="L38" i="4" s="1"/>
  <c r="L38" i="6" l="1"/>
  <c r="L38" i="7"/>
  <c r="L38" i="8"/>
  <c r="L36" i="5"/>
  <c r="L36" i="4"/>
  <c r="Q4" i="1"/>
  <c r="L3" i="1" l="1"/>
  <c r="L33" i="1" s="1"/>
  <c r="L37" i="3" l="1"/>
  <c r="L38" i="3" l="1"/>
  <c r="L36" i="3"/>
  <c r="Q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36" i="1"/>
  <c r="L35" i="1" l="1"/>
  <c r="L37" i="1"/>
</calcChain>
</file>

<file path=xl/sharedStrings.xml><?xml version="1.0" encoding="utf-8"?>
<sst xmlns="http://schemas.openxmlformats.org/spreadsheetml/2006/main" count="1687" uniqueCount="197">
  <si>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</si>
  <si>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</si>
  <si>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</si>
  <si>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</si>
  <si>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</si>
  <si>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</si>
  <si>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</si>
  <si>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</si>
  <si>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</si>
  <si>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</si>
  <si>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</si>
  <si>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</si>
  <si>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</si>
  <si>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</si>
  <si>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</si>
  <si>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</si>
  <si>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</si>
  <si>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</si>
  <si>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</si>
  <si>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</si>
  <si>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</si>
  <si>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</si>
  <si>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</si>
  <si>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</si>
  <si>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</si>
  <si>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</si>
  <si>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</si>
  <si>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</si>
  <si>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</si>
  <si>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</si>
  <si>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</si>
  <si>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</si>
  <si>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</si>
  <si>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</si>
  <si>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</si>
  <si>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</si>
  <si>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</si>
  <si>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</si>
  <si>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</si>
  <si>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</si>
  <si>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</si>
  <si>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</si>
  <si>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</si>
  <si>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</si>
  <si>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</si>
  <si>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</si>
  <si>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</si>
  <si>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</si>
  <si>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</si>
  <si>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</si>
  <si>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</si>
  <si>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</si>
  <si>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</si>
  <si>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</si>
  <si>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</si>
  <si>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</si>
  <si>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</si>
  <si>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</si>
  <si>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</si>
  <si>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</si>
  <si>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VAN9</t>
  </si>
  <si>
    <t>VAN10</t>
  </si>
  <si>
    <t>นครสวรรค์</t>
  </si>
  <si>
    <t>1ฒอ7424</t>
  </si>
  <si>
    <t>xxxxxxxxxx3348</t>
  </si>
  <si>
    <t>0603538000551</t>
  </si>
  <si>
    <t>หจก.โยธินบริการ</t>
  </si>
  <si>
    <t>1ฒอ8316</t>
  </si>
  <si>
    <t>xxxxxxxxxx3371</t>
  </si>
  <si>
    <t>0605536000505</t>
  </si>
  <si>
    <t>บริษัททรงวุฒิการปิโตรเลียม</t>
  </si>
  <si>
    <t>1ฒอ8317</t>
  </si>
  <si>
    <t>xxxxxxxxxx3389</t>
  </si>
  <si>
    <t>1ฒฮ8319</t>
  </si>
  <si>
    <t>xxxxxxxxxx3405</t>
  </si>
  <si>
    <t>0107561000013</t>
  </si>
  <si>
    <t>บริษัท ปตท.น้ำมันและการค้าปลีก</t>
  </si>
  <si>
    <t>1ฒอ8321</t>
  </si>
  <si>
    <t>xxxxxxxxxx3431</t>
  </si>
  <si>
    <t>บริษัทกียรติสมพงษ์,บริษัท ปตท.น้ำมันและการค้าปลีก</t>
  </si>
  <si>
    <t>1ฒอ7422</t>
  </si>
  <si>
    <t>xxxxxxxxxx2431</t>
  </si>
  <si>
    <t>หจก.บริการปิโตรเลียมโกรกพระ</t>
  </si>
  <si>
    <t>1ฒอ7423</t>
  </si>
  <si>
    <t>xxxxxxxxxx2456</t>
  </si>
  <si>
    <t>0603549002020</t>
  </si>
  <si>
    <t>หจก.ต้องตามเบญจ์</t>
  </si>
  <si>
    <t>1ฒอ7425</t>
  </si>
  <si>
    <t>xxxxxxxxxx3355</t>
  </si>
  <si>
    <t>0615561000114</t>
  </si>
  <si>
    <t>บริษัทสถานี168จำกัด</t>
  </si>
  <si>
    <t>1ฒอ8318</t>
  </si>
  <si>
    <t>xxxxxxxxxx3397</t>
  </si>
  <si>
    <t>1ฒอ7426</t>
  </si>
  <si>
    <t>xxxxxxxxxx3363</t>
  </si>
  <si>
    <t>2013108</t>
  </si>
  <si>
    <t>156054</t>
  </si>
  <si>
    <t>บริษัทปตท.น้ำมันและการค้าปลีก</t>
  </si>
  <si>
    <t>155992</t>
  </si>
  <si>
    <t>156018</t>
  </si>
  <si>
    <t>00691</t>
  </si>
  <si>
    <t>2002182</t>
  </si>
  <si>
    <t>0603525000175</t>
  </si>
  <si>
    <t>155981</t>
  </si>
  <si>
    <t>2000964</t>
  </si>
  <si>
    <t>0605560001877</t>
  </si>
  <si>
    <t>บริษัทเค.ทีดี. ปิโตรเลียมจำกัด</t>
  </si>
  <si>
    <t>2013140</t>
  </si>
  <si>
    <t xml:space="preserve"> </t>
  </si>
  <si>
    <t>1ฒย5679</t>
  </si>
  <si>
    <t>xxxxxxxxxx2829</t>
  </si>
  <si>
    <t>2013099</t>
  </si>
  <si>
    <t>2013166</t>
  </si>
  <si>
    <t>หจก. โยธินบริการ</t>
  </si>
  <si>
    <t>2001748</t>
  </si>
  <si>
    <t>156738</t>
  </si>
  <si>
    <t>2000038</t>
  </si>
  <si>
    <t>0603562001554</t>
  </si>
  <si>
    <t>หจก.ศรีนครพาวเวอร์ออยล์</t>
  </si>
  <si>
    <t>156731</t>
  </si>
  <si>
    <t>2002186</t>
  </si>
  <si>
    <t>156724</t>
  </si>
  <si>
    <t>2002441</t>
  </si>
  <si>
    <t>00001</t>
  </si>
  <si>
    <t>2003286</t>
  </si>
  <si>
    <t>0613521000057</t>
  </si>
  <si>
    <t>หจก.พรทวีบริการ</t>
  </si>
  <si>
    <t>2013167</t>
  </si>
  <si>
    <t>156610</t>
  </si>
  <si>
    <t>2013186</t>
  </si>
  <si>
    <t>2002190</t>
  </si>
  <si>
    <t>157330</t>
  </si>
  <si>
    <t>157301</t>
  </si>
  <si>
    <t>157331</t>
  </si>
  <si>
    <t>2002188</t>
  </si>
  <si>
    <t>2001950</t>
  </si>
  <si>
    <t>0623542000552</t>
  </si>
  <si>
    <t>หจก.ไทยเสรีปิโตเลียม</t>
  </si>
  <si>
    <t>2002443</t>
  </si>
  <si>
    <t>2000995</t>
  </si>
  <si>
    <t>2013185</t>
  </si>
  <si>
    <t>158032</t>
  </si>
  <si>
    <t>บริษัทปตท.น้ำมันและการค้าปลีกจำกัด</t>
  </si>
  <si>
    <t>2001755</t>
  </si>
  <si>
    <t>157990</t>
  </si>
  <si>
    <t>2000042</t>
  </si>
  <si>
    <t>158002</t>
  </si>
  <si>
    <t>2002194</t>
  </si>
  <si>
    <t>157982</t>
  </si>
  <si>
    <t>2002447</t>
  </si>
  <si>
    <t>2001013</t>
  </si>
  <si>
    <t>2013216</t>
  </si>
  <si>
    <t xml:space="preserve">เติม
ครั้งที่ 1 </t>
  </si>
  <si>
    <t>เติม
ครั้งที่ 2</t>
  </si>
  <si>
    <t>2001739</t>
  </si>
  <si>
    <t>2001740</t>
  </si>
  <si>
    <t>2001734</t>
  </si>
  <si>
    <t>0605536000505,</t>
  </si>
  <si>
    <t>2001744</t>
  </si>
  <si>
    <t>2001743</t>
  </si>
  <si>
    <t>155339</t>
  </si>
  <si>
    <t>2010647</t>
  </si>
  <si>
    <t>0605531000221</t>
  </si>
  <si>
    <t>บริษัทเกียรติสมพงษ์จำกัด</t>
  </si>
  <si>
    <t>เติม
ครั้งที่ 1</t>
  </si>
  <si>
    <t>155266</t>
  </si>
  <si>
    <t>154764</t>
  </si>
  <si>
    <t>เติม
ครั้งที่1</t>
  </si>
  <si>
    <t>เติม
ครั้งที่2</t>
  </si>
  <si>
    <t>2010645</t>
  </si>
  <si>
    <t>155309</t>
  </si>
  <si>
    <t>2001735</t>
  </si>
  <si>
    <t>2002176</t>
  </si>
  <si>
    <t>'0603525000175</t>
  </si>
  <si>
    <t>2002265</t>
  </si>
  <si>
    <t>2002271</t>
  </si>
  <si>
    <t>2002425</t>
  </si>
  <si>
    <t>155316</t>
  </si>
  <si>
    <t>2010646</t>
  </si>
  <si>
    <t>2003271</t>
  </si>
  <si>
    <t>2002272</t>
  </si>
  <si>
    <t>156033</t>
  </si>
  <si>
    <t>หจก.ต้องตามเบญจ์,บริษัท</t>
  </si>
  <si>
    <t>ปตท.น้ำมันและการค้าปลีก</t>
  </si>
  <si>
    <t>158729</t>
  </si>
  <si>
    <t>2001758</t>
  </si>
  <si>
    <t>158699</t>
  </si>
  <si>
    <t>2000044</t>
  </si>
  <si>
    <t>158678</t>
  </si>
  <si>
    <t>2002197</t>
  </si>
  <si>
    <t>2003199</t>
  </si>
  <si>
    <t>0605561000891</t>
  </si>
  <si>
    <t>บริษัทสินทรัพย์ปิโตรเลียม1955จำกัด</t>
  </si>
  <si>
    <t>2001966</t>
  </si>
  <si>
    <t>หจก.ไทยเสรีปิโตรเลียม</t>
  </si>
  <si>
    <t>2001048</t>
  </si>
  <si>
    <t>2013270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</si>
</sst>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2" fillId="5" borderId="1" xfId="0" applyFont="1" applyFill="1" applyBorder="1"/>
    <xf numFmtId="0" fontId="6" fillId="5" borderId="1" xfId="0" applyFont="1" applyFill="1" applyBorder="1"/>
    <xf numFmtId="14" fontId="2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applyNumberFormat="1" applyFont="1" applyFill="1" applyBorder="1" applyAlignment="1">
      <alignment horizontal="center" vertical="top" wrapText="1"/>
    </xf>
    <xf numFmtId="43" fontId="2" fillId="5" borderId="1" xfId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6" borderId="1" xfId="0" quotePrefix="1" applyNumberFormat="1" applyFont="1" applyFill="1" applyBorder="1" applyAlignment="1">
      <alignment horizontal="center"/>
    </xf>
    <xf numFmtId="166" fontId="2" fillId="6" borderId="1" xfId="0" quotePrefix="1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0" fontId="6" fillId="6" borderId="1" xfId="0" applyFont="1" applyFill="1" applyBorder="1"/>
    <xf numFmtId="0" fontId="2" fillId="6" borderId="0" xfId="0" applyFont="1" applyFill="1"/>
    <xf numFmtId="14" fontId="2" fillId="7" borderId="1" xfId="0" applyNumberFormat="1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vertical="top" wrapText="1"/>
    </xf>
    <xf numFmtId="0" fontId="2" fillId="7" borderId="1" xfId="0" quotePrefix="1" applyNumberFormat="1" applyFont="1" applyFill="1" applyBorder="1" applyAlignment="1">
      <alignment horizontal="center"/>
    </xf>
    <xf numFmtId="166" fontId="2" fillId="7" borderId="1" xfId="0" quotePrefix="1" applyNumberFormat="1" applyFont="1" applyFill="1" applyBorder="1" applyAlignment="1">
      <alignment horizontal="center"/>
    </xf>
    <xf numFmtId="43" fontId="2" fillId="7" borderId="1" xfId="1" applyFont="1" applyFill="1" applyBorder="1"/>
    <xf numFmtId="166" fontId="2" fillId="7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2" fillId="8" borderId="1" xfId="0" applyFont="1" applyFill="1" applyBorder="1"/>
    <xf numFmtId="14" fontId="9" fillId="5" borderId="0" xfId="0" applyNumberFormat="1" applyFont="1" applyFill="1"/>
    <xf numFmtId="0" fontId="2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0" fontId="2" fillId="0" borderId="1" xfId="0" quotePrefix="1" applyFont="1" applyBorder="1"/>
    <xf numFmtId="0" fontId="2" fillId="0" borderId="1" xfId="0" applyFont="1" applyBorder="1" applyAlignment="1">
      <alignment horizontal="left"/>
    </xf>
    <xf numFmtId="3" fontId="2" fillId="0" borderId="1" xfId="0" quotePrefix="1" applyNumberFormat="1" applyFont="1" applyBorder="1"/>
    <xf numFmtId="166" fontId="2" fillId="0" borderId="1" xfId="0" applyNumberFormat="1" applyFont="1" applyBorder="1" applyAlignment="1">
      <alignment horizontal="left"/>
    </xf>
    <xf numFmtId="166" fontId="2" fillId="0" borderId="1" xfId="0" quotePrefix="1" applyNumberFormat="1" applyFont="1" applyBorder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C34" sqref="C34"/>
    </sheetView>
  </sheetViews>
  <sheetFormatPr defaultRowHeight="15"/>
  <sheetData>
    <row r="2" spans="1:5">
      <c r="A2" t="s">
        <v>46</v>
      </c>
    </row>
    <row r="3" spans="1:5">
      <c r="A3" t="s">
        <v>48</v>
      </c>
    </row>
    <row r="4" spans="1:5">
      <c r="A4" t="s">
        <v>47</v>
      </c>
    </row>
    <row r="7" spans="1:5" ht="18.75">
      <c r="A7" s="72" t="s">
        <v>56</v>
      </c>
      <c r="B7" s="72" t="s">
        <v>58</v>
      </c>
      <c r="C7" s="73" t="s">
        <v>57</v>
      </c>
      <c r="D7" s="74"/>
      <c r="E7" s="72"/>
    </row>
    <row r="10" spans="1:5">
      <c r="A10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5"/>
  <sheetViews>
    <sheetView topLeftCell="I1" workbookViewId="0">
      <selection activeCell="Q11" sqref="Q11"/>
    </sheetView>
  </sheetViews>
  <sheetFormatPr defaultColWidth="9" defaultRowHeight="15"/>
  <cols>
    <col min="1" max="1" width="13.285156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5.28515625" style="1" customWidth="1"/>
    <col min="7" max="7" width="27.85546875" style="1" customWidth="1"/>
    <col min="8" max="8" width="48.285156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1.140625" style="1" bestFit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43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43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48" customHeight="1">
      <c r="A4" s="25">
        <f t="shared" ref="A4:A32" si="0">+A3+1</f>
        <v>44077</v>
      </c>
      <c r="B4" s="20" t="s">
        <v>62</v>
      </c>
      <c r="C4" s="20" t="s">
        <v>43</v>
      </c>
      <c r="D4" s="18" t="s">
        <v>87</v>
      </c>
      <c r="E4" s="18" t="s">
        <v>88</v>
      </c>
      <c r="F4" s="75" t="s">
        <v>176</v>
      </c>
      <c r="G4" s="75" t="s">
        <v>89</v>
      </c>
      <c r="H4" s="28" t="s">
        <v>90</v>
      </c>
      <c r="I4" s="75" t="s">
        <v>123</v>
      </c>
      <c r="J4" s="28">
        <v>934.58</v>
      </c>
      <c r="K4" s="28">
        <v>65.42</v>
      </c>
      <c r="L4" s="27">
        <f t="shared" ref="L4:L33" si="1">J4+K4</f>
        <v>1000</v>
      </c>
      <c r="M4" s="28">
        <v>22.06</v>
      </c>
      <c r="N4" s="28">
        <v>45.33</v>
      </c>
      <c r="O4" s="36">
        <v>0</v>
      </c>
      <c r="P4" s="36">
        <v>0</v>
      </c>
      <c r="Q4" s="35">
        <f t="shared" ref="Q4:Q33" si="2">+P4-O4</f>
        <v>0</v>
      </c>
      <c r="R4" s="36">
        <v>207069</v>
      </c>
      <c r="S4" s="81" t="s">
        <v>164</v>
      </c>
    </row>
    <row r="5" spans="1:19" ht="48" customHeight="1">
      <c r="A5" s="25">
        <v>44077</v>
      </c>
      <c r="B5" s="20" t="s">
        <v>62</v>
      </c>
      <c r="C5" s="20" t="s">
        <v>43</v>
      </c>
      <c r="D5" s="18" t="s">
        <v>87</v>
      </c>
      <c r="E5" s="18" t="s">
        <v>88</v>
      </c>
      <c r="F5" s="75" t="s">
        <v>177</v>
      </c>
      <c r="G5" s="75" t="s">
        <v>75</v>
      </c>
      <c r="H5" s="28" t="s">
        <v>97</v>
      </c>
      <c r="I5" s="75" t="s">
        <v>100</v>
      </c>
      <c r="J5" s="28">
        <v>661.78</v>
      </c>
      <c r="K5" s="28">
        <v>46.32</v>
      </c>
      <c r="L5" s="27">
        <f t="shared" si="1"/>
        <v>708.1</v>
      </c>
      <c r="M5" s="28">
        <v>19.07</v>
      </c>
      <c r="N5" s="28">
        <v>37.130000000000003</v>
      </c>
      <c r="O5" s="36">
        <v>207049</v>
      </c>
      <c r="P5" s="36">
        <v>207333</v>
      </c>
      <c r="Q5" s="35">
        <f t="shared" si="2"/>
        <v>284</v>
      </c>
      <c r="R5" s="36">
        <v>207331</v>
      </c>
      <c r="S5" s="81" t="s">
        <v>153</v>
      </c>
    </row>
    <row r="6" spans="1:19" ht="15" customHeight="1">
      <c r="A6" s="25">
        <f>+A4+1</f>
        <v>44078</v>
      </c>
      <c r="B6" s="20" t="s">
        <v>62</v>
      </c>
      <c r="C6" s="20" t="s">
        <v>43</v>
      </c>
      <c r="D6" s="18" t="s">
        <v>87</v>
      </c>
      <c r="E6" s="18" t="s">
        <v>88</v>
      </c>
      <c r="F6" s="75" t="s">
        <v>103</v>
      </c>
      <c r="G6" s="75" t="s">
        <v>75</v>
      </c>
      <c r="H6" s="28" t="s">
        <v>97</v>
      </c>
      <c r="I6" s="75" t="s">
        <v>100</v>
      </c>
      <c r="J6" s="28">
        <v>457.94</v>
      </c>
      <c r="K6" s="28">
        <v>32.06</v>
      </c>
      <c r="L6" s="27">
        <f t="shared" si="1"/>
        <v>490</v>
      </c>
      <c r="M6" s="28">
        <v>19.07</v>
      </c>
      <c r="N6" s="28">
        <v>25.69</v>
      </c>
      <c r="O6" s="36">
        <f>+P4</f>
        <v>0</v>
      </c>
      <c r="P6" s="36">
        <v>207548</v>
      </c>
      <c r="Q6" s="35">
        <f t="shared" si="2"/>
        <v>207548</v>
      </c>
      <c r="R6" s="36">
        <v>207546</v>
      </c>
      <c r="S6" s="28"/>
    </row>
    <row r="7" spans="1:19" ht="15" customHeight="1">
      <c r="A7" s="25">
        <f t="shared" si="0"/>
        <v>44079</v>
      </c>
      <c r="B7" s="20" t="s">
        <v>62</v>
      </c>
      <c r="C7" s="20" t="s">
        <v>43</v>
      </c>
      <c r="D7" s="18" t="s">
        <v>87</v>
      </c>
      <c r="E7" s="18" t="s">
        <v>88</v>
      </c>
      <c r="F7" s="80" t="s">
        <v>122</v>
      </c>
      <c r="G7" s="79" t="s">
        <v>89</v>
      </c>
      <c r="H7" s="78" t="s">
        <v>90</v>
      </c>
      <c r="I7" s="79" t="s">
        <v>123</v>
      </c>
      <c r="J7" s="27">
        <v>644.86</v>
      </c>
      <c r="K7" s="27">
        <v>45.14</v>
      </c>
      <c r="L7" s="27">
        <f t="shared" si="1"/>
        <v>690</v>
      </c>
      <c r="M7" s="27">
        <v>22.06</v>
      </c>
      <c r="N7" s="27">
        <v>31.27</v>
      </c>
      <c r="O7" s="36">
        <f t="shared" ref="O7:O33" si="3">+P6</f>
        <v>207548</v>
      </c>
      <c r="P7" s="36">
        <v>207830</v>
      </c>
      <c r="Q7" s="35">
        <f t="shared" si="2"/>
        <v>282</v>
      </c>
      <c r="R7" s="36">
        <v>207809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43</v>
      </c>
      <c r="D8" s="18" t="s">
        <v>87</v>
      </c>
      <c r="E8" s="18" t="s">
        <v>88</v>
      </c>
      <c r="F8" s="75" t="s">
        <v>138</v>
      </c>
      <c r="G8" s="75" t="s">
        <v>89</v>
      </c>
      <c r="H8" s="28" t="s">
        <v>90</v>
      </c>
      <c r="I8" s="75" t="s">
        <v>123</v>
      </c>
      <c r="J8" s="28">
        <v>682.24</v>
      </c>
      <c r="K8" s="28">
        <v>47.76</v>
      </c>
      <c r="L8" s="27">
        <f t="shared" si="1"/>
        <v>730</v>
      </c>
      <c r="M8" s="28">
        <v>22.06</v>
      </c>
      <c r="N8" s="28">
        <v>33.090000000000003</v>
      </c>
      <c r="O8" s="36">
        <f t="shared" si="3"/>
        <v>207830</v>
      </c>
      <c r="P8" s="36">
        <v>208119</v>
      </c>
      <c r="Q8" s="35">
        <f t="shared" si="2"/>
        <v>289</v>
      </c>
      <c r="R8" s="36">
        <v>208098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43</v>
      </c>
      <c r="D9" s="18" t="s">
        <v>87</v>
      </c>
      <c r="E9" s="18" t="s">
        <v>88</v>
      </c>
      <c r="F9" s="75" t="s">
        <v>149</v>
      </c>
      <c r="G9" s="75" t="s">
        <v>89</v>
      </c>
      <c r="H9" s="28" t="s">
        <v>90</v>
      </c>
      <c r="I9" s="75" t="s">
        <v>123</v>
      </c>
      <c r="J9" s="28">
        <v>560.75</v>
      </c>
      <c r="K9" s="28">
        <v>39.25</v>
      </c>
      <c r="L9" s="27">
        <f t="shared" si="1"/>
        <v>600</v>
      </c>
      <c r="M9" s="28">
        <v>22.06</v>
      </c>
      <c r="N9" s="28">
        <v>27.19</v>
      </c>
      <c r="O9" s="36">
        <f t="shared" si="3"/>
        <v>208119</v>
      </c>
      <c r="P9" s="36">
        <v>208346</v>
      </c>
      <c r="Q9" s="35">
        <f t="shared" si="2"/>
        <v>227</v>
      </c>
      <c r="R9" s="36">
        <v>208324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43</v>
      </c>
      <c r="D10" s="18" t="s">
        <v>87</v>
      </c>
      <c r="E10" s="18" t="s">
        <v>88</v>
      </c>
      <c r="F10" s="26" t="s">
        <v>193</v>
      </c>
      <c r="G10" s="22" t="s">
        <v>136</v>
      </c>
      <c r="H10" s="23" t="s">
        <v>194</v>
      </c>
      <c r="I10" s="22" t="s">
        <v>4</v>
      </c>
      <c r="J10" s="27">
        <v>794.39</v>
      </c>
      <c r="K10" s="27">
        <v>55.61</v>
      </c>
      <c r="L10" s="27">
        <f t="shared" si="1"/>
        <v>850</v>
      </c>
      <c r="M10" s="27">
        <v>22.06</v>
      </c>
      <c r="N10" s="27">
        <v>38.53</v>
      </c>
      <c r="O10" s="36">
        <v>208346</v>
      </c>
      <c r="P10" s="36">
        <v>208655</v>
      </c>
      <c r="Q10" s="35">
        <f t="shared" si="2"/>
        <v>309</v>
      </c>
      <c r="R10" s="36">
        <v>208639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43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43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43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43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43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43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43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43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43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43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43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43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43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43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43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43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43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43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43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43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43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43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43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4736.5400000000009</v>
      </c>
      <c r="K34" s="16">
        <f t="shared" ref="K34:N34" si="4">SUM(K2:K33)</f>
        <v>331.56</v>
      </c>
      <c r="L34" s="16">
        <f t="shared" si="4"/>
        <v>5068.1000000000004</v>
      </c>
      <c r="M34" s="15"/>
      <c r="N34" s="16">
        <f t="shared" si="4"/>
        <v>238.23000000000002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20.408848591697097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5"/>
  <sheetViews>
    <sheetView topLeftCell="H1" workbookViewId="0">
      <selection activeCell="Q11" sqref="Q11"/>
    </sheetView>
  </sheetViews>
  <sheetFormatPr defaultColWidth="9" defaultRowHeight="15"/>
  <cols>
    <col min="1" max="1" width="14.1406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7.42578125" style="1" customWidth="1"/>
    <col min="7" max="7" width="28.7109375" style="1" customWidth="1"/>
    <col min="8" max="8" width="38.8554687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8.5703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60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60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45" customHeight="1">
      <c r="A4" s="25">
        <f t="shared" ref="A4:A32" si="0">+A3+1</f>
        <v>44077</v>
      </c>
      <c r="B4" s="20" t="s">
        <v>62</v>
      </c>
      <c r="C4" s="20" t="s">
        <v>60</v>
      </c>
      <c r="D4" s="18" t="s">
        <v>91</v>
      </c>
      <c r="E4" s="18" t="s">
        <v>92</v>
      </c>
      <c r="F4" s="75" t="s">
        <v>178</v>
      </c>
      <c r="G4" s="75" t="s">
        <v>162</v>
      </c>
      <c r="H4" s="28" t="s">
        <v>163</v>
      </c>
      <c r="I4" s="75" t="s">
        <v>4</v>
      </c>
      <c r="J4" s="28">
        <v>934.58</v>
      </c>
      <c r="K4" s="28">
        <v>65.42</v>
      </c>
      <c r="L4" s="27">
        <f t="shared" ref="L4:L33" si="1">J4+K4</f>
        <v>1000</v>
      </c>
      <c r="M4" s="28">
        <v>19.12</v>
      </c>
      <c r="N4" s="28">
        <v>52.301000000000002</v>
      </c>
      <c r="O4" s="36">
        <v>0</v>
      </c>
      <c r="P4" s="36">
        <v>0</v>
      </c>
      <c r="Q4" s="35">
        <f t="shared" ref="Q4:Q33" si="2">+P4-O4</f>
        <v>0</v>
      </c>
      <c r="R4" s="36">
        <v>228965</v>
      </c>
      <c r="S4" s="81" t="s">
        <v>167</v>
      </c>
    </row>
    <row r="5" spans="1:19" ht="48.75" customHeight="1">
      <c r="A5" s="25">
        <v>44077</v>
      </c>
      <c r="B5" s="20" t="s">
        <v>62</v>
      </c>
      <c r="C5" s="20" t="s">
        <v>60</v>
      </c>
      <c r="D5" s="18" t="s">
        <v>91</v>
      </c>
      <c r="E5" s="18" t="s">
        <v>92</v>
      </c>
      <c r="F5" s="75" t="s">
        <v>179</v>
      </c>
      <c r="G5" s="75" t="s">
        <v>125</v>
      </c>
      <c r="H5" s="28" t="s">
        <v>126</v>
      </c>
      <c r="I5" s="75" t="s">
        <v>4</v>
      </c>
      <c r="J5" s="28">
        <v>734.49</v>
      </c>
      <c r="K5" s="28">
        <v>51.41</v>
      </c>
      <c r="L5" s="27">
        <f t="shared" si="1"/>
        <v>785.9</v>
      </c>
      <c r="M5" s="28">
        <v>19.09</v>
      </c>
      <c r="N5" s="28">
        <v>41.17</v>
      </c>
      <c r="O5" s="36">
        <v>228945</v>
      </c>
      <c r="P5" s="36">
        <v>229281</v>
      </c>
      <c r="Q5" s="35">
        <f t="shared" si="2"/>
        <v>336</v>
      </c>
      <c r="R5" s="36">
        <v>229229</v>
      </c>
      <c r="S5" s="81" t="s">
        <v>168</v>
      </c>
    </row>
    <row r="6" spans="1:19" ht="15" customHeight="1">
      <c r="A6" s="25">
        <f>+A4+1</f>
        <v>44078</v>
      </c>
      <c r="B6" s="20" t="s">
        <v>62</v>
      </c>
      <c r="C6" s="20" t="s">
        <v>60</v>
      </c>
      <c r="D6" s="18" t="s">
        <v>91</v>
      </c>
      <c r="E6" s="18" t="s">
        <v>92</v>
      </c>
      <c r="F6" s="75" t="s">
        <v>104</v>
      </c>
      <c r="G6" s="75" t="s">
        <v>105</v>
      </c>
      <c r="H6" s="28" t="s">
        <v>106</v>
      </c>
      <c r="I6" s="75" t="s">
        <v>4</v>
      </c>
      <c r="J6" s="28">
        <v>932.71</v>
      </c>
      <c r="K6" s="28">
        <v>65.290000000000006</v>
      </c>
      <c r="L6" s="27">
        <f t="shared" si="1"/>
        <v>998</v>
      </c>
      <c r="M6" s="28">
        <v>22.12</v>
      </c>
      <c r="N6" s="28">
        <v>45.116999999999997</v>
      </c>
      <c r="O6" s="36">
        <f>+P4</f>
        <v>0</v>
      </c>
      <c r="P6" s="36">
        <v>229603</v>
      </c>
      <c r="Q6" s="35">
        <f t="shared" si="2"/>
        <v>229603</v>
      </c>
      <c r="R6" s="36">
        <v>229585</v>
      </c>
      <c r="S6" s="28"/>
    </row>
    <row r="7" spans="1:19" ht="15" customHeight="1">
      <c r="A7" s="25">
        <f t="shared" si="0"/>
        <v>44079</v>
      </c>
      <c r="B7" s="20" t="s">
        <v>62</v>
      </c>
      <c r="C7" s="20" t="s">
        <v>60</v>
      </c>
      <c r="D7" s="18" t="s">
        <v>91</v>
      </c>
      <c r="E7" s="18" t="s">
        <v>92</v>
      </c>
      <c r="F7" s="80" t="s">
        <v>124</v>
      </c>
      <c r="G7" s="79" t="s">
        <v>125</v>
      </c>
      <c r="H7" s="78" t="s">
        <v>126</v>
      </c>
      <c r="I7" s="79" t="s">
        <v>4</v>
      </c>
      <c r="J7" s="27">
        <v>588.79</v>
      </c>
      <c r="K7" s="27">
        <v>41.21</v>
      </c>
      <c r="L7" s="27">
        <f t="shared" si="1"/>
        <v>630</v>
      </c>
      <c r="M7" s="27">
        <v>19.09</v>
      </c>
      <c r="N7" s="27">
        <v>33</v>
      </c>
      <c r="O7" s="36">
        <f t="shared" ref="O7:O33" si="3">+P6</f>
        <v>229603</v>
      </c>
      <c r="P7" s="36">
        <v>229876</v>
      </c>
      <c r="Q7" s="35">
        <f t="shared" si="2"/>
        <v>273</v>
      </c>
      <c r="R7" s="36">
        <v>229823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60</v>
      </c>
      <c r="D8" s="18" t="s">
        <v>91</v>
      </c>
      <c r="E8" s="18" t="s">
        <v>92</v>
      </c>
      <c r="F8" s="75" t="s">
        <v>139</v>
      </c>
      <c r="G8" s="75" t="s">
        <v>105</v>
      </c>
      <c r="H8" s="28" t="s">
        <v>106</v>
      </c>
      <c r="I8" s="75" t="s">
        <v>4</v>
      </c>
      <c r="J8" s="28">
        <v>897.2</v>
      </c>
      <c r="K8" s="28">
        <v>62.8</v>
      </c>
      <c r="L8" s="27">
        <f t="shared" si="1"/>
        <v>960</v>
      </c>
      <c r="M8" s="28">
        <v>22.12</v>
      </c>
      <c r="N8" s="28">
        <v>43.398000000000003</v>
      </c>
      <c r="O8" s="36">
        <f t="shared" si="3"/>
        <v>229876</v>
      </c>
      <c r="P8" s="36">
        <v>230195</v>
      </c>
      <c r="Q8" s="35">
        <f t="shared" si="2"/>
        <v>319</v>
      </c>
      <c r="R8" s="36">
        <v>230175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60</v>
      </c>
      <c r="D9" s="18" t="s">
        <v>91</v>
      </c>
      <c r="E9" s="18" t="s">
        <v>92</v>
      </c>
      <c r="F9" s="75" t="s">
        <v>150</v>
      </c>
      <c r="G9" s="75" t="s">
        <v>105</v>
      </c>
      <c r="H9" s="28" t="s">
        <v>106</v>
      </c>
      <c r="I9" s="75" t="s">
        <v>4</v>
      </c>
      <c r="J9" s="28">
        <v>654.21</v>
      </c>
      <c r="K9" s="28">
        <v>45.79</v>
      </c>
      <c r="L9" s="27">
        <f t="shared" si="1"/>
        <v>700</v>
      </c>
      <c r="M9" s="28">
        <v>22.12</v>
      </c>
      <c r="N9" s="28">
        <v>31.645</v>
      </c>
      <c r="O9" s="36">
        <f t="shared" si="3"/>
        <v>230195</v>
      </c>
      <c r="P9" s="36">
        <v>230417</v>
      </c>
      <c r="Q9" s="35">
        <f t="shared" si="2"/>
        <v>222</v>
      </c>
      <c r="R9" s="36">
        <v>230397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60</v>
      </c>
      <c r="D10" s="18" t="s">
        <v>91</v>
      </c>
      <c r="E10" s="18" t="s">
        <v>92</v>
      </c>
      <c r="F10" s="26" t="s">
        <v>195</v>
      </c>
      <c r="G10" s="22" t="s">
        <v>105</v>
      </c>
      <c r="H10" s="28" t="s">
        <v>106</v>
      </c>
      <c r="I10" s="22" t="s">
        <v>4</v>
      </c>
      <c r="J10" s="27">
        <v>616.82000000000005</v>
      </c>
      <c r="K10" s="27">
        <v>43.18</v>
      </c>
      <c r="L10" s="27">
        <f t="shared" si="1"/>
        <v>660</v>
      </c>
      <c r="M10" s="27">
        <v>22.12</v>
      </c>
      <c r="N10" s="27">
        <v>29.837</v>
      </c>
      <c r="O10" s="36">
        <v>230417</v>
      </c>
      <c r="P10" s="36">
        <v>230656</v>
      </c>
      <c r="Q10" s="35">
        <f t="shared" si="2"/>
        <v>239</v>
      </c>
      <c r="R10" s="36">
        <v>230636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60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60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60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60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60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60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60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60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60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60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60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60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60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60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60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60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60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60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60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60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60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60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60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5358.8</v>
      </c>
      <c r="K34" s="16">
        <f t="shared" ref="K34:N34" si="4">SUM(K2:K33)</f>
        <v>375.1</v>
      </c>
      <c r="L34" s="16">
        <f t="shared" si="4"/>
        <v>5733.9</v>
      </c>
      <c r="M34" s="15"/>
      <c r="N34" s="16">
        <f t="shared" si="4"/>
        <v>276.46800000000002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17.58612208284503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4"/>
  <sheetViews>
    <sheetView tabSelected="1" topLeftCell="H1" workbookViewId="0">
      <selection activeCell="Q10" sqref="Q10"/>
    </sheetView>
  </sheetViews>
  <sheetFormatPr defaultColWidth="9" defaultRowHeight="15"/>
  <cols>
    <col min="1" max="1" width="16.8554687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1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61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61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62</v>
      </c>
      <c r="C4" s="20" t="s">
        <v>61</v>
      </c>
      <c r="D4" s="18" t="s">
        <v>93</v>
      </c>
      <c r="E4" s="18" t="s">
        <v>94</v>
      </c>
      <c r="F4" s="75" t="s">
        <v>95</v>
      </c>
      <c r="G4" s="75" t="s">
        <v>65</v>
      </c>
      <c r="H4" s="28" t="s">
        <v>66</v>
      </c>
      <c r="I4" s="75" t="s">
        <v>4</v>
      </c>
      <c r="J4" s="28">
        <v>934.58</v>
      </c>
      <c r="K4" s="28">
        <v>65.42</v>
      </c>
      <c r="L4" s="27">
        <f t="shared" ref="L4:L32" si="1">J4+K4</f>
        <v>1000</v>
      </c>
      <c r="M4" s="28">
        <v>19.059999999999999</v>
      </c>
      <c r="N4" s="28">
        <v>52.46</v>
      </c>
      <c r="O4" s="36">
        <v>220709</v>
      </c>
      <c r="P4" s="36">
        <v>220975</v>
      </c>
      <c r="Q4" s="35">
        <f t="shared" ref="Q4:Q32" si="2">+P4-O4</f>
        <v>266</v>
      </c>
      <c r="R4" s="36">
        <v>220972</v>
      </c>
      <c r="S4" s="28"/>
    </row>
    <row r="5" spans="1:19" ht="15" customHeight="1">
      <c r="A5" s="25">
        <f t="shared" si="0"/>
        <v>44078</v>
      </c>
      <c r="B5" s="20" t="s">
        <v>62</v>
      </c>
      <c r="C5" s="20" t="s">
        <v>61</v>
      </c>
      <c r="D5" s="18" t="s">
        <v>93</v>
      </c>
      <c r="E5" s="18" t="s">
        <v>94</v>
      </c>
      <c r="F5" s="75" t="s">
        <v>107</v>
      </c>
      <c r="G5" s="75" t="s">
        <v>65</v>
      </c>
      <c r="H5" s="28" t="s">
        <v>66</v>
      </c>
      <c r="I5" s="75" t="s">
        <v>4</v>
      </c>
      <c r="J5" s="28">
        <v>579.44000000000005</v>
      </c>
      <c r="K5" s="28">
        <v>40.56</v>
      </c>
      <c r="L5" s="27">
        <f t="shared" si="1"/>
        <v>620</v>
      </c>
      <c r="M5" s="28">
        <v>19.059999999999999</v>
      </c>
      <c r="N5" s="28">
        <v>32.520000000000003</v>
      </c>
      <c r="O5" s="36">
        <f t="shared" ref="O5:O32" si="3">+P4</f>
        <v>220975</v>
      </c>
      <c r="P5" s="36">
        <v>221248</v>
      </c>
      <c r="Q5" s="35">
        <f t="shared" si="2"/>
        <v>273</v>
      </c>
      <c r="R5" s="36">
        <v>221244</v>
      </c>
      <c r="S5" s="28"/>
    </row>
    <row r="6" spans="1:19" ht="15" customHeight="1">
      <c r="A6" s="25">
        <f t="shared" si="0"/>
        <v>44079</v>
      </c>
      <c r="B6" s="20" t="s">
        <v>62</v>
      </c>
      <c r="C6" s="20" t="s">
        <v>61</v>
      </c>
      <c r="D6" s="18" t="s">
        <v>93</v>
      </c>
      <c r="E6" s="18" t="s">
        <v>94</v>
      </c>
      <c r="F6" s="80" t="s">
        <v>127</v>
      </c>
      <c r="G6" s="79" t="s">
        <v>65</v>
      </c>
      <c r="H6" s="78" t="s">
        <v>66</v>
      </c>
      <c r="I6" s="79" t="s">
        <v>4</v>
      </c>
      <c r="J6" s="27">
        <v>411.21</v>
      </c>
      <c r="K6" s="27">
        <v>28.79</v>
      </c>
      <c r="L6" s="27">
        <f t="shared" si="1"/>
        <v>440</v>
      </c>
      <c r="M6" s="27">
        <v>19.059999999999999</v>
      </c>
      <c r="N6" s="27">
        <v>23.08</v>
      </c>
      <c r="O6" s="36">
        <f t="shared" si="3"/>
        <v>221248</v>
      </c>
      <c r="P6" s="36">
        <v>221470</v>
      </c>
      <c r="Q6" s="35">
        <f t="shared" si="2"/>
        <v>222</v>
      </c>
      <c r="R6" s="36">
        <v>221466</v>
      </c>
      <c r="S6" s="28"/>
    </row>
    <row r="7" spans="1:19" ht="15" customHeight="1">
      <c r="A7" s="25">
        <f t="shared" si="0"/>
        <v>44080</v>
      </c>
      <c r="B7" s="20" t="s">
        <v>62</v>
      </c>
      <c r="C7" s="20" t="s">
        <v>61</v>
      </c>
      <c r="D7" s="18" t="s">
        <v>93</v>
      </c>
      <c r="E7" s="18" t="s">
        <v>94</v>
      </c>
      <c r="F7" s="75" t="s">
        <v>140</v>
      </c>
      <c r="G7" s="75" t="s">
        <v>65</v>
      </c>
      <c r="H7" s="28" t="s">
        <v>66</v>
      </c>
      <c r="I7" s="75" t="s">
        <v>4</v>
      </c>
      <c r="J7" s="28">
        <v>448.6</v>
      </c>
      <c r="K7" s="28">
        <v>31.4</v>
      </c>
      <c r="L7" s="27">
        <f t="shared" si="1"/>
        <v>480</v>
      </c>
      <c r="M7" s="28">
        <v>19.059999999999999</v>
      </c>
      <c r="N7" s="28">
        <v>25.18</v>
      </c>
      <c r="O7" s="36">
        <f t="shared" si="3"/>
        <v>221470</v>
      </c>
      <c r="P7" s="36">
        <v>221715</v>
      </c>
      <c r="Q7" s="35">
        <f t="shared" si="2"/>
        <v>245</v>
      </c>
      <c r="R7" s="36">
        <v>221707</v>
      </c>
      <c r="S7" s="28"/>
    </row>
    <row r="8" spans="1:19" ht="15" customHeight="1">
      <c r="A8" s="25">
        <f t="shared" si="0"/>
        <v>44081</v>
      </c>
      <c r="B8" s="20" t="s">
        <v>62</v>
      </c>
      <c r="C8" s="20" t="s">
        <v>61</v>
      </c>
      <c r="D8" s="18" t="s">
        <v>93</v>
      </c>
      <c r="E8" s="18" t="s">
        <v>94</v>
      </c>
      <c r="F8" s="75" t="s">
        <v>151</v>
      </c>
      <c r="G8" s="75" t="s">
        <v>65</v>
      </c>
      <c r="H8" s="28" t="s">
        <v>66</v>
      </c>
      <c r="I8" s="75" t="s">
        <v>4</v>
      </c>
      <c r="J8" s="28">
        <v>616.82000000000005</v>
      </c>
      <c r="K8" s="28">
        <v>43.18</v>
      </c>
      <c r="L8" s="27">
        <f t="shared" si="1"/>
        <v>660</v>
      </c>
      <c r="M8" s="28">
        <v>19.059999999999999</v>
      </c>
      <c r="N8" s="28">
        <v>34.619999999999997</v>
      </c>
      <c r="O8" s="36">
        <f t="shared" si="3"/>
        <v>221715</v>
      </c>
      <c r="P8" s="36">
        <v>222016</v>
      </c>
      <c r="Q8" s="35">
        <f t="shared" si="2"/>
        <v>301</v>
      </c>
      <c r="R8" s="36">
        <v>222012</v>
      </c>
      <c r="S8" s="28"/>
    </row>
    <row r="9" spans="1:19" ht="15" customHeight="1">
      <c r="A9" s="25">
        <f t="shared" si="0"/>
        <v>44082</v>
      </c>
      <c r="B9" s="20" t="s">
        <v>62</v>
      </c>
      <c r="C9" s="20" t="s">
        <v>61</v>
      </c>
      <c r="D9" s="18" t="s">
        <v>93</v>
      </c>
      <c r="E9" s="18" t="s">
        <v>94</v>
      </c>
      <c r="F9" s="26" t="s">
        <v>196</v>
      </c>
      <c r="G9" s="22" t="s">
        <v>65</v>
      </c>
      <c r="H9" s="28" t="s">
        <v>66</v>
      </c>
      <c r="I9" s="22" t="s">
        <v>4</v>
      </c>
      <c r="J9" s="27">
        <v>635.51</v>
      </c>
      <c r="K9" s="27">
        <v>44.49</v>
      </c>
      <c r="L9" s="27">
        <f t="shared" si="1"/>
        <v>680</v>
      </c>
      <c r="M9" s="27">
        <v>19.059999999999999</v>
      </c>
      <c r="N9" s="27">
        <v>35.67</v>
      </c>
      <c r="O9" s="36">
        <v>222016</v>
      </c>
      <c r="P9" s="36">
        <v>222319</v>
      </c>
      <c r="Q9" s="35">
        <f t="shared" si="2"/>
        <v>303</v>
      </c>
      <c r="R9" s="36">
        <v>222315</v>
      </c>
      <c r="S9" s="28"/>
    </row>
    <row r="10" spans="1:19" ht="15" customHeight="1">
      <c r="A10" s="25">
        <f t="shared" si="0"/>
        <v>44083</v>
      </c>
      <c r="B10" s="20" t="s">
        <v>62</v>
      </c>
      <c r="C10" s="20" t="s">
        <v>61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v>0</v>
      </c>
      <c r="P10" s="36">
        <v>0</v>
      </c>
      <c r="Q10" s="35">
        <f t="shared" si="2"/>
        <v>0</v>
      </c>
      <c r="R10" s="36"/>
      <c r="S10" s="28"/>
    </row>
    <row r="11" spans="1:19" ht="15" customHeight="1">
      <c r="A11" s="25">
        <f t="shared" si="0"/>
        <v>44084</v>
      </c>
      <c r="B11" s="20" t="s">
        <v>62</v>
      </c>
      <c r="C11" s="20" t="s">
        <v>61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62</v>
      </c>
      <c r="C12" s="20" t="s">
        <v>61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62</v>
      </c>
      <c r="C13" s="20" t="s">
        <v>61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62</v>
      </c>
      <c r="C14" s="20" t="s">
        <v>61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62</v>
      </c>
      <c r="C15" s="20" t="s">
        <v>61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62</v>
      </c>
      <c r="C16" s="20" t="s">
        <v>61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62</v>
      </c>
      <c r="C17" s="20" t="s">
        <v>61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62</v>
      </c>
      <c r="C18" s="20" t="s">
        <v>61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62</v>
      </c>
      <c r="C19" s="20" t="s">
        <v>61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62</v>
      </c>
      <c r="C20" s="20" t="s">
        <v>61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62</v>
      </c>
      <c r="C21" s="20" t="s">
        <v>61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62</v>
      </c>
      <c r="C22" s="20" t="s">
        <v>61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62</v>
      </c>
      <c r="C23" s="20" t="s">
        <v>61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62</v>
      </c>
      <c r="C24" s="20" t="s">
        <v>61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62</v>
      </c>
      <c r="C25" s="20" t="s">
        <v>61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62</v>
      </c>
      <c r="C26" s="20" t="s">
        <v>61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62</v>
      </c>
      <c r="C27" s="20" t="s">
        <v>61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62</v>
      </c>
      <c r="C28" s="20" t="s">
        <v>61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62</v>
      </c>
      <c r="C29" s="20" t="s">
        <v>61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62</v>
      </c>
      <c r="C30" s="20" t="s">
        <v>61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62</v>
      </c>
      <c r="C31" s="20" t="s">
        <v>61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62</v>
      </c>
      <c r="C32" s="20" t="s">
        <v>61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3626.16</v>
      </c>
      <c r="K33" s="16">
        <f t="shared" ref="K33:N33" si="4">SUM(K2:K32)</f>
        <v>253.84000000000003</v>
      </c>
      <c r="L33" s="16">
        <f t="shared" si="4"/>
        <v>3880</v>
      </c>
      <c r="M33" s="15"/>
      <c r="N33" s="16">
        <f t="shared" si="4"/>
        <v>203.53000000000003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23.88837026482582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BFBD-AF5C-4EBE-87FF-464B14E79A47}">
  <dimension ref="A1:S45"/>
  <sheetViews>
    <sheetView topLeftCell="I1" workbookViewId="0">
      <selection activeCell="R10" sqref="R10"/>
    </sheetView>
  </sheetViews>
  <sheetFormatPr defaultColWidth="9" defaultRowHeight="15"/>
  <cols>
    <col min="1" max="1" width="16.8554687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7.7109375" style="1" customWidth="1"/>
    <col min="7" max="7" width="30" style="1" customWidth="1"/>
    <col min="8" max="8" width="48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9.42578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61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61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62</v>
      </c>
      <c r="C4" s="20" t="s">
        <v>61</v>
      </c>
      <c r="D4" s="18"/>
      <c r="E4" s="18"/>
      <c r="F4" s="75"/>
      <c r="G4" s="75"/>
      <c r="H4" s="28"/>
      <c r="I4" s="75"/>
      <c r="J4" s="28"/>
      <c r="K4" s="28"/>
      <c r="L4" s="27">
        <f>J4+K4</f>
        <v>0</v>
      </c>
      <c r="M4" s="28"/>
      <c r="N4" s="28"/>
      <c r="O4" s="36"/>
      <c r="P4" s="36"/>
      <c r="Q4" s="35">
        <f>+P4-O4</f>
        <v>0</v>
      </c>
      <c r="R4" s="36"/>
      <c r="S4" s="28" t="s">
        <v>108</v>
      </c>
    </row>
    <row r="5" spans="1:19" ht="29.25" customHeight="1">
      <c r="A5" s="25">
        <f t="shared" si="0"/>
        <v>44078</v>
      </c>
      <c r="B5" s="20" t="s">
        <v>62</v>
      </c>
      <c r="C5" s="20" t="s">
        <v>61</v>
      </c>
      <c r="D5" s="18" t="s">
        <v>109</v>
      </c>
      <c r="E5" s="18" t="s">
        <v>110</v>
      </c>
      <c r="F5" s="75" t="s">
        <v>180</v>
      </c>
      <c r="G5" s="75" t="s">
        <v>85</v>
      </c>
      <c r="H5" s="28" t="s">
        <v>182</v>
      </c>
      <c r="I5" s="75" t="s">
        <v>4</v>
      </c>
      <c r="J5" s="28">
        <v>900.93</v>
      </c>
      <c r="K5" s="28">
        <v>63.07</v>
      </c>
      <c r="L5" s="27">
        <f t="shared" ref="L5:L33" si="1">J5+K5</f>
        <v>964</v>
      </c>
      <c r="M5" s="28">
        <v>19.100000000000001</v>
      </c>
      <c r="N5" s="28">
        <v>50.47</v>
      </c>
      <c r="O5" s="36">
        <v>0</v>
      </c>
      <c r="P5" s="36">
        <v>0</v>
      </c>
      <c r="Q5" s="35">
        <f t="shared" ref="Q5:Q33" si="2">+P5-O5</f>
        <v>0</v>
      </c>
      <c r="R5" s="36">
        <v>200935</v>
      </c>
      <c r="S5" s="81" t="s">
        <v>167</v>
      </c>
    </row>
    <row r="6" spans="1:19" ht="35.25" customHeight="1">
      <c r="A6" s="25">
        <v>44078</v>
      </c>
      <c r="B6" s="20" t="s">
        <v>62</v>
      </c>
      <c r="C6" s="20" t="s">
        <v>61</v>
      </c>
      <c r="D6" s="18" t="s">
        <v>109</v>
      </c>
      <c r="E6" s="18" t="s">
        <v>110</v>
      </c>
      <c r="F6" s="75" t="s">
        <v>181</v>
      </c>
      <c r="G6" s="75" t="s">
        <v>75</v>
      </c>
      <c r="H6" s="76" t="s">
        <v>183</v>
      </c>
      <c r="I6" s="75" t="s">
        <v>100</v>
      </c>
      <c r="J6" s="28">
        <v>747.66</v>
      </c>
      <c r="K6" s="28">
        <v>52.34</v>
      </c>
      <c r="L6" s="27">
        <f t="shared" si="1"/>
        <v>800</v>
      </c>
      <c r="M6" s="28">
        <v>19.07</v>
      </c>
      <c r="N6" s="28">
        <v>41.95</v>
      </c>
      <c r="O6" s="36">
        <v>201293</v>
      </c>
      <c r="P6" s="36">
        <v>201506</v>
      </c>
      <c r="Q6" s="35">
        <f t="shared" si="2"/>
        <v>213</v>
      </c>
      <c r="R6" s="36">
        <v>201291</v>
      </c>
      <c r="S6" s="81" t="s">
        <v>168</v>
      </c>
    </row>
    <row r="7" spans="1:19" ht="15" customHeight="1">
      <c r="A7" s="25">
        <f>+A5+1</f>
        <v>44079</v>
      </c>
      <c r="B7" s="20" t="s">
        <v>62</v>
      </c>
      <c r="C7" s="20" t="s">
        <v>61</v>
      </c>
      <c r="D7" s="18" t="s">
        <v>109</v>
      </c>
      <c r="E7" s="18" t="s">
        <v>110</v>
      </c>
      <c r="F7" s="80" t="s">
        <v>128</v>
      </c>
      <c r="G7" s="79" t="s">
        <v>75</v>
      </c>
      <c r="H7" s="78" t="s">
        <v>76</v>
      </c>
      <c r="I7" s="79" t="s">
        <v>4</v>
      </c>
      <c r="J7" s="27">
        <v>345.79</v>
      </c>
      <c r="K7" s="27">
        <v>24.21</v>
      </c>
      <c r="L7" s="27">
        <f t="shared" si="1"/>
        <v>370</v>
      </c>
      <c r="M7" s="27">
        <v>19.07</v>
      </c>
      <c r="N7" s="27">
        <v>19.399999999999999</v>
      </c>
      <c r="O7" s="36">
        <f>+P5</f>
        <v>0</v>
      </c>
      <c r="P7" s="36">
        <v>201506</v>
      </c>
      <c r="Q7" s="35">
        <f t="shared" si="2"/>
        <v>201506</v>
      </c>
      <c r="R7" s="36">
        <v>201504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61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v>0</v>
      </c>
      <c r="P8" s="36">
        <v>0</v>
      </c>
      <c r="Q8" s="35">
        <f t="shared" si="2"/>
        <v>0</v>
      </c>
      <c r="R8" s="36"/>
      <c r="S8" s="28"/>
    </row>
    <row r="9" spans="1:19" ht="15" customHeight="1">
      <c r="A9" s="25">
        <f t="shared" si="0"/>
        <v>44081</v>
      </c>
      <c r="B9" s="20" t="s">
        <v>62</v>
      </c>
      <c r="C9" s="20" t="s">
        <v>61</v>
      </c>
      <c r="D9" s="18"/>
      <c r="E9" s="18"/>
      <c r="F9" s="28"/>
      <c r="G9" s="28"/>
      <c r="H9" s="28"/>
      <c r="I9" s="28"/>
      <c r="J9" s="28"/>
      <c r="K9" s="28"/>
      <c r="L9" s="27">
        <f t="shared" si="1"/>
        <v>0</v>
      </c>
      <c r="M9" s="28"/>
      <c r="N9" s="28"/>
      <c r="O9" s="36">
        <f t="shared" ref="O9:O33" si="3">+P8</f>
        <v>0</v>
      </c>
      <c r="P9" s="36"/>
      <c r="Q9" s="35">
        <f t="shared" si="2"/>
        <v>0</v>
      </c>
      <c r="R9" s="36"/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61</v>
      </c>
      <c r="D10" s="18"/>
      <c r="E10" s="18"/>
      <c r="F10" s="26"/>
      <c r="G10" s="22"/>
      <c r="H10" s="23"/>
      <c r="I10" s="22"/>
      <c r="J10" s="27"/>
      <c r="K10" s="27"/>
      <c r="L10" s="27">
        <f t="shared" si="1"/>
        <v>0</v>
      </c>
      <c r="M10" s="27"/>
      <c r="N10" s="27"/>
      <c r="O10" s="36">
        <f t="shared" si="3"/>
        <v>0</v>
      </c>
      <c r="P10" s="36"/>
      <c r="Q10" s="35">
        <f t="shared" si="2"/>
        <v>0</v>
      </c>
      <c r="R10" s="36"/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61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61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61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61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61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61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61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61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61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61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61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61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61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61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61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61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61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61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61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61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61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61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61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1994.3799999999999</v>
      </c>
      <c r="K34" s="16">
        <f t="shared" ref="K34:N34" si="4">SUM(K2:K33)</f>
        <v>139.62</v>
      </c>
      <c r="L34" s="16">
        <f t="shared" si="4"/>
        <v>2134</v>
      </c>
      <c r="M34" s="15"/>
      <c r="N34" s="16">
        <f t="shared" si="4"/>
        <v>111.82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43.480593811482741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S44"/>
  <sheetViews>
    <sheetView workbookViewId="0">
      <selection activeCell="D30" sqref="D30"/>
    </sheetView>
  </sheetViews>
  <sheetFormatPr defaultColWidth="9" defaultRowHeight="15"/>
  <cols>
    <col min="1" max="1" width="14.1406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56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56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62</v>
      </c>
      <c r="C4" s="20" t="s">
        <v>56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62</v>
      </c>
      <c r="C5" s="20" t="s">
        <v>56</v>
      </c>
      <c r="D5" s="18"/>
      <c r="E5" s="18"/>
      <c r="F5" s="28"/>
      <c r="G5" s="28"/>
      <c r="H5" s="28"/>
      <c r="I5" s="28"/>
      <c r="J5" s="28"/>
      <c r="K5" s="28"/>
      <c r="L5" s="27">
        <f t="shared" si="1"/>
        <v>0</v>
      </c>
      <c r="M5" s="28"/>
      <c r="N5" s="28"/>
      <c r="O5" s="36">
        <f t="shared" si="2"/>
        <v>0</v>
      </c>
      <c r="P5" s="36"/>
      <c r="Q5" s="35">
        <f t="shared" si="3"/>
        <v>0</v>
      </c>
      <c r="R5" s="36"/>
      <c r="S5" s="28"/>
    </row>
    <row r="6" spans="1:19" ht="15" customHeight="1">
      <c r="A6" s="25">
        <f t="shared" si="0"/>
        <v>44079</v>
      </c>
      <c r="B6" s="20" t="s">
        <v>62</v>
      </c>
      <c r="C6" s="20" t="s">
        <v>56</v>
      </c>
      <c r="D6" s="18"/>
      <c r="E6" s="18"/>
      <c r="F6" s="26"/>
      <c r="G6" s="22"/>
      <c r="H6" s="23"/>
      <c r="I6" s="22"/>
      <c r="J6" s="27"/>
      <c r="K6" s="27"/>
      <c r="L6" s="27">
        <f t="shared" si="1"/>
        <v>0</v>
      </c>
      <c r="M6" s="27"/>
      <c r="N6" s="27"/>
      <c r="O6" s="36">
        <f t="shared" si="2"/>
        <v>0</v>
      </c>
      <c r="P6" s="36"/>
      <c r="Q6" s="35">
        <f t="shared" si="3"/>
        <v>0</v>
      </c>
      <c r="R6" s="36"/>
      <c r="S6" s="28"/>
    </row>
    <row r="7" spans="1:19" ht="15" customHeight="1">
      <c r="A7" s="25">
        <f t="shared" si="0"/>
        <v>44080</v>
      </c>
      <c r="B7" s="20" t="s">
        <v>62</v>
      </c>
      <c r="C7" s="20" t="s">
        <v>56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f t="shared" si="2"/>
        <v>0</v>
      </c>
      <c r="P7" s="36"/>
      <c r="Q7" s="35">
        <f t="shared" si="3"/>
        <v>0</v>
      </c>
      <c r="R7" s="36"/>
      <c r="S7" s="28"/>
    </row>
    <row r="8" spans="1:19" ht="15" customHeight="1">
      <c r="A8" s="25">
        <f t="shared" si="0"/>
        <v>44081</v>
      </c>
      <c r="B8" s="20" t="s">
        <v>62</v>
      </c>
      <c r="C8" s="20" t="s">
        <v>56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44082</v>
      </c>
      <c r="B9" s="20" t="s">
        <v>62</v>
      </c>
      <c r="C9" s="20" t="s">
        <v>56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44083</v>
      </c>
      <c r="B10" s="20" t="s">
        <v>62</v>
      </c>
      <c r="C10" s="20" t="s">
        <v>56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44084</v>
      </c>
      <c r="B11" s="20" t="s">
        <v>62</v>
      </c>
      <c r="C11" s="20" t="s">
        <v>56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62</v>
      </c>
      <c r="C12" s="20" t="s">
        <v>56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62</v>
      </c>
      <c r="C13" s="20" t="s">
        <v>56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62</v>
      </c>
      <c r="C14" s="20" t="s">
        <v>56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62</v>
      </c>
      <c r="C15" s="20" t="s">
        <v>56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62</v>
      </c>
      <c r="C16" s="20" t="s">
        <v>56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62</v>
      </c>
      <c r="C17" s="20" t="s">
        <v>56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62</v>
      </c>
      <c r="C18" s="20" t="s">
        <v>56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62</v>
      </c>
      <c r="C19" s="20" t="s">
        <v>56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62</v>
      </c>
      <c r="C20" s="20" t="s">
        <v>56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62</v>
      </c>
      <c r="C21" s="20" t="s">
        <v>56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62</v>
      </c>
      <c r="C22" s="20" t="s">
        <v>56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62</v>
      </c>
      <c r="C23" s="20" t="s">
        <v>56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62</v>
      </c>
      <c r="C24" s="20" t="s">
        <v>56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62</v>
      </c>
      <c r="C25" s="20" t="s">
        <v>56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62</v>
      </c>
      <c r="C26" s="20" t="s">
        <v>56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62</v>
      </c>
      <c r="C27" s="20" t="s">
        <v>56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62</v>
      </c>
      <c r="C28" s="20" t="s">
        <v>56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44102</v>
      </c>
      <c r="B29" s="20" t="s">
        <v>62</v>
      </c>
      <c r="C29" s="20" t="s">
        <v>56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44103</v>
      </c>
      <c r="B30" s="20" t="s">
        <v>62</v>
      </c>
      <c r="C30" s="20" t="s">
        <v>56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44104</v>
      </c>
      <c r="B31" s="20" t="s">
        <v>62</v>
      </c>
      <c r="C31" s="20" t="s">
        <v>56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56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F33" s="15" t="s">
        <v>3</v>
      </c>
      <c r="G33" s="15"/>
      <c r="H33" s="15"/>
      <c r="I33" s="15"/>
      <c r="J33" s="16">
        <f>SUM(J2:J32)</f>
        <v>0</v>
      </c>
      <c r="K33" s="16">
        <f t="shared" ref="K33:N33" si="4">SUM(K2:K32)</f>
        <v>0</v>
      </c>
      <c r="L33" s="16">
        <f t="shared" si="4"/>
        <v>0</v>
      </c>
      <c r="M33" s="15"/>
      <c r="N33" s="16">
        <f t="shared" si="4"/>
        <v>0</v>
      </c>
    </row>
    <row r="34" spans="1:14">
      <c r="A34" s="14"/>
    </row>
    <row r="35" spans="1:14" ht="18.75">
      <c r="F35" s="70" t="s">
        <v>57</v>
      </c>
      <c r="G35" s="71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 t="e">
        <f>L36/N33</f>
        <v>#DIV/0!</v>
      </c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P2" activePane="bottomRight" state="frozen"/>
      <selection activeCell="B32" sqref="B32"/>
      <selection pane="topRight" activeCell="B32" sqref="B32"/>
      <selection pane="bottomLeft" activeCell="B32" sqref="B32"/>
      <selection pane="bottomRight" activeCell="T3" sqref="T3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20" s="12" customFormat="1" ht="15" customHeight="1">
      <c r="A2" s="19">
        <v>44013</v>
      </c>
      <c r="B2" s="20" t="s">
        <v>62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20" s="48" customFormat="1" ht="75">
      <c r="A3" s="40">
        <f>+A2+1</f>
        <v>44014</v>
      </c>
      <c r="B3" s="38" t="s">
        <v>62</v>
      </c>
      <c r="C3" s="41" t="s">
        <v>30</v>
      </c>
      <c r="D3" s="42" t="s">
        <v>26</v>
      </c>
      <c r="E3" s="42" t="s">
        <v>24</v>
      </c>
      <c r="F3" s="43" t="s">
        <v>50</v>
      </c>
      <c r="G3" s="44" t="s">
        <v>13</v>
      </c>
      <c r="H3" s="45" t="s">
        <v>5</v>
      </c>
      <c r="I3" s="44" t="s">
        <v>4</v>
      </c>
      <c r="J3" s="46">
        <v>7000</v>
      </c>
      <c r="K3" s="46">
        <v>71.959999999999994</v>
      </c>
      <c r="L3" s="46">
        <f>J3+K3</f>
        <v>7071.96</v>
      </c>
      <c r="M3" s="46">
        <v>19.04</v>
      </c>
      <c r="N3" s="46">
        <v>57.77</v>
      </c>
      <c r="O3" s="47">
        <v>155265</v>
      </c>
      <c r="P3" s="47">
        <v>155338</v>
      </c>
      <c r="Q3" s="47">
        <f>+P3-O3</f>
        <v>73</v>
      </c>
      <c r="R3" s="47">
        <v>155300</v>
      </c>
      <c r="S3" s="41" t="s">
        <v>49</v>
      </c>
      <c r="T3" s="48" t="s">
        <v>51</v>
      </c>
    </row>
    <row r="4" spans="1:20" ht="15" customHeight="1">
      <c r="A4" s="25">
        <f t="shared" ref="A4:A32" si="0">+A3+1</f>
        <v>44015</v>
      </c>
      <c r="B4" s="20" t="s">
        <v>62</v>
      </c>
      <c r="C4" s="20" t="s">
        <v>30</v>
      </c>
      <c r="D4" s="18" t="s">
        <v>26</v>
      </c>
      <c r="E4" s="18" t="s">
        <v>24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20" ht="15" customHeight="1">
      <c r="A5" s="25">
        <f t="shared" si="0"/>
        <v>44016</v>
      </c>
      <c r="B5" s="20" t="s">
        <v>62</v>
      </c>
      <c r="C5" s="20" t="s">
        <v>30</v>
      </c>
      <c r="D5" s="18" t="s">
        <v>26</v>
      </c>
      <c r="E5" s="1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20" s="57" customFormat="1" ht="15" customHeight="1">
      <c r="A6" s="49">
        <f t="shared" si="0"/>
        <v>44017</v>
      </c>
      <c r="B6" s="50" t="s">
        <v>62</v>
      </c>
      <c r="C6" s="50" t="s">
        <v>30</v>
      </c>
      <c r="D6" s="51" t="s">
        <v>26</v>
      </c>
      <c r="E6" s="51" t="s">
        <v>52</v>
      </c>
      <c r="F6" s="52" t="s">
        <v>14</v>
      </c>
      <c r="G6" s="53" t="s">
        <v>13</v>
      </c>
      <c r="H6" s="54" t="s">
        <v>5</v>
      </c>
      <c r="I6" s="53" t="s">
        <v>4</v>
      </c>
      <c r="J6" s="55">
        <v>7001</v>
      </c>
      <c r="K6" s="55">
        <v>85.7</v>
      </c>
      <c r="L6" s="55">
        <f>J6+K6</f>
        <v>7086.7</v>
      </c>
      <c r="M6" s="55">
        <v>19.54</v>
      </c>
      <c r="N6" s="55">
        <v>67.040000000000006</v>
      </c>
      <c r="O6" s="56">
        <f t="shared" si="1"/>
        <v>155338</v>
      </c>
      <c r="P6" s="56">
        <v>155395</v>
      </c>
      <c r="Q6" s="56">
        <f t="shared" si="2"/>
        <v>57</v>
      </c>
      <c r="R6" s="56">
        <v>155350</v>
      </c>
      <c r="S6" s="50"/>
      <c r="T6" s="57" t="s">
        <v>53</v>
      </c>
    </row>
    <row r="7" spans="1:20" ht="15" customHeight="1">
      <c r="A7" s="25">
        <f t="shared" si="0"/>
        <v>44018</v>
      </c>
      <c r="B7" s="20" t="s">
        <v>62</v>
      </c>
      <c r="C7" s="20" t="s">
        <v>30</v>
      </c>
      <c r="D7" s="18" t="s">
        <v>26</v>
      </c>
      <c r="E7" s="18" t="s">
        <v>24</v>
      </c>
      <c r="F7" s="28" t="s">
        <v>36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20" ht="15" customHeight="1">
      <c r="A8" s="25">
        <f t="shared" si="0"/>
        <v>44019</v>
      </c>
      <c r="B8" s="20" t="s">
        <v>62</v>
      </c>
      <c r="C8" s="20" t="s">
        <v>30</v>
      </c>
      <c r="D8" s="18" t="s">
        <v>26</v>
      </c>
      <c r="E8" s="18" t="s">
        <v>24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20" ht="15" customHeight="1">
      <c r="A9" s="25">
        <f t="shared" si="0"/>
        <v>44020</v>
      </c>
      <c r="B9" s="20" t="s">
        <v>62</v>
      </c>
      <c r="C9" s="20" t="s">
        <v>30</v>
      </c>
      <c r="D9" s="18" t="s">
        <v>26</v>
      </c>
      <c r="E9" s="18" t="s">
        <v>24</v>
      </c>
      <c r="F9" s="26">
        <v>513300003659</v>
      </c>
      <c r="G9" s="26">
        <v>994000568703</v>
      </c>
      <c r="H9" s="23" t="s">
        <v>5</v>
      </c>
      <c r="I9" s="22" t="s">
        <v>4</v>
      </c>
      <c r="J9" s="27">
        <v>7002</v>
      </c>
      <c r="K9" s="27">
        <v>77.2</v>
      </c>
      <c r="L9" s="27">
        <f>J9+K9</f>
        <v>7079.2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20" s="62" customFormat="1" ht="75">
      <c r="A10" s="58">
        <f t="shared" si="0"/>
        <v>44021</v>
      </c>
      <c r="B10" s="59" t="s">
        <v>62</v>
      </c>
      <c r="C10" s="59" t="s">
        <v>30</v>
      </c>
      <c r="D10" s="60" t="s">
        <v>26</v>
      </c>
      <c r="E10" s="60" t="s">
        <v>24</v>
      </c>
      <c r="F10" s="64" t="s">
        <v>55</v>
      </c>
      <c r="G10" s="65" t="s">
        <v>6</v>
      </c>
      <c r="H10" s="67" t="s">
        <v>5</v>
      </c>
      <c r="I10" s="65" t="s">
        <v>4</v>
      </c>
      <c r="J10" s="59">
        <v>1401.87</v>
      </c>
      <c r="K10" s="59">
        <v>98.13</v>
      </c>
      <c r="L10" s="59">
        <f>+J10+K10</f>
        <v>1500</v>
      </c>
      <c r="M10" s="59">
        <v>19.54</v>
      </c>
      <c r="N10" s="66">
        <f>+L10/M10</f>
        <v>76.765609007164798</v>
      </c>
      <c r="O10" s="61">
        <f t="shared" si="1"/>
        <v>155551</v>
      </c>
      <c r="P10" s="61">
        <v>155617</v>
      </c>
      <c r="Q10" s="61">
        <f t="shared" si="2"/>
        <v>66</v>
      </c>
      <c r="R10" s="61"/>
      <c r="S10" s="59" t="s">
        <v>52</v>
      </c>
      <c r="T10" s="63" t="s">
        <v>54</v>
      </c>
    </row>
    <row r="11" spans="1:20" ht="15" customHeight="1">
      <c r="A11" s="25">
        <f t="shared" si="0"/>
        <v>44022</v>
      </c>
      <c r="B11" s="20" t="s">
        <v>62</v>
      </c>
      <c r="C11" s="20" t="s">
        <v>30</v>
      </c>
      <c r="D11" s="18" t="s">
        <v>26</v>
      </c>
      <c r="E11" s="18" t="s">
        <v>24</v>
      </c>
      <c r="F11" s="26" t="s">
        <v>12</v>
      </c>
      <c r="G11" s="22" t="s">
        <v>6</v>
      </c>
      <c r="H11" s="23" t="s">
        <v>5</v>
      </c>
      <c r="I11" s="22" t="s">
        <v>4</v>
      </c>
      <c r="J11" s="27">
        <v>7003</v>
      </c>
      <c r="K11" s="27">
        <v>88.32</v>
      </c>
      <c r="L11" s="27">
        <f>J11+K11</f>
        <v>7091.32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20" ht="15" customHeight="1">
      <c r="A12" s="25">
        <f t="shared" si="0"/>
        <v>44023</v>
      </c>
      <c r="B12" s="20" t="s">
        <v>62</v>
      </c>
      <c r="C12" s="20" t="s">
        <v>30</v>
      </c>
      <c r="D12" s="18" t="s">
        <v>26</v>
      </c>
      <c r="E12" s="18" t="s">
        <v>24</v>
      </c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20" ht="15" customHeight="1">
      <c r="A13" s="25">
        <f t="shared" si="0"/>
        <v>44024</v>
      </c>
      <c r="B13" s="20" t="s">
        <v>62</v>
      </c>
      <c r="C13" s="20" t="s">
        <v>30</v>
      </c>
      <c r="D13" s="18" t="s">
        <v>26</v>
      </c>
      <c r="E13" s="18" t="s">
        <v>24</v>
      </c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20" ht="15" customHeight="1">
      <c r="A14" s="25">
        <f t="shared" si="0"/>
        <v>44025</v>
      </c>
      <c r="B14" s="20" t="s">
        <v>62</v>
      </c>
      <c r="C14" s="20" t="s">
        <v>30</v>
      </c>
      <c r="D14" s="18" t="s">
        <v>26</v>
      </c>
      <c r="E14" s="18" t="s">
        <v>24</v>
      </c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20" ht="15" customHeight="1">
      <c r="A15" s="25">
        <f t="shared" si="0"/>
        <v>44026</v>
      </c>
      <c r="B15" s="20" t="s">
        <v>62</v>
      </c>
      <c r="C15" s="20" t="s">
        <v>30</v>
      </c>
      <c r="D15" s="18" t="s">
        <v>26</v>
      </c>
      <c r="E15" s="18" t="s">
        <v>24</v>
      </c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20" ht="15" customHeight="1">
      <c r="A16" s="25">
        <f t="shared" si="0"/>
        <v>44027</v>
      </c>
      <c r="B16" s="20" t="s">
        <v>62</v>
      </c>
      <c r="C16" s="20" t="s">
        <v>30</v>
      </c>
      <c r="D16" s="18" t="s">
        <v>26</v>
      </c>
      <c r="E16" s="18" t="s">
        <v>24</v>
      </c>
      <c r="F16" s="26" t="s">
        <v>11</v>
      </c>
      <c r="G16" s="22" t="s">
        <v>6</v>
      </c>
      <c r="H16" s="23" t="s">
        <v>5</v>
      </c>
      <c r="I16" s="22" t="s">
        <v>4</v>
      </c>
      <c r="J16" s="27">
        <v>7004</v>
      </c>
      <c r="K16" s="27">
        <v>82.43</v>
      </c>
      <c r="L16" s="27">
        <f>J16+K16</f>
        <v>7086.43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44028</v>
      </c>
      <c r="B17" s="20" t="s">
        <v>62</v>
      </c>
      <c r="C17" s="20" t="s">
        <v>30</v>
      </c>
      <c r="D17" s="18" t="s">
        <v>26</v>
      </c>
      <c r="E17" s="18" t="s">
        <v>24</v>
      </c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44029</v>
      </c>
      <c r="B18" s="20" t="s">
        <v>62</v>
      </c>
      <c r="C18" s="20" t="s">
        <v>30</v>
      </c>
      <c r="D18" s="18" t="s">
        <v>26</v>
      </c>
      <c r="E18" s="18" t="s">
        <v>24</v>
      </c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44030</v>
      </c>
      <c r="B19" s="20" t="s">
        <v>62</v>
      </c>
      <c r="C19" s="20" t="s">
        <v>30</v>
      </c>
      <c r="D19" s="18" t="s">
        <v>26</v>
      </c>
      <c r="E19" s="18" t="s">
        <v>24</v>
      </c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44031</v>
      </c>
      <c r="B20" s="20" t="s">
        <v>62</v>
      </c>
      <c r="C20" s="20" t="s">
        <v>30</v>
      </c>
      <c r="D20" s="18" t="s">
        <v>26</v>
      </c>
      <c r="E20" s="18" t="s">
        <v>24</v>
      </c>
      <c r="F20" s="26" t="s">
        <v>10</v>
      </c>
      <c r="G20" s="22" t="s">
        <v>6</v>
      </c>
      <c r="H20" s="23" t="s">
        <v>5</v>
      </c>
      <c r="I20" s="22" t="s">
        <v>4</v>
      </c>
      <c r="J20" s="27">
        <v>7005</v>
      </c>
      <c r="K20" s="27">
        <v>70</v>
      </c>
      <c r="L20" s="27">
        <f>J20+K20</f>
        <v>7075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44032</v>
      </c>
      <c r="B21" s="20" t="s">
        <v>62</v>
      </c>
      <c r="C21" s="20" t="s">
        <v>30</v>
      </c>
      <c r="D21" s="18" t="s">
        <v>26</v>
      </c>
      <c r="E21" s="18" t="s">
        <v>24</v>
      </c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44033</v>
      </c>
      <c r="B22" s="20" t="s">
        <v>62</v>
      </c>
      <c r="C22" s="20" t="s">
        <v>30</v>
      </c>
      <c r="D22" s="18" t="s">
        <v>26</v>
      </c>
      <c r="E22" s="18" t="s">
        <v>24</v>
      </c>
      <c r="F22" s="26" t="s">
        <v>9</v>
      </c>
      <c r="G22" s="22" t="s">
        <v>6</v>
      </c>
      <c r="H22" s="23" t="s">
        <v>5</v>
      </c>
      <c r="I22" s="22" t="s">
        <v>4</v>
      </c>
      <c r="J22" s="27">
        <v>7006</v>
      </c>
      <c r="K22" s="27">
        <v>88.97</v>
      </c>
      <c r="L22" s="27">
        <f>J22+K22</f>
        <v>7094.97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44034</v>
      </c>
      <c r="B23" s="20" t="s">
        <v>62</v>
      </c>
      <c r="C23" s="20" t="s">
        <v>30</v>
      </c>
      <c r="D23" s="18" t="s">
        <v>26</v>
      </c>
      <c r="E23" s="18" t="s">
        <v>24</v>
      </c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44035</v>
      </c>
      <c r="B24" s="20" t="s">
        <v>62</v>
      </c>
      <c r="C24" s="20" t="s">
        <v>30</v>
      </c>
      <c r="D24" s="18" t="s">
        <v>26</v>
      </c>
      <c r="E24" s="18" t="s">
        <v>24</v>
      </c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44036</v>
      </c>
      <c r="B25" s="20" t="s">
        <v>62</v>
      </c>
      <c r="C25" s="20" t="s">
        <v>30</v>
      </c>
      <c r="D25" s="18" t="s">
        <v>26</v>
      </c>
      <c r="E25" s="18" t="s">
        <v>24</v>
      </c>
      <c r="F25" s="26" t="s">
        <v>8</v>
      </c>
      <c r="G25" s="22" t="s">
        <v>6</v>
      </c>
      <c r="H25" s="23" t="s">
        <v>5</v>
      </c>
      <c r="I25" s="22" t="s">
        <v>4</v>
      </c>
      <c r="J25" s="27">
        <v>7007</v>
      </c>
      <c r="K25" s="27">
        <v>95.51</v>
      </c>
      <c r="L25" s="27">
        <f>J25+K25</f>
        <v>7102.51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44037</v>
      </c>
      <c r="B26" s="20" t="s">
        <v>62</v>
      </c>
      <c r="C26" s="20" t="s">
        <v>30</v>
      </c>
      <c r="D26" s="18" t="s">
        <v>26</v>
      </c>
      <c r="E26" s="18" t="s">
        <v>24</v>
      </c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44038</v>
      </c>
      <c r="B27" s="20" t="s">
        <v>62</v>
      </c>
      <c r="C27" s="20" t="s">
        <v>30</v>
      </c>
      <c r="D27" s="18" t="s">
        <v>26</v>
      </c>
      <c r="E27" s="18" t="s">
        <v>24</v>
      </c>
      <c r="F27" s="26" t="s">
        <v>7</v>
      </c>
      <c r="G27" s="22" t="s">
        <v>6</v>
      </c>
      <c r="H27" s="23" t="s">
        <v>5</v>
      </c>
      <c r="I27" s="22" t="s">
        <v>4</v>
      </c>
      <c r="J27" s="27">
        <v>7008</v>
      </c>
      <c r="K27" s="27">
        <v>84.39</v>
      </c>
      <c r="L27" s="27">
        <f>J27+K27</f>
        <v>7092.39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44039</v>
      </c>
      <c r="B28" s="20" t="s">
        <v>62</v>
      </c>
      <c r="C28" s="20" t="s">
        <v>30</v>
      </c>
      <c r="D28" s="18" t="s">
        <v>26</v>
      </c>
      <c r="E28" s="18" t="s">
        <v>24</v>
      </c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 ht="15.75">
      <c r="A29" s="25">
        <f t="shared" si="0"/>
        <v>44040</v>
      </c>
      <c r="B29" s="20" t="s">
        <v>62</v>
      </c>
      <c r="C29" s="20" t="s">
        <v>30</v>
      </c>
      <c r="D29" s="18" t="s">
        <v>26</v>
      </c>
      <c r="E29" s="18" t="s">
        <v>24</v>
      </c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 ht="15.75">
      <c r="A30" s="25">
        <f t="shared" si="0"/>
        <v>44041</v>
      </c>
      <c r="B30" s="20" t="s">
        <v>62</v>
      </c>
      <c r="C30" s="20" t="s">
        <v>30</v>
      </c>
      <c r="D30" s="18" t="s">
        <v>26</v>
      </c>
      <c r="E30" s="18" t="s">
        <v>24</v>
      </c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 ht="15.75">
      <c r="A31" s="25">
        <f t="shared" si="0"/>
        <v>44042</v>
      </c>
      <c r="B31" s="20" t="s">
        <v>62</v>
      </c>
      <c r="C31" s="20" t="s">
        <v>30</v>
      </c>
      <c r="D31" s="18" t="s">
        <v>26</v>
      </c>
      <c r="E31" s="18" t="s">
        <v>24</v>
      </c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 ht="15.75">
      <c r="A32" s="25">
        <f t="shared" si="0"/>
        <v>44043</v>
      </c>
      <c r="B32" s="20" t="s">
        <v>62</v>
      </c>
      <c r="C32" s="20" t="s">
        <v>30</v>
      </c>
      <c r="D32" s="18" t="s">
        <v>26</v>
      </c>
      <c r="E32" s="18" t="s">
        <v>24</v>
      </c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4"/>
  <sheetViews>
    <sheetView zoomScaleNormal="100" workbookViewId="0">
      <pane xSplit="9" ySplit="1" topLeftCell="O2" activePane="bottomRight" state="frozen"/>
      <selection activeCell="D12" sqref="D12"/>
      <selection pane="topRight" activeCell="D12" sqref="D12"/>
      <selection pane="bottomLeft" activeCell="D12" sqref="D12"/>
      <selection pane="bottomRight" activeCell="Q10" sqref="Q10"/>
    </sheetView>
  </sheetViews>
  <sheetFormatPr defaultColWidth="9" defaultRowHeight="15"/>
  <cols>
    <col min="1" max="1" width="11.425781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20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30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30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62</v>
      </c>
      <c r="C4" s="20" t="s">
        <v>30</v>
      </c>
      <c r="D4" s="18" t="s">
        <v>63</v>
      </c>
      <c r="E4" s="18" t="s">
        <v>64</v>
      </c>
      <c r="F4" s="75" t="s">
        <v>111</v>
      </c>
      <c r="G4" s="75" t="s">
        <v>65</v>
      </c>
      <c r="H4" s="76" t="s">
        <v>113</v>
      </c>
      <c r="I4" s="75" t="s">
        <v>4</v>
      </c>
      <c r="J4" s="28">
        <v>934.58</v>
      </c>
      <c r="K4" s="28">
        <v>65.42</v>
      </c>
      <c r="L4" s="27">
        <f t="shared" ref="L4:L32" si="1">J4+K4</f>
        <v>1000</v>
      </c>
      <c r="M4" s="28">
        <v>19.059999999999999</v>
      </c>
      <c r="N4" s="28">
        <v>52.46</v>
      </c>
      <c r="O4" s="36">
        <v>151249</v>
      </c>
      <c r="P4" s="36">
        <v>151397</v>
      </c>
      <c r="Q4" s="35">
        <f t="shared" ref="Q4:Q32" si="2">+P4-O4</f>
        <v>148</v>
      </c>
      <c r="R4" s="36">
        <v>151381</v>
      </c>
      <c r="S4" s="28"/>
    </row>
    <row r="5" spans="1:19" ht="15" customHeight="1">
      <c r="A5" s="25">
        <f t="shared" si="0"/>
        <v>44078</v>
      </c>
      <c r="B5" s="20" t="s">
        <v>62</v>
      </c>
      <c r="C5" s="20" t="s">
        <v>30</v>
      </c>
      <c r="D5" s="18"/>
      <c r="E5" s="18"/>
      <c r="F5" s="28"/>
      <c r="G5" s="28"/>
      <c r="H5" s="28"/>
      <c r="I5" s="28"/>
      <c r="J5" s="28"/>
      <c r="K5" s="28"/>
      <c r="L5" s="27">
        <f t="shared" si="1"/>
        <v>0</v>
      </c>
      <c r="M5" s="28"/>
      <c r="N5" s="28"/>
      <c r="O5" s="36">
        <v>0</v>
      </c>
      <c r="P5" s="36">
        <v>0</v>
      </c>
      <c r="Q5" s="35">
        <v>0</v>
      </c>
      <c r="R5" s="36"/>
      <c r="S5" s="28"/>
    </row>
    <row r="6" spans="1:19" ht="15" customHeight="1">
      <c r="A6" s="25">
        <f t="shared" si="0"/>
        <v>44079</v>
      </c>
      <c r="B6" s="20" t="s">
        <v>62</v>
      </c>
      <c r="C6" s="20" t="s">
        <v>30</v>
      </c>
      <c r="D6" s="18" t="s">
        <v>63</v>
      </c>
      <c r="E6" s="18" t="s">
        <v>64</v>
      </c>
      <c r="F6" s="80" t="s">
        <v>112</v>
      </c>
      <c r="G6" s="79" t="s">
        <v>65</v>
      </c>
      <c r="H6" s="78" t="s">
        <v>66</v>
      </c>
      <c r="I6" s="79" t="s">
        <v>4</v>
      </c>
      <c r="J6" s="27">
        <v>1074.77</v>
      </c>
      <c r="K6" s="27">
        <v>75.23</v>
      </c>
      <c r="L6" s="27">
        <f t="shared" si="1"/>
        <v>1150</v>
      </c>
      <c r="M6" s="27">
        <v>19.059999999999999</v>
      </c>
      <c r="N6" s="27">
        <v>60.33</v>
      </c>
      <c r="O6" s="36">
        <v>151633</v>
      </c>
      <c r="P6" s="36">
        <v>151845</v>
      </c>
      <c r="Q6" s="35">
        <f t="shared" si="2"/>
        <v>212</v>
      </c>
      <c r="R6" s="36">
        <v>151838</v>
      </c>
      <c r="S6" s="28"/>
    </row>
    <row r="7" spans="1:19" ht="15" customHeight="1">
      <c r="A7" s="25">
        <f t="shared" si="0"/>
        <v>44080</v>
      </c>
      <c r="B7" s="20" t="s">
        <v>62</v>
      </c>
      <c r="C7" s="20" t="s">
        <v>30</v>
      </c>
      <c r="D7" s="18" t="s">
        <v>63</v>
      </c>
      <c r="E7" s="18" t="s">
        <v>64</v>
      </c>
      <c r="F7" s="75" t="s">
        <v>129</v>
      </c>
      <c r="G7" s="75" t="s">
        <v>65</v>
      </c>
      <c r="H7" s="28" t="s">
        <v>66</v>
      </c>
      <c r="I7" s="75" t="s">
        <v>4</v>
      </c>
      <c r="J7" s="28">
        <v>280.37</v>
      </c>
      <c r="K7" s="28">
        <v>19.63</v>
      </c>
      <c r="L7" s="27">
        <f t="shared" si="1"/>
        <v>300</v>
      </c>
      <c r="M7" s="28">
        <v>19.059999999999999</v>
      </c>
      <c r="N7" s="28">
        <v>15.73</v>
      </c>
      <c r="O7" s="36">
        <f t="shared" ref="O7:O32" si="3">+P6</f>
        <v>151845</v>
      </c>
      <c r="P7" s="36">
        <v>151991</v>
      </c>
      <c r="Q7" s="35">
        <f t="shared" si="2"/>
        <v>146</v>
      </c>
      <c r="R7" s="36">
        <v>151984</v>
      </c>
      <c r="S7" s="28"/>
    </row>
    <row r="8" spans="1:19" ht="15" customHeight="1">
      <c r="A8" s="25">
        <f t="shared" si="0"/>
        <v>44081</v>
      </c>
      <c r="B8" s="20" t="s">
        <v>62</v>
      </c>
      <c r="C8" s="20" t="s">
        <v>30</v>
      </c>
      <c r="D8" s="18" t="s">
        <v>63</v>
      </c>
      <c r="E8" s="18" t="s">
        <v>64</v>
      </c>
      <c r="F8" s="75" t="s">
        <v>141</v>
      </c>
      <c r="G8" s="75" t="s">
        <v>75</v>
      </c>
      <c r="H8" s="28" t="s">
        <v>142</v>
      </c>
      <c r="I8" s="75" t="s">
        <v>100</v>
      </c>
      <c r="J8" s="28">
        <v>299.07</v>
      </c>
      <c r="K8" s="28">
        <v>20.93</v>
      </c>
      <c r="L8" s="27">
        <f t="shared" si="1"/>
        <v>320</v>
      </c>
      <c r="M8" s="28">
        <v>19.07</v>
      </c>
      <c r="N8" s="28">
        <v>16.78</v>
      </c>
      <c r="O8" s="36">
        <f t="shared" si="3"/>
        <v>151991</v>
      </c>
      <c r="P8" s="36">
        <v>152095</v>
      </c>
      <c r="Q8" s="35">
        <f t="shared" si="2"/>
        <v>104</v>
      </c>
      <c r="R8" s="36">
        <v>152093</v>
      </c>
      <c r="S8" s="28"/>
    </row>
    <row r="9" spans="1:19" ht="15" customHeight="1">
      <c r="A9" s="25">
        <f t="shared" si="0"/>
        <v>44082</v>
      </c>
      <c r="B9" s="20" t="s">
        <v>62</v>
      </c>
      <c r="C9" s="20" t="s">
        <v>30</v>
      </c>
      <c r="D9" s="18" t="s">
        <v>63</v>
      </c>
      <c r="E9" s="18" t="s">
        <v>64</v>
      </c>
      <c r="F9" s="26" t="s">
        <v>184</v>
      </c>
      <c r="G9" s="22" t="s">
        <v>75</v>
      </c>
      <c r="H9" s="28" t="s">
        <v>142</v>
      </c>
      <c r="I9" s="22" t="s">
        <v>100</v>
      </c>
      <c r="J9" s="27">
        <v>196.26</v>
      </c>
      <c r="K9" s="27">
        <v>13.74</v>
      </c>
      <c r="L9" s="27">
        <f t="shared" si="1"/>
        <v>210</v>
      </c>
      <c r="M9" s="27">
        <v>19.07</v>
      </c>
      <c r="N9" s="27">
        <v>11.01</v>
      </c>
      <c r="O9" s="36">
        <v>152095</v>
      </c>
      <c r="P9" s="36">
        <v>152178</v>
      </c>
      <c r="Q9" s="35">
        <f t="shared" si="2"/>
        <v>83</v>
      </c>
      <c r="R9" s="36">
        <v>152093</v>
      </c>
      <c r="S9" s="28"/>
    </row>
    <row r="10" spans="1:19" ht="15" customHeight="1">
      <c r="A10" s="25">
        <f t="shared" si="0"/>
        <v>44083</v>
      </c>
      <c r="B10" s="20" t="s">
        <v>62</v>
      </c>
      <c r="C10" s="20" t="s">
        <v>30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v>0</v>
      </c>
      <c r="P10" s="36">
        <v>0</v>
      </c>
      <c r="Q10" s="35">
        <f t="shared" si="2"/>
        <v>0</v>
      </c>
      <c r="R10" s="36"/>
      <c r="S10" s="28"/>
    </row>
    <row r="11" spans="1:19" ht="15" customHeight="1">
      <c r="A11" s="25">
        <f t="shared" si="0"/>
        <v>44084</v>
      </c>
      <c r="B11" s="20" t="s">
        <v>62</v>
      </c>
      <c r="C11" s="20" t="s">
        <v>30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62</v>
      </c>
      <c r="C12" s="20" t="s">
        <v>30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62</v>
      </c>
      <c r="C13" s="20" t="s">
        <v>30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62</v>
      </c>
      <c r="C14" s="20" t="s">
        <v>30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62</v>
      </c>
      <c r="C15" s="20" t="s">
        <v>30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62</v>
      </c>
      <c r="C16" s="20" t="s">
        <v>30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62</v>
      </c>
      <c r="C17" s="20" t="s">
        <v>30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62</v>
      </c>
      <c r="C18" s="20" t="s">
        <v>30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62</v>
      </c>
      <c r="C19" s="20" t="s">
        <v>30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62</v>
      </c>
      <c r="C20" s="20" t="s">
        <v>30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62</v>
      </c>
      <c r="C21" s="20" t="s">
        <v>30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62</v>
      </c>
      <c r="C22" s="20" t="s">
        <v>30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62</v>
      </c>
      <c r="C23" s="20" t="s">
        <v>30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62</v>
      </c>
      <c r="C24" s="20" t="s">
        <v>30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62</v>
      </c>
      <c r="C25" s="20" t="s">
        <v>30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62</v>
      </c>
      <c r="C26" s="20" t="s">
        <v>30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62</v>
      </c>
      <c r="C27" s="20" t="s">
        <v>30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62</v>
      </c>
      <c r="C28" s="20" t="s">
        <v>30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62</v>
      </c>
      <c r="C29" s="20" t="s">
        <v>30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62</v>
      </c>
      <c r="C30" s="20" t="s">
        <v>30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62</v>
      </c>
      <c r="C31" s="20" t="s">
        <v>30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62</v>
      </c>
      <c r="C32" s="20" t="s">
        <v>30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/>
      <c r="G33" s="15"/>
      <c r="H33" s="15"/>
      <c r="I33" s="15"/>
      <c r="J33" s="16">
        <f>SUM(J2:J32)</f>
        <v>2785.05</v>
      </c>
      <c r="K33" s="16">
        <f t="shared" ref="K33:N33" si="4">SUM(K2:K32)</f>
        <v>194.95000000000002</v>
      </c>
      <c r="L33" s="16">
        <f t="shared" si="4"/>
        <v>2980</v>
      </c>
      <c r="M33" s="15"/>
      <c r="N33" s="16">
        <f t="shared" si="4"/>
        <v>156.30999999999997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31.104855735397614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topLeftCell="H1" workbookViewId="0">
      <selection activeCell="Q13" sqref="Q13"/>
    </sheetView>
  </sheetViews>
  <sheetFormatPr defaultColWidth="9" defaultRowHeight="15"/>
  <cols>
    <col min="1" max="1" width="12.425781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3" style="1" customWidth="1"/>
    <col min="7" max="7" width="31.42578125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4.42578125" style="1" customWidth="1"/>
    <col min="20" max="16384" width="9" style="1"/>
  </cols>
  <sheetData>
    <row r="1" spans="1:21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21" s="12" customFormat="1" ht="15" customHeight="1">
      <c r="A2" s="19">
        <v>44075</v>
      </c>
      <c r="B2" s="20" t="s">
        <v>62</v>
      </c>
      <c r="C2" s="20" t="s">
        <v>37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21" ht="15" customHeight="1">
      <c r="A3" s="25">
        <f>+A2+1</f>
        <v>44076</v>
      </c>
      <c r="B3" s="20" t="s">
        <v>62</v>
      </c>
      <c r="C3" s="20" t="s">
        <v>37</v>
      </c>
      <c r="D3" s="18"/>
      <c r="E3" s="18"/>
      <c r="F3" s="21"/>
      <c r="G3" s="22"/>
      <c r="H3" s="23"/>
      <c r="I3" s="22"/>
      <c r="J3" s="24"/>
      <c r="K3" s="24"/>
      <c r="L3" s="27">
        <f t="shared" ref="L3:L34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21" ht="42" customHeight="1">
      <c r="A4" s="25">
        <f>+A3+1</f>
        <v>44077</v>
      </c>
      <c r="B4" s="20" t="s">
        <v>62</v>
      </c>
      <c r="C4" s="20" t="s">
        <v>37</v>
      </c>
      <c r="D4" s="18" t="s">
        <v>67</v>
      </c>
      <c r="E4" s="18" t="s">
        <v>68</v>
      </c>
      <c r="F4" s="75" t="s">
        <v>156</v>
      </c>
      <c r="G4" s="75" t="s">
        <v>157</v>
      </c>
      <c r="H4" s="28" t="s">
        <v>70</v>
      </c>
      <c r="I4" s="75" t="s">
        <v>4</v>
      </c>
      <c r="J4" s="28">
        <v>934.58</v>
      </c>
      <c r="K4" s="28">
        <v>65.42</v>
      </c>
      <c r="L4" s="27">
        <f>J4+K4</f>
        <v>1000</v>
      </c>
      <c r="M4" s="28">
        <v>22</v>
      </c>
      <c r="N4" s="28">
        <v>45.454000000000001</v>
      </c>
      <c r="O4" s="36">
        <v>0</v>
      </c>
      <c r="P4" s="36">
        <v>0</v>
      </c>
      <c r="Q4" s="35">
        <v>0</v>
      </c>
      <c r="R4" s="36">
        <v>258530</v>
      </c>
      <c r="S4" s="82" t="s">
        <v>152</v>
      </c>
    </row>
    <row r="5" spans="1:21" ht="39.75" customHeight="1">
      <c r="A5" s="25">
        <v>44077</v>
      </c>
      <c r="B5" s="20" t="s">
        <v>62</v>
      </c>
      <c r="C5" s="20" t="s">
        <v>37</v>
      </c>
      <c r="D5" s="18" t="s">
        <v>67</v>
      </c>
      <c r="E5" s="18" t="s">
        <v>68</v>
      </c>
      <c r="F5" s="75" t="s">
        <v>155</v>
      </c>
      <c r="G5" s="75" t="s">
        <v>69</v>
      </c>
      <c r="H5" s="28" t="s">
        <v>70</v>
      </c>
      <c r="I5" s="75" t="s">
        <v>4</v>
      </c>
      <c r="J5" s="28">
        <v>140.19</v>
      </c>
      <c r="K5" s="28">
        <v>9.81</v>
      </c>
      <c r="L5" s="27">
        <f>J5+K5</f>
        <v>150</v>
      </c>
      <c r="M5" s="28">
        <v>22</v>
      </c>
      <c r="N5" s="28">
        <v>6.8179999999999996</v>
      </c>
      <c r="O5" s="36">
        <v>0</v>
      </c>
      <c r="P5" s="36">
        <v>0</v>
      </c>
      <c r="Q5" s="35">
        <v>0</v>
      </c>
      <c r="R5" s="36">
        <v>258848</v>
      </c>
      <c r="S5" s="82" t="s">
        <v>52</v>
      </c>
    </row>
    <row r="6" spans="1:21" ht="48" customHeight="1">
      <c r="A6" s="25">
        <v>44077</v>
      </c>
      <c r="B6" s="20" t="s">
        <v>62</v>
      </c>
      <c r="C6" s="20" t="s">
        <v>37</v>
      </c>
      <c r="D6" s="18" t="s">
        <v>67</v>
      </c>
      <c r="E6" s="18" t="s">
        <v>68</v>
      </c>
      <c r="F6" s="75" t="s">
        <v>154</v>
      </c>
      <c r="G6" s="75" t="s">
        <v>69</v>
      </c>
      <c r="H6" s="28" t="s">
        <v>70</v>
      </c>
      <c r="I6" s="75" t="s">
        <v>4</v>
      </c>
      <c r="J6" s="28">
        <v>934.58</v>
      </c>
      <c r="K6" s="28">
        <v>65.42</v>
      </c>
      <c r="L6" s="27">
        <f>J6+K6</f>
        <v>1000</v>
      </c>
      <c r="M6" s="28">
        <v>22</v>
      </c>
      <c r="N6" s="28">
        <v>45.454999999999998</v>
      </c>
      <c r="O6" s="36">
        <v>258504</v>
      </c>
      <c r="P6" s="36">
        <v>258875</v>
      </c>
      <c r="Q6" s="35">
        <v>371</v>
      </c>
      <c r="R6" s="36">
        <v>258848</v>
      </c>
      <c r="S6" s="82" t="s">
        <v>153</v>
      </c>
    </row>
    <row r="7" spans="1:21" ht="45.75" customHeight="1">
      <c r="A7" s="25">
        <f>+A4+1</f>
        <v>44078</v>
      </c>
      <c r="B7" s="20" t="s">
        <v>62</v>
      </c>
      <c r="C7" s="20" t="s">
        <v>37</v>
      </c>
      <c r="D7" s="18" t="s">
        <v>67</v>
      </c>
      <c r="E7" s="18" t="s">
        <v>68</v>
      </c>
      <c r="F7" s="75" t="s">
        <v>159</v>
      </c>
      <c r="G7" s="75" t="s">
        <v>69</v>
      </c>
      <c r="H7" s="28" t="s">
        <v>70</v>
      </c>
      <c r="I7" s="75" t="s">
        <v>4</v>
      </c>
      <c r="J7" s="28">
        <v>934.58</v>
      </c>
      <c r="K7" s="28">
        <v>65.42</v>
      </c>
      <c r="L7" s="27">
        <f t="shared" si="0"/>
        <v>1000</v>
      </c>
      <c r="M7" s="28">
        <v>22</v>
      </c>
      <c r="N7" s="28">
        <v>45.454000000000001</v>
      </c>
      <c r="O7" s="36">
        <f>+P4</f>
        <v>0</v>
      </c>
      <c r="P7" s="36">
        <v>0</v>
      </c>
      <c r="Q7" s="35">
        <f t="shared" ref="Q7:Q35" si="1">+P7-O7</f>
        <v>0</v>
      </c>
      <c r="R7" s="36">
        <v>259297</v>
      </c>
      <c r="S7" s="81" t="s">
        <v>152</v>
      </c>
    </row>
    <row r="8" spans="1:21" ht="44.25" customHeight="1">
      <c r="A8" s="25">
        <v>44078</v>
      </c>
      <c r="B8" s="20" t="s">
        <v>62</v>
      </c>
      <c r="C8" s="20" t="s">
        <v>38</v>
      </c>
      <c r="D8" s="18" t="s">
        <v>67</v>
      </c>
      <c r="E8" s="18" t="s">
        <v>68</v>
      </c>
      <c r="F8" s="75" t="s">
        <v>158</v>
      </c>
      <c r="G8" s="75" t="s">
        <v>69</v>
      </c>
      <c r="H8" s="28" t="s">
        <v>70</v>
      </c>
      <c r="I8" s="75" t="s">
        <v>4</v>
      </c>
      <c r="J8" s="28">
        <v>214.95</v>
      </c>
      <c r="K8" s="28">
        <v>15.05</v>
      </c>
      <c r="L8" s="27">
        <f t="shared" si="0"/>
        <v>230</v>
      </c>
      <c r="M8" s="28">
        <v>22</v>
      </c>
      <c r="N8" s="28">
        <v>10.454000000000001</v>
      </c>
      <c r="O8" s="36">
        <v>258875</v>
      </c>
      <c r="P8" s="36">
        <v>259324</v>
      </c>
      <c r="Q8" s="35">
        <f t="shared" si="1"/>
        <v>449</v>
      </c>
      <c r="R8" s="36">
        <v>259297</v>
      </c>
      <c r="S8" s="81" t="s">
        <v>153</v>
      </c>
    </row>
    <row r="9" spans="1:21" ht="15" customHeight="1">
      <c r="A9" s="25">
        <f>+A7+1</f>
        <v>44079</v>
      </c>
      <c r="B9" s="20" t="s">
        <v>62</v>
      </c>
      <c r="C9" s="20" t="s">
        <v>37</v>
      </c>
      <c r="D9" s="18" t="s">
        <v>67</v>
      </c>
      <c r="E9" s="18" t="s">
        <v>68</v>
      </c>
      <c r="F9" s="80" t="s">
        <v>114</v>
      </c>
      <c r="G9" s="79" t="s">
        <v>69</v>
      </c>
      <c r="H9" s="78" t="s">
        <v>70</v>
      </c>
      <c r="I9" s="79" t="s">
        <v>4</v>
      </c>
      <c r="J9" s="27">
        <v>897.2</v>
      </c>
      <c r="K9" s="27">
        <v>62.8</v>
      </c>
      <c r="L9" s="27">
        <f t="shared" si="0"/>
        <v>960</v>
      </c>
      <c r="M9" s="27">
        <v>22</v>
      </c>
      <c r="N9" s="27">
        <v>43.637</v>
      </c>
      <c r="O9" s="36">
        <f>+P7</f>
        <v>0</v>
      </c>
      <c r="P9" s="36">
        <v>259696</v>
      </c>
      <c r="Q9" s="35">
        <f t="shared" si="1"/>
        <v>259696</v>
      </c>
      <c r="R9" s="36">
        <v>259669</v>
      </c>
      <c r="S9" s="28"/>
      <c r="U9" s="4"/>
    </row>
    <row r="10" spans="1:21" ht="15" customHeight="1">
      <c r="A10" s="25">
        <f t="shared" ref="A10:A34" si="2">+A9+1</f>
        <v>44080</v>
      </c>
      <c r="B10" s="20" t="s">
        <v>62</v>
      </c>
      <c r="C10" s="20" t="s">
        <v>37</v>
      </c>
      <c r="D10" s="18" t="s">
        <v>67</v>
      </c>
      <c r="E10" s="18" t="s">
        <v>68</v>
      </c>
      <c r="F10" s="75" t="s">
        <v>130</v>
      </c>
      <c r="G10" s="75" t="s">
        <v>102</v>
      </c>
      <c r="H10" s="28" t="s">
        <v>82</v>
      </c>
      <c r="I10" s="75" t="s">
        <v>4</v>
      </c>
      <c r="J10" s="28">
        <v>857.94</v>
      </c>
      <c r="K10" s="28">
        <v>60.06</v>
      </c>
      <c r="L10" s="27">
        <f t="shared" si="0"/>
        <v>918</v>
      </c>
      <c r="M10" s="28">
        <v>22.12</v>
      </c>
      <c r="N10" s="28">
        <v>41.5</v>
      </c>
      <c r="O10" s="36">
        <f t="shared" ref="O10:O17" si="3">+P9</f>
        <v>259696</v>
      </c>
      <c r="P10" s="36">
        <v>260060</v>
      </c>
      <c r="Q10" s="35">
        <f t="shared" si="1"/>
        <v>364</v>
      </c>
      <c r="R10" s="36">
        <v>260036</v>
      </c>
      <c r="S10" s="28"/>
    </row>
    <row r="11" spans="1:21" ht="15" customHeight="1">
      <c r="A11" s="25">
        <f t="shared" si="2"/>
        <v>44081</v>
      </c>
      <c r="B11" s="20" t="s">
        <v>62</v>
      </c>
      <c r="C11" s="20" t="s">
        <v>37</v>
      </c>
      <c r="D11" s="18" t="s">
        <v>67</v>
      </c>
      <c r="E11" s="18" t="s">
        <v>68</v>
      </c>
      <c r="F11" s="75" t="s">
        <v>143</v>
      </c>
      <c r="G11" s="75" t="s">
        <v>69</v>
      </c>
      <c r="H11" s="28" t="s">
        <v>70</v>
      </c>
      <c r="I11" s="75" t="s">
        <v>4</v>
      </c>
      <c r="J11" s="28">
        <v>841.12</v>
      </c>
      <c r="K11" s="28">
        <v>58.88</v>
      </c>
      <c r="L11" s="27">
        <f t="shared" si="0"/>
        <v>900</v>
      </c>
      <c r="M11" s="28">
        <v>22</v>
      </c>
      <c r="N11" s="28">
        <v>40.908000000000001</v>
      </c>
      <c r="O11" s="36">
        <f t="shared" si="3"/>
        <v>260060</v>
      </c>
      <c r="P11" s="36">
        <v>260386</v>
      </c>
      <c r="Q11" s="35">
        <f t="shared" si="1"/>
        <v>326</v>
      </c>
      <c r="R11" s="36">
        <v>260353</v>
      </c>
      <c r="S11" s="28"/>
    </row>
    <row r="12" spans="1:21" ht="15" customHeight="1">
      <c r="A12" s="25">
        <f t="shared" si="2"/>
        <v>44082</v>
      </c>
      <c r="B12" s="20" t="s">
        <v>62</v>
      </c>
      <c r="C12" s="20" t="s">
        <v>37</v>
      </c>
      <c r="D12" s="18" t="s">
        <v>67</v>
      </c>
      <c r="E12" s="18" t="s">
        <v>68</v>
      </c>
      <c r="F12" s="26" t="s">
        <v>185</v>
      </c>
      <c r="G12" s="22" t="s">
        <v>69</v>
      </c>
      <c r="H12" s="28" t="s">
        <v>70</v>
      </c>
      <c r="I12" s="22" t="s">
        <v>4</v>
      </c>
      <c r="J12" s="27">
        <v>934.58</v>
      </c>
      <c r="K12" s="27">
        <v>65.42</v>
      </c>
      <c r="L12" s="27">
        <f t="shared" si="0"/>
        <v>1000</v>
      </c>
      <c r="M12" s="27">
        <v>22</v>
      </c>
      <c r="N12" s="27">
        <v>45.454000000000001</v>
      </c>
      <c r="O12" s="36">
        <v>260386</v>
      </c>
      <c r="P12" s="36">
        <v>260771</v>
      </c>
      <c r="Q12" s="35">
        <f t="shared" si="1"/>
        <v>385</v>
      </c>
      <c r="R12" s="36">
        <v>260744</v>
      </c>
      <c r="S12" s="28"/>
    </row>
    <row r="13" spans="1:21" ht="15" customHeight="1">
      <c r="A13" s="25">
        <f t="shared" si="2"/>
        <v>44083</v>
      </c>
      <c r="B13" s="20" t="s">
        <v>62</v>
      </c>
      <c r="C13" s="20" t="s">
        <v>37</v>
      </c>
      <c r="D13" s="18"/>
      <c r="E13" s="18"/>
      <c r="F13" s="28"/>
      <c r="G13" s="28"/>
      <c r="H13" s="28"/>
      <c r="I13" s="28"/>
      <c r="J13" s="28"/>
      <c r="K13" s="28"/>
      <c r="L13" s="27">
        <f t="shared" si="0"/>
        <v>0</v>
      </c>
      <c r="M13" s="28"/>
      <c r="N13" s="28"/>
      <c r="O13" s="36">
        <v>0</v>
      </c>
      <c r="P13" s="36">
        <v>0</v>
      </c>
      <c r="Q13" s="35">
        <f t="shared" si="1"/>
        <v>0</v>
      </c>
      <c r="R13" s="36"/>
      <c r="S13" s="28"/>
    </row>
    <row r="14" spans="1:21" ht="15" customHeight="1">
      <c r="A14" s="25">
        <f t="shared" si="2"/>
        <v>44084</v>
      </c>
      <c r="B14" s="20" t="s">
        <v>62</v>
      </c>
      <c r="C14" s="20" t="s">
        <v>37</v>
      </c>
      <c r="D14" s="18"/>
      <c r="E14" s="18"/>
      <c r="F14" s="26"/>
      <c r="G14" s="22"/>
      <c r="H14" s="23"/>
      <c r="I14" s="22"/>
      <c r="J14" s="27"/>
      <c r="K14" s="27"/>
      <c r="L14" s="27">
        <f t="shared" si="0"/>
        <v>0</v>
      </c>
      <c r="M14" s="27"/>
      <c r="N14" s="27"/>
      <c r="O14" s="36">
        <f t="shared" si="3"/>
        <v>0</v>
      </c>
      <c r="P14" s="36"/>
      <c r="Q14" s="36">
        <f t="shared" si="1"/>
        <v>0</v>
      </c>
      <c r="R14" s="36"/>
      <c r="S14" s="28"/>
    </row>
    <row r="15" spans="1:21" ht="15" customHeight="1">
      <c r="A15" s="25">
        <f t="shared" si="2"/>
        <v>44085</v>
      </c>
      <c r="B15" s="20" t="s">
        <v>62</v>
      </c>
      <c r="C15" s="20" t="s">
        <v>37</v>
      </c>
      <c r="D15" s="18"/>
      <c r="E15" s="18"/>
      <c r="F15" s="28"/>
      <c r="G15" s="28"/>
      <c r="H15" s="28"/>
      <c r="I15" s="28"/>
      <c r="J15" s="28"/>
      <c r="K15" s="28"/>
      <c r="L15" s="27">
        <f t="shared" si="0"/>
        <v>0</v>
      </c>
      <c r="M15" s="28"/>
      <c r="N15" s="28"/>
      <c r="O15" s="36">
        <f t="shared" si="3"/>
        <v>0</v>
      </c>
      <c r="P15" s="36"/>
      <c r="Q15" s="36">
        <f t="shared" si="1"/>
        <v>0</v>
      </c>
      <c r="R15" s="36"/>
      <c r="S15" s="28"/>
    </row>
    <row r="16" spans="1:21" ht="15" customHeight="1">
      <c r="A16" s="25">
        <f t="shared" si="2"/>
        <v>44086</v>
      </c>
      <c r="B16" s="20" t="s">
        <v>62</v>
      </c>
      <c r="C16" s="20" t="s">
        <v>37</v>
      </c>
      <c r="D16" s="18"/>
      <c r="E16" s="18"/>
      <c r="F16" s="28"/>
      <c r="G16" s="28"/>
      <c r="H16" s="28"/>
      <c r="I16" s="28"/>
      <c r="J16" s="28"/>
      <c r="K16" s="28"/>
      <c r="L16" s="27">
        <f t="shared" si="0"/>
        <v>0</v>
      </c>
      <c r="M16" s="28"/>
      <c r="N16" s="28"/>
      <c r="O16" s="36">
        <f t="shared" si="3"/>
        <v>0</v>
      </c>
      <c r="P16" s="36"/>
      <c r="Q16" s="36">
        <f t="shared" si="1"/>
        <v>0</v>
      </c>
      <c r="R16" s="36"/>
      <c r="S16" s="28"/>
    </row>
    <row r="17" spans="1:19" ht="15" customHeight="1">
      <c r="A17" s="25">
        <f t="shared" si="2"/>
        <v>44087</v>
      </c>
      <c r="B17" s="20" t="s">
        <v>62</v>
      </c>
      <c r="C17" s="20" t="s">
        <v>37</v>
      </c>
      <c r="D17" s="18"/>
      <c r="E17" s="18"/>
      <c r="F17" s="28"/>
      <c r="G17" s="28"/>
      <c r="H17" s="28"/>
      <c r="I17" s="28"/>
      <c r="J17" s="28"/>
      <c r="K17" s="28"/>
      <c r="L17" s="27">
        <f t="shared" si="0"/>
        <v>0</v>
      </c>
      <c r="M17" s="28"/>
      <c r="N17" s="28"/>
      <c r="O17" s="36">
        <f t="shared" si="3"/>
        <v>0</v>
      </c>
      <c r="P17" s="36"/>
      <c r="Q17" s="36">
        <f t="shared" si="1"/>
        <v>0</v>
      </c>
      <c r="R17" s="36"/>
      <c r="S17" s="28"/>
    </row>
    <row r="18" spans="1:19" ht="15" customHeight="1">
      <c r="A18" s="25">
        <f t="shared" si="2"/>
        <v>44088</v>
      </c>
      <c r="B18" s="20" t="s">
        <v>62</v>
      </c>
      <c r="C18" s="20" t="s">
        <v>37</v>
      </c>
      <c r="D18" s="18"/>
      <c r="E18" s="18"/>
      <c r="F18" s="28"/>
      <c r="G18" s="28"/>
      <c r="H18" s="28"/>
      <c r="I18" s="28"/>
      <c r="J18" s="28"/>
      <c r="K18" s="28"/>
      <c r="L18" s="27">
        <f t="shared" si="0"/>
        <v>0</v>
      </c>
      <c r="M18" s="28"/>
      <c r="N18" s="28"/>
      <c r="O18" s="36">
        <f>+P17</f>
        <v>0</v>
      </c>
      <c r="P18" s="36"/>
      <c r="Q18" s="36">
        <f t="shared" si="1"/>
        <v>0</v>
      </c>
      <c r="R18" s="36"/>
      <c r="S18" s="28"/>
    </row>
    <row r="19" spans="1:19" ht="15" customHeight="1">
      <c r="A19" s="25">
        <f t="shared" si="2"/>
        <v>44089</v>
      </c>
      <c r="B19" s="20" t="s">
        <v>62</v>
      </c>
      <c r="C19" s="20" t="s">
        <v>37</v>
      </c>
      <c r="D19" s="18"/>
      <c r="E19" s="18"/>
      <c r="F19" s="26"/>
      <c r="G19" s="22"/>
      <c r="H19" s="23"/>
      <c r="I19" s="22"/>
      <c r="J19" s="27"/>
      <c r="K19" s="27"/>
      <c r="L19" s="27">
        <f t="shared" si="0"/>
        <v>0</v>
      </c>
      <c r="M19" s="27"/>
      <c r="N19" s="27"/>
      <c r="O19" s="36">
        <f>+P18</f>
        <v>0</v>
      </c>
      <c r="P19" s="36"/>
      <c r="Q19" s="36">
        <f t="shared" si="1"/>
        <v>0</v>
      </c>
      <c r="R19" s="36"/>
      <c r="S19" s="28"/>
    </row>
    <row r="20" spans="1:19" ht="15" customHeight="1">
      <c r="A20" s="25">
        <f t="shared" si="2"/>
        <v>44090</v>
      </c>
      <c r="B20" s="20" t="s">
        <v>62</v>
      </c>
      <c r="C20" s="20" t="s">
        <v>37</v>
      </c>
      <c r="D20" s="18"/>
      <c r="E20" s="18"/>
      <c r="F20" s="28"/>
      <c r="G20" s="28"/>
      <c r="H20" s="28"/>
      <c r="I20" s="28"/>
      <c r="J20" s="28"/>
      <c r="K20" s="28"/>
      <c r="L20" s="27">
        <f t="shared" si="0"/>
        <v>0</v>
      </c>
      <c r="M20" s="28"/>
      <c r="N20" s="28"/>
      <c r="O20" s="36">
        <f>+P19</f>
        <v>0</v>
      </c>
      <c r="P20" s="36"/>
      <c r="Q20" s="36">
        <f t="shared" si="1"/>
        <v>0</v>
      </c>
      <c r="R20" s="36"/>
      <c r="S20" s="28"/>
    </row>
    <row r="21" spans="1:19" ht="15" customHeight="1">
      <c r="A21" s="25">
        <f t="shared" si="2"/>
        <v>44091</v>
      </c>
      <c r="B21" s="20" t="s">
        <v>62</v>
      </c>
      <c r="C21" s="20" t="s">
        <v>37</v>
      </c>
      <c r="D21" s="28"/>
      <c r="E21" s="28"/>
      <c r="F21" s="28"/>
      <c r="G21" s="28"/>
      <c r="H21" s="28"/>
      <c r="I21" s="28"/>
      <c r="J21" s="28"/>
      <c r="K21" s="28"/>
      <c r="L21" s="27">
        <f t="shared" si="0"/>
        <v>0</v>
      </c>
      <c r="M21" s="28"/>
      <c r="N21" s="28"/>
      <c r="O21" s="36">
        <f>+P20</f>
        <v>0</v>
      </c>
      <c r="P21" s="36"/>
      <c r="Q21" s="36">
        <f t="shared" si="1"/>
        <v>0</v>
      </c>
      <c r="R21" s="36"/>
      <c r="S21" s="28"/>
    </row>
    <row r="22" spans="1:19" ht="15" customHeight="1">
      <c r="A22" s="25">
        <f t="shared" si="2"/>
        <v>44092</v>
      </c>
      <c r="B22" s="20" t="s">
        <v>62</v>
      </c>
      <c r="C22" s="20" t="s">
        <v>37</v>
      </c>
      <c r="D22" s="28"/>
      <c r="E22" s="28"/>
      <c r="F22" s="28"/>
      <c r="G22" s="28"/>
      <c r="H22" s="28"/>
      <c r="I22" s="28"/>
      <c r="J22" s="28"/>
      <c r="K22" s="28"/>
      <c r="L22" s="27">
        <f t="shared" si="0"/>
        <v>0</v>
      </c>
      <c r="M22" s="28"/>
      <c r="N22" s="28"/>
      <c r="O22" s="36">
        <f>+P21</f>
        <v>0</v>
      </c>
      <c r="P22" s="36"/>
      <c r="Q22" s="36">
        <f t="shared" si="1"/>
        <v>0</v>
      </c>
      <c r="R22" s="36"/>
      <c r="S22" s="28"/>
    </row>
    <row r="23" spans="1:19" ht="15" customHeight="1">
      <c r="A23" s="25">
        <f t="shared" si="2"/>
        <v>44093</v>
      </c>
      <c r="B23" s="20" t="s">
        <v>62</v>
      </c>
      <c r="C23" s="20" t="s">
        <v>37</v>
      </c>
      <c r="D23" s="28"/>
      <c r="E23" s="28"/>
      <c r="F23" s="26"/>
      <c r="G23" s="22"/>
      <c r="H23" s="23"/>
      <c r="I23" s="22"/>
      <c r="J23" s="27"/>
      <c r="K23" s="27"/>
      <c r="L23" s="27">
        <f t="shared" si="0"/>
        <v>0</v>
      </c>
      <c r="M23" s="27"/>
      <c r="N23" s="27"/>
      <c r="O23" s="36">
        <f t="shared" ref="O23:O35" si="4">+P22</f>
        <v>0</v>
      </c>
      <c r="P23" s="36"/>
      <c r="Q23" s="36">
        <f t="shared" si="1"/>
        <v>0</v>
      </c>
      <c r="R23" s="36"/>
      <c r="S23" s="28"/>
    </row>
    <row r="24" spans="1:19" ht="15" customHeight="1">
      <c r="A24" s="25">
        <f t="shared" si="2"/>
        <v>44094</v>
      </c>
      <c r="B24" s="20" t="s">
        <v>62</v>
      </c>
      <c r="C24" s="20" t="s">
        <v>37</v>
      </c>
      <c r="D24" s="28"/>
      <c r="E24" s="28"/>
      <c r="F24" s="28"/>
      <c r="G24" s="28"/>
      <c r="H24" s="28"/>
      <c r="I24" s="28"/>
      <c r="J24" s="28"/>
      <c r="K24" s="28"/>
      <c r="L24" s="27">
        <f t="shared" si="0"/>
        <v>0</v>
      </c>
      <c r="M24" s="28"/>
      <c r="N24" s="28"/>
      <c r="O24" s="36">
        <f t="shared" si="4"/>
        <v>0</v>
      </c>
      <c r="P24" s="36"/>
      <c r="Q24" s="36">
        <f t="shared" si="1"/>
        <v>0</v>
      </c>
      <c r="R24" s="36"/>
      <c r="S24" s="28"/>
    </row>
    <row r="25" spans="1:19" ht="15" customHeight="1">
      <c r="A25" s="25">
        <f t="shared" si="2"/>
        <v>44095</v>
      </c>
      <c r="B25" s="20" t="s">
        <v>62</v>
      </c>
      <c r="C25" s="20" t="s">
        <v>37</v>
      </c>
      <c r="D25" s="28"/>
      <c r="E25" s="28"/>
      <c r="F25" s="26"/>
      <c r="G25" s="22"/>
      <c r="H25" s="23"/>
      <c r="I25" s="22"/>
      <c r="J25" s="27"/>
      <c r="K25" s="27"/>
      <c r="L25" s="27">
        <f t="shared" si="0"/>
        <v>0</v>
      </c>
      <c r="M25" s="27"/>
      <c r="N25" s="27"/>
      <c r="O25" s="36">
        <f t="shared" si="4"/>
        <v>0</v>
      </c>
      <c r="P25" s="36"/>
      <c r="Q25" s="36">
        <f t="shared" si="1"/>
        <v>0</v>
      </c>
      <c r="R25" s="36"/>
      <c r="S25" s="28"/>
    </row>
    <row r="26" spans="1:19" ht="15" customHeight="1">
      <c r="A26" s="25">
        <f t="shared" si="2"/>
        <v>44096</v>
      </c>
      <c r="B26" s="20" t="s">
        <v>62</v>
      </c>
      <c r="C26" s="20" t="s">
        <v>37</v>
      </c>
      <c r="D26" s="28"/>
      <c r="E26" s="28"/>
      <c r="F26" s="28"/>
      <c r="G26" s="28"/>
      <c r="H26" s="28"/>
      <c r="I26" s="28"/>
      <c r="J26" s="28"/>
      <c r="K26" s="28"/>
      <c r="L26" s="27">
        <f t="shared" si="0"/>
        <v>0</v>
      </c>
      <c r="M26" s="28"/>
      <c r="N26" s="28"/>
      <c r="O26" s="36">
        <f t="shared" si="4"/>
        <v>0</v>
      </c>
      <c r="P26" s="36"/>
      <c r="Q26" s="36">
        <f t="shared" si="1"/>
        <v>0</v>
      </c>
      <c r="R26" s="36"/>
      <c r="S26" s="28"/>
    </row>
    <row r="27" spans="1:19" ht="15" customHeight="1">
      <c r="A27" s="25">
        <f t="shared" si="2"/>
        <v>44097</v>
      </c>
      <c r="B27" s="20" t="s">
        <v>62</v>
      </c>
      <c r="C27" s="20" t="s">
        <v>37</v>
      </c>
      <c r="D27" s="28"/>
      <c r="E27" s="28"/>
      <c r="F27" s="28"/>
      <c r="G27" s="28"/>
      <c r="H27" s="28"/>
      <c r="I27" s="28"/>
      <c r="J27" s="28"/>
      <c r="K27" s="28"/>
      <c r="L27" s="27">
        <f t="shared" si="0"/>
        <v>0</v>
      </c>
      <c r="M27" s="28"/>
      <c r="N27" s="28"/>
      <c r="O27" s="36">
        <f t="shared" si="4"/>
        <v>0</v>
      </c>
      <c r="P27" s="36"/>
      <c r="Q27" s="36">
        <f t="shared" si="1"/>
        <v>0</v>
      </c>
      <c r="R27" s="36"/>
      <c r="S27" s="28"/>
    </row>
    <row r="28" spans="1:19" ht="15" customHeight="1">
      <c r="A28" s="25">
        <f t="shared" si="2"/>
        <v>44098</v>
      </c>
      <c r="B28" s="20" t="s">
        <v>62</v>
      </c>
      <c r="C28" s="20" t="s">
        <v>37</v>
      </c>
      <c r="D28" s="28"/>
      <c r="E28" s="28"/>
      <c r="F28" s="26"/>
      <c r="G28" s="22"/>
      <c r="H28" s="23"/>
      <c r="I28" s="22"/>
      <c r="J28" s="27"/>
      <c r="K28" s="27"/>
      <c r="L28" s="27">
        <f t="shared" si="0"/>
        <v>0</v>
      </c>
      <c r="M28" s="27"/>
      <c r="N28" s="27"/>
      <c r="O28" s="36">
        <f t="shared" si="4"/>
        <v>0</v>
      </c>
      <c r="P28" s="36"/>
      <c r="Q28" s="36">
        <f t="shared" si="1"/>
        <v>0</v>
      </c>
      <c r="R28" s="36"/>
      <c r="S28" s="28"/>
    </row>
    <row r="29" spans="1:19" ht="15" customHeight="1">
      <c r="A29" s="25">
        <f t="shared" si="2"/>
        <v>44099</v>
      </c>
      <c r="B29" s="20" t="s">
        <v>62</v>
      </c>
      <c r="C29" s="20" t="s">
        <v>37</v>
      </c>
      <c r="D29" s="28"/>
      <c r="E29" s="28"/>
      <c r="F29" s="28"/>
      <c r="G29" s="28"/>
      <c r="H29" s="28"/>
      <c r="I29" s="28"/>
      <c r="J29" s="28"/>
      <c r="K29" s="28"/>
      <c r="L29" s="27">
        <f t="shared" si="0"/>
        <v>0</v>
      </c>
      <c r="M29" s="28"/>
      <c r="N29" s="28"/>
      <c r="O29" s="36">
        <f t="shared" si="4"/>
        <v>0</v>
      </c>
      <c r="P29" s="36"/>
      <c r="Q29" s="36">
        <f t="shared" si="1"/>
        <v>0</v>
      </c>
      <c r="R29" s="36"/>
      <c r="S29" s="28"/>
    </row>
    <row r="30" spans="1:19" ht="15" customHeight="1">
      <c r="A30" s="25">
        <f t="shared" si="2"/>
        <v>44100</v>
      </c>
      <c r="B30" s="20" t="s">
        <v>62</v>
      </c>
      <c r="C30" s="20" t="s">
        <v>37</v>
      </c>
      <c r="D30" s="28"/>
      <c r="E30" s="28"/>
      <c r="F30" s="26"/>
      <c r="G30" s="22"/>
      <c r="H30" s="23"/>
      <c r="I30" s="22"/>
      <c r="J30" s="27"/>
      <c r="K30" s="27"/>
      <c r="L30" s="27">
        <f t="shared" si="0"/>
        <v>0</v>
      </c>
      <c r="M30" s="27"/>
      <c r="N30" s="27"/>
      <c r="O30" s="36">
        <f t="shared" si="4"/>
        <v>0</v>
      </c>
      <c r="P30" s="36"/>
      <c r="Q30" s="36">
        <f t="shared" si="1"/>
        <v>0</v>
      </c>
      <c r="R30" s="36"/>
      <c r="S30" s="28"/>
    </row>
    <row r="31" spans="1:19" ht="15" customHeight="1">
      <c r="A31" s="25">
        <f t="shared" si="2"/>
        <v>44101</v>
      </c>
      <c r="B31" s="20" t="s">
        <v>62</v>
      </c>
      <c r="C31" s="20" t="s">
        <v>37</v>
      </c>
      <c r="D31" s="28"/>
      <c r="E31" s="28"/>
      <c r="F31" s="29"/>
      <c r="G31" s="22"/>
      <c r="H31" s="23"/>
      <c r="I31" s="22"/>
      <c r="J31" s="27"/>
      <c r="K31" s="27"/>
      <c r="L31" s="27">
        <f t="shared" si="0"/>
        <v>0</v>
      </c>
      <c r="M31" s="27"/>
      <c r="N31" s="27"/>
      <c r="O31" s="36">
        <f t="shared" si="4"/>
        <v>0</v>
      </c>
      <c r="P31" s="36"/>
      <c r="Q31" s="36">
        <f t="shared" si="1"/>
        <v>0</v>
      </c>
      <c r="R31" s="36"/>
      <c r="S31" s="28"/>
    </row>
    <row r="32" spans="1:19">
      <c r="A32" s="25">
        <f t="shared" si="2"/>
        <v>44102</v>
      </c>
      <c r="B32" s="20" t="s">
        <v>62</v>
      </c>
      <c r="C32" s="20" t="s">
        <v>37</v>
      </c>
      <c r="D32" s="28"/>
      <c r="E32" s="28"/>
      <c r="F32" s="29"/>
      <c r="G32" s="22"/>
      <c r="H32" s="23"/>
      <c r="I32" s="22"/>
      <c r="J32" s="27"/>
      <c r="K32" s="27"/>
      <c r="L32" s="27">
        <f t="shared" si="0"/>
        <v>0</v>
      </c>
      <c r="M32" s="27"/>
      <c r="N32" s="27"/>
      <c r="O32" s="36">
        <f t="shared" si="4"/>
        <v>0</v>
      </c>
      <c r="P32" s="36"/>
      <c r="Q32" s="36">
        <f t="shared" si="1"/>
        <v>0</v>
      </c>
      <c r="R32" s="36"/>
      <c r="S32" s="28"/>
    </row>
    <row r="33" spans="1:19">
      <c r="A33" s="25">
        <f t="shared" si="2"/>
        <v>44103</v>
      </c>
      <c r="B33" s="20" t="s">
        <v>62</v>
      </c>
      <c r="C33" s="20" t="s">
        <v>37</v>
      </c>
      <c r="D33" s="28"/>
      <c r="E33" s="28"/>
      <c r="F33" s="26"/>
      <c r="G33" s="29"/>
      <c r="H33" s="23"/>
      <c r="I33" s="30"/>
      <c r="J33" s="27"/>
      <c r="K33" s="27"/>
      <c r="L33" s="27">
        <f t="shared" si="0"/>
        <v>0</v>
      </c>
      <c r="M33" s="27"/>
      <c r="N33" s="27"/>
      <c r="O33" s="36">
        <f t="shared" si="4"/>
        <v>0</v>
      </c>
      <c r="P33" s="36"/>
      <c r="Q33" s="36">
        <f t="shared" si="1"/>
        <v>0</v>
      </c>
      <c r="R33" s="36"/>
      <c r="S33" s="28"/>
    </row>
    <row r="34" spans="1:19">
      <c r="A34" s="25">
        <f t="shared" si="2"/>
        <v>44104</v>
      </c>
      <c r="B34" s="20" t="s">
        <v>62</v>
      </c>
      <c r="C34" s="20" t="s">
        <v>37</v>
      </c>
      <c r="D34" s="28"/>
      <c r="E34" s="28"/>
      <c r="F34" s="31"/>
      <c r="G34" s="22"/>
      <c r="H34" s="23"/>
      <c r="I34" s="22"/>
      <c r="J34" s="27"/>
      <c r="K34" s="27"/>
      <c r="L34" s="27">
        <f t="shared" si="0"/>
        <v>0</v>
      </c>
      <c r="M34" s="27"/>
      <c r="N34" s="27"/>
      <c r="O34" s="36">
        <f t="shared" si="4"/>
        <v>0</v>
      </c>
      <c r="P34" s="36"/>
      <c r="Q34" s="36">
        <f t="shared" si="1"/>
        <v>0</v>
      </c>
      <c r="R34" s="36"/>
      <c r="S34" s="28"/>
    </row>
    <row r="35" spans="1:19">
      <c r="A35" s="25"/>
      <c r="B35" s="20" t="s">
        <v>62</v>
      </c>
      <c r="C35" s="20" t="s">
        <v>37</v>
      </c>
      <c r="D35" s="28"/>
      <c r="E35" s="28"/>
      <c r="F35" s="31"/>
      <c r="G35" s="22"/>
      <c r="H35" s="23"/>
      <c r="I35" s="22"/>
      <c r="J35" s="27"/>
      <c r="K35" s="27"/>
      <c r="L35" s="27">
        <f>J35+K35</f>
        <v>0</v>
      </c>
      <c r="M35" s="27"/>
      <c r="N35" s="27"/>
      <c r="O35" s="36">
        <f t="shared" si="4"/>
        <v>0</v>
      </c>
      <c r="P35" s="36"/>
      <c r="Q35" s="39">
        <f t="shared" si="1"/>
        <v>0</v>
      </c>
      <c r="R35" s="36"/>
      <c r="S35" s="28"/>
    </row>
    <row r="36" spans="1:19" ht="15.75" thickBot="1">
      <c r="A36" s="14"/>
      <c r="F36" s="15"/>
      <c r="G36" s="15"/>
      <c r="H36" s="15"/>
      <c r="I36" s="15"/>
      <c r="J36" s="16">
        <f>SUM(J2:J35)</f>
        <v>6689.72</v>
      </c>
      <c r="K36" s="16">
        <f t="shared" ref="K36:N36" si="5">SUM(K2:K35)</f>
        <v>468.28000000000003</v>
      </c>
      <c r="L36" s="16">
        <f t="shared" si="5"/>
        <v>7158</v>
      </c>
      <c r="M36" s="15"/>
      <c r="N36" s="16">
        <f t="shared" si="5"/>
        <v>325.13400000000001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14.953834419039534</v>
      </c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5"/>
  <sheetViews>
    <sheetView topLeftCell="I1" workbookViewId="0">
      <selection activeCell="Q11" sqref="Q11"/>
    </sheetView>
  </sheetViews>
  <sheetFormatPr defaultColWidth="9" defaultRowHeight="15"/>
  <cols>
    <col min="1" max="1" width="12.425781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5.42578125" style="1" customWidth="1"/>
    <col min="7" max="7" width="28.85546875" style="1" customWidth="1"/>
    <col min="8" max="8" width="53.8554687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1.28515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38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38</v>
      </c>
      <c r="D3" s="18"/>
      <c r="E3" s="18"/>
      <c r="F3" s="21"/>
      <c r="G3" s="22"/>
      <c r="H3" s="23"/>
      <c r="I3" s="22"/>
      <c r="J3" s="24"/>
      <c r="K3" s="24"/>
      <c r="L3" s="27">
        <f t="shared" ref="L3:L32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40.5" customHeight="1">
      <c r="A4" s="25">
        <f t="shared" ref="A4:A32" si="1">+A3+1</f>
        <v>44077</v>
      </c>
      <c r="B4" s="20" t="s">
        <v>62</v>
      </c>
      <c r="C4" s="20" t="s">
        <v>38</v>
      </c>
      <c r="D4" s="18" t="s">
        <v>71</v>
      </c>
      <c r="E4" s="18" t="s">
        <v>72</v>
      </c>
      <c r="F4" s="75" t="s">
        <v>161</v>
      </c>
      <c r="G4" s="75" t="s">
        <v>162</v>
      </c>
      <c r="H4" s="28" t="s">
        <v>163</v>
      </c>
      <c r="I4" s="75" t="s">
        <v>4</v>
      </c>
      <c r="J4" s="28">
        <v>934.58</v>
      </c>
      <c r="K4" s="28">
        <v>65.42</v>
      </c>
      <c r="L4" s="27">
        <f t="shared" si="0"/>
        <v>1000</v>
      </c>
      <c r="M4" s="28">
        <v>22.12</v>
      </c>
      <c r="N4" s="28">
        <v>45.207999999999998</v>
      </c>
      <c r="O4" s="36">
        <v>0</v>
      </c>
      <c r="P4" s="36">
        <v>0</v>
      </c>
      <c r="Q4" s="35">
        <f t="shared" ref="Q4:Q33" si="2">+P4-O4</f>
        <v>0</v>
      </c>
      <c r="R4" s="36">
        <v>215073</v>
      </c>
      <c r="S4" s="81" t="s">
        <v>164</v>
      </c>
    </row>
    <row r="5" spans="1:19" ht="43.5" customHeight="1">
      <c r="A5" s="25">
        <v>44077</v>
      </c>
      <c r="B5" s="20" t="s">
        <v>62</v>
      </c>
      <c r="C5" s="20" t="s">
        <v>38</v>
      </c>
      <c r="D5" s="18" t="s">
        <v>71</v>
      </c>
      <c r="E5" s="18" t="s">
        <v>72</v>
      </c>
      <c r="F5" s="75" t="s">
        <v>160</v>
      </c>
      <c r="G5" s="75" t="s">
        <v>75</v>
      </c>
      <c r="H5" s="28" t="s">
        <v>97</v>
      </c>
      <c r="I5" s="75" t="s">
        <v>100</v>
      </c>
      <c r="J5" s="28">
        <v>887.94</v>
      </c>
      <c r="K5" s="28">
        <v>62.16</v>
      </c>
      <c r="L5" s="27">
        <f t="shared" si="0"/>
        <v>950.1</v>
      </c>
      <c r="M5" s="28">
        <v>19.07</v>
      </c>
      <c r="N5" s="28">
        <v>49.82</v>
      </c>
      <c r="O5" s="36">
        <v>215053</v>
      </c>
      <c r="P5" s="36">
        <v>215320</v>
      </c>
      <c r="Q5" s="35">
        <f t="shared" si="2"/>
        <v>267</v>
      </c>
      <c r="R5" s="36">
        <v>215318</v>
      </c>
      <c r="S5" s="81" t="s">
        <v>153</v>
      </c>
    </row>
    <row r="6" spans="1:19" ht="15" customHeight="1">
      <c r="A6" s="25">
        <f>+A4+1</f>
        <v>44078</v>
      </c>
      <c r="B6" s="20" t="s">
        <v>62</v>
      </c>
      <c r="C6" s="20" t="s">
        <v>38</v>
      </c>
      <c r="D6" s="18" t="s">
        <v>71</v>
      </c>
      <c r="E6" s="18" t="s">
        <v>72</v>
      </c>
      <c r="F6" s="75" t="s">
        <v>96</v>
      </c>
      <c r="G6" s="75" t="s">
        <v>75</v>
      </c>
      <c r="H6" s="28" t="s">
        <v>97</v>
      </c>
      <c r="I6" s="75" t="s">
        <v>4</v>
      </c>
      <c r="J6" s="28">
        <v>607.48</v>
      </c>
      <c r="K6" s="28">
        <v>42.52</v>
      </c>
      <c r="L6" s="27">
        <f t="shared" si="0"/>
        <v>650</v>
      </c>
      <c r="M6" s="28">
        <v>19.07</v>
      </c>
      <c r="N6" s="28">
        <v>34.08</v>
      </c>
      <c r="O6" s="36">
        <f>+P4</f>
        <v>0</v>
      </c>
      <c r="P6" s="36">
        <v>215619</v>
      </c>
      <c r="Q6" s="35">
        <f t="shared" si="2"/>
        <v>215619</v>
      </c>
      <c r="R6" s="36">
        <v>215617</v>
      </c>
      <c r="S6" s="28"/>
    </row>
    <row r="7" spans="1:19" ht="15" customHeight="1">
      <c r="A7" s="25">
        <f t="shared" si="1"/>
        <v>44079</v>
      </c>
      <c r="B7" s="20" t="s">
        <v>62</v>
      </c>
      <c r="C7" s="20" t="s">
        <v>38</v>
      </c>
      <c r="D7" s="18" t="s">
        <v>71</v>
      </c>
      <c r="E7" s="18" t="s">
        <v>72</v>
      </c>
      <c r="F7" s="80" t="s">
        <v>115</v>
      </c>
      <c r="G7" s="79" t="s">
        <v>75</v>
      </c>
      <c r="H7" s="78" t="s">
        <v>97</v>
      </c>
      <c r="I7" s="79" t="s">
        <v>4</v>
      </c>
      <c r="J7" s="27">
        <v>401.87</v>
      </c>
      <c r="K7" s="27">
        <v>28.13</v>
      </c>
      <c r="L7" s="27">
        <f t="shared" si="0"/>
        <v>430</v>
      </c>
      <c r="M7" s="27">
        <v>19.07</v>
      </c>
      <c r="N7" s="27">
        <v>22.55</v>
      </c>
      <c r="O7" s="36">
        <f t="shared" ref="O7:O15" si="3">+P6</f>
        <v>215619</v>
      </c>
      <c r="P7" s="36">
        <v>215802</v>
      </c>
      <c r="Q7" s="35">
        <f t="shared" si="2"/>
        <v>183</v>
      </c>
      <c r="R7" s="36">
        <v>215800</v>
      </c>
      <c r="S7" s="28"/>
    </row>
    <row r="8" spans="1:19" ht="15" customHeight="1">
      <c r="A8" s="25">
        <f t="shared" si="1"/>
        <v>44080</v>
      </c>
      <c r="B8" s="20" t="s">
        <v>62</v>
      </c>
      <c r="C8" s="20" t="s">
        <v>38</v>
      </c>
      <c r="D8" s="18" t="s">
        <v>71</v>
      </c>
      <c r="E8" s="18" t="s">
        <v>72</v>
      </c>
      <c r="F8" s="75" t="s">
        <v>131</v>
      </c>
      <c r="G8" s="75" t="s">
        <v>75</v>
      </c>
      <c r="H8" s="28" t="s">
        <v>97</v>
      </c>
      <c r="I8" s="75" t="s">
        <v>100</v>
      </c>
      <c r="J8" s="28">
        <v>439.25</v>
      </c>
      <c r="K8" s="28">
        <v>30.75</v>
      </c>
      <c r="L8" s="27">
        <f t="shared" si="0"/>
        <v>470</v>
      </c>
      <c r="M8" s="28">
        <v>19.07</v>
      </c>
      <c r="N8" s="28">
        <v>24.65</v>
      </c>
      <c r="O8" s="36">
        <f t="shared" si="3"/>
        <v>215802</v>
      </c>
      <c r="P8" s="36">
        <v>216012</v>
      </c>
      <c r="Q8" s="35">
        <f t="shared" si="2"/>
        <v>210</v>
      </c>
      <c r="R8" s="36">
        <v>216010</v>
      </c>
      <c r="S8" s="28"/>
    </row>
    <row r="9" spans="1:19" ht="15" customHeight="1">
      <c r="A9" s="25">
        <f t="shared" si="1"/>
        <v>44081</v>
      </c>
      <c r="B9" s="20" t="s">
        <v>62</v>
      </c>
      <c r="C9" s="20" t="s">
        <v>38</v>
      </c>
      <c r="D9" s="18" t="s">
        <v>71</v>
      </c>
      <c r="E9" s="18" t="s">
        <v>72</v>
      </c>
      <c r="F9" s="75" t="s">
        <v>144</v>
      </c>
      <c r="G9" s="75" t="s">
        <v>75</v>
      </c>
      <c r="H9" s="28" t="s">
        <v>97</v>
      </c>
      <c r="I9" s="75" t="s">
        <v>100</v>
      </c>
      <c r="J9" s="28">
        <v>439.25</v>
      </c>
      <c r="K9" s="28">
        <v>30.75</v>
      </c>
      <c r="L9" s="27">
        <f t="shared" si="0"/>
        <v>470</v>
      </c>
      <c r="M9" s="28">
        <v>19.07</v>
      </c>
      <c r="N9" s="28">
        <v>24.65</v>
      </c>
      <c r="O9" s="36">
        <f t="shared" si="3"/>
        <v>216012</v>
      </c>
      <c r="P9" s="36">
        <v>216222</v>
      </c>
      <c r="Q9" s="35">
        <f t="shared" si="2"/>
        <v>210</v>
      </c>
      <c r="R9" s="36">
        <v>216220</v>
      </c>
      <c r="S9" s="28"/>
    </row>
    <row r="10" spans="1:19" ht="15" customHeight="1">
      <c r="A10" s="25">
        <f t="shared" si="1"/>
        <v>44082</v>
      </c>
      <c r="B10" s="20" t="s">
        <v>62</v>
      </c>
      <c r="C10" s="20" t="s">
        <v>38</v>
      </c>
      <c r="D10" s="18" t="s">
        <v>71</v>
      </c>
      <c r="E10" s="18" t="s">
        <v>72</v>
      </c>
      <c r="F10" s="26" t="s">
        <v>186</v>
      </c>
      <c r="G10" s="22" t="s">
        <v>75</v>
      </c>
      <c r="H10" s="28" t="s">
        <v>97</v>
      </c>
      <c r="I10" s="75" t="s">
        <v>100</v>
      </c>
      <c r="J10" s="27">
        <v>560.75</v>
      </c>
      <c r="K10" s="27">
        <v>39.25</v>
      </c>
      <c r="L10" s="27">
        <f t="shared" si="0"/>
        <v>600</v>
      </c>
      <c r="M10" s="27">
        <v>19.07</v>
      </c>
      <c r="N10" s="27">
        <v>31.46</v>
      </c>
      <c r="O10" s="36">
        <v>216222</v>
      </c>
      <c r="P10" s="36">
        <v>216484</v>
      </c>
      <c r="Q10" s="35">
        <f t="shared" si="2"/>
        <v>262</v>
      </c>
      <c r="R10" s="36">
        <v>216482</v>
      </c>
      <c r="S10" s="28"/>
    </row>
    <row r="11" spans="1:19" ht="15" customHeight="1">
      <c r="A11" s="25">
        <f t="shared" si="1"/>
        <v>44083</v>
      </c>
      <c r="B11" s="20" t="s">
        <v>62</v>
      </c>
      <c r="C11" s="20" t="s">
        <v>38</v>
      </c>
      <c r="D11" s="18"/>
      <c r="E11" s="18"/>
      <c r="F11" s="28"/>
      <c r="G11" s="28"/>
      <c r="H11" s="28"/>
      <c r="I11" s="28"/>
      <c r="J11" s="28"/>
      <c r="K11" s="28"/>
      <c r="L11" s="27">
        <f t="shared" si="0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1"/>
        <v>44084</v>
      </c>
      <c r="B12" s="20" t="s">
        <v>62</v>
      </c>
      <c r="C12" s="20" t="s">
        <v>38</v>
      </c>
      <c r="D12" s="18"/>
      <c r="E12" s="18"/>
      <c r="F12" s="26"/>
      <c r="G12" s="22"/>
      <c r="H12" s="23"/>
      <c r="I12" s="22"/>
      <c r="J12" s="27"/>
      <c r="K12" s="27"/>
      <c r="L12" s="27">
        <f t="shared" si="0"/>
        <v>0</v>
      </c>
      <c r="M12" s="27"/>
      <c r="N12" s="27"/>
      <c r="O12" s="36">
        <f t="shared" si="3"/>
        <v>0</v>
      </c>
      <c r="P12" s="36"/>
      <c r="Q12" s="36">
        <f t="shared" si="2"/>
        <v>0</v>
      </c>
      <c r="R12" s="36"/>
      <c r="S12" s="28"/>
    </row>
    <row r="13" spans="1:19" ht="15" customHeight="1">
      <c r="A13" s="25">
        <f t="shared" si="1"/>
        <v>44085</v>
      </c>
      <c r="B13" s="20" t="s">
        <v>62</v>
      </c>
      <c r="C13" s="20" t="s">
        <v>38</v>
      </c>
      <c r="D13" s="18"/>
      <c r="E13" s="18"/>
      <c r="F13" s="28"/>
      <c r="G13" s="28"/>
      <c r="H13" s="28"/>
      <c r="I13" s="28"/>
      <c r="J13" s="28"/>
      <c r="K13" s="28"/>
      <c r="L13" s="27">
        <f t="shared" si="0"/>
        <v>0</v>
      </c>
      <c r="M13" s="28"/>
      <c r="N13" s="28"/>
      <c r="O13" s="36">
        <f t="shared" si="3"/>
        <v>0</v>
      </c>
      <c r="P13" s="36"/>
      <c r="Q13" s="36">
        <f t="shared" si="2"/>
        <v>0</v>
      </c>
      <c r="R13" s="36"/>
      <c r="S13" s="28"/>
    </row>
    <row r="14" spans="1:19" ht="15" customHeight="1">
      <c r="A14" s="25">
        <f t="shared" si="1"/>
        <v>44086</v>
      </c>
      <c r="B14" s="20" t="s">
        <v>62</v>
      </c>
      <c r="C14" s="20" t="s">
        <v>38</v>
      </c>
      <c r="D14" s="18"/>
      <c r="E14" s="18"/>
      <c r="F14" s="28"/>
      <c r="G14" s="28"/>
      <c r="H14" s="28"/>
      <c r="I14" s="28"/>
      <c r="J14" s="28"/>
      <c r="K14" s="28"/>
      <c r="L14" s="27">
        <f t="shared" si="0"/>
        <v>0</v>
      </c>
      <c r="M14" s="28"/>
      <c r="N14" s="28"/>
      <c r="O14" s="36">
        <f t="shared" si="3"/>
        <v>0</v>
      </c>
      <c r="P14" s="36"/>
      <c r="Q14" s="36">
        <f t="shared" si="2"/>
        <v>0</v>
      </c>
      <c r="R14" s="36"/>
      <c r="S14" s="28"/>
    </row>
    <row r="15" spans="1:19" ht="15" customHeight="1">
      <c r="A15" s="25">
        <f t="shared" si="1"/>
        <v>44087</v>
      </c>
      <c r="B15" s="20" t="s">
        <v>62</v>
      </c>
      <c r="C15" s="20" t="s">
        <v>38</v>
      </c>
      <c r="D15" s="18"/>
      <c r="E15" s="18"/>
      <c r="F15" s="28"/>
      <c r="G15" s="28"/>
      <c r="H15" s="28"/>
      <c r="I15" s="28"/>
      <c r="J15" s="28"/>
      <c r="K15" s="28"/>
      <c r="L15" s="27">
        <f t="shared" si="0"/>
        <v>0</v>
      </c>
      <c r="M15" s="28"/>
      <c r="N15" s="28"/>
      <c r="O15" s="36">
        <f t="shared" si="3"/>
        <v>0</v>
      </c>
      <c r="P15" s="36"/>
      <c r="Q15" s="36">
        <f t="shared" si="2"/>
        <v>0</v>
      </c>
      <c r="R15" s="36"/>
      <c r="S15" s="28"/>
    </row>
    <row r="16" spans="1:19" ht="15" customHeight="1">
      <c r="A16" s="25">
        <f t="shared" si="1"/>
        <v>44088</v>
      </c>
      <c r="B16" s="20" t="s">
        <v>62</v>
      </c>
      <c r="C16" s="20" t="s">
        <v>38</v>
      </c>
      <c r="D16" s="18"/>
      <c r="E16" s="18"/>
      <c r="F16" s="28"/>
      <c r="G16" s="28"/>
      <c r="H16" s="28"/>
      <c r="I16" s="28"/>
      <c r="J16" s="28"/>
      <c r="K16" s="28"/>
      <c r="L16" s="27">
        <f t="shared" si="0"/>
        <v>0</v>
      </c>
      <c r="M16" s="28"/>
      <c r="N16" s="28"/>
      <c r="O16" s="36">
        <f>+P15</f>
        <v>0</v>
      </c>
      <c r="P16" s="36"/>
      <c r="Q16" s="36">
        <f t="shared" si="2"/>
        <v>0</v>
      </c>
      <c r="R16" s="36"/>
      <c r="S16" s="28"/>
    </row>
    <row r="17" spans="1:19" ht="15" customHeight="1">
      <c r="A17" s="25">
        <f t="shared" si="1"/>
        <v>44089</v>
      </c>
      <c r="B17" s="20" t="s">
        <v>62</v>
      </c>
      <c r="C17" s="20" t="s">
        <v>38</v>
      </c>
      <c r="D17" s="18"/>
      <c r="E17" s="18"/>
      <c r="F17" s="26"/>
      <c r="G17" s="22"/>
      <c r="H17" s="23"/>
      <c r="I17" s="22"/>
      <c r="J17" s="27"/>
      <c r="K17" s="27"/>
      <c r="L17" s="27">
        <f t="shared" si="0"/>
        <v>0</v>
      </c>
      <c r="M17" s="27"/>
      <c r="N17" s="27"/>
      <c r="O17" s="36">
        <f>+P16</f>
        <v>0</v>
      </c>
      <c r="P17" s="36"/>
      <c r="Q17" s="36">
        <f t="shared" si="2"/>
        <v>0</v>
      </c>
      <c r="R17" s="36"/>
      <c r="S17" s="28"/>
    </row>
    <row r="18" spans="1:19" ht="15" customHeight="1">
      <c r="A18" s="25">
        <f t="shared" si="1"/>
        <v>44090</v>
      </c>
      <c r="B18" s="20" t="s">
        <v>62</v>
      </c>
      <c r="C18" s="20" t="s">
        <v>38</v>
      </c>
      <c r="D18" s="18"/>
      <c r="E18" s="18"/>
      <c r="F18" s="28"/>
      <c r="G18" s="28"/>
      <c r="H18" s="28"/>
      <c r="I18" s="28"/>
      <c r="J18" s="28"/>
      <c r="K18" s="28"/>
      <c r="L18" s="27">
        <f t="shared" si="0"/>
        <v>0</v>
      </c>
      <c r="M18" s="28"/>
      <c r="N18" s="28"/>
      <c r="O18" s="36">
        <f>+P17</f>
        <v>0</v>
      </c>
      <c r="P18" s="36"/>
      <c r="Q18" s="36">
        <f t="shared" si="2"/>
        <v>0</v>
      </c>
      <c r="R18" s="36"/>
      <c r="S18" s="28"/>
    </row>
    <row r="19" spans="1:19" ht="15" customHeight="1">
      <c r="A19" s="25">
        <f t="shared" si="1"/>
        <v>44091</v>
      </c>
      <c r="B19" s="20" t="s">
        <v>62</v>
      </c>
      <c r="C19" s="20" t="s">
        <v>38</v>
      </c>
      <c r="D19" s="28"/>
      <c r="E19" s="28"/>
      <c r="F19" s="28"/>
      <c r="G19" s="28"/>
      <c r="H19" s="28"/>
      <c r="I19" s="28"/>
      <c r="J19" s="28"/>
      <c r="K19" s="28"/>
      <c r="L19" s="27">
        <f t="shared" si="0"/>
        <v>0</v>
      </c>
      <c r="M19" s="28"/>
      <c r="N19" s="28"/>
      <c r="O19" s="36">
        <f>+P18</f>
        <v>0</v>
      </c>
      <c r="P19" s="36"/>
      <c r="Q19" s="36">
        <f t="shared" si="2"/>
        <v>0</v>
      </c>
      <c r="R19" s="36"/>
      <c r="S19" s="28"/>
    </row>
    <row r="20" spans="1:19" ht="15" customHeight="1">
      <c r="A20" s="25">
        <f t="shared" si="1"/>
        <v>44092</v>
      </c>
      <c r="B20" s="20" t="s">
        <v>62</v>
      </c>
      <c r="C20" s="20" t="s">
        <v>38</v>
      </c>
      <c r="D20" s="28"/>
      <c r="E20" s="28"/>
      <c r="F20" s="28"/>
      <c r="G20" s="28"/>
      <c r="H20" s="28"/>
      <c r="I20" s="28"/>
      <c r="J20" s="28"/>
      <c r="K20" s="28"/>
      <c r="L20" s="27">
        <f t="shared" si="0"/>
        <v>0</v>
      </c>
      <c r="M20" s="28"/>
      <c r="N20" s="28"/>
      <c r="O20" s="36">
        <f>+P19</f>
        <v>0</v>
      </c>
      <c r="P20" s="36"/>
      <c r="Q20" s="36">
        <f t="shared" si="2"/>
        <v>0</v>
      </c>
      <c r="R20" s="36"/>
      <c r="S20" s="28"/>
    </row>
    <row r="21" spans="1:19" ht="15" customHeight="1">
      <c r="A21" s="25">
        <f t="shared" si="1"/>
        <v>44093</v>
      </c>
      <c r="B21" s="20" t="s">
        <v>62</v>
      </c>
      <c r="C21" s="20" t="s">
        <v>38</v>
      </c>
      <c r="D21" s="28"/>
      <c r="E21" s="28"/>
      <c r="F21" s="26"/>
      <c r="G21" s="22"/>
      <c r="H21" s="23"/>
      <c r="I21" s="22"/>
      <c r="J21" s="27"/>
      <c r="K21" s="27"/>
      <c r="L21" s="27">
        <f t="shared" si="0"/>
        <v>0</v>
      </c>
      <c r="M21" s="27"/>
      <c r="N21" s="27"/>
      <c r="O21" s="36">
        <f t="shared" ref="O21:O33" si="4">+P20</f>
        <v>0</v>
      </c>
      <c r="P21" s="36"/>
      <c r="Q21" s="36">
        <f t="shared" si="2"/>
        <v>0</v>
      </c>
      <c r="R21" s="36"/>
      <c r="S21" s="28"/>
    </row>
    <row r="22" spans="1:19" ht="15" customHeight="1">
      <c r="A22" s="25">
        <f t="shared" si="1"/>
        <v>44094</v>
      </c>
      <c r="B22" s="20" t="s">
        <v>62</v>
      </c>
      <c r="C22" s="20" t="s">
        <v>38</v>
      </c>
      <c r="D22" s="28"/>
      <c r="E22" s="28"/>
      <c r="F22" s="28"/>
      <c r="G22" s="28"/>
      <c r="H22" s="28"/>
      <c r="I22" s="28"/>
      <c r="J22" s="28"/>
      <c r="K22" s="28"/>
      <c r="L22" s="27">
        <f t="shared" si="0"/>
        <v>0</v>
      </c>
      <c r="M22" s="28"/>
      <c r="N22" s="28"/>
      <c r="O22" s="36">
        <f t="shared" si="4"/>
        <v>0</v>
      </c>
      <c r="P22" s="36"/>
      <c r="Q22" s="36">
        <f t="shared" si="2"/>
        <v>0</v>
      </c>
      <c r="R22" s="36"/>
      <c r="S22" s="28"/>
    </row>
    <row r="23" spans="1:19" ht="15" customHeight="1">
      <c r="A23" s="25">
        <f t="shared" si="1"/>
        <v>44095</v>
      </c>
      <c r="B23" s="20" t="s">
        <v>62</v>
      </c>
      <c r="C23" s="20" t="s">
        <v>38</v>
      </c>
      <c r="D23" s="28"/>
      <c r="E23" s="28"/>
      <c r="F23" s="26"/>
      <c r="G23" s="22"/>
      <c r="H23" s="23"/>
      <c r="I23" s="22"/>
      <c r="J23" s="27"/>
      <c r="K23" s="27"/>
      <c r="L23" s="27">
        <f t="shared" si="0"/>
        <v>0</v>
      </c>
      <c r="M23" s="27"/>
      <c r="N23" s="27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>
      <c r="A24" s="25">
        <f t="shared" si="1"/>
        <v>44096</v>
      </c>
      <c r="B24" s="20" t="s">
        <v>62</v>
      </c>
      <c r="C24" s="20" t="s">
        <v>38</v>
      </c>
      <c r="D24" s="28"/>
      <c r="E24" s="28"/>
      <c r="F24" s="28"/>
      <c r="G24" s="28"/>
      <c r="H24" s="28"/>
      <c r="I24" s="28"/>
      <c r="J24" s="28"/>
      <c r="K24" s="28"/>
      <c r="L24" s="27">
        <f t="shared" si="0"/>
        <v>0</v>
      </c>
      <c r="M24" s="28"/>
      <c r="N24" s="28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>
      <c r="A25" s="25">
        <f t="shared" si="1"/>
        <v>44097</v>
      </c>
      <c r="B25" s="20" t="s">
        <v>62</v>
      </c>
      <c r="C25" s="20" t="s">
        <v>38</v>
      </c>
      <c r="D25" s="28"/>
      <c r="E25" s="28"/>
      <c r="F25" s="28"/>
      <c r="G25" s="28"/>
      <c r="H25" s="28"/>
      <c r="I25" s="28"/>
      <c r="J25" s="28"/>
      <c r="K25" s="28"/>
      <c r="L25" s="27">
        <f t="shared" si="0"/>
        <v>0</v>
      </c>
      <c r="M25" s="28"/>
      <c r="N25" s="28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>
      <c r="A26" s="25">
        <f t="shared" si="1"/>
        <v>44098</v>
      </c>
      <c r="B26" s="20" t="s">
        <v>62</v>
      </c>
      <c r="C26" s="20" t="s">
        <v>38</v>
      </c>
      <c r="D26" s="28"/>
      <c r="E26" s="28"/>
      <c r="F26" s="26"/>
      <c r="G26" s="22"/>
      <c r="H26" s="23"/>
      <c r="I26" s="22"/>
      <c r="J26" s="27"/>
      <c r="K26" s="27"/>
      <c r="L26" s="27">
        <f t="shared" si="0"/>
        <v>0</v>
      </c>
      <c r="M26" s="27"/>
      <c r="N26" s="27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>
      <c r="A27" s="25">
        <f t="shared" si="1"/>
        <v>44099</v>
      </c>
      <c r="B27" s="20" t="s">
        <v>62</v>
      </c>
      <c r="C27" s="20" t="s">
        <v>38</v>
      </c>
      <c r="D27" s="28"/>
      <c r="E27" s="28"/>
      <c r="F27" s="28"/>
      <c r="G27" s="28"/>
      <c r="H27" s="28"/>
      <c r="I27" s="28"/>
      <c r="J27" s="28"/>
      <c r="K27" s="28"/>
      <c r="L27" s="27">
        <f t="shared" si="0"/>
        <v>0</v>
      </c>
      <c r="M27" s="28"/>
      <c r="N27" s="28"/>
      <c r="O27" s="36">
        <f t="shared" si="4"/>
        <v>0</v>
      </c>
      <c r="P27" s="36"/>
      <c r="Q27" s="36">
        <f t="shared" si="2"/>
        <v>0</v>
      </c>
      <c r="R27" s="36"/>
      <c r="S27" s="28"/>
    </row>
    <row r="28" spans="1:19" ht="15" customHeight="1">
      <c r="A28" s="25">
        <f t="shared" si="1"/>
        <v>44100</v>
      </c>
      <c r="B28" s="20" t="s">
        <v>62</v>
      </c>
      <c r="C28" s="20" t="s">
        <v>38</v>
      </c>
      <c r="D28" s="28"/>
      <c r="E28" s="28"/>
      <c r="F28" s="26"/>
      <c r="G28" s="22"/>
      <c r="H28" s="23"/>
      <c r="I28" s="22"/>
      <c r="J28" s="27"/>
      <c r="K28" s="27"/>
      <c r="L28" s="27">
        <f t="shared" si="0"/>
        <v>0</v>
      </c>
      <c r="M28" s="27"/>
      <c r="N28" s="27"/>
      <c r="O28" s="36">
        <f t="shared" si="4"/>
        <v>0</v>
      </c>
      <c r="P28" s="36"/>
      <c r="Q28" s="36">
        <f t="shared" si="2"/>
        <v>0</v>
      </c>
      <c r="R28" s="36"/>
      <c r="S28" s="28"/>
    </row>
    <row r="29" spans="1:19" ht="15" customHeight="1">
      <c r="A29" s="25">
        <f t="shared" si="1"/>
        <v>44101</v>
      </c>
      <c r="B29" s="20" t="s">
        <v>62</v>
      </c>
      <c r="C29" s="20" t="s">
        <v>38</v>
      </c>
      <c r="D29" s="28"/>
      <c r="E29" s="28"/>
      <c r="F29" s="29"/>
      <c r="G29" s="22"/>
      <c r="H29" s="23"/>
      <c r="I29" s="22"/>
      <c r="J29" s="27"/>
      <c r="K29" s="27"/>
      <c r="L29" s="27">
        <f t="shared" si="0"/>
        <v>0</v>
      </c>
      <c r="M29" s="27"/>
      <c r="N29" s="27"/>
      <c r="O29" s="36">
        <f t="shared" si="4"/>
        <v>0</v>
      </c>
      <c r="P29" s="36"/>
      <c r="Q29" s="36">
        <f t="shared" si="2"/>
        <v>0</v>
      </c>
      <c r="R29" s="36"/>
      <c r="S29" s="28"/>
    </row>
    <row r="30" spans="1:19">
      <c r="A30" s="25">
        <f t="shared" si="1"/>
        <v>44102</v>
      </c>
      <c r="B30" s="20" t="s">
        <v>62</v>
      </c>
      <c r="C30" s="20" t="s">
        <v>38</v>
      </c>
      <c r="D30" s="28"/>
      <c r="E30" s="28"/>
      <c r="F30" s="29"/>
      <c r="G30" s="22"/>
      <c r="H30" s="23"/>
      <c r="I30" s="22"/>
      <c r="J30" s="27"/>
      <c r="K30" s="27"/>
      <c r="L30" s="27">
        <f t="shared" si="0"/>
        <v>0</v>
      </c>
      <c r="M30" s="27"/>
      <c r="N30" s="27"/>
      <c r="O30" s="36">
        <f t="shared" si="4"/>
        <v>0</v>
      </c>
      <c r="P30" s="36"/>
      <c r="Q30" s="36">
        <f t="shared" si="2"/>
        <v>0</v>
      </c>
      <c r="R30" s="36"/>
      <c r="S30" s="28"/>
    </row>
    <row r="31" spans="1:19">
      <c r="A31" s="25">
        <f t="shared" si="1"/>
        <v>44103</v>
      </c>
      <c r="B31" s="20" t="s">
        <v>62</v>
      </c>
      <c r="C31" s="20" t="s">
        <v>38</v>
      </c>
      <c r="D31" s="28"/>
      <c r="E31" s="28"/>
      <c r="F31" s="26"/>
      <c r="G31" s="29"/>
      <c r="H31" s="23"/>
      <c r="I31" s="30"/>
      <c r="J31" s="27"/>
      <c r="K31" s="27"/>
      <c r="L31" s="27">
        <f t="shared" si="0"/>
        <v>0</v>
      </c>
      <c r="M31" s="27"/>
      <c r="N31" s="27"/>
      <c r="O31" s="36">
        <f t="shared" si="4"/>
        <v>0</v>
      </c>
      <c r="P31" s="36"/>
      <c r="Q31" s="36">
        <f t="shared" si="2"/>
        <v>0</v>
      </c>
      <c r="R31" s="36"/>
      <c r="S31" s="28"/>
    </row>
    <row r="32" spans="1:19">
      <c r="A32" s="25">
        <f t="shared" si="1"/>
        <v>44104</v>
      </c>
      <c r="B32" s="20" t="s">
        <v>62</v>
      </c>
      <c r="C32" s="20" t="s">
        <v>38</v>
      </c>
      <c r="D32" s="28"/>
      <c r="E32" s="28"/>
      <c r="F32" s="31"/>
      <c r="G32" s="22"/>
      <c r="H32" s="23"/>
      <c r="I32" s="22"/>
      <c r="J32" s="27"/>
      <c r="K32" s="27"/>
      <c r="L32" s="27">
        <f t="shared" si="0"/>
        <v>0</v>
      </c>
      <c r="M32" s="27"/>
      <c r="N32" s="27"/>
      <c r="O32" s="36">
        <f t="shared" si="4"/>
        <v>0</v>
      </c>
      <c r="P32" s="36"/>
      <c r="Q32" s="36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38</v>
      </c>
      <c r="D33" s="28"/>
      <c r="E33" s="28"/>
      <c r="F33" s="31"/>
      <c r="G33" s="22"/>
      <c r="H33" s="23"/>
      <c r="I33" s="22"/>
      <c r="J33" s="27"/>
      <c r="K33" s="27"/>
      <c r="L33" s="27">
        <f>J33+K33</f>
        <v>0</v>
      </c>
      <c r="M33" s="27"/>
      <c r="N33" s="27"/>
      <c r="O33" s="36">
        <f t="shared" si="4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4271.12</v>
      </c>
      <c r="K34" s="16">
        <f t="shared" ref="K34:N34" si="5">SUM(K2:K33)</f>
        <v>298.98</v>
      </c>
      <c r="L34" s="16">
        <f t="shared" si="5"/>
        <v>4570.1000000000004</v>
      </c>
      <c r="M34" s="15"/>
      <c r="N34" s="16">
        <f t="shared" si="5"/>
        <v>232.41800000000003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20.919205913483463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5"/>
  <sheetViews>
    <sheetView topLeftCell="G1" workbookViewId="0">
      <selection activeCell="Q11" sqref="Q11"/>
    </sheetView>
  </sheetViews>
  <sheetFormatPr defaultColWidth="9" defaultRowHeight="15"/>
  <cols>
    <col min="1" max="1" width="13.425781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7.42578125" style="1" customWidth="1"/>
    <col min="7" max="7" width="17" style="1" customWidth="1"/>
    <col min="8" max="8" width="31.85546875" style="1" customWidth="1"/>
    <col min="9" max="9" width="12.85546875" style="1" customWidth="1"/>
    <col min="10" max="10" width="13.42578125" style="1" customWidth="1"/>
    <col min="11" max="11" width="12.28515625" style="1" customWidth="1"/>
    <col min="12" max="12" width="12.5703125" style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0.7109375" style="37" customWidth="1"/>
    <col min="17" max="18" width="9" style="37"/>
    <col min="19" max="19" width="12.28515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39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39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45.75" customHeight="1">
      <c r="A4" s="25">
        <f t="shared" ref="A4:A32" si="0">+A3+1</f>
        <v>44077</v>
      </c>
      <c r="B4" s="20" t="s">
        <v>62</v>
      </c>
      <c r="C4" s="20" t="s">
        <v>39</v>
      </c>
      <c r="D4" s="18" t="s">
        <v>73</v>
      </c>
      <c r="E4" s="18" t="s">
        <v>74</v>
      </c>
      <c r="F4" s="77" t="s">
        <v>166</v>
      </c>
      <c r="G4" s="75" t="s">
        <v>75</v>
      </c>
      <c r="H4" s="28" t="s">
        <v>76</v>
      </c>
      <c r="I4" s="75" t="s">
        <v>4</v>
      </c>
      <c r="J4" s="28">
        <v>934.58</v>
      </c>
      <c r="K4" s="28">
        <v>65.42</v>
      </c>
      <c r="L4" s="27">
        <f t="shared" ref="L4:L33" si="1">J4+K4</f>
        <v>1000</v>
      </c>
      <c r="M4" s="28">
        <v>19.07</v>
      </c>
      <c r="N4" s="28">
        <v>52.44</v>
      </c>
      <c r="O4" s="36">
        <v>0</v>
      </c>
      <c r="P4" s="36">
        <v>0</v>
      </c>
      <c r="Q4" s="35">
        <f t="shared" ref="Q4:Q33" si="2">+P4-O4</f>
        <v>0</v>
      </c>
      <c r="R4" s="36">
        <v>169941</v>
      </c>
      <c r="S4" s="81" t="s">
        <v>164</v>
      </c>
    </row>
    <row r="5" spans="1:19" ht="45.75" customHeight="1">
      <c r="A5" s="25">
        <v>44077</v>
      </c>
      <c r="B5" s="20" t="s">
        <v>62</v>
      </c>
      <c r="C5" s="20" t="s">
        <v>39</v>
      </c>
      <c r="D5" s="18" t="s">
        <v>73</v>
      </c>
      <c r="E5" s="18" t="s">
        <v>74</v>
      </c>
      <c r="F5" s="77" t="s">
        <v>165</v>
      </c>
      <c r="G5" s="75" t="s">
        <v>75</v>
      </c>
      <c r="H5" s="28" t="s">
        <v>76</v>
      </c>
      <c r="I5" s="75" t="s">
        <v>4</v>
      </c>
      <c r="J5" s="28">
        <v>841.12</v>
      </c>
      <c r="K5" s="28">
        <v>58.88</v>
      </c>
      <c r="L5" s="27">
        <f t="shared" si="1"/>
        <v>900</v>
      </c>
      <c r="M5" s="28">
        <v>19.07</v>
      </c>
      <c r="N5" s="28">
        <v>47.19</v>
      </c>
      <c r="O5" s="36">
        <v>169939</v>
      </c>
      <c r="P5" s="36">
        <v>170202</v>
      </c>
      <c r="Q5" s="35">
        <f t="shared" si="2"/>
        <v>263</v>
      </c>
      <c r="R5" s="36">
        <v>170200</v>
      </c>
      <c r="S5" s="81" t="s">
        <v>153</v>
      </c>
    </row>
    <row r="6" spans="1:19" ht="15" customHeight="1">
      <c r="A6" s="25">
        <f>+A4+1</f>
        <v>44078</v>
      </c>
      <c r="B6" s="20" t="s">
        <v>62</v>
      </c>
      <c r="C6" s="20" t="s">
        <v>39</v>
      </c>
      <c r="D6" s="18" t="s">
        <v>73</v>
      </c>
      <c r="E6" s="18" t="s">
        <v>74</v>
      </c>
      <c r="F6" s="75" t="s">
        <v>98</v>
      </c>
      <c r="G6" s="75" t="s">
        <v>75</v>
      </c>
      <c r="H6" s="28" t="s">
        <v>76</v>
      </c>
      <c r="I6" s="75" t="s">
        <v>4</v>
      </c>
      <c r="J6" s="28">
        <v>429.91</v>
      </c>
      <c r="K6" s="28">
        <v>30.09</v>
      </c>
      <c r="L6" s="27">
        <f t="shared" si="1"/>
        <v>460</v>
      </c>
      <c r="M6" s="28">
        <v>19.07</v>
      </c>
      <c r="N6" s="28">
        <v>24.12</v>
      </c>
      <c r="O6" s="36">
        <f>+P4</f>
        <v>0</v>
      </c>
      <c r="P6" s="36">
        <v>170399</v>
      </c>
      <c r="Q6" s="35">
        <f t="shared" si="2"/>
        <v>170399</v>
      </c>
      <c r="R6" s="36">
        <v>170397</v>
      </c>
      <c r="S6" s="28"/>
    </row>
    <row r="7" spans="1:19" ht="15" customHeight="1">
      <c r="A7" s="25">
        <f t="shared" si="0"/>
        <v>44079</v>
      </c>
      <c r="B7" s="20" t="s">
        <v>62</v>
      </c>
      <c r="C7" s="20" t="s">
        <v>39</v>
      </c>
      <c r="D7" s="18" t="s">
        <v>73</v>
      </c>
      <c r="E7" s="18" t="s">
        <v>74</v>
      </c>
      <c r="F7" s="80" t="s">
        <v>116</v>
      </c>
      <c r="G7" s="79" t="s">
        <v>117</v>
      </c>
      <c r="H7" s="78" t="s">
        <v>118</v>
      </c>
      <c r="I7" s="79" t="s">
        <v>4</v>
      </c>
      <c r="J7" s="27">
        <v>635.51</v>
      </c>
      <c r="K7" s="27">
        <v>44.49</v>
      </c>
      <c r="L7" s="27">
        <f t="shared" si="1"/>
        <v>680</v>
      </c>
      <c r="M7" s="27">
        <v>19.07</v>
      </c>
      <c r="N7" s="27">
        <v>35.658000000000001</v>
      </c>
      <c r="O7" s="36">
        <f t="shared" ref="O7:O33" si="3">+P6</f>
        <v>170399</v>
      </c>
      <c r="P7" s="36">
        <v>170729</v>
      </c>
      <c r="Q7" s="35">
        <f t="shared" si="2"/>
        <v>330</v>
      </c>
      <c r="R7" s="36">
        <v>169941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39</v>
      </c>
      <c r="D8" s="18" t="s">
        <v>73</v>
      </c>
      <c r="E8" s="18" t="s">
        <v>74</v>
      </c>
      <c r="F8" s="75" t="s">
        <v>132</v>
      </c>
      <c r="G8" s="75" t="s">
        <v>75</v>
      </c>
      <c r="H8" s="28" t="s">
        <v>76</v>
      </c>
      <c r="I8" s="75" t="s">
        <v>100</v>
      </c>
      <c r="J8" s="28">
        <v>485.98</v>
      </c>
      <c r="K8" s="28">
        <v>34.020000000000003</v>
      </c>
      <c r="L8" s="27">
        <f t="shared" si="1"/>
        <v>520</v>
      </c>
      <c r="M8" s="28">
        <v>19.07</v>
      </c>
      <c r="N8" s="28">
        <v>27.27</v>
      </c>
      <c r="O8" s="36">
        <f t="shared" si="3"/>
        <v>170729</v>
      </c>
      <c r="P8" s="36">
        <v>170957</v>
      </c>
      <c r="Q8" s="35">
        <f t="shared" si="2"/>
        <v>228</v>
      </c>
      <c r="R8" s="36">
        <v>170955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39</v>
      </c>
      <c r="D9" s="18" t="s">
        <v>73</v>
      </c>
      <c r="E9" s="18" t="s">
        <v>74</v>
      </c>
      <c r="F9" s="75" t="s">
        <v>145</v>
      </c>
      <c r="G9" s="75" t="s">
        <v>117</v>
      </c>
      <c r="H9" s="28" t="s">
        <v>118</v>
      </c>
      <c r="I9" s="75" t="s">
        <v>4</v>
      </c>
      <c r="J9" s="28">
        <v>415.7</v>
      </c>
      <c r="K9" s="28">
        <v>29.1</v>
      </c>
      <c r="L9" s="27">
        <f t="shared" si="1"/>
        <v>444.8</v>
      </c>
      <c r="M9" s="28">
        <v>19.07</v>
      </c>
      <c r="N9" s="28">
        <v>23.326000000000001</v>
      </c>
      <c r="O9" s="36">
        <f t="shared" si="3"/>
        <v>170957</v>
      </c>
      <c r="P9" s="36">
        <v>171172</v>
      </c>
      <c r="Q9" s="35">
        <f t="shared" si="2"/>
        <v>215</v>
      </c>
      <c r="R9" s="36">
        <v>169941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39</v>
      </c>
      <c r="D10" s="18" t="s">
        <v>73</v>
      </c>
      <c r="E10" s="18" t="s">
        <v>74</v>
      </c>
      <c r="F10" s="26" t="s">
        <v>187</v>
      </c>
      <c r="G10" s="22" t="s">
        <v>117</v>
      </c>
      <c r="H10" s="28" t="s">
        <v>118</v>
      </c>
      <c r="I10" s="22" t="s">
        <v>4</v>
      </c>
      <c r="J10" s="27">
        <v>439.25</v>
      </c>
      <c r="K10" s="27">
        <v>30.75</v>
      </c>
      <c r="L10" s="27">
        <f t="shared" si="1"/>
        <v>470</v>
      </c>
      <c r="M10" s="27">
        <v>19.07</v>
      </c>
      <c r="N10" s="27">
        <v>24.646000000000001</v>
      </c>
      <c r="O10" s="36">
        <v>171172</v>
      </c>
      <c r="P10" s="36">
        <v>171394</v>
      </c>
      <c r="Q10" s="35">
        <f t="shared" si="2"/>
        <v>222</v>
      </c>
      <c r="R10" s="36">
        <v>171385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39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39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39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39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39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39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39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39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39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39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39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39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39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39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39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39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39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39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39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39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39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39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39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4182.0499999999993</v>
      </c>
      <c r="K34" s="16">
        <f t="shared" ref="K34:N34" si="4">SUM(K2:K33)</f>
        <v>292.75000000000006</v>
      </c>
      <c r="L34" s="16">
        <f t="shared" si="4"/>
        <v>4474.8</v>
      </c>
      <c r="M34" s="15"/>
      <c r="N34" s="16">
        <f t="shared" si="4"/>
        <v>234.65000000000003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20.720221606648195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topLeftCell="I1" workbookViewId="0">
      <selection activeCell="Q11" sqref="Q11"/>
    </sheetView>
  </sheetViews>
  <sheetFormatPr defaultColWidth="9" defaultRowHeight="15"/>
  <cols>
    <col min="1" max="1" width="1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4.7109375" style="1" bestFit="1" customWidth="1"/>
    <col min="7" max="7" width="28" style="1" customWidth="1"/>
    <col min="8" max="8" width="48.285156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0.28515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40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40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31.5" customHeight="1">
      <c r="A4" s="25">
        <f t="shared" ref="A4:A32" si="0">+A3+1</f>
        <v>44077</v>
      </c>
      <c r="B4" s="20" t="s">
        <v>62</v>
      </c>
      <c r="C4" s="20" t="s">
        <v>40</v>
      </c>
      <c r="D4" s="18" t="s">
        <v>77</v>
      </c>
      <c r="E4" s="18" t="s">
        <v>78</v>
      </c>
      <c r="F4" s="75" t="s">
        <v>169</v>
      </c>
      <c r="G4" s="75" t="s">
        <v>162</v>
      </c>
      <c r="H4" s="28" t="s">
        <v>79</v>
      </c>
      <c r="I4" s="75" t="s">
        <v>4</v>
      </c>
      <c r="J4" s="28">
        <v>1672.9</v>
      </c>
      <c r="K4" s="28">
        <v>117.1</v>
      </c>
      <c r="L4" s="27">
        <f t="shared" ref="L4:L33" si="1">J4+K4</f>
        <v>1790</v>
      </c>
      <c r="M4" s="28">
        <v>41.19</v>
      </c>
      <c r="N4" s="28">
        <v>86.638000000000005</v>
      </c>
      <c r="O4" s="36">
        <v>0</v>
      </c>
      <c r="P4" s="36">
        <v>0</v>
      </c>
      <c r="Q4" s="35">
        <f t="shared" ref="Q4:Q33" si="2">+P4-O4</f>
        <v>0</v>
      </c>
      <c r="R4" s="36">
        <v>169851</v>
      </c>
      <c r="S4" s="81" t="s">
        <v>167</v>
      </c>
    </row>
    <row r="5" spans="1:19" ht="36" customHeight="1">
      <c r="A5" s="25">
        <v>44077</v>
      </c>
      <c r="B5" s="20" t="s">
        <v>62</v>
      </c>
      <c r="C5" s="20" t="s">
        <v>40</v>
      </c>
      <c r="D5" s="18" t="s">
        <v>77</v>
      </c>
      <c r="E5" s="18" t="s">
        <v>78</v>
      </c>
      <c r="F5" s="75" t="s">
        <v>170</v>
      </c>
      <c r="G5" s="75" t="s">
        <v>75</v>
      </c>
      <c r="H5" s="28" t="s">
        <v>76</v>
      </c>
      <c r="I5" s="75" t="s">
        <v>100</v>
      </c>
      <c r="J5" s="28">
        <v>738.32</v>
      </c>
      <c r="K5" s="28">
        <v>51.68</v>
      </c>
      <c r="L5" s="27">
        <f t="shared" si="1"/>
        <v>790</v>
      </c>
      <c r="M5" s="28">
        <v>19.07</v>
      </c>
      <c r="N5" s="28">
        <v>41.43</v>
      </c>
      <c r="O5" s="36">
        <v>169831</v>
      </c>
      <c r="P5" s="36">
        <v>170061</v>
      </c>
      <c r="Q5" s="35">
        <f t="shared" si="2"/>
        <v>230</v>
      </c>
      <c r="R5" s="36">
        <v>170059</v>
      </c>
      <c r="S5" s="81" t="s">
        <v>168</v>
      </c>
    </row>
    <row r="6" spans="1:19" ht="15" customHeight="1">
      <c r="A6" s="25">
        <f>+A4+1</f>
        <v>44078</v>
      </c>
      <c r="B6" s="20" t="s">
        <v>62</v>
      </c>
      <c r="C6" s="20" t="s">
        <v>40</v>
      </c>
      <c r="D6" s="18" t="s">
        <v>77</v>
      </c>
      <c r="E6" s="18" t="s">
        <v>78</v>
      </c>
      <c r="F6" s="75" t="s">
        <v>99</v>
      </c>
      <c r="G6" s="75" t="s">
        <v>75</v>
      </c>
      <c r="H6" s="28" t="s">
        <v>76</v>
      </c>
      <c r="I6" s="75" t="s">
        <v>100</v>
      </c>
      <c r="J6" s="28">
        <v>532.71</v>
      </c>
      <c r="K6" s="28">
        <v>37.29</v>
      </c>
      <c r="L6" s="27">
        <f t="shared" si="1"/>
        <v>570</v>
      </c>
      <c r="M6" s="28">
        <v>19.07</v>
      </c>
      <c r="N6" s="28">
        <v>29.89</v>
      </c>
      <c r="O6" s="36">
        <f>+P4</f>
        <v>0</v>
      </c>
      <c r="P6" s="36">
        <v>170283</v>
      </c>
      <c r="Q6" s="35">
        <f t="shared" si="2"/>
        <v>170283</v>
      </c>
      <c r="R6" s="36">
        <v>170281</v>
      </c>
      <c r="S6" s="28"/>
    </row>
    <row r="7" spans="1:19" ht="15" customHeight="1">
      <c r="A7" s="25">
        <f t="shared" si="0"/>
        <v>44079</v>
      </c>
      <c r="B7" s="20" t="s">
        <v>62</v>
      </c>
      <c r="C7" s="20" t="s">
        <v>40</v>
      </c>
      <c r="D7" s="18" t="s">
        <v>77</v>
      </c>
      <c r="E7" s="18" t="s">
        <v>78</v>
      </c>
      <c r="F7" s="80" t="s">
        <v>119</v>
      </c>
      <c r="G7" s="79" t="s">
        <v>75</v>
      </c>
      <c r="H7" s="78" t="s">
        <v>76</v>
      </c>
      <c r="I7" s="79" t="s">
        <v>100</v>
      </c>
      <c r="J7" s="27">
        <v>448.6</v>
      </c>
      <c r="K7" s="27">
        <v>31.4</v>
      </c>
      <c r="L7" s="27">
        <f t="shared" si="1"/>
        <v>480</v>
      </c>
      <c r="M7" s="27">
        <v>19.07</v>
      </c>
      <c r="N7" s="27">
        <v>25.17</v>
      </c>
      <c r="O7" s="36">
        <f t="shared" ref="O7:O33" si="3">+P6</f>
        <v>170283</v>
      </c>
      <c r="P7" s="36">
        <v>170488</v>
      </c>
      <c r="Q7" s="35">
        <f t="shared" si="2"/>
        <v>205</v>
      </c>
      <c r="R7" s="36">
        <v>170486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40</v>
      </c>
      <c r="D8" s="18" t="s">
        <v>77</v>
      </c>
      <c r="E8" s="18" t="s">
        <v>78</v>
      </c>
      <c r="F8" s="75" t="s">
        <v>133</v>
      </c>
      <c r="G8" s="75" t="s">
        <v>75</v>
      </c>
      <c r="H8" s="28" t="s">
        <v>76</v>
      </c>
      <c r="I8" s="75" t="s">
        <v>100</v>
      </c>
      <c r="J8" s="28">
        <v>355.14</v>
      </c>
      <c r="K8" s="28">
        <v>24.86</v>
      </c>
      <c r="L8" s="27">
        <f t="shared" si="1"/>
        <v>380</v>
      </c>
      <c r="M8" s="28">
        <v>19.07</v>
      </c>
      <c r="N8" s="28">
        <v>19.93</v>
      </c>
      <c r="O8" s="36">
        <f t="shared" si="3"/>
        <v>170488</v>
      </c>
      <c r="P8" s="36">
        <v>170651</v>
      </c>
      <c r="Q8" s="35">
        <f t="shared" si="2"/>
        <v>163</v>
      </c>
      <c r="R8" s="36">
        <v>4225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40</v>
      </c>
      <c r="D9" s="18" t="s">
        <v>77</v>
      </c>
      <c r="E9" s="18" t="s">
        <v>78</v>
      </c>
      <c r="F9" s="75" t="s">
        <v>146</v>
      </c>
      <c r="G9" s="75" t="s">
        <v>75</v>
      </c>
      <c r="H9" s="28" t="s">
        <v>76</v>
      </c>
      <c r="I9" s="75" t="s">
        <v>100</v>
      </c>
      <c r="J9" s="28">
        <v>345.79</v>
      </c>
      <c r="K9" s="28">
        <v>24.21</v>
      </c>
      <c r="L9" s="27">
        <f t="shared" si="1"/>
        <v>370</v>
      </c>
      <c r="M9" s="28">
        <v>19.07</v>
      </c>
      <c r="N9" s="28">
        <v>19.399999999999999</v>
      </c>
      <c r="O9" s="36">
        <f t="shared" si="3"/>
        <v>170651</v>
      </c>
      <c r="P9" s="36">
        <v>170811</v>
      </c>
      <c r="Q9" s="35">
        <f t="shared" si="2"/>
        <v>160</v>
      </c>
      <c r="R9" s="36">
        <v>170809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40</v>
      </c>
      <c r="D10" s="18" t="s">
        <v>77</v>
      </c>
      <c r="E10" s="18" t="s">
        <v>78</v>
      </c>
      <c r="F10" s="26" t="s">
        <v>188</v>
      </c>
      <c r="G10" s="22" t="s">
        <v>75</v>
      </c>
      <c r="H10" s="28" t="s">
        <v>76</v>
      </c>
      <c r="I10" s="75" t="s">
        <v>100</v>
      </c>
      <c r="J10" s="27">
        <v>568.22</v>
      </c>
      <c r="K10" s="27">
        <v>39.78</v>
      </c>
      <c r="L10" s="27">
        <f t="shared" si="1"/>
        <v>608</v>
      </c>
      <c r="M10" s="27">
        <v>19.07</v>
      </c>
      <c r="N10" s="27">
        <v>31.88</v>
      </c>
      <c r="O10" s="36">
        <v>170811</v>
      </c>
      <c r="P10" s="36">
        <v>171097</v>
      </c>
      <c r="Q10" s="35">
        <f t="shared" si="2"/>
        <v>286</v>
      </c>
      <c r="R10" s="36">
        <v>171095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40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40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40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40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40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40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40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40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40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40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40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40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40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40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40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40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40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40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40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40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40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40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40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4661.68</v>
      </c>
      <c r="K34" s="16">
        <f t="shared" ref="K34:N34" si="4">SUM(K2:K33)</f>
        <v>326.31999999999994</v>
      </c>
      <c r="L34" s="16">
        <f t="shared" si="4"/>
        <v>4988</v>
      </c>
      <c r="M34" s="15"/>
      <c r="N34" s="16">
        <f t="shared" si="4"/>
        <v>254.33800000000005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19.116294065377566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5"/>
  <sheetViews>
    <sheetView topLeftCell="H1" workbookViewId="0">
      <selection activeCell="Q11" sqref="Q11"/>
    </sheetView>
  </sheetViews>
  <sheetFormatPr defaultColWidth="9" defaultRowHeight="15"/>
  <cols>
    <col min="1" max="1" width="13.8554687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6" style="1" customWidth="1"/>
    <col min="7" max="7" width="28.28515625" style="1" customWidth="1"/>
    <col min="8" max="8" width="28.85546875" style="1" customWidth="1"/>
    <col min="9" max="9" width="9.5703125" style="1" customWidth="1"/>
    <col min="10" max="10" width="11.710937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0.140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41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41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34.5" customHeight="1">
      <c r="A4" s="25">
        <f t="shared" ref="A4:A32" si="0">+A3+1</f>
        <v>44077</v>
      </c>
      <c r="B4" s="20" t="s">
        <v>62</v>
      </c>
      <c r="C4" s="20" t="s">
        <v>41</v>
      </c>
      <c r="D4" s="18" t="s">
        <v>80</v>
      </c>
      <c r="E4" s="18" t="s">
        <v>81</v>
      </c>
      <c r="F4" s="75" t="s">
        <v>171</v>
      </c>
      <c r="G4" s="75" t="s">
        <v>69</v>
      </c>
      <c r="H4" s="28" t="s">
        <v>70</v>
      </c>
      <c r="I4" s="75" t="s">
        <v>4</v>
      </c>
      <c r="J4" s="28">
        <v>934.58</v>
      </c>
      <c r="K4" s="28">
        <v>65.42</v>
      </c>
      <c r="L4" s="27">
        <f t="shared" ref="L4:L33" si="1">J4+K4</f>
        <v>1000</v>
      </c>
      <c r="M4" s="28">
        <v>22</v>
      </c>
      <c r="N4" s="28">
        <v>45.454000000000001</v>
      </c>
      <c r="O4" s="36">
        <v>0</v>
      </c>
      <c r="P4" s="36">
        <v>0</v>
      </c>
      <c r="Q4" s="35">
        <f t="shared" ref="Q4:Q33" si="2">+P4-O4</f>
        <v>0</v>
      </c>
      <c r="R4" s="36">
        <v>207942</v>
      </c>
      <c r="S4" s="81" t="s">
        <v>164</v>
      </c>
    </row>
    <row r="5" spans="1:19" ht="34.5" customHeight="1">
      <c r="A5" s="25">
        <v>44077</v>
      </c>
      <c r="B5" s="20" t="s">
        <v>62</v>
      </c>
      <c r="C5" s="20" t="s">
        <v>41</v>
      </c>
      <c r="D5" s="18" t="s">
        <v>80</v>
      </c>
      <c r="E5" s="18" t="s">
        <v>81</v>
      </c>
      <c r="F5" s="75" t="s">
        <v>172</v>
      </c>
      <c r="G5" s="75" t="s">
        <v>173</v>
      </c>
      <c r="H5" s="28" t="s">
        <v>82</v>
      </c>
      <c r="I5" s="75" t="s">
        <v>4</v>
      </c>
      <c r="J5" s="28">
        <v>598.13</v>
      </c>
      <c r="K5" s="28">
        <v>41.87</v>
      </c>
      <c r="L5" s="27">
        <f t="shared" si="1"/>
        <v>640</v>
      </c>
      <c r="M5" s="28">
        <v>22.12</v>
      </c>
      <c r="N5" s="28">
        <v>28.93</v>
      </c>
      <c r="O5" s="36">
        <v>207916</v>
      </c>
      <c r="P5" s="36">
        <v>208188</v>
      </c>
      <c r="Q5" s="35">
        <f t="shared" si="2"/>
        <v>272</v>
      </c>
      <c r="R5" s="36">
        <v>208165</v>
      </c>
      <c r="S5" s="81" t="s">
        <v>153</v>
      </c>
    </row>
    <row r="6" spans="1:19" ht="15" customHeight="1">
      <c r="A6" s="25">
        <f>+A4+1</f>
        <v>44078</v>
      </c>
      <c r="B6" s="20" t="s">
        <v>62</v>
      </c>
      <c r="C6" s="20" t="s">
        <v>41</v>
      </c>
      <c r="D6" s="18" t="s">
        <v>80</v>
      </c>
      <c r="E6" s="18" t="s">
        <v>81</v>
      </c>
      <c r="F6" s="75" t="s">
        <v>101</v>
      </c>
      <c r="G6" s="75" t="s">
        <v>102</v>
      </c>
      <c r="H6" s="28" t="s">
        <v>82</v>
      </c>
      <c r="I6" s="75" t="s">
        <v>4</v>
      </c>
      <c r="J6" s="28">
        <v>588.79</v>
      </c>
      <c r="K6" s="28">
        <v>41.21</v>
      </c>
      <c r="L6" s="27">
        <f t="shared" si="1"/>
        <v>630</v>
      </c>
      <c r="M6" s="28">
        <v>22.12</v>
      </c>
      <c r="N6" s="28">
        <v>28.48</v>
      </c>
      <c r="O6" s="36">
        <f>+P4</f>
        <v>0</v>
      </c>
      <c r="P6" s="36">
        <v>208436</v>
      </c>
      <c r="Q6" s="35">
        <f t="shared" si="2"/>
        <v>208436</v>
      </c>
      <c r="R6" s="36">
        <v>208412</v>
      </c>
      <c r="S6" s="28"/>
    </row>
    <row r="7" spans="1:19" ht="15" customHeight="1">
      <c r="A7" s="25">
        <f t="shared" si="0"/>
        <v>44079</v>
      </c>
      <c r="B7" s="20" t="s">
        <v>62</v>
      </c>
      <c r="C7" s="20" t="s">
        <v>41</v>
      </c>
      <c r="D7" s="18" t="s">
        <v>80</v>
      </c>
      <c r="E7" s="18" t="s">
        <v>81</v>
      </c>
      <c r="F7" s="80" t="s">
        <v>120</v>
      </c>
      <c r="G7" s="79" t="s">
        <v>102</v>
      </c>
      <c r="H7" s="78" t="s">
        <v>82</v>
      </c>
      <c r="I7" s="79" t="s">
        <v>4</v>
      </c>
      <c r="J7" s="27">
        <v>653.27</v>
      </c>
      <c r="K7" s="27">
        <v>45.73</v>
      </c>
      <c r="L7" s="27">
        <f>J7+K7</f>
        <v>699</v>
      </c>
      <c r="M7" s="27">
        <v>22.12</v>
      </c>
      <c r="N7" s="27">
        <v>31.6</v>
      </c>
      <c r="O7" s="36">
        <f t="shared" ref="O7:O33" si="3">+P6</f>
        <v>208436</v>
      </c>
      <c r="P7" s="36">
        <v>208716</v>
      </c>
      <c r="Q7" s="35">
        <f t="shared" si="2"/>
        <v>280</v>
      </c>
      <c r="R7" s="36">
        <v>208692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41</v>
      </c>
      <c r="D8" s="18" t="s">
        <v>80</v>
      </c>
      <c r="E8" s="18" t="s">
        <v>81</v>
      </c>
      <c r="F8" s="75" t="s">
        <v>134</v>
      </c>
      <c r="G8" s="75" t="s">
        <v>102</v>
      </c>
      <c r="H8" s="28" t="s">
        <v>82</v>
      </c>
      <c r="I8" s="75" t="s">
        <v>4</v>
      </c>
      <c r="J8" s="28">
        <v>504.67</v>
      </c>
      <c r="K8" s="28">
        <v>35.33</v>
      </c>
      <c r="L8" s="27">
        <f>J8+K8</f>
        <v>540</v>
      </c>
      <c r="M8" s="28">
        <v>22.12</v>
      </c>
      <c r="N8" s="28">
        <v>24.41</v>
      </c>
      <c r="O8" s="36">
        <v>208716</v>
      </c>
      <c r="P8" s="36">
        <v>208929</v>
      </c>
      <c r="Q8" s="35">
        <f t="shared" si="2"/>
        <v>213</v>
      </c>
      <c r="R8" s="36">
        <v>208906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41</v>
      </c>
      <c r="D9" s="18" t="s">
        <v>80</v>
      </c>
      <c r="E9" s="18" t="s">
        <v>81</v>
      </c>
      <c r="F9" s="75" t="s">
        <v>147</v>
      </c>
      <c r="G9" s="75" t="s">
        <v>102</v>
      </c>
      <c r="H9" s="28" t="s">
        <v>82</v>
      </c>
      <c r="I9" s="75" t="s">
        <v>4</v>
      </c>
      <c r="J9" s="28">
        <v>766.36</v>
      </c>
      <c r="K9" s="28">
        <v>53.64</v>
      </c>
      <c r="L9" s="27">
        <f t="shared" si="1"/>
        <v>820</v>
      </c>
      <c r="M9" s="28">
        <v>22.12</v>
      </c>
      <c r="N9" s="28">
        <v>37.07</v>
      </c>
      <c r="O9" s="36">
        <f t="shared" si="3"/>
        <v>208929</v>
      </c>
      <c r="P9" s="36">
        <v>209242</v>
      </c>
      <c r="Q9" s="35">
        <f t="shared" si="2"/>
        <v>313</v>
      </c>
      <c r="R9" s="36">
        <v>209219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41</v>
      </c>
      <c r="D10" s="18" t="s">
        <v>80</v>
      </c>
      <c r="E10" s="18" t="s">
        <v>81</v>
      </c>
      <c r="F10" s="26" t="s">
        <v>189</v>
      </c>
      <c r="G10" s="22" t="s">
        <v>102</v>
      </c>
      <c r="H10" s="28" t="s">
        <v>82</v>
      </c>
      <c r="I10" s="22" t="s">
        <v>4</v>
      </c>
      <c r="J10" s="27">
        <v>495.33</v>
      </c>
      <c r="K10" s="27">
        <v>34.67</v>
      </c>
      <c r="L10" s="27">
        <f t="shared" si="1"/>
        <v>530</v>
      </c>
      <c r="M10" s="27">
        <v>22.12</v>
      </c>
      <c r="N10" s="27">
        <v>23.96</v>
      </c>
      <c r="O10" s="36">
        <v>209242</v>
      </c>
      <c r="P10" s="36">
        <v>209461</v>
      </c>
      <c r="Q10" s="35">
        <f t="shared" si="2"/>
        <v>219</v>
      </c>
      <c r="R10" s="36">
        <v>209438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41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41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41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41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41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41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41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41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41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41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41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41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41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41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41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41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41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41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41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41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41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41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41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4541.13</v>
      </c>
      <c r="K34" s="16">
        <f t="shared" ref="K34:N34" si="4">SUM(K2:K33)</f>
        <v>317.87</v>
      </c>
      <c r="L34" s="16">
        <f t="shared" si="4"/>
        <v>4859</v>
      </c>
      <c r="M34" s="15"/>
      <c r="N34" s="16">
        <f t="shared" si="4"/>
        <v>219.904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22.109647846332944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5"/>
  <sheetViews>
    <sheetView topLeftCell="H1" workbookViewId="0">
      <selection activeCell="Q11" sqref="Q11"/>
    </sheetView>
  </sheetViews>
  <sheetFormatPr defaultColWidth="9" defaultRowHeight="15"/>
  <cols>
    <col min="1" max="1" width="13.710937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6.28515625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2.140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62</v>
      </c>
      <c r="C2" s="20" t="s">
        <v>42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62</v>
      </c>
      <c r="C3" s="20" t="s">
        <v>42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50.25" customHeight="1">
      <c r="A4" s="25">
        <f t="shared" ref="A4:A32" si="0">+A3+1</f>
        <v>44077</v>
      </c>
      <c r="B4" s="20" t="s">
        <v>62</v>
      </c>
      <c r="C4" s="20" t="s">
        <v>42</v>
      </c>
      <c r="D4" s="18" t="s">
        <v>83</v>
      </c>
      <c r="E4" s="18" t="s">
        <v>84</v>
      </c>
      <c r="F4" s="75" t="s">
        <v>174</v>
      </c>
      <c r="G4" s="75" t="s">
        <v>85</v>
      </c>
      <c r="H4" s="28" t="s">
        <v>86</v>
      </c>
      <c r="I4" s="75" t="s">
        <v>4</v>
      </c>
      <c r="J4" s="28">
        <v>934.58</v>
      </c>
      <c r="K4" s="28">
        <v>65.42</v>
      </c>
      <c r="L4" s="27">
        <f t="shared" ref="L4:L33" si="1">J4+K4</f>
        <v>1000</v>
      </c>
      <c r="M4" s="28">
        <v>19.100000000000001</v>
      </c>
      <c r="N4" s="28">
        <v>52.36</v>
      </c>
      <c r="O4" s="36">
        <v>0</v>
      </c>
      <c r="P4" s="36">
        <v>0</v>
      </c>
      <c r="Q4" s="35">
        <f t="shared" ref="Q4:Q33" si="2">+P4-O4</f>
        <v>0</v>
      </c>
      <c r="R4" s="36">
        <v>222887</v>
      </c>
      <c r="S4" s="81" t="s">
        <v>164</v>
      </c>
    </row>
    <row r="5" spans="1:19" ht="50.25" customHeight="1">
      <c r="A5" s="25">
        <v>44077</v>
      </c>
      <c r="B5" s="20" t="s">
        <v>62</v>
      </c>
      <c r="C5" s="20" t="s">
        <v>42</v>
      </c>
      <c r="D5" s="18" t="s">
        <v>83</v>
      </c>
      <c r="E5" s="18" t="s">
        <v>84</v>
      </c>
      <c r="F5" s="75" t="s">
        <v>175</v>
      </c>
      <c r="G5" s="75" t="s">
        <v>85</v>
      </c>
      <c r="H5" s="28" t="s">
        <v>86</v>
      </c>
      <c r="I5" s="75" t="s">
        <v>4</v>
      </c>
      <c r="J5" s="28">
        <v>785.05</v>
      </c>
      <c r="K5" s="28">
        <v>54.95</v>
      </c>
      <c r="L5" s="27">
        <f t="shared" si="1"/>
        <v>840</v>
      </c>
      <c r="M5" s="28">
        <v>19.100000000000001</v>
      </c>
      <c r="N5" s="28">
        <v>43.98</v>
      </c>
      <c r="O5" s="36">
        <v>222835</v>
      </c>
      <c r="P5" s="36">
        <v>223240</v>
      </c>
      <c r="Q5" s="35">
        <f t="shared" si="2"/>
        <v>405</v>
      </c>
      <c r="R5" s="36">
        <v>223189</v>
      </c>
      <c r="S5" s="81" t="s">
        <v>153</v>
      </c>
    </row>
    <row r="6" spans="1:19" ht="15" customHeight="1">
      <c r="A6" s="25">
        <f>+A4+1</f>
        <v>44078</v>
      </c>
      <c r="B6" s="20" t="s">
        <v>62</v>
      </c>
      <c r="C6" s="20" t="s">
        <v>42</v>
      </c>
      <c r="D6" s="18"/>
      <c r="E6" s="18"/>
      <c r="F6" s="28"/>
      <c r="G6" s="28"/>
      <c r="H6" s="28"/>
      <c r="I6" s="28"/>
      <c r="J6" s="28"/>
      <c r="K6" s="28"/>
      <c r="L6" s="27">
        <f t="shared" si="1"/>
        <v>0</v>
      </c>
      <c r="M6" s="28"/>
      <c r="N6" s="28"/>
      <c r="O6" s="36">
        <v>0</v>
      </c>
      <c r="P6" s="36">
        <v>0</v>
      </c>
      <c r="Q6" s="35">
        <f t="shared" si="2"/>
        <v>0</v>
      </c>
      <c r="R6" s="36"/>
      <c r="S6" s="28"/>
    </row>
    <row r="7" spans="1:19" ht="15" customHeight="1">
      <c r="A7" s="25">
        <f t="shared" si="0"/>
        <v>44079</v>
      </c>
      <c r="B7" s="20" t="s">
        <v>62</v>
      </c>
      <c r="C7" s="20" t="s">
        <v>42</v>
      </c>
      <c r="D7" s="18" t="s">
        <v>83</v>
      </c>
      <c r="E7" s="18" t="s">
        <v>84</v>
      </c>
      <c r="F7" s="80" t="s">
        <v>121</v>
      </c>
      <c r="G7" s="79" t="s">
        <v>75</v>
      </c>
      <c r="H7" s="78" t="s">
        <v>76</v>
      </c>
      <c r="I7" s="79" t="s">
        <v>100</v>
      </c>
      <c r="J7" s="27">
        <v>737.48</v>
      </c>
      <c r="K7" s="27">
        <v>51.62</v>
      </c>
      <c r="L7" s="27">
        <f t="shared" si="1"/>
        <v>789.1</v>
      </c>
      <c r="M7" s="27">
        <v>19.07</v>
      </c>
      <c r="N7" s="27">
        <v>41.38</v>
      </c>
      <c r="O7" s="36">
        <v>223250</v>
      </c>
      <c r="P7" s="36">
        <v>223558</v>
      </c>
      <c r="Q7" s="35">
        <f t="shared" si="2"/>
        <v>308</v>
      </c>
      <c r="R7" s="36">
        <v>223556</v>
      </c>
      <c r="S7" s="28"/>
    </row>
    <row r="8" spans="1:19" ht="15" customHeight="1">
      <c r="A8" s="25">
        <f t="shared" si="0"/>
        <v>44080</v>
      </c>
      <c r="B8" s="20" t="s">
        <v>62</v>
      </c>
      <c r="C8" s="20" t="s">
        <v>42</v>
      </c>
      <c r="D8" s="18" t="s">
        <v>83</v>
      </c>
      <c r="E8" s="18" t="s">
        <v>84</v>
      </c>
      <c r="F8" s="75" t="s">
        <v>135</v>
      </c>
      <c r="G8" s="75" t="s">
        <v>136</v>
      </c>
      <c r="H8" s="28" t="s">
        <v>137</v>
      </c>
      <c r="I8" s="75" t="s">
        <v>4</v>
      </c>
      <c r="J8" s="28">
        <v>560.75</v>
      </c>
      <c r="K8" s="28">
        <v>39.25</v>
      </c>
      <c r="L8" s="27">
        <f t="shared" si="1"/>
        <v>600</v>
      </c>
      <c r="M8" s="28">
        <v>19.059999999999999</v>
      </c>
      <c r="N8" s="28">
        <v>31.48</v>
      </c>
      <c r="O8" s="36">
        <f t="shared" ref="O8:O33" si="3">+P7</f>
        <v>223558</v>
      </c>
      <c r="P8" s="36">
        <v>223877</v>
      </c>
      <c r="Q8" s="35">
        <f t="shared" si="2"/>
        <v>319</v>
      </c>
      <c r="R8" s="36">
        <v>223861</v>
      </c>
      <c r="S8" s="28"/>
    </row>
    <row r="9" spans="1:19" ht="15" customHeight="1">
      <c r="A9" s="25">
        <f t="shared" si="0"/>
        <v>44081</v>
      </c>
      <c r="B9" s="20" t="s">
        <v>62</v>
      </c>
      <c r="C9" s="20" t="s">
        <v>42</v>
      </c>
      <c r="D9" s="18" t="s">
        <v>83</v>
      </c>
      <c r="E9" s="18" t="s">
        <v>84</v>
      </c>
      <c r="F9" s="75" t="s">
        <v>148</v>
      </c>
      <c r="G9" s="75" t="s">
        <v>75</v>
      </c>
      <c r="H9" s="28" t="s">
        <v>76</v>
      </c>
      <c r="I9" s="75" t="s">
        <v>100</v>
      </c>
      <c r="J9" s="28">
        <v>544.49</v>
      </c>
      <c r="K9" s="28">
        <v>38.11</v>
      </c>
      <c r="L9" s="27">
        <f t="shared" si="1"/>
        <v>582.6</v>
      </c>
      <c r="M9" s="28">
        <v>19.07</v>
      </c>
      <c r="N9" s="28">
        <v>30.55</v>
      </c>
      <c r="O9" s="36">
        <f t="shared" si="3"/>
        <v>223877</v>
      </c>
      <c r="P9" s="36">
        <v>224159</v>
      </c>
      <c r="Q9" s="35">
        <f t="shared" si="2"/>
        <v>282</v>
      </c>
      <c r="R9" s="36">
        <v>224158</v>
      </c>
      <c r="S9" s="28"/>
    </row>
    <row r="10" spans="1:19" ht="15" customHeight="1">
      <c r="A10" s="25">
        <f t="shared" si="0"/>
        <v>44082</v>
      </c>
      <c r="B10" s="20" t="s">
        <v>62</v>
      </c>
      <c r="C10" s="20" t="s">
        <v>42</v>
      </c>
      <c r="D10" s="18" t="s">
        <v>83</v>
      </c>
      <c r="E10" s="18" t="s">
        <v>84</v>
      </c>
      <c r="F10" s="26" t="s">
        <v>190</v>
      </c>
      <c r="G10" s="22" t="s">
        <v>191</v>
      </c>
      <c r="H10" s="23" t="s">
        <v>192</v>
      </c>
      <c r="I10" s="22" t="s">
        <v>4</v>
      </c>
      <c r="J10" s="27">
        <v>570.09</v>
      </c>
      <c r="K10" s="27">
        <v>39.909999999999997</v>
      </c>
      <c r="L10" s="27">
        <f t="shared" si="1"/>
        <v>610</v>
      </c>
      <c r="M10" s="27">
        <v>19.100000000000001</v>
      </c>
      <c r="N10" s="27">
        <v>31.94</v>
      </c>
      <c r="O10" s="36">
        <v>224159</v>
      </c>
      <c r="P10" s="36">
        <v>224465</v>
      </c>
      <c r="Q10" s="35">
        <f t="shared" si="2"/>
        <v>306</v>
      </c>
      <c r="R10" s="36">
        <v>224444</v>
      </c>
      <c r="S10" s="28"/>
    </row>
    <row r="11" spans="1:19" ht="15" customHeight="1">
      <c r="A11" s="25">
        <f t="shared" si="0"/>
        <v>44083</v>
      </c>
      <c r="B11" s="20" t="s">
        <v>62</v>
      </c>
      <c r="C11" s="20" t="s">
        <v>42</v>
      </c>
      <c r="D11" s="18"/>
      <c r="E11" s="18"/>
      <c r="F11" s="28"/>
      <c r="G11" s="28"/>
      <c r="H11" s="28"/>
      <c r="I11" s="28"/>
      <c r="J11" s="28"/>
      <c r="K11" s="28"/>
      <c r="L11" s="27">
        <f t="shared" si="1"/>
        <v>0</v>
      </c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62</v>
      </c>
      <c r="C12" s="20" t="s">
        <v>42</v>
      </c>
      <c r="D12" s="18"/>
      <c r="E12" s="18"/>
      <c r="F12" s="26"/>
      <c r="G12" s="22"/>
      <c r="H12" s="23"/>
      <c r="I12" s="22"/>
      <c r="J12" s="27"/>
      <c r="K12" s="27"/>
      <c r="L12" s="27">
        <f t="shared" si="1"/>
        <v>0</v>
      </c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62</v>
      </c>
      <c r="C13" s="20" t="s">
        <v>42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62</v>
      </c>
      <c r="C14" s="20" t="s">
        <v>42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62</v>
      </c>
      <c r="C15" s="20" t="s">
        <v>42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62</v>
      </c>
      <c r="C16" s="20" t="s">
        <v>42</v>
      </c>
      <c r="D16" s="18"/>
      <c r="E16" s="18"/>
      <c r="F16" s="28"/>
      <c r="G16" s="28"/>
      <c r="H16" s="28"/>
      <c r="I16" s="28"/>
      <c r="J16" s="28"/>
      <c r="K16" s="28"/>
      <c r="L16" s="27">
        <f t="shared" si="1"/>
        <v>0</v>
      </c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62</v>
      </c>
      <c r="C17" s="20" t="s">
        <v>42</v>
      </c>
      <c r="D17" s="18"/>
      <c r="E17" s="18"/>
      <c r="F17" s="26"/>
      <c r="G17" s="22"/>
      <c r="H17" s="23"/>
      <c r="I17" s="22"/>
      <c r="J17" s="27"/>
      <c r="K17" s="27"/>
      <c r="L17" s="27">
        <f t="shared" si="1"/>
        <v>0</v>
      </c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62</v>
      </c>
      <c r="C18" s="20" t="s">
        <v>42</v>
      </c>
      <c r="D18" s="18"/>
      <c r="E18" s="1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62</v>
      </c>
      <c r="C19" s="20" t="s">
        <v>42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62</v>
      </c>
      <c r="C20" s="20" t="s">
        <v>42</v>
      </c>
      <c r="D20" s="28"/>
      <c r="E20" s="28"/>
      <c r="F20" s="28"/>
      <c r="G20" s="28"/>
      <c r="H20" s="28"/>
      <c r="I20" s="28"/>
      <c r="J20" s="28"/>
      <c r="K20" s="28"/>
      <c r="L20" s="27">
        <f t="shared" si="1"/>
        <v>0</v>
      </c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62</v>
      </c>
      <c r="C21" s="20" t="s">
        <v>42</v>
      </c>
      <c r="D21" s="28"/>
      <c r="E21" s="28"/>
      <c r="F21" s="26"/>
      <c r="G21" s="22"/>
      <c r="H21" s="23"/>
      <c r="I21" s="22"/>
      <c r="J21" s="27"/>
      <c r="K21" s="27"/>
      <c r="L21" s="27">
        <f t="shared" si="1"/>
        <v>0</v>
      </c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62</v>
      </c>
      <c r="C22" s="20" t="s">
        <v>42</v>
      </c>
      <c r="D22" s="28"/>
      <c r="E22" s="28"/>
      <c r="F22" s="28"/>
      <c r="G22" s="28"/>
      <c r="H22" s="28"/>
      <c r="I22" s="28"/>
      <c r="J22" s="28"/>
      <c r="K22" s="28"/>
      <c r="L22" s="27">
        <f t="shared" si="1"/>
        <v>0</v>
      </c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62</v>
      </c>
      <c r="C23" s="20" t="s">
        <v>42</v>
      </c>
      <c r="D23" s="28"/>
      <c r="E23" s="28"/>
      <c r="F23" s="26"/>
      <c r="G23" s="22"/>
      <c r="H23" s="23"/>
      <c r="I23" s="22"/>
      <c r="J23" s="27"/>
      <c r="K23" s="27"/>
      <c r="L23" s="27">
        <f t="shared" si="1"/>
        <v>0</v>
      </c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62</v>
      </c>
      <c r="C24" s="20" t="s">
        <v>42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62</v>
      </c>
      <c r="C25" s="20" t="s">
        <v>42</v>
      </c>
      <c r="D25" s="28"/>
      <c r="E25" s="28"/>
      <c r="F25" s="28"/>
      <c r="G25" s="28"/>
      <c r="H25" s="28"/>
      <c r="I25" s="28"/>
      <c r="J25" s="28"/>
      <c r="K25" s="28"/>
      <c r="L25" s="27">
        <f t="shared" si="1"/>
        <v>0</v>
      </c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62</v>
      </c>
      <c r="C26" s="20" t="s">
        <v>42</v>
      </c>
      <c r="D26" s="28"/>
      <c r="E26" s="28"/>
      <c r="F26" s="26"/>
      <c r="G26" s="22"/>
      <c r="H26" s="23"/>
      <c r="I26" s="22"/>
      <c r="J26" s="27"/>
      <c r="K26" s="27"/>
      <c r="L26" s="27">
        <f t="shared" si="1"/>
        <v>0</v>
      </c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62</v>
      </c>
      <c r="C27" s="20" t="s">
        <v>42</v>
      </c>
      <c r="D27" s="28"/>
      <c r="E27" s="28"/>
      <c r="F27" s="28"/>
      <c r="G27" s="28"/>
      <c r="H27" s="28"/>
      <c r="I27" s="28"/>
      <c r="J27" s="28"/>
      <c r="K27" s="28"/>
      <c r="L27" s="27">
        <f t="shared" si="1"/>
        <v>0</v>
      </c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62</v>
      </c>
      <c r="C28" s="20" t="s">
        <v>42</v>
      </c>
      <c r="D28" s="28"/>
      <c r="E28" s="28"/>
      <c r="F28" s="26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62</v>
      </c>
      <c r="C29" s="20" t="s">
        <v>42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62</v>
      </c>
      <c r="C30" s="20" t="s">
        <v>42</v>
      </c>
      <c r="D30" s="28"/>
      <c r="E30" s="28"/>
      <c r="F30" s="29"/>
      <c r="G30" s="22"/>
      <c r="H30" s="23"/>
      <c r="I30" s="22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62</v>
      </c>
      <c r="C31" s="20" t="s">
        <v>42</v>
      </c>
      <c r="D31" s="28"/>
      <c r="E31" s="28"/>
      <c r="F31" s="26"/>
      <c r="G31" s="29"/>
      <c r="H31" s="23"/>
      <c r="I31" s="30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62</v>
      </c>
      <c r="C32" s="20" t="s">
        <v>42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62</v>
      </c>
      <c r="C33" s="20" t="s">
        <v>42</v>
      </c>
      <c r="D33" s="28"/>
      <c r="E33" s="28"/>
      <c r="F33" s="31"/>
      <c r="G33" s="22"/>
      <c r="H33" s="23"/>
      <c r="I33" s="22"/>
      <c r="J33" s="27"/>
      <c r="K33" s="27"/>
      <c r="L33" s="27">
        <f t="shared" si="1"/>
        <v>0</v>
      </c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4132.4400000000005</v>
      </c>
      <c r="K34" s="16">
        <f t="shared" ref="K34:N34" si="4">SUM(K2:K33)</f>
        <v>289.26</v>
      </c>
      <c r="L34" s="16">
        <f t="shared" si="4"/>
        <v>4421.7</v>
      </c>
      <c r="M34" s="15"/>
      <c r="N34" s="16">
        <f t="shared" si="4"/>
        <v>231.69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20.984936768958523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Audit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dcterms:created xsi:type="dcterms:W3CDTF">2020-08-11T08:50:39Z</dcterms:created>
  <dcterms:modified xsi:type="dcterms:W3CDTF">2020-09-09T04:52:40Z</dcterms:modified>
</cp:coreProperties>
</file>