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36411248-EB17-4FA4-899A-E475F3C48ABE}" xr6:coauthVersionLast="45" xr6:coauthVersionMax="45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note" sheetId="11" r:id="rId1"/>
    <sheet name="ตัวอย่าง" sheetId="12" r:id="rId2"/>
    <sheet name="VAN1" sheetId="1" r:id="rId3"/>
    <sheet name="VAN2" sheetId="2" r:id="rId4"/>
    <sheet name="VAN3" sheetId="3" r:id="rId5"/>
    <sheet name="VAN4" sheetId="4" r:id="rId6"/>
    <sheet name="VAN5" sheetId="5" r:id="rId7"/>
    <sheet name="VAN6" sheetId="6" r:id="rId8"/>
    <sheet name="VAN7" sheetId="7" r:id="rId9"/>
    <sheet name="VAN8" sheetId="8" r:id="rId10"/>
    <sheet name="VAN9" sheetId="9" r:id="rId11"/>
    <sheet name="VAN10" sheetId="10" r:id="rId12"/>
    <sheet name="VAN11" sheetId="13" r:id="rId13"/>
    <sheet name="VAN12" sheetId="14" r:id="rId14"/>
    <sheet name="VAN13" sheetId="16" r:id="rId15"/>
    <sheet name="VAN99" sheetId="15" r:id="rId16"/>
  </sheets>
  <definedNames>
    <definedName name="_xlnm.Print_Area" localSheetId="2">'VAN1'!$F:$N</definedName>
    <definedName name="_xlnm.Print_Area" localSheetId="1">ตัวอย่าง!$F:$N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5" l="1"/>
  <c r="Q28" i="16"/>
  <c r="Q28" i="14"/>
  <c r="L28" i="14"/>
  <c r="L28" i="13"/>
  <c r="Q28" i="10"/>
  <c r="L28" i="10"/>
  <c r="Q28" i="9"/>
  <c r="Q28" i="8"/>
  <c r="L28" i="8"/>
  <c r="Q28" i="6"/>
  <c r="L28" i="6"/>
  <c r="Q28" i="5"/>
  <c r="L28" i="5"/>
  <c r="Q28" i="4"/>
  <c r="L28" i="4"/>
  <c r="Q28" i="3"/>
  <c r="L28" i="3"/>
  <c r="Q28" i="2"/>
  <c r="L28" i="2"/>
  <c r="I46" i="1"/>
  <c r="Q27" i="15" l="1"/>
  <c r="Q27" i="16"/>
  <c r="Q27" i="14"/>
  <c r="L27" i="14"/>
  <c r="L27" i="13"/>
  <c r="Q27" i="10"/>
  <c r="L27" i="10"/>
  <c r="Q27" i="9"/>
  <c r="Q27" i="8"/>
  <c r="L27" i="8"/>
  <c r="J49" i="7"/>
  <c r="Q27" i="6"/>
  <c r="L27" i="6"/>
  <c r="Q27" i="5"/>
  <c r="L27" i="5"/>
  <c r="Q27" i="4"/>
  <c r="L27" i="4"/>
  <c r="L27" i="3"/>
  <c r="Q27" i="2"/>
  <c r="L27" i="2"/>
  <c r="A31" i="1" l="1"/>
  <c r="A31" i="5"/>
  <c r="A31" i="13"/>
  <c r="A31" i="15"/>
  <c r="Q26" i="15"/>
  <c r="Q26" i="16"/>
  <c r="Q26" i="14"/>
  <c r="L26" i="14"/>
  <c r="Q26" i="13"/>
  <c r="Q27" i="13"/>
  <c r="Q28" i="13"/>
  <c r="Q29" i="13"/>
  <c r="Q30" i="13"/>
  <c r="Q31" i="13"/>
  <c r="Q32" i="13"/>
  <c r="L26" i="13"/>
  <c r="Q26" i="10"/>
  <c r="L26" i="10"/>
  <c r="Q26" i="9"/>
  <c r="Q26" i="8"/>
  <c r="L26" i="8"/>
  <c r="L27" i="7"/>
  <c r="Q26" i="6"/>
  <c r="L26" i="6"/>
  <c r="Q26" i="5"/>
  <c r="L26" i="5"/>
  <c r="Q26" i="4"/>
  <c r="L26" i="4"/>
  <c r="L26" i="3"/>
  <c r="Q26" i="2"/>
  <c r="L26" i="2"/>
  <c r="Q25" i="15" l="1"/>
  <c r="Q25" i="16"/>
  <c r="Q25" i="14"/>
  <c r="L25" i="14"/>
  <c r="L25" i="13"/>
  <c r="Q25" i="10"/>
  <c r="L25" i="10"/>
  <c r="Q25" i="9"/>
  <c r="Q25" i="8"/>
  <c r="L25" i="8"/>
  <c r="Q25" i="6"/>
  <c r="L25" i="6"/>
  <c r="Q25" i="5"/>
  <c r="L25" i="5"/>
  <c r="Q25" i="4"/>
  <c r="L25" i="4"/>
  <c r="Q25" i="2"/>
  <c r="L25" i="2"/>
  <c r="Q24" i="15" l="1"/>
  <c r="Q24" i="16"/>
  <c r="Q24" i="14"/>
  <c r="L24" i="14"/>
  <c r="Q24" i="10"/>
  <c r="Q24" i="9"/>
  <c r="L24" i="8"/>
  <c r="Q24" i="6"/>
  <c r="Q24" i="5"/>
  <c r="L24" i="5"/>
  <c r="Q24" i="4"/>
  <c r="L24" i="4"/>
  <c r="Q24" i="2"/>
  <c r="L24" i="2"/>
  <c r="Q24" i="1"/>
  <c r="Q23" i="15" l="1"/>
  <c r="Q23" i="16"/>
  <c r="Q23" i="14"/>
  <c r="L23" i="14"/>
  <c r="Q23" i="10"/>
  <c r="Q23" i="9"/>
  <c r="Q23" i="6"/>
  <c r="Q23" i="5"/>
  <c r="L23" i="5"/>
  <c r="Q23" i="4"/>
  <c r="L23" i="4"/>
  <c r="Q23" i="2"/>
  <c r="L23" i="2"/>
  <c r="L24" i="1"/>
  <c r="L25" i="1"/>
  <c r="L26" i="1"/>
  <c r="L27" i="1"/>
  <c r="L28" i="1"/>
  <c r="L29" i="1"/>
  <c r="L30" i="1"/>
  <c r="L31" i="1"/>
  <c r="L32" i="1"/>
  <c r="L33" i="1"/>
  <c r="L34" i="1"/>
  <c r="Q23" i="1"/>
  <c r="Q22" i="15" l="1"/>
  <c r="Q22" i="16"/>
  <c r="L22" i="16"/>
  <c r="L23" i="16"/>
  <c r="L24" i="16"/>
  <c r="L25" i="16"/>
  <c r="L26" i="16"/>
  <c r="L27" i="16"/>
  <c r="L28" i="16"/>
  <c r="L29" i="16"/>
  <c r="L30" i="16"/>
  <c r="L31" i="16"/>
  <c r="Q22" i="14"/>
  <c r="Q22" i="10"/>
  <c r="L22" i="10"/>
  <c r="Q22" i="9"/>
  <c r="Q23" i="7"/>
  <c r="Q24" i="7"/>
  <c r="Q25" i="7"/>
  <c r="Q22" i="6"/>
  <c r="L22" i="5"/>
  <c r="Q22" i="4"/>
  <c r="L22" i="4"/>
  <c r="Q22" i="2"/>
  <c r="L22" i="2"/>
  <c r="Q22" i="1"/>
  <c r="L20" i="15" l="1"/>
  <c r="L21" i="15"/>
  <c r="L22" i="15"/>
  <c r="L23" i="15"/>
  <c r="L24" i="15"/>
  <c r="L25" i="15"/>
  <c r="L26" i="15"/>
  <c r="L27" i="15"/>
  <c r="L28" i="15"/>
  <c r="L29" i="15"/>
  <c r="Q21" i="14"/>
  <c r="Q20" i="14"/>
  <c r="Q21" i="13"/>
  <c r="Q22" i="13"/>
  <c r="Q23" i="13"/>
  <c r="Q24" i="13"/>
  <c r="Q25" i="13"/>
  <c r="L21" i="4"/>
  <c r="Q21" i="2"/>
  <c r="L21" i="2"/>
  <c r="Q21" i="1"/>
  <c r="Q20" i="1" l="1"/>
  <c r="Q19" i="16" l="1"/>
  <c r="Q20" i="16"/>
  <c r="Q21" i="16"/>
  <c r="Q19" i="10"/>
  <c r="Q20" i="10"/>
  <c r="Q21" i="10"/>
  <c r="Q19" i="5"/>
  <c r="Q20" i="5"/>
  <c r="Q21" i="5"/>
  <c r="Q22" i="5"/>
  <c r="L19" i="5"/>
  <c r="L20" i="5"/>
  <c r="L21" i="5"/>
  <c r="Q19" i="7" l="1"/>
  <c r="Q17" i="15"/>
  <c r="Q18" i="15"/>
  <c r="Q19" i="15"/>
  <c r="Q20" i="15"/>
  <c r="Q21" i="15"/>
  <c r="Q18" i="13"/>
  <c r="Q19" i="13"/>
  <c r="Q20" i="13"/>
  <c r="L17" i="13"/>
  <c r="L18" i="13"/>
  <c r="L19" i="13"/>
  <c r="L20" i="13"/>
  <c r="L21" i="13"/>
  <c r="L22" i="13"/>
  <c r="L23" i="13"/>
  <c r="L24" i="13"/>
  <c r="Q17" i="8"/>
  <c r="Q18" i="8"/>
  <c r="Q19" i="8"/>
  <c r="Q20" i="8"/>
  <c r="Q21" i="8"/>
  <c r="Q22" i="8"/>
  <c r="Q23" i="8"/>
  <c r="Q24" i="8"/>
  <c r="L19" i="7"/>
  <c r="L20" i="7"/>
  <c r="L21" i="7"/>
  <c r="Q17" i="6" l="1"/>
  <c r="Q18" i="6"/>
  <c r="Q19" i="6"/>
  <c r="Q20" i="6"/>
  <c r="Q21" i="6"/>
  <c r="L17" i="6"/>
  <c r="L18" i="6"/>
  <c r="L19" i="6"/>
  <c r="L20" i="6"/>
  <c r="L21" i="6"/>
  <c r="L22" i="6"/>
  <c r="L23" i="6"/>
  <c r="L24" i="6"/>
  <c r="Q17" i="4"/>
  <c r="Q18" i="4"/>
  <c r="Q19" i="4"/>
  <c r="Q20" i="4"/>
  <c r="Q21" i="4"/>
  <c r="Q17" i="3"/>
  <c r="Q18" i="3"/>
  <c r="Q19" i="3"/>
  <c r="Q20" i="3"/>
  <c r="Q21" i="3"/>
  <c r="Q22" i="3"/>
  <c r="Q23" i="3"/>
  <c r="Q24" i="3"/>
  <c r="Q25" i="3"/>
  <c r="Q26" i="3"/>
  <c r="Q27" i="3"/>
  <c r="Q17" i="2"/>
  <c r="Q18" i="2"/>
  <c r="Q19" i="2"/>
  <c r="Q20" i="2"/>
  <c r="L17" i="2"/>
  <c r="L18" i="2"/>
  <c r="L19" i="2"/>
  <c r="L20" i="2"/>
  <c r="Q17" i="1"/>
  <c r="Q18" i="1"/>
  <c r="Q19" i="1"/>
  <c r="L17" i="1"/>
  <c r="L18" i="1"/>
  <c r="L19" i="1"/>
  <c r="L20" i="1"/>
  <c r="L21" i="1"/>
  <c r="L22" i="1"/>
  <c r="L23" i="1"/>
  <c r="L16" i="9" l="1"/>
  <c r="L17" i="9"/>
  <c r="L18" i="9"/>
  <c r="Q16" i="6"/>
  <c r="L16" i="6"/>
  <c r="Q16" i="4"/>
  <c r="Q16" i="3"/>
  <c r="Q16" i="2"/>
  <c r="L16" i="2"/>
  <c r="Q16" i="1"/>
  <c r="L16" i="1"/>
  <c r="L14" i="5" l="1"/>
  <c r="L15" i="5"/>
  <c r="L16" i="5"/>
  <c r="L17" i="5"/>
  <c r="L18" i="5"/>
  <c r="Q14" i="5"/>
  <c r="Q15" i="5"/>
  <c r="Q16" i="5"/>
  <c r="Q17" i="5"/>
  <c r="Q18" i="5"/>
  <c r="Q14" i="15"/>
  <c r="Q15" i="15"/>
  <c r="Q16" i="15"/>
  <c r="Q14" i="16"/>
  <c r="Q15" i="16"/>
  <c r="Q16" i="16"/>
  <c r="Q17" i="16"/>
  <c r="Q18" i="16"/>
  <c r="L14" i="16"/>
  <c r="L15" i="16"/>
  <c r="L16" i="16"/>
  <c r="L17" i="16"/>
  <c r="L18" i="16"/>
  <c r="L19" i="16"/>
  <c r="L20" i="16"/>
  <c r="L21" i="16"/>
  <c r="L14" i="14"/>
  <c r="L15" i="14"/>
  <c r="L16" i="14"/>
  <c r="L17" i="14"/>
  <c r="L18" i="14"/>
  <c r="L19" i="14"/>
  <c r="L21" i="14"/>
  <c r="L22" i="14"/>
  <c r="Q14" i="14"/>
  <c r="Q15" i="14"/>
  <c r="Q16" i="14"/>
  <c r="Q17" i="14"/>
  <c r="Q18" i="14"/>
  <c r="Q19" i="14"/>
  <c r="Q14" i="13"/>
  <c r="Q15" i="13"/>
  <c r="Q16" i="13"/>
  <c r="Q17" i="13"/>
  <c r="L14" i="13"/>
  <c r="L15" i="13"/>
  <c r="L16" i="13"/>
  <c r="Q14" i="10"/>
  <c r="Q15" i="10"/>
  <c r="Q16" i="10"/>
  <c r="Q17" i="10"/>
  <c r="Q18" i="10"/>
  <c r="L14" i="10"/>
  <c r="L15" i="10"/>
  <c r="L16" i="10"/>
  <c r="L17" i="10"/>
  <c r="L18" i="10"/>
  <c r="L19" i="10"/>
  <c r="L20" i="10"/>
  <c r="L23" i="10"/>
  <c r="L24" i="10"/>
  <c r="Q14" i="9"/>
  <c r="Q15" i="9"/>
  <c r="Q16" i="9"/>
  <c r="Q17" i="9"/>
  <c r="Q18" i="9"/>
  <c r="Q19" i="9"/>
  <c r="Q20" i="9"/>
  <c r="Q21" i="9"/>
  <c r="Q14" i="8"/>
  <c r="Q15" i="8"/>
  <c r="Q16" i="8"/>
  <c r="L14" i="8"/>
  <c r="L15" i="8"/>
  <c r="L16" i="8"/>
  <c r="L17" i="8"/>
  <c r="L18" i="8"/>
  <c r="L19" i="8"/>
  <c r="L20" i="8"/>
  <c r="L21" i="8"/>
  <c r="L22" i="8"/>
  <c r="L23" i="8"/>
  <c r="Q14" i="7"/>
  <c r="Q15" i="7"/>
  <c r="Q16" i="7"/>
  <c r="Q17" i="7"/>
  <c r="Q18" i="7"/>
  <c r="Q20" i="7"/>
  <c r="Q21" i="7"/>
  <c r="Q22" i="7"/>
  <c r="Q26" i="7"/>
  <c r="Q27" i="7"/>
  <c r="Q28" i="7"/>
  <c r="Q29" i="7"/>
  <c r="Q30" i="7"/>
  <c r="Q31" i="7"/>
  <c r="Q15" i="6"/>
  <c r="L15" i="6"/>
  <c r="Q15" i="4"/>
  <c r="L15" i="4"/>
  <c r="Q15" i="3"/>
  <c r="L15" i="3"/>
  <c r="Q14" i="2"/>
  <c r="Q15" i="2"/>
  <c r="L15" i="2"/>
  <c r="Q15" i="1"/>
  <c r="L15" i="1"/>
  <c r="Q13" i="15" l="1"/>
  <c r="Q13" i="16"/>
  <c r="L13" i="16"/>
  <c r="Q13" i="14"/>
  <c r="Q13" i="13"/>
  <c r="L13" i="13"/>
  <c r="Q13" i="10"/>
  <c r="L13" i="10"/>
  <c r="Q13" i="9"/>
  <c r="Q13" i="8"/>
  <c r="L13" i="8"/>
  <c r="Q13" i="7"/>
  <c r="Q13" i="6"/>
  <c r="L13" i="6"/>
  <c r="Q13" i="5"/>
  <c r="L13" i="5"/>
  <c r="Q13" i="4"/>
  <c r="Q13" i="3"/>
  <c r="Q13" i="2"/>
  <c r="L13" i="2"/>
  <c r="L13" i="1"/>
  <c r="Q12" i="16" l="1"/>
  <c r="L12" i="16"/>
  <c r="Q12" i="14"/>
  <c r="Q12" i="13"/>
  <c r="Q12" i="10"/>
  <c r="L12" i="10"/>
  <c r="Q12" i="9"/>
  <c r="Q12" i="8"/>
  <c r="L12" i="8"/>
  <c r="Q12" i="7"/>
  <c r="Q12" i="6"/>
  <c r="L12" i="6"/>
  <c r="L12" i="5"/>
  <c r="Q12" i="3"/>
  <c r="Q12" i="2"/>
  <c r="L12" i="1"/>
  <c r="Q11" i="15" l="1"/>
  <c r="Q12" i="15"/>
  <c r="L10" i="15"/>
  <c r="L11" i="15"/>
  <c r="L12" i="15"/>
  <c r="L13" i="15"/>
  <c r="L14" i="15"/>
  <c r="L15" i="15"/>
  <c r="L16" i="15"/>
  <c r="L17" i="15"/>
  <c r="L18" i="15"/>
  <c r="L19" i="15"/>
  <c r="Q11" i="16"/>
  <c r="L11" i="16"/>
  <c r="Q11" i="14"/>
  <c r="L11" i="14"/>
  <c r="L12" i="14"/>
  <c r="L13" i="14"/>
  <c r="Q11" i="13"/>
  <c r="Q11" i="10"/>
  <c r="L11" i="10"/>
  <c r="Q11" i="9"/>
  <c r="Q11" i="8"/>
  <c r="L11" i="8"/>
  <c r="L11" i="6"/>
  <c r="Q11" i="3"/>
  <c r="Q11" i="2"/>
  <c r="L11" i="2"/>
  <c r="L11" i="1"/>
  <c r="Q10" i="16" l="1"/>
  <c r="Q10" i="14"/>
  <c r="L10" i="14"/>
  <c r="Q10" i="13"/>
  <c r="Q10" i="10"/>
  <c r="L10" i="10"/>
  <c r="L10" i="8"/>
  <c r="L10" i="6"/>
  <c r="L10" i="2"/>
  <c r="L10" i="1"/>
  <c r="Q9" i="15" l="1"/>
  <c r="Q9" i="13"/>
  <c r="L9" i="8"/>
  <c r="L9" i="6"/>
  <c r="L11" i="3"/>
  <c r="L12" i="3"/>
  <c r="L13" i="3"/>
  <c r="L16" i="3"/>
  <c r="L17" i="3"/>
  <c r="L18" i="3"/>
  <c r="L19" i="3"/>
  <c r="L20" i="3"/>
  <c r="L21" i="3"/>
  <c r="L22" i="3"/>
  <c r="L23" i="3"/>
  <c r="L24" i="3"/>
  <c r="L25" i="3"/>
  <c r="Q9" i="2"/>
  <c r="Q10" i="2"/>
  <c r="L9" i="2"/>
  <c r="L8" i="8" l="1"/>
  <c r="L8" i="6"/>
  <c r="Q8" i="2"/>
  <c r="L8" i="2"/>
  <c r="Q3" i="15" l="1"/>
  <c r="Q4" i="15"/>
  <c r="Q5" i="15"/>
  <c r="Q2" i="15"/>
  <c r="L3" i="15"/>
  <c r="L4" i="15"/>
  <c r="L5" i="15"/>
  <c r="L2" i="15"/>
  <c r="Q7" i="15"/>
  <c r="L7" i="15"/>
  <c r="Q6" i="15"/>
  <c r="L6" i="15"/>
  <c r="Q3" i="16"/>
  <c r="Q4" i="16"/>
  <c r="Q5" i="16"/>
  <c r="Q6" i="16"/>
  <c r="Q2" i="16"/>
  <c r="L3" i="16"/>
  <c r="L4" i="16"/>
  <c r="L2" i="16"/>
  <c r="Q7" i="16"/>
  <c r="L7" i="16"/>
  <c r="L6" i="16"/>
  <c r="L5" i="16"/>
  <c r="Q3" i="14"/>
  <c r="Q4" i="14"/>
  <c r="Q5" i="14"/>
  <c r="Q2" i="14"/>
  <c r="L3" i="14"/>
  <c r="L4" i="14"/>
  <c r="L5" i="14"/>
  <c r="L2" i="14"/>
  <c r="Q7" i="14"/>
  <c r="L7" i="14"/>
  <c r="Q6" i="14"/>
  <c r="L6" i="14"/>
  <c r="Q3" i="13"/>
  <c r="Q4" i="13"/>
  <c r="Q5" i="13"/>
  <c r="Q6" i="13"/>
  <c r="Q2" i="13"/>
  <c r="L3" i="13"/>
  <c r="L4" i="13"/>
  <c r="L5" i="13"/>
  <c r="L2" i="13"/>
  <c r="Q7" i="13"/>
  <c r="L7" i="13"/>
  <c r="L6" i="13"/>
  <c r="Q3" i="10"/>
  <c r="Q4" i="10"/>
  <c r="Q5" i="10"/>
  <c r="Q6" i="10"/>
  <c r="Q7" i="10"/>
  <c r="Q8" i="10"/>
  <c r="Q2" i="10"/>
  <c r="L3" i="10"/>
  <c r="L4" i="10"/>
  <c r="L5" i="10"/>
  <c r="L2" i="10"/>
  <c r="L7" i="10"/>
  <c r="L6" i="10"/>
  <c r="Q3" i="9"/>
  <c r="Q4" i="9"/>
  <c r="Q5" i="9"/>
  <c r="Q2" i="9"/>
  <c r="L3" i="9"/>
  <c r="L4" i="9"/>
  <c r="L2" i="9"/>
  <c r="Q7" i="9"/>
  <c r="L7" i="9"/>
  <c r="Q6" i="9"/>
  <c r="L6" i="9"/>
  <c r="L5" i="9"/>
  <c r="Q3" i="8"/>
  <c r="Q4" i="8"/>
  <c r="Q5" i="8"/>
  <c r="Q2" i="8"/>
  <c r="L3" i="8"/>
  <c r="L4" i="8"/>
  <c r="L2" i="8"/>
  <c r="Q7" i="8"/>
  <c r="L7" i="8"/>
  <c r="Q6" i="8"/>
  <c r="L6" i="8"/>
  <c r="L5" i="8"/>
  <c r="Q3" i="7"/>
  <c r="Q4" i="7"/>
  <c r="Q2" i="7"/>
  <c r="L3" i="7"/>
  <c r="L4" i="7"/>
  <c r="L2" i="7"/>
  <c r="Q7" i="7"/>
  <c r="L7" i="7"/>
  <c r="Q6" i="7"/>
  <c r="L6" i="7"/>
  <c r="Q5" i="7"/>
  <c r="L5" i="7"/>
  <c r="Q3" i="6"/>
  <c r="Q4" i="6"/>
  <c r="Q5" i="6"/>
  <c r="Q2" i="6"/>
  <c r="L3" i="6"/>
  <c r="L4" i="6"/>
  <c r="L5" i="6"/>
  <c r="L2" i="6"/>
  <c r="Q7" i="6"/>
  <c r="L7" i="6"/>
  <c r="Q6" i="6"/>
  <c r="L6" i="6"/>
  <c r="Q3" i="5"/>
  <c r="Q4" i="5"/>
  <c r="Q5" i="5"/>
  <c r="Q2" i="5"/>
  <c r="L3" i="5"/>
  <c r="L4" i="5"/>
  <c r="L2" i="5"/>
  <c r="Q7" i="5"/>
  <c r="L7" i="5"/>
  <c r="Q6" i="5"/>
  <c r="L6" i="5"/>
  <c r="L5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5" i="5"/>
  <c r="A6" i="5" s="1"/>
  <c r="A7" i="5" s="1"/>
  <c r="Q3" i="4"/>
  <c r="Q4" i="4"/>
  <c r="Q5" i="4"/>
  <c r="Q6" i="4"/>
  <c r="Q2" i="4"/>
  <c r="L3" i="4"/>
  <c r="L4" i="4"/>
  <c r="L2" i="4"/>
  <c r="Q7" i="4"/>
  <c r="L7" i="4"/>
  <c r="L6" i="4"/>
  <c r="L5" i="4"/>
  <c r="Q3" i="2"/>
  <c r="Q4" i="2"/>
  <c r="Q5" i="2"/>
  <c r="Q6" i="2"/>
  <c r="Q2" i="2"/>
  <c r="L3" i="2"/>
  <c r="L4" i="2"/>
  <c r="L5" i="2"/>
  <c r="L6" i="2"/>
  <c r="L2" i="2"/>
  <c r="Q7" i="2"/>
  <c r="L7" i="2"/>
  <c r="L3" i="3"/>
  <c r="L4" i="3"/>
  <c r="L5" i="3"/>
  <c r="L6" i="3"/>
  <c r="L7" i="3"/>
  <c r="L2" i="3"/>
  <c r="Q3" i="3"/>
  <c r="Q4" i="3"/>
  <c r="Q5" i="3"/>
  <c r="Q6" i="3"/>
  <c r="Q2" i="3"/>
  <c r="Q7" i="3"/>
  <c r="Q3" i="1"/>
  <c r="Q4" i="1"/>
  <c r="Q5" i="1"/>
  <c r="Q6" i="1"/>
  <c r="Q2" i="1"/>
  <c r="L3" i="1"/>
  <c r="L4" i="1"/>
  <c r="L2" i="1"/>
  <c r="Q8" i="15" l="1"/>
  <c r="L8" i="15"/>
  <c r="L9" i="15"/>
  <c r="Q8" i="16"/>
  <c r="Q9" i="16"/>
  <c r="L8" i="16"/>
  <c r="L9" i="16"/>
  <c r="L10" i="16"/>
  <c r="Q8" i="14"/>
  <c r="Q9" i="14"/>
  <c r="L8" i="13"/>
  <c r="L9" i="13"/>
  <c r="L10" i="13"/>
  <c r="L11" i="13"/>
  <c r="L12" i="13"/>
  <c r="Q8" i="13"/>
  <c r="Q9" i="10"/>
  <c r="Q8" i="9"/>
  <c r="Q9" i="9"/>
  <c r="Q10" i="9"/>
  <c r="Q8" i="8"/>
  <c r="Q9" i="8"/>
  <c r="Q10" i="8"/>
  <c r="Q8" i="7"/>
  <c r="Q9" i="7"/>
  <c r="Q10" i="7"/>
  <c r="Q11" i="7"/>
  <c r="Q8" i="6"/>
  <c r="Q9" i="6"/>
  <c r="Q10" i="6"/>
  <c r="Q11" i="6"/>
  <c r="Q8" i="5"/>
  <c r="Q9" i="5"/>
  <c r="Q10" i="5"/>
  <c r="Q11" i="5"/>
  <c r="Q12" i="5"/>
  <c r="L8" i="5"/>
  <c r="L9" i="5"/>
  <c r="L10" i="5"/>
  <c r="L11" i="5"/>
  <c r="Q8" i="4"/>
  <c r="Q9" i="4"/>
  <c r="Q10" i="4"/>
  <c r="Q11" i="4"/>
  <c r="Q12" i="4"/>
  <c r="L8" i="4"/>
  <c r="L9" i="4"/>
  <c r="L10" i="4"/>
  <c r="L11" i="4"/>
  <c r="L12" i="4"/>
  <c r="L13" i="4"/>
  <c r="L16" i="4"/>
  <c r="L17" i="4"/>
  <c r="L18" i="4"/>
  <c r="L19" i="4"/>
  <c r="L20" i="4"/>
  <c r="Q8" i="3"/>
  <c r="Q9" i="3"/>
  <c r="Q10" i="3"/>
  <c r="A11" i="1" l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L9" i="7"/>
  <c r="L10" i="7"/>
  <c r="L11" i="7"/>
  <c r="L12" i="7"/>
  <c r="L13" i="7"/>
  <c r="L14" i="7"/>
  <c r="L15" i="7"/>
  <c r="L16" i="7"/>
  <c r="L17" i="7"/>
  <c r="L18" i="7"/>
  <c r="L22" i="7"/>
  <c r="L23" i="7"/>
  <c r="L24" i="7"/>
  <c r="L25" i="7"/>
  <c r="L26" i="7"/>
  <c r="Q11" i="1"/>
  <c r="O30" i="1"/>
  <c r="O31" i="1"/>
  <c r="O32" i="1"/>
  <c r="O33" i="1"/>
  <c r="O34" i="1"/>
  <c r="L5" i="1"/>
  <c r="Q13" i="1" l="1"/>
  <c r="L9" i="9" l="1"/>
  <c r="L39" i="16" l="1"/>
  <c r="N36" i="16"/>
  <c r="K36" i="16"/>
  <c r="J36" i="16"/>
  <c r="O35" i="16"/>
  <c r="Q35" i="16" s="1"/>
  <c r="L35" i="16"/>
  <c r="O34" i="16"/>
  <c r="Q34" i="16" s="1"/>
  <c r="L34" i="16"/>
  <c r="O33" i="16"/>
  <c r="Q33" i="16" s="1"/>
  <c r="L33" i="16"/>
  <c r="Q32" i="16"/>
  <c r="L32" i="16"/>
  <c r="L36" i="16" l="1"/>
  <c r="L38" i="16" s="1"/>
  <c r="L40" i="16"/>
  <c r="L39" i="15"/>
  <c r="N36" i="15"/>
  <c r="K36" i="15"/>
  <c r="J36" i="15"/>
  <c r="O35" i="15"/>
  <c r="Q35" i="15" s="1"/>
  <c r="L35" i="15"/>
  <c r="O34" i="15"/>
  <c r="Q34" i="15" s="1"/>
  <c r="L34" i="15"/>
  <c r="O33" i="15"/>
  <c r="Q33" i="15" s="1"/>
  <c r="L33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L39" i="14"/>
  <c r="N36" i="14"/>
  <c r="K36" i="14"/>
  <c r="J36" i="14"/>
  <c r="O35" i="14"/>
  <c r="Q35" i="14" s="1"/>
  <c r="L35" i="14"/>
  <c r="O34" i="14"/>
  <c r="Q34" i="14" s="1"/>
  <c r="L34" i="14"/>
  <c r="O33" i="14"/>
  <c r="Q33" i="14" s="1"/>
  <c r="L33" i="14"/>
  <c r="L9" i="14"/>
  <c r="L8" i="14"/>
  <c r="L39" i="13"/>
  <c r="N36" i="13"/>
  <c r="K36" i="13"/>
  <c r="J36" i="13"/>
  <c r="O35" i="13"/>
  <c r="Q35" i="13" s="1"/>
  <c r="L35" i="13"/>
  <c r="O34" i="13"/>
  <c r="Q34" i="13" s="1"/>
  <c r="L34" i="13"/>
  <c r="O33" i="13"/>
  <c r="Q33" i="13" s="1"/>
  <c r="L33" i="13"/>
  <c r="L32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K42" i="16" l="1"/>
  <c r="L36" i="14"/>
  <c r="L38" i="14" s="1"/>
  <c r="L40" i="14"/>
  <c r="L36" i="13"/>
  <c r="L40" i="13"/>
  <c r="L36" i="15"/>
  <c r="L40" i="15"/>
  <c r="N35" i="2"/>
  <c r="N36" i="3"/>
  <c r="N36" i="4"/>
  <c r="N36" i="5"/>
  <c r="N36" i="6"/>
  <c r="N42" i="7"/>
  <c r="N36" i="8"/>
  <c r="N36" i="9"/>
  <c r="N37" i="10"/>
  <c r="N37" i="1"/>
  <c r="K35" i="2"/>
  <c r="K36" i="3"/>
  <c r="K36" i="4"/>
  <c r="K36" i="5"/>
  <c r="K36" i="6"/>
  <c r="K42" i="7"/>
  <c r="K36" i="8"/>
  <c r="K36" i="9"/>
  <c r="K37" i="10"/>
  <c r="K37" i="1"/>
  <c r="J35" i="2"/>
  <c r="J36" i="3"/>
  <c r="J36" i="4"/>
  <c r="J36" i="5"/>
  <c r="J36" i="6"/>
  <c r="J42" i="7"/>
  <c r="J36" i="8"/>
  <c r="J36" i="9"/>
  <c r="J37" i="10"/>
  <c r="J37" i="1"/>
  <c r="O35" i="5"/>
  <c r="Q35" i="5" s="1"/>
  <c r="L35" i="5"/>
  <c r="O34" i="5"/>
  <c r="Q34" i="5" s="1"/>
  <c r="L34" i="5"/>
  <c r="O33" i="5"/>
  <c r="Q33" i="5" s="1"/>
  <c r="L33" i="5"/>
  <c r="Q32" i="5"/>
  <c r="L32" i="5"/>
  <c r="O35" i="6"/>
  <c r="Q35" i="6" s="1"/>
  <c r="L35" i="6"/>
  <c r="O34" i="6"/>
  <c r="Q34" i="6" s="1"/>
  <c r="L34" i="6"/>
  <c r="O33" i="6"/>
  <c r="Q33" i="6" s="1"/>
  <c r="L33" i="6"/>
  <c r="L32" i="6"/>
  <c r="O41" i="7"/>
  <c r="Q41" i="7" s="1"/>
  <c r="L41" i="7"/>
  <c r="O40" i="7"/>
  <c r="Q40" i="7" s="1"/>
  <c r="L40" i="7"/>
  <c r="O39" i="7"/>
  <c r="Q39" i="7" s="1"/>
  <c r="L39" i="7"/>
  <c r="Q38" i="7"/>
  <c r="O35" i="8"/>
  <c r="Q35" i="8" s="1"/>
  <c r="L35" i="8"/>
  <c r="L34" i="8"/>
  <c r="L33" i="8"/>
  <c r="O35" i="9"/>
  <c r="Q35" i="9" s="1"/>
  <c r="L35" i="9"/>
  <c r="O34" i="9"/>
  <c r="Q34" i="9" s="1"/>
  <c r="L34" i="9"/>
  <c r="O33" i="9"/>
  <c r="Q33" i="9" s="1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5" i="9"/>
  <c r="L14" i="9"/>
  <c r="L13" i="9"/>
  <c r="L12" i="9"/>
  <c r="L11" i="9"/>
  <c r="L10" i="9"/>
  <c r="L8" i="9"/>
  <c r="O36" i="10"/>
  <c r="Q36" i="10" s="1"/>
  <c r="L36" i="10"/>
  <c r="O35" i="10"/>
  <c r="Q35" i="10" s="1"/>
  <c r="L35" i="10"/>
  <c r="O34" i="10"/>
  <c r="Q34" i="10" s="1"/>
  <c r="L34" i="10"/>
  <c r="L33" i="10"/>
  <c r="L9" i="10"/>
  <c r="L8" i="10"/>
  <c r="O35" i="4"/>
  <c r="Q35" i="4" s="1"/>
  <c r="L35" i="4"/>
  <c r="L34" i="4"/>
  <c r="L33" i="4"/>
  <c r="L32" i="4"/>
  <c r="A3" i="5"/>
  <c r="A4" i="5" s="1"/>
  <c r="O35" i="3"/>
  <c r="Q35" i="3" s="1"/>
  <c r="L35" i="3"/>
  <c r="O34" i="3"/>
  <c r="Q34" i="3" s="1"/>
  <c r="L34" i="3"/>
  <c r="O33" i="3"/>
  <c r="Q33" i="3" s="1"/>
  <c r="L33" i="3"/>
  <c r="L32" i="3"/>
  <c r="L10" i="12"/>
  <c r="N10" i="12" s="1"/>
  <c r="N33" i="12" s="1"/>
  <c r="O36" i="1"/>
  <c r="Q36" i="1" s="1"/>
  <c r="O35" i="1"/>
  <c r="Q35" i="1" s="1"/>
  <c r="Q34" i="1"/>
  <c r="Q33" i="1"/>
  <c r="Q32" i="1"/>
  <c r="Q31" i="1"/>
  <c r="Q30" i="1"/>
  <c r="Q29" i="1"/>
  <c r="Q28" i="1"/>
  <c r="Q27" i="1"/>
  <c r="Q26" i="1"/>
  <c r="Q25" i="1"/>
  <c r="Q12" i="1"/>
  <c r="Q10" i="1"/>
  <c r="Q9" i="1"/>
  <c r="L33" i="2"/>
  <c r="L32" i="2"/>
  <c r="L36" i="1"/>
  <c r="L35" i="1"/>
  <c r="L9" i="1"/>
  <c r="L8" i="1"/>
  <c r="L7" i="1"/>
  <c r="L38" i="2"/>
  <c r="O34" i="2"/>
  <c r="Q34" i="2" s="1"/>
  <c r="L34" i="2"/>
  <c r="O33" i="2"/>
  <c r="Q33" i="2" s="1"/>
  <c r="O32" i="2"/>
  <c r="Q32" i="2" s="1"/>
  <c r="Q31" i="2"/>
  <c r="L36" i="12"/>
  <c r="K33" i="12"/>
  <c r="J33" i="12"/>
  <c r="O32" i="12"/>
  <c r="Q32" i="12" s="1"/>
  <c r="L32" i="12"/>
  <c r="Q31" i="12"/>
  <c r="O31" i="12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O25" i="12"/>
  <c r="Q25" i="12" s="1"/>
  <c r="L25" i="12"/>
  <c r="O24" i="12"/>
  <c r="Q24" i="12" s="1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O17" i="12"/>
  <c r="P17" i="12" s="1"/>
  <c r="O18" i="12" s="1"/>
  <c r="Q18" i="12" s="1"/>
  <c r="O16" i="12"/>
  <c r="Q16" i="12" s="1"/>
  <c r="L16" i="12"/>
  <c r="O15" i="12"/>
  <c r="Q15" i="12" s="1"/>
  <c r="O14" i="12"/>
  <c r="Q14" i="12" s="1"/>
  <c r="O13" i="12"/>
  <c r="Q13" i="12" s="1"/>
  <c r="O12" i="12"/>
  <c r="Q12" i="12" s="1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Q3" i="12"/>
  <c r="L3" i="12"/>
  <c r="A3" i="12"/>
  <c r="L36" i="6" l="1"/>
  <c r="K42" i="6" s="1"/>
  <c r="L35" i="2"/>
  <c r="K41" i="2" s="1"/>
  <c r="K42" i="14"/>
  <c r="L36" i="9"/>
  <c r="K42" i="9" s="1"/>
  <c r="L36" i="5"/>
  <c r="K42" i="5" s="1"/>
  <c r="L36" i="3"/>
  <c r="K43" i="3" s="1"/>
  <c r="L39" i="2"/>
  <c r="L38" i="15"/>
  <c r="K42" i="15"/>
  <c r="L38" i="13"/>
  <c r="K42" i="13"/>
  <c r="L37" i="10"/>
  <c r="K43" i="10" s="1"/>
  <c r="L36" i="4"/>
  <c r="K43" i="4" s="1"/>
  <c r="L36" i="8"/>
  <c r="K42" i="8" s="1"/>
  <c r="L42" i="7"/>
  <c r="L33" i="12"/>
  <c r="L35" i="12" s="1"/>
  <c r="L37" i="12"/>
  <c r="O5" i="12"/>
  <c r="P5" i="12" s="1"/>
  <c r="Q4" i="12"/>
  <c r="Q17" i="12"/>
  <c r="L40" i="10"/>
  <c r="L41" i="10" s="1"/>
  <c r="L37" i="2" l="1"/>
  <c r="O6" i="12"/>
  <c r="Q6" i="12" s="1"/>
  <c r="Q5" i="12"/>
  <c r="L39" i="10"/>
  <c r="L39" i="9"/>
  <c r="L40" i="9" s="1"/>
  <c r="L38" i="9"/>
  <c r="L39" i="8"/>
  <c r="L38" i="8"/>
  <c r="L45" i="7"/>
  <c r="L44" i="7"/>
  <c r="L39" i="6"/>
  <c r="L38" i="6"/>
  <c r="L39" i="5"/>
  <c r="L40" i="5" s="1"/>
  <c r="L39" i="4"/>
  <c r="L40" i="4" s="1"/>
  <c r="L40" i="6" l="1"/>
  <c r="L46" i="7"/>
  <c r="L40" i="8"/>
  <c r="L38" i="5"/>
  <c r="L38" i="4"/>
  <c r="Q8" i="1"/>
  <c r="Q7" i="1"/>
  <c r="L6" i="1" l="1"/>
  <c r="L37" i="1" s="1"/>
  <c r="K43" i="1" s="1"/>
  <c r="L39" i="3" l="1"/>
  <c r="L40" i="3" l="1"/>
  <c r="L38" i="3"/>
  <c r="A6" i="1" l="1"/>
  <c r="A7" i="1" s="1"/>
  <c r="A8" i="1" s="1"/>
  <c r="A9" i="1" s="1"/>
  <c r="A10" i="1" s="1"/>
  <c r="A26" i="1" s="1"/>
  <c r="A27" i="1" s="1"/>
  <c r="A28" i="1" s="1"/>
  <c r="A29" i="1" s="1"/>
  <c r="A30" i="1" s="1"/>
  <c r="L40" i="1"/>
  <c r="L39" i="1" l="1"/>
  <c r="L41" i="1"/>
</calcChain>
</file>

<file path=xl/sharedStrings.xml><?xml version="1.0" encoding="utf-8"?>
<sst xmlns="http://schemas.openxmlformats.org/spreadsheetml/2006/main" count="3410" uniqueCount="317">
  <si>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</si>
  <si>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</si>
  <si>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</si>
  <si>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</si>
  <si>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</si>
  <si>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</si>
  <si>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</si>
  <si>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</si>
  <si>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</si>
  <si>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</si>
  <si>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</si>
  <si>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</si>
  <si>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</si>
  <si>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</si>
  <si>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</si>
  <si>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</si>
  <si>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</si>
  <si>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</si>
  <si>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</si>
  <si>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</si>
  <si>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</si>
  <si>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</si>
  <si>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</si>
  <si>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</si>
  <si>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</si>
  <si>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</si>
  <si>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</si>
  <si>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</si>
  <si>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</si>
  <si>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</si>
  <si>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</si>
  <si>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</si>
  <si>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</si>
  <si>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</si>
  <si>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</si>
  <si>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</si>
  <si>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</si>
  <si>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</si>
  <si>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</si>
  <si>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</si>
  <si>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</si>
  <si>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</si>
  <si>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VAN7</t>
  </si>
  <si>
    <t>VAN8</t>
  </si>
  <si>
    <t>VAN9</t>
  </si>
  <si>
    <t>หมายเหตุ</t>
  </si>
  <si>
    <t>FLEET CARD NO.</t>
  </si>
  <si>
    <t>VAN10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</si>
  <si>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</si>
  <si>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</si>
  <si>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</si>
  <si>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</si>
  <si>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</si>
  <si>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</si>
  <si>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</si>
  <si>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</si>
  <si>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</si>
  <si>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</si>
  <si>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VAN11</t>
  </si>
  <si>
    <t>VAN12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</si>
  <si>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</si>
  <si>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</si>
  <si>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</si>
  <si>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</si>
  <si>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VAN13</t>
  </si>
  <si>
    <t>ร้อยเอ็ด</t>
  </si>
  <si>
    <t>2ฒฐ411</t>
  </si>
  <si>
    <t>2ฒฐ412</t>
  </si>
  <si>
    <t>2ฒฐ413</t>
  </si>
  <si>
    <t>2ฒฐ414</t>
  </si>
  <si>
    <t>2ฒฐ415</t>
  </si>
  <si>
    <t>2ฒฐ416</t>
  </si>
  <si>
    <t>0453525000151</t>
  </si>
  <si>
    <t>ร้อยเอ็ดพงษ์เพชรบริการ</t>
  </si>
  <si>
    <t>0455550000187</t>
  </si>
  <si>
    <t>บริษัทไทยเพิ่มพูล ปิโตนเลี่ยม จำกัด</t>
  </si>
  <si>
    <t>52-2739</t>
  </si>
  <si>
    <t>2ฒฒ9409</t>
  </si>
  <si>
    <t>2ฒฒ9410</t>
  </si>
  <si>
    <t>2ฒฒ9414</t>
  </si>
  <si>
    <t>2ฒฒ9417</t>
  </si>
  <si>
    <t>2ฒฒ9418</t>
  </si>
  <si>
    <t>2ฒฒ9420</t>
  </si>
  <si>
    <t>2ฒฒ9423</t>
  </si>
  <si>
    <t>000073</t>
  </si>
  <si>
    <t>000088</t>
  </si>
  <si>
    <t>5043677006207784</t>
  </si>
  <si>
    <t>5043677006207719</t>
  </si>
  <si>
    <t>5043677006207792</t>
  </si>
  <si>
    <t>5043677006207750</t>
  </si>
  <si>
    <t>5043677006207768</t>
  </si>
  <si>
    <t>5043677006207705</t>
  </si>
  <si>
    <t>0004700052094605</t>
  </si>
  <si>
    <t>5043677006229291</t>
  </si>
  <si>
    <t>5043677006229283</t>
  </si>
  <si>
    <t>5043677006229275</t>
  </si>
  <si>
    <t>5043677006229267</t>
  </si>
  <si>
    <t>5043677006229309</t>
  </si>
  <si>
    <t>5043677006229259</t>
  </si>
  <si>
    <t>5043677006229242</t>
  </si>
  <si>
    <t>ผจศ ไปส่งออเดอร์</t>
  </si>
  <si>
    <t>000112</t>
  </si>
  <si>
    <t>2000065</t>
  </si>
  <si>
    <t>2000054</t>
  </si>
  <si>
    <t>2000052</t>
  </si>
  <si>
    <t>2000067</t>
  </si>
  <si>
    <t>2000068</t>
  </si>
  <si>
    <t>2000066</t>
  </si>
  <si>
    <t>000126</t>
  </si>
  <si>
    <t>2000053</t>
  </si>
  <si>
    <t>2000051</t>
  </si>
  <si>
    <t>รถจอดรอเข้าศูนย์ วันที่ 8/10/63 เนื่องจากวันที่ 7 ไม่มีคนเอาไปเข้าศูนย์ทุกคนออกตลาด</t>
  </si>
  <si>
    <t>2000056</t>
  </si>
  <si>
    <t>2000055</t>
  </si>
  <si>
    <t>2000069</t>
  </si>
  <si>
    <t>2000057</t>
  </si>
  <si>
    <t>แวน 9 ใช้ รถเข้าศูนย์</t>
  </si>
  <si>
    <t>2000076</t>
  </si>
  <si>
    <t>2000074</t>
  </si>
  <si>
    <t>2000075</t>
  </si>
  <si>
    <t>2000073</t>
  </si>
  <si>
    <t>000146</t>
  </si>
  <si>
    <t>2000072</t>
  </si>
  <si>
    <t>2000071</t>
  </si>
  <si>
    <t>2000078</t>
  </si>
  <si>
    <t>2000070</t>
  </si>
  <si>
    <t xml:space="preserve"> ผจศ ไปส่งออเดอร์ และเอาเข้าศูนย์</t>
  </si>
  <si>
    <t>2000084</t>
  </si>
  <si>
    <t>2000086</t>
  </si>
  <si>
    <t>2000083</t>
  </si>
  <si>
    <t>2000085</t>
  </si>
  <si>
    <t>2000082</t>
  </si>
  <si>
    <t>000164</t>
  </si>
  <si>
    <t>2000077</t>
  </si>
  <si>
    <t>2000080</t>
  </si>
  <si>
    <t>2000081</t>
  </si>
  <si>
    <t>2000079</t>
  </si>
  <si>
    <t>2000087</t>
  </si>
  <si>
    <t>รถจอดที่ศูนย์ค่ะ</t>
  </si>
  <si>
    <t>2000099</t>
  </si>
  <si>
    <t>2000101</t>
  </si>
  <si>
    <t>2000100</t>
  </si>
  <si>
    <t>2000097</t>
  </si>
  <si>
    <t>2000098</t>
  </si>
  <si>
    <t>000179</t>
  </si>
  <si>
    <t>2000090</t>
  </si>
  <si>
    <t>2000088</t>
  </si>
  <si>
    <t>ส่งของ และเอารถเข้าศูนย์</t>
  </si>
  <si>
    <t>2000102</t>
  </si>
  <si>
    <t>2000089</t>
  </si>
  <si>
    <t>แวน 11 ใช้รถ</t>
  </si>
  <si>
    <t>2000107</t>
  </si>
  <si>
    <t>2000108</t>
  </si>
  <si>
    <t>รถเข้าศูนย์</t>
  </si>
  <si>
    <t>2000093</t>
  </si>
  <si>
    <t>2000106</t>
  </si>
  <si>
    <t>2000110</t>
  </si>
  <si>
    <t>2000105</t>
  </si>
  <si>
    <t>000191</t>
  </si>
  <si>
    <t>2000091</t>
  </si>
  <si>
    <t>2000092</t>
  </si>
  <si>
    <t>2000096</t>
  </si>
  <si>
    <t>2000095</t>
  </si>
  <si>
    <t>2000094</t>
  </si>
  <si>
    <t>2000111</t>
  </si>
  <si>
    <t>แวน 2 ใช้รถ</t>
  </si>
  <si>
    <t>2000122</t>
  </si>
  <si>
    <t>2000124</t>
  </si>
  <si>
    <t>2000103</t>
  </si>
  <si>
    <t>2000104</t>
  </si>
  <si>
    <t>2000121</t>
  </si>
  <si>
    <t>2000119</t>
  </si>
  <si>
    <t>2000118</t>
  </si>
  <si>
    <t>000206</t>
  </si>
  <si>
    <t>2000123</t>
  </si>
  <si>
    <t>ส่งออเดอร์</t>
  </si>
  <si>
    <t>2000138</t>
  </si>
  <si>
    <t>2000136</t>
  </si>
  <si>
    <t>2000113</t>
  </si>
  <si>
    <t>2000115</t>
  </si>
  <si>
    <t>2000137</t>
  </si>
  <si>
    <t>2000141</t>
  </si>
  <si>
    <t>000228</t>
  </si>
  <si>
    <t>2000114</t>
  </si>
  <si>
    <t>2000139</t>
  </si>
  <si>
    <t>2000142</t>
  </si>
  <si>
    <t>2000112</t>
  </si>
  <si>
    <t>2000135</t>
  </si>
  <si>
    <t>2000125</t>
  </si>
  <si>
    <t>2000126</t>
  </si>
  <si>
    <t>2000127</t>
  </si>
  <si>
    <t>2000128</t>
  </si>
  <si>
    <t>2000129</t>
  </si>
  <si>
    <t>2000148</t>
  </si>
  <si>
    <t>2000146</t>
  </si>
  <si>
    <t>2000147</t>
  </si>
  <si>
    <t>2000145</t>
  </si>
  <si>
    <t>000242</t>
  </si>
  <si>
    <t>2000150</t>
  </si>
  <si>
    <t>2000170</t>
  </si>
  <si>
    <t>2000167</t>
  </si>
  <si>
    <t>2000169</t>
  </si>
  <si>
    <t>2000166</t>
  </si>
  <si>
    <t>2000168</t>
  </si>
  <si>
    <t>000277</t>
  </si>
  <si>
    <t>000278</t>
  </si>
  <si>
    <t>2000143</t>
  </si>
  <si>
    <t>2000140</t>
  </si>
  <si>
    <t>2000172</t>
  </si>
  <si>
    <t>เติมครั้งที่ 1</t>
  </si>
  <si>
    <t>เติมครั้งที่ 2</t>
  </si>
  <si>
    <t>ออดิสออกตรวจตลาด</t>
  </si>
  <si>
    <t>2000177</t>
  </si>
  <si>
    <t>2000175</t>
  </si>
  <si>
    <t>2000173</t>
  </si>
  <si>
    <t>2000174</t>
  </si>
  <si>
    <t>000291</t>
  </si>
  <si>
    <t>2000149</t>
  </si>
  <si>
    <t>2000144</t>
  </si>
  <si>
    <t>2000176</t>
  </si>
  <si>
    <t>2000155</t>
  </si>
  <si>
    <t>2000183</t>
  </si>
  <si>
    <t>2000154</t>
  </si>
  <si>
    <t>2000182</t>
  </si>
  <si>
    <t>2000185</t>
  </si>
  <si>
    <t>2000180</t>
  </si>
  <si>
    <t>000311</t>
  </si>
  <si>
    <t>2000158</t>
  </si>
  <si>
    <t>2000157</t>
  </si>
  <si>
    <t>2000160</t>
  </si>
  <si>
    <t>2000159</t>
  </si>
  <si>
    <t>2000156</t>
  </si>
  <si>
    <t>2000184</t>
  </si>
  <si>
    <t>แวน 12 ใช้รถ</t>
  </si>
  <si>
    <t>2000165</t>
  </si>
  <si>
    <t>2000192</t>
  </si>
  <si>
    <t>2000164</t>
  </si>
  <si>
    <t>2000190</t>
  </si>
  <si>
    <t>2000189</t>
  </si>
  <si>
    <t>2000191</t>
  </si>
  <si>
    <t>000327</t>
  </si>
  <si>
    <t>2000193</t>
  </si>
  <si>
    <t>2000163</t>
  </si>
  <si>
    <t>แวน 10 ใช้รถ</t>
  </si>
  <si>
    <t>2000178</t>
  </si>
  <si>
    <t>2000198</t>
  </si>
  <si>
    <t>2000179</t>
  </si>
  <si>
    <t>2000199</t>
  </si>
  <si>
    <t>2000201</t>
  </si>
  <si>
    <t>2000197</t>
  </si>
  <si>
    <t>000345</t>
  </si>
  <si>
    <t>2000181</t>
  </si>
  <si>
    <t>2000200</t>
  </si>
  <si>
    <t>2000194</t>
  </si>
  <si>
    <t>2000206</t>
  </si>
  <si>
    <t>2000187</t>
  </si>
  <si>
    <t>2000205</t>
  </si>
  <si>
    <t>000362</t>
  </si>
  <si>
    <t>2000188</t>
  </si>
  <si>
    <t>2000195</t>
  </si>
  <si>
    <t>2000208</t>
  </si>
  <si>
    <t>ไปส่งออเดอร์</t>
  </si>
  <si>
    <t>2000186</t>
  </si>
  <si>
    <t>ออกตลาดหาออเดอร์</t>
  </si>
  <si>
    <t>2000203</t>
  </si>
  <si>
    <t>2000219</t>
  </si>
  <si>
    <t>2000216</t>
  </si>
  <si>
    <t>2000217</t>
  </si>
  <si>
    <t>2000215</t>
  </si>
  <si>
    <t>518620</t>
  </si>
  <si>
    <t>เงินสด เนื่องจากเงินในฟรีดการ์ดหมดแล้วค่ะ เป็นรถ 6 ล้อ</t>
  </si>
  <si>
    <t>2000204</t>
  </si>
  <si>
    <t>2000202</t>
  </si>
  <si>
    <t>2000218</t>
  </si>
  <si>
    <t>2000214</t>
  </si>
  <si>
    <t>2000226</t>
  </si>
  <si>
    <t>2000207</t>
  </si>
  <si>
    <t>2000227</t>
  </si>
  <si>
    <t>2000225</t>
  </si>
  <si>
    <t>519469</t>
  </si>
  <si>
    <t>2000212</t>
  </si>
  <si>
    <t>2000213</t>
  </si>
  <si>
    <t>2000211</t>
  </si>
  <si>
    <t>2000228</t>
  </si>
  <si>
    <t>2000210</t>
  </si>
  <si>
    <t>2000209</t>
  </si>
  <si>
    <t>ผจศ ออกตลาดหาออเดอร์</t>
  </si>
  <si>
    <t>2000224</t>
  </si>
  <si>
    <t>2000233</t>
  </si>
  <si>
    <t>2000220</t>
  </si>
  <si>
    <t>2000231</t>
  </si>
  <si>
    <t>2000232</t>
  </si>
  <si>
    <t>520317</t>
  </si>
  <si>
    <t>2000223</t>
  </si>
  <si>
    <t>2000221</t>
  </si>
  <si>
    <t>ใช้รถไปส่งออเดอร์ และเข้าศูนย์ บี-ควิก</t>
  </si>
  <si>
    <t>2000234</t>
  </si>
  <si>
    <t>2000222</t>
  </si>
  <si>
    <t>2000235</t>
  </si>
  <si>
    <t>2000240</t>
  </si>
  <si>
    <t>2000237</t>
  </si>
  <si>
    <t>000408</t>
  </si>
  <si>
    <t>2000236</t>
  </si>
  <si>
    <t>2000241</t>
  </si>
  <si>
    <t>2000230</t>
  </si>
  <si>
    <t>2000229</t>
  </si>
  <si>
    <t>2000252</t>
  </si>
  <si>
    <t>2000249</t>
  </si>
  <si>
    <t>2000245</t>
  </si>
  <si>
    <t>2000248</t>
  </si>
  <si>
    <t>2000250</t>
  </si>
  <si>
    <t>000424</t>
  </si>
  <si>
    <t>2000242</t>
  </si>
  <si>
    <t>2000246</t>
  </si>
  <si>
    <t>2000251</t>
  </si>
  <si>
    <t>2000243</t>
  </si>
  <si>
    <t>ไปส่งของและเข้าศูนย์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</si>
</sst>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2" fillId="5" borderId="1" xfId="0" applyFont="1" applyFill="1" applyBorder="1"/>
    <xf numFmtId="0" fontId="6" fillId="5" borderId="1" xfId="0" applyFont="1" applyFill="1" applyBorder="1"/>
    <xf numFmtId="14" fontId="2" fillId="5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quotePrefix="1" applyNumberFormat="1" applyFont="1" applyFill="1" applyBorder="1" applyAlignment="1">
      <alignment horizontal="center" vertical="top" wrapText="1"/>
    </xf>
    <xf numFmtId="166" fontId="2" fillId="5" borderId="1" xfId="0" quotePrefix="1" applyNumberFormat="1" applyFont="1" applyFill="1" applyBorder="1" applyAlignment="1">
      <alignment horizontal="center" vertical="top" wrapText="1"/>
    </xf>
    <xf numFmtId="166" fontId="2" fillId="5" borderId="1" xfId="0" applyNumberFormat="1" applyFont="1" applyFill="1" applyBorder="1" applyAlignment="1">
      <alignment horizontal="center" vertical="top" wrapText="1"/>
    </xf>
    <xf numFmtId="43" fontId="2" fillId="5" borderId="1" xfId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vertical="top" wrapText="1"/>
    </xf>
    <xf numFmtId="0" fontId="2" fillId="5" borderId="0" xfId="0" applyFont="1" applyFill="1" applyAlignment="1">
      <alignment vertical="top" wrapText="1"/>
    </xf>
    <xf numFmtId="1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2" fillId="6" borderId="1" xfId="0" quotePrefix="1" applyNumberFormat="1" applyFont="1" applyFill="1" applyBorder="1" applyAlignment="1">
      <alignment horizontal="center"/>
    </xf>
    <xf numFmtId="166" fontId="2" fillId="6" borderId="1" xfId="0" quotePrefix="1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0" fontId="6" fillId="6" borderId="1" xfId="0" applyFont="1" applyFill="1" applyBorder="1"/>
    <xf numFmtId="0" fontId="2" fillId="6" borderId="0" xfId="0" applyFont="1" applyFill="1"/>
    <xf numFmtId="14" fontId="2" fillId="7" borderId="1" xfId="0" applyNumberFormat="1" applyFont="1" applyFill="1" applyBorder="1"/>
    <xf numFmtId="0" fontId="2" fillId="7" borderId="1" xfId="0" applyFont="1" applyFill="1" applyBorder="1"/>
    <xf numFmtId="0" fontId="4" fillId="7" borderId="1" xfId="0" applyFont="1" applyFill="1" applyBorder="1"/>
    <xf numFmtId="0" fontId="6" fillId="7" borderId="1" xfId="0" applyFont="1" applyFill="1" applyBorder="1"/>
    <xf numFmtId="0" fontId="2" fillId="7" borderId="0" xfId="0" applyFont="1" applyFill="1"/>
    <xf numFmtId="0" fontId="2" fillId="7" borderId="0" xfId="0" applyFont="1" applyFill="1" applyAlignment="1">
      <alignment vertical="top" wrapText="1"/>
    </xf>
    <xf numFmtId="0" fontId="2" fillId="7" borderId="1" xfId="0" quotePrefix="1" applyNumberFormat="1" applyFont="1" applyFill="1" applyBorder="1" applyAlignment="1">
      <alignment horizontal="center"/>
    </xf>
    <xf numFmtId="166" fontId="2" fillId="7" borderId="1" xfId="0" quotePrefix="1" applyNumberFormat="1" applyFont="1" applyFill="1" applyBorder="1" applyAlignment="1">
      <alignment horizontal="center"/>
    </xf>
    <xf numFmtId="43" fontId="2" fillId="7" borderId="1" xfId="1" applyFont="1" applyFill="1" applyBorder="1"/>
    <xf numFmtId="166" fontId="2" fillId="7" borderId="1" xfId="0" applyNumberFormat="1" applyFont="1" applyFill="1" applyBorder="1" applyAlignment="1">
      <alignment horizontal="center"/>
    </xf>
    <xf numFmtId="14" fontId="9" fillId="5" borderId="0" xfId="0" applyNumberFormat="1" applyFont="1" applyFill="1"/>
    <xf numFmtId="0" fontId="2" fillId="5" borderId="0" xfId="0" applyFont="1" applyFill="1"/>
    <xf numFmtId="0" fontId="8" fillId="0" borderId="0" xfId="0" applyFont="1"/>
    <xf numFmtId="14" fontId="10" fillId="5" borderId="0" xfId="0" applyNumberFormat="1" applyFont="1" applyFill="1"/>
    <xf numFmtId="0" fontId="8" fillId="5" borderId="0" xfId="0" applyFont="1" applyFill="1"/>
    <xf numFmtId="0" fontId="2" fillId="0" borderId="1" xfId="0" quotePrefix="1" applyFont="1" applyFill="1" applyBorder="1"/>
    <xf numFmtId="4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43" fontId="2" fillId="5" borderId="1" xfId="1" applyFont="1" applyFill="1" applyBorder="1" applyAlignment="1">
      <alignment horizontal="center"/>
    </xf>
    <xf numFmtId="166" fontId="2" fillId="5" borderId="1" xfId="0" quotePrefix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right"/>
    </xf>
    <xf numFmtId="0" fontId="4" fillId="0" borderId="1" xfId="0" quotePrefix="1" applyFont="1" applyBorder="1"/>
    <xf numFmtId="49" fontId="2" fillId="0" borderId="1" xfId="0" quotePrefix="1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5" borderId="1" xfId="0" quotePrefix="1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4" fillId="4" borderId="1" xfId="0" applyNumberFormat="1" applyFont="1" applyFill="1" applyBorder="1" applyAlignment="1">
      <alignment vertical="center" wrapText="1"/>
    </xf>
    <xf numFmtId="49" fontId="4" fillId="0" borderId="1" xfId="0" quotePrefix="1" applyNumberFormat="1" applyFont="1" applyBorder="1"/>
    <xf numFmtId="49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43" fontId="2" fillId="8" borderId="1" xfId="1" applyFont="1" applyFill="1" applyBorder="1" applyAlignment="1">
      <alignment horizontal="center"/>
    </xf>
    <xf numFmtId="0" fontId="6" fillId="9" borderId="1" xfId="0" applyFont="1" applyFill="1" applyBorder="1"/>
    <xf numFmtId="0" fontId="2" fillId="9" borderId="1" xfId="0" applyFont="1" applyFill="1" applyBorder="1"/>
    <xf numFmtId="0" fontId="5" fillId="9" borderId="1" xfId="0" applyFont="1" applyFill="1" applyBorder="1" applyAlignment="1">
      <alignment vertical="center" wrapText="1"/>
    </xf>
    <xf numFmtId="0" fontId="2" fillId="9" borderId="0" xfId="0" applyFont="1" applyFill="1"/>
    <xf numFmtId="0" fontId="2" fillId="0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4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/>
    <xf numFmtId="0" fontId="2" fillId="8" borderId="1" xfId="0" applyFont="1" applyFill="1" applyBorder="1"/>
    <xf numFmtId="0" fontId="2" fillId="8" borderId="0" xfId="0" applyFont="1" applyFill="1"/>
    <xf numFmtId="0" fontId="2" fillId="5" borderId="1" xfId="0" quotePrefix="1" applyFont="1" applyFill="1" applyBorder="1"/>
    <xf numFmtId="49" fontId="2" fillId="8" borderId="1" xfId="0" applyNumberFormat="1" applyFont="1" applyFill="1" applyBorder="1" applyAlignment="1">
      <alignment horizontal="center"/>
    </xf>
    <xf numFmtId="49" fontId="2" fillId="8" borderId="1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H20" sqref="H20"/>
    </sheetView>
  </sheetViews>
  <sheetFormatPr defaultRowHeight="15"/>
  <sheetData>
    <row r="2" spans="1:5">
      <c r="A2" t="s">
        <v>48</v>
      </c>
    </row>
    <row r="3" spans="1:5">
      <c r="A3" t="s">
        <v>50</v>
      </c>
    </row>
    <row r="4" spans="1:5">
      <c r="A4" t="s">
        <v>49</v>
      </c>
    </row>
    <row r="7" spans="1:5" ht="18.75">
      <c r="A7" s="69" t="s">
        <v>60</v>
      </c>
      <c r="B7" s="69" t="s">
        <v>62</v>
      </c>
      <c r="C7" s="70" t="s">
        <v>61</v>
      </c>
      <c r="D7" s="71"/>
      <c r="E7" s="69"/>
    </row>
    <row r="10" spans="1:5">
      <c r="A10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7"/>
  <sheetViews>
    <sheetView topLeftCell="C1" zoomScale="64" zoomScaleNormal="64" workbookViewId="0">
      <selection activeCell="P31" sqref="P31"/>
    </sheetView>
  </sheetViews>
  <sheetFormatPr defaultColWidth="9" defaultRowHeight="15"/>
  <cols>
    <col min="1" max="1" width="10.42578125" style="1" customWidth="1"/>
    <col min="2" max="2" width="11.28515625" style="1" bestFit="1" customWidth="1"/>
    <col min="3" max="3" width="9" style="1"/>
    <col min="4" max="4" width="11.5703125" style="1" customWidth="1"/>
    <col min="5" max="5" width="18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43</v>
      </c>
      <c r="D2" s="18" t="s">
        <v>77</v>
      </c>
      <c r="E2" s="82" t="s">
        <v>93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43</v>
      </c>
      <c r="D3" s="18" t="s">
        <v>77</v>
      </c>
      <c r="E3" s="82" t="s">
        <v>93</v>
      </c>
      <c r="F3" s="83"/>
      <c r="G3" s="83"/>
      <c r="H3" s="100"/>
      <c r="I3" s="76"/>
      <c r="J3" s="23"/>
      <c r="K3" s="23"/>
      <c r="L3" s="26">
        <f t="shared" ref="L3:L4" si="0">J3+K3</f>
        <v>0</v>
      </c>
      <c r="M3" s="23"/>
      <c r="N3" s="23"/>
      <c r="O3" s="96"/>
      <c r="P3" s="96"/>
      <c r="Q3" s="96">
        <f t="shared" ref="Q3:Q5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43</v>
      </c>
      <c r="D4" s="18" t="s">
        <v>77</v>
      </c>
      <c r="E4" s="82" t="s">
        <v>93</v>
      </c>
      <c r="F4" s="85"/>
      <c r="G4" s="83"/>
      <c r="H4" s="100"/>
      <c r="I4" s="76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43</v>
      </c>
      <c r="D5" s="18" t="s">
        <v>77</v>
      </c>
      <c r="E5" s="82" t="s">
        <v>93</v>
      </c>
      <c r="F5" s="84">
        <v>2000034</v>
      </c>
      <c r="G5" s="83" t="s">
        <v>74</v>
      </c>
      <c r="H5" s="100" t="s">
        <v>75</v>
      </c>
      <c r="I5" s="76" t="s">
        <v>4</v>
      </c>
      <c r="J5" s="20">
        <v>485.98</v>
      </c>
      <c r="K5" s="20">
        <v>34.020000000000003</v>
      </c>
      <c r="L5" s="26">
        <f>J5+K5</f>
        <v>520</v>
      </c>
      <c r="M5" s="20">
        <v>19.13</v>
      </c>
      <c r="N5" s="20">
        <v>27.18</v>
      </c>
      <c r="O5" s="96">
        <v>149346</v>
      </c>
      <c r="P5" s="96">
        <v>149595</v>
      </c>
      <c r="Q5" s="96">
        <f t="shared" si="1"/>
        <v>249</v>
      </c>
      <c r="R5" s="96">
        <v>149587</v>
      </c>
      <c r="S5" s="97"/>
    </row>
    <row r="6" spans="1:19" ht="15" customHeight="1">
      <c r="A6" s="19">
        <v>44109</v>
      </c>
      <c r="B6" s="20" t="s">
        <v>65</v>
      </c>
      <c r="C6" s="20" t="s">
        <v>43</v>
      </c>
      <c r="D6" s="18" t="s">
        <v>77</v>
      </c>
      <c r="E6" s="82" t="s">
        <v>93</v>
      </c>
      <c r="F6" s="83">
        <v>2000048</v>
      </c>
      <c r="G6" s="83" t="s">
        <v>74</v>
      </c>
      <c r="H6" s="100" t="s">
        <v>75</v>
      </c>
      <c r="I6" s="76" t="s">
        <v>4</v>
      </c>
      <c r="J6" s="23">
        <v>560.75</v>
      </c>
      <c r="K6" s="23">
        <v>39.25</v>
      </c>
      <c r="L6" s="26">
        <f>J6+K6</f>
        <v>600</v>
      </c>
      <c r="M6" s="23">
        <v>19.13</v>
      </c>
      <c r="N6" s="23">
        <v>31.36</v>
      </c>
      <c r="O6" s="96">
        <v>149595</v>
      </c>
      <c r="P6" s="96">
        <v>149880</v>
      </c>
      <c r="Q6" s="96">
        <f>+P6-O6</f>
        <v>285</v>
      </c>
      <c r="R6" s="96">
        <v>149873</v>
      </c>
      <c r="S6" s="97"/>
    </row>
    <row r="7" spans="1:19" ht="15" customHeight="1">
      <c r="A7" s="19">
        <v>44110</v>
      </c>
      <c r="B7" s="20" t="s">
        <v>65</v>
      </c>
      <c r="C7" s="20" t="s">
        <v>43</v>
      </c>
      <c r="D7" s="18" t="s">
        <v>77</v>
      </c>
      <c r="E7" s="82" t="s">
        <v>93</v>
      </c>
      <c r="F7" s="85">
        <v>2000059</v>
      </c>
      <c r="G7" s="83" t="s">
        <v>74</v>
      </c>
      <c r="H7" s="100" t="s">
        <v>75</v>
      </c>
      <c r="I7" s="76" t="s">
        <v>4</v>
      </c>
      <c r="J7" s="27">
        <v>654.21</v>
      </c>
      <c r="K7" s="27">
        <v>45.79</v>
      </c>
      <c r="L7" s="26">
        <f t="shared" ref="L7:L28" si="2">J7+K7</f>
        <v>700</v>
      </c>
      <c r="M7" s="27">
        <v>19.13</v>
      </c>
      <c r="N7" s="27">
        <v>36.590000000000003</v>
      </c>
      <c r="O7" s="35">
        <v>149880</v>
      </c>
      <c r="P7" s="35">
        <v>150187</v>
      </c>
      <c r="Q7" s="34">
        <f t="shared" ref="Q7" si="3">+P7-O7</f>
        <v>307</v>
      </c>
      <c r="R7" s="35">
        <v>150179</v>
      </c>
      <c r="S7" s="27"/>
    </row>
    <row r="8" spans="1:19" ht="15" customHeight="1">
      <c r="A8" s="19">
        <v>44111</v>
      </c>
      <c r="B8" s="20" t="s">
        <v>65</v>
      </c>
      <c r="C8" s="20" t="s">
        <v>43</v>
      </c>
      <c r="D8" s="18" t="s">
        <v>77</v>
      </c>
      <c r="E8" s="82" t="s">
        <v>93</v>
      </c>
      <c r="F8" s="85" t="s">
        <v>109</v>
      </c>
      <c r="G8" s="29" t="s">
        <v>72</v>
      </c>
      <c r="H8" s="30" t="s">
        <v>73</v>
      </c>
      <c r="I8" s="21" t="s">
        <v>4</v>
      </c>
      <c r="J8" s="27">
        <v>467.29</v>
      </c>
      <c r="K8" s="27">
        <v>32.71</v>
      </c>
      <c r="L8" s="26">
        <f t="shared" si="2"/>
        <v>500</v>
      </c>
      <c r="M8" s="27">
        <v>19.13</v>
      </c>
      <c r="N8" s="27">
        <v>26.14</v>
      </c>
      <c r="O8" s="35">
        <v>150187</v>
      </c>
      <c r="P8" s="35">
        <v>150420</v>
      </c>
      <c r="Q8" s="34">
        <f t="shared" ref="Q8:Q28" si="4">+P8-O8</f>
        <v>233</v>
      </c>
      <c r="R8" s="35">
        <v>150415</v>
      </c>
      <c r="S8" s="27"/>
    </row>
    <row r="9" spans="1:19" ht="15" customHeight="1">
      <c r="A9" s="19">
        <v>44112</v>
      </c>
      <c r="B9" s="20" t="s">
        <v>65</v>
      </c>
      <c r="C9" s="20" t="s">
        <v>43</v>
      </c>
      <c r="D9" s="18" t="s">
        <v>77</v>
      </c>
      <c r="E9" s="82" t="s">
        <v>93</v>
      </c>
      <c r="F9" s="29" t="s">
        <v>105</v>
      </c>
      <c r="G9" s="29" t="s">
        <v>72</v>
      </c>
      <c r="H9" s="30" t="s">
        <v>73</v>
      </c>
      <c r="I9" s="21" t="s">
        <v>4</v>
      </c>
      <c r="J9" s="26">
        <v>467.29</v>
      </c>
      <c r="K9" s="26">
        <v>32.71</v>
      </c>
      <c r="L9" s="26">
        <f t="shared" si="2"/>
        <v>500</v>
      </c>
      <c r="M9" s="26">
        <v>19.13</v>
      </c>
      <c r="N9" s="26">
        <v>26.13</v>
      </c>
      <c r="O9" s="35">
        <v>150420</v>
      </c>
      <c r="P9" s="35">
        <v>150673</v>
      </c>
      <c r="Q9" s="34">
        <f t="shared" si="4"/>
        <v>253</v>
      </c>
      <c r="R9" s="35">
        <v>150668</v>
      </c>
      <c r="S9" s="27"/>
    </row>
    <row r="10" spans="1:19" ht="15" customHeight="1">
      <c r="A10" s="19">
        <v>44113</v>
      </c>
      <c r="B10" s="20" t="s">
        <v>65</v>
      </c>
      <c r="C10" s="20" t="s">
        <v>43</v>
      </c>
      <c r="D10" s="18" t="s">
        <v>77</v>
      </c>
      <c r="E10" s="82" t="s">
        <v>93</v>
      </c>
      <c r="F10" s="85" t="s">
        <v>133</v>
      </c>
      <c r="G10" s="29" t="s">
        <v>72</v>
      </c>
      <c r="H10" s="30" t="s">
        <v>73</v>
      </c>
      <c r="I10" s="21" t="s">
        <v>4</v>
      </c>
      <c r="J10" s="27">
        <v>588.79</v>
      </c>
      <c r="K10" s="27">
        <v>41.21</v>
      </c>
      <c r="L10" s="26">
        <f t="shared" si="2"/>
        <v>630</v>
      </c>
      <c r="M10" s="27">
        <v>19.13</v>
      </c>
      <c r="N10" s="27">
        <v>32.93</v>
      </c>
      <c r="O10" s="35">
        <v>150673</v>
      </c>
      <c r="P10" s="35">
        <v>150943</v>
      </c>
      <c r="Q10" s="34">
        <f t="shared" si="4"/>
        <v>270</v>
      </c>
      <c r="R10" s="35">
        <v>150938</v>
      </c>
      <c r="S10" s="27"/>
    </row>
    <row r="11" spans="1:19" ht="15" customHeight="1">
      <c r="A11" s="19">
        <v>44114</v>
      </c>
      <c r="B11" s="20" t="s">
        <v>65</v>
      </c>
      <c r="C11" s="20" t="s">
        <v>43</v>
      </c>
      <c r="D11" s="18" t="s">
        <v>77</v>
      </c>
      <c r="E11" s="82" t="s">
        <v>93</v>
      </c>
      <c r="F11" s="85" t="s">
        <v>137</v>
      </c>
      <c r="G11" s="29" t="s">
        <v>72</v>
      </c>
      <c r="H11" s="30" t="s">
        <v>73</v>
      </c>
      <c r="I11" s="21" t="s">
        <v>4</v>
      </c>
      <c r="J11" s="27">
        <v>476.64</v>
      </c>
      <c r="K11" s="27">
        <v>33.36</v>
      </c>
      <c r="L11" s="26">
        <f t="shared" si="2"/>
        <v>510</v>
      </c>
      <c r="M11" s="27">
        <v>19.43</v>
      </c>
      <c r="N11" s="27">
        <v>26.24</v>
      </c>
      <c r="O11" s="35">
        <v>150943</v>
      </c>
      <c r="P11" s="35">
        <v>151189</v>
      </c>
      <c r="Q11" s="34">
        <f t="shared" si="4"/>
        <v>246</v>
      </c>
      <c r="R11" s="35">
        <v>151184</v>
      </c>
      <c r="S11" s="27"/>
    </row>
    <row r="12" spans="1:19" ht="15" customHeight="1">
      <c r="A12" s="19">
        <v>44115</v>
      </c>
      <c r="B12" s="20" t="s">
        <v>65</v>
      </c>
      <c r="C12" s="20" t="s">
        <v>43</v>
      </c>
      <c r="D12" s="18" t="s">
        <v>77</v>
      </c>
      <c r="E12" s="82" t="s">
        <v>93</v>
      </c>
      <c r="F12" s="29" t="s">
        <v>159</v>
      </c>
      <c r="G12" s="29" t="s">
        <v>72</v>
      </c>
      <c r="H12" s="30" t="s">
        <v>73</v>
      </c>
      <c r="I12" s="21" t="s">
        <v>4</v>
      </c>
      <c r="J12" s="26">
        <v>457.94</v>
      </c>
      <c r="K12" s="26">
        <v>32.06</v>
      </c>
      <c r="L12" s="26">
        <f t="shared" si="2"/>
        <v>490</v>
      </c>
      <c r="M12" s="26">
        <v>19.43</v>
      </c>
      <c r="N12" s="26">
        <v>25.21</v>
      </c>
      <c r="O12" s="35">
        <v>151189</v>
      </c>
      <c r="P12" s="35">
        <v>151413</v>
      </c>
      <c r="Q12" s="34">
        <f t="shared" si="4"/>
        <v>224</v>
      </c>
      <c r="R12" s="35">
        <v>151408</v>
      </c>
      <c r="S12" s="27"/>
    </row>
    <row r="13" spans="1:19" ht="15" customHeight="1">
      <c r="A13" s="19">
        <v>44116</v>
      </c>
      <c r="B13" s="20" t="s">
        <v>65</v>
      </c>
      <c r="C13" s="20" t="s">
        <v>43</v>
      </c>
      <c r="D13" s="18" t="s">
        <v>77</v>
      </c>
      <c r="E13" s="82" t="s">
        <v>93</v>
      </c>
      <c r="F13" s="85" t="s">
        <v>148</v>
      </c>
      <c r="G13" s="29" t="s">
        <v>72</v>
      </c>
      <c r="H13" s="30" t="s">
        <v>73</v>
      </c>
      <c r="I13" s="21" t="s">
        <v>4</v>
      </c>
      <c r="J13" s="27">
        <v>457.94</v>
      </c>
      <c r="K13" s="27">
        <v>32.06</v>
      </c>
      <c r="L13" s="26">
        <f t="shared" si="2"/>
        <v>490</v>
      </c>
      <c r="M13" s="27">
        <v>19.43</v>
      </c>
      <c r="N13" s="27">
        <v>25.21</v>
      </c>
      <c r="O13" s="35">
        <v>151413</v>
      </c>
      <c r="P13" s="35">
        <v>151641</v>
      </c>
      <c r="Q13" s="34">
        <f t="shared" si="4"/>
        <v>228</v>
      </c>
      <c r="R13" s="35">
        <v>151636</v>
      </c>
      <c r="S13" s="27"/>
    </row>
    <row r="14" spans="1:19" ht="15" customHeight="1">
      <c r="A14" s="19">
        <v>44117</v>
      </c>
      <c r="B14" s="20" t="s">
        <v>65</v>
      </c>
      <c r="C14" s="20" t="s">
        <v>43</v>
      </c>
      <c r="D14" s="18" t="s">
        <v>77</v>
      </c>
      <c r="E14" s="82" t="s">
        <v>93</v>
      </c>
      <c r="F14" s="86"/>
      <c r="G14" s="86"/>
      <c r="H14" s="101"/>
      <c r="I14" s="77"/>
      <c r="J14" s="78"/>
      <c r="K14" s="78"/>
      <c r="L14" s="78">
        <f t="shared" si="2"/>
        <v>0</v>
      </c>
      <c r="M14" s="78"/>
      <c r="N14" s="78"/>
      <c r="O14" s="38"/>
      <c r="P14" s="38"/>
      <c r="Q14" s="34">
        <f t="shared" si="4"/>
        <v>0</v>
      </c>
      <c r="R14" s="38"/>
      <c r="S14" s="27"/>
    </row>
    <row r="15" spans="1:19" ht="15" customHeight="1">
      <c r="A15" s="19">
        <v>44118</v>
      </c>
      <c r="B15" s="20" t="s">
        <v>65</v>
      </c>
      <c r="C15" s="20" t="s">
        <v>43</v>
      </c>
      <c r="D15" s="18" t="s">
        <v>77</v>
      </c>
      <c r="E15" s="82" t="s">
        <v>93</v>
      </c>
      <c r="F15" s="85" t="s">
        <v>164</v>
      </c>
      <c r="G15" s="29" t="s">
        <v>72</v>
      </c>
      <c r="H15" s="30" t="s">
        <v>73</v>
      </c>
      <c r="I15" s="21" t="s">
        <v>4</v>
      </c>
      <c r="J15" s="27">
        <v>504.67</v>
      </c>
      <c r="K15" s="27">
        <v>35.33</v>
      </c>
      <c r="L15" s="26">
        <f t="shared" si="2"/>
        <v>540</v>
      </c>
      <c r="M15" s="27">
        <v>19.43</v>
      </c>
      <c r="N15" s="27">
        <v>27.79</v>
      </c>
      <c r="O15" s="35">
        <v>151641</v>
      </c>
      <c r="P15" s="35">
        <v>151886</v>
      </c>
      <c r="Q15" s="34">
        <f t="shared" si="4"/>
        <v>245</v>
      </c>
      <c r="R15" s="35">
        <v>151881</v>
      </c>
      <c r="S15" s="27"/>
    </row>
    <row r="16" spans="1:19" ht="15" customHeight="1">
      <c r="A16" s="19">
        <v>44119</v>
      </c>
      <c r="B16" s="20" t="s">
        <v>65</v>
      </c>
      <c r="C16" s="20" t="s">
        <v>43</v>
      </c>
      <c r="D16" s="18" t="s">
        <v>77</v>
      </c>
      <c r="E16" s="82" t="s">
        <v>93</v>
      </c>
      <c r="F16" s="85" t="s">
        <v>191</v>
      </c>
      <c r="G16" s="29" t="s">
        <v>72</v>
      </c>
      <c r="H16" s="30" t="s">
        <v>73</v>
      </c>
      <c r="I16" s="21" t="s">
        <v>4</v>
      </c>
      <c r="J16" s="27">
        <v>467.29</v>
      </c>
      <c r="K16" s="27">
        <v>32.71</v>
      </c>
      <c r="L16" s="26">
        <f t="shared" si="2"/>
        <v>500</v>
      </c>
      <c r="M16" s="27">
        <v>19.43</v>
      </c>
      <c r="N16" s="27">
        <v>25.73</v>
      </c>
      <c r="O16" s="35">
        <v>151886</v>
      </c>
      <c r="P16" s="35">
        <v>152124</v>
      </c>
      <c r="Q16" s="34">
        <f t="shared" si="4"/>
        <v>238</v>
      </c>
      <c r="R16" s="35">
        <v>152119</v>
      </c>
      <c r="S16" s="27"/>
    </row>
    <row r="17" spans="1:19" ht="15" customHeight="1">
      <c r="A17" s="19">
        <v>44120</v>
      </c>
      <c r="B17" s="20" t="s">
        <v>65</v>
      </c>
      <c r="C17" s="20" t="s">
        <v>43</v>
      </c>
      <c r="D17" s="18" t="s">
        <v>77</v>
      </c>
      <c r="E17" s="82" t="s">
        <v>93</v>
      </c>
      <c r="F17" s="87"/>
      <c r="G17" s="86"/>
      <c r="H17" s="101"/>
      <c r="I17" s="79"/>
      <c r="J17" s="37"/>
      <c r="K17" s="37"/>
      <c r="L17" s="78">
        <f t="shared" si="2"/>
        <v>0</v>
      </c>
      <c r="M17" s="37"/>
      <c r="N17" s="37"/>
      <c r="O17" s="38"/>
      <c r="P17" s="38"/>
      <c r="Q17" s="38">
        <f t="shared" si="4"/>
        <v>0</v>
      </c>
      <c r="R17" s="38"/>
      <c r="S17" s="104"/>
    </row>
    <row r="18" spans="1:19" ht="15" customHeight="1">
      <c r="A18" s="19">
        <v>44121</v>
      </c>
      <c r="B18" s="20" t="s">
        <v>65</v>
      </c>
      <c r="C18" s="20" t="s">
        <v>43</v>
      </c>
      <c r="D18" s="18" t="s">
        <v>77</v>
      </c>
      <c r="E18" s="82" t="s">
        <v>93</v>
      </c>
      <c r="F18" s="107" t="s">
        <v>181</v>
      </c>
      <c r="G18" s="29" t="s">
        <v>72</v>
      </c>
      <c r="H18" s="30" t="s">
        <v>73</v>
      </c>
      <c r="I18" s="21" t="s">
        <v>4</v>
      </c>
      <c r="J18" s="104">
        <v>495.33</v>
      </c>
      <c r="K18" s="104">
        <v>34.67</v>
      </c>
      <c r="L18" s="95">
        <f t="shared" si="2"/>
        <v>530</v>
      </c>
      <c r="M18" s="104">
        <v>19.13</v>
      </c>
      <c r="N18" s="104">
        <v>27.7</v>
      </c>
      <c r="O18" s="103">
        <v>152124</v>
      </c>
      <c r="P18" s="103">
        <v>152382</v>
      </c>
      <c r="Q18" s="34">
        <f t="shared" si="4"/>
        <v>258</v>
      </c>
      <c r="R18" s="103">
        <v>152377</v>
      </c>
      <c r="S18" s="104"/>
    </row>
    <row r="19" spans="1:19" ht="15" customHeight="1">
      <c r="A19" s="19">
        <v>44122</v>
      </c>
      <c r="B19" s="20" t="s">
        <v>65</v>
      </c>
      <c r="C19" s="20" t="s">
        <v>43</v>
      </c>
      <c r="D19" s="18" t="s">
        <v>77</v>
      </c>
      <c r="E19" s="82" t="s">
        <v>93</v>
      </c>
      <c r="F19" s="107" t="s">
        <v>217</v>
      </c>
      <c r="G19" s="29" t="s">
        <v>72</v>
      </c>
      <c r="H19" s="30" t="s">
        <v>73</v>
      </c>
      <c r="I19" s="21" t="s">
        <v>4</v>
      </c>
      <c r="J19" s="104">
        <v>476.64</v>
      </c>
      <c r="K19" s="104">
        <v>33.36</v>
      </c>
      <c r="L19" s="95">
        <f t="shared" si="2"/>
        <v>510</v>
      </c>
      <c r="M19" s="104">
        <v>19.13</v>
      </c>
      <c r="N19" s="104">
        <v>26.66</v>
      </c>
      <c r="O19" s="103">
        <v>152382</v>
      </c>
      <c r="P19" s="103">
        <v>152629</v>
      </c>
      <c r="Q19" s="34">
        <f t="shared" si="4"/>
        <v>247</v>
      </c>
      <c r="R19" s="103">
        <v>152624</v>
      </c>
      <c r="S19" s="104"/>
    </row>
    <row r="20" spans="1:19" ht="15" customHeight="1">
      <c r="A20" s="19">
        <v>44123</v>
      </c>
      <c r="B20" s="20" t="s">
        <v>65</v>
      </c>
      <c r="C20" s="20" t="s">
        <v>43</v>
      </c>
      <c r="D20" s="18" t="s">
        <v>77</v>
      </c>
      <c r="E20" s="82" t="s">
        <v>93</v>
      </c>
      <c r="F20" s="85" t="s">
        <v>227</v>
      </c>
      <c r="G20" s="29" t="s">
        <v>72</v>
      </c>
      <c r="H20" s="30" t="s">
        <v>73</v>
      </c>
      <c r="I20" s="21" t="s">
        <v>4</v>
      </c>
      <c r="J20" s="27">
        <v>523.36</v>
      </c>
      <c r="K20" s="27">
        <v>36.64</v>
      </c>
      <c r="L20" s="26">
        <f t="shared" si="2"/>
        <v>560</v>
      </c>
      <c r="M20" s="27">
        <v>19.13</v>
      </c>
      <c r="N20" s="27">
        <v>29.27</v>
      </c>
      <c r="O20" s="35">
        <v>152629</v>
      </c>
      <c r="P20" s="35">
        <v>152894</v>
      </c>
      <c r="Q20" s="34">
        <f t="shared" si="4"/>
        <v>265</v>
      </c>
      <c r="R20" s="35">
        <v>152889</v>
      </c>
      <c r="S20" s="27"/>
    </row>
    <row r="21" spans="1:19" ht="15" customHeight="1">
      <c r="A21" s="19">
        <v>44124</v>
      </c>
      <c r="B21" s="20" t="s">
        <v>65</v>
      </c>
      <c r="C21" s="20" t="s">
        <v>43</v>
      </c>
      <c r="D21" s="18" t="s">
        <v>77</v>
      </c>
      <c r="E21" s="82" t="s">
        <v>93</v>
      </c>
      <c r="F21" s="85" t="s">
        <v>202</v>
      </c>
      <c r="G21" s="29" t="s">
        <v>72</v>
      </c>
      <c r="H21" s="30" t="s">
        <v>73</v>
      </c>
      <c r="I21" s="21" t="s">
        <v>4</v>
      </c>
      <c r="J21" s="27">
        <v>532.71</v>
      </c>
      <c r="K21" s="27">
        <v>37.29</v>
      </c>
      <c r="L21" s="26">
        <f t="shared" si="2"/>
        <v>570</v>
      </c>
      <c r="M21" s="27">
        <v>19.43</v>
      </c>
      <c r="N21" s="27">
        <v>29.33</v>
      </c>
      <c r="O21" s="35">
        <v>152894</v>
      </c>
      <c r="P21" s="35">
        <v>153147</v>
      </c>
      <c r="Q21" s="34">
        <f t="shared" si="4"/>
        <v>253</v>
      </c>
      <c r="R21" s="35">
        <v>153142</v>
      </c>
      <c r="S21" s="27"/>
    </row>
    <row r="22" spans="1:19" ht="15" customHeight="1">
      <c r="A22" s="19">
        <v>44125</v>
      </c>
      <c r="B22" s="20" t="s">
        <v>65</v>
      </c>
      <c r="C22" s="20" t="s">
        <v>43</v>
      </c>
      <c r="D22" s="18" t="s">
        <v>77</v>
      </c>
      <c r="E22" s="82" t="s">
        <v>93</v>
      </c>
      <c r="F22" s="85" t="s">
        <v>251</v>
      </c>
      <c r="G22" s="29" t="s">
        <v>72</v>
      </c>
      <c r="H22" s="30" t="s">
        <v>73</v>
      </c>
      <c r="I22" s="21" t="s">
        <v>4</v>
      </c>
      <c r="J22" s="27">
        <v>504.67</v>
      </c>
      <c r="K22" s="27">
        <v>35.33</v>
      </c>
      <c r="L22" s="26">
        <f t="shared" si="2"/>
        <v>540</v>
      </c>
      <c r="M22" s="27">
        <v>19.43</v>
      </c>
      <c r="N22" s="27">
        <v>27.79</v>
      </c>
      <c r="O22" s="35">
        <v>153147</v>
      </c>
      <c r="P22" s="35">
        <v>153389</v>
      </c>
      <c r="Q22" s="34">
        <f t="shared" si="4"/>
        <v>242</v>
      </c>
      <c r="R22" s="35">
        <v>153384</v>
      </c>
      <c r="S22" s="27"/>
    </row>
    <row r="23" spans="1:19" ht="15" customHeight="1">
      <c r="A23" s="19">
        <v>44126</v>
      </c>
      <c r="B23" s="20" t="s">
        <v>65</v>
      </c>
      <c r="C23" s="20" t="s">
        <v>43</v>
      </c>
      <c r="D23" s="18" t="s">
        <v>77</v>
      </c>
      <c r="E23" s="82" t="s">
        <v>93</v>
      </c>
      <c r="F23" s="29" t="s">
        <v>241</v>
      </c>
      <c r="G23" s="29" t="s">
        <v>72</v>
      </c>
      <c r="H23" s="30" t="s">
        <v>73</v>
      </c>
      <c r="I23" s="21" t="s">
        <v>4</v>
      </c>
      <c r="J23" s="26">
        <v>466.17</v>
      </c>
      <c r="K23" s="26">
        <v>32.630000000000003</v>
      </c>
      <c r="L23" s="26">
        <f t="shared" si="2"/>
        <v>498.8</v>
      </c>
      <c r="M23" s="26">
        <v>19.43</v>
      </c>
      <c r="N23" s="26">
        <v>25.67</v>
      </c>
      <c r="O23" s="35">
        <v>153389</v>
      </c>
      <c r="P23" s="35">
        <v>153619</v>
      </c>
      <c r="Q23" s="34">
        <f t="shared" si="4"/>
        <v>230</v>
      </c>
      <c r="R23" s="35">
        <v>153614</v>
      </c>
      <c r="S23" s="27"/>
    </row>
    <row r="24" spans="1:19" ht="15" customHeight="1">
      <c r="A24" s="19">
        <v>44127</v>
      </c>
      <c r="B24" s="20" t="s">
        <v>65</v>
      </c>
      <c r="C24" s="20" t="s">
        <v>43</v>
      </c>
      <c r="D24" s="18" t="s">
        <v>77</v>
      </c>
      <c r="E24" s="82" t="s">
        <v>93</v>
      </c>
      <c r="F24" s="85" t="s">
        <v>248</v>
      </c>
      <c r="G24" s="29" t="s">
        <v>72</v>
      </c>
      <c r="H24" s="30" t="s">
        <v>73</v>
      </c>
      <c r="I24" s="21" t="s">
        <v>4</v>
      </c>
      <c r="J24" s="27">
        <v>495.33</v>
      </c>
      <c r="K24" s="27">
        <v>34.67</v>
      </c>
      <c r="L24" s="26">
        <f t="shared" si="2"/>
        <v>530</v>
      </c>
      <c r="M24" s="27">
        <v>19.43</v>
      </c>
      <c r="N24" s="27">
        <v>27.27</v>
      </c>
      <c r="O24" s="35">
        <v>153619</v>
      </c>
      <c r="P24" s="35">
        <v>153869</v>
      </c>
      <c r="Q24" s="34">
        <f t="shared" si="4"/>
        <v>250</v>
      </c>
      <c r="R24" s="35">
        <v>153864</v>
      </c>
      <c r="S24" s="27"/>
    </row>
    <row r="25" spans="1:19" ht="15" customHeight="1">
      <c r="A25" s="19">
        <v>44128</v>
      </c>
      <c r="B25" s="20" t="s">
        <v>65</v>
      </c>
      <c r="C25" s="20" t="s">
        <v>43</v>
      </c>
      <c r="D25" s="18" t="s">
        <v>77</v>
      </c>
      <c r="E25" s="82" t="s">
        <v>93</v>
      </c>
      <c r="F25" s="85" t="s">
        <v>280</v>
      </c>
      <c r="G25" s="29" t="s">
        <v>72</v>
      </c>
      <c r="H25" s="30" t="s">
        <v>73</v>
      </c>
      <c r="I25" s="21" t="s">
        <v>4</v>
      </c>
      <c r="J25" s="26">
        <v>504.67</v>
      </c>
      <c r="K25" s="26">
        <v>35.33</v>
      </c>
      <c r="L25" s="26">
        <f t="shared" si="2"/>
        <v>540</v>
      </c>
      <c r="M25" s="26">
        <v>19.43</v>
      </c>
      <c r="N25" s="26">
        <v>27.79</v>
      </c>
      <c r="O25" s="35">
        <v>153869</v>
      </c>
      <c r="P25" s="35">
        <v>154120</v>
      </c>
      <c r="Q25" s="34">
        <f t="shared" si="4"/>
        <v>251</v>
      </c>
      <c r="R25" s="35">
        <v>154115</v>
      </c>
      <c r="S25" s="27"/>
    </row>
    <row r="26" spans="1:19" ht="15" customHeight="1">
      <c r="A26" s="19">
        <v>44129</v>
      </c>
      <c r="B26" s="20" t="s">
        <v>65</v>
      </c>
      <c r="C26" s="20" t="s">
        <v>43</v>
      </c>
      <c r="D26" s="18" t="s">
        <v>77</v>
      </c>
      <c r="E26" s="82" t="s">
        <v>93</v>
      </c>
      <c r="F26" s="85" t="s">
        <v>293</v>
      </c>
      <c r="G26" s="29" t="s">
        <v>72</v>
      </c>
      <c r="H26" s="30" t="s">
        <v>73</v>
      </c>
      <c r="I26" s="21" t="s">
        <v>4</v>
      </c>
      <c r="J26" s="27">
        <v>401.87</v>
      </c>
      <c r="K26" s="27">
        <v>28.13</v>
      </c>
      <c r="L26" s="26">
        <f t="shared" si="2"/>
        <v>430</v>
      </c>
      <c r="M26" s="27">
        <v>19.43</v>
      </c>
      <c r="N26" s="27">
        <v>22.13</v>
      </c>
      <c r="O26" s="35">
        <v>154120</v>
      </c>
      <c r="P26" s="35">
        <v>154342</v>
      </c>
      <c r="Q26" s="34">
        <f t="shared" si="4"/>
        <v>222</v>
      </c>
      <c r="R26" s="35">
        <v>154337</v>
      </c>
      <c r="S26" s="27"/>
    </row>
    <row r="27" spans="1:19" ht="15" customHeight="1">
      <c r="A27" s="19">
        <v>44130</v>
      </c>
      <c r="B27" s="20" t="s">
        <v>65</v>
      </c>
      <c r="C27" s="20" t="s">
        <v>43</v>
      </c>
      <c r="D27" s="18" t="s">
        <v>77</v>
      </c>
      <c r="E27" s="82" t="s">
        <v>93</v>
      </c>
      <c r="F27" s="85" t="s">
        <v>288</v>
      </c>
      <c r="G27" s="29" t="s">
        <v>72</v>
      </c>
      <c r="H27" s="30" t="s">
        <v>73</v>
      </c>
      <c r="I27" s="21" t="s">
        <v>4</v>
      </c>
      <c r="J27" s="27">
        <v>560.75</v>
      </c>
      <c r="K27" s="27">
        <v>39.25</v>
      </c>
      <c r="L27" s="26">
        <f t="shared" si="2"/>
        <v>600</v>
      </c>
      <c r="M27" s="27">
        <v>19.43</v>
      </c>
      <c r="N27" s="27">
        <v>30.88</v>
      </c>
      <c r="O27" s="35">
        <v>154342</v>
      </c>
      <c r="P27" s="35">
        <v>154627</v>
      </c>
      <c r="Q27" s="34">
        <f t="shared" si="4"/>
        <v>285</v>
      </c>
      <c r="R27" s="35">
        <v>154622</v>
      </c>
      <c r="S27" s="27"/>
    </row>
    <row r="28" spans="1:19" ht="15" customHeight="1">
      <c r="A28" s="19">
        <v>44131</v>
      </c>
      <c r="B28" s="20" t="s">
        <v>65</v>
      </c>
      <c r="C28" s="20" t="s">
        <v>43</v>
      </c>
      <c r="D28" s="18" t="s">
        <v>77</v>
      </c>
      <c r="E28" s="82" t="s">
        <v>93</v>
      </c>
      <c r="F28" s="85" t="s">
        <v>309</v>
      </c>
      <c r="G28" s="29" t="s">
        <v>72</v>
      </c>
      <c r="H28" s="30" t="s">
        <v>73</v>
      </c>
      <c r="I28" s="21" t="s">
        <v>4</v>
      </c>
      <c r="J28" s="26">
        <v>467.29</v>
      </c>
      <c r="K28" s="26">
        <v>32.71</v>
      </c>
      <c r="L28" s="26">
        <f t="shared" si="2"/>
        <v>500</v>
      </c>
      <c r="M28" s="26">
        <v>19.43</v>
      </c>
      <c r="N28" s="26">
        <v>25.73</v>
      </c>
      <c r="O28" s="35">
        <v>154627</v>
      </c>
      <c r="P28" s="35">
        <v>154860</v>
      </c>
      <c r="Q28" s="34">
        <f t="shared" si="4"/>
        <v>233</v>
      </c>
      <c r="R28" s="35">
        <v>154855</v>
      </c>
      <c r="S28" s="27"/>
    </row>
    <row r="29" spans="1:19" ht="15" customHeight="1">
      <c r="A29" s="19">
        <v>44132</v>
      </c>
      <c r="B29" s="20" t="s">
        <v>65</v>
      </c>
      <c r="C29" s="20" t="s">
        <v>43</v>
      </c>
      <c r="D29" s="18" t="s">
        <v>77</v>
      </c>
      <c r="E29" s="82" t="s">
        <v>93</v>
      </c>
      <c r="F29" s="85"/>
      <c r="G29" s="29"/>
      <c r="H29" s="30"/>
      <c r="I29" s="21"/>
      <c r="J29" s="27"/>
      <c r="K29" s="27"/>
      <c r="L29" s="26"/>
      <c r="M29" s="27"/>
      <c r="N29" s="27"/>
      <c r="O29" s="35"/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43</v>
      </c>
      <c r="D30" s="18" t="s">
        <v>77</v>
      </c>
      <c r="E30" s="82" t="s">
        <v>93</v>
      </c>
      <c r="F30" s="85"/>
      <c r="G30" s="29"/>
      <c r="H30" s="30"/>
      <c r="I30" s="21"/>
      <c r="J30" s="26"/>
      <c r="K30" s="26"/>
      <c r="L30" s="26"/>
      <c r="M30" s="26"/>
      <c r="N30" s="26"/>
      <c r="O30" s="35"/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43</v>
      </c>
      <c r="D31" s="18" t="s">
        <v>77</v>
      </c>
      <c r="E31" s="82" t="s">
        <v>93</v>
      </c>
      <c r="F31" s="85"/>
      <c r="G31" s="29"/>
      <c r="H31" s="30"/>
      <c r="I31" s="21"/>
      <c r="J31" s="26"/>
      <c r="K31" s="26"/>
      <c r="L31" s="26"/>
      <c r="M31" s="26"/>
      <c r="N31" s="26"/>
      <c r="O31" s="35"/>
      <c r="P31" s="35"/>
      <c r="Q31" s="34"/>
      <c r="R31" s="35"/>
      <c r="S31" s="27"/>
    </row>
    <row r="32" spans="1:19">
      <c r="A32" s="19"/>
      <c r="B32" s="20"/>
      <c r="C32" s="20"/>
      <c r="D32" s="27"/>
      <c r="E32" s="27"/>
      <c r="F32" s="29"/>
      <c r="G32" s="29"/>
      <c r="H32" s="22"/>
      <c r="I32" s="21"/>
      <c r="J32" s="26"/>
      <c r="K32" s="26"/>
      <c r="L32" s="26"/>
      <c r="M32" s="26"/>
      <c r="N32" s="26"/>
      <c r="O32" s="35"/>
      <c r="P32" s="35"/>
      <c r="Q32" s="34"/>
      <c r="R32" s="35"/>
      <c r="S32" s="27"/>
    </row>
    <row r="33" spans="1:19">
      <c r="A33" s="24"/>
      <c r="B33" s="20"/>
      <c r="C33" s="20"/>
      <c r="D33" s="27"/>
      <c r="E33" s="27"/>
      <c r="F33" s="25"/>
      <c r="G33" s="29"/>
      <c r="H33" s="22"/>
      <c r="I33" s="29"/>
      <c r="J33" s="26"/>
      <c r="K33" s="26"/>
      <c r="L33" s="26">
        <f t="shared" ref="L33:L35" si="5">J33+K33</f>
        <v>0</v>
      </c>
      <c r="M33" s="26"/>
      <c r="N33" s="26"/>
      <c r="O33" s="35"/>
      <c r="P33" s="35"/>
      <c r="Q33" s="34"/>
      <c r="R33" s="35"/>
      <c r="S33" s="27"/>
    </row>
    <row r="34" spans="1:19">
      <c r="A34" s="24"/>
      <c r="B34" s="20"/>
      <c r="C34" s="20"/>
      <c r="D34" s="27"/>
      <c r="E34" s="27"/>
      <c r="F34" s="30"/>
      <c r="G34" s="29"/>
      <c r="H34" s="22"/>
      <c r="I34" s="21"/>
      <c r="J34" s="26"/>
      <c r="K34" s="26"/>
      <c r="L34" s="26">
        <f t="shared" si="5"/>
        <v>0</v>
      </c>
      <c r="M34" s="26"/>
      <c r="N34" s="26"/>
      <c r="O34" s="35"/>
      <c r="P34" s="35"/>
      <c r="Q34" s="34"/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5"/>
        <v>0</v>
      </c>
      <c r="M35" s="26"/>
      <c r="N35" s="26"/>
      <c r="O35" s="35">
        <f t="shared" ref="O35" si="6">+P34</f>
        <v>0</v>
      </c>
      <c r="P35" s="35"/>
      <c r="Q35" s="38">
        <f t="shared" ref="Q35" si="7">+P35-O35</f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11017.58</v>
      </c>
      <c r="K36" s="16">
        <f t="shared" ref="K36:N36" si="8">SUM(K2:K35)</f>
        <v>771.22</v>
      </c>
      <c r="L36" s="16">
        <f t="shared" si="8"/>
        <v>11788.8</v>
      </c>
      <c r="M36" s="15"/>
      <c r="N36" s="16">
        <f t="shared" si="8"/>
        <v>610.73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7.9609647471059226</v>
      </c>
    </row>
    <row r="41" spans="1:19">
      <c r="A41" s="14"/>
    </row>
    <row r="42" spans="1:19">
      <c r="A42" s="14"/>
      <c r="K42" s="73">
        <f>20000-L36</f>
        <v>8211.2000000000007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7"/>
  <sheetViews>
    <sheetView topLeftCell="D1" zoomScale="66" zoomScaleNormal="66" workbookViewId="0">
      <selection activeCell="P29" sqref="P29"/>
    </sheetView>
  </sheetViews>
  <sheetFormatPr defaultColWidth="9" defaultRowHeight="15"/>
  <cols>
    <col min="1" max="1" width="10.42578125" style="1" customWidth="1"/>
    <col min="2" max="2" width="11.28515625" style="1" bestFit="1" customWidth="1"/>
    <col min="3" max="3" width="9" style="1"/>
    <col min="4" max="4" width="11.5703125" style="1" customWidth="1"/>
    <col min="5" max="5" width="21.855468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44</v>
      </c>
      <c r="D2" s="18" t="s">
        <v>78</v>
      </c>
      <c r="E2" s="82" t="s">
        <v>94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>
        <v>0</v>
      </c>
      <c r="S2" s="97"/>
    </row>
    <row r="3" spans="1:19" ht="15" customHeight="1">
      <c r="A3" s="19">
        <v>44106</v>
      </c>
      <c r="B3" s="20" t="s">
        <v>65</v>
      </c>
      <c r="C3" s="20" t="s">
        <v>44</v>
      </c>
      <c r="D3" s="18" t="s">
        <v>78</v>
      </c>
      <c r="E3" s="82" t="s">
        <v>94</v>
      </c>
      <c r="F3" s="83"/>
      <c r="G3" s="83"/>
      <c r="H3" s="100"/>
      <c r="I3" s="76"/>
      <c r="J3" s="23"/>
      <c r="K3" s="23"/>
      <c r="L3" s="26">
        <f t="shared" ref="L3:L4" si="0">J3+K3</f>
        <v>0</v>
      </c>
      <c r="M3" s="23"/>
      <c r="N3" s="23"/>
      <c r="O3" s="96"/>
      <c r="P3" s="96"/>
      <c r="Q3" s="96">
        <f t="shared" ref="Q3:Q5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44</v>
      </c>
      <c r="D4" s="18" t="s">
        <v>78</v>
      </c>
      <c r="E4" s="82" t="s">
        <v>94</v>
      </c>
      <c r="F4" s="85"/>
      <c r="G4" s="83"/>
      <c r="H4" s="100"/>
      <c r="I4" s="76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44</v>
      </c>
      <c r="D5" s="18" t="s">
        <v>78</v>
      </c>
      <c r="E5" s="82" t="s">
        <v>94</v>
      </c>
      <c r="F5" s="84">
        <v>2000028</v>
      </c>
      <c r="G5" s="83" t="s">
        <v>74</v>
      </c>
      <c r="H5" s="100" t="s">
        <v>75</v>
      </c>
      <c r="I5" s="76" t="s">
        <v>4</v>
      </c>
      <c r="J5" s="20">
        <v>401.87</v>
      </c>
      <c r="K5" s="20">
        <v>28.13</v>
      </c>
      <c r="L5" s="26">
        <f>J5+K5</f>
        <v>430</v>
      </c>
      <c r="M5" s="20">
        <v>19.329999999999998</v>
      </c>
      <c r="N5" s="20">
        <v>87.94</v>
      </c>
      <c r="O5" s="96">
        <v>155719</v>
      </c>
      <c r="P5" s="96">
        <v>155951</v>
      </c>
      <c r="Q5" s="96">
        <f t="shared" si="1"/>
        <v>232</v>
      </c>
      <c r="R5" s="96">
        <v>155943</v>
      </c>
      <c r="S5" s="97"/>
    </row>
    <row r="6" spans="1:19" ht="15" customHeight="1">
      <c r="A6" s="19">
        <v>44109</v>
      </c>
      <c r="B6" s="20" t="s">
        <v>65</v>
      </c>
      <c r="C6" s="20" t="s">
        <v>44</v>
      </c>
      <c r="D6" s="18" t="s">
        <v>78</v>
      </c>
      <c r="E6" s="82" t="s">
        <v>94</v>
      </c>
      <c r="F6" s="83">
        <v>2000042</v>
      </c>
      <c r="G6" s="83" t="s">
        <v>74</v>
      </c>
      <c r="H6" s="100" t="s">
        <v>75</v>
      </c>
      <c r="I6" s="76" t="s">
        <v>4</v>
      </c>
      <c r="J6" s="23">
        <v>392.52</v>
      </c>
      <c r="K6" s="23">
        <v>27.48</v>
      </c>
      <c r="L6" s="26">
        <f>J6+K6</f>
        <v>420</v>
      </c>
      <c r="M6" s="23">
        <v>19.13</v>
      </c>
      <c r="N6" s="23">
        <v>21.96</v>
      </c>
      <c r="O6" s="38">
        <v>155951</v>
      </c>
      <c r="P6" s="34">
        <v>156180</v>
      </c>
      <c r="Q6" s="34">
        <f>+P6-O6</f>
        <v>229</v>
      </c>
      <c r="R6" s="35">
        <v>156173</v>
      </c>
      <c r="S6" s="27"/>
    </row>
    <row r="7" spans="1:19" ht="15" customHeight="1">
      <c r="A7" s="19">
        <v>44110</v>
      </c>
      <c r="B7" s="20" t="s">
        <v>65</v>
      </c>
      <c r="C7" s="20" t="s">
        <v>44</v>
      </c>
      <c r="D7" s="18" t="s">
        <v>78</v>
      </c>
      <c r="E7" s="82" t="s">
        <v>94</v>
      </c>
      <c r="F7" s="85">
        <v>2000043</v>
      </c>
      <c r="G7" s="83" t="s">
        <v>74</v>
      </c>
      <c r="H7" s="100" t="s">
        <v>75</v>
      </c>
      <c r="I7" s="76" t="s">
        <v>4</v>
      </c>
      <c r="J7" s="27">
        <v>411.21</v>
      </c>
      <c r="K7" s="27">
        <v>28.79</v>
      </c>
      <c r="L7" s="26">
        <f t="shared" ref="L7" si="2">J7+K7</f>
        <v>440</v>
      </c>
      <c r="M7" s="27">
        <v>19.13</v>
      </c>
      <c r="N7" s="27">
        <v>23</v>
      </c>
      <c r="O7" s="35">
        <v>156180</v>
      </c>
      <c r="P7" s="35">
        <v>156432</v>
      </c>
      <c r="Q7" s="34">
        <f t="shared" ref="Q7" si="3">+P7-O7</f>
        <v>252</v>
      </c>
      <c r="R7" s="35">
        <v>156427</v>
      </c>
      <c r="S7" s="27"/>
    </row>
    <row r="8" spans="1:19" ht="15" customHeight="1">
      <c r="A8" s="19">
        <v>44111</v>
      </c>
      <c r="B8" s="20" t="s">
        <v>65</v>
      </c>
      <c r="C8" s="20" t="s">
        <v>44</v>
      </c>
      <c r="D8" s="18" t="s">
        <v>78</v>
      </c>
      <c r="E8" s="82" t="s">
        <v>94</v>
      </c>
      <c r="F8" s="85"/>
      <c r="G8" s="29"/>
      <c r="H8" s="30"/>
      <c r="I8" s="21"/>
      <c r="J8" s="27"/>
      <c r="K8" s="27"/>
      <c r="L8" s="26">
        <f t="shared" ref="L8:L35" si="4">J8+K8</f>
        <v>0</v>
      </c>
      <c r="M8" s="27"/>
      <c r="N8" s="27"/>
      <c r="O8" s="35">
        <v>156432</v>
      </c>
      <c r="P8" s="35">
        <v>156432</v>
      </c>
      <c r="Q8" s="34">
        <f t="shared" ref="Q8:Q28" si="5">+P8-O8</f>
        <v>0</v>
      </c>
      <c r="R8" s="35"/>
      <c r="S8" s="27" t="s">
        <v>111</v>
      </c>
    </row>
    <row r="9" spans="1:19" ht="15" customHeight="1">
      <c r="A9" s="19">
        <v>44112</v>
      </c>
      <c r="B9" s="20" t="s">
        <v>65</v>
      </c>
      <c r="C9" s="20" t="s">
        <v>44</v>
      </c>
      <c r="D9" s="18" t="s">
        <v>78</v>
      </c>
      <c r="E9" s="82" t="s">
        <v>94</v>
      </c>
      <c r="F9" s="29" t="s">
        <v>102</v>
      </c>
      <c r="G9" s="29" t="s">
        <v>72</v>
      </c>
      <c r="H9" s="30" t="s">
        <v>73</v>
      </c>
      <c r="I9" s="21" t="s">
        <v>4</v>
      </c>
      <c r="J9" s="27">
        <v>336.45</v>
      </c>
      <c r="K9" s="27">
        <v>23.55</v>
      </c>
      <c r="L9" s="26">
        <f t="shared" ref="L9" si="6">J9+K9</f>
        <v>360</v>
      </c>
      <c r="M9" s="27">
        <v>19.13</v>
      </c>
      <c r="N9" s="27">
        <v>18.809999999999999</v>
      </c>
      <c r="O9" s="35">
        <v>156432</v>
      </c>
      <c r="P9" s="35">
        <v>156609</v>
      </c>
      <c r="Q9" s="34">
        <f t="shared" si="5"/>
        <v>177</v>
      </c>
      <c r="R9" s="35">
        <v>156603</v>
      </c>
      <c r="S9" s="27" t="s">
        <v>126</v>
      </c>
    </row>
    <row r="10" spans="1:19" ht="15" customHeight="1">
      <c r="A10" s="19">
        <v>44113</v>
      </c>
      <c r="B10" s="20" t="s">
        <v>65</v>
      </c>
      <c r="C10" s="20" t="s">
        <v>44</v>
      </c>
      <c r="D10" s="18" t="s">
        <v>78</v>
      </c>
      <c r="E10" s="82" t="s">
        <v>94</v>
      </c>
      <c r="F10" s="85" t="s">
        <v>134</v>
      </c>
      <c r="G10" s="29" t="s">
        <v>72</v>
      </c>
      <c r="H10" s="30" t="s">
        <v>73</v>
      </c>
      <c r="I10" s="21" t="s">
        <v>4</v>
      </c>
      <c r="J10" s="27">
        <v>401.87</v>
      </c>
      <c r="K10" s="27">
        <v>28.13</v>
      </c>
      <c r="L10" s="26">
        <f t="shared" si="4"/>
        <v>430</v>
      </c>
      <c r="M10" s="27">
        <v>19.13</v>
      </c>
      <c r="N10" s="27">
        <v>22.48</v>
      </c>
      <c r="O10" s="35">
        <v>156609</v>
      </c>
      <c r="P10" s="35">
        <v>156863</v>
      </c>
      <c r="Q10" s="34">
        <f t="shared" si="5"/>
        <v>254</v>
      </c>
      <c r="R10" s="35">
        <v>156858</v>
      </c>
      <c r="S10" s="27"/>
    </row>
    <row r="11" spans="1:19" ht="15" customHeight="1">
      <c r="A11" s="19">
        <v>44114</v>
      </c>
      <c r="B11" s="20" t="s">
        <v>65</v>
      </c>
      <c r="C11" s="20" t="s">
        <v>44</v>
      </c>
      <c r="D11" s="18" t="s">
        <v>78</v>
      </c>
      <c r="E11" s="82" t="s">
        <v>94</v>
      </c>
      <c r="F11" s="85" t="s">
        <v>145</v>
      </c>
      <c r="G11" s="29" t="s">
        <v>72</v>
      </c>
      <c r="H11" s="30" t="s">
        <v>73</v>
      </c>
      <c r="I11" s="21" t="s">
        <v>4</v>
      </c>
      <c r="J11" s="27">
        <v>439.25</v>
      </c>
      <c r="K11" s="27">
        <v>30.75</v>
      </c>
      <c r="L11" s="26">
        <f t="shared" si="4"/>
        <v>470</v>
      </c>
      <c r="M11" s="27">
        <v>19.43</v>
      </c>
      <c r="N11" s="27">
        <v>24.19</v>
      </c>
      <c r="O11" s="35">
        <v>156863</v>
      </c>
      <c r="P11" s="35">
        <v>157135</v>
      </c>
      <c r="Q11" s="34">
        <f t="shared" si="5"/>
        <v>272</v>
      </c>
      <c r="R11" s="35">
        <v>157130</v>
      </c>
      <c r="S11" s="27"/>
    </row>
    <row r="12" spans="1:19" ht="15" customHeight="1">
      <c r="A12" s="19">
        <v>44115</v>
      </c>
      <c r="B12" s="20" t="s">
        <v>65</v>
      </c>
      <c r="C12" s="20" t="s">
        <v>44</v>
      </c>
      <c r="D12" s="18" t="s">
        <v>78</v>
      </c>
      <c r="E12" s="82" t="s">
        <v>94</v>
      </c>
      <c r="F12" s="29" t="s">
        <v>161</v>
      </c>
      <c r="G12" s="29" t="s">
        <v>72</v>
      </c>
      <c r="H12" s="30" t="s">
        <v>73</v>
      </c>
      <c r="I12" s="21" t="s">
        <v>4</v>
      </c>
      <c r="J12" s="26">
        <v>392.52</v>
      </c>
      <c r="K12" s="26">
        <v>27.48</v>
      </c>
      <c r="L12" s="26">
        <f t="shared" si="4"/>
        <v>420</v>
      </c>
      <c r="M12" s="26">
        <v>19.43</v>
      </c>
      <c r="N12" s="26">
        <v>21.62</v>
      </c>
      <c r="O12" s="35">
        <v>157135</v>
      </c>
      <c r="P12" s="35">
        <v>157352</v>
      </c>
      <c r="Q12" s="34">
        <f t="shared" si="5"/>
        <v>217</v>
      </c>
      <c r="R12" s="35">
        <v>157347</v>
      </c>
      <c r="S12" s="27"/>
    </row>
    <row r="13" spans="1:19" ht="15" customHeight="1">
      <c r="A13" s="19">
        <v>44116</v>
      </c>
      <c r="B13" s="20" t="s">
        <v>65</v>
      </c>
      <c r="C13" s="20" t="s">
        <v>44</v>
      </c>
      <c r="D13" s="18" t="s">
        <v>78</v>
      </c>
      <c r="E13" s="82" t="s">
        <v>94</v>
      </c>
      <c r="F13" s="85" t="s">
        <v>157</v>
      </c>
      <c r="G13" s="29" t="s">
        <v>72</v>
      </c>
      <c r="H13" s="30" t="s">
        <v>73</v>
      </c>
      <c r="I13" s="21" t="s">
        <v>4</v>
      </c>
      <c r="J13" s="27">
        <v>401.87</v>
      </c>
      <c r="K13" s="27">
        <v>28.13</v>
      </c>
      <c r="L13" s="26">
        <f t="shared" si="4"/>
        <v>430</v>
      </c>
      <c r="M13" s="27">
        <v>19.43</v>
      </c>
      <c r="N13" s="27">
        <v>22.13</v>
      </c>
      <c r="O13" s="35">
        <v>157352</v>
      </c>
      <c r="P13" s="35">
        <v>157609</v>
      </c>
      <c r="Q13" s="34">
        <f t="shared" si="5"/>
        <v>257</v>
      </c>
      <c r="R13" s="35">
        <v>157604</v>
      </c>
      <c r="S13" s="27"/>
    </row>
    <row r="14" spans="1:19" ht="15" customHeight="1">
      <c r="A14" s="19">
        <v>44117</v>
      </c>
      <c r="B14" s="20" t="s">
        <v>65</v>
      </c>
      <c r="C14" s="20" t="s">
        <v>44</v>
      </c>
      <c r="D14" s="18" t="s">
        <v>78</v>
      </c>
      <c r="E14" s="82" t="s">
        <v>94</v>
      </c>
      <c r="F14" s="86"/>
      <c r="G14" s="86"/>
      <c r="H14" s="101"/>
      <c r="I14" s="77"/>
      <c r="J14" s="78"/>
      <c r="K14" s="78"/>
      <c r="L14" s="78">
        <f t="shared" si="4"/>
        <v>0</v>
      </c>
      <c r="M14" s="78"/>
      <c r="N14" s="78"/>
      <c r="O14" s="38"/>
      <c r="P14" s="38"/>
      <c r="Q14" s="38">
        <f t="shared" si="5"/>
        <v>0</v>
      </c>
      <c r="R14" s="38"/>
      <c r="S14" s="27"/>
    </row>
    <row r="15" spans="1:19" ht="15" customHeight="1">
      <c r="A15" s="19">
        <v>44118</v>
      </c>
      <c r="B15" s="20" t="s">
        <v>65</v>
      </c>
      <c r="C15" s="20" t="s">
        <v>44</v>
      </c>
      <c r="D15" s="18" t="s">
        <v>78</v>
      </c>
      <c r="E15" s="82" t="s">
        <v>94</v>
      </c>
      <c r="F15" s="85" t="s">
        <v>183</v>
      </c>
      <c r="G15" s="29" t="s">
        <v>72</v>
      </c>
      <c r="H15" s="30" t="s">
        <v>73</v>
      </c>
      <c r="I15" s="21" t="s">
        <v>4</v>
      </c>
      <c r="J15" s="27">
        <v>420.56</v>
      </c>
      <c r="K15" s="27">
        <v>29.44</v>
      </c>
      <c r="L15" s="26">
        <f t="shared" si="4"/>
        <v>450</v>
      </c>
      <c r="M15" s="27">
        <v>19.43</v>
      </c>
      <c r="N15" s="27">
        <v>23.16</v>
      </c>
      <c r="O15" s="35">
        <v>157609</v>
      </c>
      <c r="P15" s="35">
        <v>157836</v>
      </c>
      <c r="Q15" s="34">
        <f t="shared" si="5"/>
        <v>227</v>
      </c>
      <c r="R15" s="35">
        <v>157831</v>
      </c>
      <c r="S15" s="27"/>
    </row>
    <row r="16" spans="1:19" ht="15" customHeight="1">
      <c r="A16" s="19">
        <v>44119</v>
      </c>
      <c r="B16" s="20" t="s">
        <v>65</v>
      </c>
      <c r="C16" s="20" t="s">
        <v>44</v>
      </c>
      <c r="D16" s="18" t="s">
        <v>78</v>
      </c>
      <c r="E16" s="82" t="s">
        <v>94</v>
      </c>
      <c r="F16" s="85" t="s">
        <v>192</v>
      </c>
      <c r="G16" s="29" t="s">
        <v>72</v>
      </c>
      <c r="H16" s="30" t="s">
        <v>73</v>
      </c>
      <c r="I16" s="21" t="s">
        <v>4</v>
      </c>
      <c r="J16" s="27">
        <v>429.91</v>
      </c>
      <c r="K16" s="27">
        <v>30.09</v>
      </c>
      <c r="L16" s="26">
        <f t="shared" si="4"/>
        <v>460</v>
      </c>
      <c r="M16" s="27">
        <v>19.43</v>
      </c>
      <c r="N16" s="27">
        <v>23.67</v>
      </c>
      <c r="O16" s="35">
        <v>157836</v>
      </c>
      <c r="P16" s="35">
        <v>158083</v>
      </c>
      <c r="Q16" s="34">
        <f t="shared" si="5"/>
        <v>247</v>
      </c>
      <c r="R16" s="35">
        <v>158078</v>
      </c>
      <c r="S16" s="27"/>
    </row>
    <row r="17" spans="1:19" ht="15" customHeight="1">
      <c r="A17" s="19">
        <v>44120</v>
      </c>
      <c r="B17" s="20" t="s">
        <v>65</v>
      </c>
      <c r="C17" s="20" t="s">
        <v>44</v>
      </c>
      <c r="D17" s="18" t="s">
        <v>78</v>
      </c>
      <c r="E17" s="82" t="s">
        <v>94</v>
      </c>
      <c r="F17" s="87"/>
      <c r="G17" s="86"/>
      <c r="H17" s="101"/>
      <c r="I17" s="79"/>
      <c r="J17" s="37"/>
      <c r="K17" s="37"/>
      <c r="L17" s="78">
        <f t="shared" si="4"/>
        <v>0</v>
      </c>
      <c r="M17" s="37"/>
      <c r="N17" s="37"/>
      <c r="O17" s="38"/>
      <c r="P17" s="38"/>
      <c r="Q17" s="38">
        <f t="shared" si="5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44</v>
      </c>
      <c r="D18" s="18" t="s">
        <v>78</v>
      </c>
      <c r="E18" s="82" t="s">
        <v>94</v>
      </c>
      <c r="F18" s="107" t="s">
        <v>206</v>
      </c>
      <c r="G18" s="29" t="s">
        <v>72</v>
      </c>
      <c r="H18" s="30" t="s">
        <v>73</v>
      </c>
      <c r="I18" s="21" t="s">
        <v>4</v>
      </c>
      <c r="J18" s="104">
        <v>495.33</v>
      </c>
      <c r="K18" s="104">
        <v>34.67</v>
      </c>
      <c r="L18" s="95">
        <f t="shared" si="4"/>
        <v>530</v>
      </c>
      <c r="M18" s="104">
        <v>19.13</v>
      </c>
      <c r="N18" s="104">
        <v>27.71</v>
      </c>
      <c r="O18" s="103">
        <v>158083</v>
      </c>
      <c r="P18" s="103">
        <v>158369</v>
      </c>
      <c r="Q18" s="103">
        <f t="shared" si="5"/>
        <v>286</v>
      </c>
      <c r="R18" s="103">
        <v>158364</v>
      </c>
      <c r="S18" s="27"/>
    </row>
    <row r="19" spans="1:19" ht="15" customHeight="1">
      <c r="A19" s="19">
        <v>44122</v>
      </c>
      <c r="B19" s="20" t="s">
        <v>65</v>
      </c>
      <c r="C19" s="20" t="s">
        <v>44</v>
      </c>
      <c r="D19" s="18" t="s">
        <v>78</v>
      </c>
      <c r="E19" s="82" t="s">
        <v>94</v>
      </c>
      <c r="F19" s="29" t="s">
        <v>198</v>
      </c>
      <c r="G19" s="29" t="s">
        <v>72</v>
      </c>
      <c r="H19" s="30" t="s">
        <v>73</v>
      </c>
      <c r="I19" s="21" t="s">
        <v>4</v>
      </c>
      <c r="J19" s="26">
        <v>392.52</v>
      </c>
      <c r="K19" s="26">
        <v>27.48</v>
      </c>
      <c r="L19" s="26">
        <f t="shared" si="4"/>
        <v>420</v>
      </c>
      <c r="M19" s="26">
        <v>19.13</v>
      </c>
      <c r="N19" s="26">
        <v>21.96</v>
      </c>
      <c r="O19" s="35">
        <v>158369</v>
      </c>
      <c r="P19" s="35">
        <v>158619</v>
      </c>
      <c r="Q19" s="34">
        <f t="shared" si="5"/>
        <v>250</v>
      </c>
      <c r="R19" s="35">
        <v>158614</v>
      </c>
      <c r="S19" s="27"/>
    </row>
    <row r="20" spans="1:19" ht="15" customHeight="1">
      <c r="A20" s="19">
        <v>44123</v>
      </c>
      <c r="B20" s="20" t="s">
        <v>65</v>
      </c>
      <c r="C20" s="20" t="s">
        <v>44</v>
      </c>
      <c r="D20" s="18" t="s">
        <v>78</v>
      </c>
      <c r="E20" s="82" t="s">
        <v>94</v>
      </c>
      <c r="F20" s="85" t="s">
        <v>228</v>
      </c>
      <c r="G20" s="29" t="s">
        <v>72</v>
      </c>
      <c r="H20" s="30" t="s">
        <v>73</v>
      </c>
      <c r="I20" s="21" t="s">
        <v>4</v>
      </c>
      <c r="J20" s="27">
        <v>439.25</v>
      </c>
      <c r="K20" s="27">
        <v>30.75</v>
      </c>
      <c r="L20" s="26">
        <f t="shared" si="4"/>
        <v>470</v>
      </c>
      <c r="M20" s="27">
        <v>19.13</v>
      </c>
      <c r="N20" s="27">
        <v>24.57</v>
      </c>
      <c r="O20" s="35">
        <v>158619</v>
      </c>
      <c r="P20" s="35">
        <v>158881</v>
      </c>
      <c r="Q20" s="34">
        <f t="shared" si="5"/>
        <v>262</v>
      </c>
      <c r="R20" s="35">
        <v>158876</v>
      </c>
      <c r="S20" s="27"/>
    </row>
    <row r="21" spans="1:19" ht="15" customHeight="1">
      <c r="A21" s="19">
        <v>44124</v>
      </c>
      <c r="B21" s="20" t="s">
        <v>65</v>
      </c>
      <c r="C21" s="20" t="s">
        <v>44</v>
      </c>
      <c r="D21" s="18" t="s">
        <v>78</v>
      </c>
      <c r="E21" s="82" t="s">
        <v>94</v>
      </c>
      <c r="F21" s="85" t="s">
        <v>203</v>
      </c>
      <c r="G21" s="29" t="s">
        <v>72</v>
      </c>
      <c r="H21" s="30" t="s">
        <v>73</v>
      </c>
      <c r="I21" s="21" t="s">
        <v>4</v>
      </c>
      <c r="J21" s="27">
        <v>448.6</v>
      </c>
      <c r="K21" s="27">
        <v>31.4</v>
      </c>
      <c r="L21" s="26">
        <f t="shared" si="4"/>
        <v>480</v>
      </c>
      <c r="M21" s="27">
        <v>19.43</v>
      </c>
      <c r="N21" s="27">
        <v>24.7</v>
      </c>
      <c r="O21" s="35">
        <v>158881</v>
      </c>
      <c r="P21" s="35">
        <v>159128</v>
      </c>
      <c r="Q21" s="34">
        <f t="shared" si="5"/>
        <v>247</v>
      </c>
      <c r="R21" s="35">
        <v>159123</v>
      </c>
      <c r="S21" s="27"/>
    </row>
    <row r="22" spans="1:19" ht="15" customHeight="1">
      <c r="A22" s="19">
        <v>44125</v>
      </c>
      <c r="B22" s="20" t="s">
        <v>65</v>
      </c>
      <c r="C22" s="20" t="s">
        <v>44</v>
      </c>
      <c r="D22" s="18" t="s">
        <v>78</v>
      </c>
      <c r="E22" s="82" t="s">
        <v>94</v>
      </c>
      <c r="F22" s="85" t="s">
        <v>223</v>
      </c>
      <c r="G22" s="29" t="s">
        <v>72</v>
      </c>
      <c r="H22" s="30" t="s">
        <v>73</v>
      </c>
      <c r="I22" s="21" t="s">
        <v>4</v>
      </c>
      <c r="J22" s="27">
        <v>514.02</v>
      </c>
      <c r="K22" s="27">
        <v>35.979999999999997</v>
      </c>
      <c r="L22" s="26">
        <f t="shared" si="4"/>
        <v>550</v>
      </c>
      <c r="M22" s="27">
        <v>19.43</v>
      </c>
      <c r="N22" s="27">
        <v>28.31</v>
      </c>
      <c r="O22" s="35">
        <v>159128</v>
      </c>
      <c r="P22" s="35">
        <v>159415</v>
      </c>
      <c r="Q22" s="34">
        <f t="shared" si="5"/>
        <v>287</v>
      </c>
      <c r="R22" s="35">
        <v>159410</v>
      </c>
      <c r="S22" s="27"/>
    </row>
    <row r="23" spans="1:19" ht="15" customHeight="1">
      <c r="A23" s="19">
        <v>44126</v>
      </c>
      <c r="B23" s="20" t="s">
        <v>65</v>
      </c>
      <c r="C23" s="20" t="s">
        <v>44</v>
      </c>
      <c r="D23" s="18" t="s">
        <v>78</v>
      </c>
      <c r="E23" s="82" t="s">
        <v>94</v>
      </c>
      <c r="F23" s="29" t="s">
        <v>258</v>
      </c>
      <c r="G23" s="29" t="s">
        <v>72</v>
      </c>
      <c r="H23" s="30" t="s">
        <v>73</v>
      </c>
      <c r="I23" s="21" t="s">
        <v>4</v>
      </c>
      <c r="J23" s="26">
        <v>383.18</v>
      </c>
      <c r="K23" s="26">
        <v>26.82</v>
      </c>
      <c r="L23" s="26">
        <f t="shared" si="4"/>
        <v>410</v>
      </c>
      <c r="M23" s="26">
        <v>19.43</v>
      </c>
      <c r="N23" s="26">
        <v>21.1</v>
      </c>
      <c r="O23" s="35">
        <v>159415</v>
      </c>
      <c r="P23" s="35">
        <v>159631</v>
      </c>
      <c r="Q23" s="34">
        <f t="shared" si="5"/>
        <v>216</v>
      </c>
      <c r="R23" s="35">
        <v>159626</v>
      </c>
      <c r="S23" s="27"/>
    </row>
    <row r="24" spans="1:19" ht="15" customHeight="1">
      <c r="A24" s="19">
        <v>44127</v>
      </c>
      <c r="B24" s="20" t="s">
        <v>65</v>
      </c>
      <c r="C24" s="20" t="s">
        <v>44</v>
      </c>
      <c r="D24" s="18" t="s">
        <v>78</v>
      </c>
      <c r="E24" s="82" t="s">
        <v>94</v>
      </c>
      <c r="F24" s="29" t="s">
        <v>247</v>
      </c>
      <c r="G24" s="29" t="s">
        <v>72</v>
      </c>
      <c r="H24" s="30" t="s">
        <v>73</v>
      </c>
      <c r="I24" s="21" t="s">
        <v>4</v>
      </c>
      <c r="J24" s="27">
        <v>439.25</v>
      </c>
      <c r="K24" s="27">
        <v>30.75</v>
      </c>
      <c r="L24" s="26">
        <f t="shared" si="4"/>
        <v>470</v>
      </c>
      <c r="M24" s="27">
        <v>19.43</v>
      </c>
      <c r="N24" s="27">
        <v>24.18</v>
      </c>
      <c r="O24" s="35">
        <v>159631</v>
      </c>
      <c r="P24" s="35">
        <v>159881</v>
      </c>
      <c r="Q24" s="34">
        <f t="shared" si="5"/>
        <v>250</v>
      </c>
      <c r="R24" s="35">
        <v>159876</v>
      </c>
      <c r="S24" s="27"/>
    </row>
    <row r="25" spans="1:19" ht="15" customHeight="1">
      <c r="A25" s="19">
        <v>44128</v>
      </c>
      <c r="B25" s="20" t="s">
        <v>65</v>
      </c>
      <c r="C25" s="20" t="s">
        <v>44</v>
      </c>
      <c r="D25" s="18" t="s">
        <v>78</v>
      </c>
      <c r="E25" s="82" t="s">
        <v>94</v>
      </c>
      <c r="F25" s="29" t="s">
        <v>260</v>
      </c>
      <c r="G25" s="29" t="s">
        <v>72</v>
      </c>
      <c r="H25" s="30" t="s">
        <v>73</v>
      </c>
      <c r="I25" s="21" t="s">
        <v>4</v>
      </c>
      <c r="J25" s="26">
        <v>383.18</v>
      </c>
      <c r="K25" s="26">
        <v>26.82</v>
      </c>
      <c r="L25" s="26">
        <f t="shared" si="4"/>
        <v>410</v>
      </c>
      <c r="M25" s="26">
        <v>19.43</v>
      </c>
      <c r="N25" s="26">
        <v>21.1</v>
      </c>
      <c r="O25" s="35">
        <v>159881</v>
      </c>
      <c r="P25" s="35">
        <v>160109</v>
      </c>
      <c r="Q25" s="34">
        <f t="shared" si="5"/>
        <v>228</v>
      </c>
      <c r="R25" s="35">
        <v>160104</v>
      </c>
      <c r="S25" s="27"/>
    </row>
    <row r="26" spans="1:19" ht="15" customHeight="1">
      <c r="A26" s="19">
        <v>44129</v>
      </c>
      <c r="B26" s="20" t="s">
        <v>65</v>
      </c>
      <c r="C26" s="20" t="s">
        <v>44</v>
      </c>
      <c r="D26" s="18" t="s">
        <v>78</v>
      </c>
      <c r="E26" s="82" t="s">
        <v>94</v>
      </c>
      <c r="F26" s="29" t="s">
        <v>273</v>
      </c>
      <c r="G26" s="29" t="s">
        <v>72</v>
      </c>
      <c r="H26" s="30" t="s">
        <v>73</v>
      </c>
      <c r="I26" s="21" t="s">
        <v>4</v>
      </c>
      <c r="J26" s="27">
        <v>467.29</v>
      </c>
      <c r="K26" s="27">
        <v>32.71</v>
      </c>
      <c r="L26" s="26">
        <f t="shared" si="4"/>
        <v>500</v>
      </c>
      <c r="M26" s="27">
        <v>19.43</v>
      </c>
      <c r="N26" s="27">
        <v>27.79</v>
      </c>
      <c r="O26" s="35">
        <v>160109</v>
      </c>
      <c r="P26" s="35">
        <v>160380</v>
      </c>
      <c r="Q26" s="34">
        <f t="shared" si="5"/>
        <v>271</v>
      </c>
      <c r="R26" s="35">
        <v>160375</v>
      </c>
      <c r="S26" s="27"/>
    </row>
    <row r="27" spans="1:19" ht="15" customHeight="1">
      <c r="A27" s="19">
        <v>44130</v>
      </c>
      <c r="B27" s="20" t="s">
        <v>65</v>
      </c>
      <c r="C27" s="20" t="s">
        <v>44</v>
      </c>
      <c r="D27" s="18" t="s">
        <v>78</v>
      </c>
      <c r="E27" s="82" t="s">
        <v>94</v>
      </c>
      <c r="F27" s="29" t="s">
        <v>296</v>
      </c>
      <c r="G27" s="29" t="s">
        <v>72</v>
      </c>
      <c r="H27" s="30" t="s">
        <v>73</v>
      </c>
      <c r="I27" s="21" t="s">
        <v>4</v>
      </c>
      <c r="J27" s="27">
        <v>411.21</v>
      </c>
      <c r="K27" s="27">
        <v>28.79</v>
      </c>
      <c r="L27" s="26">
        <f t="shared" si="4"/>
        <v>440</v>
      </c>
      <c r="M27" s="27">
        <v>19.43</v>
      </c>
      <c r="N27" s="27">
        <v>22.64</v>
      </c>
      <c r="O27" s="35">
        <v>160380</v>
      </c>
      <c r="P27" s="35">
        <v>160650</v>
      </c>
      <c r="Q27" s="34">
        <f t="shared" si="5"/>
        <v>270</v>
      </c>
      <c r="R27" s="35">
        <v>160645</v>
      </c>
      <c r="S27" s="27"/>
    </row>
    <row r="28" spans="1:19" ht="15" customHeight="1">
      <c r="A28" s="19">
        <v>44131</v>
      </c>
      <c r="B28" s="20" t="s">
        <v>65</v>
      </c>
      <c r="C28" s="20" t="s">
        <v>44</v>
      </c>
      <c r="D28" s="18" t="s">
        <v>78</v>
      </c>
      <c r="E28" s="82" t="s">
        <v>94</v>
      </c>
      <c r="F28" s="29" t="s">
        <v>312</v>
      </c>
      <c r="G28" s="29" t="s">
        <v>72</v>
      </c>
      <c r="H28" s="30" t="s">
        <v>73</v>
      </c>
      <c r="I28" s="21" t="s">
        <v>4</v>
      </c>
      <c r="J28" s="26">
        <v>411.21</v>
      </c>
      <c r="K28" s="26">
        <v>28.79</v>
      </c>
      <c r="L28" s="26">
        <f t="shared" si="4"/>
        <v>440</v>
      </c>
      <c r="M28" s="26">
        <v>19.43</v>
      </c>
      <c r="N28" s="26">
        <v>22.65</v>
      </c>
      <c r="O28" s="35">
        <v>160650</v>
      </c>
      <c r="P28" s="35">
        <v>160894</v>
      </c>
      <c r="Q28" s="34">
        <f t="shared" si="5"/>
        <v>244</v>
      </c>
      <c r="R28" s="35">
        <v>160889</v>
      </c>
      <c r="S28" s="27"/>
    </row>
    <row r="29" spans="1:19" ht="15" customHeight="1">
      <c r="A29" s="19">
        <v>44132</v>
      </c>
      <c r="B29" s="20" t="s">
        <v>65</v>
      </c>
      <c r="C29" s="20" t="s">
        <v>44</v>
      </c>
      <c r="D29" s="18" t="s">
        <v>78</v>
      </c>
      <c r="E29" s="82" t="s">
        <v>94</v>
      </c>
      <c r="F29" s="29"/>
      <c r="G29" s="29"/>
      <c r="H29" s="30"/>
      <c r="I29" s="21"/>
      <c r="J29" s="27"/>
      <c r="K29" s="27"/>
      <c r="L29" s="26">
        <f t="shared" si="4"/>
        <v>0</v>
      </c>
      <c r="M29" s="27"/>
      <c r="N29" s="27"/>
      <c r="O29" s="35"/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44</v>
      </c>
      <c r="D30" s="18" t="s">
        <v>78</v>
      </c>
      <c r="E30" s="82" t="s">
        <v>94</v>
      </c>
      <c r="F30" s="29"/>
      <c r="G30" s="29"/>
      <c r="H30" s="30"/>
      <c r="I30" s="21"/>
      <c r="J30" s="26"/>
      <c r="K30" s="26"/>
      <c r="L30" s="26">
        <f t="shared" si="4"/>
        <v>0</v>
      </c>
      <c r="M30" s="26"/>
      <c r="N30" s="26"/>
      <c r="O30" s="35"/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44</v>
      </c>
      <c r="D31" s="18" t="s">
        <v>78</v>
      </c>
      <c r="E31" s="82" t="s">
        <v>94</v>
      </c>
      <c r="F31" s="29"/>
      <c r="G31" s="29"/>
      <c r="H31" s="30"/>
      <c r="I31" s="21"/>
      <c r="J31" s="26"/>
      <c r="K31" s="26"/>
      <c r="L31" s="26">
        <f t="shared" si="4"/>
        <v>0</v>
      </c>
      <c r="M31" s="26"/>
      <c r="N31" s="26"/>
      <c r="O31" s="35"/>
      <c r="P31" s="35"/>
      <c r="Q31" s="34"/>
      <c r="R31" s="35"/>
      <c r="S31" s="27"/>
    </row>
    <row r="32" spans="1:19" ht="15.75">
      <c r="A32" s="19"/>
      <c r="B32" s="20"/>
      <c r="C32" s="20"/>
      <c r="D32" s="18"/>
      <c r="E32" s="82"/>
      <c r="F32" s="29"/>
      <c r="G32" s="29"/>
      <c r="H32" s="30"/>
      <c r="I32" s="21"/>
      <c r="J32" s="26"/>
      <c r="K32" s="26"/>
      <c r="L32" s="26">
        <f t="shared" si="4"/>
        <v>0</v>
      </c>
      <c r="M32" s="26"/>
      <c r="N32" s="26"/>
      <c r="O32" s="35"/>
      <c r="P32" s="35"/>
      <c r="Q32" s="34"/>
      <c r="R32" s="35"/>
      <c r="S32" s="27"/>
    </row>
    <row r="33" spans="1:19">
      <c r="A33" s="24"/>
      <c r="B33" s="20"/>
      <c r="C33" s="20"/>
      <c r="D33" s="27"/>
      <c r="E33" s="27"/>
      <c r="F33" s="25"/>
      <c r="G33" s="29"/>
      <c r="H33" s="22"/>
      <c r="I33" s="29"/>
      <c r="J33" s="26"/>
      <c r="K33" s="26"/>
      <c r="L33" s="26">
        <f t="shared" si="4"/>
        <v>0</v>
      </c>
      <c r="M33" s="26"/>
      <c r="N33" s="26"/>
      <c r="O33" s="35">
        <f t="shared" ref="O33:O35" si="7">+P32</f>
        <v>0</v>
      </c>
      <c r="P33" s="35"/>
      <c r="Q33" s="34">
        <f t="shared" ref="Q33:Q35" si="8">+P33-O33</f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22"/>
      <c r="I34" s="21"/>
      <c r="J34" s="26"/>
      <c r="K34" s="26"/>
      <c r="L34" s="26">
        <f t="shared" si="4"/>
        <v>0</v>
      </c>
      <c r="M34" s="26"/>
      <c r="N34" s="26"/>
      <c r="O34" s="35">
        <f t="shared" si="7"/>
        <v>0</v>
      </c>
      <c r="P34" s="35"/>
      <c r="Q34" s="34">
        <f t="shared" si="8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4"/>
        <v>0</v>
      </c>
      <c r="M35" s="26"/>
      <c r="N35" s="26"/>
      <c r="O35" s="35">
        <f t="shared" si="7"/>
        <v>0</v>
      </c>
      <c r="P35" s="35"/>
      <c r="Q35" s="38">
        <f t="shared" si="8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8813.07</v>
      </c>
      <c r="K36" s="16">
        <f t="shared" ref="K36:N36" si="9">SUM(K2:K35)</f>
        <v>616.92999999999995</v>
      </c>
      <c r="L36" s="16">
        <f t="shared" si="9"/>
        <v>9430</v>
      </c>
      <c r="M36" s="15"/>
      <c r="N36" s="16">
        <f t="shared" si="9"/>
        <v>555.67000000000007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8.7497975417064069</v>
      </c>
    </row>
    <row r="41" spans="1:19">
      <c r="A41" s="14"/>
    </row>
    <row r="42" spans="1:19">
      <c r="A42" s="14"/>
      <c r="K42" s="73">
        <f>20000-L36</f>
        <v>10570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S48"/>
  <sheetViews>
    <sheetView topLeftCell="E1" zoomScale="68" zoomScaleNormal="68" workbookViewId="0">
      <selection activeCell="P29" sqref="P29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21.28515625" style="1" customWidth="1"/>
    <col min="6" max="6" width="16.140625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47</v>
      </c>
      <c r="D2" s="18" t="s">
        <v>79</v>
      </c>
      <c r="E2" s="82" t="s">
        <v>95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47</v>
      </c>
      <c r="D3" s="18" t="s">
        <v>79</v>
      </c>
      <c r="E3" s="82" t="s">
        <v>95</v>
      </c>
      <c r="F3" s="83"/>
      <c r="G3" s="29"/>
      <c r="H3" s="30"/>
      <c r="I3" s="21"/>
      <c r="J3" s="23"/>
      <c r="K3" s="23"/>
      <c r="L3" s="26">
        <f t="shared" ref="L3:L5" si="0">J3+K3</f>
        <v>0</v>
      </c>
      <c r="M3" s="23"/>
      <c r="N3" s="23"/>
      <c r="O3" s="96"/>
      <c r="P3" s="96"/>
      <c r="Q3" s="96">
        <f t="shared" ref="Q3:Q8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47</v>
      </c>
      <c r="D4" s="18" t="s">
        <v>79</v>
      </c>
      <c r="E4" s="82" t="s">
        <v>95</v>
      </c>
      <c r="F4" s="85"/>
      <c r="G4" s="29"/>
      <c r="H4" s="30"/>
      <c r="I4" s="21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47</v>
      </c>
      <c r="D5" s="18" t="s">
        <v>79</v>
      </c>
      <c r="E5" s="82" t="s">
        <v>95</v>
      </c>
      <c r="F5" s="84">
        <v>2000037</v>
      </c>
      <c r="G5" s="83" t="s">
        <v>74</v>
      </c>
      <c r="H5" s="100" t="s">
        <v>75</v>
      </c>
      <c r="I5" s="76" t="s">
        <v>4</v>
      </c>
      <c r="J5" s="20">
        <v>560.75</v>
      </c>
      <c r="K5" s="20">
        <v>39.25</v>
      </c>
      <c r="L5" s="26">
        <f t="shared" si="0"/>
        <v>600</v>
      </c>
      <c r="M5" s="20">
        <v>19.13</v>
      </c>
      <c r="N5" s="20">
        <v>31.36</v>
      </c>
      <c r="O5" s="96">
        <v>184603</v>
      </c>
      <c r="P5" s="96">
        <v>184915</v>
      </c>
      <c r="Q5" s="96">
        <f t="shared" si="1"/>
        <v>312</v>
      </c>
      <c r="R5" s="96">
        <v>184908</v>
      </c>
      <c r="S5" s="97"/>
    </row>
    <row r="6" spans="1:19" ht="15" customHeight="1">
      <c r="A6" s="19">
        <v>44109</v>
      </c>
      <c r="B6" s="20" t="s">
        <v>65</v>
      </c>
      <c r="C6" s="20" t="s">
        <v>47</v>
      </c>
      <c r="D6" s="18" t="s">
        <v>79</v>
      </c>
      <c r="E6" s="82" t="s">
        <v>95</v>
      </c>
      <c r="F6" s="83">
        <v>2000037</v>
      </c>
      <c r="G6" s="29" t="s">
        <v>72</v>
      </c>
      <c r="H6" s="30" t="s">
        <v>73</v>
      </c>
      <c r="I6" s="21" t="s">
        <v>4</v>
      </c>
      <c r="J6" s="23">
        <v>467.29</v>
      </c>
      <c r="K6" s="23">
        <v>32.71</v>
      </c>
      <c r="L6" s="26">
        <f>J6+K6</f>
        <v>500</v>
      </c>
      <c r="M6" s="23">
        <v>19.13</v>
      </c>
      <c r="N6" s="23">
        <v>26.14</v>
      </c>
      <c r="O6" s="38">
        <v>184915</v>
      </c>
      <c r="P6" s="34">
        <v>185173</v>
      </c>
      <c r="Q6" s="34">
        <f t="shared" si="1"/>
        <v>258</v>
      </c>
      <c r="R6" s="35">
        <v>185168</v>
      </c>
      <c r="S6" s="27"/>
    </row>
    <row r="7" spans="1:19" ht="15" customHeight="1">
      <c r="A7" s="19">
        <v>44110</v>
      </c>
      <c r="B7" s="20" t="s">
        <v>65</v>
      </c>
      <c r="C7" s="20" t="s">
        <v>47</v>
      </c>
      <c r="D7" s="18" t="s">
        <v>79</v>
      </c>
      <c r="E7" s="82" t="s">
        <v>95</v>
      </c>
      <c r="F7" s="85">
        <v>2000046</v>
      </c>
      <c r="G7" s="29" t="s">
        <v>72</v>
      </c>
      <c r="H7" s="30" t="s">
        <v>73</v>
      </c>
      <c r="I7" s="21" t="s">
        <v>4</v>
      </c>
      <c r="J7" s="27">
        <v>532.71</v>
      </c>
      <c r="K7" s="27">
        <v>37.29</v>
      </c>
      <c r="L7" s="26">
        <f t="shared" ref="L7" si="2">J7+K7</f>
        <v>570</v>
      </c>
      <c r="M7" s="27">
        <v>19.13</v>
      </c>
      <c r="N7" s="27">
        <v>29.79</v>
      </c>
      <c r="O7" s="35">
        <v>185173</v>
      </c>
      <c r="P7" s="35">
        <v>185447</v>
      </c>
      <c r="Q7" s="34">
        <f t="shared" si="1"/>
        <v>274</v>
      </c>
      <c r="R7" s="35">
        <v>185442</v>
      </c>
      <c r="S7" s="27"/>
    </row>
    <row r="8" spans="1:19" ht="15" customHeight="1">
      <c r="A8" s="19">
        <v>44111</v>
      </c>
      <c r="B8" s="20" t="s">
        <v>65</v>
      </c>
      <c r="C8" s="20" t="s">
        <v>47</v>
      </c>
      <c r="D8" s="18" t="s">
        <v>79</v>
      </c>
      <c r="E8" s="82" t="s">
        <v>95</v>
      </c>
      <c r="F8" s="85" t="s">
        <v>112</v>
      </c>
      <c r="G8" s="29" t="s">
        <v>72</v>
      </c>
      <c r="H8" s="30" t="s">
        <v>73</v>
      </c>
      <c r="I8" s="21" t="s">
        <v>4</v>
      </c>
      <c r="J8" s="27">
        <v>551.4</v>
      </c>
      <c r="K8" s="27">
        <v>38.6</v>
      </c>
      <c r="L8" s="26">
        <f t="shared" ref="L8:L36" si="3">J8+K8</f>
        <v>590</v>
      </c>
      <c r="M8" s="27">
        <v>19.13</v>
      </c>
      <c r="N8" s="27">
        <v>30.84</v>
      </c>
      <c r="O8" s="35">
        <v>185447</v>
      </c>
      <c r="P8" s="35">
        <v>185726</v>
      </c>
      <c r="Q8" s="34">
        <f t="shared" si="1"/>
        <v>279</v>
      </c>
      <c r="R8" s="35">
        <v>185720</v>
      </c>
      <c r="S8" s="27"/>
    </row>
    <row r="9" spans="1:19" ht="15" customHeight="1">
      <c r="A9" s="19">
        <v>44112</v>
      </c>
      <c r="B9" s="20" t="s">
        <v>65</v>
      </c>
      <c r="C9" s="20" t="s">
        <v>47</v>
      </c>
      <c r="D9" s="18" t="s">
        <v>79</v>
      </c>
      <c r="E9" s="82" t="s">
        <v>95</v>
      </c>
      <c r="F9" s="29" t="s">
        <v>122</v>
      </c>
      <c r="G9" s="29" t="s">
        <v>72</v>
      </c>
      <c r="H9" s="30" t="s">
        <v>73</v>
      </c>
      <c r="I9" s="21" t="s">
        <v>4</v>
      </c>
      <c r="J9" s="26">
        <v>598.13</v>
      </c>
      <c r="K9" s="26">
        <v>41.87</v>
      </c>
      <c r="L9" s="26">
        <f t="shared" si="3"/>
        <v>640</v>
      </c>
      <c r="M9" s="26">
        <v>19.13</v>
      </c>
      <c r="N9" s="26">
        <v>33.46</v>
      </c>
      <c r="O9" s="35">
        <v>185726</v>
      </c>
      <c r="P9" s="35">
        <v>186027</v>
      </c>
      <c r="Q9" s="34">
        <f t="shared" ref="Q9:Q28" si="4">+P9-O9</f>
        <v>301</v>
      </c>
      <c r="R9" s="35">
        <v>186022</v>
      </c>
      <c r="S9" s="27"/>
    </row>
    <row r="10" spans="1:19" ht="15" customHeight="1">
      <c r="A10" s="19">
        <v>44113</v>
      </c>
      <c r="B10" s="20" t="s">
        <v>65</v>
      </c>
      <c r="C10" s="20" t="s">
        <v>47</v>
      </c>
      <c r="D10" s="18" t="s">
        <v>79</v>
      </c>
      <c r="E10" s="82" t="s">
        <v>95</v>
      </c>
      <c r="F10" s="29" t="s">
        <v>135</v>
      </c>
      <c r="G10" s="29" t="s">
        <v>72</v>
      </c>
      <c r="H10" s="30" t="s">
        <v>73</v>
      </c>
      <c r="I10" s="21" t="s">
        <v>4</v>
      </c>
      <c r="J10" s="27">
        <v>588.79</v>
      </c>
      <c r="K10" s="27">
        <v>41.21</v>
      </c>
      <c r="L10" s="26">
        <f t="shared" si="3"/>
        <v>630</v>
      </c>
      <c r="M10" s="27">
        <v>19.13</v>
      </c>
      <c r="N10" s="27">
        <v>32.93</v>
      </c>
      <c r="O10" s="35">
        <v>186027</v>
      </c>
      <c r="P10" s="35">
        <v>186331</v>
      </c>
      <c r="Q10" s="34">
        <f t="shared" si="4"/>
        <v>304</v>
      </c>
      <c r="R10" s="35">
        <v>186326</v>
      </c>
      <c r="S10" s="27"/>
    </row>
    <row r="11" spans="1:19" ht="15" customHeight="1">
      <c r="A11" s="19">
        <v>44114</v>
      </c>
      <c r="B11" s="20" t="s">
        <v>65</v>
      </c>
      <c r="C11" s="20" t="s">
        <v>47</v>
      </c>
      <c r="D11" s="18" t="s">
        <v>79</v>
      </c>
      <c r="E11" s="82" t="s">
        <v>95</v>
      </c>
      <c r="F11" s="29" t="s">
        <v>146</v>
      </c>
      <c r="G11" s="29" t="s">
        <v>72</v>
      </c>
      <c r="H11" s="30" t="s">
        <v>73</v>
      </c>
      <c r="I11" s="21" t="s">
        <v>4</v>
      </c>
      <c r="J11" s="27">
        <v>692.43</v>
      </c>
      <c r="K11" s="27">
        <v>48.47</v>
      </c>
      <c r="L11" s="26">
        <f t="shared" si="3"/>
        <v>740.9</v>
      </c>
      <c r="M11" s="27">
        <v>19.43</v>
      </c>
      <c r="N11" s="27">
        <v>38.130000000000003</v>
      </c>
      <c r="O11" s="35">
        <v>186331</v>
      </c>
      <c r="P11" s="35">
        <v>186641</v>
      </c>
      <c r="Q11" s="34">
        <f t="shared" si="4"/>
        <v>310</v>
      </c>
      <c r="R11" s="35">
        <v>186635</v>
      </c>
      <c r="S11" s="27"/>
    </row>
    <row r="12" spans="1:19" ht="15" customHeight="1">
      <c r="A12" s="19">
        <v>44115</v>
      </c>
      <c r="B12" s="20" t="s">
        <v>65</v>
      </c>
      <c r="C12" s="20" t="s">
        <v>47</v>
      </c>
      <c r="D12" s="18" t="s">
        <v>79</v>
      </c>
      <c r="E12" s="82" t="s">
        <v>95</v>
      </c>
      <c r="F12" s="85" t="s">
        <v>162</v>
      </c>
      <c r="G12" s="29" t="s">
        <v>72</v>
      </c>
      <c r="H12" s="30" t="s">
        <v>73</v>
      </c>
      <c r="I12" s="21" t="s">
        <v>4</v>
      </c>
      <c r="J12" s="27">
        <v>570.09</v>
      </c>
      <c r="K12" s="27">
        <v>39.909999999999997</v>
      </c>
      <c r="L12" s="26">
        <f t="shared" si="3"/>
        <v>610</v>
      </c>
      <c r="M12" s="27">
        <v>19.43</v>
      </c>
      <c r="N12" s="27">
        <v>31.39</v>
      </c>
      <c r="O12" s="35">
        <v>186641</v>
      </c>
      <c r="P12" s="35">
        <v>186899</v>
      </c>
      <c r="Q12" s="34">
        <f t="shared" si="4"/>
        <v>258</v>
      </c>
      <c r="R12" s="35">
        <v>186893</v>
      </c>
      <c r="S12" s="27"/>
    </row>
    <row r="13" spans="1:19" ht="15" customHeight="1">
      <c r="A13" s="19">
        <v>44116</v>
      </c>
      <c r="B13" s="20" t="s">
        <v>65</v>
      </c>
      <c r="C13" s="20" t="s">
        <v>47</v>
      </c>
      <c r="D13" s="18" t="s">
        <v>79</v>
      </c>
      <c r="E13" s="82" t="s">
        <v>95</v>
      </c>
      <c r="F13" s="29" t="s">
        <v>155</v>
      </c>
      <c r="G13" s="29" t="s">
        <v>72</v>
      </c>
      <c r="H13" s="30" t="s">
        <v>73</v>
      </c>
      <c r="I13" s="21" t="s">
        <v>4</v>
      </c>
      <c r="J13" s="26">
        <v>588.79</v>
      </c>
      <c r="K13" s="26">
        <v>41.21</v>
      </c>
      <c r="L13" s="26">
        <f t="shared" si="3"/>
        <v>630</v>
      </c>
      <c r="M13" s="26">
        <v>19.43</v>
      </c>
      <c r="N13" s="26">
        <v>32.42</v>
      </c>
      <c r="O13" s="35">
        <v>186899</v>
      </c>
      <c r="P13" s="35">
        <v>187192</v>
      </c>
      <c r="Q13" s="34">
        <f t="shared" si="4"/>
        <v>293</v>
      </c>
      <c r="R13" s="35">
        <v>187187</v>
      </c>
      <c r="S13" s="27"/>
    </row>
    <row r="14" spans="1:19" ht="15" customHeight="1">
      <c r="A14" s="19">
        <v>44117</v>
      </c>
      <c r="B14" s="20" t="s">
        <v>65</v>
      </c>
      <c r="C14" s="20" t="s">
        <v>47</v>
      </c>
      <c r="D14" s="18" t="s">
        <v>79</v>
      </c>
      <c r="E14" s="82" t="s">
        <v>95</v>
      </c>
      <c r="F14" s="87"/>
      <c r="G14" s="86"/>
      <c r="H14" s="101"/>
      <c r="I14" s="79"/>
      <c r="J14" s="37"/>
      <c r="K14" s="37"/>
      <c r="L14" s="78">
        <f t="shared" si="3"/>
        <v>0</v>
      </c>
      <c r="M14" s="37"/>
      <c r="N14" s="37"/>
      <c r="O14" s="38"/>
      <c r="P14" s="38"/>
      <c r="Q14" s="34">
        <f t="shared" si="4"/>
        <v>0</v>
      </c>
      <c r="R14" s="38"/>
      <c r="S14" s="27"/>
    </row>
    <row r="15" spans="1:19" ht="15" customHeight="1">
      <c r="A15" s="19">
        <v>44118</v>
      </c>
      <c r="B15" s="20" t="s">
        <v>65</v>
      </c>
      <c r="C15" s="20" t="s">
        <v>47</v>
      </c>
      <c r="D15" s="18" t="s">
        <v>79</v>
      </c>
      <c r="E15" s="82" t="s">
        <v>95</v>
      </c>
      <c r="F15" s="29" t="s">
        <v>179</v>
      </c>
      <c r="G15" s="29" t="s">
        <v>72</v>
      </c>
      <c r="H15" s="30" t="s">
        <v>73</v>
      </c>
      <c r="I15" s="21" t="s">
        <v>4</v>
      </c>
      <c r="J15" s="26">
        <v>672.9</v>
      </c>
      <c r="K15" s="26">
        <v>47.1</v>
      </c>
      <c r="L15" s="26">
        <f t="shared" si="3"/>
        <v>720</v>
      </c>
      <c r="M15" s="26">
        <v>19.43</v>
      </c>
      <c r="N15" s="26">
        <v>37.06</v>
      </c>
      <c r="O15" s="35">
        <v>187192</v>
      </c>
      <c r="P15" s="35">
        <v>187511</v>
      </c>
      <c r="Q15" s="34">
        <f t="shared" si="4"/>
        <v>319</v>
      </c>
      <c r="R15" s="35">
        <v>187505</v>
      </c>
      <c r="S15" s="27"/>
    </row>
    <row r="16" spans="1:19" ht="15" customHeight="1">
      <c r="A16" s="19">
        <v>44119</v>
      </c>
      <c r="B16" s="20" t="s">
        <v>65</v>
      </c>
      <c r="C16" s="20" t="s">
        <v>47</v>
      </c>
      <c r="D16" s="18" t="s">
        <v>79</v>
      </c>
      <c r="E16" s="82" t="s">
        <v>95</v>
      </c>
      <c r="F16" s="85" t="s">
        <v>190</v>
      </c>
      <c r="G16" s="29" t="s">
        <v>72</v>
      </c>
      <c r="H16" s="30" t="s">
        <v>73</v>
      </c>
      <c r="I16" s="21" t="s">
        <v>4</v>
      </c>
      <c r="J16" s="27">
        <v>616.82000000000005</v>
      </c>
      <c r="K16" s="27">
        <v>43.18</v>
      </c>
      <c r="L16" s="26">
        <f t="shared" si="3"/>
        <v>660</v>
      </c>
      <c r="M16" s="27">
        <v>19.43</v>
      </c>
      <c r="N16" s="27">
        <v>33.97</v>
      </c>
      <c r="O16" s="35">
        <v>187511</v>
      </c>
      <c r="P16" s="35">
        <v>187821</v>
      </c>
      <c r="Q16" s="34">
        <f t="shared" si="4"/>
        <v>310</v>
      </c>
      <c r="R16" s="35">
        <v>187816</v>
      </c>
      <c r="S16" s="27"/>
    </row>
    <row r="17" spans="1:19" ht="15" customHeight="1">
      <c r="A17" s="19">
        <v>44120</v>
      </c>
      <c r="B17" s="20" t="s">
        <v>65</v>
      </c>
      <c r="C17" s="20" t="s">
        <v>47</v>
      </c>
      <c r="D17" s="18" t="s">
        <v>79</v>
      </c>
      <c r="E17" s="82" t="s">
        <v>95</v>
      </c>
      <c r="F17" s="87"/>
      <c r="G17" s="86"/>
      <c r="H17" s="101"/>
      <c r="I17" s="77"/>
      <c r="J17" s="37"/>
      <c r="K17" s="37"/>
      <c r="L17" s="78">
        <f t="shared" si="3"/>
        <v>0</v>
      </c>
      <c r="M17" s="37"/>
      <c r="N17" s="37"/>
      <c r="O17" s="38"/>
      <c r="P17" s="38"/>
      <c r="Q17" s="38">
        <f t="shared" si="4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47</v>
      </c>
      <c r="D18" s="18" t="s">
        <v>79</v>
      </c>
      <c r="E18" s="82" t="s">
        <v>95</v>
      </c>
      <c r="F18" s="107" t="s">
        <v>185</v>
      </c>
      <c r="G18" s="29" t="s">
        <v>72</v>
      </c>
      <c r="H18" s="30" t="s">
        <v>73</v>
      </c>
      <c r="I18" s="21" t="s">
        <v>4</v>
      </c>
      <c r="J18" s="104">
        <v>607.48</v>
      </c>
      <c r="K18" s="104">
        <v>42.52</v>
      </c>
      <c r="L18" s="95">
        <f t="shared" si="3"/>
        <v>650</v>
      </c>
      <c r="M18" s="104">
        <v>19.13</v>
      </c>
      <c r="N18" s="104">
        <v>33.979999999999997</v>
      </c>
      <c r="O18" s="103">
        <v>187821</v>
      </c>
      <c r="P18" s="103">
        <v>188110</v>
      </c>
      <c r="Q18" s="103">
        <f t="shared" si="4"/>
        <v>289</v>
      </c>
      <c r="R18" s="103">
        <v>188105</v>
      </c>
      <c r="S18" s="27"/>
    </row>
    <row r="19" spans="1:19" ht="15" customHeight="1">
      <c r="A19" s="19">
        <v>44122</v>
      </c>
      <c r="B19" s="20" t="s">
        <v>65</v>
      </c>
      <c r="C19" s="20" t="s">
        <v>47</v>
      </c>
      <c r="D19" s="18" t="s">
        <v>79</v>
      </c>
      <c r="E19" s="82" t="s">
        <v>95</v>
      </c>
      <c r="F19" s="107" t="s">
        <v>218</v>
      </c>
      <c r="G19" s="29" t="s">
        <v>72</v>
      </c>
      <c r="H19" s="30" t="s">
        <v>73</v>
      </c>
      <c r="I19" s="21" t="s">
        <v>4</v>
      </c>
      <c r="J19" s="104">
        <v>551.4</v>
      </c>
      <c r="K19" s="104">
        <v>38.6</v>
      </c>
      <c r="L19" s="95">
        <f t="shared" si="3"/>
        <v>590</v>
      </c>
      <c r="M19" s="104">
        <v>19.13</v>
      </c>
      <c r="N19" s="104">
        <v>30.84</v>
      </c>
      <c r="O19" s="103">
        <v>188110</v>
      </c>
      <c r="P19" s="103">
        <v>188387</v>
      </c>
      <c r="Q19" s="103">
        <f t="shared" si="4"/>
        <v>277</v>
      </c>
      <c r="R19" s="103">
        <v>188382</v>
      </c>
      <c r="S19" s="27"/>
    </row>
    <row r="20" spans="1:19" ht="15" customHeight="1">
      <c r="A20" s="19">
        <v>44123</v>
      </c>
      <c r="B20" s="20" t="s">
        <v>65</v>
      </c>
      <c r="C20" s="20" t="s">
        <v>47</v>
      </c>
      <c r="D20" s="18" t="s">
        <v>79</v>
      </c>
      <c r="E20" s="82" t="s">
        <v>95</v>
      </c>
      <c r="F20" s="108" t="s">
        <v>229</v>
      </c>
      <c r="G20" s="29" t="s">
        <v>72</v>
      </c>
      <c r="H20" s="30" t="s">
        <v>73</v>
      </c>
      <c r="I20" s="21" t="s">
        <v>4</v>
      </c>
      <c r="J20" s="95">
        <v>579.44000000000005</v>
      </c>
      <c r="K20" s="95">
        <v>40.56</v>
      </c>
      <c r="L20" s="95">
        <f t="shared" si="3"/>
        <v>620</v>
      </c>
      <c r="M20" s="95">
        <v>19.13</v>
      </c>
      <c r="N20" s="95">
        <v>32.4</v>
      </c>
      <c r="O20" s="103">
        <v>188387</v>
      </c>
      <c r="P20" s="103">
        <v>188679</v>
      </c>
      <c r="Q20" s="103">
        <f t="shared" si="4"/>
        <v>292</v>
      </c>
      <c r="R20" s="103">
        <v>188674</v>
      </c>
      <c r="S20" s="27"/>
    </row>
    <row r="21" spans="1:19" ht="15" customHeight="1">
      <c r="A21" s="19">
        <v>44124</v>
      </c>
      <c r="B21" s="20" t="s">
        <v>65</v>
      </c>
      <c r="C21" s="20" t="s">
        <v>47</v>
      </c>
      <c r="D21" s="18" t="s">
        <v>79</v>
      </c>
      <c r="E21" s="82" t="s">
        <v>95</v>
      </c>
      <c r="F21" s="85"/>
      <c r="G21" s="29"/>
      <c r="H21" s="30"/>
      <c r="I21" s="21"/>
      <c r="J21" s="27"/>
      <c r="K21" s="27"/>
      <c r="L21" s="26"/>
      <c r="M21" s="27"/>
      <c r="N21" s="27"/>
      <c r="O21" s="35">
        <v>188679</v>
      </c>
      <c r="P21" s="35">
        <v>188728</v>
      </c>
      <c r="Q21" s="103">
        <f t="shared" si="4"/>
        <v>49</v>
      </c>
      <c r="R21" s="35"/>
      <c r="S21" s="27" t="s">
        <v>153</v>
      </c>
    </row>
    <row r="22" spans="1:19" ht="15" customHeight="1">
      <c r="A22" s="19">
        <v>44125</v>
      </c>
      <c r="B22" s="20" t="s">
        <v>65</v>
      </c>
      <c r="C22" s="20" t="s">
        <v>47</v>
      </c>
      <c r="D22" s="18" t="s">
        <v>79</v>
      </c>
      <c r="E22" s="82" t="s">
        <v>95</v>
      </c>
      <c r="F22" s="85" t="s">
        <v>221</v>
      </c>
      <c r="G22" s="29" t="s">
        <v>72</v>
      </c>
      <c r="H22" s="30" t="s">
        <v>73</v>
      </c>
      <c r="I22" s="21" t="s">
        <v>4</v>
      </c>
      <c r="J22" s="27">
        <v>616.82000000000005</v>
      </c>
      <c r="K22" s="27">
        <v>43.18</v>
      </c>
      <c r="L22" s="26">
        <f t="shared" ref="L22" si="5">J22+K22</f>
        <v>660</v>
      </c>
      <c r="M22" s="27">
        <v>19.43</v>
      </c>
      <c r="N22" s="27">
        <v>33.96</v>
      </c>
      <c r="O22" s="35">
        <v>188729</v>
      </c>
      <c r="P22" s="35">
        <v>188988</v>
      </c>
      <c r="Q22" s="34">
        <f t="shared" si="4"/>
        <v>259</v>
      </c>
      <c r="R22" s="35">
        <v>188983</v>
      </c>
      <c r="S22" s="27"/>
    </row>
    <row r="23" spans="1:19" ht="15" customHeight="1">
      <c r="A23" s="19">
        <v>44126</v>
      </c>
      <c r="B23" s="20" t="s">
        <v>65</v>
      </c>
      <c r="C23" s="20" t="s">
        <v>47</v>
      </c>
      <c r="D23" s="18" t="s">
        <v>79</v>
      </c>
      <c r="E23" s="82" t="s">
        <v>95</v>
      </c>
      <c r="F23" s="85" t="s">
        <v>235</v>
      </c>
      <c r="G23" s="29" t="s">
        <v>72</v>
      </c>
      <c r="H23" s="30" t="s">
        <v>73</v>
      </c>
      <c r="I23" s="21" t="s">
        <v>4</v>
      </c>
      <c r="J23" s="27">
        <v>523.36</v>
      </c>
      <c r="K23" s="27">
        <v>36.64</v>
      </c>
      <c r="L23" s="26">
        <f t="shared" si="3"/>
        <v>560</v>
      </c>
      <c r="M23" s="27">
        <v>19.43</v>
      </c>
      <c r="N23" s="27">
        <v>28.82</v>
      </c>
      <c r="O23" s="35">
        <v>188988</v>
      </c>
      <c r="P23" s="35">
        <v>189246</v>
      </c>
      <c r="Q23" s="34">
        <f t="shared" si="4"/>
        <v>258</v>
      </c>
      <c r="R23" s="35">
        <v>189241</v>
      </c>
      <c r="S23" s="27"/>
    </row>
    <row r="24" spans="1:19" ht="15" customHeight="1">
      <c r="A24" s="19">
        <v>44127</v>
      </c>
      <c r="B24" s="20" t="s">
        <v>65</v>
      </c>
      <c r="C24" s="20" t="s">
        <v>47</v>
      </c>
      <c r="D24" s="18" t="s">
        <v>79</v>
      </c>
      <c r="E24" s="82" t="s">
        <v>95</v>
      </c>
      <c r="F24" s="29" t="s">
        <v>271</v>
      </c>
      <c r="G24" s="29" t="s">
        <v>72</v>
      </c>
      <c r="H24" s="30" t="s">
        <v>73</v>
      </c>
      <c r="I24" s="21" t="s">
        <v>4</v>
      </c>
      <c r="J24" s="26">
        <v>523.36</v>
      </c>
      <c r="K24" s="26">
        <v>36.64</v>
      </c>
      <c r="L24" s="26">
        <f t="shared" si="3"/>
        <v>560</v>
      </c>
      <c r="M24" s="26">
        <v>19.43</v>
      </c>
      <c r="N24" s="26">
        <v>28.82</v>
      </c>
      <c r="O24" s="35">
        <v>189246</v>
      </c>
      <c r="P24" s="35">
        <v>189498</v>
      </c>
      <c r="Q24" s="34">
        <f t="shared" si="4"/>
        <v>252</v>
      </c>
      <c r="R24" s="35">
        <v>189493</v>
      </c>
      <c r="S24" s="27"/>
    </row>
    <row r="25" spans="1:19" ht="15" customHeight="1">
      <c r="A25" s="19">
        <v>44128</v>
      </c>
      <c r="B25" s="20" t="s">
        <v>65</v>
      </c>
      <c r="C25" s="20" t="s">
        <v>47</v>
      </c>
      <c r="D25" s="18" t="s">
        <v>79</v>
      </c>
      <c r="E25" s="82" t="s">
        <v>95</v>
      </c>
      <c r="F25" s="29" t="s">
        <v>281</v>
      </c>
      <c r="G25" s="29" t="s">
        <v>72</v>
      </c>
      <c r="H25" s="30" t="s">
        <v>73</v>
      </c>
      <c r="I25" s="21" t="s">
        <v>4</v>
      </c>
      <c r="J25" s="27">
        <v>607.48</v>
      </c>
      <c r="K25" s="27">
        <v>42.52</v>
      </c>
      <c r="L25" s="26">
        <f t="shared" si="3"/>
        <v>650</v>
      </c>
      <c r="M25" s="27">
        <v>19.43</v>
      </c>
      <c r="N25" s="27">
        <v>33.450000000000003</v>
      </c>
      <c r="O25" s="35">
        <v>189498</v>
      </c>
      <c r="P25" s="35">
        <v>189787</v>
      </c>
      <c r="Q25" s="34">
        <f t="shared" si="4"/>
        <v>289</v>
      </c>
      <c r="R25" s="35">
        <v>189782</v>
      </c>
      <c r="S25" s="27"/>
    </row>
    <row r="26" spans="1:19" ht="15" customHeight="1">
      <c r="A26" s="19">
        <v>44129</v>
      </c>
      <c r="B26" s="20" t="s">
        <v>65</v>
      </c>
      <c r="C26" s="20" t="s">
        <v>47</v>
      </c>
      <c r="D26" s="18" t="s">
        <v>79</v>
      </c>
      <c r="E26" s="82" t="s">
        <v>95</v>
      </c>
      <c r="F26" s="29" t="s">
        <v>294</v>
      </c>
      <c r="G26" s="29" t="s">
        <v>72</v>
      </c>
      <c r="H26" s="30" t="s">
        <v>73</v>
      </c>
      <c r="I26" s="21" t="s">
        <v>4</v>
      </c>
      <c r="J26" s="26">
        <v>504.67</v>
      </c>
      <c r="K26" s="26">
        <v>35.33</v>
      </c>
      <c r="L26" s="26">
        <f t="shared" si="3"/>
        <v>540</v>
      </c>
      <c r="M26" s="26">
        <v>19.43</v>
      </c>
      <c r="N26" s="26">
        <v>27.79</v>
      </c>
      <c r="O26" s="35">
        <v>189787</v>
      </c>
      <c r="P26" s="35">
        <v>190051</v>
      </c>
      <c r="Q26" s="34">
        <f t="shared" si="4"/>
        <v>264</v>
      </c>
      <c r="R26" s="35">
        <v>190046</v>
      </c>
      <c r="S26" s="27"/>
    </row>
    <row r="27" spans="1:19" ht="15" customHeight="1">
      <c r="A27" s="19">
        <v>44130</v>
      </c>
      <c r="B27" s="20" t="s">
        <v>65</v>
      </c>
      <c r="C27" s="20" t="s">
        <v>47</v>
      </c>
      <c r="D27" s="18" t="s">
        <v>79</v>
      </c>
      <c r="E27" s="82" t="s">
        <v>95</v>
      </c>
      <c r="F27" s="29" t="s">
        <v>300</v>
      </c>
      <c r="G27" s="29" t="s">
        <v>72</v>
      </c>
      <c r="H27" s="30" t="s">
        <v>73</v>
      </c>
      <c r="I27" s="21" t="s">
        <v>4</v>
      </c>
      <c r="J27" s="27">
        <v>588.79</v>
      </c>
      <c r="K27" s="27">
        <v>41.21</v>
      </c>
      <c r="L27" s="26">
        <f t="shared" si="3"/>
        <v>630</v>
      </c>
      <c r="M27" s="27">
        <v>19.43</v>
      </c>
      <c r="N27" s="27">
        <v>32.42</v>
      </c>
      <c r="O27" s="35">
        <v>190051</v>
      </c>
      <c r="P27" s="35">
        <v>190371</v>
      </c>
      <c r="Q27" s="34">
        <f t="shared" si="4"/>
        <v>320</v>
      </c>
      <c r="R27" s="35">
        <v>190367</v>
      </c>
      <c r="S27" s="27"/>
    </row>
    <row r="28" spans="1:19" ht="15" customHeight="1">
      <c r="A28" s="19">
        <v>44131</v>
      </c>
      <c r="B28" s="20" t="s">
        <v>65</v>
      </c>
      <c r="C28" s="20" t="s">
        <v>47</v>
      </c>
      <c r="D28" s="18" t="s">
        <v>79</v>
      </c>
      <c r="E28" s="82" t="s">
        <v>95</v>
      </c>
      <c r="F28" s="29" t="s">
        <v>307</v>
      </c>
      <c r="G28" s="29" t="s">
        <v>72</v>
      </c>
      <c r="H28" s="30" t="s">
        <v>73</v>
      </c>
      <c r="I28" s="21" t="s">
        <v>4</v>
      </c>
      <c r="J28" s="27">
        <v>542.05999999999995</v>
      </c>
      <c r="K28" s="27">
        <v>37.94</v>
      </c>
      <c r="L28" s="26">
        <f t="shared" si="3"/>
        <v>580</v>
      </c>
      <c r="M28" s="27">
        <v>19.43</v>
      </c>
      <c r="N28" s="27">
        <v>19.850000000000001</v>
      </c>
      <c r="O28" s="35">
        <v>190371</v>
      </c>
      <c r="P28" s="35">
        <v>190679</v>
      </c>
      <c r="Q28" s="34">
        <f t="shared" si="4"/>
        <v>308</v>
      </c>
      <c r="R28" s="35">
        <v>190674</v>
      </c>
      <c r="S28" s="27"/>
    </row>
    <row r="29" spans="1:19" ht="15" customHeight="1">
      <c r="A29" s="19">
        <v>44132</v>
      </c>
      <c r="B29" s="20" t="s">
        <v>65</v>
      </c>
      <c r="C29" s="20" t="s">
        <v>47</v>
      </c>
      <c r="D29" s="18" t="s">
        <v>79</v>
      </c>
      <c r="E29" s="82" t="s">
        <v>95</v>
      </c>
      <c r="F29" s="29"/>
      <c r="G29" s="29"/>
      <c r="H29" s="30"/>
      <c r="I29" s="21"/>
      <c r="J29" s="26"/>
      <c r="K29" s="26"/>
      <c r="L29" s="26"/>
      <c r="M29" s="26"/>
      <c r="N29" s="26"/>
      <c r="O29" s="35"/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47</v>
      </c>
      <c r="D30" s="18" t="s">
        <v>79</v>
      </c>
      <c r="E30" s="82" t="s">
        <v>95</v>
      </c>
      <c r="F30" s="29"/>
      <c r="G30" s="29"/>
      <c r="H30" s="22"/>
      <c r="I30" s="21"/>
      <c r="J30" s="27"/>
      <c r="K30" s="27"/>
      <c r="L30" s="26"/>
      <c r="M30" s="27"/>
      <c r="N30" s="27"/>
      <c r="O30" s="35"/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47</v>
      </c>
      <c r="D31" s="18" t="s">
        <v>79</v>
      </c>
      <c r="E31" s="82" t="s">
        <v>95</v>
      </c>
      <c r="F31" s="29"/>
      <c r="G31" s="29"/>
      <c r="H31" s="22"/>
      <c r="I31" s="21"/>
      <c r="J31" s="26"/>
      <c r="K31" s="26"/>
      <c r="L31" s="26"/>
      <c r="M31" s="26"/>
      <c r="N31" s="26"/>
      <c r="O31" s="35"/>
      <c r="P31" s="35"/>
      <c r="Q31" s="34"/>
      <c r="R31" s="35"/>
      <c r="S31" s="27"/>
    </row>
    <row r="32" spans="1:19" ht="15" customHeight="1">
      <c r="A32" s="19"/>
      <c r="B32" s="20"/>
      <c r="C32" s="20"/>
      <c r="D32" s="18"/>
      <c r="E32" s="82"/>
      <c r="F32" s="29"/>
      <c r="G32" s="29"/>
      <c r="H32" s="22"/>
      <c r="I32" s="21"/>
      <c r="J32" s="26"/>
      <c r="K32" s="26"/>
      <c r="L32" s="26"/>
      <c r="M32" s="26"/>
      <c r="N32" s="26"/>
      <c r="O32" s="35"/>
      <c r="P32" s="35"/>
      <c r="Q32" s="34"/>
      <c r="R32" s="35"/>
      <c r="S32" s="27"/>
    </row>
    <row r="33" spans="1:19">
      <c r="A33" s="24"/>
      <c r="B33" s="20"/>
      <c r="C33" s="20"/>
      <c r="D33" s="27"/>
      <c r="E33" s="27"/>
      <c r="F33" s="29"/>
      <c r="G33" s="29"/>
      <c r="H33" s="22"/>
      <c r="I33" s="21"/>
      <c r="J33" s="26"/>
      <c r="K33" s="26"/>
      <c r="L33" s="26">
        <f t="shared" si="3"/>
        <v>0</v>
      </c>
      <c r="M33" s="26"/>
      <c r="N33" s="26"/>
      <c r="O33" s="35"/>
      <c r="P33" s="35"/>
      <c r="Q33" s="34"/>
      <c r="R33" s="35"/>
      <c r="S33" s="27"/>
    </row>
    <row r="34" spans="1:19">
      <c r="A34" s="24"/>
      <c r="B34" s="20"/>
      <c r="C34" s="20"/>
      <c r="D34" s="27"/>
      <c r="E34" s="27"/>
      <c r="F34" s="25"/>
      <c r="G34" s="28"/>
      <c r="H34" s="22"/>
      <c r="I34" s="29"/>
      <c r="J34" s="26"/>
      <c r="K34" s="26"/>
      <c r="L34" s="26">
        <f t="shared" si="3"/>
        <v>0</v>
      </c>
      <c r="M34" s="26"/>
      <c r="N34" s="26"/>
      <c r="O34" s="35">
        <f t="shared" ref="O34:O36" si="6">+P33</f>
        <v>0</v>
      </c>
      <c r="P34" s="35"/>
      <c r="Q34" s="34">
        <f t="shared" ref="Q34:Q36" si="7">+P34-O34</f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3"/>
        <v>0</v>
      </c>
      <c r="M35" s="26"/>
      <c r="N35" s="26"/>
      <c r="O35" s="35">
        <f t="shared" si="6"/>
        <v>0</v>
      </c>
      <c r="P35" s="35"/>
      <c r="Q35" s="34">
        <f t="shared" si="7"/>
        <v>0</v>
      </c>
      <c r="R35" s="35"/>
      <c r="S35" s="27"/>
    </row>
    <row r="36" spans="1:19">
      <c r="A36" s="24"/>
      <c r="B36" s="20"/>
      <c r="C36" s="20"/>
      <c r="D36" s="27"/>
      <c r="E36" s="27"/>
      <c r="F36" s="30"/>
      <c r="G36" s="21"/>
      <c r="H36" s="22"/>
      <c r="I36" s="21"/>
      <c r="J36" s="26"/>
      <c r="K36" s="26"/>
      <c r="L36" s="26">
        <f t="shared" si="3"/>
        <v>0</v>
      </c>
      <c r="M36" s="26"/>
      <c r="N36" s="26"/>
      <c r="O36" s="35">
        <f t="shared" si="6"/>
        <v>0</v>
      </c>
      <c r="P36" s="35"/>
      <c r="Q36" s="38">
        <f t="shared" si="7"/>
        <v>0</v>
      </c>
      <c r="R36" s="35"/>
      <c r="S36" s="27"/>
    </row>
    <row r="37" spans="1:19" ht="15.75" thickBot="1">
      <c r="A37" s="14"/>
      <c r="F37" s="15" t="s">
        <v>3</v>
      </c>
      <c r="G37" s="15"/>
      <c r="H37" s="15"/>
      <c r="I37" s="15"/>
      <c r="J37" s="16">
        <f>SUM(J2:J36)</f>
        <v>12084.960000000001</v>
      </c>
      <c r="K37" s="16">
        <f t="shared" ref="K37:N37" si="8">SUM(K2:K36)</f>
        <v>845.94</v>
      </c>
      <c r="L37" s="16">
        <f t="shared" si="8"/>
        <v>12930.9</v>
      </c>
      <c r="M37" s="15"/>
      <c r="N37" s="16">
        <f t="shared" si="8"/>
        <v>659.82</v>
      </c>
    </row>
    <row r="38" spans="1:19">
      <c r="A38" s="14"/>
    </row>
    <row r="39" spans="1:19">
      <c r="A39" s="14"/>
      <c r="G39" s="10"/>
      <c r="H39" s="11" t="s">
        <v>2</v>
      </c>
      <c r="I39" s="10"/>
      <c r="L39" s="9" t="e">
        <f>#REF!-L37</f>
        <v>#REF!</v>
      </c>
    </row>
    <row r="40" spans="1:19">
      <c r="A40" s="14"/>
      <c r="G40" s="8"/>
      <c r="I40" s="7">
        <v>24968</v>
      </c>
      <c r="J40" s="6">
        <v>29830</v>
      </c>
      <c r="L40" s="5">
        <f>J40-I40</f>
        <v>4862</v>
      </c>
    </row>
    <row r="41" spans="1:19">
      <c r="A41" s="14"/>
      <c r="G41" s="4"/>
      <c r="I41" s="3" t="s">
        <v>1</v>
      </c>
      <c r="J41" s="3" t="s">
        <v>0</v>
      </c>
      <c r="L41" s="2">
        <f>L40/N37</f>
        <v>7.3686763056591182</v>
      </c>
    </row>
    <row r="42" spans="1:19">
      <c r="A42" s="14"/>
    </row>
    <row r="43" spans="1:19">
      <c r="A43" s="14"/>
      <c r="K43" s="73">
        <f>20000-L37</f>
        <v>7069.1</v>
      </c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  <row r="48" spans="1:19">
      <c r="A48" s="14"/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S47"/>
  <sheetViews>
    <sheetView topLeftCell="E1" zoomScale="71" zoomScaleNormal="71" workbookViewId="0">
      <selection activeCell="Q28" sqref="Q28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855468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58</v>
      </c>
      <c r="D2" s="18" t="s">
        <v>80</v>
      </c>
      <c r="E2" s="82" t="s">
        <v>96</v>
      </c>
      <c r="F2" s="84"/>
      <c r="G2" s="83"/>
      <c r="H2" s="100"/>
      <c r="I2" s="72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58</v>
      </c>
      <c r="D3" s="18" t="s">
        <v>80</v>
      </c>
      <c r="E3" s="82" t="s">
        <v>96</v>
      </c>
      <c r="F3" s="83"/>
      <c r="G3" s="29"/>
      <c r="H3" s="30"/>
      <c r="I3" s="21"/>
      <c r="J3" s="23"/>
      <c r="K3" s="23"/>
      <c r="L3" s="26">
        <f t="shared" ref="L3:L5" si="0">J3+K3</f>
        <v>0</v>
      </c>
      <c r="M3" s="23"/>
      <c r="N3" s="23"/>
      <c r="O3" s="96"/>
      <c r="P3" s="96"/>
      <c r="Q3" s="96">
        <f t="shared" ref="Q3:Q6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58</v>
      </c>
      <c r="D4" s="18" t="s">
        <v>80</v>
      </c>
      <c r="E4" s="82" t="s">
        <v>96</v>
      </c>
      <c r="F4" s="85"/>
      <c r="G4" s="29"/>
      <c r="H4" s="30"/>
      <c r="I4" s="21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58</v>
      </c>
      <c r="D5" s="18" t="s">
        <v>80</v>
      </c>
      <c r="E5" s="82" t="s">
        <v>96</v>
      </c>
      <c r="F5" s="84">
        <v>2000031</v>
      </c>
      <c r="G5" s="83" t="s">
        <v>74</v>
      </c>
      <c r="H5" s="100" t="s">
        <v>75</v>
      </c>
      <c r="I5" s="72" t="s">
        <v>4</v>
      </c>
      <c r="J5" s="20">
        <v>355.14</v>
      </c>
      <c r="K5" s="20">
        <v>24.86</v>
      </c>
      <c r="L5" s="26">
        <f t="shared" si="0"/>
        <v>380</v>
      </c>
      <c r="M5" s="20">
        <v>19.13</v>
      </c>
      <c r="N5" s="20">
        <v>19.87</v>
      </c>
      <c r="O5" s="96">
        <v>102272</v>
      </c>
      <c r="P5" s="96">
        <v>102439</v>
      </c>
      <c r="Q5" s="96">
        <f t="shared" si="1"/>
        <v>167</v>
      </c>
      <c r="R5" s="96">
        <v>102431</v>
      </c>
      <c r="S5" s="97"/>
    </row>
    <row r="6" spans="1:19" ht="15" customHeight="1">
      <c r="A6" s="19">
        <v>44109</v>
      </c>
      <c r="B6" s="20" t="s">
        <v>65</v>
      </c>
      <c r="C6" s="20" t="s">
        <v>58</v>
      </c>
      <c r="D6" s="18" t="s">
        <v>80</v>
      </c>
      <c r="E6" s="82" t="s">
        <v>96</v>
      </c>
      <c r="F6" s="83">
        <v>2000036</v>
      </c>
      <c r="G6" s="29" t="s">
        <v>72</v>
      </c>
      <c r="H6" s="30" t="s">
        <v>73</v>
      </c>
      <c r="I6" s="21" t="s">
        <v>4</v>
      </c>
      <c r="J6" s="23">
        <v>373.83</v>
      </c>
      <c r="K6" s="23">
        <v>26.17</v>
      </c>
      <c r="L6" s="26">
        <f>J6+K6</f>
        <v>400</v>
      </c>
      <c r="M6" s="23">
        <v>19.13</v>
      </c>
      <c r="N6" s="23">
        <v>20.9</v>
      </c>
      <c r="O6" s="96">
        <v>102439</v>
      </c>
      <c r="P6" s="96">
        <v>102619</v>
      </c>
      <c r="Q6" s="96">
        <f t="shared" si="1"/>
        <v>180</v>
      </c>
      <c r="R6" s="96">
        <v>102610</v>
      </c>
      <c r="S6" s="97"/>
    </row>
    <row r="7" spans="1:19" ht="15" customHeight="1">
      <c r="A7" s="19">
        <v>44110</v>
      </c>
      <c r="B7" s="20" t="s">
        <v>65</v>
      </c>
      <c r="C7" s="20" t="s">
        <v>58</v>
      </c>
      <c r="D7" s="18" t="s">
        <v>80</v>
      </c>
      <c r="E7" s="82" t="s">
        <v>96</v>
      </c>
      <c r="F7" s="85">
        <v>2000045</v>
      </c>
      <c r="G7" s="29" t="s">
        <v>72</v>
      </c>
      <c r="H7" s="30" t="s">
        <v>73</v>
      </c>
      <c r="I7" s="21" t="s">
        <v>4</v>
      </c>
      <c r="J7" s="27">
        <v>420.56</v>
      </c>
      <c r="K7" s="27">
        <v>29.44</v>
      </c>
      <c r="L7" s="26">
        <f t="shared" ref="L7" si="2">J7+K7</f>
        <v>450</v>
      </c>
      <c r="M7" s="27">
        <v>19.13</v>
      </c>
      <c r="N7" s="27">
        <v>23.52</v>
      </c>
      <c r="O7" s="96">
        <v>102619</v>
      </c>
      <c r="P7" s="96">
        <v>102819</v>
      </c>
      <c r="Q7" s="96">
        <f t="shared" ref="Q7" si="3">+P7-O7</f>
        <v>200</v>
      </c>
      <c r="R7" s="96">
        <v>102814</v>
      </c>
      <c r="S7" s="97"/>
    </row>
    <row r="8" spans="1:19" ht="15" customHeight="1">
      <c r="A8" s="19">
        <v>44111</v>
      </c>
      <c r="B8" s="20" t="s">
        <v>65</v>
      </c>
      <c r="C8" s="20" t="s">
        <v>58</v>
      </c>
      <c r="D8" s="18" t="s">
        <v>80</v>
      </c>
      <c r="E8" s="82" t="s">
        <v>96</v>
      </c>
      <c r="F8" s="85" t="s">
        <v>113</v>
      </c>
      <c r="G8" s="29" t="s">
        <v>72</v>
      </c>
      <c r="H8" s="30" t="s">
        <v>73</v>
      </c>
      <c r="I8" s="21" t="s">
        <v>4</v>
      </c>
      <c r="J8" s="27">
        <v>457.94</v>
      </c>
      <c r="K8" s="27">
        <v>32.06</v>
      </c>
      <c r="L8" s="26">
        <f t="shared" ref="L8:L28" si="4">J8+K8</f>
        <v>490</v>
      </c>
      <c r="M8" s="27">
        <v>19.13</v>
      </c>
      <c r="N8" s="27">
        <v>25.61</v>
      </c>
      <c r="O8" s="35">
        <v>102819</v>
      </c>
      <c r="P8" s="35">
        <v>103038</v>
      </c>
      <c r="Q8" s="34">
        <f t="shared" ref="Q8:Q32" si="5">+P8-O8</f>
        <v>219</v>
      </c>
      <c r="R8" s="35">
        <v>103033</v>
      </c>
      <c r="S8" s="27"/>
    </row>
    <row r="9" spans="1:19" ht="15" customHeight="1">
      <c r="A9" s="19">
        <v>44112</v>
      </c>
      <c r="B9" s="20" t="s">
        <v>65</v>
      </c>
      <c r="C9" s="20" t="s">
        <v>58</v>
      </c>
      <c r="D9" s="18" t="s">
        <v>80</v>
      </c>
      <c r="E9" s="82" t="s">
        <v>96</v>
      </c>
      <c r="F9" s="29" t="s">
        <v>123</v>
      </c>
      <c r="G9" s="29" t="s">
        <v>72</v>
      </c>
      <c r="H9" s="30" t="s">
        <v>73</v>
      </c>
      <c r="I9" s="21" t="s">
        <v>4</v>
      </c>
      <c r="J9" s="26">
        <v>420.56</v>
      </c>
      <c r="K9" s="26">
        <v>29.44</v>
      </c>
      <c r="L9" s="26">
        <f t="shared" si="4"/>
        <v>450</v>
      </c>
      <c r="M9" s="26">
        <v>19.13</v>
      </c>
      <c r="N9" s="26">
        <v>23.52</v>
      </c>
      <c r="O9" s="35">
        <v>103038</v>
      </c>
      <c r="P9" s="35">
        <v>103262</v>
      </c>
      <c r="Q9" s="34">
        <f t="shared" si="5"/>
        <v>224</v>
      </c>
      <c r="R9" s="35">
        <v>103254</v>
      </c>
      <c r="S9" s="27"/>
    </row>
    <row r="10" spans="1:19" ht="15" customHeight="1">
      <c r="A10" s="24">
        <f t="shared" ref="A10:A31" si="6">+A9+1</f>
        <v>44113</v>
      </c>
      <c r="B10" s="20" t="s">
        <v>65</v>
      </c>
      <c r="C10" s="20" t="s">
        <v>58</v>
      </c>
      <c r="D10" s="18" t="s">
        <v>80</v>
      </c>
      <c r="E10" s="82" t="s">
        <v>96</v>
      </c>
      <c r="F10" s="85" t="s">
        <v>136</v>
      </c>
      <c r="G10" s="29" t="s">
        <v>72</v>
      </c>
      <c r="H10" s="30" t="s">
        <v>73</v>
      </c>
      <c r="I10" s="21" t="s">
        <v>4</v>
      </c>
      <c r="J10" s="27">
        <v>420.56</v>
      </c>
      <c r="K10" s="27">
        <v>29.44</v>
      </c>
      <c r="L10" s="26">
        <f t="shared" si="4"/>
        <v>450</v>
      </c>
      <c r="M10" s="27">
        <v>19.13</v>
      </c>
      <c r="N10" s="27">
        <v>23.52</v>
      </c>
      <c r="O10" s="35">
        <v>103262</v>
      </c>
      <c r="P10" s="35">
        <v>103455</v>
      </c>
      <c r="Q10" s="34">
        <f t="shared" si="5"/>
        <v>193</v>
      </c>
      <c r="R10" s="35">
        <v>103446</v>
      </c>
      <c r="S10" s="27"/>
    </row>
    <row r="11" spans="1:19" ht="15" customHeight="1">
      <c r="A11" s="24">
        <f t="shared" si="6"/>
        <v>44114</v>
      </c>
      <c r="B11" s="20" t="s">
        <v>65</v>
      </c>
      <c r="C11" s="20" t="s">
        <v>58</v>
      </c>
      <c r="D11" s="18" t="s">
        <v>80</v>
      </c>
      <c r="E11" s="82" t="s">
        <v>96</v>
      </c>
      <c r="F11" s="85" t="s">
        <v>146</v>
      </c>
      <c r="G11" s="29" t="s">
        <v>72</v>
      </c>
      <c r="H11" s="30" t="s">
        <v>73</v>
      </c>
      <c r="I11" s="21" t="s">
        <v>4</v>
      </c>
      <c r="J11" s="27">
        <v>224.3</v>
      </c>
      <c r="K11" s="27">
        <v>15.7</v>
      </c>
      <c r="L11" s="26">
        <f t="shared" si="4"/>
        <v>240</v>
      </c>
      <c r="M11" s="27">
        <v>19.43</v>
      </c>
      <c r="N11" s="27">
        <v>12.35</v>
      </c>
      <c r="O11" s="35">
        <v>103455</v>
      </c>
      <c r="P11" s="35">
        <v>103548</v>
      </c>
      <c r="Q11" s="34">
        <f t="shared" si="5"/>
        <v>93</v>
      </c>
      <c r="R11" s="35">
        <v>103541</v>
      </c>
      <c r="S11" s="27" t="s">
        <v>147</v>
      </c>
    </row>
    <row r="12" spans="1:19" ht="15" customHeight="1">
      <c r="A12" s="24">
        <f t="shared" si="6"/>
        <v>44115</v>
      </c>
      <c r="B12" s="20" t="s">
        <v>65</v>
      </c>
      <c r="C12" s="20" t="s">
        <v>58</v>
      </c>
      <c r="D12" s="18" t="s">
        <v>80</v>
      </c>
      <c r="E12" s="82" t="s">
        <v>96</v>
      </c>
      <c r="F12" s="29" t="s">
        <v>163</v>
      </c>
      <c r="G12" s="29" t="s">
        <v>72</v>
      </c>
      <c r="H12" s="30" t="s">
        <v>73</v>
      </c>
      <c r="I12" s="21" t="s">
        <v>4</v>
      </c>
      <c r="J12" s="26">
        <v>299.07</v>
      </c>
      <c r="K12" s="26">
        <v>20.93</v>
      </c>
      <c r="L12" s="26">
        <f t="shared" si="4"/>
        <v>320</v>
      </c>
      <c r="M12" s="26">
        <v>19.43</v>
      </c>
      <c r="N12" s="26">
        <v>16.46</v>
      </c>
      <c r="O12" s="35">
        <v>103548</v>
      </c>
      <c r="P12" s="35">
        <v>103714</v>
      </c>
      <c r="Q12" s="34">
        <f t="shared" si="5"/>
        <v>166</v>
      </c>
      <c r="R12" s="35">
        <v>103706</v>
      </c>
      <c r="S12" s="27"/>
    </row>
    <row r="13" spans="1:19" ht="15" customHeight="1">
      <c r="A13" s="24">
        <f t="shared" si="6"/>
        <v>44116</v>
      </c>
      <c r="B13" s="20" t="s">
        <v>65</v>
      </c>
      <c r="C13" s="20" t="s">
        <v>58</v>
      </c>
      <c r="D13" s="18" t="s">
        <v>80</v>
      </c>
      <c r="E13" s="82" t="s">
        <v>96</v>
      </c>
      <c r="F13" s="85" t="s">
        <v>169</v>
      </c>
      <c r="G13" s="29" t="s">
        <v>72</v>
      </c>
      <c r="H13" s="30" t="s">
        <v>73</v>
      </c>
      <c r="I13" s="21" t="s">
        <v>4</v>
      </c>
      <c r="J13" s="27">
        <v>373.83</v>
      </c>
      <c r="K13" s="27">
        <v>26.17</v>
      </c>
      <c r="L13" s="26">
        <f t="shared" si="4"/>
        <v>400</v>
      </c>
      <c r="M13" s="27">
        <v>19.43</v>
      </c>
      <c r="N13" s="27">
        <v>20.58</v>
      </c>
      <c r="O13" s="35">
        <v>103714</v>
      </c>
      <c r="P13" s="35">
        <v>103895</v>
      </c>
      <c r="Q13" s="34">
        <f t="shared" si="5"/>
        <v>181</v>
      </c>
      <c r="R13" s="35">
        <v>103887</v>
      </c>
      <c r="S13" s="27"/>
    </row>
    <row r="14" spans="1:19" ht="15" customHeight="1">
      <c r="A14" s="24">
        <f t="shared" si="6"/>
        <v>44117</v>
      </c>
      <c r="B14" s="20" t="s">
        <v>65</v>
      </c>
      <c r="C14" s="20" t="s">
        <v>58</v>
      </c>
      <c r="D14" s="18" t="s">
        <v>80</v>
      </c>
      <c r="E14" s="82" t="s">
        <v>96</v>
      </c>
      <c r="F14" s="86"/>
      <c r="G14" s="86"/>
      <c r="H14" s="101"/>
      <c r="I14" s="106"/>
      <c r="J14" s="78"/>
      <c r="K14" s="78"/>
      <c r="L14" s="78">
        <f t="shared" si="4"/>
        <v>0</v>
      </c>
      <c r="M14" s="78"/>
      <c r="N14" s="78"/>
      <c r="O14" s="38"/>
      <c r="P14" s="38"/>
      <c r="Q14" s="34">
        <f t="shared" si="5"/>
        <v>0</v>
      </c>
      <c r="R14" s="38"/>
      <c r="S14" s="27"/>
    </row>
    <row r="15" spans="1:19" ht="15" customHeight="1">
      <c r="A15" s="24">
        <f t="shared" si="6"/>
        <v>44118</v>
      </c>
      <c r="B15" s="20" t="s">
        <v>65</v>
      </c>
      <c r="C15" s="20" t="s">
        <v>58</v>
      </c>
      <c r="D15" s="18" t="s">
        <v>80</v>
      </c>
      <c r="E15" s="82" t="s">
        <v>96</v>
      </c>
      <c r="F15" s="85" t="s">
        <v>184</v>
      </c>
      <c r="G15" s="83" t="s">
        <v>74</v>
      </c>
      <c r="H15" s="100" t="s">
        <v>75</v>
      </c>
      <c r="I15" s="72" t="s">
        <v>4</v>
      </c>
      <c r="J15" s="27">
        <v>504.67</v>
      </c>
      <c r="K15" s="27">
        <v>35.33</v>
      </c>
      <c r="L15" s="26">
        <f t="shared" si="4"/>
        <v>540</v>
      </c>
      <c r="M15" s="27">
        <v>19.43</v>
      </c>
      <c r="N15" s="27">
        <v>27.79</v>
      </c>
      <c r="O15" s="35">
        <v>103895</v>
      </c>
      <c r="P15" s="35">
        <v>104117</v>
      </c>
      <c r="Q15" s="34">
        <f t="shared" si="5"/>
        <v>222</v>
      </c>
      <c r="R15" s="35">
        <v>104109</v>
      </c>
      <c r="S15" s="27"/>
    </row>
    <row r="16" spans="1:19" ht="15" customHeight="1">
      <c r="A16" s="24">
        <f t="shared" si="6"/>
        <v>44119</v>
      </c>
      <c r="B16" s="20" t="s">
        <v>65</v>
      </c>
      <c r="C16" s="20" t="s">
        <v>58</v>
      </c>
      <c r="D16" s="18" t="s">
        <v>80</v>
      </c>
      <c r="E16" s="82" t="s">
        <v>96</v>
      </c>
      <c r="F16" s="85" t="s">
        <v>189</v>
      </c>
      <c r="G16" s="29" t="s">
        <v>72</v>
      </c>
      <c r="H16" s="30" t="s">
        <v>73</v>
      </c>
      <c r="I16" s="21" t="s">
        <v>4</v>
      </c>
      <c r="J16" s="27">
        <v>411.21</v>
      </c>
      <c r="K16" s="27">
        <v>28.79</v>
      </c>
      <c r="L16" s="26">
        <f t="shared" si="4"/>
        <v>440</v>
      </c>
      <c r="M16" s="27">
        <v>19.43</v>
      </c>
      <c r="N16" s="27">
        <v>22.64</v>
      </c>
      <c r="O16" s="35">
        <v>104117</v>
      </c>
      <c r="P16" s="35">
        <v>104294</v>
      </c>
      <c r="Q16" s="34">
        <f t="shared" si="5"/>
        <v>177</v>
      </c>
      <c r="R16" s="35">
        <v>104289</v>
      </c>
      <c r="S16" s="27"/>
    </row>
    <row r="17" spans="1:19" ht="15" customHeight="1">
      <c r="A17" s="24">
        <f t="shared" si="6"/>
        <v>44120</v>
      </c>
      <c r="B17" s="20" t="s">
        <v>65</v>
      </c>
      <c r="C17" s="20" t="s">
        <v>58</v>
      </c>
      <c r="D17" s="18" t="s">
        <v>80</v>
      </c>
      <c r="E17" s="82" t="s">
        <v>96</v>
      </c>
      <c r="F17" s="87"/>
      <c r="G17" s="86"/>
      <c r="H17" s="101"/>
      <c r="I17" s="79"/>
      <c r="J17" s="37"/>
      <c r="K17" s="37"/>
      <c r="L17" s="78">
        <f t="shared" si="4"/>
        <v>0</v>
      </c>
      <c r="M17" s="37"/>
      <c r="N17" s="37"/>
      <c r="O17" s="38"/>
      <c r="P17" s="38"/>
      <c r="Q17" s="38">
        <f t="shared" si="5"/>
        <v>0</v>
      </c>
      <c r="R17" s="38"/>
      <c r="S17" s="27"/>
    </row>
    <row r="18" spans="1:19" ht="15" customHeight="1">
      <c r="A18" s="24">
        <f t="shared" si="6"/>
        <v>44121</v>
      </c>
      <c r="B18" s="20" t="s">
        <v>65</v>
      </c>
      <c r="C18" s="20" t="s">
        <v>58</v>
      </c>
      <c r="D18" s="18" t="s">
        <v>80</v>
      </c>
      <c r="E18" s="82" t="s">
        <v>96</v>
      </c>
      <c r="F18" s="107" t="s">
        <v>207</v>
      </c>
      <c r="G18" s="29" t="s">
        <v>72</v>
      </c>
      <c r="H18" s="30" t="s">
        <v>73</v>
      </c>
      <c r="I18" s="21" t="s">
        <v>4</v>
      </c>
      <c r="J18" s="104">
        <v>373.83</v>
      </c>
      <c r="K18" s="104">
        <v>26.17</v>
      </c>
      <c r="L18" s="26">
        <f t="shared" si="4"/>
        <v>400</v>
      </c>
      <c r="M18" s="104">
        <v>19.13</v>
      </c>
      <c r="N18" s="104">
        <v>20.9</v>
      </c>
      <c r="O18" s="103">
        <v>104294</v>
      </c>
      <c r="P18" s="103">
        <v>104473</v>
      </c>
      <c r="Q18" s="38">
        <f t="shared" si="5"/>
        <v>179</v>
      </c>
      <c r="R18" s="103">
        <v>104468</v>
      </c>
      <c r="S18" s="27"/>
    </row>
    <row r="19" spans="1:19" ht="15" customHeight="1">
      <c r="A19" s="24">
        <f t="shared" si="6"/>
        <v>44122</v>
      </c>
      <c r="B19" s="20" t="s">
        <v>65</v>
      </c>
      <c r="C19" s="20" t="s">
        <v>58</v>
      </c>
      <c r="D19" s="18" t="s">
        <v>80</v>
      </c>
      <c r="E19" s="82" t="s">
        <v>96</v>
      </c>
      <c r="F19" s="108" t="s">
        <v>193</v>
      </c>
      <c r="G19" s="29" t="s">
        <v>72</v>
      </c>
      <c r="H19" s="30" t="s">
        <v>73</v>
      </c>
      <c r="I19" s="21" t="s">
        <v>4</v>
      </c>
      <c r="J19" s="95">
        <v>420.56</v>
      </c>
      <c r="K19" s="95">
        <v>29.44</v>
      </c>
      <c r="L19" s="26">
        <f t="shared" si="4"/>
        <v>450</v>
      </c>
      <c r="M19" s="95">
        <v>19.13</v>
      </c>
      <c r="N19" s="95">
        <v>23.52</v>
      </c>
      <c r="O19" s="103">
        <v>104473</v>
      </c>
      <c r="P19" s="103">
        <v>104674</v>
      </c>
      <c r="Q19" s="38">
        <f t="shared" si="5"/>
        <v>201</v>
      </c>
      <c r="R19" s="103">
        <v>104669</v>
      </c>
      <c r="S19" s="27"/>
    </row>
    <row r="20" spans="1:19" ht="15" customHeight="1">
      <c r="A20" s="24">
        <f t="shared" si="6"/>
        <v>44123</v>
      </c>
      <c r="B20" s="20" t="s">
        <v>65</v>
      </c>
      <c r="C20" s="20" t="s">
        <v>58</v>
      </c>
      <c r="D20" s="18" t="s">
        <v>80</v>
      </c>
      <c r="E20" s="82" t="s">
        <v>96</v>
      </c>
      <c r="F20" s="85" t="s">
        <v>230</v>
      </c>
      <c r="G20" s="29" t="s">
        <v>72</v>
      </c>
      <c r="H20" s="30" t="s">
        <v>73</v>
      </c>
      <c r="I20" s="21" t="s">
        <v>4</v>
      </c>
      <c r="J20" s="27">
        <v>467.29</v>
      </c>
      <c r="K20" s="27">
        <v>32.71</v>
      </c>
      <c r="L20" s="26">
        <f t="shared" si="4"/>
        <v>500</v>
      </c>
      <c r="M20" s="27">
        <v>19.13</v>
      </c>
      <c r="N20" s="27">
        <v>26.13</v>
      </c>
      <c r="O20" s="35">
        <v>104674</v>
      </c>
      <c r="P20" s="35">
        <v>104895</v>
      </c>
      <c r="Q20" s="38">
        <f t="shared" si="5"/>
        <v>221</v>
      </c>
      <c r="R20" s="35">
        <v>104886</v>
      </c>
      <c r="S20" s="27"/>
    </row>
    <row r="21" spans="1:19" ht="15" customHeight="1">
      <c r="A21" s="24">
        <f t="shared" si="6"/>
        <v>44124</v>
      </c>
      <c r="B21" s="20" t="s">
        <v>65</v>
      </c>
      <c r="C21" s="20" t="s">
        <v>58</v>
      </c>
      <c r="D21" s="18" t="s">
        <v>80</v>
      </c>
      <c r="E21" s="82" t="s">
        <v>96</v>
      </c>
      <c r="F21" s="85" t="s">
        <v>200</v>
      </c>
      <c r="G21" s="29" t="s">
        <v>72</v>
      </c>
      <c r="H21" s="30" t="s">
        <v>73</v>
      </c>
      <c r="I21" s="21" t="s">
        <v>4</v>
      </c>
      <c r="J21" s="27">
        <v>327.10000000000002</v>
      </c>
      <c r="K21" s="27">
        <v>22.9</v>
      </c>
      <c r="L21" s="26">
        <f t="shared" si="4"/>
        <v>350</v>
      </c>
      <c r="M21" s="27">
        <v>19.43</v>
      </c>
      <c r="N21" s="27">
        <v>18.010000000000002</v>
      </c>
      <c r="O21" s="35">
        <v>104895</v>
      </c>
      <c r="P21" s="35">
        <v>105071</v>
      </c>
      <c r="Q21" s="38">
        <f t="shared" si="5"/>
        <v>176</v>
      </c>
      <c r="R21" s="35">
        <v>105062</v>
      </c>
      <c r="S21" s="27"/>
    </row>
    <row r="22" spans="1:19" ht="15" customHeight="1">
      <c r="A22" s="24">
        <f t="shared" si="6"/>
        <v>44125</v>
      </c>
      <c r="B22" s="20" t="s">
        <v>65</v>
      </c>
      <c r="C22" s="20" t="s">
        <v>58</v>
      </c>
      <c r="D22" s="18" t="s">
        <v>80</v>
      </c>
      <c r="E22" s="82" t="s">
        <v>96</v>
      </c>
      <c r="F22" s="85" t="s">
        <v>232</v>
      </c>
      <c r="G22" s="29" t="s">
        <v>72</v>
      </c>
      <c r="H22" s="30" t="s">
        <v>73</v>
      </c>
      <c r="I22" s="21" t="s">
        <v>4</v>
      </c>
      <c r="J22" s="27">
        <v>401.87</v>
      </c>
      <c r="K22" s="27">
        <v>28.13</v>
      </c>
      <c r="L22" s="26">
        <f t="shared" si="4"/>
        <v>430</v>
      </c>
      <c r="M22" s="27">
        <v>19.43</v>
      </c>
      <c r="N22" s="27">
        <v>22.13</v>
      </c>
      <c r="O22" s="35">
        <v>105071</v>
      </c>
      <c r="P22" s="35">
        <v>105238</v>
      </c>
      <c r="Q22" s="38">
        <f t="shared" si="5"/>
        <v>167</v>
      </c>
      <c r="R22" s="35">
        <v>105233</v>
      </c>
      <c r="S22" s="27"/>
    </row>
    <row r="23" spans="1:19" ht="15" customHeight="1">
      <c r="A23" s="24">
        <f t="shared" si="6"/>
        <v>44126</v>
      </c>
      <c r="B23" s="20" t="s">
        <v>65</v>
      </c>
      <c r="C23" s="20" t="s">
        <v>58</v>
      </c>
      <c r="D23" s="18" t="s">
        <v>80</v>
      </c>
      <c r="E23" s="82" t="s">
        <v>96</v>
      </c>
      <c r="F23" s="29" t="s">
        <v>259</v>
      </c>
      <c r="G23" s="29" t="s">
        <v>72</v>
      </c>
      <c r="H23" s="30" t="s">
        <v>73</v>
      </c>
      <c r="I23" s="21" t="s">
        <v>4</v>
      </c>
      <c r="J23" s="26">
        <v>429.91</v>
      </c>
      <c r="K23" s="26">
        <v>30.09</v>
      </c>
      <c r="L23" s="26">
        <f t="shared" si="4"/>
        <v>460</v>
      </c>
      <c r="M23" s="26">
        <v>19.43</v>
      </c>
      <c r="N23" s="26">
        <v>23.67</v>
      </c>
      <c r="O23" s="35">
        <v>105238</v>
      </c>
      <c r="P23" s="35">
        <v>105431</v>
      </c>
      <c r="Q23" s="38">
        <f t="shared" si="5"/>
        <v>193</v>
      </c>
      <c r="R23" s="35">
        <v>105426</v>
      </c>
      <c r="S23" s="27"/>
    </row>
    <row r="24" spans="1:19" ht="15" customHeight="1">
      <c r="A24" s="24">
        <f t="shared" si="6"/>
        <v>44127</v>
      </c>
      <c r="B24" s="20" t="s">
        <v>65</v>
      </c>
      <c r="C24" s="20" t="s">
        <v>58</v>
      </c>
      <c r="D24" s="18" t="s">
        <v>80</v>
      </c>
      <c r="E24" s="82" t="s">
        <v>96</v>
      </c>
      <c r="F24" s="85" t="s">
        <v>272</v>
      </c>
      <c r="G24" s="29" t="s">
        <v>72</v>
      </c>
      <c r="H24" s="30" t="s">
        <v>73</v>
      </c>
      <c r="I24" s="21" t="s">
        <v>4</v>
      </c>
      <c r="J24" s="27">
        <v>411.21</v>
      </c>
      <c r="K24" s="27">
        <v>28.79</v>
      </c>
      <c r="L24" s="26">
        <f t="shared" si="4"/>
        <v>440</v>
      </c>
      <c r="M24" s="27">
        <v>19.43</v>
      </c>
      <c r="N24" s="27">
        <v>22.65</v>
      </c>
      <c r="O24" s="35">
        <v>105431</v>
      </c>
      <c r="P24" s="35">
        <v>105641</v>
      </c>
      <c r="Q24" s="38">
        <f t="shared" si="5"/>
        <v>210</v>
      </c>
      <c r="R24" s="35">
        <v>105636</v>
      </c>
      <c r="S24" s="27"/>
    </row>
    <row r="25" spans="1:19" ht="15" customHeight="1">
      <c r="A25" s="24">
        <f t="shared" si="6"/>
        <v>44128</v>
      </c>
      <c r="B25" s="20" t="s">
        <v>65</v>
      </c>
      <c r="C25" s="20" t="s">
        <v>58</v>
      </c>
      <c r="D25" s="18" t="s">
        <v>80</v>
      </c>
      <c r="E25" s="82" t="s">
        <v>96</v>
      </c>
      <c r="F25" s="29" t="s">
        <v>282</v>
      </c>
      <c r="G25" s="29" t="s">
        <v>72</v>
      </c>
      <c r="H25" s="30" t="s">
        <v>73</v>
      </c>
      <c r="I25" s="21" t="s">
        <v>4</v>
      </c>
      <c r="J25" s="26">
        <v>439.25</v>
      </c>
      <c r="K25" s="26">
        <v>30.75</v>
      </c>
      <c r="L25" s="26">
        <f t="shared" si="4"/>
        <v>470</v>
      </c>
      <c r="M25" s="26">
        <v>19.43</v>
      </c>
      <c r="N25" s="26">
        <v>24.18</v>
      </c>
      <c r="O25" s="35">
        <v>105641</v>
      </c>
      <c r="P25" s="35">
        <v>105854</v>
      </c>
      <c r="Q25" s="38">
        <f t="shared" si="5"/>
        <v>213</v>
      </c>
      <c r="R25" s="35">
        <v>105848</v>
      </c>
      <c r="S25" s="27"/>
    </row>
    <row r="26" spans="1:19" ht="15" customHeight="1">
      <c r="A26" s="24">
        <f t="shared" si="6"/>
        <v>44129</v>
      </c>
      <c r="B26" s="20" t="s">
        <v>65</v>
      </c>
      <c r="C26" s="20" t="s">
        <v>58</v>
      </c>
      <c r="D26" s="18" t="s">
        <v>80</v>
      </c>
      <c r="E26" s="82" t="s">
        <v>96</v>
      </c>
      <c r="F26" s="29" t="s">
        <v>268</v>
      </c>
      <c r="G26" s="29" t="s">
        <v>72</v>
      </c>
      <c r="H26" s="30" t="s">
        <v>73</v>
      </c>
      <c r="I26" s="21" t="s">
        <v>4</v>
      </c>
      <c r="J26" s="27">
        <v>261.68</v>
      </c>
      <c r="K26" s="27">
        <v>18.32</v>
      </c>
      <c r="L26" s="26">
        <f t="shared" si="4"/>
        <v>280</v>
      </c>
      <c r="M26" s="27">
        <v>19.43</v>
      </c>
      <c r="N26" s="27">
        <v>14.41</v>
      </c>
      <c r="O26" s="35">
        <v>105854</v>
      </c>
      <c r="P26" s="35">
        <v>105994</v>
      </c>
      <c r="Q26" s="38">
        <f t="shared" si="5"/>
        <v>140</v>
      </c>
      <c r="R26" s="35">
        <v>105989</v>
      </c>
      <c r="S26" s="27" t="s">
        <v>295</v>
      </c>
    </row>
    <row r="27" spans="1:19" ht="15" customHeight="1">
      <c r="A27" s="24">
        <f t="shared" si="6"/>
        <v>44130</v>
      </c>
      <c r="B27" s="20" t="s">
        <v>65</v>
      </c>
      <c r="C27" s="20" t="s">
        <v>58</v>
      </c>
      <c r="D27" s="18" t="s">
        <v>80</v>
      </c>
      <c r="E27" s="82" t="s">
        <v>96</v>
      </c>
      <c r="F27" s="29" t="s">
        <v>302</v>
      </c>
      <c r="G27" s="29" t="s">
        <v>72</v>
      </c>
      <c r="H27" s="30" t="s">
        <v>73</v>
      </c>
      <c r="I27" s="21" t="s">
        <v>4</v>
      </c>
      <c r="J27" s="27">
        <v>336.45</v>
      </c>
      <c r="K27" s="27">
        <v>23.55</v>
      </c>
      <c r="L27" s="26">
        <f t="shared" si="4"/>
        <v>360</v>
      </c>
      <c r="M27" s="27">
        <v>19.43</v>
      </c>
      <c r="N27" s="27">
        <v>18.53</v>
      </c>
      <c r="O27" s="35">
        <v>105994</v>
      </c>
      <c r="P27" s="35">
        <v>106181</v>
      </c>
      <c r="Q27" s="38">
        <f t="shared" si="5"/>
        <v>187</v>
      </c>
      <c r="R27" s="35">
        <v>106176</v>
      </c>
      <c r="S27" s="27"/>
    </row>
    <row r="28" spans="1:19" ht="15" customHeight="1">
      <c r="A28" s="24">
        <f t="shared" si="6"/>
        <v>44131</v>
      </c>
      <c r="B28" s="20" t="s">
        <v>65</v>
      </c>
      <c r="C28" s="20" t="s">
        <v>58</v>
      </c>
      <c r="D28" s="18" t="s">
        <v>80</v>
      </c>
      <c r="E28" s="82" t="s">
        <v>96</v>
      </c>
      <c r="F28" s="29" t="s">
        <v>313</v>
      </c>
      <c r="G28" s="29" t="s">
        <v>72</v>
      </c>
      <c r="H28" s="30" t="s">
        <v>73</v>
      </c>
      <c r="I28" s="21" t="s">
        <v>4</v>
      </c>
      <c r="J28" s="26">
        <v>467.29</v>
      </c>
      <c r="K28" s="26">
        <v>32.71</v>
      </c>
      <c r="L28" s="26">
        <f t="shared" si="4"/>
        <v>500</v>
      </c>
      <c r="M28" s="26">
        <v>19.43</v>
      </c>
      <c r="N28" s="26">
        <v>25.73</v>
      </c>
      <c r="O28" s="35">
        <v>106181</v>
      </c>
      <c r="P28" s="35">
        <v>106431</v>
      </c>
      <c r="Q28" s="38">
        <f t="shared" si="5"/>
        <v>250</v>
      </c>
      <c r="R28" s="35">
        <v>106423</v>
      </c>
      <c r="S28" s="27"/>
    </row>
    <row r="29" spans="1:19" ht="15" customHeight="1">
      <c r="A29" s="24">
        <f t="shared" si="6"/>
        <v>44132</v>
      </c>
      <c r="B29" s="20" t="s">
        <v>65</v>
      </c>
      <c r="C29" s="20" t="s">
        <v>58</v>
      </c>
      <c r="D29" s="18" t="s">
        <v>80</v>
      </c>
      <c r="E29" s="82" t="s">
        <v>96</v>
      </c>
      <c r="F29" s="29"/>
      <c r="G29" s="29"/>
      <c r="H29" s="22"/>
      <c r="I29" s="21"/>
      <c r="J29" s="27"/>
      <c r="K29" s="27"/>
      <c r="L29" s="26"/>
      <c r="M29" s="27"/>
      <c r="N29" s="27"/>
      <c r="O29" s="35"/>
      <c r="P29" s="35"/>
      <c r="Q29" s="38">
        <f t="shared" si="5"/>
        <v>0</v>
      </c>
      <c r="R29" s="35"/>
      <c r="S29" s="27"/>
    </row>
    <row r="30" spans="1:19" ht="15" customHeight="1">
      <c r="A30" s="24">
        <f t="shared" si="6"/>
        <v>44133</v>
      </c>
      <c r="B30" s="20" t="s">
        <v>65</v>
      </c>
      <c r="C30" s="20" t="s">
        <v>58</v>
      </c>
      <c r="D30" s="18" t="s">
        <v>80</v>
      </c>
      <c r="E30" s="82" t="s">
        <v>96</v>
      </c>
      <c r="F30" s="29"/>
      <c r="G30" s="29"/>
      <c r="H30" s="22"/>
      <c r="I30" s="21"/>
      <c r="J30" s="26"/>
      <c r="K30" s="26"/>
      <c r="L30" s="26"/>
      <c r="M30" s="26"/>
      <c r="N30" s="26"/>
      <c r="O30" s="35"/>
      <c r="P30" s="35"/>
      <c r="Q30" s="38">
        <f t="shared" si="5"/>
        <v>0</v>
      </c>
      <c r="R30" s="35"/>
      <c r="S30" s="27"/>
    </row>
    <row r="31" spans="1:19" ht="15" customHeight="1">
      <c r="A31" s="24">
        <f t="shared" si="6"/>
        <v>44134</v>
      </c>
      <c r="B31" s="20" t="s">
        <v>65</v>
      </c>
      <c r="C31" s="20" t="s">
        <v>58</v>
      </c>
      <c r="D31" s="18" t="s">
        <v>80</v>
      </c>
      <c r="E31" s="82" t="s">
        <v>96</v>
      </c>
      <c r="F31" s="29"/>
      <c r="G31" s="29"/>
      <c r="H31" s="22"/>
      <c r="I31" s="21"/>
      <c r="J31" s="26"/>
      <c r="K31" s="26"/>
      <c r="L31" s="26"/>
      <c r="M31" s="26"/>
      <c r="N31" s="26"/>
      <c r="O31" s="35"/>
      <c r="P31" s="35"/>
      <c r="Q31" s="38">
        <f t="shared" si="5"/>
        <v>0</v>
      </c>
      <c r="R31" s="35"/>
      <c r="S31" s="27"/>
    </row>
    <row r="32" spans="1:19">
      <c r="A32" s="24"/>
      <c r="B32" s="20"/>
      <c r="C32" s="20"/>
      <c r="D32" s="27"/>
      <c r="E32" s="27"/>
      <c r="F32" s="28"/>
      <c r="G32" s="29"/>
      <c r="H32" s="22"/>
      <c r="I32" s="21"/>
      <c r="J32" s="26"/>
      <c r="K32" s="26"/>
      <c r="L32" s="26">
        <f t="shared" ref="L32:L35" si="7">J32+K32</f>
        <v>0</v>
      </c>
      <c r="M32" s="26"/>
      <c r="N32" s="26"/>
      <c r="O32" s="35">
        <v>0</v>
      </c>
      <c r="P32" s="35"/>
      <c r="Q32" s="38">
        <f t="shared" si="5"/>
        <v>0</v>
      </c>
      <c r="R32" s="35"/>
      <c r="S32" s="27"/>
    </row>
    <row r="33" spans="1:19">
      <c r="A33" s="24"/>
      <c r="B33" s="20"/>
      <c r="C33" s="20"/>
      <c r="D33" s="27"/>
      <c r="E33" s="27"/>
      <c r="F33" s="25"/>
      <c r="G33" s="29"/>
      <c r="H33" s="22"/>
      <c r="I33" s="29"/>
      <c r="J33" s="26"/>
      <c r="K33" s="26"/>
      <c r="L33" s="26">
        <f t="shared" si="7"/>
        <v>0</v>
      </c>
      <c r="M33" s="26"/>
      <c r="N33" s="26"/>
      <c r="O33" s="35">
        <f t="shared" ref="O33:O35" si="8">+P32</f>
        <v>0</v>
      </c>
      <c r="P33" s="35"/>
      <c r="Q33" s="34">
        <f t="shared" ref="Q33:Q35" si="9">+P33-O33</f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9"/>
      <c r="H34" s="22"/>
      <c r="I34" s="21"/>
      <c r="J34" s="26"/>
      <c r="K34" s="26"/>
      <c r="L34" s="26">
        <f t="shared" si="7"/>
        <v>0</v>
      </c>
      <c r="M34" s="26"/>
      <c r="N34" s="26"/>
      <c r="O34" s="35">
        <f t="shared" si="8"/>
        <v>0</v>
      </c>
      <c r="P34" s="35"/>
      <c r="Q34" s="34">
        <f t="shared" si="9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7"/>
        <v>0</v>
      </c>
      <c r="M35" s="26"/>
      <c r="N35" s="26"/>
      <c r="O35" s="35">
        <f t="shared" si="8"/>
        <v>0</v>
      </c>
      <c r="P35" s="35"/>
      <c r="Q35" s="38">
        <f t="shared" si="9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8598.11</v>
      </c>
      <c r="K36" s="16">
        <f t="shared" ref="K36:N36" si="10">SUM(K2:K35)</f>
        <v>601.89</v>
      </c>
      <c r="L36" s="16">
        <f t="shared" si="10"/>
        <v>9200</v>
      </c>
      <c r="M36" s="15"/>
      <c r="N36" s="16">
        <f t="shared" si="10"/>
        <v>476.62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10.200998699173345</v>
      </c>
    </row>
    <row r="41" spans="1:19">
      <c r="A41" s="14"/>
    </row>
    <row r="42" spans="1:19">
      <c r="A42" s="14"/>
      <c r="K42" s="73">
        <f>20000-L36</f>
        <v>10800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/>
  </sheetPr>
  <dimension ref="A1:S47"/>
  <sheetViews>
    <sheetView topLeftCell="D1" zoomScale="69" zoomScaleNormal="69" workbookViewId="0">
      <selection activeCell="Q28" sqref="Q28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9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59</v>
      </c>
      <c r="D2" s="18" t="s">
        <v>81</v>
      </c>
      <c r="E2" s="82" t="s">
        <v>97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59</v>
      </c>
      <c r="D3" s="18" t="s">
        <v>81</v>
      </c>
      <c r="E3" s="82" t="s">
        <v>97</v>
      </c>
      <c r="F3" s="83"/>
      <c r="G3" s="83"/>
      <c r="H3" s="100"/>
      <c r="I3" s="76"/>
      <c r="J3" s="23"/>
      <c r="K3" s="23"/>
      <c r="L3" s="26">
        <f t="shared" ref="L3:L5" si="0">J3+K3</f>
        <v>0</v>
      </c>
      <c r="M3" s="23"/>
      <c r="N3" s="23"/>
      <c r="O3" s="96"/>
      <c r="P3" s="96"/>
      <c r="Q3" s="96">
        <f t="shared" ref="Q3:Q5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59</v>
      </c>
      <c r="D4" s="18" t="s">
        <v>81</v>
      </c>
      <c r="E4" s="82" t="s">
        <v>97</v>
      </c>
      <c r="F4" s="85"/>
      <c r="G4" s="83"/>
      <c r="H4" s="100"/>
      <c r="I4" s="76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59</v>
      </c>
      <c r="D5" s="18" t="s">
        <v>81</v>
      </c>
      <c r="E5" s="82" t="s">
        <v>97</v>
      </c>
      <c r="F5" s="84">
        <v>2000035</v>
      </c>
      <c r="G5" s="83" t="s">
        <v>74</v>
      </c>
      <c r="H5" s="100" t="s">
        <v>75</v>
      </c>
      <c r="I5" s="76" t="s">
        <v>4</v>
      </c>
      <c r="J5" s="20">
        <v>364.49</v>
      </c>
      <c r="K5" s="20">
        <v>25.51</v>
      </c>
      <c r="L5" s="26">
        <f t="shared" si="0"/>
        <v>390</v>
      </c>
      <c r="M5" s="20">
        <v>19.13</v>
      </c>
      <c r="N5" s="20">
        <v>20.39</v>
      </c>
      <c r="O5" s="96">
        <v>128826</v>
      </c>
      <c r="P5" s="96">
        <v>129030</v>
      </c>
      <c r="Q5" s="96">
        <f t="shared" si="1"/>
        <v>204</v>
      </c>
      <c r="R5" s="96">
        <v>129022</v>
      </c>
      <c r="S5" s="97"/>
    </row>
    <row r="6" spans="1:19" ht="15" customHeight="1">
      <c r="A6" s="19">
        <v>44109</v>
      </c>
      <c r="B6" s="20" t="s">
        <v>65</v>
      </c>
      <c r="C6" s="20" t="s">
        <v>59</v>
      </c>
      <c r="D6" s="18" t="s">
        <v>81</v>
      </c>
      <c r="E6" s="82" t="s">
        <v>97</v>
      </c>
      <c r="F6" s="83">
        <v>2000046</v>
      </c>
      <c r="G6" s="83" t="s">
        <v>74</v>
      </c>
      <c r="H6" s="100" t="s">
        <v>75</v>
      </c>
      <c r="I6" s="76" t="s">
        <v>4</v>
      </c>
      <c r="J6" s="23">
        <v>327.10000000000002</v>
      </c>
      <c r="K6" s="23">
        <v>22.9</v>
      </c>
      <c r="L6" s="26">
        <f>J6+K6</f>
        <v>350</v>
      </c>
      <c r="M6" s="23">
        <v>19.13</v>
      </c>
      <c r="N6" s="23">
        <v>18.3</v>
      </c>
      <c r="O6" s="38">
        <v>129030</v>
      </c>
      <c r="P6" s="34">
        <v>129224</v>
      </c>
      <c r="Q6" s="34">
        <f>+P6-O6</f>
        <v>194</v>
      </c>
      <c r="R6" s="35">
        <v>129217</v>
      </c>
      <c r="S6" s="27"/>
    </row>
    <row r="7" spans="1:19" ht="15" customHeight="1">
      <c r="A7" s="19">
        <v>44110</v>
      </c>
      <c r="B7" s="20" t="s">
        <v>65</v>
      </c>
      <c r="C7" s="20" t="s">
        <v>59</v>
      </c>
      <c r="D7" s="18" t="s">
        <v>81</v>
      </c>
      <c r="E7" s="82" t="s">
        <v>97</v>
      </c>
      <c r="F7" s="85">
        <v>2000060</v>
      </c>
      <c r="G7" s="83" t="s">
        <v>74</v>
      </c>
      <c r="H7" s="100" t="s">
        <v>75</v>
      </c>
      <c r="I7" s="76" t="s">
        <v>4</v>
      </c>
      <c r="J7" s="27">
        <v>373.83</v>
      </c>
      <c r="K7" s="27">
        <v>26.17</v>
      </c>
      <c r="L7" s="26">
        <f t="shared" ref="L7" si="2">J7+K7</f>
        <v>400</v>
      </c>
      <c r="M7" s="27">
        <v>19.13</v>
      </c>
      <c r="N7" s="27">
        <v>20.91</v>
      </c>
      <c r="O7" s="35">
        <v>129224</v>
      </c>
      <c r="P7" s="35">
        <v>129419</v>
      </c>
      <c r="Q7" s="34">
        <f t="shared" ref="Q7" si="3">+P7-O7</f>
        <v>195</v>
      </c>
      <c r="R7" s="35">
        <v>129412</v>
      </c>
      <c r="S7" s="27"/>
    </row>
    <row r="8" spans="1:19" ht="15" customHeight="1">
      <c r="A8" s="19">
        <v>44111</v>
      </c>
      <c r="B8" s="20" t="s">
        <v>65</v>
      </c>
      <c r="C8" s="20" t="s">
        <v>59</v>
      </c>
      <c r="D8" s="18" t="s">
        <v>81</v>
      </c>
      <c r="E8" s="82" t="s">
        <v>97</v>
      </c>
      <c r="F8" s="85" t="s">
        <v>114</v>
      </c>
      <c r="G8" s="83" t="s">
        <v>74</v>
      </c>
      <c r="H8" s="100" t="s">
        <v>75</v>
      </c>
      <c r="I8" s="76" t="s">
        <v>4</v>
      </c>
      <c r="J8" s="27">
        <v>355.14</v>
      </c>
      <c r="K8" s="27">
        <v>24.86</v>
      </c>
      <c r="L8" s="26">
        <f t="shared" ref="L8:L35" si="4">J8+K8</f>
        <v>380</v>
      </c>
      <c r="M8" s="27">
        <v>19.13</v>
      </c>
      <c r="N8" s="27">
        <v>19.87</v>
      </c>
      <c r="O8" s="35">
        <v>129419</v>
      </c>
      <c r="P8" s="35">
        <v>129651</v>
      </c>
      <c r="Q8" s="34">
        <f t="shared" ref="Q8:Q28" si="5">+P8-O8</f>
        <v>232</v>
      </c>
      <c r="R8" s="35">
        <v>129644</v>
      </c>
      <c r="S8" s="27"/>
    </row>
    <row r="9" spans="1:19" ht="15" customHeight="1">
      <c r="A9" s="19">
        <v>44112</v>
      </c>
      <c r="B9" s="20" t="s">
        <v>65</v>
      </c>
      <c r="C9" s="20" t="s">
        <v>59</v>
      </c>
      <c r="D9" s="18" t="s">
        <v>81</v>
      </c>
      <c r="E9" s="82" t="s">
        <v>97</v>
      </c>
      <c r="F9" s="29" t="s">
        <v>124</v>
      </c>
      <c r="G9" s="83" t="s">
        <v>74</v>
      </c>
      <c r="H9" s="100" t="s">
        <v>75</v>
      </c>
      <c r="I9" s="76" t="s">
        <v>4</v>
      </c>
      <c r="J9" s="26">
        <v>383.18</v>
      </c>
      <c r="K9" s="26">
        <v>26.82</v>
      </c>
      <c r="L9" s="26">
        <f t="shared" si="4"/>
        <v>410</v>
      </c>
      <c r="M9" s="26">
        <v>19.13</v>
      </c>
      <c r="N9" s="26">
        <v>21.43</v>
      </c>
      <c r="O9" s="35">
        <v>129651</v>
      </c>
      <c r="P9" s="35">
        <v>129870</v>
      </c>
      <c r="Q9" s="34">
        <f t="shared" si="5"/>
        <v>219</v>
      </c>
      <c r="R9" s="35">
        <v>129863</v>
      </c>
      <c r="S9" s="27"/>
    </row>
    <row r="10" spans="1:19" ht="15" customHeight="1">
      <c r="A10" s="19">
        <v>44113</v>
      </c>
      <c r="B10" s="20" t="s">
        <v>65</v>
      </c>
      <c r="C10" s="20" t="s">
        <v>59</v>
      </c>
      <c r="D10" s="18" t="s">
        <v>81</v>
      </c>
      <c r="E10" s="82" t="s">
        <v>97</v>
      </c>
      <c r="F10" s="85" t="s">
        <v>137</v>
      </c>
      <c r="G10" s="83" t="s">
        <v>74</v>
      </c>
      <c r="H10" s="100" t="s">
        <v>75</v>
      </c>
      <c r="I10" s="76" t="s">
        <v>4</v>
      </c>
      <c r="J10" s="27">
        <v>373.83</v>
      </c>
      <c r="K10" s="27">
        <v>26.17</v>
      </c>
      <c r="L10" s="26">
        <f t="shared" si="4"/>
        <v>400</v>
      </c>
      <c r="M10" s="27">
        <v>19.13</v>
      </c>
      <c r="N10" s="27">
        <v>20.91</v>
      </c>
      <c r="O10" s="35">
        <v>129870</v>
      </c>
      <c r="P10" s="35">
        <v>130095</v>
      </c>
      <c r="Q10" s="34">
        <f t="shared" si="5"/>
        <v>225</v>
      </c>
      <c r="R10" s="35">
        <v>130087</v>
      </c>
      <c r="S10" s="27"/>
    </row>
    <row r="11" spans="1:19" ht="15" customHeight="1">
      <c r="A11" s="19">
        <v>44114</v>
      </c>
      <c r="B11" s="20" t="s">
        <v>65</v>
      </c>
      <c r="C11" s="20" t="s">
        <v>59</v>
      </c>
      <c r="D11" s="18" t="s">
        <v>81</v>
      </c>
      <c r="E11" s="82" t="s">
        <v>97</v>
      </c>
      <c r="F11" s="85" t="s">
        <v>148</v>
      </c>
      <c r="G11" s="83" t="s">
        <v>74</v>
      </c>
      <c r="H11" s="100" t="s">
        <v>75</v>
      </c>
      <c r="I11" s="76" t="s">
        <v>4</v>
      </c>
      <c r="J11" s="20">
        <v>439.25</v>
      </c>
      <c r="K11" s="20">
        <v>30.75</v>
      </c>
      <c r="L11" s="26">
        <f t="shared" si="4"/>
        <v>470</v>
      </c>
      <c r="M11" s="20">
        <v>19.43</v>
      </c>
      <c r="N11" s="20">
        <v>24.19</v>
      </c>
      <c r="O11" s="35">
        <v>130095</v>
      </c>
      <c r="P11" s="35">
        <v>130346</v>
      </c>
      <c r="Q11" s="34">
        <f t="shared" si="5"/>
        <v>251</v>
      </c>
      <c r="R11" s="35">
        <v>130339</v>
      </c>
      <c r="S11" s="27"/>
    </row>
    <row r="12" spans="1:19" ht="15" customHeight="1">
      <c r="A12" s="19">
        <v>44115</v>
      </c>
      <c r="B12" s="20" t="s">
        <v>65</v>
      </c>
      <c r="C12" s="20" t="s">
        <v>59</v>
      </c>
      <c r="D12" s="18" t="s">
        <v>81</v>
      </c>
      <c r="E12" s="82" t="s">
        <v>97</v>
      </c>
      <c r="F12" s="29" t="s">
        <v>164</v>
      </c>
      <c r="G12" s="83" t="s">
        <v>74</v>
      </c>
      <c r="H12" s="100" t="s">
        <v>75</v>
      </c>
      <c r="I12" s="76" t="s">
        <v>4</v>
      </c>
      <c r="J12" s="26">
        <v>336.45</v>
      </c>
      <c r="K12" s="26">
        <v>23.55</v>
      </c>
      <c r="L12" s="26">
        <f t="shared" si="4"/>
        <v>360</v>
      </c>
      <c r="M12" s="26">
        <v>19.43</v>
      </c>
      <c r="N12" s="26">
        <v>18.53</v>
      </c>
      <c r="O12" s="35">
        <v>130346</v>
      </c>
      <c r="P12" s="35">
        <v>130541</v>
      </c>
      <c r="Q12" s="34">
        <f t="shared" si="5"/>
        <v>195</v>
      </c>
      <c r="R12" s="35">
        <v>130533</v>
      </c>
      <c r="S12" s="27"/>
    </row>
    <row r="13" spans="1:19" ht="15" customHeight="1">
      <c r="A13" s="19">
        <v>44116</v>
      </c>
      <c r="B13" s="20" t="s">
        <v>65</v>
      </c>
      <c r="C13" s="20" t="s">
        <v>59</v>
      </c>
      <c r="D13" s="18" t="s">
        <v>81</v>
      </c>
      <c r="E13" s="82" t="s">
        <v>97</v>
      </c>
      <c r="F13" s="85" t="s">
        <v>174</v>
      </c>
      <c r="G13" s="83" t="s">
        <v>74</v>
      </c>
      <c r="H13" s="100" t="s">
        <v>75</v>
      </c>
      <c r="I13" s="76" t="s">
        <v>4</v>
      </c>
      <c r="J13" s="27">
        <v>485.98</v>
      </c>
      <c r="K13" s="27">
        <v>34.020000000000003</v>
      </c>
      <c r="L13" s="26">
        <f t="shared" si="4"/>
        <v>520</v>
      </c>
      <c r="M13" s="27">
        <v>19.43</v>
      </c>
      <c r="N13" s="27">
        <v>26.77</v>
      </c>
      <c r="O13" s="35">
        <v>130541</v>
      </c>
      <c r="P13" s="35">
        <v>130816</v>
      </c>
      <c r="Q13" s="34">
        <f t="shared" si="5"/>
        <v>275</v>
      </c>
      <c r="R13" s="35">
        <v>130809</v>
      </c>
      <c r="S13" s="27"/>
    </row>
    <row r="14" spans="1:19" ht="15" customHeight="1">
      <c r="A14" s="19">
        <v>44117</v>
      </c>
      <c r="B14" s="20" t="s">
        <v>65</v>
      </c>
      <c r="C14" s="20" t="s">
        <v>59</v>
      </c>
      <c r="D14" s="18" t="s">
        <v>81</v>
      </c>
      <c r="E14" s="82" t="s">
        <v>97</v>
      </c>
      <c r="F14" s="86"/>
      <c r="G14" s="86"/>
      <c r="H14" s="101"/>
      <c r="I14" s="77"/>
      <c r="J14" s="78"/>
      <c r="K14" s="78"/>
      <c r="L14" s="78">
        <f t="shared" si="4"/>
        <v>0</v>
      </c>
      <c r="M14" s="78"/>
      <c r="N14" s="78"/>
      <c r="O14" s="38"/>
      <c r="P14" s="38"/>
      <c r="Q14" s="38">
        <f t="shared" si="5"/>
        <v>0</v>
      </c>
      <c r="R14" s="38"/>
      <c r="S14" s="27"/>
    </row>
    <row r="15" spans="1:19" ht="15" customHeight="1">
      <c r="A15" s="19">
        <v>44118</v>
      </c>
      <c r="B15" s="20" t="s">
        <v>65</v>
      </c>
      <c r="C15" s="20" t="s">
        <v>59</v>
      </c>
      <c r="D15" s="18" t="s">
        <v>81</v>
      </c>
      <c r="E15" s="82" t="s">
        <v>97</v>
      </c>
      <c r="F15" s="85" t="s">
        <v>185</v>
      </c>
      <c r="G15" s="83" t="s">
        <v>74</v>
      </c>
      <c r="H15" s="100" t="s">
        <v>75</v>
      </c>
      <c r="I15" s="76" t="s">
        <v>4</v>
      </c>
      <c r="J15" s="27">
        <v>439.25</v>
      </c>
      <c r="K15" s="27">
        <v>30.75</v>
      </c>
      <c r="L15" s="26">
        <f t="shared" si="4"/>
        <v>470</v>
      </c>
      <c r="M15" s="27">
        <v>19.43</v>
      </c>
      <c r="N15" s="27">
        <v>24.19</v>
      </c>
      <c r="O15" s="35">
        <v>130816</v>
      </c>
      <c r="P15" s="35">
        <v>131064</v>
      </c>
      <c r="Q15" s="34">
        <f t="shared" si="5"/>
        <v>248</v>
      </c>
      <c r="R15" s="35">
        <v>131057</v>
      </c>
      <c r="S15" s="27"/>
    </row>
    <row r="16" spans="1:19" ht="15" customHeight="1">
      <c r="A16" s="19">
        <v>44119</v>
      </c>
      <c r="B16" s="20" t="s">
        <v>65</v>
      </c>
      <c r="C16" s="20" t="s">
        <v>59</v>
      </c>
      <c r="D16" s="18" t="s">
        <v>81</v>
      </c>
      <c r="E16" s="82" t="s">
        <v>97</v>
      </c>
      <c r="F16" s="85" t="s">
        <v>198</v>
      </c>
      <c r="G16" s="83" t="s">
        <v>74</v>
      </c>
      <c r="H16" s="100" t="s">
        <v>75</v>
      </c>
      <c r="I16" s="76" t="s">
        <v>4</v>
      </c>
      <c r="J16" s="27">
        <v>383.18</v>
      </c>
      <c r="K16" s="27">
        <v>26.82</v>
      </c>
      <c r="L16" s="26">
        <f t="shared" si="4"/>
        <v>410</v>
      </c>
      <c r="M16" s="27">
        <v>19.43</v>
      </c>
      <c r="N16" s="27">
        <v>21.1</v>
      </c>
      <c r="O16" s="35">
        <v>131064</v>
      </c>
      <c r="P16" s="35">
        <v>131282</v>
      </c>
      <c r="Q16" s="34">
        <f t="shared" si="5"/>
        <v>218</v>
      </c>
      <c r="R16" s="35">
        <v>131274</v>
      </c>
      <c r="S16" s="27"/>
    </row>
    <row r="17" spans="1:19" ht="15" customHeight="1">
      <c r="A17" s="19">
        <v>44120</v>
      </c>
      <c r="B17" s="20" t="s">
        <v>65</v>
      </c>
      <c r="C17" s="20" t="s">
        <v>59</v>
      </c>
      <c r="D17" s="18" t="s">
        <v>81</v>
      </c>
      <c r="E17" s="82" t="s">
        <v>97</v>
      </c>
      <c r="F17" s="87"/>
      <c r="G17" s="86"/>
      <c r="H17" s="101"/>
      <c r="I17" s="77"/>
      <c r="J17" s="37"/>
      <c r="K17" s="37"/>
      <c r="L17" s="78">
        <f t="shared" si="4"/>
        <v>0</v>
      </c>
      <c r="M17" s="37"/>
      <c r="N17" s="37"/>
      <c r="O17" s="38"/>
      <c r="P17" s="38"/>
      <c r="Q17" s="38">
        <f t="shared" si="5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59</v>
      </c>
      <c r="D18" s="18" t="s">
        <v>81</v>
      </c>
      <c r="E18" s="82" t="s">
        <v>97</v>
      </c>
      <c r="F18" s="107" t="s">
        <v>208</v>
      </c>
      <c r="G18" s="83" t="s">
        <v>74</v>
      </c>
      <c r="H18" s="100" t="s">
        <v>75</v>
      </c>
      <c r="I18" s="76" t="s">
        <v>4</v>
      </c>
      <c r="J18" s="104">
        <v>401.87</v>
      </c>
      <c r="K18" s="104">
        <v>28.13</v>
      </c>
      <c r="L18" s="95">
        <f t="shared" si="4"/>
        <v>430</v>
      </c>
      <c r="M18" s="104">
        <v>19.13</v>
      </c>
      <c r="N18" s="104">
        <v>22.48</v>
      </c>
      <c r="O18" s="103">
        <v>131282</v>
      </c>
      <c r="P18" s="103">
        <v>131520</v>
      </c>
      <c r="Q18" s="103">
        <f t="shared" si="5"/>
        <v>238</v>
      </c>
      <c r="R18" s="103">
        <v>131512</v>
      </c>
      <c r="S18" s="27"/>
    </row>
    <row r="19" spans="1:19" ht="15" customHeight="1">
      <c r="A19" s="19">
        <v>44122</v>
      </c>
      <c r="B19" s="20" t="s">
        <v>65</v>
      </c>
      <c r="C19" s="20" t="s">
        <v>59</v>
      </c>
      <c r="D19" s="18" t="s">
        <v>81</v>
      </c>
      <c r="E19" s="82" t="s">
        <v>97</v>
      </c>
      <c r="F19" s="29" t="s">
        <v>219</v>
      </c>
      <c r="G19" s="83" t="s">
        <v>74</v>
      </c>
      <c r="H19" s="100" t="s">
        <v>75</v>
      </c>
      <c r="I19" s="76" t="s">
        <v>4</v>
      </c>
      <c r="J19" s="26">
        <v>289.72000000000003</v>
      </c>
      <c r="K19" s="26">
        <v>20.28</v>
      </c>
      <c r="L19" s="26">
        <f t="shared" si="4"/>
        <v>310</v>
      </c>
      <c r="M19" s="26">
        <v>19.13</v>
      </c>
      <c r="N19" s="26">
        <v>16.21</v>
      </c>
      <c r="O19" s="35">
        <v>131520</v>
      </c>
      <c r="P19" s="35">
        <v>131683</v>
      </c>
      <c r="Q19" s="34">
        <f t="shared" si="5"/>
        <v>163</v>
      </c>
      <c r="R19" s="35">
        <v>131675</v>
      </c>
      <c r="S19" s="27"/>
    </row>
    <row r="20" spans="1:19" ht="15" customHeight="1">
      <c r="A20" s="19">
        <v>44123</v>
      </c>
      <c r="B20" s="20" t="s">
        <v>65</v>
      </c>
      <c r="C20" s="20" t="s">
        <v>59</v>
      </c>
      <c r="D20" s="18" t="s">
        <v>81</v>
      </c>
      <c r="E20" s="82" t="s">
        <v>97</v>
      </c>
      <c r="F20" s="85"/>
      <c r="G20" s="29"/>
      <c r="H20" s="30"/>
      <c r="I20" s="21"/>
      <c r="J20" s="27"/>
      <c r="K20" s="27"/>
      <c r="L20" s="26"/>
      <c r="M20" s="27"/>
      <c r="N20" s="27"/>
      <c r="O20" s="35">
        <v>131683</v>
      </c>
      <c r="P20" s="35">
        <v>131706</v>
      </c>
      <c r="Q20" s="34">
        <f t="shared" si="5"/>
        <v>23</v>
      </c>
      <c r="R20" s="35"/>
      <c r="S20" s="27" t="s">
        <v>153</v>
      </c>
    </row>
    <row r="21" spans="1:19" ht="15" customHeight="1">
      <c r="A21" s="19">
        <v>44124</v>
      </c>
      <c r="B21" s="20" t="s">
        <v>65</v>
      </c>
      <c r="C21" s="20" t="s">
        <v>59</v>
      </c>
      <c r="D21" s="18" t="s">
        <v>81</v>
      </c>
      <c r="E21" s="82" t="s">
        <v>97</v>
      </c>
      <c r="F21" s="85" t="s">
        <v>241</v>
      </c>
      <c r="G21" s="83" t="s">
        <v>74</v>
      </c>
      <c r="H21" s="100" t="s">
        <v>75</v>
      </c>
      <c r="I21" s="76" t="s">
        <v>4</v>
      </c>
      <c r="J21" s="27">
        <v>383.18</v>
      </c>
      <c r="K21" s="27">
        <v>26.82</v>
      </c>
      <c r="L21" s="26">
        <f t="shared" si="4"/>
        <v>410</v>
      </c>
      <c r="M21" s="27">
        <v>19.43</v>
      </c>
      <c r="N21" s="27">
        <v>21.1</v>
      </c>
      <c r="O21" s="35">
        <v>131706</v>
      </c>
      <c r="P21" s="35">
        <v>131905</v>
      </c>
      <c r="Q21" s="34">
        <f t="shared" si="5"/>
        <v>199</v>
      </c>
      <c r="R21" s="35">
        <v>131898</v>
      </c>
      <c r="S21" s="27"/>
    </row>
    <row r="22" spans="1:19" ht="15" customHeight="1">
      <c r="A22" s="19">
        <v>44125</v>
      </c>
      <c r="B22" s="20" t="s">
        <v>65</v>
      </c>
      <c r="C22" s="20" t="s">
        <v>59</v>
      </c>
      <c r="D22" s="18" t="s">
        <v>81</v>
      </c>
      <c r="E22" s="82" t="s">
        <v>97</v>
      </c>
      <c r="F22" s="85" t="s">
        <v>252</v>
      </c>
      <c r="G22" s="83" t="s">
        <v>74</v>
      </c>
      <c r="H22" s="100" t="s">
        <v>75</v>
      </c>
      <c r="I22" s="76" t="s">
        <v>4</v>
      </c>
      <c r="J22" s="27">
        <v>327.10000000000002</v>
      </c>
      <c r="K22" s="27">
        <v>22.9</v>
      </c>
      <c r="L22" s="26">
        <f t="shared" si="4"/>
        <v>350</v>
      </c>
      <c r="M22" s="27">
        <v>19.43</v>
      </c>
      <c r="N22" s="27">
        <v>18.02</v>
      </c>
      <c r="O22" s="35">
        <v>131905</v>
      </c>
      <c r="P22" s="35">
        <v>132100</v>
      </c>
      <c r="Q22" s="34">
        <f t="shared" si="5"/>
        <v>195</v>
      </c>
      <c r="R22" s="35">
        <v>132092</v>
      </c>
      <c r="S22" s="27"/>
    </row>
    <row r="23" spans="1:19" ht="15" customHeight="1">
      <c r="A23" s="19">
        <v>44126</v>
      </c>
      <c r="B23" s="20" t="s">
        <v>65</v>
      </c>
      <c r="C23" s="20" t="s">
        <v>59</v>
      </c>
      <c r="D23" s="18" t="s">
        <v>81</v>
      </c>
      <c r="E23" s="82" t="s">
        <v>97</v>
      </c>
      <c r="F23" s="29" t="s">
        <v>260</v>
      </c>
      <c r="G23" s="83" t="s">
        <v>74</v>
      </c>
      <c r="H23" s="100" t="s">
        <v>75</v>
      </c>
      <c r="I23" s="76" t="s">
        <v>4</v>
      </c>
      <c r="J23" s="26">
        <v>364.49</v>
      </c>
      <c r="K23" s="26">
        <v>25.51</v>
      </c>
      <c r="L23" s="26">
        <f t="shared" si="4"/>
        <v>390</v>
      </c>
      <c r="M23" s="26">
        <v>19.43</v>
      </c>
      <c r="N23" s="26">
        <v>20.07</v>
      </c>
      <c r="O23" s="35">
        <v>132100</v>
      </c>
      <c r="P23" s="35">
        <v>132298</v>
      </c>
      <c r="Q23" s="34">
        <f t="shared" si="5"/>
        <v>198</v>
      </c>
      <c r="R23" s="35">
        <v>132291</v>
      </c>
      <c r="S23" s="27"/>
    </row>
    <row r="24" spans="1:19" ht="15" customHeight="1">
      <c r="A24" s="19">
        <v>44127</v>
      </c>
      <c r="B24" s="20" t="s">
        <v>65</v>
      </c>
      <c r="C24" s="20" t="s">
        <v>59</v>
      </c>
      <c r="D24" s="18" t="s">
        <v>81</v>
      </c>
      <c r="E24" s="82" t="s">
        <v>97</v>
      </c>
      <c r="F24" s="85" t="s">
        <v>273</v>
      </c>
      <c r="G24" s="83" t="s">
        <v>74</v>
      </c>
      <c r="H24" s="100" t="s">
        <v>75</v>
      </c>
      <c r="I24" s="76" t="s">
        <v>4</v>
      </c>
      <c r="J24" s="27">
        <v>355.14</v>
      </c>
      <c r="K24" s="27">
        <v>24.86</v>
      </c>
      <c r="L24" s="26">
        <f t="shared" si="4"/>
        <v>380</v>
      </c>
      <c r="M24" s="27">
        <v>19.43</v>
      </c>
      <c r="N24" s="27">
        <v>19.559999999999999</v>
      </c>
      <c r="O24" s="35">
        <v>132298</v>
      </c>
      <c r="P24" s="35">
        <v>132508</v>
      </c>
      <c r="Q24" s="34">
        <f t="shared" si="5"/>
        <v>210</v>
      </c>
      <c r="R24" s="35">
        <v>132500</v>
      </c>
      <c r="S24" s="27"/>
    </row>
    <row r="25" spans="1:19" ht="15" customHeight="1">
      <c r="A25" s="19">
        <v>44128</v>
      </c>
      <c r="B25" s="20" t="s">
        <v>65</v>
      </c>
      <c r="C25" s="20" t="s">
        <v>59</v>
      </c>
      <c r="D25" s="18" t="s">
        <v>81</v>
      </c>
      <c r="E25" s="82" t="s">
        <v>97</v>
      </c>
      <c r="F25" s="85" t="s">
        <v>283</v>
      </c>
      <c r="G25" s="83" t="s">
        <v>74</v>
      </c>
      <c r="H25" s="100" t="s">
        <v>75</v>
      </c>
      <c r="I25" s="76" t="s">
        <v>4</v>
      </c>
      <c r="J25" s="26">
        <v>392.52</v>
      </c>
      <c r="K25" s="26">
        <v>27.48</v>
      </c>
      <c r="L25" s="26">
        <f t="shared" si="4"/>
        <v>420</v>
      </c>
      <c r="M25" s="26">
        <v>19.43</v>
      </c>
      <c r="N25" s="26">
        <v>21.62</v>
      </c>
      <c r="O25" s="35">
        <v>132508</v>
      </c>
      <c r="P25" s="35">
        <v>132727</v>
      </c>
      <c r="Q25" s="34">
        <f t="shared" si="5"/>
        <v>219</v>
      </c>
      <c r="R25" s="35">
        <v>132719</v>
      </c>
      <c r="S25" s="27"/>
    </row>
    <row r="26" spans="1:19" ht="15" customHeight="1">
      <c r="A26" s="19">
        <v>44129</v>
      </c>
      <c r="B26" s="20" t="s">
        <v>65</v>
      </c>
      <c r="C26" s="20" t="s">
        <v>59</v>
      </c>
      <c r="D26" s="18" t="s">
        <v>81</v>
      </c>
      <c r="E26" s="82" t="s">
        <v>97</v>
      </c>
      <c r="F26" s="85" t="s">
        <v>296</v>
      </c>
      <c r="G26" s="83" t="s">
        <v>74</v>
      </c>
      <c r="H26" s="100" t="s">
        <v>75</v>
      </c>
      <c r="I26" s="76" t="s">
        <v>4</v>
      </c>
      <c r="J26" s="27">
        <v>383.18</v>
      </c>
      <c r="K26" s="27">
        <v>26.82</v>
      </c>
      <c r="L26" s="26">
        <f t="shared" si="4"/>
        <v>410</v>
      </c>
      <c r="M26" s="27">
        <v>19.43</v>
      </c>
      <c r="N26" s="27">
        <v>21.1</v>
      </c>
      <c r="O26" s="35">
        <v>132727</v>
      </c>
      <c r="P26" s="35">
        <v>132961</v>
      </c>
      <c r="Q26" s="34">
        <f t="shared" si="5"/>
        <v>234</v>
      </c>
      <c r="R26" s="35">
        <v>132953</v>
      </c>
      <c r="S26" s="27"/>
    </row>
    <row r="27" spans="1:19" ht="15" customHeight="1">
      <c r="A27" s="19">
        <v>44130</v>
      </c>
      <c r="B27" s="20" t="s">
        <v>65</v>
      </c>
      <c r="C27" s="20" t="s">
        <v>59</v>
      </c>
      <c r="D27" s="18" t="s">
        <v>81</v>
      </c>
      <c r="E27" s="82" t="s">
        <v>97</v>
      </c>
      <c r="F27" s="85" t="s">
        <v>303</v>
      </c>
      <c r="G27" s="83" t="s">
        <v>74</v>
      </c>
      <c r="H27" s="100" t="s">
        <v>75</v>
      </c>
      <c r="I27" s="76" t="s">
        <v>4</v>
      </c>
      <c r="J27" s="27">
        <v>429.91</v>
      </c>
      <c r="K27" s="27">
        <v>30.09</v>
      </c>
      <c r="L27" s="26">
        <f t="shared" si="4"/>
        <v>460</v>
      </c>
      <c r="M27" s="27">
        <v>19.43</v>
      </c>
      <c r="N27" s="27">
        <v>23.68</v>
      </c>
      <c r="O27" s="35">
        <v>132961</v>
      </c>
      <c r="P27" s="35">
        <v>133203</v>
      </c>
      <c r="Q27" s="34">
        <f t="shared" si="5"/>
        <v>242</v>
      </c>
      <c r="R27" s="35">
        <v>133196</v>
      </c>
      <c r="S27" s="27"/>
    </row>
    <row r="28" spans="1:19" ht="15" customHeight="1">
      <c r="A28" s="19">
        <v>44131</v>
      </c>
      <c r="B28" s="20" t="s">
        <v>65</v>
      </c>
      <c r="C28" s="20" t="s">
        <v>59</v>
      </c>
      <c r="D28" s="18" t="s">
        <v>81</v>
      </c>
      <c r="E28" s="82" t="s">
        <v>97</v>
      </c>
      <c r="F28" s="85" t="s">
        <v>314</v>
      </c>
      <c r="G28" s="83" t="s">
        <v>74</v>
      </c>
      <c r="H28" s="100" t="s">
        <v>75</v>
      </c>
      <c r="I28" s="76" t="s">
        <v>4</v>
      </c>
      <c r="J28" s="26">
        <v>401.87</v>
      </c>
      <c r="K28" s="26">
        <v>28.13</v>
      </c>
      <c r="L28" s="26">
        <f t="shared" si="4"/>
        <v>430</v>
      </c>
      <c r="M28" s="26">
        <v>19.43</v>
      </c>
      <c r="N28" s="26">
        <v>22.13</v>
      </c>
      <c r="O28" s="35">
        <v>133203</v>
      </c>
      <c r="P28" s="35">
        <v>133444</v>
      </c>
      <c r="Q28" s="34">
        <f t="shared" si="5"/>
        <v>241</v>
      </c>
      <c r="R28" s="35">
        <v>133437</v>
      </c>
      <c r="S28" s="27"/>
    </row>
    <row r="29" spans="1:19" ht="15" customHeight="1">
      <c r="A29" s="19">
        <v>44132</v>
      </c>
      <c r="B29" s="20" t="s">
        <v>65</v>
      </c>
      <c r="C29" s="20" t="s">
        <v>59</v>
      </c>
      <c r="D29" s="18" t="s">
        <v>81</v>
      </c>
      <c r="E29" s="82" t="s">
        <v>97</v>
      </c>
      <c r="F29" s="85"/>
      <c r="G29" s="83"/>
      <c r="H29" s="75"/>
      <c r="I29" s="76"/>
      <c r="J29" s="27"/>
      <c r="K29" s="27"/>
      <c r="L29" s="26"/>
      <c r="M29" s="27"/>
      <c r="N29" s="27"/>
      <c r="O29" s="35"/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59</v>
      </c>
      <c r="D30" s="18" t="s">
        <v>81</v>
      </c>
      <c r="E30" s="82" t="s">
        <v>97</v>
      </c>
      <c r="F30" s="85"/>
      <c r="G30" s="83"/>
      <c r="H30" s="75"/>
      <c r="I30" s="76"/>
      <c r="J30" s="26"/>
      <c r="K30" s="26"/>
      <c r="L30" s="26"/>
      <c r="M30" s="26"/>
      <c r="N30" s="26"/>
      <c r="O30" s="35"/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59</v>
      </c>
      <c r="D31" s="18" t="s">
        <v>81</v>
      </c>
      <c r="E31" s="82" t="s">
        <v>97</v>
      </c>
      <c r="F31" s="85"/>
      <c r="G31" s="83"/>
      <c r="H31" s="75"/>
      <c r="I31" s="76"/>
      <c r="J31" s="26"/>
      <c r="K31" s="26"/>
      <c r="L31" s="26"/>
      <c r="M31" s="26"/>
      <c r="N31" s="26"/>
      <c r="O31" s="35"/>
      <c r="P31" s="35"/>
      <c r="Q31" s="34"/>
      <c r="R31" s="35"/>
      <c r="S31" s="27"/>
    </row>
    <row r="32" spans="1:19" ht="15.75">
      <c r="A32" s="24"/>
      <c r="B32" s="20"/>
      <c r="C32" s="20"/>
      <c r="D32" s="18"/>
      <c r="E32" s="18"/>
      <c r="F32" s="74"/>
      <c r="G32" s="83"/>
      <c r="H32" s="75"/>
      <c r="I32" s="76"/>
      <c r="J32" s="26"/>
      <c r="K32" s="26"/>
      <c r="L32" s="26"/>
      <c r="M32" s="26"/>
      <c r="N32" s="26"/>
      <c r="O32" s="35"/>
      <c r="P32" s="35"/>
      <c r="Q32" s="34"/>
      <c r="R32" s="35"/>
      <c r="S32" s="27"/>
    </row>
    <row r="33" spans="1:19">
      <c r="A33" s="24"/>
      <c r="B33" s="20"/>
      <c r="C33" s="20"/>
      <c r="D33" s="27"/>
      <c r="E33" s="27"/>
      <c r="F33" s="25"/>
      <c r="G33" s="28"/>
      <c r="H33" s="22"/>
      <c r="I33" s="29"/>
      <c r="J33" s="26"/>
      <c r="K33" s="26"/>
      <c r="L33" s="26">
        <f t="shared" si="4"/>
        <v>0</v>
      </c>
      <c r="M33" s="26"/>
      <c r="N33" s="26"/>
      <c r="O33" s="35">
        <f t="shared" ref="O33:O35" si="6">+P32</f>
        <v>0</v>
      </c>
      <c r="P33" s="35"/>
      <c r="Q33" s="34">
        <f t="shared" ref="Q33:Q35" si="7">+P33-O33</f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22"/>
      <c r="I34" s="21"/>
      <c r="J34" s="26"/>
      <c r="K34" s="26"/>
      <c r="L34" s="26">
        <f t="shared" si="4"/>
        <v>0</v>
      </c>
      <c r="M34" s="26"/>
      <c r="N34" s="26"/>
      <c r="O34" s="35">
        <f t="shared" si="6"/>
        <v>0</v>
      </c>
      <c r="P34" s="35"/>
      <c r="Q34" s="34">
        <f t="shared" si="7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4"/>
        <v>0</v>
      </c>
      <c r="M35" s="26"/>
      <c r="N35" s="26"/>
      <c r="O35" s="35">
        <f t="shared" si="6"/>
        <v>0</v>
      </c>
      <c r="P35" s="35"/>
      <c r="Q35" s="38">
        <f t="shared" si="7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7990.6600000000008</v>
      </c>
      <c r="K36" s="16">
        <f t="shared" ref="K36:N36" si="8">SUM(K2:K35)</f>
        <v>559.34</v>
      </c>
      <c r="L36" s="16">
        <f t="shared" si="8"/>
        <v>8550</v>
      </c>
      <c r="M36" s="15"/>
      <c r="N36" s="16">
        <f t="shared" si="8"/>
        <v>442.56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10.986080983369487</v>
      </c>
    </row>
    <row r="41" spans="1:19">
      <c r="A41" s="14"/>
    </row>
    <row r="42" spans="1:19">
      <c r="A42" s="14"/>
      <c r="K42" s="73">
        <f>20000-L36</f>
        <v>11450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7"/>
  <sheetViews>
    <sheetView topLeftCell="E1" zoomScale="68" zoomScaleNormal="68" workbookViewId="0">
      <selection activeCell="Q28" sqref="Q28"/>
    </sheetView>
  </sheetViews>
  <sheetFormatPr defaultColWidth="9" defaultRowHeight="15"/>
  <cols>
    <col min="1" max="1" width="13.5703125" style="1" customWidth="1"/>
    <col min="2" max="2" width="11.28515625" style="1" bestFit="1" customWidth="1"/>
    <col min="3" max="3" width="9" style="1"/>
    <col min="4" max="4" width="11.5703125" style="1" customWidth="1"/>
    <col min="5" max="5" width="22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64</v>
      </c>
      <c r="D2" s="18" t="s">
        <v>82</v>
      </c>
      <c r="E2" s="82" t="s">
        <v>98</v>
      </c>
      <c r="F2" s="84"/>
      <c r="G2" s="29"/>
      <c r="H2" s="30"/>
      <c r="I2" s="21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64</v>
      </c>
      <c r="D3" s="18" t="s">
        <v>82</v>
      </c>
      <c r="E3" s="82" t="s">
        <v>98</v>
      </c>
      <c r="F3" s="83"/>
      <c r="G3" s="29"/>
      <c r="H3" s="30"/>
      <c r="I3" s="21"/>
      <c r="J3" s="23"/>
      <c r="K3" s="23"/>
      <c r="L3" s="26">
        <f t="shared" ref="L3:L4" si="0">J3+K3</f>
        <v>0</v>
      </c>
      <c r="M3" s="23"/>
      <c r="N3" s="23"/>
      <c r="O3" s="96"/>
      <c r="P3" s="96"/>
      <c r="Q3" s="96">
        <f t="shared" ref="Q3:Q6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64</v>
      </c>
      <c r="D4" s="18" t="s">
        <v>82</v>
      </c>
      <c r="E4" s="82" t="s">
        <v>98</v>
      </c>
      <c r="F4" s="85"/>
      <c r="G4" s="29"/>
      <c r="H4" s="30"/>
      <c r="I4" s="21"/>
      <c r="J4" s="20"/>
      <c r="K4" s="20"/>
      <c r="L4" s="26">
        <f t="shared" si="0"/>
        <v>0</v>
      </c>
      <c r="M4" s="20"/>
      <c r="N4" s="20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64</v>
      </c>
      <c r="D5" s="18" t="s">
        <v>82</v>
      </c>
      <c r="E5" s="82" t="s">
        <v>98</v>
      </c>
      <c r="F5" s="84">
        <v>2000030</v>
      </c>
      <c r="G5" s="29" t="s">
        <v>72</v>
      </c>
      <c r="H5" s="30" t="s">
        <v>73</v>
      </c>
      <c r="I5" s="21" t="s">
        <v>4</v>
      </c>
      <c r="J5" s="20">
        <v>467.29</v>
      </c>
      <c r="K5" s="20">
        <v>32.71</v>
      </c>
      <c r="L5" s="26">
        <f>J5+K5</f>
        <v>500</v>
      </c>
      <c r="M5" s="20">
        <v>22.13</v>
      </c>
      <c r="N5" s="20">
        <v>22.59</v>
      </c>
      <c r="O5" s="96">
        <v>176716</v>
      </c>
      <c r="P5" s="96">
        <v>177050</v>
      </c>
      <c r="Q5" s="96">
        <f t="shared" si="1"/>
        <v>334</v>
      </c>
      <c r="R5" s="96">
        <v>177045</v>
      </c>
      <c r="S5" s="97"/>
    </row>
    <row r="6" spans="1:19" ht="15" customHeight="1">
      <c r="A6" s="19">
        <v>44109</v>
      </c>
      <c r="B6" s="20" t="s">
        <v>65</v>
      </c>
      <c r="C6" s="20" t="s">
        <v>64</v>
      </c>
      <c r="D6" s="18" t="s">
        <v>82</v>
      </c>
      <c r="E6" s="82" t="s">
        <v>98</v>
      </c>
      <c r="F6" s="83">
        <v>2000033</v>
      </c>
      <c r="G6" s="29" t="s">
        <v>72</v>
      </c>
      <c r="H6" s="30" t="s">
        <v>73</v>
      </c>
      <c r="I6" s="21" t="s">
        <v>4</v>
      </c>
      <c r="J6" s="23">
        <v>747.66</v>
      </c>
      <c r="K6" s="23">
        <v>52.34</v>
      </c>
      <c r="L6" s="26">
        <f>J6+K6</f>
        <v>800</v>
      </c>
      <c r="M6" s="23">
        <v>19.13</v>
      </c>
      <c r="N6" s="23">
        <v>41.81</v>
      </c>
      <c r="O6" s="38">
        <v>177050</v>
      </c>
      <c r="P6" s="34">
        <v>177363</v>
      </c>
      <c r="Q6" s="34">
        <f t="shared" si="1"/>
        <v>313</v>
      </c>
      <c r="R6" s="35">
        <v>177358</v>
      </c>
      <c r="S6" s="27"/>
    </row>
    <row r="7" spans="1:19" ht="15" customHeight="1">
      <c r="A7" s="19">
        <v>44110</v>
      </c>
      <c r="B7" s="20" t="s">
        <v>65</v>
      </c>
      <c r="C7" s="20" t="s">
        <v>64</v>
      </c>
      <c r="D7" s="18" t="s">
        <v>82</v>
      </c>
      <c r="E7" s="82" t="s">
        <v>98</v>
      </c>
      <c r="F7" s="85">
        <v>2000041</v>
      </c>
      <c r="G7" s="29" t="s">
        <v>72</v>
      </c>
      <c r="H7" s="30" t="s">
        <v>73</v>
      </c>
      <c r="I7" s="21" t="s">
        <v>4</v>
      </c>
      <c r="J7" s="20">
        <v>654.21</v>
      </c>
      <c r="K7" s="20">
        <v>45.79</v>
      </c>
      <c r="L7" s="26">
        <f t="shared" ref="L7" si="2">J7+K7</f>
        <v>700</v>
      </c>
      <c r="M7" s="20">
        <v>19.13</v>
      </c>
      <c r="N7" s="20">
        <v>36.590000000000003</v>
      </c>
      <c r="O7" s="35">
        <v>177363</v>
      </c>
      <c r="P7" s="35">
        <v>177737</v>
      </c>
      <c r="Q7" s="34">
        <f t="shared" ref="Q7" si="3">+P7-O7</f>
        <v>374</v>
      </c>
      <c r="R7" s="35">
        <v>177732</v>
      </c>
      <c r="S7" s="27"/>
    </row>
    <row r="8" spans="1:19" ht="15" customHeight="1">
      <c r="A8" s="19">
        <v>44111</v>
      </c>
      <c r="B8" s="20" t="s">
        <v>65</v>
      </c>
      <c r="C8" s="20" t="s">
        <v>64</v>
      </c>
      <c r="D8" s="18" t="s">
        <v>82</v>
      </c>
      <c r="E8" s="82" t="s">
        <v>98</v>
      </c>
      <c r="F8" s="85" t="s">
        <v>115</v>
      </c>
      <c r="G8" s="29" t="s">
        <v>72</v>
      </c>
      <c r="H8" s="30" t="s">
        <v>73</v>
      </c>
      <c r="I8" s="21" t="s">
        <v>4</v>
      </c>
      <c r="J8" s="20">
        <v>869.16</v>
      </c>
      <c r="K8" s="20">
        <v>60.84</v>
      </c>
      <c r="L8" s="26">
        <f t="shared" ref="L8:L31" si="4">J8+K8</f>
        <v>930</v>
      </c>
      <c r="M8" s="20">
        <v>19.13</v>
      </c>
      <c r="N8" s="20">
        <v>48.61</v>
      </c>
      <c r="O8" s="35">
        <v>177737</v>
      </c>
      <c r="P8" s="35">
        <v>178119</v>
      </c>
      <c r="Q8" s="34">
        <f t="shared" ref="Q8:Q28" si="5">+P8-O8</f>
        <v>382</v>
      </c>
      <c r="R8" s="35">
        <v>178114</v>
      </c>
      <c r="S8" s="27"/>
    </row>
    <row r="9" spans="1:19" ht="15" customHeight="1">
      <c r="A9" s="19">
        <v>44112</v>
      </c>
      <c r="B9" s="20" t="s">
        <v>65</v>
      </c>
      <c r="C9" s="20" t="s">
        <v>64</v>
      </c>
      <c r="D9" s="18" t="s">
        <v>82</v>
      </c>
      <c r="E9" s="82" t="s">
        <v>98</v>
      </c>
      <c r="F9" s="29" t="s">
        <v>106</v>
      </c>
      <c r="G9" s="29" t="s">
        <v>72</v>
      </c>
      <c r="H9" s="30" t="s">
        <v>73</v>
      </c>
      <c r="I9" s="21" t="s">
        <v>4</v>
      </c>
      <c r="J9" s="26">
        <v>373.83</v>
      </c>
      <c r="K9" s="26">
        <v>26.17</v>
      </c>
      <c r="L9" s="26">
        <f t="shared" si="4"/>
        <v>400</v>
      </c>
      <c r="M9" s="26">
        <v>19.13</v>
      </c>
      <c r="N9" s="26">
        <v>20.91</v>
      </c>
      <c r="O9" s="35">
        <v>178119</v>
      </c>
      <c r="P9" s="35">
        <v>178384</v>
      </c>
      <c r="Q9" s="34">
        <f t="shared" si="5"/>
        <v>265</v>
      </c>
      <c r="R9" s="35">
        <v>178379</v>
      </c>
      <c r="S9" s="27"/>
    </row>
    <row r="10" spans="1:19" ht="15" customHeight="1">
      <c r="A10" s="19">
        <v>44113</v>
      </c>
      <c r="B10" s="20" t="s">
        <v>65</v>
      </c>
      <c r="C10" s="20" t="s">
        <v>64</v>
      </c>
      <c r="D10" s="18" t="s">
        <v>82</v>
      </c>
      <c r="E10" s="82" t="s">
        <v>98</v>
      </c>
      <c r="F10" s="85" t="s">
        <v>117</v>
      </c>
      <c r="G10" s="29" t="s">
        <v>72</v>
      </c>
      <c r="H10" s="30" t="s">
        <v>73</v>
      </c>
      <c r="I10" s="21" t="s">
        <v>4</v>
      </c>
      <c r="J10" s="20">
        <v>467.29</v>
      </c>
      <c r="K10" s="20">
        <v>32.71</v>
      </c>
      <c r="L10" s="26">
        <f t="shared" si="4"/>
        <v>500</v>
      </c>
      <c r="M10" s="20">
        <v>19.13</v>
      </c>
      <c r="N10" s="20">
        <v>26.13</v>
      </c>
      <c r="O10" s="35">
        <v>178384</v>
      </c>
      <c r="P10" s="35">
        <v>178613</v>
      </c>
      <c r="Q10" s="34">
        <f t="shared" si="5"/>
        <v>229</v>
      </c>
      <c r="R10" s="35">
        <v>178608</v>
      </c>
      <c r="S10" s="27"/>
    </row>
    <row r="11" spans="1:19" ht="15" customHeight="1">
      <c r="A11" s="19">
        <v>44114</v>
      </c>
      <c r="B11" s="20" t="s">
        <v>65</v>
      </c>
      <c r="C11" s="20" t="s">
        <v>64</v>
      </c>
      <c r="D11" s="18" t="s">
        <v>82</v>
      </c>
      <c r="E11" s="82" t="s">
        <v>98</v>
      </c>
      <c r="F11" s="85" t="s">
        <v>149</v>
      </c>
      <c r="G11" s="29" t="s">
        <v>72</v>
      </c>
      <c r="H11" s="30" t="s">
        <v>73</v>
      </c>
      <c r="I11" s="21" t="s">
        <v>4</v>
      </c>
      <c r="J11" s="27">
        <v>467.29</v>
      </c>
      <c r="K11" s="27">
        <v>32.71</v>
      </c>
      <c r="L11" s="26">
        <f t="shared" si="4"/>
        <v>500</v>
      </c>
      <c r="M11" s="27">
        <v>19.43</v>
      </c>
      <c r="N11" s="27">
        <v>25.73</v>
      </c>
      <c r="O11" s="35">
        <v>178613</v>
      </c>
      <c r="P11" s="35">
        <v>178878</v>
      </c>
      <c r="Q11" s="34">
        <f t="shared" si="5"/>
        <v>265</v>
      </c>
      <c r="R11" s="35">
        <v>178872</v>
      </c>
      <c r="S11" s="27"/>
    </row>
    <row r="12" spans="1:19" ht="15" customHeight="1">
      <c r="A12" s="19">
        <v>44115</v>
      </c>
      <c r="B12" s="20" t="s">
        <v>65</v>
      </c>
      <c r="C12" s="20" t="s">
        <v>64</v>
      </c>
      <c r="D12" s="18" t="s">
        <v>82</v>
      </c>
      <c r="E12" s="82" t="s">
        <v>98</v>
      </c>
      <c r="F12" s="29" t="s">
        <v>160</v>
      </c>
      <c r="G12" s="29" t="s">
        <v>72</v>
      </c>
      <c r="H12" s="30" t="s">
        <v>73</v>
      </c>
      <c r="I12" s="21" t="s">
        <v>4</v>
      </c>
      <c r="J12" s="27">
        <v>467.29</v>
      </c>
      <c r="K12" s="27">
        <v>32.71</v>
      </c>
      <c r="L12" s="26">
        <f t="shared" si="4"/>
        <v>500</v>
      </c>
      <c r="M12" s="27">
        <v>19.43</v>
      </c>
      <c r="N12" s="27">
        <v>25.73</v>
      </c>
      <c r="O12" s="35">
        <v>178878</v>
      </c>
      <c r="P12" s="35">
        <v>179143</v>
      </c>
      <c r="Q12" s="34">
        <f t="shared" si="5"/>
        <v>265</v>
      </c>
      <c r="R12" s="35">
        <v>179138</v>
      </c>
      <c r="S12" s="27"/>
    </row>
    <row r="13" spans="1:19" ht="15" customHeight="1">
      <c r="A13" s="19">
        <v>44116</v>
      </c>
      <c r="B13" s="20" t="s">
        <v>65</v>
      </c>
      <c r="C13" s="20" t="s">
        <v>64</v>
      </c>
      <c r="D13" s="18" t="s">
        <v>82</v>
      </c>
      <c r="E13" s="82" t="s">
        <v>98</v>
      </c>
      <c r="F13" s="85" t="s">
        <v>151</v>
      </c>
      <c r="G13" s="29" t="s">
        <v>72</v>
      </c>
      <c r="H13" s="30" t="s">
        <v>73</v>
      </c>
      <c r="I13" s="21" t="s">
        <v>4</v>
      </c>
      <c r="J13" s="27">
        <v>813.08</v>
      </c>
      <c r="K13" s="27">
        <v>56.92</v>
      </c>
      <c r="L13" s="26">
        <f t="shared" si="4"/>
        <v>870</v>
      </c>
      <c r="M13" s="27">
        <v>19.43</v>
      </c>
      <c r="N13" s="27">
        <v>44.78</v>
      </c>
      <c r="O13" s="35">
        <v>179143</v>
      </c>
      <c r="P13" s="35">
        <v>179435</v>
      </c>
      <c r="Q13" s="34">
        <f t="shared" si="5"/>
        <v>292</v>
      </c>
      <c r="R13" s="35">
        <v>179429</v>
      </c>
      <c r="S13" s="27"/>
    </row>
    <row r="14" spans="1:19" ht="15" customHeight="1">
      <c r="A14" s="19">
        <v>44117</v>
      </c>
      <c r="B14" s="20" t="s">
        <v>65</v>
      </c>
      <c r="C14" s="20" t="s">
        <v>64</v>
      </c>
      <c r="D14" s="18" t="s">
        <v>82</v>
      </c>
      <c r="E14" s="82" t="s">
        <v>98</v>
      </c>
      <c r="F14" s="86"/>
      <c r="G14" s="86"/>
      <c r="H14" s="101"/>
      <c r="I14" s="106"/>
      <c r="J14" s="78"/>
      <c r="K14" s="78"/>
      <c r="L14" s="78">
        <f t="shared" si="4"/>
        <v>0</v>
      </c>
      <c r="M14" s="78"/>
      <c r="N14" s="78"/>
      <c r="O14" s="38"/>
      <c r="P14" s="38"/>
      <c r="Q14" s="38">
        <f t="shared" si="5"/>
        <v>0</v>
      </c>
      <c r="R14" s="38"/>
      <c r="S14" s="27"/>
    </row>
    <row r="15" spans="1:19" ht="15" customHeight="1">
      <c r="A15" s="19">
        <v>44118</v>
      </c>
      <c r="B15" s="20" t="s">
        <v>65</v>
      </c>
      <c r="C15" s="20" t="s">
        <v>64</v>
      </c>
      <c r="D15" s="18" t="s">
        <v>82</v>
      </c>
      <c r="E15" s="82" t="s">
        <v>98</v>
      </c>
      <c r="F15" s="85" t="s">
        <v>186</v>
      </c>
      <c r="G15" s="29" t="s">
        <v>72</v>
      </c>
      <c r="H15" s="30" t="s">
        <v>73</v>
      </c>
      <c r="I15" s="21" t="s">
        <v>4</v>
      </c>
      <c r="J15" s="27">
        <v>467.29</v>
      </c>
      <c r="K15" s="27">
        <v>32.71</v>
      </c>
      <c r="L15" s="26">
        <f t="shared" si="4"/>
        <v>500</v>
      </c>
      <c r="M15" s="27">
        <v>19.43</v>
      </c>
      <c r="N15" s="27">
        <v>25.73</v>
      </c>
      <c r="O15" s="35">
        <v>179435</v>
      </c>
      <c r="P15" s="35">
        <v>179771</v>
      </c>
      <c r="Q15" s="34">
        <f t="shared" si="5"/>
        <v>336</v>
      </c>
      <c r="R15" s="35">
        <v>179762</v>
      </c>
      <c r="S15" s="27"/>
    </row>
    <row r="16" spans="1:19" ht="15" customHeight="1">
      <c r="A16" s="19">
        <v>44119</v>
      </c>
      <c r="B16" s="20" t="s">
        <v>65</v>
      </c>
      <c r="C16" s="20" t="s">
        <v>64</v>
      </c>
      <c r="D16" s="18" t="s">
        <v>82</v>
      </c>
      <c r="E16" s="82" t="s">
        <v>98</v>
      </c>
      <c r="F16" s="85" t="s">
        <v>174</v>
      </c>
      <c r="G16" s="29" t="s">
        <v>72</v>
      </c>
      <c r="H16" s="30" t="s">
        <v>73</v>
      </c>
      <c r="I16" s="21" t="s">
        <v>4</v>
      </c>
      <c r="J16" s="27">
        <v>654.21</v>
      </c>
      <c r="K16" s="27">
        <v>45.79</v>
      </c>
      <c r="L16" s="26">
        <f t="shared" si="4"/>
        <v>700</v>
      </c>
      <c r="M16" s="27">
        <v>19.43</v>
      </c>
      <c r="N16" s="27">
        <v>36.03</v>
      </c>
      <c r="O16" s="35">
        <v>179771</v>
      </c>
      <c r="P16" s="35">
        <v>180105</v>
      </c>
      <c r="Q16" s="34">
        <f t="shared" si="5"/>
        <v>334</v>
      </c>
      <c r="R16" s="35">
        <v>180100</v>
      </c>
      <c r="S16" s="27"/>
    </row>
    <row r="17" spans="1:19" ht="15" customHeight="1">
      <c r="A17" s="19">
        <v>44120</v>
      </c>
      <c r="B17" s="20" t="s">
        <v>65</v>
      </c>
      <c r="C17" s="20" t="s">
        <v>64</v>
      </c>
      <c r="D17" s="18" t="s">
        <v>82</v>
      </c>
      <c r="E17" s="82" t="s">
        <v>98</v>
      </c>
      <c r="F17" s="87"/>
      <c r="G17" s="86"/>
      <c r="H17" s="101"/>
      <c r="I17" s="79"/>
      <c r="J17" s="37"/>
      <c r="K17" s="37"/>
      <c r="L17" s="78">
        <f t="shared" si="4"/>
        <v>0</v>
      </c>
      <c r="M17" s="37"/>
      <c r="N17" s="37"/>
      <c r="O17" s="38"/>
      <c r="P17" s="38"/>
      <c r="Q17" s="38">
        <f t="shared" si="5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64</v>
      </c>
      <c r="D18" s="18" t="s">
        <v>82</v>
      </c>
      <c r="E18" s="82" t="s">
        <v>98</v>
      </c>
      <c r="F18" s="107" t="s">
        <v>176</v>
      </c>
      <c r="G18" s="29" t="s">
        <v>72</v>
      </c>
      <c r="H18" s="30" t="s">
        <v>73</v>
      </c>
      <c r="I18" s="21" t="s">
        <v>4</v>
      </c>
      <c r="J18" s="104">
        <v>934.58</v>
      </c>
      <c r="K18" s="104">
        <v>65.42</v>
      </c>
      <c r="L18" s="95">
        <f t="shared" si="4"/>
        <v>1000</v>
      </c>
      <c r="M18" s="104">
        <v>19.13</v>
      </c>
      <c r="N18" s="104">
        <v>52.27</v>
      </c>
      <c r="O18" s="103">
        <v>180105</v>
      </c>
      <c r="P18" s="103">
        <v>180472</v>
      </c>
      <c r="Q18" s="103">
        <f t="shared" si="5"/>
        <v>367</v>
      </c>
      <c r="R18" s="103">
        <v>180467</v>
      </c>
      <c r="S18" s="27"/>
    </row>
    <row r="19" spans="1:19" ht="15" customHeight="1">
      <c r="A19" s="19">
        <v>44122</v>
      </c>
      <c r="B19" s="20" t="s">
        <v>65</v>
      </c>
      <c r="C19" s="20" t="s">
        <v>64</v>
      </c>
      <c r="D19" s="18" t="s">
        <v>82</v>
      </c>
      <c r="E19" s="82" t="s">
        <v>98</v>
      </c>
      <c r="F19" s="29" t="s">
        <v>207</v>
      </c>
      <c r="G19" s="29" t="s">
        <v>72</v>
      </c>
      <c r="H19" s="30" t="s">
        <v>73</v>
      </c>
      <c r="I19" s="21" t="s">
        <v>4</v>
      </c>
      <c r="J19" s="26">
        <v>887.85</v>
      </c>
      <c r="K19" s="26">
        <v>62.15</v>
      </c>
      <c r="L19" s="26">
        <f t="shared" si="4"/>
        <v>950</v>
      </c>
      <c r="M19" s="26">
        <v>19.13</v>
      </c>
      <c r="N19" s="26">
        <v>49.66</v>
      </c>
      <c r="O19" s="35">
        <v>180472</v>
      </c>
      <c r="P19" s="35">
        <v>180881</v>
      </c>
      <c r="Q19" s="103">
        <f t="shared" si="5"/>
        <v>409</v>
      </c>
      <c r="R19" s="35">
        <v>180876</v>
      </c>
      <c r="S19" s="27"/>
    </row>
    <row r="20" spans="1:19" ht="15" customHeight="1">
      <c r="A20" s="19">
        <v>44123</v>
      </c>
      <c r="B20" s="20" t="s">
        <v>65</v>
      </c>
      <c r="C20" s="20" t="s">
        <v>64</v>
      </c>
      <c r="D20" s="18" t="s">
        <v>82</v>
      </c>
      <c r="E20" s="82" t="s">
        <v>98</v>
      </c>
      <c r="F20" s="85" t="s">
        <v>231</v>
      </c>
      <c r="G20" s="29" t="s">
        <v>72</v>
      </c>
      <c r="H20" s="30" t="s">
        <v>73</v>
      </c>
      <c r="I20" s="21" t="s">
        <v>4</v>
      </c>
      <c r="J20" s="27">
        <v>373.83</v>
      </c>
      <c r="K20" s="27">
        <v>26.17</v>
      </c>
      <c r="L20" s="26">
        <f t="shared" si="4"/>
        <v>400</v>
      </c>
      <c r="M20" s="27">
        <v>19.13</v>
      </c>
      <c r="N20" s="27">
        <v>20.9</v>
      </c>
      <c r="O20" s="35">
        <v>180881</v>
      </c>
      <c r="P20" s="35">
        <v>181132</v>
      </c>
      <c r="Q20" s="103">
        <f t="shared" si="5"/>
        <v>251</v>
      </c>
      <c r="R20" s="35">
        <v>181126</v>
      </c>
      <c r="S20" s="27"/>
    </row>
    <row r="21" spans="1:19" ht="15" customHeight="1">
      <c r="A21" s="19">
        <v>44124</v>
      </c>
      <c r="B21" s="20" t="s">
        <v>65</v>
      </c>
      <c r="C21" s="20" t="s">
        <v>64</v>
      </c>
      <c r="D21" s="18" t="s">
        <v>82</v>
      </c>
      <c r="E21" s="82" t="s">
        <v>98</v>
      </c>
      <c r="F21" s="85" t="s">
        <v>242</v>
      </c>
      <c r="G21" s="29" t="s">
        <v>72</v>
      </c>
      <c r="H21" s="30" t="s">
        <v>73</v>
      </c>
      <c r="I21" s="21" t="s">
        <v>4</v>
      </c>
      <c r="J21" s="27">
        <v>467.29</v>
      </c>
      <c r="K21" s="27">
        <v>32.71</v>
      </c>
      <c r="L21" s="26">
        <f t="shared" si="4"/>
        <v>500</v>
      </c>
      <c r="M21" s="27">
        <v>19.43</v>
      </c>
      <c r="N21" s="27">
        <v>25.73</v>
      </c>
      <c r="O21" s="35">
        <v>181132</v>
      </c>
      <c r="P21" s="35">
        <v>181350</v>
      </c>
      <c r="Q21" s="103">
        <f t="shared" si="5"/>
        <v>218</v>
      </c>
      <c r="R21" s="35">
        <v>181344</v>
      </c>
      <c r="S21" s="27"/>
    </row>
    <row r="22" spans="1:19" ht="15" customHeight="1">
      <c r="A22" s="19">
        <v>44125</v>
      </c>
      <c r="B22" s="20" t="s">
        <v>65</v>
      </c>
      <c r="C22" s="20" t="s">
        <v>64</v>
      </c>
      <c r="D22" s="18" t="s">
        <v>82</v>
      </c>
      <c r="E22" s="82" t="s">
        <v>98</v>
      </c>
      <c r="F22" s="85" t="s">
        <v>225</v>
      </c>
      <c r="G22" s="29" t="s">
        <v>72</v>
      </c>
      <c r="H22" s="30" t="s">
        <v>73</v>
      </c>
      <c r="I22" s="21" t="s">
        <v>4</v>
      </c>
      <c r="J22" s="27">
        <v>467.29</v>
      </c>
      <c r="K22" s="27">
        <v>32.71</v>
      </c>
      <c r="L22" s="26">
        <f t="shared" si="4"/>
        <v>500</v>
      </c>
      <c r="M22" s="27">
        <v>19.43</v>
      </c>
      <c r="N22" s="27">
        <v>25.73</v>
      </c>
      <c r="O22" s="35">
        <v>181350</v>
      </c>
      <c r="P22" s="35">
        <v>181617</v>
      </c>
      <c r="Q22" s="34">
        <f t="shared" si="5"/>
        <v>267</v>
      </c>
      <c r="R22" s="35">
        <v>181612</v>
      </c>
      <c r="S22" s="27"/>
    </row>
    <row r="23" spans="1:19" ht="15" customHeight="1">
      <c r="A23" s="19">
        <v>44126</v>
      </c>
      <c r="B23" s="20" t="s">
        <v>65</v>
      </c>
      <c r="C23" s="20" t="s">
        <v>64</v>
      </c>
      <c r="D23" s="18" t="s">
        <v>82</v>
      </c>
      <c r="E23" s="82" t="s">
        <v>98</v>
      </c>
      <c r="F23" s="29" t="s">
        <v>239</v>
      </c>
      <c r="G23" s="29" t="s">
        <v>72</v>
      </c>
      <c r="H23" s="30" t="s">
        <v>73</v>
      </c>
      <c r="I23" s="21" t="s">
        <v>4</v>
      </c>
      <c r="J23" s="26">
        <v>467.29</v>
      </c>
      <c r="K23" s="26">
        <v>32.71</v>
      </c>
      <c r="L23" s="26">
        <f t="shared" si="4"/>
        <v>500</v>
      </c>
      <c r="M23" s="26">
        <v>19.43</v>
      </c>
      <c r="N23" s="26">
        <v>25.73</v>
      </c>
      <c r="O23" s="35">
        <v>181617</v>
      </c>
      <c r="P23" s="35">
        <v>181885</v>
      </c>
      <c r="Q23" s="34">
        <f t="shared" si="5"/>
        <v>268</v>
      </c>
      <c r="R23" s="35">
        <v>181880</v>
      </c>
      <c r="S23" s="27"/>
    </row>
    <row r="24" spans="1:19" ht="15" customHeight="1">
      <c r="A24" s="19">
        <v>44127</v>
      </c>
      <c r="B24" s="20" t="s">
        <v>65</v>
      </c>
      <c r="C24" s="20" t="s">
        <v>64</v>
      </c>
      <c r="D24" s="18" t="s">
        <v>82</v>
      </c>
      <c r="E24" s="82" t="s">
        <v>98</v>
      </c>
      <c r="F24" s="29" t="s">
        <v>252</v>
      </c>
      <c r="G24" s="29" t="s">
        <v>72</v>
      </c>
      <c r="H24" s="30" t="s">
        <v>73</v>
      </c>
      <c r="I24" s="21" t="s">
        <v>4</v>
      </c>
      <c r="J24" s="27">
        <v>467.29</v>
      </c>
      <c r="K24" s="27">
        <v>32.71</v>
      </c>
      <c r="L24" s="26">
        <f t="shared" si="4"/>
        <v>500</v>
      </c>
      <c r="M24" s="27">
        <v>19.43</v>
      </c>
      <c r="N24" s="27">
        <v>25.73</v>
      </c>
      <c r="O24" s="35">
        <v>181885</v>
      </c>
      <c r="P24" s="35">
        <v>182205</v>
      </c>
      <c r="Q24" s="34">
        <f t="shared" si="5"/>
        <v>320</v>
      </c>
      <c r="R24" s="35">
        <v>182200</v>
      </c>
      <c r="S24" s="27"/>
    </row>
    <row r="25" spans="1:19" ht="15" customHeight="1">
      <c r="A25" s="19">
        <v>44128</v>
      </c>
      <c r="B25" s="20" t="s">
        <v>65</v>
      </c>
      <c r="C25" s="20" t="s">
        <v>64</v>
      </c>
      <c r="D25" s="18" t="s">
        <v>82</v>
      </c>
      <c r="E25" s="82" t="s">
        <v>98</v>
      </c>
      <c r="F25" s="29" t="s">
        <v>284</v>
      </c>
      <c r="G25" s="29" t="s">
        <v>72</v>
      </c>
      <c r="H25" s="30" t="s">
        <v>73</v>
      </c>
      <c r="I25" s="21" t="s">
        <v>4</v>
      </c>
      <c r="J25" s="26">
        <v>467.29</v>
      </c>
      <c r="K25" s="26">
        <v>32.71</v>
      </c>
      <c r="L25" s="26">
        <f t="shared" si="4"/>
        <v>500</v>
      </c>
      <c r="M25" s="26">
        <v>19.43</v>
      </c>
      <c r="N25" s="26">
        <v>25.73</v>
      </c>
      <c r="O25" s="35">
        <v>182205</v>
      </c>
      <c r="P25" s="35">
        <v>182539</v>
      </c>
      <c r="Q25" s="34">
        <f t="shared" si="5"/>
        <v>334</v>
      </c>
      <c r="R25" s="35">
        <v>182534</v>
      </c>
      <c r="S25" s="27"/>
    </row>
    <row r="26" spans="1:19" ht="15" customHeight="1">
      <c r="A26" s="19">
        <v>44129</v>
      </c>
      <c r="B26" s="20" t="s">
        <v>65</v>
      </c>
      <c r="C26" s="20" t="s">
        <v>64</v>
      </c>
      <c r="D26" s="18" t="s">
        <v>82</v>
      </c>
      <c r="E26" s="82" t="s">
        <v>98</v>
      </c>
      <c r="F26" s="29" t="s">
        <v>267</v>
      </c>
      <c r="G26" s="29" t="s">
        <v>72</v>
      </c>
      <c r="H26" s="30" t="s">
        <v>73</v>
      </c>
      <c r="I26" s="21" t="s">
        <v>4</v>
      </c>
      <c r="J26" s="27">
        <v>934.58</v>
      </c>
      <c r="K26" s="27">
        <v>65.42</v>
      </c>
      <c r="L26" s="26">
        <f t="shared" si="4"/>
        <v>1000</v>
      </c>
      <c r="M26" s="27">
        <v>19.43</v>
      </c>
      <c r="N26" s="27">
        <v>51.46</v>
      </c>
      <c r="O26" s="35">
        <v>182539</v>
      </c>
      <c r="P26" s="35">
        <v>182851</v>
      </c>
      <c r="Q26" s="34">
        <f t="shared" si="5"/>
        <v>312</v>
      </c>
      <c r="R26" s="35">
        <v>182846</v>
      </c>
      <c r="S26" s="27"/>
    </row>
    <row r="27" spans="1:19" ht="15" customHeight="1">
      <c r="A27" s="19">
        <v>44130</v>
      </c>
      <c r="B27" s="20" t="s">
        <v>65</v>
      </c>
      <c r="C27" s="20" t="s">
        <v>64</v>
      </c>
      <c r="D27" s="18" t="s">
        <v>82</v>
      </c>
      <c r="E27" s="82" t="s">
        <v>98</v>
      </c>
      <c r="F27" s="29" t="s">
        <v>304</v>
      </c>
      <c r="G27" s="29" t="s">
        <v>72</v>
      </c>
      <c r="H27" s="30" t="s">
        <v>73</v>
      </c>
      <c r="I27" s="21" t="s">
        <v>4</v>
      </c>
      <c r="J27" s="27">
        <v>654.21</v>
      </c>
      <c r="K27" s="27">
        <v>45.79</v>
      </c>
      <c r="L27" s="26">
        <f t="shared" si="4"/>
        <v>700</v>
      </c>
      <c r="M27" s="27">
        <v>19.43</v>
      </c>
      <c r="N27" s="27">
        <v>36.03</v>
      </c>
      <c r="O27" s="35">
        <v>182851</v>
      </c>
      <c r="P27" s="35">
        <v>183172</v>
      </c>
      <c r="Q27" s="34">
        <f t="shared" si="5"/>
        <v>321</v>
      </c>
      <c r="R27" s="35">
        <v>183167</v>
      </c>
      <c r="S27" s="27"/>
    </row>
    <row r="28" spans="1:19" ht="15" customHeight="1">
      <c r="A28" s="19">
        <v>44131</v>
      </c>
      <c r="B28" s="20" t="s">
        <v>65</v>
      </c>
      <c r="C28" s="20" t="s">
        <v>64</v>
      </c>
      <c r="D28" s="18" t="s">
        <v>82</v>
      </c>
      <c r="E28" s="82" t="s">
        <v>98</v>
      </c>
      <c r="F28" s="29" t="s">
        <v>315</v>
      </c>
      <c r="G28" s="29" t="s">
        <v>72</v>
      </c>
      <c r="H28" s="30" t="s">
        <v>73</v>
      </c>
      <c r="I28" s="21" t="s">
        <v>4</v>
      </c>
      <c r="J28" s="26">
        <v>654.21</v>
      </c>
      <c r="K28" s="26">
        <v>45.79</v>
      </c>
      <c r="L28" s="26">
        <f t="shared" si="4"/>
        <v>700</v>
      </c>
      <c r="M28" s="26">
        <v>19.43</v>
      </c>
      <c r="N28" s="26">
        <v>36.020000000000003</v>
      </c>
      <c r="O28" s="35">
        <v>183172</v>
      </c>
      <c r="P28" s="35">
        <v>183550</v>
      </c>
      <c r="Q28" s="34">
        <f t="shared" si="5"/>
        <v>378</v>
      </c>
      <c r="R28" s="35">
        <v>183545</v>
      </c>
      <c r="S28" s="27"/>
    </row>
    <row r="29" spans="1:19" ht="15" customHeight="1">
      <c r="A29" s="19">
        <v>44132</v>
      </c>
      <c r="B29" s="20" t="s">
        <v>65</v>
      </c>
      <c r="C29" s="20" t="s">
        <v>64</v>
      </c>
      <c r="D29" s="18" t="s">
        <v>82</v>
      </c>
      <c r="E29" s="82" t="s">
        <v>98</v>
      </c>
      <c r="F29" s="29"/>
      <c r="G29" s="29"/>
      <c r="H29" s="30"/>
      <c r="I29" s="21"/>
      <c r="J29" s="27"/>
      <c r="K29" s="27"/>
      <c r="L29" s="26">
        <f t="shared" si="4"/>
        <v>0</v>
      </c>
      <c r="M29" s="27"/>
      <c r="N29" s="27"/>
      <c r="O29" s="35"/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64</v>
      </c>
      <c r="D30" s="18" t="s">
        <v>82</v>
      </c>
      <c r="E30" s="82" t="s">
        <v>98</v>
      </c>
      <c r="F30" s="29"/>
      <c r="G30" s="29"/>
      <c r="H30" s="30"/>
      <c r="I30" s="21"/>
      <c r="J30" s="26"/>
      <c r="K30" s="26"/>
      <c r="L30" s="26">
        <f t="shared" si="4"/>
        <v>0</v>
      </c>
      <c r="M30" s="26"/>
      <c r="N30" s="26"/>
      <c r="O30" s="35"/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64</v>
      </c>
      <c r="D31" s="18" t="s">
        <v>82</v>
      </c>
      <c r="E31" s="82" t="s">
        <v>98</v>
      </c>
      <c r="F31" s="29"/>
      <c r="G31" s="29"/>
      <c r="H31" s="30"/>
      <c r="I31" s="21"/>
      <c r="J31" s="26"/>
      <c r="K31" s="26"/>
      <c r="L31" s="26">
        <f t="shared" si="4"/>
        <v>0</v>
      </c>
      <c r="M31" s="26"/>
      <c r="N31" s="26"/>
      <c r="O31" s="35"/>
      <c r="P31" s="35"/>
      <c r="Q31" s="34"/>
      <c r="R31" s="35"/>
      <c r="S31" s="27"/>
    </row>
    <row r="32" spans="1:19" ht="15.75">
      <c r="A32" s="24"/>
      <c r="B32" s="20"/>
      <c r="C32" s="20"/>
      <c r="D32" s="18"/>
      <c r="E32" s="18"/>
      <c r="F32" s="29"/>
      <c r="G32" s="29"/>
      <c r="H32" s="30"/>
      <c r="I32" s="21"/>
      <c r="J32" s="26"/>
      <c r="K32" s="26"/>
      <c r="L32" s="26">
        <f t="shared" ref="L32:L35" si="6">J32+K32</f>
        <v>0</v>
      </c>
      <c r="M32" s="26"/>
      <c r="N32" s="26"/>
      <c r="O32" s="35">
        <v>0</v>
      </c>
      <c r="P32" s="35"/>
      <c r="Q32" s="34">
        <f t="shared" ref="Q32:Q35" si="7">+P32-O32</f>
        <v>0</v>
      </c>
      <c r="R32" s="35"/>
      <c r="S32" s="27"/>
    </row>
    <row r="33" spans="1:19">
      <c r="A33" s="24"/>
      <c r="B33" s="20"/>
      <c r="C33" s="20"/>
      <c r="D33" s="27"/>
      <c r="E33" s="27"/>
      <c r="F33" s="25"/>
      <c r="G33" s="28"/>
      <c r="H33" s="30"/>
      <c r="I33" s="29"/>
      <c r="J33" s="26"/>
      <c r="K33" s="26"/>
      <c r="L33" s="26">
        <f t="shared" si="6"/>
        <v>0</v>
      </c>
      <c r="M33" s="26"/>
      <c r="N33" s="26"/>
      <c r="O33" s="35">
        <f t="shared" ref="O33:O35" si="8">+P32</f>
        <v>0</v>
      </c>
      <c r="P33" s="35"/>
      <c r="Q33" s="34">
        <f t="shared" si="7"/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22"/>
      <c r="I34" s="21"/>
      <c r="J34" s="26"/>
      <c r="K34" s="26"/>
      <c r="L34" s="26">
        <f t="shared" si="6"/>
        <v>0</v>
      </c>
      <c r="M34" s="26"/>
      <c r="N34" s="26"/>
      <c r="O34" s="35">
        <f t="shared" si="8"/>
        <v>0</v>
      </c>
      <c r="P34" s="35"/>
      <c r="Q34" s="34">
        <f t="shared" si="7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6"/>
        <v>0</v>
      </c>
      <c r="M35" s="26"/>
      <c r="N35" s="26"/>
      <c r="O35" s="35">
        <f t="shared" si="8"/>
        <v>0</v>
      </c>
      <c r="P35" s="35"/>
      <c r="Q35" s="38">
        <f t="shared" si="7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13224.310000000005</v>
      </c>
      <c r="K36" s="16">
        <f t="shared" ref="K36:N36" si="9">SUM(K2:K35)</f>
        <v>925.69</v>
      </c>
      <c r="L36" s="16">
        <f t="shared" si="9"/>
        <v>14150</v>
      </c>
      <c r="M36" s="15"/>
      <c r="N36" s="16">
        <f t="shared" si="9"/>
        <v>729.63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6.6636514397708426</v>
      </c>
    </row>
    <row r="41" spans="1:19">
      <c r="A41" s="14"/>
    </row>
    <row r="42" spans="1:19">
      <c r="A42" s="14"/>
      <c r="K42" s="73">
        <f>20000-L36</f>
        <v>5850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S47"/>
  <sheetViews>
    <sheetView topLeftCell="E1" zoomScale="71" zoomScaleNormal="71" workbookViewId="0">
      <selection activeCell="T33" sqref="T33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9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60</v>
      </c>
      <c r="D2" s="18" t="s">
        <v>83</v>
      </c>
      <c r="E2" s="82" t="s">
        <v>99</v>
      </c>
      <c r="F2" s="84"/>
      <c r="G2" s="83"/>
      <c r="H2" s="100"/>
      <c r="I2" s="76"/>
      <c r="J2" s="20"/>
      <c r="K2" s="20"/>
      <c r="L2" s="26">
        <f t="shared" ref="L2:L5" si="0">J2+K2</f>
        <v>0</v>
      </c>
      <c r="M2" s="20"/>
      <c r="N2" s="20"/>
      <c r="O2" s="96"/>
      <c r="P2" s="96"/>
      <c r="Q2" s="96">
        <f>+P2-O2</f>
        <v>0</v>
      </c>
      <c r="R2" s="96"/>
      <c r="S2" s="96"/>
    </row>
    <row r="3" spans="1:19" ht="15" customHeight="1">
      <c r="A3" s="19">
        <v>44106</v>
      </c>
      <c r="B3" s="20" t="s">
        <v>65</v>
      </c>
      <c r="C3" s="20" t="s">
        <v>60</v>
      </c>
      <c r="D3" s="18" t="s">
        <v>83</v>
      </c>
      <c r="E3" s="82" t="s">
        <v>99</v>
      </c>
      <c r="F3" s="83"/>
      <c r="G3" s="83"/>
      <c r="H3" s="100"/>
      <c r="I3" s="76"/>
      <c r="J3" s="20"/>
      <c r="K3" s="20"/>
      <c r="L3" s="26">
        <f t="shared" si="0"/>
        <v>0</v>
      </c>
      <c r="M3" s="20"/>
      <c r="N3" s="20"/>
      <c r="O3" s="96"/>
      <c r="P3" s="96"/>
      <c r="Q3" s="96">
        <f t="shared" ref="Q3:Q5" si="1">+P3-O3</f>
        <v>0</v>
      </c>
      <c r="R3" s="96"/>
      <c r="S3" s="96"/>
    </row>
    <row r="4" spans="1:19" ht="15" customHeight="1">
      <c r="A4" s="19">
        <v>44107</v>
      </c>
      <c r="B4" s="20" t="s">
        <v>65</v>
      </c>
      <c r="C4" s="20" t="s">
        <v>60</v>
      </c>
      <c r="D4" s="18" t="s">
        <v>83</v>
      </c>
      <c r="E4" s="82" t="s">
        <v>99</v>
      </c>
      <c r="F4" s="85"/>
      <c r="G4" s="83"/>
      <c r="H4" s="100"/>
      <c r="I4" s="76"/>
      <c r="J4" s="20"/>
      <c r="K4" s="20"/>
      <c r="L4" s="26">
        <f t="shared" si="0"/>
        <v>0</v>
      </c>
      <c r="M4" s="20"/>
      <c r="N4" s="20"/>
      <c r="O4" s="96"/>
      <c r="P4" s="96"/>
      <c r="Q4" s="96">
        <f t="shared" si="1"/>
        <v>0</v>
      </c>
      <c r="R4" s="96"/>
      <c r="S4" s="96"/>
    </row>
    <row r="5" spans="1:19" ht="15" customHeight="1">
      <c r="A5" s="19">
        <v>44108</v>
      </c>
      <c r="B5" s="20" t="s">
        <v>65</v>
      </c>
      <c r="C5" s="20" t="s">
        <v>60</v>
      </c>
      <c r="D5" s="18" t="s">
        <v>83</v>
      </c>
      <c r="E5" s="82" t="s">
        <v>99</v>
      </c>
      <c r="F5" s="84">
        <v>2000025</v>
      </c>
      <c r="G5" s="83" t="s">
        <v>74</v>
      </c>
      <c r="H5" s="100" t="s">
        <v>75</v>
      </c>
      <c r="I5" s="76" t="s">
        <v>4</v>
      </c>
      <c r="J5" s="20">
        <v>121.5</v>
      </c>
      <c r="K5" s="20">
        <v>8.5</v>
      </c>
      <c r="L5" s="26">
        <f t="shared" si="0"/>
        <v>130</v>
      </c>
      <c r="M5" s="20">
        <v>19.13</v>
      </c>
      <c r="N5" s="20">
        <v>6.79</v>
      </c>
      <c r="O5" s="96">
        <v>123100</v>
      </c>
      <c r="P5" s="96">
        <v>123177</v>
      </c>
      <c r="Q5" s="96">
        <f t="shared" si="1"/>
        <v>77</v>
      </c>
      <c r="R5" s="96">
        <v>123170</v>
      </c>
      <c r="S5" s="96" t="s">
        <v>100</v>
      </c>
    </row>
    <row r="6" spans="1:19" ht="15" customHeight="1">
      <c r="A6" s="19">
        <v>44109</v>
      </c>
      <c r="B6" s="20" t="s">
        <v>65</v>
      </c>
      <c r="C6" s="20" t="s">
        <v>60</v>
      </c>
      <c r="D6" s="18" t="s">
        <v>83</v>
      </c>
      <c r="E6" s="82" t="s">
        <v>99</v>
      </c>
      <c r="F6" s="83">
        <v>2000040</v>
      </c>
      <c r="G6" s="83" t="s">
        <v>74</v>
      </c>
      <c r="H6" s="100" t="s">
        <v>75</v>
      </c>
      <c r="I6" s="76" t="s">
        <v>4</v>
      </c>
      <c r="J6" s="20">
        <v>401.87</v>
      </c>
      <c r="K6" s="20">
        <v>28.13</v>
      </c>
      <c r="L6" s="26">
        <f t="shared" ref="L6:L7" si="2">J6+K6</f>
        <v>430</v>
      </c>
      <c r="M6" s="20">
        <v>19.13</v>
      </c>
      <c r="N6" s="20">
        <v>22.48</v>
      </c>
      <c r="O6" s="96">
        <v>123177</v>
      </c>
      <c r="P6" s="96">
        <v>123442</v>
      </c>
      <c r="Q6" s="96">
        <f>+P6-O6</f>
        <v>265</v>
      </c>
      <c r="R6" s="96">
        <v>123435</v>
      </c>
      <c r="S6" s="96" t="s">
        <v>100</v>
      </c>
    </row>
    <row r="7" spans="1:19" ht="15" customHeight="1">
      <c r="A7" s="19">
        <v>44110</v>
      </c>
      <c r="B7" s="20" t="s">
        <v>65</v>
      </c>
      <c r="C7" s="20" t="s">
        <v>60</v>
      </c>
      <c r="D7" s="18" t="s">
        <v>83</v>
      </c>
      <c r="E7" s="82" t="s">
        <v>99</v>
      </c>
      <c r="F7" s="85">
        <v>2000052</v>
      </c>
      <c r="G7" s="83" t="s">
        <v>74</v>
      </c>
      <c r="H7" s="100" t="s">
        <v>75</v>
      </c>
      <c r="I7" s="76" t="s">
        <v>4</v>
      </c>
      <c r="J7" s="20">
        <v>224.3</v>
      </c>
      <c r="K7" s="20">
        <v>15.7</v>
      </c>
      <c r="L7" s="26">
        <f t="shared" si="2"/>
        <v>240</v>
      </c>
      <c r="M7" s="20">
        <v>19.13</v>
      </c>
      <c r="N7" s="20">
        <v>12.55</v>
      </c>
      <c r="O7" s="35">
        <v>123442</v>
      </c>
      <c r="P7" s="35">
        <v>123581</v>
      </c>
      <c r="Q7" s="34">
        <f t="shared" ref="Q7" si="3">+P7-O7</f>
        <v>139</v>
      </c>
      <c r="R7" s="35">
        <v>123574</v>
      </c>
      <c r="S7" s="27" t="s">
        <v>100</v>
      </c>
    </row>
    <row r="8" spans="1:19" ht="15" customHeight="1">
      <c r="A8" s="19">
        <v>44111</v>
      </c>
      <c r="B8" s="20" t="s">
        <v>65</v>
      </c>
      <c r="C8" s="20" t="s">
        <v>60</v>
      </c>
      <c r="D8" s="18" t="s">
        <v>83</v>
      </c>
      <c r="E8" s="82" t="s">
        <v>99</v>
      </c>
      <c r="F8" s="85" t="s">
        <v>110</v>
      </c>
      <c r="G8" s="29" t="s">
        <v>72</v>
      </c>
      <c r="H8" s="30" t="s">
        <v>73</v>
      </c>
      <c r="I8" s="21" t="s">
        <v>4</v>
      </c>
      <c r="J8" s="20">
        <v>373.83</v>
      </c>
      <c r="K8" s="20">
        <v>26.17</v>
      </c>
      <c r="L8" s="26">
        <f t="shared" ref="L8:L29" si="4">J8+K8</f>
        <v>400</v>
      </c>
      <c r="M8" s="20">
        <v>19.13</v>
      </c>
      <c r="N8" s="20">
        <v>20.91</v>
      </c>
      <c r="O8" s="35">
        <v>123581</v>
      </c>
      <c r="P8" s="35">
        <v>123833</v>
      </c>
      <c r="Q8" s="34">
        <f t="shared" ref="Q8:Q28" si="5">+P8-O8</f>
        <v>252</v>
      </c>
      <c r="R8" s="35">
        <v>123828</v>
      </c>
      <c r="S8" s="27" t="s">
        <v>116</v>
      </c>
    </row>
    <row r="9" spans="1:19" ht="15" customHeight="1">
      <c r="A9" s="19">
        <v>44112</v>
      </c>
      <c r="B9" s="20" t="s">
        <v>65</v>
      </c>
      <c r="C9" s="20" t="s">
        <v>60</v>
      </c>
      <c r="D9" s="18" t="s">
        <v>83</v>
      </c>
      <c r="E9" s="82" t="s">
        <v>99</v>
      </c>
      <c r="F9" s="29" t="s">
        <v>125</v>
      </c>
      <c r="G9" s="29" t="s">
        <v>72</v>
      </c>
      <c r="H9" s="30" t="s">
        <v>73</v>
      </c>
      <c r="I9" s="21" t="s">
        <v>4</v>
      </c>
      <c r="J9" s="26">
        <v>439.25</v>
      </c>
      <c r="K9" s="26">
        <v>30.75</v>
      </c>
      <c r="L9" s="26">
        <f t="shared" si="4"/>
        <v>470</v>
      </c>
      <c r="M9" s="26">
        <v>19.13</v>
      </c>
      <c r="N9" s="26">
        <v>24.56</v>
      </c>
      <c r="O9" s="35">
        <v>123833</v>
      </c>
      <c r="P9" s="35">
        <v>124082</v>
      </c>
      <c r="Q9" s="34">
        <f t="shared" si="5"/>
        <v>249</v>
      </c>
      <c r="R9" s="35">
        <v>124077</v>
      </c>
      <c r="S9" s="27" t="s">
        <v>116</v>
      </c>
    </row>
    <row r="10" spans="1:19" ht="15" customHeight="1">
      <c r="A10" s="24">
        <f t="shared" ref="A10:A31" si="6">+A9+1</f>
        <v>44113</v>
      </c>
      <c r="B10" s="20" t="s">
        <v>65</v>
      </c>
      <c r="C10" s="20" t="s">
        <v>60</v>
      </c>
      <c r="D10" s="18" t="s">
        <v>83</v>
      </c>
      <c r="E10" s="82" t="s">
        <v>99</v>
      </c>
      <c r="F10" s="85"/>
      <c r="G10" s="29"/>
      <c r="H10" s="30"/>
      <c r="I10" s="21"/>
      <c r="J10" s="20"/>
      <c r="K10" s="20"/>
      <c r="L10" s="26">
        <f t="shared" si="4"/>
        <v>0</v>
      </c>
      <c r="M10" s="20"/>
      <c r="N10" s="20"/>
      <c r="O10" s="35"/>
      <c r="P10" s="35"/>
      <c r="Q10" s="34"/>
      <c r="R10" s="35"/>
      <c r="S10" s="27" t="s">
        <v>138</v>
      </c>
    </row>
    <row r="11" spans="1:19" ht="15" customHeight="1">
      <c r="A11" s="24">
        <f t="shared" si="6"/>
        <v>44114</v>
      </c>
      <c r="B11" s="20" t="s">
        <v>65</v>
      </c>
      <c r="C11" s="20" t="s">
        <v>60</v>
      </c>
      <c r="D11" s="18" t="s">
        <v>83</v>
      </c>
      <c r="E11" s="82" t="s">
        <v>99</v>
      </c>
      <c r="F11" s="85" t="s">
        <v>128</v>
      </c>
      <c r="G11" s="29" t="s">
        <v>72</v>
      </c>
      <c r="H11" s="30" t="s">
        <v>73</v>
      </c>
      <c r="I11" s="21" t="s">
        <v>4</v>
      </c>
      <c r="J11" s="27">
        <v>317.76</v>
      </c>
      <c r="K11" s="27">
        <v>22.24</v>
      </c>
      <c r="L11" s="26">
        <f t="shared" si="4"/>
        <v>340</v>
      </c>
      <c r="M11" s="27">
        <v>19.43</v>
      </c>
      <c r="N11" s="27">
        <v>17.489999999999998</v>
      </c>
      <c r="O11" s="35">
        <v>124082</v>
      </c>
      <c r="P11" s="35">
        <v>124233</v>
      </c>
      <c r="Q11" s="34">
        <f t="shared" si="5"/>
        <v>151</v>
      </c>
      <c r="R11" s="35">
        <v>124228</v>
      </c>
      <c r="S11" s="27" t="s">
        <v>150</v>
      </c>
    </row>
    <row r="12" spans="1:19" ht="15" customHeight="1">
      <c r="A12" s="24">
        <f t="shared" si="6"/>
        <v>44115</v>
      </c>
      <c r="B12" s="20" t="s">
        <v>65</v>
      </c>
      <c r="C12" s="20" t="s">
        <v>60</v>
      </c>
      <c r="D12" s="18" t="s">
        <v>83</v>
      </c>
      <c r="E12" s="82" t="s">
        <v>99</v>
      </c>
      <c r="F12" s="29" t="s">
        <v>152</v>
      </c>
      <c r="G12" s="83" t="s">
        <v>74</v>
      </c>
      <c r="H12" s="100" t="s">
        <v>75</v>
      </c>
      <c r="I12" s="76" t="s">
        <v>4</v>
      </c>
      <c r="J12" s="26">
        <v>420.56</v>
      </c>
      <c r="K12" s="26">
        <v>29.44</v>
      </c>
      <c r="L12" s="26">
        <f t="shared" si="4"/>
        <v>450</v>
      </c>
      <c r="M12" s="26">
        <v>19.43</v>
      </c>
      <c r="N12" s="26">
        <v>23.16</v>
      </c>
      <c r="O12" s="35">
        <v>124233</v>
      </c>
      <c r="P12" s="35">
        <v>124403</v>
      </c>
      <c r="Q12" s="34">
        <f t="shared" si="5"/>
        <v>170</v>
      </c>
      <c r="R12" s="35">
        <v>124395</v>
      </c>
      <c r="S12" s="27" t="s">
        <v>165</v>
      </c>
    </row>
    <row r="13" spans="1:19" ht="15" customHeight="1">
      <c r="A13" s="24">
        <f t="shared" si="6"/>
        <v>44116</v>
      </c>
      <c r="B13" s="20" t="s">
        <v>65</v>
      </c>
      <c r="C13" s="20" t="s">
        <v>60</v>
      </c>
      <c r="D13" s="18" t="s">
        <v>83</v>
      </c>
      <c r="E13" s="82" t="s">
        <v>99</v>
      </c>
      <c r="F13" s="85" t="s">
        <v>140</v>
      </c>
      <c r="G13" s="29" t="s">
        <v>72</v>
      </c>
      <c r="H13" s="30" t="s">
        <v>73</v>
      </c>
      <c r="I13" s="21" t="s">
        <v>4</v>
      </c>
      <c r="J13" s="27">
        <v>177.57</v>
      </c>
      <c r="K13" s="27">
        <v>12.43</v>
      </c>
      <c r="L13" s="26">
        <f t="shared" si="4"/>
        <v>190</v>
      </c>
      <c r="M13" s="27">
        <v>19.43</v>
      </c>
      <c r="N13" s="27">
        <v>9.77</v>
      </c>
      <c r="O13" s="35">
        <v>124403</v>
      </c>
      <c r="P13" s="35">
        <v>124497</v>
      </c>
      <c r="Q13" s="34">
        <f t="shared" si="5"/>
        <v>94</v>
      </c>
      <c r="R13" s="35">
        <v>124492</v>
      </c>
      <c r="S13" s="27" t="s">
        <v>175</v>
      </c>
    </row>
    <row r="14" spans="1:19" ht="15" customHeight="1">
      <c r="A14" s="24">
        <f t="shared" si="6"/>
        <v>44117</v>
      </c>
      <c r="B14" s="20" t="s">
        <v>65</v>
      </c>
      <c r="C14" s="20" t="s">
        <v>60</v>
      </c>
      <c r="D14" s="18" t="s">
        <v>83</v>
      </c>
      <c r="E14" s="82" t="s">
        <v>99</v>
      </c>
      <c r="F14" s="87"/>
      <c r="G14" s="86"/>
      <c r="H14" s="101"/>
      <c r="I14" s="79"/>
      <c r="J14" s="37"/>
      <c r="K14" s="37"/>
      <c r="L14" s="78">
        <f t="shared" si="4"/>
        <v>0</v>
      </c>
      <c r="M14" s="37"/>
      <c r="N14" s="37"/>
      <c r="O14" s="38"/>
      <c r="P14" s="38"/>
      <c r="Q14" s="34">
        <f t="shared" si="5"/>
        <v>0</v>
      </c>
      <c r="R14" s="38"/>
      <c r="S14" s="37"/>
    </row>
    <row r="15" spans="1:19" ht="15" customHeight="1">
      <c r="A15" s="24">
        <f t="shared" si="6"/>
        <v>44118</v>
      </c>
      <c r="B15" s="20" t="s">
        <v>65</v>
      </c>
      <c r="C15" s="20" t="s">
        <v>60</v>
      </c>
      <c r="D15" s="18" t="s">
        <v>83</v>
      </c>
      <c r="E15" s="82" t="s">
        <v>99</v>
      </c>
      <c r="F15" s="85" t="s">
        <v>156</v>
      </c>
      <c r="G15" s="29" t="s">
        <v>72</v>
      </c>
      <c r="H15" s="30" t="s">
        <v>73</v>
      </c>
      <c r="I15" s="21" t="s">
        <v>4</v>
      </c>
      <c r="J15" s="27">
        <v>336.45</v>
      </c>
      <c r="K15" s="27">
        <v>23.55</v>
      </c>
      <c r="L15" s="26">
        <f t="shared" si="4"/>
        <v>360</v>
      </c>
      <c r="M15" s="27">
        <v>19.43</v>
      </c>
      <c r="N15" s="27">
        <v>18.52</v>
      </c>
      <c r="O15" s="35">
        <v>124497</v>
      </c>
      <c r="P15" s="35">
        <v>124684</v>
      </c>
      <c r="Q15" s="34">
        <f t="shared" si="5"/>
        <v>187</v>
      </c>
      <c r="R15" s="35">
        <v>124679</v>
      </c>
      <c r="S15" s="27" t="s">
        <v>175</v>
      </c>
    </row>
    <row r="16" spans="1:19" ht="15" customHeight="1">
      <c r="A16" s="24">
        <f t="shared" si="6"/>
        <v>44119</v>
      </c>
      <c r="B16" s="20" t="s">
        <v>65</v>
      </c>
      <c r="C16" s="20" t="s">
        <v>60</v>
      </c>
      <c r="D16" s="18" t="s">
        <v>83</v>
      </c>
      <c r="E16" s="82" t="s">
        <v>99</v>
      </c>
      <c r="F16" s="85" t="s">
        <v>171</v>
      </c>
      <c r="G16" s="29" t="s">
        <v>72</v>
      </c>
      <c r="H16" s="30" t="s">
        <v>73</v>
      </c>
      <c r="I16" s="21" t="s">
        <v>4</v>
      </c>
      <c r="J16" s="27">
        <v>186.92</v>
      </c>
      <c r="K16" s="27">
        <v>13.08</v>
      </c>
      <c r="L16" s="26">
        <f t="shared" si="4"/>
        <v>200</v>
      </c>
      <c r="M16" s="27">
        <v>19.43</v>
      </c>
      <c r="N16" s="27">
        <v>10.29</v>
      </c>
      <c r="O16" s="35">
        <v>124684</v>
      </c>
      <c r="P16" s="35">
        <v>124789</v>
      </c>
      <c r="Q16" s="34">
        <f t="shared" si="5"/>
        <v>105</v>
      </c>
      <c r="R16" s="35">
        <v>124783</v>
      </c>
      <c r="S16" s="27" t="s">
        <v>175</v>
      </c>
    </row>
    <row r="17" spans="1:19" ht="15" customHeight="1">
      <c r="A17" s="24">
        <f t="shared" si="6"/>
        <v>44120</v>
      </c>
      <c r="B17" s="20" t="s">
        <v>65</v>
      </c>
      <c r="C17" s="20" t="s">
        <v>60</v>
      </c>
      <c r="D17" s="18" t="s">
        <v>83</v>
      </c>
      <c r="E17" s="82" t="s">
        <v>99</v>
      </c>
      <c r="F17" s="87"/>
      <c r="G17" s="86"/>
      <c r="H17" s="101"/>
      <c r="I17" s="79"/>
      <c r="J17" s="37"/>
      <c r="K17" s="37"/>
      <c r="L17" s="78">
        <f t="shared" si="4"/>
        <v>0</v>
      </c>
      <c r="M17" s="37"/>
      <c r="N17" s="37"/>
      <c r="O17" s="38"/>
      <c r="P17" s="38"/>
      <c r="Q17" s="38">
        <f t="shared" si="5"/>
        <v>0</v>
      </c>
      <c r="R17" s="38"/>
      <c r="S17" s="37"/>
    </row>
    <row r="18" spans="1:19" ht="15" customHeight="1">
      <c r="A18" s="24">
        <f t="shared" si="6"/>
        <v>44121</v>
      </c>
      <c r="B18" s="20" t="s">
        <v>65</v>
      </c>
      <c r="C18" s="20" t="s">
        <v>60</v>
      </c>
      <c r="D18" s="18" t="s">
        <v>83</v>
      </c>
      <c r="E18" s="82" t="s">
        <v>99</v>
      </c>
      <c r="F18" s="107" t="s">
        <v>180</v>
      </c>
      <c r="G18" s="29" t="s">
        <v>72</v>
      </c>
      <c r="H18" s="30" t="s">
        <v>73</v>
      </c>
      <c r="I18" s="21" t="s">
        <v>4</v>
      </c>
      <c r="J18" s="104">
        <v>467.29</v>
      </c>
      <c r="K18" s="104">
        <v>32.71</v>
      </c>
      <c r="L18" s="95">
        <f t="shared" si="4"/>
        <v>500</v>
      </c>
      <c r="M18" s="104">
        <v>19.13</v>
      </c>
      <c r="N18" s="104">
        <v>26.14</v>
      </c>
      <c r="O18" s="103">
        <v>124789</v>
      </c>
      <c r="P18" s="103">
        <v>125095</v>
      </c>
      <c r="Q18" s="34">
        <f t="shared" si="5"/>
        <v>306</v>
      </c>
      <c r="R18" s="103">
        <v>125090</v>
      </c>
      <c r="S18" s="104" t="s">
        <v>211</v>
      </c>
    </row>
    <row r="19" spans="1:19" ht="15" customHeight="1">
      <c r="A19" s="24">
        <f t="shared" si="6"/>
        <v>44122</v>
      </c>
      <c r="B19" s="20" t="s">
        <v>65</v>
      </c>
      <c r="C19" s="20" t="s">
        <v>60</v>
      </c>
      <c r="D19" s="18" t="s">
        <v>83</v>
      </c>
      <c r="E19" s="82" t="s">
        <v>99</v>
      </c>
      <c r="F19" s="29"/>
      <c r="G19" s="29"/>
      <c r="H19" s="30"/>
      <c r="I19" s="21"/>
      <c r="J19" s="26"/>
      <c r="K19" s="26"/>
      <c r="L19" s="26">
        <f t="shared" si="4"/>
        <v>0</v>
      </c>
      <c r="M19" s="26"/>
      <c r="N19" s="26"/>
      <c r="O19" s="35"/>
      <c r="P19" s="35"/>
      <c r="Q19" s="34">
        <f t="shared" si="5"/>
        <v>0</v>
      </c>
      <c r="R19" s="35"/>
      <c r="S19" s="27" t="s">
        <v>138</v>
      </c>
    </row>
    <row r="20" spans="1:19" ht="15" customHeight="1">
      <c r="A20" s="24">
        <f t="shared" si="6"/>
        <v>44123</v>
      </c>
      <c r="B20" s="20" t="s">
        <v>65</v>
      </c>
      <c r="C20" s="20" t="s">
        <v>60</v>
      </c>
      <c r="D20" s="18" t="s">
        <v>83</v>
      </c>
      <c r="E20" s="82" t="s">
        <v>99</v>
      </c>
      <c r="F20" s="85" t="s">
        <v>232</v>
      </c>
      <c r="G20" s="83" t="s">
        <v>74</v>
      </c>
      <c r="H20" s="100" t="s">
        <v>75</v>
      </c>
      <c r="I20" s="76" t="s">
        <v>4</v>
      </c>
      <c r="J20" s="27">
        <v>299.07</v>
      </c>
      <c r="K20" s="27">
        <v>20.93</v>
      </c>
      <c r="L20" s="26">
        <f t="shared" si="4"/>
        <v>320</v>
      </c>
      <c r="M20" s="27">
        <v>19.13</v>
      </c>
      <c r="N20" s="27">
        <v>16.73</v>
      </c>
      <c r="O20" s="35">
        <v>125095</v>
      </c>
      <c r="P20" s="35">
        <v>125285</v>
      </c>
      <c r="Q20" s="34">
        <f t="shared" si="5"/>
        <v>190</v>
      </c>
      <c r="R20" s="35">
        <v>125277</v>
      </c>
      <c r="S20" s="27" t="s">
        <v>233</v>
      </c>
    </row>
    <row r="21" spans="1:19" ht="15" customHeight="1">
      <c r="A21" s="24">
        <f t="shared" si="6"/>
        <v>44124</v>
      </c>
      <c r="B21" s="20" t="s">
        <v>65</v>
      </c>
      <c r="C21" s="20" t="s">
        <v>60</v>
      </c>
      <c r="D21" s="18" t="s">
        <v>83</v>
      </c>
      <c r="E21" s="82" t="s">
        <v>99</v>
      </c>
      <c r="F21" s="85" t="s">
        <v>201</v>
      </c>
      <c r="G21" s="29" t="s">
        <v>72</v>
      </c>
      <c r="H21" s="30" t="s">
        <v>73</v>
      </c>
      <c r="I21" s="21" t="s">
        <v>4</v>
      </c>
      <c r="J21" s="27">
        <v>663.55</v>
      </c>
      <c r="K21" s="27">
        <v>46.45</v>
      </c>
      <c r="L21" s="26">
        <f t="shared" si="4"/>
        <v>710</v>
      </c>
      <c r="M21" s="27">
        <v>19.43</v>
      </c>
      <c r="N21" s="27">
        <v>36.54</v>
      </c>
      <c r="O21" s="35">
        <v>125285</v>
      </c>
      <c r="P21" s="35">
        <v>125595</v>
      </c>
      <c r="Q21" s="34">
        <f t="shared" si="5"/>
        <v>310</v>
      </c>
      <c r="R21" s="35">
        <v>125590</v>
      </c>
      <c r="S21" s="27" t="s">
        <v>243</v>
      </c>
    </row>
    <row r="22" spans="1:19" ht="15" customHeight="1">
      <c r="A22" s="24">
        <f t="shared" si="6"/>
        <v>44125</v>
      </c>
      <c r="B22" s="20" t="s">
        <v>65</v>
      </c>
      <c r="C22" s="20" t="s">
        <v>60</v>
      </c>
      <c r="D22" s="18" t="s">
        <v>83</v>
      </c>
      <c r="E22" s="82" t="s">
        <v>99</v>
      </c>
      <c r="F22" s="85" t="s">
        <v>212</v>
      </c>
      <c r="G22" s="29" t="s">
        <v>72</v>
      </c>
      <c r="H22" s="30" t="s">
        <v>73</v>
      </c>
      <c r="I22" s="21" t="s">
        <v>4</v>
      </c>
      <c r="J22" s="27">
        <v>654.21</v>
      </c>
      <c r="K22" s="27">
        <v>45.79</v>
      </c>
      <c r="L22" s="26">
        <f t="shared" si="4"/>
        <v>700</v>
      </c>
      <c r="M22" s="27">
        <v>19.43</v>
      </c>
      <c r="N22" s="27">
        <v>36.03</v>
      </c>
      <c r="O22" s="35">
        <v>125595</v>
      </c>
      <c r="P22" s="35">
        <v>125976</v>
      </c>
      <c r="Q22" s="34">
        <f t="shared" si="5"/>
        <v>381</v>
      </c>
      <c r="R22" s="35">
        <v>125971</v>
      </c>
      <c r="S22" s="27" t="s">
        <v>263</v>
      </c>
    </row>
    <row r="23" spans="1:19" ht="15" customHeight="1">
      <c r="A23" s="24">
        <f t="shared" si="6"/>
        <v>44126</v>
      </c>
      <c r="B23" s="20" t="s">
        <v>65</v>
      </c>
      <c r="C23" s="20" t="s">
        <v>60</v>
      </c>
      <c r="D23" s="18" t="s">
        <v>83</v>
      </c>
      <c r="E23" s="82" t="s">
        <v>99</v>
      </c>
      <c r="F23" s="29" t="s">
        <v>262</v>
      </c>
      <c r="G23" s="29" t="s">
        <v>72</v>
      </c>
      <c r="H23" s="30" t="s">
        <v>73</v>
      </c>
      <c r="I23" s="21" t="s">
        <v>4</v>
      </c>
      <c r="J23" s="26">
        <v>532.71</v>
      </c>
      <c r="K23" s="26">
        <v>37.29</v>
      </c>
      <c r="L23" s="26">
        <f t="shared" si="4"/>
        <v>570</v>
      </c>
      <c r="M23" s="26">
        <v>19.43</v>
      </c>
      <c r="N23" s="26">
        <v>29.33</v>
      </c>
      <c r="O23" s="35">
        <v>125976</v>
      </c>
      <c r="P23" s="35">
        <v>126284</v>
      </c>
      <c r="Q23" s="34">
        <f t="shared" si="5"/>
        <v>308</v>
      </c>
      <c r="R23" s="35">
        <v>126279</v>
      </c>
      <c r="S23" s="27" t="s">
        <v>261</v>
      </c>
    </row>
    <row r="24" spans="1:19" ht="15" customHeight="1">
      <c r="A24" s="24">
        <f t="shared" si="6"/>
        <v>44127</v>
      </c>
      <c r="B24" s="20" t="s">
        <v>65</v>
      </c>
      <c r="C24" s="20" t="s">
        <v>60</v>
      </c>
      <c r="D24" s="18" t="s">
        <v>83</v>
      </c>
      <c r="E24" s="82" t="s">
        <v>99</v>
      </c>
      <c r="F24" s="85" t="s">
        <v>249</v>
      </c>
      <c r="G24" s="29" t="s">
        <v>72</v>
      </c>
      <c r="H24" s="30" t="s">
        <v>73</v>
      </c>
      <c r="I24" s="21" t="s">
        <v>4</v>
      </c>
      <c r="J24" s="27">
        <v>280.37</v>
      </c>
      <c r="K24" s="27">
        <v>19.63</v>
      </c>
      <c r="L24" s="26">
        <f t="shared" si="4"/>
        <v>300</v>
      </c>
      <c r="M24" s="27">
        <v>19.43</v>
      </c>
      <c r="N24" s="27">
        <v>15.44</v>
      </c>
      <c r="O24" s="35">
        <v>126284</v>
      </c>
      <c r="P24" s="35">
        <v>126436</v>
      </c>
      <c r="Q24" s="34">
        <f t="shared" si="5"/>
        <v>152</v>
      </c>
      <c r="R24" s="35">
        <v>126430</v>
      </c>
      <c r="S24" s="27" t="s">
        <v>175</v>
      </c>
    </row>
    <row r="25" spans="1:19" ht="15" customHeight="1">
      <c r="A25" s="24">
        <f t="shared" si="6"/>
        <v>44128</v>
      </c>
      <c r="B25" s="20" t="s">
        <v>65</v>
      </c>
      <c r="C25" s="20" t="s">
        <v>60</v>
      </c>
      <c r="D25" s="18" t="s">
        <v>83</v>
      </c>
      <c r="E25" s="82" t="s">
        <v>99</v>
      </c>
      <c r="F25" s="29" t="s">
        <v>285</v>
      </c>
      <c r="G25" s="29" t="s">
        <v>72</v>
      </c>
      <c r="H25" s="30" t="s">
        <v>73</v>
      </c>
      <c r="I25" s="21" t="s">
        <v>4</v>
      </c>
      <c r="J25" s="26">
        <v>383.18</v>
      </c>
      <c r="K25" s="26">
        <v>26.82</v>
      </c>
      <c r="L25" s="26">
        <f t="shared" si="4"/>
        <v>410</v>
      </c>
      <c r="M25" s="26">
        <v>19.43</v>
      </c>
      <c r="N25" s="26">
        <v>21.1</v>
      </c>
      <c r="O25" s="35">
        <v>126436</v>
      </c>
      <c r="P25" s="35">
        <v>126665</v>
      </c>
      <c r="Q25" s="34">
        <f t="shared" si="5"/>
        <v>229</v>
      </c>
      <c r="R25" s="35">
        <v>126660</v>
      </c>
      <c r="S25" s="27" t="s">
        <v>286</v>
      </c>
    </row>
    <row r="26" spans="1:19" ht="15" customHeight="1">
      <c r="A26" s="24">
        <f t="shared" si="6"/>
        <v>44129</v>
      </c>
      <c r="B26" s="20" t="s">
        <v>65</v>
      </c>
      <c r="C26" s="20" t="s">
        <v>60</v>
      </c>
      <c r="D26" s="18" t="s">
        <v>83</v>
      </c>
      <c r="E26" s="82" t="s">
        <v>99</v>
      </c>
      <c r="F26" s="85" t="s">
        <v>297</v>
      </c>
      <c r="G26" s="29" t="s">
        <v>72</v>
      </c>
      <c r="H26" s="30" t="s">
        <v>73</v>
      </c>
      <c r="I26" s="21" t="s">
        <v>4</v>
      </c>
      <c r="J26" s="27">
        <v>392.52</v>
      </c>
      <c r="K26" s="27">
        <v>27.48</v>
      </c>
      <c r="L26" s="26">
        <f t="shared" si="4"/>
        <v>420</v>
      </c>
      <c r="M26" s="27">
        <v>19.43</v>
      </c>
      <c r="N26" s="27">
        <v>21.64</v>
      </c>
      <c r="O26" s="35">
        <v>126665</v>
      </c>
      <c r="P26" s="35">
        <v>126853</v>
      </c>
      <c r="Q26" s="34">
        <f t="shared" si="5"/>
        <v>188</v>
      </c>
      <c r="R26" s="35">
        <v>126847</v>
      </c>
      <c r="S26" s="27" t="s">
        <v>150</v>
      </c>
    </row>
    <row r="27" spans="1:19" ht="15" customHeight="1">
      <c r="A27" s="24">
        <f t="shared" si="6"/>
        <v>44130</v>
      </c>
      <c r="B27" s="20" t="s">
        <v>65</v>
      </c>
      <c r="C27" s="20" t="s">
        <v>60</v>
      </c>
      <c r="D27" s="18" t="s">
        <v>83</v>
      </c>
      <c r="E27" s="82" t="s">
        <v>99</v>
      </c>
      <c r="F27" s="85" t="s">
        <v>305</v>
      </c>
      <c r="G27" s="29" t="s">
        <v>72</v>
      </c>
      <c r="H27" s="30" t="s">
        <v>73</v>
      </c>
      <c r="I27" s="21" t="s">
        <v>4</v>
      </c>
      <c r="J27" s="27">
        <v>355.14</v>
      </c>
      <c r="K27" s="27">
        <v>24.86</v>
      </c>
      <c r="L27" s="26">
        <f t="shared" si="4"/>
        <v>380</v>
      </c>
      <c r="M27" s="27">
        <v>19.43</v>
      </c>
      <c r="N27" s="27">
        <v>19.559999999999999</v>
      </c>
      <c r="O27" s="35">
        <v>126853</v>
      </c>
      <c r="P27" s="35">
        <v>127030</v>
      </c>
      <c r="Q27" s="34">
        <f t="shared" si="5"/>
        <v>177</v>
      </c>
      <c r="R27" s="35">
        <v>127025</v>
      </c>
      <c r="S27" s="27" t="s">
        <v>316</v>
      </c>
    </row>
    <row r="28" spans="1:19" ht="15" customHeight="1">
      <c r="A28" s="24">
        <f t="shared" si="6"/>
        <v>44131</v>
      </c>
      <c r="B28" s="20" t="s">
        <v>65</v>
      </c>
      <c r="C28" s="20" t="s">
        <v>60</v>
      </c>
      <c r="D28" s="18" t="s">
        <v>83</v>
      </c>
      <c r="E28" s="82" t="s">
        <v>99</v>
      </c>
      <c r="F28" s="29"/>
      <c r="G28" s="29"/>
      <c r="H28" s="30"/>
      <c r="I28" s="21"/>
      <c r="J28" s="26"/>
      <c r="K28" s="26"/>
      <c r="L28" s="26">
        <f t="shared" si="4"/>
        <v>0</v>
      </c>
      <c r="M28" s="26"/>
      <c r="N28" s="26"/>
      <c r="O28" s="35">
        <v>127030</v>
      </c>
      <c r="P28" s="35">
        <v>127030</v>
      </c>
      <c r="Q28" s="34">
        <f t="shared" si="5"/>
        <v>0</v>
      </c>
      <c r="R28" s="35"/>
      <c r="S28" s="27" t="s">
        <v>138</v>
      </c>
    </row>
    <row r="29" spans="1:19" ht="15" customHeight="1">
      <c r="A29" s="24">
        <f t="shared" si="6"/>
        <v>44132</v>
      </c>
      <c r="B29" s="20" t="s">
        <v>65</v>
      </c>
      <c r="C29" s="20" t="s">
        <v>60</v>
      </c>
      <c r="D29" s="18" t="s">
        <v>83</v>
      </c>
      <c r="E29" s="82" t="s">
        <v>99</v>
      </c>
      <c r="F29" s="85"/>
      <c r="G29" s="29"/>
      <c r="H29" s="30"/>
      <c r="I29" s="21"/>
      <c r="J29" s="27"/>
      <c r="K29" s="27"/>
      <c r="L29" s="26">
        <f t="shared" si="4"/>
        <v>0</v>
      </c>
      <c r="M29" s="27"/>
      <c r="N29" s="27"/>
      <c r="O29" s="35"/>
      <c r="P29" s="35"/>
      <c r="Q29" s="34"/>
      <c r="R29" s="35"/>
      <c r="S29" s="27"/>
    </row>
    <row r="30" spans="1:19" ht="15" customHeight="1">
      <c r="A30" s="24">
        <f t="shared" si="6"/>
        <v>44133</v>
      </c>
      <c r="B30" s="20" t="s">
        <v>65</v>
      </c>
      <c r="C30" s="20" t="s">
        <v>60</v>
      </c>
      <c r="D30" s="18" t="s">
        <v>83</v>
      </c>
      <c r="E30" s="82" t="s">
        <v>99</v>
      </c>
      <c r="F30" s="29"/>
      <c r="G30" s="29"/>
      <c r="H30" s="30"/>
      <c r="I30" s="21"/>
      <c r="J30" s="26"/>
      <c r="K30" s="26"/>
      <c r="L30" s="26"/>
      <c r="M30" s="26"/>
      <c r="N30" s="26"/>
      <c r="O30" s="35"/>
      <c r="P30" s="35"/>
      <c r="Q30" s="34"/>
      <c r="R30" s="35"/>
      <c r="S30" s="27"/>
    </row>
    <row r="31" spans="1:19" ht="15" customHeight="1">
      <c r="A31" s="24">
        <f t="shared" si="6"/>
        <v>44134</v>
      </c>
      <c r="B31" s="20" t="s">
        <v>65</v>
      </c>
      <c r="C31" s="20" t="s">
        <v>60</v>
      </c>
      <c r="D31" s="18" t="s">
        <v>83</v>
      </c>
      <c r="E31" s="82" t="s">
        <v>99</v>
      </c>
      <c r="F31" s="29"/>
      <c r="G31" s="29"/>
      <c r="H31" s="30"/>
      <c r="I31" s="21"/>
      <c r="J31" s="26"/>
      <c r="K31" s="26"/>
      <c r="L31" s="26"/>
      <c r="M31" s="26"/>
      <c r="N31" s="26"/>
      <c r="O31" s="35"/>
      <c r="P31" s="35"/>
      <c r="Q31" s="34"/>
      <c r="R31" s="35"/>
      <c r="S31" s="27"/>
    </row>
    <row r="32" spans="1:19" ht="15.75">
      <c r="A32" s="24"/>
      <c r="B32" s="20"/>
      <c r="C32" s="20"/>
      <c r="D32" s="18"/>
      <c r="E32" s="18"/>
      <c r="F32" s="28"/>
      <c r="G32" s="29"/>
      <c r="H32" s="30"/>
      <c r="I32" s="21"/>
      <c r="J32" s="26"/>
      <c r="K32" s="26"/>
      <c r="L32" s="26"/>
      <c r="M32" s="26"/>
      <c r="N32" s="26"/>
      <c r="O32" s="35"/>
      <c r="P32" s="35"/>
      <c r="Q32" s="34"/>
      <c r="R32" s="35"/>
      <c r="S32" s="27"/>
    </row>
    <row r="33" spans="1:19" ht="15.75">
      <c r="A33" s="24"/>
      <c r="B33" s="20"/>
      <c r="C33" s="20"/>
      <c r="D33" s="18"/>
      <c r="E33" s="18"/>
      <c r="F33" s="25"/>
      <c r="G33" s="29"/>
      <c r="H33" s="30"/>
      <c r="I33" s="29"/>
      <c r="J33" s="26"/>
      <c r="K33" s="26"/>
      <c r="L33" s="26">
        <f t="shared" ref="L33:L35" si="7">J33+K33</f>
        <v>0</v>
      </c>
      <c r="M33" s="26"/>
      <c r="N33" s="26"/>
      <c r="O33" s="35">
        <f t="shared" ref="O33:O35" si="8">+P32</f>
        <v>0</v>
      </c>
      <c r="P33" s="35"/>
      <c r="Q33" s="34">
        <f t="shared" ref="Q33:Q35" si="9">+P33-O33</f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30"/>
      <c r="I34" s="21"/>
      <c r="J34" s="26"/>
      <c r="K34" s="26"/>
      <c r="L34" s="26">
        <f t="shared" si="7"/>
        <v>0</v>
      </c>
      <c r="M34" s="26"/>
      <c r="N34" s="26"/>
      <c r="O34" s="35">
        <f t="shared" si="8"/>
        <v>0</v>
      </c>
      <c r="P34" s="35"/>
      <c r="Q34" s="34">
        <f t="shared" si="9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7"/>
        <v>0</v>
      </c>
      <c r="M35" s="26"/>
      <c r="N35" s="26"/>
      <c r="O35" s="35">
        <f t="shared" si="8"/>
        <v>0</v>
      </c>
      <c r="P35" s="35"/>
      <c r="Q35" s="38">
        <f t="shared" si="9"/>
        <v>0</v>
      </c>
      <c r="R35" s="35"/>
      <c r="S35" s="27"/>
    </row>
    <row r="36" spans="1:19" ht="15.75" thickBot="1">
      <c r="F36" s="15" t="s">
        <v>3</v>
      </c>
      <c r="G36" s="15"/>
      <c r="H36" s="15"/>
      <c r="I36" s="15"/>
      <c r="J36" s="16">
        <f>SUM(J2:J35)</f>
        <v>7028.05</v>
      </c>
      <c r="K36" s="16">
        <f t="shared" ref="K36:N36" si="10">SUM(K2:K35)</f>
        <v>491.9500000000001</v>
      </c>
      <c r="L36" s="16">
        <f t="shared" si="10"/>
        <v>7520</v>
      </c>
      <c r="M36" s="15"/>
      <c r="N36" s="16">
        <f t="shared" si="10"/>
        <v>389.03000000000003</v>
      </c>
    </row>
    <row r="37" spans="1:19">
      <c r="A37" s="14"/>
    </row>
    <row r="38" spans="1:19" ht="18.75">
      <c r="F38" s="67" t="s">
        <v>61</v>
      </c>
      <c r="G38" s="68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12.497750816132431</v>
      </c>
    </row>
    <row r="42" spans="1:19">
      <c r="A42" s="14"/>
      <c r="K42" s="73">
        <f>20000-L36</f>
        <v>12480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J2" activePane="bottomRight" state="frozen"/>
      <selection activeCell="M19" sqref="M19"/>
      <selection pane="topRight" activeCell="M19" sqref="M19"/>
      <selection pane="bottomLeft" activeCell="M19" sqref="M19"/>
      <selection pane="bottomRight" activeCell="D38" sqref="D38"/>
    </sheetView>
  </sheetViews>
  <sheetFormatPr defaultColWidth="9" defaultRowHeight="15"/>
  <cols>
    <col min="1" max="1" width="10.855468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6" style="1" bestFit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.57031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9" width="9" style="1"/>
    <col min="20" max="20" width="41.42578125" style="1" customWidth="1"/>
    <col min="21" max="23" width="9" style="1"/>
    <col min="24" max="24" width="35.7109375" style="1" customWidth="1"/>
    <col min="25" max="16384" width="9" style="1"/>
  </cols>
  <sheetData>
    <row r="1" spans="1:20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46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20" s="12" customFormat="1" ht="15" customHeight="1">
      <c r="A2" s="19">
        <v>44013</v>
      </c>
      <c r="B2" s="20" t="s">
        <v>65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4"/>
      <c r="P2" s="34"/>
      <c r="Q2" s="34"/>
      <c r="R2" s="34"/>
      <c r="S2" s="20"/>
    </row>
    <row r="3" spans="1:20" s="47" customFormat="1" ht="60">
      <c r="A3" s="39">
        <f>+A2+1</f>
        <v>44014</v>
      </c>
      <c r="B3" s="37" t="s">
        <v>65</v>
      </c>
      <c r="C3" s="40" t="s">
        <v>30</v>
      </c>
      <c r="D3" s="41" t="s">
        <v>26</v>
      </c>
      <c r="E3" s="41" t="s">
        <v>24</v>
      </c>
      <c r="F3" s="42" t="s">
        <v>52</v>
      </c>
      <c r="G3" s="43" t="s">
        <v>13</v>
      </c>
      <c r="H3" s="44" t="s">
        <v>5</v>
      </c>
      <c r="I3" s="43" t="s">
        <v>4</v>
      </c>
      <c r="J3" s="45">
        <v>7000</v>
      </c>
      <c r="K3" s="45">
        <v>71.959999999999994</v>
      </c>
      <c r="L3" s="45">
        <f>J3+K3</f>
        <v>7071.96</v>
      </c>
      <c r="M3" s="45">
        <v>19.04</v>
      </c>
      <c r="N3" s="45">
        <v>57.77</v>
      </c>
      <c r="O3" s="46">
        <v>155265</v>
      </c>
      <c r="P3" s="46">
        <v>155338</v>
      </c>
      <c r="Q3" s="46">
        <f>+P3-O3</f>
        <v>73</v>
      </c>
      <c r="R3" s="46">
        <v>155300</v>
      </c>
      <c r="S3" s="40" t="s">
        <v>51</v>
      </c>
      <c r="T3" s="47" t="s">
        <v>53</v>
      </c>
    </row>
    <row r="4" spans="1:20" ht="15" customHeight="1">
      <c r="A4" s="24">
        <f t="shared" ref="A4:A32" si="0">+A3+1</f>
        <v>44015</v>
      </c>
      <c r="B4" s="20" t="s">
        <v>65</v>
      </c>
      <c r="C4" s="20" t="s">
        <v>30</v>
      </c>
      <c r="D4" s="18" t="s">
        <v>26</v>
      </c>
      <c r="E4" s="18" t="s">
        <v>24</v>
      </c>
      <c r="F4" s="27"/>
      <c r="G4" s="27"/>
      <c r="H4" s="27"/>
      <c r="I4" s="27"/>
      <c r="J4" s="27"/>
      <c r="K4" s="27"/>
      <c r="L4" s="27"/>
      <c r="M4" s="27"/>
      <c r="N4" s="27"/>
      <c r="O4" s="35">
        <f t="shared" ref="O4:O14" si="1">+P3</f>
        <v>155338</v>
      </c>
      <c r="P4" s="35">
        <f>+O4</f>
        <v>155338</v>
      </c>
      <c r="Q4" s="34">
        <f t="shared" ref="Q4:Q32" si="2">+P4-O4</f>
        <v>0</v>
      </c>
      <c r="R4" s="35"/>
      <c r="S4" s="27"/>
    </row>
    <row r="5" spans="1:20" ht="15" customHeight="1">
      <c r="A5" s="24">
        <f t="shared" si="0"/>
        <v>44016</v>
      </c>
      <c r="B5" s="20" t="s">
        <v>65</v>
      </c>
      <c r="C5" s="20" t="s">
        <v>30</v>
      </c>
      <c r="D5" s="18" t="s">
        <v>26</v>
      </c>
      <c r="E5" s="18" t="s">
        <v>24</v>
      </c>
      <c r="F5" s="27"/>
      <c r="G5" s="27"/>
      <c r="H5" s="27"/>
      <c r="I5" s="27"/>
      <c r="J5" s="27"/>
      <c r="K5" s="27"/>
      <c r="L5" s="27"/>
      <c r="M5" s="27"/>
      <c r="N5" s="27"/>
      <c r="O5" s="35">
        <f t="shared" si="1"/>
        <v>155338</v>
      </c>
      <c r="P5" s="35">
        <f>+O5</f>
        <v>155338</v>
      </c>
      <c r="Q5" s="34">
        <f t="shared" si="2"/>
        <v>0</v>
      </c>
      <c r="R5" s="35"/>
      <c r="S5" s="27"/>
    </row>
    <row r="6" spans="1:20" s="56" customFormat="1" ht="15" customHeight="1">
      <c r="A6" s="48">
        <f t="shared" si="0"/>
        <v>44017</v>
      </c>
      <c r="B6" s="49" t="s">
        <v>65</v>
      </c>
      <c r="C6" s="49" t="s">
        <v>30</v>
      </c>
      <c r="D6" s="50" t="s">
        <v>26</v>
      </c>
      <c r="E6" s="50" t="s">
        <v>54</v>
      </c>
      <c r="F6" s="51" t="s">
        <v>14</v>
      </c>
      <c r="G6" s="52" t="s">
        <v>13</v>
      </c>
      <c r="H6" s="53" t="s">
        <v>5</v>
      </c>
      <c r="I6" s="52" t="s">
        <v>4</v>
      </c>
      <c r="J6" s="54">
        <v>7001</v>
      </c>
      <c r="K6" s="54">
        <v>85.7</v>
      </c>
      <c r="L6" s="54">
        <f>J6+K6</f>
        <v>7086.7</v>
      </c>
      <c r="M6" s="54">
        <v>19.54</v>
      </c>
      <c r="N6" s="54">
        <v>67.040000000000006</v>
      </c>
      <c r="O6" s="55">
        <f t="shared" si="1"/>
        <v>155338</v>
      </c>
      <c r="P6" s="55">
        <v>155395</v>
      </c>
      <c r="Q6" s="55">
        <f t="shared" si="2"/>
        <v>57</v>
      </c>
      <c r="R6" s="55">
        <v>155350</v>
      </c>
      <c r="S6" s="49"/>
      <c r="T6" s="56" t="s">
        <v>55</v>
      </c>
    </row>
    <row r="7" spans="1:20" ht="15" customHeight="1">
      <c r="A7" s="24">
        <f t="shared" si="0"/>
        <v>44018</v>
      </c>
      <c r="B7" s="20" t="s">
        <v>65</v>
      </c>
      <c r="C7" s="20" t="s">
        <v>30</v>
      </c>
      <c r="D7" s="18" t="s">
        <v>26</v>
      </c>
      <c r="E7" s="18" t="s">
        <v>24</v>
      </c>
      <c r="F7" s="27" t="s">
        <v>36</v>
      </c>
      <c r="G7" s="27"/>
      <c r="H7" s="27"/>
      <c r="I7" s="27"/>
      <c r="J7" s="27"/>
      <c r="K7" s="27"/>
      <c r="L7" s="27"/>
      <c r="M7" s="27"/>
      <c r="N7" s="27"/>
      <c r="O7" s="35">
        <f t="shared" si="1"/>
        <v>155395</v>
      </c>
      <c r="P7" s="35">
        <v>155395</v>
      </c>
      <c r="Q7" s="34">
        <f t="shared" si="2"/>
        <v>0</v>
      </c>
      <c r="R7" s="35"/>
      <c r="S7" s="27"/>
    </row>
    <row r="8" spans="1:20" ht="15" customHeight="1">
      <c r="A8" s="24">
        <f t="shared" si="0"/>
        <v>44019</v>
      </c>
      <c r="B8" s="20" t="s">
        <v>65</v>
      </c>
      <c r="C8" s="20" t="s">
        <v>30</v>
      </c>
      <c r="D8" s="18" t="s">
        <v>26</v>
      </c>
      <c r="E8" s="18" t="s">
        <v>24</v>
      </c>
      <c r="F8" s="27"/>
      <c r="G8" s="27"/>
      <c r="H8" s="27"/>
      <c r="I8" s="27"/>
      <c r="J8" s="27"/>
      <c r="K8" s="27"/>
      <c r="L8" s="27"/>
      <c r="M8" s="27"/>
      <c r="N8" s="27"/>
      <c r="O8" s="35">
        <f t="shared" si="1"/>
        <v>155395</v>
      </c>
      <c r="P8" s="35">
        <v>155470</v>
      </c>
      <c r="Q8" s="34">
        <f t="shared" si="2"/>
        <v>75</v>
      </c>
      <c r="R8" s="35"/>
      <c r="S8" s="27"/>
    </row>
    <row r="9" spans="1:20" ht="15" customHeight="1">
      <c r="A9" s="24">
        <f t="shared" si="0"/>
        <v>44020</v>
      </c>
      <c r="B9" s="20" t="s">
        <v>65</v>
      </c>
      <c r="C9" s="20" t="s">
        <v>30</v>
      </c>
      <c r="D9" s="18" t="s">
        <v>26</v>
      </c>
      <c r="E9" s="18" t="s">
        <v>24</v>
      </c>
      <c r="F9" s="25">
        <v>513300003659</v>
      </c>
      <c r="G9" s="25">
        <v>994000568703</v>
      </c>
      <c r="H9" s="22" t="s">
        <v>5</v>
      </c>
      <c r="I9" s="21" t="s">
        <v>4</v>
      </c>
      <c r="J9" s="26">
        <v>7002</v>
      </c>
      <c r="K9" s="26">
        <v>77.2</v>
      </c>
      <c r="L9" s="26">
        <f>J9+K9</f>
        <v>7079.2</v>
      </c>
      <c r="M9" s="26">
        <v>19.54</v>
      </c>
      <c r="N9" s="26">
        <v>60.39</v>
      </c>
      <c r="O9" s="35">
        <f t="shared" si="1"/>
        <v>155470</v>
      </c>
      <c r="P9" s="35">
        <v>155551</v>
      </c>
      <c r="Q9" s="34">
        <f t="shared" si="2"/>
        <v>81</v>
      </c>
      <c r="R9" s="35">
        <v>155520</v>
      </c>
      <c r="S9" s="27"/>
    </row>
    <row r="10" spans="1:20" s="61" customFormat="1" ht="75">
      <c r="A10" s="57">
        <f t="shared" si="0"/>
        <v>44021</v>
      </c>
      <c r="B10" s="58" t="s">
        <v>65</v>
      </c>
      <c r="C10" s="58" t="s">
        <v>30</v>
      </c>
      <c r="D10" s="59" t="s">
        <v>26</v>
      </c>
      <c r="E10" s="59" t="s">
        <v>24</v>
      </c>
      <c r="F10" s="63" t="s">
        <v>57</v>
      </c>
      <c r="G10" s="64" t="s">
        <v>6</v>
      </c>
      <c r="H10" s="66" t="s">
        <v>5</v>
      </c>
      <c r="I10" s="64" t="s">
        <v>4</v>
      </c>
      <c r="J10" s="58">
        <v>1401.87</v>
      </c>
      <c r="K10" s="58">
        <v>98.13</v>
      </c>
      <c r="L10" s="58">
        <f>+J10+K10</f>
        <v>1500</v>
      </c>
      <c r="M10" s="58">
        <v>19.54</v>
      </c>
      <c r="N10" s="65">
        <f>+L10/M10</f>
        <v>76.765609007164798</v>
      </c>
      <c r="O10" s="60">
        <f t="shared" si="1"/>
        <v>155551</v>
      </c>
      <c r="P10" s="60">
        <v>155617</v>
      </c>
      <c r="Q10" s="60">
        <f t="shared" si="2"/>
        <v>66</v>
      </c>
      <c r="R10" s="60"/>
      <c r="S10" s="58" t="s">
        <v>54</v>
      </c>
      <c r="T10" s="62" t="s">
        <v>56</v>
      </c>
    </row>
    <row r="11" spans="1:20" ht="15" customHeight="1">
      <c r="A11" s="24">
        <f t="shared" si="0"/>
        <v>44022</v>
      </c>
      <c r="B11" s="20" t="s">
        <v>65</v>
      </c>
      <c r="C11" s="20" t="s">
        <v>30</v>
      </c>
      <c r="D11" s="18" t="s">
        <v>26</v>
      </c>
      <c r="E11" s="18" t="s">
        <v>24</v>
      </c>
      <c r="F11" s="25" t="s">
        <v>12</v>
      </c>
      <c r="G11" s="21" t="s">
        <v>6</v>
      </c>
      <c r="H11" s="22" t="s">
        <v>5</v>
      </c>
      <c r="I11" s="21" t="s">
        <v>4</v>
      </c>
      <c r="J11" s="26">
        <v>7003</v>
      </c>
      <c r="K11" s="26">
        <v>88.32</v>
      </c>
      <c r="L11" s="26">
        <f>J11+K11</f>
        <v>7091.32</v>
      </c>
      <c r="M11" s="26">
        <v>19.54</v>
      </c>
      <c r="N11" s="26">
        <v>69.09</v>
      </c>
      <c r="O11" s="35">
        <f t="shared" si="1"/>
        <v>155617</v>
      </c>
      <c r="P11" s="35">
        <v>155684</v>
      </c>
      <c r="Q11" s="35">
        <f t="shared" si="2"/>
        <v>67</v>
      </c>
      <c r="R11" s="35">
        <v>155675</v>
      </c>
      <c r="S11" s="27"/>
    </row>
    <row r="12" spans="1:20" ht="15" customHeight="1">
      <c r="A12" s="24">
        <f t="shared" si="0"/>
        <v>44023</v>
      </c>
      <c r="B12" s="20" t="s">
        <v>65</v>
      </c>
      <c r="C12" s="20" t="s">
        <v>30</v>
      </c>
      <c r="D12" s="18" t="s">
        <v>26</v>
      </c>
      <c r="E12" s="18" t="s">
        <v>24</v>
      </c>
      <c r="F12" s="27"/>
      <c r="G12" s="27"/>
      <c r="H12" s="27"/>
      <c r="I12" s="27"/>
      <c r="J12" s="27"/>
      <c r="K12" s="27"/>
      <c r="L12" s="27"/>
      <c r="M12" s="27"/>
      <c r="N12" s="27"/>
      <c r="O12" s="35">
        <f t="shared" si="1"/>
        <v>155684</v>
      </c>
      <c r="P12" s="35">
        <v>155767</v>
      </c>
      <c r="Q12" s="35">
        <f t="shared" si="2"/>
        <v>83</v>
      </c>
      <c r="R12" s="35"/>
      <c r="S12" s="27"/>
    </row>
    <row r="13" spans="1:20" ht="15" customHeight="1">
      <c r="A13" s="24">
        <f t="shared" si="0"/>
        <v>44024</v>
      </c>
      <c r="B13" s="20" t="s">
        <v>65</v>
      </c>
      <c r="C13" s="20" t="s">
        <v>30</v>
      </c>
      <c r="D13" s="18" t="s">
        <v>26</v>
      </c>
      <c r="E13" s="18" t="s">
        <v>24</v>
      </c>
      <c r="F13" s="27"/>
      <c r="G13" s="27"/>
      <c r="H13" s="27"/>
      <c r="I13" s="27"/>
      <c r="J13" s="27"/>
      <c r="K13" s="27"/>
      <c r="L13" s="27"/>
      <c r="M13" s="27"/>
      <c r="N13" s="27"/>
      <c r="O13" s="35">
        <f t="shared" si="1"/>
        <v>155767</v>
      </c>
      <c r="P13" s="35">
        <v>155831</v>
      </c>
      <c r="Q13" s="35">
        <f t="shared" si="2"/>
        <v>64</v>
      </c>
      <c r="R13" s="35"/>
      <c r="S13" s="27"/>
    </row>
    <row r="14" spans="1:20" ht="15" customHeight="1">
      <c r="A14" s="24">
        <f t="shared" si="0"/>
        <v>44025</v>
      </c>
      <c r="B14" s="20" t="s">
        <v>65</v>
      </c>
      <c r="C14" s="20" t="s">
        <v>30</v>
      </c>
      <c r="D14" s="18" t="s">
        <v>26</v>
      </c>
      <c r="E14" s="18" t="s">
        <v>24</v>
      </c>
      <c r="F14" s="27"/>
      <c r="G14" s="27"/>
      <c r="H14" s="27"/>
      <c r="I14" s="27"/>
      <c r="J14" s="27"/>
      <c r="K14" s="27"/>
      <c r="L14" s="27"/>
      <c r="M14" s="27"/>
      <c r="N14" s="27"/>
      <c r="O14" s="35">
        <f t="shared" si="1"/>
        <v>155831</v>
      </c>
      <c r="P14" s="35">
        <v>155900</v>
      </c>
      <c r="Q14" s="35">
        <f t="shared" si="2"/>
        <v>69</v>
      </c>
      <c r="R14" s="35"/>
      <c r="S14" s="27"/>
    </row>
    <row r="15" spans="1:20" ht="15" customHeight="1">
      <c r="A15" s="24">
        <f t="shared" si="0"/>
        <v>44026</v>
      </c>
      <c r="B15" s="20" t="s">
        <v>65</v>
      </c>
      <c r="C15" s="20" t="s">
        <v>30</v>
      </c>
      <c r="D15" s="18" t="s">
        <v>26</v>
      </c>
      <c r="E15" s="18" t="s">
        <v>24</v>
      </c>
      <c r="F15" s="27"/>
      <c r="G15" s="27"/>
      <c r="H15" s="27"/>
      <c r="I15" s="27"/>
      <c r="J15" s="27"/>
      <c r="K15" s="27"/>
      <c r="L15" s="27"/>
      <c r="M15" s="27"/>
      <c r="N15" s="27"/>
      <c r="O15" s="35">
        <f>+P14</f>
        <v>155900</v>
      </c>
      <c r="P15" s="35">
        <v>155970</v>
      </c>
      <c r="Q15" s="35">
        <f t="shared" si="2"/>
        <v>70</v>
      </c>
      <c r="R15" s="35"/>
      <c r="S15" s="27"/>
    </row>
    <row r="16" spans="1:20" ht="15" customHeight="1">
      <c r="A16" s="24">
        <f t="shared" si="0"/>
        <v>44027</v>
      </c>
      <c r="B16" s="20" t="s">
        <v>65</v>
      </c>
      <c r="C16" s="20" t="s">
        <v>30</v>
      </c>
      <c r="D16" s="18" t="s">
        <v>26</v>
      </c>
      <c r="E16" s="18" t="s">
        <v>24</v>
      </c>
      <c r="F16" s="25" t="s">
        <v>11</v>
      </c>
      <c r="G16" s="21" t="s">
        <v>6</v>
      </c>
      <c r="H16" s="22" t="s">
        <v>5</v>
      </c>
      <c r="I16" s="21" t="s">
        <v>4</v>
      </c>
      <c r="J16" s="26">
        <v>7004</v>
      </c>
      <c r="K16" s="26">
        <v>82.43</v>
      </c>
      <c r="L16" s="26">
        <f>J16+K16</f>
        <v>7086.43</v>
      </c>
      <c r="M16" s="26">
        <v>19.84</v>
      </c>
      <c r="N16" s="26">
        <v>63.51</v>
      </c>
      <c r="O16" s="35">
        <f>+P15</f>
        <v>155970</v>
      </c>
      <c r="P16" s="35">
        <v>156025</v>
      </c>
      <c r="Q16" s="35">
        <f t="shared" si="2"/>
        <v>55</v>
      </c>
      <c r="R16" s="35">
        <v>156000</v>
      </c>
      <c r="S16" s="27"/>
    </row>
    <row r="17" spans="1:19" ht="15" customHeight="1">
      <c r="A17" s="24">
        <f t="shared" si="0"/>
        <v>44028</v>
      </c>
      <c r="B17" s="20" t="s">
        <v>65</v>
      </c>
      <c r="C17" s="20" t="s">
        <v>30</v>
      </c>
      <c r="D17" s="18" t="s">
        <v>26</v>
      </c>
      <c r="E17" s="18" t="s">
        <v>24</v>
      </c>
      <c r="F17" s="27"/>
      <c r="G17" s="27"/>
      <c r="H17" s="27"/>
      <c r="I17" s="27"/>
      <c r="J17" s="27"/>
      <c r="K17" s="27"/>
      <c r="L17" s="27"/>
      <c r="M17" s="27"/>
      <c r="N17" s="27"/>
      <c r="O17" s="35">
        <f>+P16</f>
        <v>156025</v>
      </c>
      <c r="P17" s="35">
        <f>+O17</f>
        <v>156025</v>
      </c>
      <c r="Q17" s="35">
        <f t="shared" si="2"/>
        <v>0</v>
      </c>
      <c r="R17" s="35"/>
      <c r="S17" s="27"/>
    </row>
    <row r="18" spans="1:19" ht="15" customHeight="1">
      <c r="A18" s="24">
        <f t="shared" si="0"/>
        <v>44029</v>
      </c>
      <c r="B18" s="20" t="s">
        <v>65</v>
      </c>
      <c r="C18" s="20" t="s">
        <v>30</v>
      </c>
      <c r="D18" s="18" t="s">
        <v>26</v>
      </c>
      <c r="E18" s="18" t="s">
        <v>24</v>
      </c>
      <c r="F18" s="27"/>
      <c r="G18" s="27"/>
      <c r="H18" s="27"/>
      <c r="I18" s="27"/>
      <c r="J18" s="27"/>
      <c r="K18" s="27"/>
      <c r="L18" s="27"/>
      <c r="M18" s="27"/>
      <c r="N18" s="27"/>
      <c r="O18" s="35">
        <f>+P17</f>
        <v>156025</v>
      </c>
      <c r="P18" s="35">
        <v>156079</v>
      </c>
      <c r="Q18" s="35">
        <f t="shared" si="2"/>
        <v>54</v>
      </c>
      <c r="R18" s="35"/>
      <c r="S18" s="27"/>
    </row>
    <row r="19" spans="1:19" ht="15" customHeight="1">
      <c r="A19" s="24">
        <f t="shared" si="0"/>
        <v>44030</v>
      </c>
      <c r="B19" s="20" t="s">
        <v>65</v>
      </c>
      <c r="C19" s="20" t="s">
        <v>30</v>
      </c>
      <c r="D19" s="18" t="s">
        <v>26</v>
      </c>
      <c r="E19" s="18" t="s">
        <v>24</v>
      </c>
      <c r="F19" s="27"/>
      <c r="G19" s="27"/>
      <c r="H19" s="27"/>
      <c r="I19" s="27"/>
      <c r="J19" s="27"/>
      <c r="K19" s="27"/>
      <c r="L19" s="27"/>
      <c r="M19" s="27"/>
      <c r="N19" s="27"/>
      <c r="O19" s="35">
        <f>+P18</f>
        <v>156079</v>
      </c>
      <c r="P19" s="35">
        <v>156152</v>
      </c>
      <c r="Q19" s="35">
        <f t="shared" si="2"/>
        <v>73</v>
      </c>
      <c r="R19" s="35"/>
      <c r="S19" s="27"/>
    </row>
    <row r="20" spans="1:19" ht="15" customHeight="1">
      <c r="A20" s="24">
        <f t="shared" si="0"/>
        <v>44031</v>
      </c>
      <c r="B20" s="20" t="s">
        <v>65</v>
      </c>
      <c r="C20" s="20" t="s">
        <v>30</v>
      </c>
      <c r="D20" s="18" t="s">
        <v>26</v>
      </c>
      <c r="E20" s="18" t="s">
        <v>24</v>
      </c>
      <c r="F20" s="25" t="s">
        <v>10</v>
      </c>
      <c r="G20" s="21" t="s">
        <v>6</v>
      </c>
      <c r="H20" s="22" t="s">
        <v>5</v>
      </c>
      <c r="I20" s="21" t="s">
        <v>4</v>
      </c>
      <c r="J20" s="26">
        <v>7005</v>
      </c>
      <c r="K20" s="26">
        <v>70</v>
      </c>
      <c r="L20" s="26">
        <f>J20+K20</f>
        <v>7075</v>
      </c>
      <c r="M20" s="26">
        <v>19.54</v>
      </c>
      <c r="N20" s="26">
        <v>54.76</v>
      </c>
      <c r="O20" s="35">
        <f t="shared" ref="O20:O32" si="3">+P19</f>
        <v>156152</v>
      </c>
      <c r="P20" s="35">
        <v>156220</v>
      </c>
      <c r="Q20" s="35">
        <f t="shared" si="2"/>
        <v>68</v>
      </c>
      <c r="R20" s="35">
        <v>156200</v>
      </c>
      <c r="S20" s="27"/>
    </row>
    <row r="21" spans="1:19" ht="15" customHeight="1">
      <c r="A21" s="24">
        <f t="shared" si="0"/>
        <v>44032</v>
      </c>
      <c r="B21" s="20" t="s">
        <v>65</v>
      </c>
      <c r="C21" s="20" t="s">
        <v>30</v>
      </c>
      <c r="D21" s="18" t="s">
        <v>26</v>
      </c>
      <c r="E21" s="18" t="s">
        <v>24</v>
      </c>
      <c r="F21" s="27"/>
      <c r="G21" s="27"/>
      <c r="H21" s="27"/>
      <c r="I21" s="27"/>
      <c r="J21" s="27"/>
      <c r="K21" s="27"/>
      <c r="L21" s="27"/>
      <c r="M21" s="27"/>
      <c r="N21" s="27"/>
      <c r="O21" s="35">
        <f t="shared" si="3"/>
        <v>156220</v>
      </c>
      <c r="P21" s="35">
        <v>156295</v>
      </c>
      <c r="Q21" s="35">
        <f t="shared" si="2"/>
        <v>75</v>
      </c>
      <c r="R21" s="35"/>
      <c r="S21" s="27"/>
    </row>
    <row r="22" spans="1:19" ht="15" customHeight="1">
      <c r="A22" s="24">
        <f t="shared" si="0"/>
        <v>44033</v>
      </c>
      <c r="B22" s="20" t="s">
        <v>65</v>
      </c>
      <c r="C22" s="20" t="s">
        <v>30</v>
      </c>
      <c r="D22" s="18" t="s">
        <v>26</v>
      </c>
      <c r="E22" s="18" t="s">
        <v>24</v>
      </c>
      <c r="F22" s="25" t="s">
        <v>9</v>
      </c>
      <c r="G22" s="21" t="s">
        <v>6</v>
      </c>
      <c r="H22" s="22" t="s">
        <v>5</v>
      </c>
      <c r="I22" s="21" t="s">
        <v>4</v>
      </c>
      <c r="J22" s="26">
        <v>7006</v>
      </c>
      <c r="K22" s="26">
        <v>88.97</v>
      </c>
      <c r="L22" s="26">
        <f>J22+K22</f>
        <v>7094.97</v>
      </c>
      <c r="M22" s="26">
        <v>19.54</v>
      </c>
      <c r="N22" s="26">
        <v>69.599999999999994</v>
      </c>
      <c r="O22" s="35">
        <f t="shared" si="3"/>
        <v>156295</v>
      </c>
      <c r="P22" s="35">
        <v>156356</v>
      </c>
      <c r="Q22" s="35">
        <f t="shared" si="2"/>
        <v>61</v>
      </c>
      <c r="R22" s="35">
        <v>156316</v>
      </c>
      <c r="S22" s="27"/>
    </row>
    <row r="23" spans="1:19" ht="15" customHeight="1">
      <c r="A23" s="24">
        <f t="shared" si="0"/>
        <v>44034</v>
      </c>
      <c r="B23" s="20" t="s">
        <v>65</v>
      </c>
      <c r="C23" s="20" t="s">
        <v>30</v>
      </c>
      <c r="D23" s="18" t="s">
        <v>26</v>
      </c>
      <c r="E23" s="18" t="s">
        <v>24</v>
      </c>
      <c r="F23" s="27"/>
      <c r="G23" s="27"/>
      <c r="H23" s="27"/>
      <c r="I23" s="27"/>
      <c r="J23" s="27"/>
      <c r="K23" s="27"/>
      <c r="L23" s="27"/>
      <c r="M23" s="27"/>
      <c r="N23" s="27"/>
      <c r="O23" s="35">
        <f t="shared" si="3"/>
        <v>156356</v>
      </c>
      <c r="P23" s="35">
        <v>156422</v>
      </c>
      <c r="Q23" s="35">
        <f t="shared" si="2"/>
        <v>66</v>
      </c>
      <c r="R23" s="35"/>
      <c r="S23" s="27"/>
    </row>
    <row r="24" spans="1:19" ht="15" customHeight="1">
      <c r="A24" s="24">
        <f t="shared" si="0"/>
        <v>44035</v>
      </c>
      <c r="B24" s="20" t="s">
        <v>65</v>
      </c>
      <c r="C24" s="20" t="s">
        <v>30</v>
      </c>
      <c r="D24" s="18" t="s">
        <v>26</v>
      </c>
      <c r="E24" s="18" t="s">
        <v>24</v>
      </c>
      <c r="F24" s="27"/>
      <c r="G24" s="27"/>
      <c r="H24" s="27"/>
      <c r="I24" s="27"/>
      <c r="J24" s="27"/>
      <c r="K24" s="27"/>
      <c r="L24" s="27"/>
      <c r="M24" s="27"/>
      <c r="N24" s="27"/>
      <c r="O24" s="35">
        <f t="shared" si="3"/>
        <v>156422</v>
      </c>
      <c r="P24" s="35">
        <v>156497</v>
      </c>
      <c r="Q24" s="35">
        <f t="shared" si="2"/>
        <v>75</v>
      </c>
      <c r="R24" s="35"/>
      <c r="S24" s="27"/>
    </row>
    <row r="25" spans="1:19" ht="15" customHeight="1">
      <c r="A25" s="24">
        <f t="shared" si="0"/>
        <v>44036</v>
      </c>
      <c r="B25" s="20" t="s">
        <v>65</v>
      </c>
      <c r="C25" s="20" t="s">
        <v>30</v>
      </c>
      <c r="D25" s="18" t="s">
        <v>26</v>
      </c>
      <c r="E25" s="18" t="s">
        <v>24</v>
      </c>
      <c r="F25" s="25" t="s">
        <v>8</v>
      </c>
      <c r="G25" s="21" t="s">
        <v>6</v>
      </c>
      <c r="H25" s="22" t="s">
        <v>5</v>
      </c>
      <c r="I25" s="21" t="s">
        <v>4</v>
      </c>
      <c r="J25" s="26">
        <v>7007</v>
      </c>
      <c r="K25" s="26">
        <v>95.51</v>
      </c>
      <c r="L25" s="26">
        <f>J25+K25</f>
        <v>7102.51</v>
      </c>
      <c r="M25" s="26">
        <v>19.940000000000001</v>
      </c>
      <c r="N25" s="26">
        <v>73.22</v>
      </c>
      <c r="O25" s="35">
        <f t="shared" si="3"/>
        <v>156497</v>
      </c>
      <c r="P25" s="35">
        <v>156556</v>
      </c>
      <c r="Q25" s="35">
        <f t="shared" si="2"/>
        <v>59</v>
      </c>
      <c r="R25" s="35">
        <v>156550</v>
      </c>
      <c r="S25" s="27"/>
    </row>
    <row r="26" spans="1:19" ht="15" customHeight="1">
      <c r="A26" s="24">
        <f t="shared" si="0"/>
        <v>44037</v>
      </c>
      <c r="B26" s="20" t="s">
        <v>65</v>
      </c>
      <c r="C26" s="20" t="s">
        <v>30</v>
      </c>
      <c r="D26" s="18" t="s">
        <v>26</v>
      </c>
      <c r="E26" s="18" t="s">
        <v>24</v>
      </c>
      <c r="F26" s="27"/>
      <c r="G26" s="27"/>
      <c r="H26" s="27"/>
      <c r="I26" s="27"/>
      <c r="J26" s="27"/>
      <c r="K26" s="27"/>
      <c r="L26" s="27"/>
      <c r="M26" s="27"/>
      <c r="N26" s="27"/>
      <c r="O26" s="35">
        <f t="shared" si="3"/>
        <v>156556</v>
      </c>
      <c r="P26" s="35">
        <v>156630</v>
      </c>
      <c r="Q26" s="35">
        <f t="shared" si="2"/>
        <v>74</v>
      </c>
      <c r="R26" s="35"/>
      <c r="S26" s="27"/>
    </row>
    <row r="27" spans="1:19" ht="15" customHeight="1">
      <c r="A27" s="24">
        <f t="shared" si="0"/>
        <v>44038</v>
      </c>
      <c r="B27" s="20" t="s">
        <v>65</v>
      </c>
      <c r="C27" s="20" t="s">
        <v>30</v>
      </c>
      <c r="D27" s="18" t="s">
        <v>26</v>
      </c>
      <c r="E27" s="18" t="s">
        <v>24</v>
      </c>
      <c r="F27" s="25" t="s">
        <v>7</v>
      </c>
      <c r="G27" s="21" t="s">
        <v>6</v>
      </c>
      <c r="H27" s="22" t="s">
        <v>5</v>
      </c>
      <c r="I27" s="21" t="s">
        <v>4</v>
      </c>
      <c r="J27" s="26">
        <v>7008</v>
      </c>
      <c r="K27" s="26">
        <v>84.39</v>
      </c>
      <c r="L27" s="26">
        <f>J27+K27</f>
        <v>7092.39</v>
      </c>
      <c r="M27" s="26">
        <v>19.940000000000001</v>
      </c>
      <c r="N27" s="26">
        <v>64.7</v>
      </c>
      <c r="O27" s="35">
        <f t="shared" si="3"/>
        <v>156630</v>
      </c>
      <c r="P27" s="35">
        <v>156680</v>
      </c>
      <c r="Q27" s="35">
        <f t="shared" si="2"/>
        <v>50</v>
      </c>
      <c r="R27" s="35">
        <v>156680</v>
      </c>
      <c r="S27" s="27"/>
    </row>
    <row r="28" spans="1:19" ht="15" customHeight="1">
      <c r="A28" s="24">
        <f t="shared" si="0"/>
        <v>44039</v>
      </c>
      <c r="B28" s="20" t="s">
        <v>65</v>
      </c>
      <c r="C28" s="20" t="s">
        <v>30</v>
      </c>
      <c r="D28" s="18" t="s">
        <v>26</v>
      </c>
      <c r="E28" s="18" t="s">
        <v>24</v>
      </c>
      <c r="F28" s="28"/>
      <c r="G28" s="21"/>
      <c r="H28" s="22"/>
      <c r="I28" s="21"/>
      <c r="J28" s="26"/>
      <c r="K28" s="26"/>
      <c r="L28" s="26"/>
      <c r="M28" s="26"/>
      <c r="N28" s="26"/>
      <c r="O28" s="35">
        <f t="shared" si="3"/>
        <v>156680</v>
      </c>
      <c r="P28" s="35">
        <v>156752</v>
      </c>
      <c r="Q28" s="35">
        <f t="shared" si="2"/>
        <v>72</v>
      </c>
      <c r="R28" s="35"/>
      <c r="S28" s="27"/>
    </row>
    <row r="29" spans="1:19" ht="15.75">
      <c r="A29" s="24">
        <f t="shared" si="0"/>
        <v>44040</v>
      </c>
      <c r="B29" s="20" t="s">
        <v>65</v>
      </c>
      <c r="C29" s="20" t="s">
        <v>30</v>
      </c>
      <c r="D29" s="18" t="s">
        <v>26</v>
      </c>
      <c r="E29" s="18" t="s">
        <v>24</v>
      </c>
      <c r="F29" s="28"/>
      <c r="G29" s="21"/>
      <c r="H29" s="22"/>
      <c r="I29" s="21"/>
      <c r="J29" s="26"/>
      <c r="K29" s="26"/>
      <c r="L29" s="26"/>
      <c r="M29" s="26"/>
      <c r="N29" s="26"/>
      <c r="O29" s="35">
        <f t="shared" si="3"/>
        <v>156752</v>
      </c>
      <c r="P29" s="35">
        <v>156809</v>
      </c>
      <c r="Q29" s="35">
        <f t="shared" si="2"/>
        <v>57</v>
      </c>
      <c r="R29" s="35"/>
      <c r="S29" s="27"/>
    </row>
    <row r="30" spans="1:19" ht="15.75">
      <c r="A30" s="24">
        <f t="shared" si="0"/>
        <v>44041</v>
      </c>
      <c r="B30" s="20" t="s">
        <v>65</v>
      </c>
      <c r="C30" s="20" t="s">
        <v>30</v>
      </c>
      <c r="D30" s="18" t="s">
        <v>26</v>
      </c>
      <c r="E30" s="18" t="s">
        <v>24</v>
      </c>
      <c r="F30" s="25"/>
      <c r="G30" s="28"/>
      <c r="H30" s="22"/>
      <c r="I30" s="29"/>
      <c r="J30" s="26"/>
      <c r="K30" s="26"/>
      <c r="L30" s="26"/>
      <c r="M30" s="26"/>
      <c r="N30" s="26"/>
      <c r="O30" s="35">
        <f t="shared" si="3"/>
        <v>156809</v>
      </c>
      <c r="P30" s="35">
        <v>156876</v>
      </c>
      <c r="Q30" s="35">
        <f t="shared" si="2"/>
        <v>67</v>
      </c>
      <c r="R30" s="35"/>
      <c r="S30" s="27"/>
    </row>
    <row r="31" spans="1:19" ht="15.75">
      <c r="A31" s="24">
        <f t="shared" si="0"/>
        <v>44042</v>
      </c>
      <c r="B31" s="20" t="s">
        <v>65</v>
      </c>
      <c r="C31" s="20" t="s">
        <v>30</v>
      </c>
      <c r="D31" s="18" t="s">
        <v>26</v>
      </c>
      <c r="E31" s="18" t="s">
        <v>24</v>
      </c>
      <c r="F31" s="30"/>
      <c r="G31" s="21"/>
      <c r="H31" s="22"/>
      <c r="I31" s="21"/>
      <c r="J31" s="26"/>
      <c r="K31" s="26"/>
      <c r="L31" s="26">
        <f>J31+K31</f>
        <v>0</v>
      </c>
      <c r="M31" s="26"/>
      <c r="N31" s="26"/>
      <c r="O31" s="35">
        <f t="shared" si="3"/>
        <v>156876</v>
      </c>
      <c r="P31" s="35">
        <v>156953</v>
      </c>
      <c r="Q31" s="35">
        <f t="shared" si="2"/>
        <v>77</v>
      </c>
      <c r="R31" s="35"/>
      <c r="S31" s="27"/>
    </row>
    <row r="32" spans="1:19" ht="15.75">
      <c r="A32" s="24">
        <f t="shared" si="0"/>
        <v>44043</v>
      </c>
      <c r="B32" s="20" t="s">
        <v>65</v>
      </c>
      <c r="C32" s="20" t="s">
        <v>30</v>
      </c>
      <c r="D32" s="18" t="s">
        <v>26</v>
      </c>
      <c r="E32" s="18" t="s">
        <v>24</v>
      </c>
      <c r="F32" s="30"/>
      <c r="G32" s="21"/>
      <c r="H32" s="22"/>
      <c r="I32" s="21"/>
      <c r="J32" s="26"/>
      <c r="K32" s="26"/>
      <c r="L32" s="26">
        <f>J32+K32</f>
        <v>0</v>
      </c>
      <c r="M32" s="26"/>
      <c r="N32" s="26"/>
      <c r="O32" s="35">
        <f t="shared" si="3"/>
        <v>156953</v>
      </c>
      <c r="P32" s="35">
        <v>157011</v>
      </c>
      <c r="Q32" s="35">
        <f t="shared" si="2"/>
        <v>58</v>
      </c>
      <c r="R32" s="35"/>
      <c r="S32" s="27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8"/>
  <sheetViews>
    <sheetView zoomScale="60" zoomScaleNormal="60" workbookViewId="0">
      <pane xSplit="9" ySplit="1" topLeftCell="L2" activePane="bottomRight" state="frozen"/>
      <selection activeCell="D28" sqref="D28"/>
      <selection pane="topRight" activeCell="D28" sqref="D28"/>
      <selection pane="bottomLeft" activeCell="D28" sqref="D28"/>
      <selection pane="bottomRight" activeCell="P28" sqref="P28"/>
    </sheetView>
  </sheetViews>
  <sheetFormatPr defaultColWidth="9" defaultRowHeight="15"/>
  <cols>
    <col min="1" max="1" width="11.42578125" style="1" customWidth="1"/>
    <col min="2" max="2" width="11.28515625" style="1" bestFit="1" customWidth="1"/>
    <col min="3" max="3" width="9" style="1"/>
    <col min="4" max="4" width="11.5703125" style="1" customWidth="1"/>
    <col min="5" max="5" width="18.28515625" style="1" customWidth="1"/>
    <col min="6" max="6" width="19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46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3" customFormat="1" ht="15.75">
      <c r="A2" s="91">
        <v>44105</v>
      </c>
      <c r="B2" s="20" t="s">
        <v>65</v>
      </c>
      <c r="C2" s="20" t="s">
        <v>30</v>
      </c>
      <c r="D2" s="18" t="s">
        <v>66</v>
      </c>
      <c r="E2" s="92" t="s">
        <v>86</v>
      </c>
      <c r="F2" s="93"/>
      <c r="G2" s="93"/>
      <c r="H2" s="102"/>
      <c r="I2" s="94"/>
      <c r="J2" s="94"/>
      <c r="K2" s="94"/>
      <c r="L2" s="95">
        <f>J2+K2</f>
        <v>0</v>
      </c>
      <c r="M2" s="94"/>
      <c r="N2" s="94"/>
      <c r="O2" s="98"/>
      <c r="P2" s="98"/>
      <c r="Q2" s="96">
        <f t="shared" ref="Q2:Q6" si="0">+P2-O2</f>
        <v>0</v>
      </c>
      <c r="R2" s="98"/>
      <c r="S2" s="98"/>
    </row>
    <row r="3" spans="1:19" s="13" customFormat="1" ht="15.75">
      <c r="A3" s="91">
        <v>44106</v>
      </c>
      <c r="B3" s="20" t="s">
        <v>65</v>
      </c>
      <c r="C3" s="20" t="s">
        <v>30</v>
      </c>
      <c r="D3" s="18" t="s">
        <v>66</v>
      </c>
      <c r="E3" s="82" t="s">
        <v>86</v>
      </c>
      <c r="F3" s="93"/>
      <c r="G3" s="93"/>
      <c r="H3" s="102"/>
      <c r="I3" s="94"/>
      <c r="J3" s="94"/>
      <c r="K3" s="94"/>
      <c r="L3" s="95">
        <f t="shared" ref="L3:L4" si="1">J3+K3</f>
        <v>0</v>
      </c>
      <c r="M3" s="94"/>
      <c r="N3" s="94"/>
      <c r="O3" s="98"/>
      <c r="P3" s="98"/>
      <c r="Q3" s="96">
        <f t="shared" si="0"/>
        <v>0</v>
      </c>
      <c r="R3" s="98"/>
      <c r="S3" s="98"/>
    </row>
    <row r="4" spans="1:19" s="13" customFormat="1" ht="15.75">
      <c r="A4" s="91">
        <v>44107</v>
      </c>
      <c r="B4" s="20" t="s">
        <v>65</v>
      </c>
      <c r="C4" s="20" t="s">
        <v>30</v>
      </c>
      <c r="D4" s="18" t="s">
        <v>66</v>
      </c>
      <c r="E4" s="82" t="s">
        <v>86</v>
      </c>
      <c r="F4" s="93"/>
      <c r="G4" s="93"/>
      <c r="H4" s="102"/>
      <c r="I4" s="94"/>
      <c r="J4" s="94"/>
      <c r="K4" s="94"/>
      <c r="L4" s="95">
        <f t="shared" si="1"/>
        <v>0</v>
      </c>
      <c r="M4" s="94"/>
      <c r="N4" s="94"/>
      <c r="O4" s="98"/>
      <c r="P4" s="98"/>
      <c r="Q4" s="96">
        <f t="shared" si="0"/>
        <v>0</v>
      </c>
      <c r="R4" s="98"/>
      <c r="S4" s="98"/>
    </row>
    <row r="5" spans="1:19" s="12" customFormat="1" ht="15" customHeight="1">
      <c r="A5" s="19">
        <v>44108</v>
      </c>
      <c r="B5" s="20" t="s">
        <v>65</v>
      </c>
      <c r="C5" s="20" t="s">
        <v>30</v>
      </c>
      <c r="D5" s="18" t="s">
        <v>66</v>
      </c>
      <c r="E5" s="82" t="s">
        <v>86</v>
      </c>
      <c r="F5" s="84">
        <v>2000026</v>
      </c>
      <c r="G5" s="83" t="s">
        <v>74</v>
      </c>
      <c r="H5" s="100" t="s">
        <v>75</v>
      </c>
      <c r="I5" s="76" t="s">
        <v>4</v>
      </c>
      <c r="J5" s="20">
        <v>214.95</v>
      </c>
      <c r="K5" s="20">
        <v>15.05</v>
      </c>
      <c r="L5" s="26">
        <f>J5+K5</f>
        <v>230</v>
      </c>
      <c r="M5" s="20">
        <v>19.13</v>
      </c>
      <c r="N5" s="20">
        <v>12.03</v>
      </c>
      <c r="O5" s="96">
        <v>89010</v>
      </c>
      <c r="P5" s="96">
        <v>89133</v>
      </c>
      <c r="Q5" s="96">
        <f t="shared" si="0"/>
        <v>123</v>
      </c>
      <c r="R5" s="96">
        <v>89126</v>
      </c>
      <c r="S5" s="97"/>
    </row>
    <row r="6" spans="1:19" ht="15" customHeight="1">
      <c r="A6" s="24">
        <f>+A5+1</f>
        <v>44109</v>
      </c>
      <c r="B6" s="20" t="s">
        <v>65</v>
      </c>
      <c r="C6" s="20" t="s">
        <v>30</v>
      </c>
      <c r="D6" s="18" t="s">
        <v>66</v>
      </c>
      <c r="E6" s="82" t="s">
        <v>86</v>
      </c>
      <c r="F6" s="83">
        <v>2000043</v>
      </c>
      <c r="G6" s="83" t="s">
        <v>74</v>
      </c>
      <c r="H6" s="100" t="s">
        <v>75</v>
      </c>
      <c r="I6" s="76" t="s">
        <v>4</v>
      </c>
      <c r="J6" s="23">
        <v>205.61</v>
      </c>
      <c r="K6" s="23">
        <v>14.39</v>
      </c>
      <c r="L6" s="26">
        <f>J6+K6</f>
        <v>220</v>
      </c>
      <c r="M6" s="23">
        <v>19.13</v>
      </c>
      <c r="N6" s="23">
        <v>11.5</v>
      </c>
      <c r="O6" s="96">
        <v>89133</v>
      </c>
      <c r="P6" s="96">
        <v>89240</v>
      </c>
      <c r="Q6" s="96">
        <f t="shared" si="0"/>
        <v>107</v>
      </c>
      <c r="R6" s="96">
        <v>89233</v>
      </c>
      <c r="S6" s="97"/>
    </row>
    <row r="7" spans="1:19" ht="15" customHeight="1">
      <c r="A7" s="24">
        <f t="shared" ref="A7:A31" si="2">+A6+1</f>
        <v>44110</v>
      </c>
      <c r="B7" s="20" t="s">
        <v>65</v>
      </c>
      <c r="C7" s="20" t="s">
        <v>30</v>
      </c>
      <c r="D7" s="18" t="s">
        <v>66</v>
      </c>
      <c r="E7" s="82" t="s">
        <v>86</v>
      </c>
      <c r="F7" s="85">
        <v>2000056</v>
      </c>
      <c r="G7" s="83" t="s">
        <v>74</v>
      </c>
      <c r="H7" s="100" t="s">
        <v>75</v>
      </c>
      <c r="I7" s="76" t="s">
        <v>4</v>
      </c>
      <c r="J7" s="27">
        <v>186.92</v>
      </c>
      <c r="K7" s="27">
        <v>13.08</v>
      </c>
      <c r="L7" s="26">
        <f t="shared" ref="L7:L36" si="3">J7+K7</f>
        <v>200</v>
      </c>
      <c r="M7" s="27">
        <v>19.13</v>
      </c>
      <c r="N7" s="27">
        <v>10.46</v>
      </c>
      <c r="O7" s="96">
        <v>89240</v>
      </c>
      <c r="P7" s="96">
        <v>89346</v>
      </c>
      <c r="Q7" s="96">
        <f t="shared" ref="Q7:Q36" si="4">+P7-O7</f>
        <v>106</v>
      </c>
      <c r="R7" s="96">
        <v>89339</v>
      </c>
      <c r="S7" s="97"/>
    </row>
    <row r="8" spans="1:19" ht="15" customHeight="1">
      <c r="A8" s="24">
        <f t="shared" si="2"/>
        <v>44111</v>
      </c>
      <c r="B8" s="20" t="s">
        <v>65</v>
      </c>
      <c r="C8" s="20" t="s">
        <v>30</v>
      </c>
      <c r="D8" s="18" t="s">
        <v>66</v>
      </c>
      <c r="E8" s="82" t="s">
        <v>86</v>
      </c>
      <c r="F8" s="85" t="s">
        <v>102</v>
      </c>
      <c r="G8" s="85" t="s">
        <v>74</v>
      </c>
      <c r="H8" s="100" t="s">
        <v>75</v>
      </c>
      <c r="I8" s="76" t="s">
        <v>4</v>
      </c>
      <c r="J8" s="27">
        <v>158.88</v>
      </c>
      <c r="K8" s="27">
        <v>11.12</v>
      </c>
      <c r="L8" s="26">
        <f t="shared" si="3"/>
        <v>170</v>
      </c>
      <c r="M8" s="27">
        <v>19.13</v>
      </c>
      <c r="N8" s="27">
        <v>8.89</v>
      </c>
      <c r="O8" s="96">
        <v>89346</v>
      </c>
      <c r="P8" s="96">
        <v>89436</v>
      </c>
      <c r="Q8" s="96">
        <f t="shared" si="4"/>
        <v>90</v>
      </c>
      <c r="R8" s="96">
        <v>89429</v>
      </c>
      <c r="S8" s="97"/>
    </row>
    <row r="9" spans="1:19" ht="15" customHeight="1">
      <c r="A9" s="24">
        <f t="shared" si="2"/>
        <v>44112</v>
      </c>
      <c r="B9" s="20" t="s">
        <v>65</v>
      </c>
      <c r="C9" s="20" t="s">
        <v>30</v>
      </c>
      <c r="D9" s="18" t="s">
        <v>66</v>
      </c>
      <c r="E9" s="82" t="s">
        <v>86</v>
      </c>
      <c r="F9" s="29" t="s">
        <v>117</v>
      </c>
      <c r="G9" s="85" t="s">
        <v>74</v>
      </c>
      <c r="H9" s="100" t="s">
        <v>75</v>
      </c>
      <c r="I9" s="76" t="s">
        <v>4</v>
      </c>
      <c r="J9" s="26">
        <v>205.61</v>
      </c>
      <c r="K9" s="26">
        <v>14.39</v>
      </c>
      <c r="L9" s="26">
        <f t="shared" si="3"/>
        <v>220</v>
      </c>
      <c r="M9" s="26">
        <v>19.13</v>
      </c>
      <c r="N9" s="26">
        <v>11.5</v>
      </c>
      <c r="O9" s="35">
        <v>89436</v>
      </c>
      <c r="P9" s="35">
        <v>89544</v>
      </c>
      <c r="Q9" s="34">
        <f t="shared" si="4"/>
        <v>108</v>
      </c>
      <c r="R9" s="35">
        <v>89537</v>
      </c>
      <c r="S9" s="27"/>
    </row>
    <row r="10" spans="1:19" ht="15" customHeight="1">
      <c r="A10" s="24">
        <f t="shared" si="2"/>
        <v>44113</v>
      </c>
      <c r="B10" s="20" t="s">
        <v>65</v>
      </c>
      <c r="C10" s="20" t="s">
        <v>30</v>
      </c>
      <c r="D10" s="18" t="s">
        <v>66</v>
      </c>
      <c r="E10" s="82" t="s">
        <v>86</v>
      </c>
      <c r="F10" s="29" t="s">
        <v>127</v>
      </c>
      <c r="G10" s="85" t="s">
        <v>74</v>
      </c>
      <c r="H10" s="100" t="s">
        <v>75</v>
      </c>
      <c r="I10" s="76" t="s">
        <v>4</v>
      </c>
      <c r="J10" s="27">
        <v>224.3</v>
      </c>
      <c r="K10" s="27">
        <v>15.7</v>
      </c>
      <c r="L10" s="26">
        <f t="shared" si="3"/>
        <v>240</v>
      </c>
      <c r="M10" s="27">
        <v>19.13</v>
      </c>
      <c r="N10" s="27">
        <v>12.55</v>
      </c>
      <c r="O10" s="35">
        <v>89544</v>
      </c>
      <c r="P10" s="35">
        <v>89677</v>
      </c>
      <c r="Q10" s="34">
        <f t="shared" si="4"/>
        <v>133</v>
      </c>
      <c r="R10" s="35">
        <v>89669</v>
      </c>
      <c r="S10" s="27"/>
    </row>
    <row r="11" spans="1:19" ht="15" customHeight="1">
      <c r="A11" s="24">
        <f t="shared" si="2"/>
        <v>44114</v>
      </c>
      <c r="B11" s="20" t="s">
        <v>65</v>
      </c>
      <c r="C11" s="20" t="s">
        <v>30</v>
      </c>
      <c r="D11" s="18" t="s">
        <v>66</v>
      </c>
      <c r="E11" s="82" t="s">
        <v>86</v>
      </c>
      <c r="F11" s="29" t="s">
        <v>139</v>
      </c>
      <c r="G11" s="85" t="s">
        <v>74</v>
      </c>
      <c r="H11" s="100" t="s">
        <v>75</v>
      </c>
      <c r="I11" s="76" t="s">
        <v>4</v>
      </c>
      <c r="J11" s="27">
        <v>214.95</v>
      </c>
      <c r="K11" s="27">
        <v>15.05</v>
      </c>
      <c r="L11" s="26">
        <f t="shared" si="3"/>
        <v>230</v>
      </c>
      <c r="M11" s="27">
        <v>19.43</v>
      </c>
      <c r="N11" s="27">
        <v>11.84</v>
      </c>
      <c r="O11" s="35">
        <v>89677</v>
      </c>
      <c r="P11" s="35">
        <v>89776</v>
      </c>
      <c r="Q11" s="34">
        <f t="shared" ref="Q11" si="5">+P11-O11</f>
        <v>99</v>
      </c>
      <c r="R11" s="35">
        <v>89769</v>
      </c>
      <c r="S11" s="27"/>
    </row>
    <row r="12" spans="1:19" ht="15" customHeight="1">
      <c r="A12" s="24">
        <f t="shared" si="2"/>
        <v>44115</v>
      </c>
      <c r="B12" s="20" t="s">
        <v>65</v>
      </c>
      <c r="C12" s="20" t="s">
        <v>30</v>
      </c>
      <c r="D12" s="18" t="s">
        <v>66</v>
      </c>
      <c r="E12" s="82" t="s">
        <v>86</v>
      </c>
      <c r="F12" s="85" t="s">
        <v>151</v>
      </c>
      <c r="G12" s="85" t="s">
        <v>74</v>
      </c>
      <c r="H12" s="100" t="s">
        <v>75</v>
      </c>
      <c r="I12" s="76" t="s">
        <v>4</v>
      </c>
      <c r="J12" s="27">
        <v>205.61</v>
      </c>
      <c r="K12" s="27">
        <v>14.39</v>
      </c>
      <c r="L12" s="26">
        <f t="shared" si="3"/>
        <v>220</v>
      </c>
      <c r="M12" s="27">
        <v>19.43</v>
      </c>
      <c r="N12" s="27">
        <v>11.33</v>
      </c>
      <c r="O12" s="35">
        <v>89776</v>
      </c>
      <c r="P12" s="35">
        <v>89892</v>
      </c>
      <c r="Q12" s="34">
        <f t="shared" si="4"/>
        <v>116</v>
      </c>
      <c r="R12" s="35">
        <v>89885</v>
      </c>
      <c r="S12" s="27"/>
    </row>
    <row r="13" spans="1:19" ht="15" customHeight="1">
      <c r="A13" s="24">
        <f t="shared" si="2"/>
        <v>44116</v>
      </c>
      <c r="B13" s="20" t="s">
        <v>65</v>
      </c>
      <c r="C13" s="20" t="s">
        <v>30</v>
      </c>
      <c r="D13" s="18" t="s">
        <v>66</v>
      </c>
      <c r="E13" s="82" t="s">
        <v>86</v>
      </c>
      <c r="F13" s="29" t="s">
        <v>166</v>
      </c>
      <c r="G13" s="85" t="s">
        <v>74</v>
      </c>
      <c r="H13" s="100" t="s">
        <v>75</v>
      </c>
      <c r="I13" s="76" t="s">
        <v>4</v>
      </c>
      <c r="J13" s="26">
        <v>186.92</v>
      </c>
      <c r="K13" s="26">
        <v>13.08</v>
      </c>
      <c r="L13" s="26">
        <f t="shared" si="3"/>
        <v>200</v>
      </c>
      <c r="M13" s="26">
        <v>19.43</v>
      </c>
      <c r="N13" s="26">
        <v>10.3</v>
      </c>
      <c r="O13" s="35">
        <v>89892</v>
      </c>
      <c r="P13" s="35">
        <v>89987</v>
      </c>
      <c r="Q13" s="34">
        <f t="shared" si="4"/>
        <v>95</v>
      </c>
      <c r="R13" s="35">
        <v>89990</v>
      </c>
      <c r="S13" s="27"/>
    </row>
    <row r="14" spans="1:19" ht="15" customHeight="1">
      <c r="A14" s="24">
        <f t="shared" si="2"/>
        <v>44117</v>
      </c>
      <c r="B14" s="20" t="s">
        <v>65</v>
      </c>
      <c r="C14" s="20" t="s">
        <v>30</v>
      </c>
      <c r="D14" s="18" t="s">
        <v>66</v>
      </c>
      <c r="E14" s="82" t="s">
        <v>86</v>
      </c>
      <c r="F14" s="87"/>
      <c r="G14" s="87"/>
      <c r="H14" s="101"/>
      <c r="I14" s="77"/>
      <c r="J14" s="37"/>
      <c r="K14" s="37"/>
      <c r="L14" s="78"/>
      <c r="M14" s="37"/>
      <c r="N14" s="37"/>
      <c r="O14" s="38"/>
      <c r="P14" s="38"/>
      <c r="Q14" s="38"/>
      <c r="R14" s="38"/>
      <c r="S14" s="27"/>
    </row>
    <row r="15" spans="1:19" ht="15" customHeight="1">
      <c r="A15" s="24">
        <f t="shared" si="2"/>
        <v>44118</v>
      </c>
      <c r="B15" s="20" t="s">
        <v>65</v>
      </c>
      <c r="C15" s="20" t="s">
        <v>30</v>
      </c>
      <c r="D15" s="18" t="s">
        <v>66</v>
      </c>
      <c r="E15" s="82" t="s">
        <v>86</v>
      </c>
      <c r="F15" s="85" t="s">
        <v>176</v>
      </c>
      <c r="G15" s="85" t="s">
        <v>74</v>
      </c>
      <c r="H15" s="100" t="s">
        <v>75</v>
      </c>
      <c r="I15" s="76" t="s">
        <v>4</v>
      </c>
      <c r="J15" s="27">
        <v>205.61</v>
      </c>
      <c r="K15" s="27">
        <v>14.39</v>
      </c>
      <c r="L15" s="26">
        <f t="shared" ref="L15:L34" si="6">J15+K15</f>
        <v>220</v>
      </c>
      <c r="M15" s="27">
        <v>19.43</v>
      </c>
      <c r="N15" s="27">
        <v>11.33</v>
      </c>
      <c r="O15" s="35">
        <v>89987</v>
      </c>
      <c r="P15" s="35">
        <v>90097</v>
      </c>
      <c r="Q15" s="34">
        <f t="shared" ref="Q15:Q24" si="7">+P15-O15</f>
        <v>110</v>
      </c>
      <c r="R15" s="35">
        <v>90090</v>
      </c>
      <c r="S15" s="27"/>
    </row>
    <row r="16" spans="1:19" ht="15" customHeight="1">
      <c r="A16" s="24">
        <f t="shared" si="2"/>
        <v>44119</v>
      </c>
      <c r="B16" s="20" t="s">
        <v>65</v>
      </c>
      <c r="C16" s="20" t="s">
        <v>30</v>
      </c>
      <c r="D16" s="18" t="s">
        <v>66</v>
      </c>
      <c r="E16" s="82" t="s">
        <v>86</v>
      </c>
      <c r="F16" s="85" t="s">
        <v>188</v>
      </c>
      <c r="G16" s="29" t="s">
        <v>72</v>
      </c>
      <c r="H16" s="30" t="s">
        <v>73</v>
      </c>
      <c r="I16" s="21" t="s">
        <v>4</v>
      </c>
      <c r="J16" s="27">
        <v>186.92</v>
      </c>
      <c r="K16" s="27">
        <v>13.08</v>
      </c>
      <c r="L16" s="26">
        <f t="shared" si="6"/>
        <v>200</v>
      </c>
      <c r="M16" s="27">
        <v>19.43</v>
      </c>
      <c r="N16" s="27">
        <v>10.29</v>
      </c>
      <c r="O16" s="35">
        <v>90097</v>
      </c>
      <c r="P16" s="35">
        <v>90189</v>
      </c>
      <c r="Q16" s="34">
        <f t="shared" si="7"/>
        <v>92</v>
      </c>
      <c r="R16" s="35">
        <v>90183</v>
      </c>
      <c r="S16" s="27"/>
    </row>
    <row r="17" spans="1:19" ht="15" customHeight="1">
      <c r="A17" s="24">
        <f t="shared" si="2"/>
        <v>44120</v>
      </c>
      <c r="B17" s="20" t="s">
        <v>65</v>
      </c>
      <c r="C17" s="20" t="s">
        <v>30</v>
      </c>
      <c r="D17" s="18" t="s">
        <v>66</v>
      </c>
      <c r="E17" s="82" t="s">
        <v>86</v>
      </c>
      <c r="F17" s="87"/>
      <c r="G17" s="87"/>
      <c r="H17" s="101"/>
      <c r="I17" s="77"/>
      <c r="J17" s="37"/>
      <c r="K17" s="37"/>
      <c r="L17" s="26">
        <f t="shared" si="6"/>
        <v>0</v>
      </c>
      <c r="M17" s="37"/>
      <c r="N17" s="37"/>
      <c r="O17" s="38"/>
      <c r="P17" s="38"/>
      <c r="Q17" s="34">
        <f t="shared" si="7"/>
        <v>0</v>
      </c>
      <c r="R17" s="38"/>
      <c r="S17" s="27"/>
    </row>
    <row r="18" spans="1:19" ht="15" customHeight="1">
      <c r="A18" s="24">
        <f t="shared" si="2"/>
        <v>44121</v>
      </c>
      <c r="B18" s="20" t="s">
        <v>65</v>
      </c>
      <c r="C18" s="20" t="s">
        <v>30</v>
      </c>
      <c r="D18" s="18" t="s">
        <v>66</v>
      </c>
      <c r="E18" s="82" t="s">
        <v>86</v>
      </c>
      <c r="F18" s="85" t="s">
        <v>199</v>
      </c>
      <c r="G18" s="85" t="s">
        <v>74</v>
      </c>
      <c r="H18" s="100" t="s">
        <v>75</v>
      </c>
      <c r="I18" s="76" t="s">
        <v>4</v>
      </c>
      <c r="J18" s="27">
        <v>214.95</v>
      </c>
      <c r="K18" s="27">
        <v>15.05</v>
      </c>
      <c r="L18" s="26">
        <f t="shared" si="6"/>
        <v>230</v>
      </c>
      <c r="M18" s="27">
        <v>19.13</v>
      </c>
      <c r="N18" s="27">
        <v>12.03</v>
      </c>
      <c r="O18" s="35">
        <v>90189</v>
      </c>
      <c r="P18" s="35">
        <v>90304</v>
      </c>
      <c r="Q18" s="34">
        <f t="shared" si="7"/>
        <v>115</v>
      </c>
      <c r="R18" s="35">
        <v>90296</v>
      </c>
      <c r="S18" s="27"/>
    </row>
    <row r="19" spans="1:19" ht="15" customHeight="1">
      <c r="A19" s="24">
        <f t="shared" si="2"/>
        <v>44122</v>
      </c>
      <c r="B19" s="20" t="s">
        <v>65</v>
      </c>
      <c r="C19" s="20" t="s">
        <v>30</v>
      </c>
      <c r="D19" s="18" t="s">
        <v>66</v>
      </c>
      <c r="E19" s="82" t="s">
        <v>86</v>
      </c>
      <c r="F19" s="107" t="s">
        <v>196</v>
      </c>
      <c r="G19" s="29" t="s">
        <v>72</v>
      </c>
      <c r="H19" s="30" t="s">
        <v>73</v>
      </c>
      <c r="I19" s="21" t="s">
        <v>4</v>
      </c>
      <c r="J19" s="104">
        <v>242.99</v>
      </c>
      <c r="K19" s="104">
        <v>17.010000000000002</v>
      </c>
      <c r="L19" s="26">
        <f t="shared" si="6"/>
        <v>260</v>
      </c>
      <c r="M19" s="104">
        <v>19.13</v>
      </c>
      <c r="N19" s="104">
        <v>13.59</v>
      </c>
      <c r="O19" s="103">
        <v>90304</v>
      </c>
      <c r="P19" s="103">
        <v>90442</v>
      </c>
      <c r="Q19" s="34">
        <f t="shared" si="7"/>
        <v>138</v>
      </c>
      <c r="R19" s="103">
        <v>90437</v>
      </c>
      <c r="S19" s="27"/>
    </row>
    <row r="20" spans="1:19" ht="15" customHeight="1">
      <c r="A20" s="24">
        <f t="shared" si="2"/>
        <v>44123</v>
      </c>
      <c r="B20" s="20" t="s">
        <v>65</v>
      </c>
      <c r="C20" s="20" t="s">
        <v>30</v>
      </c>
      <c r="D20" s="18" t="s">
        <v>66</v>
      </c>
      <c r="E20" s="82" t="s">
        <v>86</v>
      </c>
      <c r="F20" s="85" t="s">
        <v>220</v>
      </c>
      <c r="G20" s="29" t="s">
        <v>72</v>
      </c>
      <c r="H20" s="30" t="s">
        <v>73</v>
      </c>
      <c r="I20" s="21" t="s">
        <v>4</v>
      </c>
      <c r="J20" s="27">
        <v>224.3</v>
      </c>
      <c r="K20" s="27">
        <v>15.7</v>
      </c>
      <c r="L20" s="26">
        <f t="shared" si="6"/>
        <v>240</v>
      </c>
      <c r="M20" s="27">
        <v>19.13</v>
      </c>
      <c r="N20" s="27">
        <v>12.54</v>
      </c>
      <c r="O20" s="35">
        <v>90442</v>
      </c>
      <c r="P20" s="35">
        <v>90554</v>
      </c>
      <c r="Q20" s="34">
        <f t="shared" si="7"/>
        <v>112</v>
      </c>
      <c r="R20" s="35">
        <v>90549</v>
      </c>
      <c r="S20" s="27"/>
    </row>
    <row r="21" spans="1:19" ht="15" customHeight="1">
      <c r="A21" s="24">
        <f t="shared" si="2"/>
        <v>44124</v>
      </c>
      <c r="B21" s="20" t="s">
        <v>65</v>
      </c>
      <c r="C21" s="20" t="s">
        <v>30</v>
      </c>
      <c r="D21" s="18" t="s">
        <v>66</v>
      </c>
      <c r="E21" s="82" t="s">
        <v>86</v>
      </c>
      <c r="F21" s="85" t="s">
        <v>234</v>
      </c>
      <c r="G21" s="29" t="s">
        <v>72</v>
      </c>
      <c r="H21" s="30" t="s">
        <v>73</v>
      </c>
      <c r="I21" s="21" t="s">
        <v>4</v>
      </c>
      <c r="J21" s="27">
        <v>214.95</v>
      </c>
      <c r="K21" s="27">
        <v>15.05</v>
      </c>
      <c r="L21" s="26">
        <f t="shared" si="6"/>
        <v>230</v>
      </c>
      <c r="M21" s="27">
        <v>19.43</v>
      </c>
      <c r="N21" s="27">
        <v>11.83</v>
      </c>
      <c r="O21" s="35">
        <v>90554</v>
      </c>
      <c r="P21" s="35">
        <v>90682</v>
      </c>
      <c r="Q21" s="34">
        <f t="shared" si="7"/>
        <v>128</v>
      </c>
      <c r="R21" s="35">
        <v>90674</v>
      </c>
      <c r="S21" s="27"/>
    </row>
    <row r="22" spans="1:19" ht="15" customHeight="1">
      <c r="A22" s="24">
        <f t="shared" si="2"/>
        <v>44125</v>
      </c>
      <c r="B22" s="20" t="s">
        <v>65</v>
      </c>
      <c r="C22" s="20" t="s">
        <v>30</v>
      </c>
      <c r="D22" s="18" t="s">
        <v>66</v>
      </c>
      <c r="E22" s="82" t="s">
        <v>86</v>
      </c>
      <c r="F22" s="85" t="s">
        <v>244</v>
      </c>
      <c r="G22" s="29" t="s">
        <v>72</v>
      </c>
      <c r="H22" s="30" t="s">
        <v>73</v>
      </c>
      <c r="I22" s="21" t="s">
        <v>4</v>
      </c>
      <c r="J22" s="27">
        <v>177.57</v>
      </c>
      <c r="K22" s="27">
        <v>12.43</v>
      </c>
      <c r="L22" s="26">
        <f t="shared" si="6"/>
        <v>190</v>
      </c>
      <c r="M22" s="27">
        <v>19.43</v>
      </c>
      <c r="N22" s="27">
        <v>9.77</v>
      </c>
      <c r="O22" s="35">
        <v>90682</v>
      </c>
      <c r="P22" s="35">
        <v>90768</v>
      </c>
      <c r="Q22" s="34">
        <f t="shared" si="7"/>
        <v>86</v>
      </c>
      <c r="R22" s="35">
        <v>90763</v>
      </c>
      <c r="S22" s="27"/>
    </row>
    <row r="23" spans="1:19" ht="15" customHeight="1">
      <c r="A23" s="24">
        <f t="shared" si="2"/>
        <v>44126</v>
      </c>
      <c r="B23" s="20" t="s">
        <v>65</v>
      </c>
      <c r="C23" s="20" t="s">
        <v>30</v>
      </c>
      <c r="D23" s="18" t="s">
        <v>66</v>
      </c>
      <c r="E23" s="82" t="s">
        <v>86</v>
      </c>
      <c r="F23" s="85" t="s">
        <v>253</v>
      </c>
      <c r="G23" s="29" t="s">
        <v>72</v>
      </c>
      <c r="H23" s="30" t="s">
        <v>73</v>
      </c>
      <c r="I23" s="21" t="s">
        <v>4</v>
      </c>
      <c r="J23" s="27">
        <v>242.99</v>
      </c>
      <c r="K23" s="27">
        <v>17.010000000000002</v>
      </c>
      <c r="L23" s="26">
        <f t="shared" si="6"/>
        <v>260</v>
      </c>
      <c r="M23" s="27">
        <v>19.43</v>
      </c>
      <c r="N23" s="27">
        <v>13.38</v>
      </c>
      <c r="O23" s="35">
        <v>90768</v>
      </c>
      <c r="P23" s="35">
        <v>90901</v>
      </c>
      <c r="Q23" s="34">
        <f t="shared" si="7"/>
        <v>133</v>
      </c>
      <c r="R23" s="35">
        <v>90896</v>
      </c>
      <c r="S23" s="27"/>
    </row>
    <row r="24" spans="1:19" ht="15" customHeight="1">
      <c r="A24" s="24">
        <f t="shared" si="2"/>
        <v>44127</v>
      </c>
      <c r="B24" s="20" t="s">
        <v>65</v>
      </c>
      <c r="C24" s="20" t="s">
        <v>30</v>
      </c>
      <c r="D24" s="18" t="s">
        <v>66</v>
      </c>
      <c r="E24" s="82" t="s">
        <v>86</v>
      </c>
      <c r="F24" s="29" t="s">
        <v>264</v>
      </c>
      <c r="G24" s="29" t="s">
        <v>72</v>
      </c>
      <c r="H24" s="30" t="s">
        <v>73</v>
      </c>
      <c r="I24" s="21" t="s">
        <v>4</v>
      </c>
      <c r="J24" s="26">
        <v>242.99</v>
      </c>
      <c r="K24" s="26">
        <v>17.010000000000002</v>
      </c>
      <c r="L24" s="26">
        <f t="shared" si="6"/>
        <v>260</v>
      </c>
      <c r="M24" s="26">
        <v>19.43</v>
      </c>
      <c r="N24" s="26">
        <v>13.38</v>
      </c>
      <c r="O24" s="35">
        <v>90901</v>
      </c>
      <c r="P24" s="35">
        <v>91024</v>
      </c>
      <c r="Q24" s="34">
        <f t="shared" si="7"/>
        <v>123</v>
      </c>
      <c r="R24" s="35">
        <v>91019</v>
      </c>
      <c r="S24" s="27"/>
    </row>
    <row r="25" spans="1:19" ht="15" customHeight="1">
      <c r="A25" s="24">
        <f t="shared" si="2"/>
        <v>44128</v>
      </c>
      <c r="B25" s="20" t="s">
        <v>65</v>
      </c>
      <c r="C25" s="20" t="s">
        <v>30</v>
      </c>
      <c r="D25" s="18" t="s">
        <v>66</v>
      </c>
      <c r="E25" s="82" t="s">
        <v>86</v>
      </c>
      <c r="F25" s="85" t="s">
        <v>274</v>
      </c>
      <c r="G25" s="29" t="s">
        <v>72</v>
      </c>
      <c r="H25" s="30" t="s">
        <v>73</v>
      </c>
      <c r="I25" s="21" t="s">
        <v>4</v>
      </c>
      <c r="J25" s="27">
        <v>308.41000000000003</v>
      </c>
      <c r="K25" s="27">
        <v>21.59</v>
      </c>
      <c r="L25" s="26">
        <f t="shared" si="6"/>
        <v>330</v>
      </c>
      <c r="M25" s="27">
        <v>19.43</v>
      </c>
      <c r="N25" s="27">
        <v>21.59</v>
      </c>
      <c r="O25" s="35">
        <v>91024</v>
      </c>
      <c r="P25" s="35">
        <v>91187</v>
      </c>
      <c r="Q25" s="34">
        <f t="shared" si="4"/>
        <v>163</v>
      </c>
      <c r="R25" s="35">
        <v>91182</v>
      </c>
      <c r="S25" s="27"/>
    </row>
    <row r="26" spans="1:19" ht="15" customHeight="1">
      <c r="A26" s="24">
        <f t="shared" si="2"/>
        <v>44129</v>
      </c>
      <c r="B26" s="20" t="s">
        <v>65</v>
      </c>
      <c r="C26" s="20" t="s">
        <v>30</v>
      </c>
      <c r="D26" s="18" t="s">
        <v>66</v>
      </c>
      <c r="E26" s="82" t="s">
        <v>86</v>
      </c>
      <c r="F26" s="29" t="s">
        <v>287</v>
      </c>
      <c r="G26" s="29" t="s">
        <v>72</v>
      </c>
      <c r="H26" s="30" t="s">
        <v>73</v>
      </c>
      <c r="I26" s="21" t="s">
        <v>4</v>
      </c>
      <c r="J26" s="26">
        <v>299.07</v>
      </c>
      <c r="K26" s="26">
        <v>20.93</v>
      </c>
      <c r="L26" s="26">
        <f t="shared" si="6"/>
        <v>320</v>
      </c>
      <c r="M26" s="26">
        <v>19.43</v>
      </c>
      <c r="N26" s="26">
        <v>16.47</v>
      </c>
      <c r="O26" s="35">
        <v>91187</v>
      </c>
      <c r="P26" s="35">
        <v>91367</v>
      </c>
      <c r="Q26" s="34">
        <f t="shared" si="4"/>
        <v>180</v>
      </c>
      <c r="R26" s="35">
        <v>91362</v>
      </c>
      <c r="S26" s="27"/>
    </row>
    <row r="27" spans="1:19" ht="15" customHeight="1">
      <c r="A27" s="24">
        <f t="shared" si="2"/>
        <v>44130</v>
      </c>
      <c r="B27" s="20" t="s">
        <v>65</v>
      </c>
      <c r="C27" s="20" t="s">
        <v>30</v>
      </c>
      <c r="D27" s="18" t="s">
        <v>66</v>
      </c>
      <c r="E27" s="82" t="s">
        <v>86</v>
      </c>
      <c r="F27" s="85" t="s">
        <v>298</v>
      </c>
      <c r="G27" s="29" t="s">
        <v>72</v>
      </c>
      <c r="H27" s="30" t="s">
        <v>73</v>
      </c>
      <c r="I27" s="21" t="s">
        <v>4</v>
      </c>
      <c r="J27" s="27">
        <v>233.64</v>
      </c>
      <c r="K27" s="27">
        <v>16.36</v>
      </c>
      <c r="L27" s="26">
        <f t="shared" si="6"/>
        <v>250</v>
      </c>
      <c r="M27" s="27">
        <v>19.43</v>
      </c>
      <c r="N27" s="27">
        <v>12.87</v>
      </c>
      <c r="O27" s="35">
        <v>91367</v>
      </c>
      <c r="P27" s="35">
        <v>91508</v>
      </c>
      <c r="Q27" s="34">
        <f t="shared" si="4"/>
        <v>141</v>
      </c>
      <c r="R27" s="35">
        <v>91503</v>
      </c>
      <c r="S27" s="27"/>
    </row>
    <row r="28" spans="1:19" ht="15" customHeight="1">
      <c r="A28" s="24">
        <f t="shared" si="2"/>
        <v>44131</v>
      </c>
      <c r="B28" s="20" t="s">
        <v>65</v>
      </c>
      <c r="C28" s="20" t="s">
        <v>30</v>
      </c>
      <c r="D28" s="18" t="s">
        <v>66</v>
      </c>
      <c r="E28" s="82" t="s">
        <v>86</v>
      </c>
      <c r="F28" s="85" t="s">
        <v>306</v>
      </c>
      <c r="G28" s="85" t="s">
        <v>74</v>
      </c>
      <c r="H28" s="100" t="s">
        <v>75</v>
      </c>
      <c r="I28" s="76" t="s">
        <v>4</v>
      </c>
      <c r="J28" s="27">
        <v>299.07</v>
      </c>
      <c r="K28" s="27">
        <v>20.93</v>
      </c>
      <c r="L28" s="26">
        <f t="shared" si="6"/>
        <v>320</v>
      </c>
      <c r="M28" s="27">
        <v>19.43</v>
      </c>
      <c r="N28" s="27">
        <v>16.47</v>
      </c>
      <c r="O28" s="35">
        <v>91508</v>
      </c>
      <c r="P28" s="35">
        <v>91662</v>
      </c>
      <c r="Q28" s="34">
        <f t="shared" si="4"/>
        <v>154</v>
      </c>
      <c r="R28" s="35">
        <v>91655</v>
      </c>
      <c r="S28" s="27"/>
    </row>
    <row r="29" spans="1:19" ht="15" customHeight="1">
      <c r="A29" s="24">
        <f t="shared" si="2"/>
        <v>44132</v>
      </c>
      <c r="B29" s="20" t="s">
        <v>65</v>
      </c>
      <c r="C29" s="20" t="s">
        <v>30</v>
      </c>
      <c r="D29" s="18" t="s">
        <v>66</v>
      </c>
      <c r="E29" s="82" t="s">
        <v>86</v>
      </c>
      <c r="F29" s="85"/>
      <c r="G29" s="83"/>
      <c r="H29" s="100"/>
      <c r="I29" s="76"/>
      <c r="J29" s="26"/>
      <c r="K29" s="26"/>
      <c r="L29" s="26">
        <f t="shared" si="6"/>
        <v>0</v>
      </c>
      <c r="M29" s="26"/>
      <c r="N29" s="26"/>
      <c r="O29" s="35">
        <v>0</v>
      </c>
      <c r="P29" s="35">
        <v>0</v>
      </c>
      <c r="Q29" s="34">
        <f t="shared" si="4"/>
        <v>0</v>
      </c>
      <c r="R29" s="35"/>
      <c r="S29" s="27"/>
    </row>
    <row r="30" spans="1:19" ht="15" customHeight="1">
      <c r="A30" s="24">
        <f t="shared" si="2"/>
        <v>44133</v>
      </c>
      <c r="B30" s="20" t="s">
        <v>65</v>
      </c>
      <c r="C30" s="20" t="s">
        <v>30</v>
      </c>
      <c r="D30" s="18" t="s">
        <v>66</v>
      </c>
      <c r="E30" s="82" t="s">
        <v>86</v>
      </c>
      <c r="F30" s="85"/>
      <c r="G30" s="83"/>
      <c r="H30" s="100"/>
      <c r="I30" s="76"/>
      <c r="J30" s="27"/>
      <c r="K30" s="27"/>
      <c r="L30" s="26">
        <f t="shared" si="6"/>
        <v>0</v>
      </c>
      <c r="M30" s="27"/>
      <c r="N30" s="27"/>
      <c r="O30" s="35">
        <f t="shared" ref="O30:O36" si="8">+P29</f>
        <v>0</v>
      </c>
      <c r="P30" s="35">
        <v>0</v>
      </c>
      <c r="Q30" s="34">
        <f t="shared" si="4"/>
        <v>0</v>
      </c>
      <c r="R30" s="35"/>
      <c r="S30" s="27"/>
    </row>
    <row r="31" spans="1:19" ht="15" customHeight="1">
      <c r="A31" s="24">
        <f t="shared" si="2"/>
        <v>44134</v>
      </c>
      <c r="B31" s="20" t="s">
        <v>65</v>
      </c>
      <c r="C31" s="20" t="s">
        <v>30</v>
      </c>
      <c r="D31" s="18" t="s">
        <v>66</v>
      </c>
      <c r="E31" s="82" t="s">
        <v>86</v>
      </c>
      <c r="F31" s="85"/>
      <c r="G31" s="83"/>
      <c r="H31" s="100"/>
      <c r="I31" s="76"/>
      <c r="J31" s="26"/>
      <c r="K31" s="26"/>
      <c r="L31" s="26">
        <f t="shared" si="6"/>
        <v>0</v>
      </c>
      <c r="M31" s="26"/>
      <c r="N31" s="26"/>
      <c r="O31" s="35">
        <f t="shared" si="8"/>
        <v>0</v>
      </c>
      <c r="P31" s="35">
        <v>0</v>
      </c>
      <c r="Q31" s="34">
        <f t="shared" si="4"/>
        <v>0</v>
      </c>
      <c r="R31" s="35"/>
      <c r="S31" s="27"/>
    </row>
    <row r="32" spans="1:19" ht="15" customHeight="1">
      <c r="A32" s="24"/>
      <c r="B32" s="20"/>
      <c r="C32" s="20"/>
      <c r="D32" s="18"/>
      <c r="E32" s="82"/>
      <c r="F32" s="85"/>
      <c r="G32" s="83"/>
      <c r="H32" s="100"/>
      <c r="I32" s="76"/>
      <c r="J32" s="26"/>
      <c r="K32" s="26"/>
      <c r="L32" s="26">
        <f t="shared" si="6"/>
        <v>0</v>
      </c>
      <c r="M32" s="26"/>
      <c r="N32" s="26"/>
      <c r="O32" s="35">
        <f t="shared" si="8"/>
        <v>0</v>
      </c>
      <c r="P32" s="35">
        <v>0</v>
      </c>
      <c r="Q32" s="34">
        <f t="shared" si="4"/>
        <v>0</v>
      </c>
      <c r="R32" s="35"/>
      <c r="S32" s="27"/>
    </row>
    <row r="33" spans="1:19">
      <c r="A33" s="24"/>
      <c r="B33" s="20"/>
      <c r="C33" s="20"/>
      <c r="D33" s="27"/>
      <c r="E33" s="27"/>
      <c r="F33" s="29"/>
      <c r="G33" s="29"/>
      <c r="H33" s="22"/>
      <c r="I33" s="21"/>
      <c r="J33" s="26"/>
      <c r="K33" s="26"/>
      <c r="L33" s="26">
        <f t="shared" si="6"/>
        <v>0</v>
      </c>
      <c r="M33" s="26"/>
      <c r="N33" s="26"/>
      <c r="O33" s="35">
        <f t="shared" si="8"/>
        <v>0</v>
      </c>
      <c r="P33" s="35"/>
      <c r="Q33" s="34">
        <f t="shared" si="4"/>
        <v>0</v>
      </c>
      <c r="R33" s="35"/>
      <c r="S33" s="27"/>
    </row>
    <row r="34" spans="1:19">
      <c r="A34" s="24"/>
      <c r="B34" s="20"/>
      <c r="C34" s="20"/>
      <c r="D34" s="27"/>
      <c r="E34" s="27"/>
      <c r="F34" s="29"/>
      <c r="G34" s="29"/>
      <c r="H34" s="22"/>
      <c r="I34" s="29"/>
      <c r="J34" s="26"/>
      <c r="K34" s="26"/>
      <c r="L34" s="26">
        <f t="shared" si="6"/>
        <v>0</v>
      </c>
      <c r="M34" s="26"/>
      <c r="N34" s="26"/>
      <c r="O34" s="35">
        <f t="shared" si="8"/>
        <v>0</v>
      </c>
      <c r="P34" s="35"/>
      <c r="Q34" s="34">
        <f t="shared" si="4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3"/>
        <v>0</v>
      </c>
      <c r="M35" s="26"/>
      <c r="N35" s="26"/>
      <c r="O35" s="35">
        <f t="shared" si="8"/>
        <v>0</v>
      </c>
      <c r="P35" s="35"/>
      <c r="Q35" s="34">
        <f t="shared" si="4"/>
        <v>0</v>
      </c>
      <c r="R35" s="35"/>
      <c r="S35" s="27"/>
    </row>
    <row r="36" spans="1:19">
      <c r="A36" s="24"/>
      <c r="B36" s="20"/>
      <c r="C36" s="20"/>
      <c r="D36" s="27"/>
      <c r="E36" s="27"/>
      <c r="F36" s="30"/>
      <c r="G36" s="21"/>
      <c r="H36" s="22"/>
      <c r="I36" s="21"/>
      <c r="J36" s="26"/>
      <c r="K36" s="26"/>
      <c r="L36" s="26">
        <f t="shared" si="3"/>
        <v>0</v>
      </c>
      <c r="M36" s="26"/>
      <c r="N36" s="26"/>
      <c r="O36" s="35">
        <f t="shared" si="8"/>
        <v>0</v>
      </c>
      <c r="P36" s="35"/>
      <c r="Q36" s="38">
        <f t="shared" si="4"/>
        <v>0</v>
      </c>
      <c r="R36" s="35"/>
      <c r="S36" s="27"/>
    </row>
    <row r="37" spans="1:19" ht="15.75" thickBot="1">
      <c r="A37" s="14"/>
      <c r="F37" s="15"/>
      <c r="G37" s="15"/>
      <c r="H37" s="15"/>
      <c r="I37" s="15"/>
      <c r="J37" s="16">
        <f>SUM(J5:J36)</f>
        <v>4897.21</v>
      </c>
      <c r="K37" s="16">
        <f t="shared" ref="K37:N37" si="9">SUM(K5:K36)</f>
        <v>342.79</v>
      </c>
      <c r="L37" s="16">
        <f t="shared" si="9"/>
        <v>5240</v>
      </c>
      <c r="M37" s="15"/>
      <c r="N37" s="16">
        <f t="shared" si="9"/>
        <v>275.94000000000005</v>
      </c>
    </row>
    <row r="38" spans="1:19">
      <c r="A38" s="14"/>
    </row>
    <row r="39" spans="1:19">
      <c r="A39" s="14"/>
      <c r="G39" s="10"/>
      <c r="H39" s="11" t="s">
        <v>2</v>
      </c>
      <c r="I39" s="10"/>
      <c r="L39" s="9" t="e">
        <f>#REF!-L37</f>
        <v>#REF!</v>
      </c>
    </row>
    <row r="40" spans="1:19">
      <c r="A40" s="14"/>
      <c r="G40" s="8"/>
      <c r="I40" s="7">
        <v>24968</v>
      </c>
      <c r="J40" s="6">
        <v>29830</v>
      </c>
      <c r="L40" s="5">
        <f>J40-I40</f>
        <v>4862</v>
      </c>
    </row>
    <row r="41" spans="1:19">
      <c r="A41" s="14"/>
      <c r="G41" s="4"/>
      <c r="I41" s="3" t="s">
        <v>1</v>
      </c>
      <c r="J41" s="3" t="s">
        <v>0</v>
      </c>
      <c r="L41" s="2">
        <f>L40/N37</f>
        <v>17.61977241429296</v>
      </c>
    </row>
    <row r="42" spans="1:19">
      <c r="A42" s="14"/>
    </row>
    <row r="43" spans="1:19">
      <c r="A43" s="14"/>
      <c r="K43" s="73">
        <f>(20000-L37)</f>
        <v>14760</v>
      </c>
    </row>
    <row r="44" spans="1:19">
      <c r="A44" s="14"/>
    </row>
    <row r="45" spans="1:19">
      <c r="A45" s="14"/>
    </row>
    <row r="46" spans="1:19">
      <c r="A46" s="14"/>
      <c r="I46" s="73">
        <f>20000-L37</f>
        <v>14760</v>
      </c>
    </row>
    <row r="47" spans="1:19">
      <c r="A47" s="14"/>
    </row>
    <row r="48" spans="1:19">
      <c r="A48" s="14"/>
    </row>
  </sheetData>
  <phoneticPr fontId="7" type="noConversion"/>
  <pageMargins left="0.66" right="0.45" top="0.75" bottom="0.19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S46"/>
  <sheetViews>
    <sheetView zoomScale="71" zoomScaleNormal="71" workbookViewId="0">
      <selection activeCell="A2" sqref="A2:A31"/>
    </sheetView>
  </sheetViews>
  <sheetFormatPr defaultColWidth="9" defaultRowHeight="15"/>
  <cols>
    <col min="1" max="1" width="14.85546875" style="1" customWidth="1"/>
    <col min="2" max="2" width="11.28515625" style="1" bestFit="1" customWidth="1"/>
    <col min="3" max="3" width="9" style="1"/>
    <col min="4" max="4" width="11.5703125" style="1" customWidth="1"/>
    <col min="5" max="5" width="20.5703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46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37</v>
      </c>
      <c r="D2" s="18" t="s">
        <v>67</v>
      </c>
      <c r="E2" s="82" t="s">
        <v>87</v>
      </c>
      <c r="F2" s="88"/>
      <c r="G2" s="83"/>
      <c r="H2" s="100"/>
      <c r="I2" s="76"/>
      <c r="J2" s="20"/>
      <c r="K2" s="20"/>
      <c r="L2" s="26">
        <f t="shared" ref="L2:L6" si="0"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37</v>
      </c>
      <c r="D3" s="18" t="s">
        <v>67</v>
      </c>
      <c r="E3" s="82" t="s">
        <v>87</v>
      </c>
      <c r="F3" s="89"/>
      <c r="G3" s="29"/>
      <c r="H3" s="30"/>
      <c r="I3" s="21"/>
      <c r="J3" s="23"/>
      <c r="K3" s="23"/>
      <c r="L3" s="26">
        <f t="shared" si="0"/>
        <v>0</v>
      </c>
      <c r="M3" s="23"/>
      <c r="N3" s="23"/>
      <c r="O3" s="96"/>
      <c r="P3" s="96"/>
      <c r="Q3" s="96">
        <f t="shared" ref="Q3:Q6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37</v>
      </c>
      <c r="D4" s="18" t="s">
        <v>67</v>
      </c>
      <c r="E4" s="82" t="s">
        <v>87</v>
      </c>
      <c r="F4" s="90"/>
      <c r="G4" s="29"/>
      <c r="H4" s="30"/>
      <c r="I4" s="21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37</v>
      </c>
      <c r="D5" s="18" t="s">
        <v>67</v>
      </c>
      <c r="E5" s="82" t="s">
        <v>87</v>
      </c>
      <c r="F5" s="88">
        <v>2000033</v>
      </c>
      <c r="G5" s="83" t="s">
        <v>74</v>
      </c>
      <c r="H5" s="100" t="s">
        <v>75</v>
      </c>
      <c r="I5" s="76" t="s">
        <v>4</v>
      </c>
      <c r="J5" s="20">
        <v>383.18</v>
      </c>
      <c r="K5" s="20">
        <v>26.82</v>
      </c>
      <c r="L5" s="26">
        <f t="shared" si="0"/>
        <v>410</v>
      </c>
      <c r="M5" s="20">
        <v>19.13</v>
      </c>
      <c r="N5" s="20">
        <v>26.82</v>
      </c>
      <c r="O5" s="96">
        <v>134941</v>
      </c>
      <c r="P5" s="96">
        <v>135140</v>
      </c>
      <c r="Q5" s="96">
        <f t="shared" si="1"/>
        <v>199</v>
      </c>
      <c r="R5" s="96">
        <v>135133</v>
      </c>
      <c r="S5" s="97"/>
    </row>
    <row r="6" spans="1:19" ht="15" customHeight="1">
      <c r="A6" s="19">
        <v>44109</v>
      </c>
      <c r="B6" s="20" t="s">
        <v>65</v>
      </c>
      <c r="C6" s="20" t="s">
        <v>37</v>
      </c>
      <c r="D6" s="18" t="s">
        <v>67</v>
      </c>
      <c r="E6" s="82" t="s">
        <v>87</v>
      </c>
      <c r="F6" s="89">
        <v>2000035</v>
      </c>
      <c r="G6" s="29" t="s">
        <v>72</v>
      </c>
      <c r="H6" s="30" t="s">
        <v>73</v>
      </c>
      <c r="I6" s="21" t="s">
        <v>4</v>
      </c>
      <c r="J6" s="23">
        <v>504.67</v>
      </c>
      <c r="K6" s="23">
        <v>35.33</v>
      </c>
      <c r="L6" s="26">
        <f t="shared" si="0"/>
        <v>540</v>
      </c>
      <c r="M6" s="23">
        <v>19.13</v>
      </c>
      <c r="N6" s="23">
        <v>28.23</v>
      </c>
      <c r="O6" s="96">
        <v>135140</v>
      </c>
      <c r="P6" s="96">
        <v>135384</v>
      </c>
      <c r="Q6" s="96">
        <f t="shared" si="1"/>
        <v>244</v>
      </c>
      <c r="R6" s="96">
        <v>135379</v>
      </c>
      <c r="S6" s="97"/>
    </row>
    <row r="7" spans="1:19" ht="15" customHeight="1">
      <c r="A7" s="19">
        <v>44110</v>
      </c>
      <c r="B7" s="20" t="s">
        <v>65</v>
      </c>
      <c r="C7" s="20" t="s">
        <v>37</v>
      </c>
      <c r="D7" s="18" t="s">
        <v>67</v>
      </c>
      <c r="E7" s="82" t="s">
        <v>87</v>
      </c>
      <c r="F7" s="90">
        <v>2000044</v>
      </c>
      <c r="G7" s="29" t="s">
        <v>72</v>
      </c>
      <c r="H7" s="30" t="s">
        <v>73</v>
      </c>
      <c r="I7" s="21" t="s">
        <v>4</v>
      </c>
      <c r="J7" s="27">
        <v>485.98</v>
      </c>
      <c r="K7" s="27">
        <v>34.020000000000003</v>
      </c>
      <c r="L7" s="26">
        <f t="shared" ref="L7:L11" si="2">J7+K7</f>
        <v>520</v>
      </c>
      <c r="M7" s="27">
        <v>19.13</v>
      </c>
      <c r="N7" s="27">
        <v>27.18</v>
      </c>
      <c r="O7" s="35">
        <v>135384</v>
      </c>
      <c r="P7" s="35">
        <v>135618</v>
      </c>
      <c r="Q7" s="34">
        <f t="shared" ref="Q7:Q12" si="3">+P7-O7</f>
        <v>234</v>
      </c>
      <c r="R7" s="35">
        <v>135612</v>
      </c>
      <c r="S7" s="27"/>
    </row>
    <row r="8" spans="1:19" ht="15" customHeight="1">
      <c r="A8" s="19">
        <v>44111</v>
      </c>
      <c r="B8" s="20" t="s">
        <v>65</v>
      </c>
      <c r="C8" s="20" t="s">
        <v>37</v>
      </c>
      <c r="D8" s="18" t="s">
        <v>67</v>
      </c>
      <c r="E8" s="82" t="s">
        <v>87</v>
      </c>
      <c r="F8" s="90" t="s">
        <v>103</v>
      </c>
      <c r="G8" s="29" t="s">
        <v>72</v>
      </c>
      <c r="H8" s="30" t="s">
        <v>73</v>
      </c>
      <c r="I8" s="21" t="s">
        <v>4</v>
      </c>
      <c r="J8" s="27">
        <v>607.48</v>
      </c>
      <c r="K8" s="27">
        <v>42.52</v>
      </c>
      <c r="L8" s="26">
        <f t="shared" si="2"/>
        <v>650</v>
      </c>
      <c r="M8" s="27">
        <v>19.13</v>
      </c>
      <c r="N8" s="27">
        <v>33.979999999999997</v>
      </c>
      <c r="O8" s="35">
        <v>135618</v>
      </c>
      <c r="P8" s="35">
        <v>135902</v>
      </c>
      <c r="Q8" s="34">
        <f t="shared" si="3"/>
        <v>284</v>
      </c>
      <c r="R8" s="35">
        <v>135897</v>
      </c>
      <c r="S8" s="27"/>
    </row>
    <row r="9" spans="1:19" ht="15" customHeight="1">
      <c r="A9" s="19">
        <v>44112</v>
      </c>
      <c r="B9" s="20" t="s">
        <v>65</v>
      </c>
      <c r="C9" s="20" t="s">
        <v>37</v>
      </c>
      <c r="D9" s="18" t="s">
        <v>67</v>
      </c>
      <c r="E9" s="82" t="s">
        <v>87</v>
      </c>
      <c r="F9" s="90" t="s">
        <v>114</v>
      </c>
      <c r="G9" s="29" t="s">
        <v>72</v>
      </c>
      <c r="H9" s="30" t="s">
        <v>73</v>
      </c>
      <c r="I9" s="21" t="s">
        <v>4</v>
      </c>
      <c r="J9" s="27">
        <v>551.4</v>
      </c>
      <c r="K9" s="27">
        <v>38.6</v>
      </c>
      <c r="L9" s="26">
        <f t="shared" si="2"/>
        <v>590</v>
      </c>
      <c r="M9" s="27">
        <v>19.13</v>
      </c>
      <c r="N9" s="27">
        <v>30.84</v>
      </c>
      <c r="O9" s="35">
        <v>135902</v>
      </c>
      <c r="P9" s="35">
        <v>136136</v>
      </c>
      <c r="Q9" s="34">
        <f t="shared" si="3"/>
        <v>234</v>
      </c>
      <c r="R9" s="35">
        <v>136131</v>
      </c>
      <c r="S9" s="27"/>
    </row>
    <row r="10" spans="1:19" ht="15" customHeight="1">
      <c r="A10" s="19">
        <v>44113</v>
      </c>
      <c r="B10" s="20" t="s">
        <v>65</v>
      </c>
      <c r="C10" s="20" t="s">
        <v>37</v>
      </c>
      <c r="D10" s="18" t="s">
        <v>67</v>
      </c>
      <c r="E10" s="82" t="s">
        <v>87</v>
      </c>
      <c r="F10" s="90" t="s">
        <v>128</v>
      </c>
      <c r="G10" s="83" t="s">
        <v>74</v>
      </c>
      <c r="H10" s="100" t="s">
        <v>75</v>
      </c>
      <c r="I10" s="76" t="s">
        <v>4</v>
      </c>
      <c r="J10" s="27">
        <v>542.05999999999995</v>
      </c>
      <c r="K10" s="27">
        <v>37.94</v>
      </c>
      <c r="L10" s="26">
        <f t="shared" si="2"/>
        <v>580</v>
      </c>
      <c r="M10" s="27">
        <v>19.13</v>
      </c>
      <c r="N10" s="27">
        <v>30.32</v>
      </c>
      <c r="O10" s="35">
        <v>136136</v>
      </c>
      <c r="P10" s="35">
        <v>136375</v>
      </c>
      <c r="Q10" s="34">
        <f t="shared" si="3"/>
        <v>239</v>
      </c>
      <c r="R10" s="35">
        <v>136367</v>
      </c>
      <c r="S10" s="27"/>
    </row>
    <row r="11" spans="1:19" ht="15" customHeight="1">
      <c r="A11" s="19">
        <v>44114</v>
      </c>
      <c r="B11" s="20" t="s">
        <v>65</v>
      </c>
      <c r="C11" s="20" t="s">
        <v>37</v>
      </c>
      <c r="D11" s="18" t="s">
        <v>67</v>
      </c>
      <c r="E11" s="82" t="s">
        <v>87</v>
      </c>
      <c r="F11" s="85" t="s">
        <v>140</v>
      </c>
      <c r="G11" s="83" t="s">
        <v>74</v>
      </c>
      <c r="H11" s="100" t="s">
        <v>75</v>
      </c>
      <c r="I11" s="76" t="s">
        <v>4</v>
      </c>
      <c r="J11" s="27">
        <v>560.75</v>
      </c>
      <c r="K11" s="27">
        <v>39.25</v>
      </c>
      <c r="L11" s="26">
        <f t="shared" si="2"/>
        <v>600</v>
      </c>
      <c r="M11" s="27">
        <v>19.43</v>
      </c>
      <c r="N11" s="27">
        <v>30.88</v>
      </c>
      <c r="O11" s="35">
        <v>136375</v>
      </c>
      <c r="P11" s="35">
        <v>136611</v>
      </c>
      <c r="Q11" s="34">
        <f t="shared" si="3"/>
        <v>236</v>
      </c>
      <c r="R11" s="35">
        <v>136604</v>
      </c>
      <c r="S11" s="27"/>
    </row>
    <row r="12" spans="1:19" ht="15" customHeight="1">
      <c r="A12" s="19">
        <v>44115</v>
      </c>
      <c r="B12" s="20" t="s">
        <v>65</v>
      </c>
      <c r="C12" s="20" t="s">
        <v>37</v>
      </c>
      <c r="D12" s="18" t="s">
        <v>67</v>
      </c>
      <c r="E12" s="82" t="s">
        <v>87</v>
      </c>
      <c r="F12" s="29"/>
      <c r="G12" s="83"/>
      <c r="H12" s="100"/>
      <c r="I12" s="76"/>
      <c r="J12" s="27"/>
      <c r="K12" s="27"/>
      <c r="L12" s="26"/>
      <c r="M12" s="26"/>
      <c r="N12" s="26"/>
      <c r="O12" s="35">
        <v>136611</v>
      </c>
      <c r="P12" s="35">
        <v>136635</v>
      </c>
      <c r="Q12" s="34">
        <f t="shared" si="3"/>
        <v>24</v>
      </c>
      <c r="R12" s="35">
        <v>0</v>
      </c>
      <c r="S12" s="27" t="s">
        <v>153</v>
      </c>
    </row>
    <row r="13" spans="1:19" ht="15" customHeight="1">
      <c r="A13" s="19">
        <v>44116</v>
      </c>
      <c r="B13" s="20" t="s">
        <v>65</v>
      </c>
      <c r="C13" s="20" t="s">
        <v>37</v>
      </c>
      <c r="D13" s="18" t="s">
        <v>67</v>
      </c>
      <c r="E13" s="82" t="s">
        <v>87</v>
      </c>
      <c r="F13" s="29" t="s">
        <v>167</v>
      </c>
      <c r="G13" s="83" t="s">
        <v>74</v>
      </c>
      <c r="H13" s="100" t="s">
        <v>75</v>
      </c>
      <c r="I13" s="76" t="s">
        <v>4</v>
      </c>
      <c r="J13" s="27">
        <v>757.01</v>
      </c>
      <c r="K13" s="27">
        <v>52.99</v>
      </c>
      <c r="L13" s="26">
        <f t="shared" ref="L13" si="4">J13+K13</f>
        <v>810</v>
      </c>
      <c r="M13" s="26">
        <v>19.43</v>
      </c>
      <c r="N13" s="26">
        <v>41.69</v>
      </c>
      <c r="O13" s="35">
        <v>136635</v>
      </c>
      <c r="P13" s="35">
        <v>136947</v>
      </c>
      <c r="Q13" s="34">
        <f>+P13-O13</f>
        <v>312</v>
      </c>
      <c r="R13" s="35">
        <v>136939</v>
      </c>
      <c r="S13" s="27"/>
    </row>
    <row r="14" spans="1:19" ht="15" customHeight="1">
      <c r="A14" s="19">
        <v>44117</v>
      </c>
      <c r="B14" s="20" t="s">
        <v>65</v>
      </c>
      <c r="C14" s="20" t="s">
        <v>37</v>
      </c>
      <c r="D14" s="18" t="s">
        <v>67</v>
      </c>
      <c r="E14" s="82" t="s">
        <v>87</v>
      </c>
      <c r="F14" s="86"/>
      <c r="G14" s="86"/>
      <c r="H14" s="101"/>
      <c r="I14" s="77"/>
      <c r="J14" s="78"/>
      <c r="K14" s="78"/>
      <c r="L14" s="78"/>
      <c r="M14" s="78"/>
      <c r="N14" s="78"/>
      <c r="O14" s="38"/>
      <c r="P14" s="38"/>
      <c r="Q14" s="38">
        <f>+P14-O14</f>
        <v>0</v>
      </c>
      <c r="R14" s="38"/>
      <c r="S14" s="27"/>
    </row>
    <row r="15" spans="1:19" ht="15" customHeight="1">
      <c r="A15" s="19">
        <v>44118</v>
      </c>
      <c r="B15" s="20" t="s">
        <v>65</v>
      </c>
      <c r="C15" s="20" t="s">
        <v>37</v>
      </c>
      <c r="D15" s="18" t="s">
        <v>67</v>
      </c>
      <c r="E15" s="82" t="s">
        <v>87</v>
      </c>
      <c r="F15" s="29" t="s">
        <v>177</v>
      </c>
      <c r="G15" s="83" t="s">
        <v>74</v>
      </c>
      <c r="H15" s="100" t="s">
        <v>75</v>
      </c>
      <c r="I15" s="76" t="s">
        <v>4</v>
      </c>
      <c r="J15" s="26">
        <v>532.71</v>
      </c>
      <c r="K15" s="26">
        <v>37.29</v>
      </c>
      <c r="L15" s="26">
        <f t="shared" ref="L15:L28" si="5">J15+K15</f>
        <v>570</v>
      </c>
      <c r="M15" s="26">
        <v>19.43</v>
      </c>
      <c r="N15" s="26">
        <v>29.34</v>
      </c>
      <c r="O15" s="35">
        <v>136947</v>
      </c>
      <c r="P15" s="35">
        <v>137171</v>
      </c>
      <c r="Q15" s="35">
        <f t="shared" ref="Q15:Q28" si="6">+P15-O15</f>
        <v>224</v>
      </c>
      <c r="R15" s="35">
        <v>137164</v>
      </c>
      <c r="S15" s="27"/>
    </row>
    <row r="16" spans="1:19" ht="15" customHeight="1">
      <c r="A16" s="19">
        <v>44119</v>
      </c>
      <c r="B16" s="20" t="s">
        <v>65</v>
      </c>
      <c r="C16" s="20" t="s">
        <v>37</v>
      </c>
      <c r="D16" s="18" t="s">
        <v>67</v>
      </c>
      <c r="E16" s="82" t="s">
        <v>87</v>
      </c>
      <c r="F16" s="85" t="s">
        <v>193</v>
      </c>
      <c r="G16" s="83" t="s">
        <v>74</v>
      </c>
      <c r="H16" s="100" t="s">
        <v>75</v>
      </c>
      <c r="I16" s="76" t="s">
        <v>4</v>
      </c>
      <c r="J16" s="27">
        <v>467.29</v>
      </c>
      <c r="K16" s="27">
        <v>32.71</v>
      </c>
      <c r="L16" s="26">
        <f t="shared" si="5"/>
        <v>500</v>
      </c>
      <c r="M16" s="27">
        <v>19.43</v>
      </c>
      <c r="N16" s="27">
        <v>25.73</v>
      </c>
      <c r="O16" s="35">
        <v>137171</v>
      </c>
      <c r="P16" s="35">
        <v>137396</v>
      </c>
      <c r="Q16" s="35">
        <f t="shared" si="6"/>
        <v>225</v>
      </c>
      <c r="R16" s="35">
        <v>137389</v>
      </c>
      <c r="S16" s="27"/>
    </row>
    <row r="17" spans="1:19" ht="15" customHeight="1">
      <c r="A17" s="19">
        <v>44120</v>
      </c>
      <c r="B17" s="20" t="s">
        <v>65</v>
      </c>
      <c r="C17" s="20" t="s">
        <v>37</v>
      </c>
      <c r="D17" s="18" t="s">
        <v>67</v>
      </c>
      <c r="E17" s="82" t="s">
        <v>87</v>
      </c>
      <c r="F17" s="87"/>
      <c r="G17" s="86"/>
      <c r="H17" s="101"/>
      <c r="I17" s="77"/>
      <c r="J17" s="37"/>
      <c r="K17" s="37"/>
      <c r="L17" s="26">
        <f t="shared" si="5"/>
        <v>0</v>
      </c>
      <c r="M17" s="37"/>
      <c r="N17" s="37"/>
      <c r="O17" s="38"/>
      <c r="P17" s="38"/>
      <c r="Q17" s="35">
        <f t="shared" si="6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37</v>
      </c>
      <c r="D18" s="18" t="s">
        <v>67</v>
      </c>
      <c r="E18" s="82" t="s">
        <v>87</v>
      </c>
      <c r="F18" s="85" t="s">
        <v>200</v>
      </c>
      <c r="G18" s="83" t="s">
        <v>74</v>
      </c>
      <c r="H18" s="100" t="s">
        <v>75</v>
      </c>
      <c r="I18" s="76" t="s">
        <v>4</v>
      </c>
      <c r="J18" s="27">
        <v>411.21</v>
      </c>
      <c r="K18" s="27">
        <v>28.79</v>
      </c>
      <c r="L18" s="26">
        <f t="shared" si="5"/>
        <v>440</v>
      </c>
      <c r="M18" s="27">
        <v>19.13</v>
      </c>
      <c r="N18" s="27">
        <v>23</v>
      </c>
      <c r="O18" s="35">
        <v>137396</v>
      </c>
      <c r="P18" s="35">
        <v>137572</v>
      </c>
      <c r="Q18" s="35">
        <f t="shared" si="6"/>
        <v>176</v>
      </c>
      <c r="R18" s="35">
        <v>134564</v>
      </c>
      <c r="S18" s="27"/>
    </row>
    <row r="19" spans="1:19" ht="15" customHeight="1">
      <c r="A19" s="19">
        <v>44122</v>
      </c>
      <c r="B19" s="20" t="s">
        <v>65</v>
      </c>
      <c r="C19" s="20" t="s">
        <v>37</v>
      </c>
      <c r="D19" s="18" t="s">
        <v>67</v>
      </c>
      <c r="E19" s="82" t="s">
        <v>87</v>
      </c>
      <c r="F19" s="85" t="s">
        <v>212</v>
      </c>
      <c r="G19" s="83" t="s">
        <v>74</v>
      </c>
      <c r="H19" s="100" t="s">
        <v>75</v>
      </c>
      <c r="I19" s="76" t="s">
        <v>4</v>
      </c>
      <c r="J19" s="27">
        <v>392.52</v>
      </c>
      <c r="K19" s="27">
        <v>27.48</v>
      </c>
      <c r="L19" s="26">
        <f t="shared" si="5"/>
        <v>420</v>
      </c>
      <c r="M19" s="27">
        <v>19.13</v>
      </c>
      <c r="N19" s="27">
        <v>21.95</v>
      </c>
      <c r="O19" s="35">
        <v>137572</v>
      </c>
      <c r="P19" s="35">
        <v>137744</v>
      </c>
      <c r="Q19" s="35">
        <f t="shared" si="6"/>
        <v>172</v>
      </c>
      <c r="R19" s="35">
        <v>137737</v>
      </c>
      <c r="S19" s="27"/>
    </row>
    <row r="20" spans="1:19" ht="15" customHeight="1">
      <c r="A20" s="19">
        <v>44123</v>
      </c>
      <c r="B20" s="20" t="s">
        <v>65</v>
      </c>
      <c r="C20" s="20" t="s">
        <v>37</v>
      </c>
      <c r="D20" s="18" t="s">
        <v>67</v>
      </c>
      <c r="E20" s="82" t="s">
        <v>87</v>
      </c>
      <c r="F20" s="85" t="s">
        <v>221</v>
      </c>
      <c r="G20" s="83" t="s">
        <v>74</v>
      </c>
      <c r="H20" s="100" t="s">
        <v>75</v>
      </c>
      <c r="I20" s="76" t="s">
        <v>4</v>
      </c>
      <c r="J20" s="27">
        <v>523.36</v>
      </c>
      <c r="K20" s="27">
        <v>36.64</v>
      </c>
      <c r="L20" s="26">
        <f t="shared" si="5"/>
        <v>560</v>
      </c>
      <c r="M20" s="27">
        <v>19.13</v>
      </c>
      <c r="N20" s="27">
        <v>29.27</v>
      </c>
      <c r="O20" s="35">
        <v>137744</v>
      </c>
      <c r="P20" s="35">
        <v>137979</v>
      </c>
      <c r="Q20" s="35">
        <f t="shared" si="6"/>
        <v>235</v>
      </c>
      <c r="R20" s="35">
        <v>137972</v>
      </c>
      <c r="S20" s="27"/>
    </row>
    <row r="21" spans="1:19" ht="15" customHeight="1">
      <c r="A21" s="19">
        <v>44124</v>
      </c>
      <c r="B21" s="20" t="s">
        <v>65</v>
      </c>
      <c r="C21" s="20" t="s">
        <v>37</v>
      </c>
      <c r="D21" s="18" t="s">
        <v>67</v>
      </c>
      <c r="E21" s="82" t="s">
        <v>87</v>
      </c>
      <c r="F21" s="85" t="s">
        <v>235</v>
      </c>
      <c r="G21" s="83" t="s">
        <v>74</v>
      </c>
      <c r="H21" s="100" t="s">
        <v>75</v>
      </c>
      <c r="I21" s="76" t="s">
        <v>4</v>
      </c>
      <c r="J21" s="27">
        <v>411.21</v>
      </c>
      <c r="K21" s="27">
        <v>28.79</v>
      </c>
      <c r="L21" s="26">
        <f t="shared" si="5"/>
        <v>440</v>
      </c>
      <c r="M21" s="27">
        <v>19.43</v>
      </c>
      <c r="N21" s="27">
        <v>22.64</v>
      </c>
      <c r="O21" s="35">
        <v>137979</v>
      </c>
      <c r="P21" s="35">
        <v>138185</v>
      </c>
      <c r="Q21" s="35">
        <f t="shared" si="6"/>
        <v>206</v>
      </c>
      <c r="R21" s="35">
        <v>138177</v>
      </c>
      <c r="S21" s="27"/>
    </row>
    <row r="22" spans="1:19" ht="15" customHeight="1">
      <c r="A22" s="19">
        <v>44125</v>
      </c>
      <c r="B22" s="20" t="s">
        <v>65</v>
      </c>
      <c r="C22" s="20" t="s">
        <v>37</v>
      </c>
      <c r="D22" s="18" t="s">
        <v>67</v>
      </c>
      <c r="E22" s="82" t="s">
        <v>87</v>
      </c>
      <c r="F22" s="29" t="s">
        <v>245</v>
      </c>
      <c r="G22" s="83" t="s">
        <v>74</v>
      </c>
      <c r="H22" s="100" t="s">
        <v>75</v>
      </c>
      <c r="I22" s="76" t="s">
        <v>4</v>
      </c>
      <c r="J22" s="26">
        <v>644.86</v>
      </c>
      <c r="K22" s="26">
        <v>45.14</v>
      </c>
      <c r="L22" s="26">
        <f t="shared" si="5"/>
        <v>690</v>
      </c>
      <c r="M22" s="26">
        <v>19.43</v>
      </c>
      <c r="N22" s="26">
        <v>35.51</v>
      </c>
      <c r="O22" s="35">
        <v>138185</v>
      </c>
      <c r="P22" s="35">
        <v>138471</v>
      </c>
      <c r="Q22" s="35">
        <f t="shared" si="6"/>
        <v>286</v>
      </c>
      <c r="R22" s="35">
        <v>138464</v>
      </c>
      <c r="S22" s="27"/>
    </row>
    <row r="23" spans="1:19" ht="15" customHeight="1">
      <c r="A23" s="19">
        <v>44126</v>
      </c>
      <c r="B23" s="20" t="s">
        <v>65</v>
      </c>
      <c r="C23" s="20" t="s">
        <v>37</v>
      </c>
      <c r="D23" s="18" t="s">
        <v>67</v>
      </c>
      <c r="E23" s="82" t="s">
        <v>87</v>
      </c>
      <c r="F23" s="85" t="s">
        <v>254</v>
      </c>
      <c r="G23" s="83" t="s">
        <v>74</v>
      </c>
      <c r="H23" s="100" t="s">
        <v>75</v>
      </c>
      <c r="I23" s="76" t="s">
        <v>4</v>
      </c>
      <c r="J23" s="27">
        <v>598.13</v>
      </c>
      <c r="K23" s="27">
        <v>41.87</v>
      </c>
      <c r="L23" s="26">
        <f t="shared" si="5"/>
        <v>640</v>
      </c>
      <c r="M23" s="27">
        <v>19.43</v>
      </c>
      <c r="N23" s="27">
        <v>32.94</v>
      </c>
      <c r="O23" s="35">
        <v>138471</v>
      </c>
      <c r="P23" s="35">
        <v>138721</v>
      </c>
      <c r="Q23" s="35">
        <f t="shared" si="6"/>
        <v>250</v>
      </c>
      <c r="R23" s="35">
        <v>138714</v>
      </c>
      <c r="S23" s="27"/>
    </row>
    <row r="24" spans="1:19" ht="15" customHeight="1">
      <c r="A24" s="19">
        <v>44127</v>
      </c>
      <c r="B24" s="20" t="s">
        <v>65</v>
      </c>
      <c r="C24" s="20" t="s">
        <v>37</v>
      </c>
      <c r="D24" s="18" t="s">
        <v>67</v>
      </c>
      <c r="E24" s="82" t="s">
        <v>87</v>
      </c>
      <c r="F24" s="29" t="s">
        <v>265</v>
      </c>
      <c r="G24" s="83" t="s">
        <v>74</v>
      </c>
      <c r="H24" s="100" t="s">
        <v>75</v>
      </c>
      <c r="I24" s="76" t="s">
        <v>4</v>
      </c>
      <c r="J24" s="26">
        <v>560.75</v>
      </c>
      <c r="K24" s="26">
        <v>39.25</v>
      </c>
      <c r="L24" s="26">
        <f t="shared" si="5"/>
        <v>600</v>
      </c>
      <c r="M24" s="26">
        <v>19.43</v>
      </c>
      <c r="N24" s="26">
        <v>30.88</v>
      </c>
      <c r="O24" s="35">
        <v>138721</v>
      </c>
      <c r="P24" s="35">
        <v>138956</v>
      </c>
      <c r="Q24" s="35">
        <f t="shared" si="6"/>
        <v>235</v>
      </c>
      <c r="R24" s="35">
        <v>138949</v>
      </c>
      <c r="S24" s="27"/>
    </row>
    <row r="25" spans="1:19" ht="15" customHeight="1">
      <c r="A25" s="19">
        <v>44128</v>
      </c>
      <c r="B25" s="20" t="s">
        <v>65</v>
      </c>
      <c r="C25" s="20" t="s">
        <v>37</v>
      </c>
      <c r="D25" s="18" t="s">
        <v>67</v>
      </c>
      <c r="E25" s="82" t="s">
        <v>87</v>
      </c>
      <c r="F25" s="85" t="s">
        <v>275</v>
      </c>
      <c r="G25" s="83" t="s">
        <v>74</v>
      </c>
      <c r="H25" s="100" t="s">
        <v>75</v>
      </c>
      <c r="I25" s="76" t="s">
        <v>4</v>
      </c>
      <c r="J25" s="27">
        <v>523.36</v>
      </c>
      <c r="K25" s="27">
        <v>36.64</v>
      </c>
      <c r="L25" s="26">
        <f t="shared" si="5"/>
        <v>560</v>
      </c>
      <c r="M25" s="27">
        <v>19.43</v>
      </c>
      <c r="N25" s="27">
        <v>28.82</v>
      </c>
      <c r="O25" s="35">
        <v>138956</v>
      </c>
      <c r="P25" s="35">
        <v>139187</v>
      </c>
      <c r="Q25" s="35">
        <f t="shared" si="6"/>
        <v>231</v>
      </c>
      <c r="R25" s="35">
        <v>139180</v>
      </c>
      <c r="S25" s="27"/>
    </row>
    <row r="26" spans="1:19" ht="15" customHeight="1">
      <c r="A26" s="19">
        <v>44129</v>
      </c>
      <c r="B26" s="20" t="s">
        <v>65</v>
      </c>
      <c r="C26" s="20" t="s">
        <v>37</v>
      </c>
      <c r="D26" s="18" t="s">
        <v>67</v>
      </c>
      <c r="E26" s="82" t="s">
        <v>87</v>
      </c>
      <c r="F26" s="85" t="s">
        <v>288</v>
      </c>
      <c r="G26" s="83" t="s">
        <v>74</v>
      </c>
      <c r="H26" s="100" t="s">
        <v>75</v>
      </c>
      <c r="I26" s="76" t="s">
        <v>4</v>
      </c>
      <c r="J26" s="27">
        <v>467.29</v>
      </c>
      <c r="K26" s="27">
        <v>32.71</v>
      </c>
      <c r="L26" s="26">
        <f t="shared" si="5"/>
        <v>500</v>
      </c>
      <c r="M26" s="27">
        <v>19.43</v>
      </c>
      <c r="N26" s="27">
        <v>25.73</v>
      </c>
      <c r="O26" s="35">
        <v>139187</v>
      </c>
      <c r="P26" s="35">
        <v>139377</v>
      </c>
      <c r="Q26" s="35">
        <f t="shared" si="6"/>
        <v>190</v>
      </c>
      <c r="R26" s="35">
        <v>139370</v>
      </c>
      <c r="S26" s="27"/>
    </row>
    <row r="27" spans="1:19" ht="15" customHeight="1">
      <c r="A27" s="19">
        <v>44130</v>
      </c>
      <c r="B27" s="20" t="s">
        <v>65</v>
      </c>
      <c r="C27" s="20" t="s">
        <v>37</v>
      </c>
      <c r="D27" s="18" t="s">
        <v>67</v>
      </c>
      <c r="E27" s="82" t="s">
        <v>87</v>
      </c>
      <c r="F27" s="29" t="s">
        <v>299</v>
      </c>
      <c r="G27" s="83" t="s">
        <v>74</v>
      </c>
      <c r="H27" s="100" t="s">
        <v>75</v>
      </c>
      <c r="I27" s="76" t="s">
        <v>4</v>
      </c>
      <c r="J27" s="26">
        <v>448.6</v>
      </c>
      <c r="K27" s="26">
        <v>31.4</v>
      </c>
      <c r="L27" s="26">
        <f t="shared" si="5"/>
        <v>480</v>
      </c>
      <c r="M27" s="26">
        <v>19.43</v>
      </c>
      <c r="N27" s="26">
        <v>24.7</v>
      </c>
      <c r="O27" s="35">
        <v>139377</v>
      </c>
      <c r="P27" s="35">
        <v>139618</v>
      </c>
      <c r="Q27" s="35">
        <f t="shared" si="6"/>
        <v>241</v>
      </c>
      <c r="R27" s="35">
        <v>139611</v>
      </c>
      <c r="S27" s="27"/>
    </row>
    <row r="28" spans="1:19" ht="15" customHeight="1">
      <c r="A28" s="19">
        <v>44131</v>
      </c>
      <c r="B28" s="20" t="s">
        <v>65</v>
      </c>
      <c r="C28" s="20" t="s">
        <v>37</v>
      </c>
      <c r="D28" s="18" t="s">
        <v>67</v>
      </c>
      <c r="E28" s="82" t="s">
        <v>87</v>
      </c>
      <c r="F28" s="85" t="s">
        <v>307</v>
      </c>
      <c r="G28" s="83" t="s">
        <v>74</v>
      </c>
      <c r="H28" s="100" t="s">
        <v>75</v>
      </c>
      <c r="I28" s="76" t="s">
        <v>4</v>
      </c>
      <c r="J28" s="27">
        <v>383.18</v>
      </c>
      <c r="K28" s="27">
        <v>26.82</v>
      </c>
      <c r="L28" s="26">
        <f t="shared" si="5"/>
        <v>410</v>
      </c>
      <c r="M28" s="27">
        <v>19.43</v>
      </c>
      <c r="N28" s="27">
        <v>21.1</v>
      </c>
      <c r="O28" s="35">
        <v>139618</v>
      </c>
      <c r="P28" s="35">
        <v>139820</v>
      </c>
      <c r="Q28" s="35">
        <f t="shared" si="6"/>
        <v>202</v>
      </c>
      <c r="R28" s="35">
        <v>139812</v>
      </c>
      <c r="S28" s="27"/>
    </row>
    <row r="29" spans="1:19" ht="15" customHeight="1">
      <c r="A29" s="19">
        <v>44132</v>
      </c>
      <c r="B29" s="20" t="s">
        <v>65</v>
      </c>
      <c r="C29" s="20" t="s">
        <v>37</v>
      </c>
      <c r="D29" s="18" t="s">
        <v>67</v>
      </c>
      <c r="E29" s="82" t="s">
        <v>87</v>
      </c>
      <c r="F29" s="85"/>
      <c r="G29" s="83"/>
      <c r="H29" s="100"/>
      <c r="I29" s="76"/>
      <c r="J29" s="26"/>
      <c r="K29" s="26"/>
      <c r="L29" s="26"/>
      <c r="M29" s="26"/>
      <c r="N29" s="26"/>
      <c r="O29" s="35"/>
      <c r="P29" s="35"/>
      <c r="Q29" s="35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37</v>
      </c>
      <c r="D30" s="18" t="s">
        <v>67</v>
      </c>
      <c r="E30" s="82" t="s">
        <v>87</v>
      </c>
      <c r="F30" s="85"/>
      <c r="G30" s="83"/>
      <c r="H30" s="100"/>
      <c r="I30" s="76"/>
      <c r="J30" s="26"/>
      <c r="K30" s="26"/>
      <c r="L30" s="26"/>
      <c r="M30" s="26"/>
      <c r="N30" s="26"/>
      <c r="O30" s="35"/>
      <c r="P30" s="35"/>
      <c r="Q30" s="35"/>
      <c r="R30" s="35"/>
      <c r="S30" s="27"/>
    </row>
    <row r="31" spans="1:19" ht="15.75">
      <c r="A31" s="19">
        <v>44134</v>
      </c>
      <c r="B31" s="20" t="s">
        <v>65</v>
      </c>
      <c r="C31" s="20" t="s">
        <v>37</v>
      </c>
      <c r="D31" s="18" t="s">
        <v>67</v>
      </c>
      <c r="E31" s="82" t="s">
        <v>87</v>
      </c>
      <c r="F31" s="29"/>
      <c r="G31" s="29"/>
      <c r="H31" s="30"/>
      <c r="I31" s="21"/>
      <c r="J31" s="26"/>
      <c r="K31" s="26"/>
      <c r="L31" s="26"/>
      <c r="M31" s="26"/>
      <c r="N31" s="26"/>
      <c r="O31" s="35">
        <v>0</v>
      </c>
      <c r="P31" s="35"/>
      <c r="Q31" s="35">
        <f t="shared" ref="Q31:Q34" si="7">+P31-O31</f>
        <v>0</v>
      </c>
      <c r="R31" s="35"/>
      <c r="S31" s="27"/>
    </row>
    <row r="32" spans="1:19">
      <c r="A32" s="24"/>
      <c r="B32" s="20"/>
      <c r="C32" s="20"/>
      <c r="D32" s="27"/>
      <c r="E32" s="27"/>
      <c r="F32" s="25"/>
      <c r="G32" s="29"/>
      <c r="H32" s="30"/>
      <c r="I32" s="29"/>
      <c r="J32" s="26"/>
      <c r="K32" s="26"/>
      <c r="L32" s="26">
        <f t="shared" ref="L32:L33" si="8">J32+K32</f>
        <v>0</v>
      </c>
      <c r="M32" s="26"/>
      <c r="N32" s="26"/>
      <c r="O32" s="35">
        <f t="shared" ref="O32:O34" si="9">+P31</f>
        <v>0</v>
      </c>
      <c r="P32" s="35"/>
      <c r="Q32" s="35">
        <f t="shared" si="7"/>
        <v>0</v>
      </c>
      <c r="R32" s="35"/>
      <c r="S32" s="27"/>
    </row>
    <row r="33" spans="1:19">
      <c r="A33" s="24"/>
      <c r="B33" s="20"/>
      <c r="C33" s="20"/>
      <c r="D33" s="27"/>
      <c r="E33" s="27"/>
      <c r="F33" s="30"/>
      <c r="G33" s="21"/>
      <c r="H33" s="22"/>
      <c r="I33" s="21"/>
      <c r="J33" s="26"/>
      <c r="K33" s="26"/>
      <c r="L33" s="26">
        <f t="shared" si="8"/>
        <v>0</v>
      </c>
      <c r="M33" s="26"/>
      <c r="N33" s="26"/>
      <c r="O33" s="35">
        <f t="shared" si="9"/>
        <v>0</v>
      </c>
      <c r="P33" s="35"/>
      <c r="Q33" s="35">
        <f t="shared" si="7"/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22"/>
      <c r="I34" s="21"/>
      <c r="J34" s="26"/>
      <c r="K34" s="26"/>
      <c r="L34" s="26">
        <f>J34+K34</f>
        <v>0</v>
      </c>
      <c r="M34" s="26"/>
      <c r="N34" s="26"/>
      <c r="O34" s="35">
        <f t="shared" si="9"/>
        <v>0</v>
      </c>
      <c r="P34" s="35"/>
      <c r="Q34" s="38">
        <f t="shared" si="7"/>
        <v>0</v>
      </c>
      <c r="R34" s="35"/>
      <c r="S34" s="27"/>
    </row>
    <row r="35" spans="1:19" ht="15.75" thickBot="1">
      <c r="A35" s="14"/>
      <c r="F35" s="15"/>
      <c r="G35" s="15"/>
      <c r="H35" s="15"/>
      <c r="I35" s="15"/>
      <c r="J35" s="16">
        <f>SUM(J2:J34)</f>
        <v>10757.000000000002</v>
      </c>
      <c r="K35" s="16">
        <f t="shared" ref="K35:N35" si="10">SUM(K2:K34)</f>
        <v>753.00000000000011</v>
      </c>
      <c r="L35" s="16">
        <f t="shared" si="10"/>
        <v>11510</v>
      </c>
      <c r="M35" s="15"/>
      <c r="N35" s="16">
        <f t="shared" si="10"/>
        <v>601.55000000000007</v>
      </c>
    </row>
    <row r="36" spans="1:19">
      <c r="A36" s="14"/>
    </row>
    <row r="37" spans="1:19">
      <c r="A37" s="14"/>
      <c r="G37" s="10"/>
      <c r="H37" s="11" t="s">
        <v>2</v>
      </c>
      <c r="I37" s="10"/>
      <c r="L37" s="9" t="e">
        <f>#REF!-L35</f>
        <v>#REF!</v>
      </c>
    </row>
    <row r="38" spans="1:19">
      <c r="A38" s="14"/>
      <c r="G38" s="8"/>
      <c r="I38" s="7">
        <v>24968</v>
      </c>
      <c r="J38" s="6">
        <v>29830</v>
      </c>
      <c r="L38" s="5">
        <f>J38-I38</f>
        <v>4862</v>
      </c>
    </row>
    <row r="39" spans="1:19">
      <c r="A39" s="14"/>
      <c r="G39" s="4"/>
      <c r="I39" s="3" t="s">
        <v>1</v>
      </c>
      <c r="J39" s="3" t="s">
        <v>0</v>
      </c>
      <c r="L39" s="2">
        <f>L38/N35</f>
        <v>8.0824536613747817</v>
      </c>
    </row>
    <row r="40" spans="1:19">
      <c r="A40" s="14"/>
    </row>
    <row r="41" spans="1:19">
      <c r="A41" s="14"/>
      <c r="K41" s="73">
        <f>(20000-L35)</f>
        <v>8490</v>
      </c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S47"/>
  <sheetViews>
    <sheetView tabSelected="1" zoomScaleNormal="100" workbookViewId="0">
      <selection activeCell="A2" sqref="A2:A31"/>
    </sheetView>
  </sheetViews>
  <sheetFormatPr defaultColWidth="9" defaultRowHeight="15"/>
  <cols>
    <col min="1" max="1" width="19.42578125" style="1" customWidth="1"/>
    <col min="2" max="2" width="11.28515625" style="1" bestFit="1" customWidth="1"/>
    <col min="3" max="3" width="9" style="1"/>
    <col min="4" max="4" width="11.5703125" style="1" customWidth="1"/>
    <col min="5" max="5" width="18.855468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38</v>
      </c>
      <c r="D2" s="18" t="s">
        <v>68</v>
      </c>
      <c r="E2" s="82" t="s">
        <v>88</v>
      </c>
      <c r="F2" s="84"/>
      <c r="G2" s="83"/>
      <c r="H2" s="100"/>
      <c r="I2" s="76"/>
      <c r="J2" s="20"/>
      <c r="K2" s="20"/>
      <c r="L2" s="26">
        <f t="shared" ref="L2:L28" si="0"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19">
        <v>44106</v>
      </c>
      <c r="B3" s="20" t="s">
        <v>65</v>
      </c>
      <c r="C3" s="20" t="s">
        <v>38</v>
      </c>
      <c r="D3" s="18" t="s">
        <v>68</v>
      </c>
      <c r="E3" s="82" t="s">
        <v>88</v>
      </c>
      <c r="F3" s="83"/>
      <c r="G3" s="29"/>
      <c r="H3" s="30"/>
      <c r="I3" s="21"/>
      <c r="J3" s="23"/>
      <c r="K3" s="23"/>
      <c r="L3" s="26">
        <f t="shared" si="0"/>
        <v>0</v>
      </c>
      <c r="M3" s="23"/>
      <c r="N3" s="23"/>
      <c r="O3" s="96"/>
      <c r="P3" s="96"/>
      <c r="Q3" s="96">
        <f t="shared" ref="Q3:Q6" si="1">+P3-O3</f>
        <v>0</v>
      </c>
      <c r="R3" s="96"/>
      <c r="S3" s="97"/>
    </row>
    <row r="4" spans="1:19" ht="15" customHeight="1">
      <c r="A4" s="19">
        <v>44107</v>
      </c>
      <c r="B4" s="20" t="s">
        <v>65</v>
      </c>
      <c r="C4" s="20" t="s">
        <v>38</v>
      </c>
      <c r="D4" s="18" t="s">
        <v>68</v>
      </c>
      <c r="E4" s="82" t="s">
        <v>88</v>
      </c>
      <c r="F4" s="85"/>
      <c r="G4" s="29"/>
      <c r="H4" s="30"/>
      <c r="I4" s="21"/>
      <c r="J4" s="27"/>
      <c r="K4" s="27"/>
      <c r="L4" s="26">
        <f t="shared" si="0"/>
        <v>0</v>
      </c>
      <c r="M4" s="27"/>
      <c r="N4" s="27"/>
      <c r="O4" s="96"/>
      <c r="P4" s="96"/>
      <c r="Q4" s="96">
        <f t="shared" si="1"/>
        <v>0</v>
      </c>
      <c r="R4" s="96"/>
      <c r="S4" s="97"/>
    </row>
    <row r="5" spans="1:19" ht="15" customHeight="1">
      <c r="A5" s="19">
        <v>44108</v>
      </c>
      <c r="B5" s="20" t="s">
        <v>65</v>
      </c>
      <c r="C5" s="20" t="s">
        <v>38</v>
      </c>
      <c r="D5" s="18" t="s">
        <v>68</v>
      </c>
      <c r="E5" s="82" t="s">
        <v>88</v>
      </c>
      <c r="F5" s="84">
        <v>2000030</v>
      </c>
      <c r="G5" s="83" t="s">
        <v>74</v>
      </c>
      <c r="H5" s="100" t="s">
        <v>75</v>
      </c>
      <c r="I5" s="76" t="s">
        <v>4</v>
      </c>
      <c r="J5" s="20">
        <v>327.10000000000002</v>
      </c>
      <c r="K5" s="20">
        <v>22.9</v>
      </c>
      <c r="L5" s="26">
        <f t="shared" si="0"/>
        <v>350</v>
      </c>
      <c r="M5" s="20">
        <v>19.13</v>
      </c>
      <c r="N5" s="20">
        <v>18.29</v>
      </c>
      <c r="O5" s="96">
        <v>115675</v>
      </c>
      <c r="P5" s="96">
        <v>115880</v>
      </c>
      <c r="Q5" s="96">
        <f t="shared" si="1"/>
        <v>205</v>
      </c>
      <c r="R5" s="96">
        <v>115872</v>
      </c>
      <c r="S5" s="97"/>
    </row>
    <row r="6" spans="1:19" ht="15" customHeight="1">
      <c r="A6" s="19">
        <v>44109</v>
      </c>
      <c r="B6" s="20" t="s">
        <v>65</v>
      </c>
      <c r="C6" s="20" t="s">
        <v>38</v>
      </c>
      <c r="D6" s="18" t="s">
        <v>68</v>
      </c>
      <c r="E6" s="82" t="s">
        <v>88</v>
      </c>
      <c r="F6" s="83">
        <v>2000034</v>
      </c>
      <c r="G6" s="29" t="s">
        <v>72</v>
      </c>
      <c r="H6" s="30" t="s">
        <v>73</v>
      </c>
      <c r="I6" s="21" t="s">
        <v>4</v>
      </c>
      <c r="J6" s="23">
        <v>401.87</v>
      </c>
      <c r="K6" s="23">
        <v>28.13</v>
      </c>
      <c r="L6" s="26">
        <f t="shared" si="0"/>
        <v>430</v>
      </c>
      <c r="M6" s="23">
        <v>19.13</v>
      </c>
      <c r="N6" s="23">
        <v>22.47</v>
      </c>
      <c r="O6" s="96">
        <v>115880</v>
      </c>
      <c r="P6" s="96">
        <v>116095</v>
      </c>
      <c r="Q6" s="96">
        <f t="shared" si="1"/>
        <v>215</v>
      </c>
      <c r="R6" s="96">
        <v>116090</v>
      </c>
      <c r="S6" s="97"/>
    </row>
    <row r="7" spans="1:19" ht="15" customHeight="1">
      <c r="A7" s="19">
        <v>44110</v>
      </c>
      <c r="B7" s="20" t="s">
        <v>65</v>
      </c>
      <c r="C7" s="20" t="s">
        <v>38</v>
      </c>
      <c r="D7" s="18" t="s">
        <v>68</v>
      </c>
      <c r="E7" s="82" t="s">
        <v>88</v>
      </c>
      <c r="F7" s="85">
        <v>2000042</v>
      </c>
      <c r="G7" s="29" t="s">
        <v>72</v>
      </c>
      <c r="H7" s="30" t="s">
        <v>73</v>
      </c>
      <c r="I7" s="21" t="s">
        <v>4</v>
      </c>
      <c r="J7" s="27">
        <v>308.41000000000003</v>
      </c>
      <c r="K7" s="27">
        <v>21.59</v>
      </c>
      <c r="L7" s="26">
        <f t="shared" si="0"/>
        <v>330</v>
      </c>
      <c r="M7" s="27">
        <v>19.13</v>
      </c>
      <c r="N7" s="27">
        <v>17.25</v>
      </c>
      <c r="O7" s="35">
        <v>116095</v>
      </c>
      <c r="P7" s="35">
        <v>116269</v>
      </c>
      <c r="Q7" s="34">
        <f t="shared" ref="Q7" si="2">+P7-O7</f>
        <v>174</v>
      </c>
      <c r="R7" s="35">
        <v>116264</v>
      </c>
      <c r="S7" s="27"/>
    </row>
    <row r="8" spans="1:19" ht="15" customHeight="1">
      <c r="A8" s="19">
        <v>44111</v>
      </c>
      <c r="B8" s="20" t="s">
        <v>65</v>
      </c>
      <c r="C8" s="20" t="s">
        <v>38</v>
      </c>
      <c r="D8" s="18" t="s">
        <v>68</v>
      </c>
      <c r="E8" s="82" t="s">
        <v>88</v>
      </c>
      <c r="F8" s="85" t="s">
        <v>104</v>
      </c>
      <c r="G8" s="29" t="s">
        <v>72</v>
      </c>
      <c r="H8" s="30" t="s">
        <v>73</v>
      </c>
      <c r="I8" s="21" t="s">
        <v>4</v>
      </c>
      <c r="J8" s="27">
        <v>467.29</v>
      </c>
      <c r="K8" s="27">
        <v>32.71</v>
      </c>
      <c r="L8" s="26">
        <v>500</v>
      </c>
      <c r="M8" s="27">
        <v>19.13</v>
      </c>
      <c r="N8" s="27">
        <v>26.13</v>
      </c>
      <c r="O8" s="35">
        <v>116269</v>
      </c>
      <c r="P8" s="35">
        <v>116535</v>
      </c>
      <c r="Q8" s="34">
        <f t="shared" ref="Q8:Q13" si="3">+P8-O8</f>
        <v>266</v>
      </c>
      <c r="R8" s="35">
        <v>116529</v>
      </c>
      <c r="S8" s="27"/>
    </row>
    <row r="9" spans="1:19" ht="15" customHeight="1">
      <c r="A9" s="19">
        <v>44112</v>
      </c>
      <c r="B9" s="20" t="s">
        <v>65</v>
      </c>
      <c r="C9" s="20" t="s">
        <v>38</v>
      </c>
      <c r="D9" s="18" t="s">
        <v>68</v>
      </c>
      <c r="E9" s="82" t="s">
        <v>88</v>
      </c>
      <c r="F9" s="29" t="s">
        <v>107</v>
      </c>
      <c r="G9" s="29" t="s">
        <v>72</v>
      </c>
      <c r="H9" s="30" t="s">
        <v>73</v>
      </c>
      <c r="I9" s="21" t="s">
        <v>4</v>
      </c>
      <c r="J9" s="26">
        <v>252.34</v>
      </c>
      <c r="K9" s="26">
        <v>17.66</v>
      </c>
      <c r="L9" s="26">
        <v>270</v>
      </c>
      <c r="M9" s="26">
        <v>19.13</v>
      </c>
      <c r="N9" s="26">
        <v>14.11</v>
      </c>
      <c r="O9" s="35">
        <v>116535</v>
      </c>
      <c r="P9" s="35">
        <v>116719</v>
      </c>
      <c r="Q9" s="34">
        <f t="shared" si="3"/>
        <v>184</v>
      </c>
      <c r="R9" s="35">
        <v>116714</v>
      </c>
      <c r="S9" s="27"/>
    </row>
    <row r="10" spans="1:19" ht="15" customHeight="1">
      <c r="A10" s="19">
        <v>44113</v>
      </c>
      <c r="B10" s="20" t="s">
        <v>65</v>
      </c>
      <c r="C10" s="20" t="s">
        <v>38</v>
      </c>
      <c r="D10" s="18" t="s">
        <v>68</v>
      </c>
      <c r="E10" s="82" t="s">
        <v>88</v>
      </c>
      <c r="F10" s="85" t="s">
        <v>124</v>
      </c>
      <c r="G10" s="29" t="s">
        <v>72</v>
      </c>
      <c r="H10" s="30" t="s">
        <v>73</v>
      </c>
      <c r="I10" s="21" t="s">
        <v>4</v>
      </c>
      <c r="J10" s="27">
        <v>373.83</v>
      </c>
      <c r="K10" s="27">
        <v>26.17</v>
      </c>
      <c r="L10" s="26">
        <v>400</v>
      </c>
      <c r="M10" s="27">
        <v>19.13</v>
      </c>
      <c r="N10" s="27">
        <v>20.9</v>
      </c>
      <c r="O10" s="35">
        <v>116719</v>
      </c>
      <c r="P10" s="35">
        <v>116934</v>
      </c>
      <c r="Q10" s="34">
        <f t="shared" si="3"/>
        <v>215</v>
      </c>
      <c r="R10" s="35">
        <v>116929</v>
      </c>
      <c r="S10" s="27"/>
    </row>
    <row r="11" spans="1:19" ht="15" customHeight="1">
      <c r="A11" s="19">
        <v>44114</v>
      </c>
      <c r="B11" s="20" t="s">
        <v>65</v>
      </c>
      <c r="C11" s="20" t="s">
        <v>38</v>
      </c>
      <c r="D11" s="18" t="s">
        <v>68</v>
      </c>
      <c r="E11" s="82" t="s">
        <v>88</v>
      </c>
      <c r="F11" s="85" t="s">
        <v>130</v>
      </c>
      <c r="G11" s="29" t="s">
        <v>72</v>
      </c>
      <c r="H11" s="30" t="s">
        <v>73</v>
      </c>
      <c r="I11" s="21" t="s">
        <v>4</v>
      </c>
      <c r="J11" s="27">
        <v>252.34</v>
      </c>
      <c r="K11" s="27">
        <v>17.66</v>
      </c>
      <c r="L11" s="26">
        <f t="shared" si="0"/>
        <v>270</v>
      </c>
      <c r="M11" s="27">
        <v>19.43</v>
      </c>
      <c r="N11" s="27">
        <v>13.89</v>
      </c>
      <c r="O11" s="35">
        <v>116934</v>
      </c>
      <c r="P11" s="35">
        <v>117076</v>
      </c>
      <c r="Q11" s="34">
        <f t="shared" si="3"/>
        <v>142</v>
      </c>
      <c r="R11" s="35">
        <v>117071</v>
      </c>
      <c r="S11" s="27"/>
    </row>
    <row r="12" spans="1:19" ht="15" customHeight="1">
      <c r="A12" s="19">
        <v>44115</v>
      </c>
      <c r="B12" s="20" t="s">
        <v>65</v>
      </c>
      <c r="C12" s="20" t="s">
        <v>38</v>
      </c>
      <c r="D12" s="18" t="s">
        <v>68</v>
      </c>
      <c r="E12" s="82" t="s">
        <v>88</v>
      </c>
      <c r="F12" s="29" t="s">
        <v>154</v>
      </c>
      <c r="G12" s="29" t="s">
        <v>72</v>
      </c>
      <c r="H12" s="30" t="s">
        <v>73</v>
      </c>
      <c r="I12" s="21" t="s">
        <v>4</v>
      </c>
      <c r="J12" s="26">
        <v>308.41000000000003</v>
      </c>
      <c r="K12" s="26">
        <v>21.59</v>
      </c>
      <c r="L12" s="26">
        <f t="shared" si="0"/>
        <v>330</v>
      </c>
      <c r="M12" s="26">
        <v>19.43</v>
      </c>
      <c r="N12" s="26">
        <v>16.98</v>
      </c>
      <c r="O12" s="35">
        <v>117076</v>
      </c>
      <c r="P12" s="35">
        <v>117262</v>
      </c>
      <c r="Q12" s="34">
        <f t="shared" si="3"/>
        <v>186</v>
      </c>
      <c r="R12" s="35">
        <v>117257</v>
      </c>
      <c r="S12" s="27"/>
    </row>
    <row r="13" spans="1:19" ht="15" customHeight="1">
      <c r="A13" s="19">
        <v>44116</v>
      </c>
      <c r="B13" s="20" t="s">
        <v>65</v>
      </c>
      <c r="C13" s="20" t="s">
        <v>38</v>
      </c>
      <c r="D13" s="18" t="s">
        <v>68</v>
      </c>
      <c r="E13" s="82" t="s">
        <v>88</v>
      </c>
      <c r="F13" s="85" t="s">
        <v>168</v>
      </c>
      <c r="G13" s="29" t="s">
        <v>72</v>
      </c>
      <c r="H13" s="30" t="s">
        <v>73</v>
      </c>
      <c r="I13" s="21" t="s">
        <v>4</v>
      </c>
      <c r="J13" s="27">
        <v>383.18</v>
      </c>
      <c r="K13" s="27">
        <v>26.82</v>
      </c>
      <c r="L13" s="26">
        <f t="shared" si="0"/>
        <v>410</v>
      </c>
      <c r="M13" s="27">
        <v>19.43</v>
      </c>
      <c r="N13" s="27">
        <v>21.1</v>
      </c>
      <c r="O13" s="35">
        <v>117262</v>
      </c>
      <c r="P13" s="35">
        <v>117472</v>
      </c>
      <c r="Q13" s="34">
        <f t="shared" si="3"/>
        <v>210</v>
      </c>
      <c r="R13" s="35">
        <v>117467</v>
      </c>
      <c r="S13" s="27"/>
    </row>
    <row r="14" spans="1:19" ht="15" customHeight="1">
      <c r="A14" s="19">
        <v>44117</v>
      </c>
      <c r="B14" s="20" t="s">
        <v>65</v>
      </c>
      <c r="C14" s="20" t="s">
        <v>38</v>
      </c>
      <c r="D14" s="18" t="s">
        <v>68</v>
      </c>
      <c r="E14" s="82" t="s">
        <v>88</v>
      </c>
      <c r="F14" s="86"/>
      <c r="G14" s="86"/>
      <c r="H14" s="101"/>
      <c r="I14" s="79"/>
      <c r="J14" s="78"/>
      <c r="K14" s="78"/>
      <c r="L14" s="78"/>
      <c r="M14" s="78"/>
      <c r="N14" s="78"/>
      <c r="O14" s="38"/>
      <c r="P14" s="38"/>
      <c r="Q14" s="38"/>
      <c r="R14" s="38"/>
      <c r="S14" s="27"/>
    </row>
    <row r="15" spans="1:19" ht="15" customHeight="1">
      <c r="A15" s="19">
        <v>44118</v>
      </c>
      <c r="B15" s="20" t="s">
        <v>65</v>
      </c>
      <c r="C15" s="20" t="s">
        <v>38</v>
      </c>
      <c r="D15" s="18" t="s">
        <v>68</v>
      </c>
      <c r="E15" s="82" t="s">
        <v>88</v>
      </c>
      <c r="F15" s="29" t="s">
        <v>178</v>
      </c>
      <c r="G15" s="29" t="s">
        <v>72</v>
      </c>
      <c r="H15" s="30" t="s">
        <v>73</v>
      </c>
      <c r="I15" s="21" t="s">
        <v>4</v>
      </c>
      <c r="J15" s="26">
        <v>242.99</v>
      </c>
      <c r="K15" s="26">
        <v>17.010000000000002</v>
      </c>
      <c r="L15" s="26">
        <f t="shared" ref="L15" si="4">J15+K15</f>
        <v>260</v>
      </c>
      <c r="M15" s="26">
        <v>19.43</v>
      </c>
      <c r="N15" s="26">
        <v>13.38</v>
      </c>
      <c r="O15" s="35">
        <v>117472</v>
      </c>
      <c r="P15" s="35">
        <v>117637</v>
      </c>
      <c r="Q15" s="34">
        <f t="shared" ref="Q15:Q28" si="5">+P15-O15</f>
        <v>165</v>
      </c>
      <c r="R15" s="35">
        <v>117632</v>
      </c>
      <c r="S15" s="27"/>
    </row>
    <row r="16" spans="1:19" ht="15" customHeight="1">
      <c r="A16" s="19">
        <v>44119</v>
      </c>
      <c r="B16" s="20" t="s">
        <v>65</v>
      </c>
      <c r="C16" s="20" t="s">
        <v>38</v>
      </c>
      <c r="D16" s="18" t="s">
        <v>68</v>
      </c>
      <c r="E16" s="82" t="s">
        <v>88</v>
      </c>
      <c r="F16" s="85" t="s">
        <v>167</v>
      </c>
      <c r="G16" s="29" t="s">
        <v>72</v>
      </c>
      <c r="H16" s="30" t="s">
        <v>73</v>
      </c>
      <c r="I16" s="21" t="s">
        <v>4</v>
      </c>
      <c r="J16" s="27">
        <v>401.87</v>
      </c>
      <c r="K16" s="27">
        <v>28.13</v>
      </c>
      <c r="L16" s="26">
        <f t="shared" si="0"/>
        <v>430</v>
      </c>
      <c r="M16" s="27">
        <v>19.43</v>
      </c>
      <c r="N16" s="27">
        <v>22.13</v>
      </c>
      <c r="O16" s="35">
        <v>117637</v>
      </c>
      <c r="P16" s="35">
        <v>117856</v>
      </c>
      <c r="Q16" s="35">
        <f t="shared" si="5"/>
        <v>219</v>
      </c>
      <c r="R16" s="35">
        <v>117851</v>
      </c>
      <c r="S16" s="27"/>
    </row>
    <row r="17" spans="1:19" ht="15" customHeight="1">
      <c r="A17" s="19">
        <v>44120</v>
      </c>
      <c r="B17" s="20" t="s">
        <v>65</v>
      </c>
      <c r="C17" s="20" t="s">
        <v>38</v>
      </c>
      <c r="D17" s="18" t="s">
        <v>68</v>
      </c>
      <c r="E17" s="82" t="s">
        <v>88</v>
      </c>
      <c r="F17" s="87"/>
      <c r="G17" s="86"/>
      <c r="H17" s="101"/>
      <c r="I17" s="79"/>
      <c r="J17" s="37"/>
      <c r="K17" s="37"/>
      <c r="L17" s="78">
        <f t="shared" si="0"/>
        <v>0</v>
      </c>
      <c r="M17" s="37"/>
      <c r="N17" s="37"/>
      <c r="O17" s="38"/>
      <c r="P17" s="38"/>
      <c r="Q17" s="35">
        <f t="shared" si="5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38</v>
      </c>
      <c r="D18" s="18" t="s">
        <v>68</v>
      </c>
      <c r="E18" s="82" t="s">
        <v>88</v>
      </c>
      <c r="F18" s="107" t="s">
        <v>184</v>
      </c>
      <c r="G18" s="29" t="s">
        <v>72</v>
      </c>
      <c r="H18" s="30" t="s">
        <v>73</v>
      </c>
      <c r="I18" s="21" t="s">
        <v>4</v>
      </c>
      <c r="J18" s="104">
        <v>317.76</v>
      </c>
      <c r="K18" s="104">
        <v>22.24</v>
      </c>
      <c r="L18" s="95">
        <f t="shared" si="0"/>
        <v>340</v>
      </c>
      <c r="M18" s="104">
        <v>19.13</v>
      </c>
      <c r="N18" s="104">
        <v>17.77</v>
      </c>
      <c r="O18" s="103">
        <v>117856</v>
      </c>
      <c r="P18" s="103">
        <v>118068</v>
      </c>
      <c r="Q18" s="35">
        <f t="shared" si="5"/>
        <v>212</v>
      </c>
      <c r="R18" s="103">
        <v>118063</v>
      </c>
      <c r="S18" s="27"/>
    </row>
    <row r="19" spans="1:19" ht="15" customHeight="1">
      <c r="A19" s="19">
        <v>44122</v>
      </c>
      <c r="B19" s="20" t="s">
        <v>65</v>
      </c>
      <c r="C19" s="20" t="s">
        <v>38</v>
      </c>
      <c r="D19" s="18" t="s">
        <v>68</v>
      </c>
      <c r="E19" s="82" t="s">
        <v>88</v>
      </c>
      <c r="F19" s="85" t="s">
        <v>195</v>
      </c>
      <c r="G19" s="29" t="s">
        <v>72</v>
      </c>
      <c r="H19" s="30" t="s">
        <v>73</v>
      </c>
      <c r="I19" s="21" t="s">
        <v>4</v>
      </c>
      <c r="J19" s="27">
        <v>420.56</v>
      </c>
      <c r="K19" s="27">
        <v>29.44</v>
      </c>
      <c r="L19" s="26">
        <f t="shared" si="0"/>
        <v>450</v>
      </c>
      <c r="M19" s="27">
        <v>19.13</v>
      </c>
      <c r="N19" s="27">
        <v>23.52</v>
      </c>
      <c r="O19" s="35">
        <v>118068</v>
      </c>
      <c r="P19" s="35">
        <v>118321</v>
      </c>
      <c r="Q19" s="35">
        <f t="shared" si="5"/>
        <v>253</v>
      </c>
      <c r="R19" s="35">
        <v>118316</v>
      </c>
      <c r="S19" s="27"/>
    </row>
    <row r="20" spans="1:19" ht="15" customHeight="1">
      <c r="A20" s="19">
        <v>44123</v>
      </c>
      <c r="B20" s="20" t="s">
        <v>65</v>
      </c>
      <c r="C20" s="20" t="s">
        <v>38</v>
      </c>
      <c r="D20" s="18" t="s">
        <v>68</v>
      </c>
      <c r="E20" s="82" t="s">
        <v>88</v>
      </c>
      <c r="F20" s="85" t="s">
        <v>222</v>
      </c>
      <c r="G20" s="29" t="s">
        <v>72</v>
      </c>
      <c r="H20" s="30" t="s">
        <v>73</v>
      </c>
      <c r="I20" s="21" t="s">
        <v>4</v>
      </c>
      <c r="J20" s="27">
        <v>308.41000000000003</v>
      </c>
      <c r="K20" s="27">
        <v>21.59</v>
      </c>
      <c r="L20" s="26">
        <f t="shared" si="0"/>
        <v>330</v>
      </c>
      <c r="M20" s="27">
        <v>19.13</v>
      </c>
      <c r="N20" s="27">
        <v>17.25</v>
      </c>
      <c r="O20" s="35">
        <v>118321</v>
      </c>
      <c r="P20" s="35">
        <v>118487</v>
      </c>
      <c r="Q20" s="35">
        <f t="shared" si="5"/>
        <v>166</v>
      </c>
      <c r="R20" s="35">
        <v>118482</v>
      </c>
      <c r="S20" s="27"/>
    </row>
    <row r="21" spans="1:19" ht="15" customHeight="1">
      <c r="A21" s="19">
        <v>44124</v>
      </c>
      <c r="B21" s="20" t="s">
        <v>65</v>
      </c>
      <c r="C21" s="20" t="s">
        <v>38</v>
      </c>
      <c r="D21" s="18" t="s">
        <v>68</v>
      </c>
      <c r="E21" s="82" t="s">
        <v>88</v>
      </c>
      <c r="F21" s="85" t="s">
        <v>236</v>
      </c>
      <c r="G21" s="29" t="s">
        <v>72</v>
      </c>
      <c r="H21" s="30" t="s">
        <v>73</v>
      </c>
      <c r="I21" s="21" t="s">
        <v>4</v>
      </c>
      <c r="J21" s="27">
        <v>317.76</v>
      </c>
      <c r="K21" s="27">
        <v>22.24</v>
      </c>
      <c r="L21" s="26">
        <f t="shared" si="0"/>
        <v>340</v>
      </c>
      <c r="M21" s="27">
        <v>19.43</v>
      </c>
      <c r="N21" s="27">
        <v>17.489999999999998</v>
      </c>
      <c r="O21" s="35">
        <v>118487</v>
      </c>
      <c r="P21" s="35">
        <v>118694</v>
      </c>
      <c r="Q21" s="35">
        <f t="shared" si="5"/>
        <v>207</v>
      </c>
      <c r="R21" s="35">
        <v>118689</v>
      </c>
      <c r="S21" s="27"/>
    </row>
    <row r="22" spans="1:19" ht="15" customHeight="1">
      <c r="A22" s="19">
        <v>44125</v>
      </c>
      <c r="B22" s="20" t="s">
        <v>65</v>
      </c>
      <c r="C22" s="20" t="s">
        <v>38</v>
      </c>
      <c r="D22" s="18" t="s">
        <v>68</v>
      </c>
      <c r="E22" s="82" t="s">
        <v>88</v>
      </c>
      <c r="F22" s="85" t="s">
        <v>246</v>
      </c>
      <c r="G22" s="29" t="s">
        <v>72</v>
      </c>
      <c r="H22" s="30" t="s">
        <v>73</v>
      </c>
      <c r="I22" s="21" t="s">
        <v>4</v>
      </c>
      <c r="J22" s="27">
        <v>439.25</v>
      </c>
      <c r="K22" s="27">
        <v>30.75</v>
      </c>
      <c r="L22" s="26">
        <f t="shared" si="0"/>
        <v>470</v>
      </c>
      <c r="M22" s="27">
        <v>19.43</v>
      </c>
      <c r="N22" s="27">
        <v>24.18</v>
      </c>
      <c r="O22" s="35">
        <v>118694</v>
      </c>
      <c r="P22" s="35">
        <v>118946</v>
      </c>
      <c r="Q22" s="35">
        <f t="shared" si="5"/>
        <v>252</v>
      </c>
      <c r="R22" s="35">
        <v>118941</v>
      </c>
      <c r="S22" s="27"/>
    </row>
    <row r="23" spans="1:19" ht="15" customHeight="1">
      <c r="A23" s="19">
        <v>44126</v>
      </c>
      <c r="B23" s="20" t="s">
        <v>65</v>
      </c>
      <c r="C23" s="20" t="s">
        <v>38</v>
      </c>
      <c r="D23" s="18" t="s">
        <v>68</v>
      </c>
      <c r="E23" s="82" t="s">
        <v>88</v>
      </c>
      <c r="F23" s="29" t="s">
        <v>237</v>
      </c>
      <c r="G23" s="29" t="s">
        <v>72</v>
      </c>
      <c r="H23" s="30" t="s">
        <v>73</v>
      </c>
      <c r="I23" s="21" t="s">
        <v>4</v>
      </c>
      <c r="J23" s="26">
        <v>327.10000000000002</v>
      </c>
      <c r="K23" s="26">
        <v>22.9</v>
      </c>
      <c r="L23" s="26">
        <f t="shared" si="0"/>
        <v>350</v>
      </c>
      <c r="M23" s="26">
        <v>19.43</v>
      </c>
      <c r="N23" s="26">
        <v>18.010000000000002</v>
      </c>
      <c r="O23" s="35">
        <v>118946</v>
      </c>
      <c r="P23" s="35">
        <v>119161</v>
      </c>
      <c r="Q23" s="35">
        <f t="shared" si="5"/>
        <v>215</v>
      </c>
      <c r="R23" s="35">
        <v>119156</v>
      </c>
      <c r="S23" s="27"/>
    </row>
    <row r="24" spans="1:19" ht="15" customHeight="1">
      <c r="A24" s="19">
        <v>44127</v>
      </c>
      <c r="B24" s="20" t="s">
        <v>65</v>
      </c>
      <c r="C24" s="20" t="s">
        <v>38</v>
      </c>
      <c r="D24" s="18" t="s">
        <v>68</v>
      </c>
      <c r="E24" s="82" t="s">
        <v>88</v>
      </c>
      <c r="F24" s="85" t="s">
        <v>245</v>
      </c>
      <c r="G24" s="29" t="s">
        <v>72</v>
      </c>
      <c r="H24" s="30" t="s">
        <v>73</v>
      </c>
      <c r="I24" s="21" t="s">
        <v>4</v>
      </c>
      <c r="J24" s="27">
        <v>355.14</v>
      </c>
      <c r="K24" s="27">
        <v>24.86</v>
      </c>
      <c r="L24" s="26">
        <f t="shared" si="0"/>
        <v>380</v>
      </c>
      <c r="M24" s="27">
        <v>19.43</v>
      </c>
      <c r="N24" s="27">
        <v>19.55</v>
      </c>
      <c r="O24" s="35">
        <v>119161</v>
      </c>
      <c r="P24" s="35">
        <v>119356</v>
      </c>
      <c r="Q24" s="35">
        <f t="shared" si="5"/>
        <v>195</v>
      </c>
      <c r="R24" s="35">
        <v>119351</v>
      </c>
      <c r="S24" s="27"/>
    </row>
    <row r="25" spans="1:19" ht="15" customHeight="1">
      <c r="A25" s="19">
        <v>44128</v>
      </c>
      <c r="B25" s="20" t="s">
        <v>65</v>
      </c>
      <c r="C25" s="20" t="s">
        <v>38</v>
      </c>
      <c r="D25" s="18" t="s">
        <v>68</v>
      </c>
      <c r="E25" s="82" t="s">
        <v>88</v>
      </c>
      <c r="F25" s="29" t="s">
        <v>254</v>
      </c>
      <c r="G25" s="29" t="s">
        <v>72</v>
      </c>
      <c r="H25" s="30" t="s">
        <v>73</v>
      </c>
      <c r="I25" s="21" t="s">
        <v>4</v>
      </c>
      <c r="J25" s="26">
        <v>271.02999999999997</v>
      </c>
      <c r="K25" s="26">
        <v>18.97</v>
      </c>
      <c r="L25" s="26">
        <f t="shared" si="0"/>
        <v>290</v>
      </c>
      <c r="M25" s="26">
        <v>19.43</v>
      </c>
      <c r="N25" s="26">
        <v>14.92</v>
      </c>
      <c r="O25" s="35">
        <v>119356</v>
      </c>
      <c r="P25" s="35">
        <v>119505</v>
      </c>
      <c r="Q25" s="35">
        <f t="shared" si="5"/>
        <v>149</v>
      </c>
      <c r="R25" s="35">
        <v>119500</v>
      </c>
      <c r="S25" s="27"/>
    </row>
    <row r="26" spans="1:19" ht="15" customHeight="1">
      <c r="A26" s="19">
        <v>44129</v>
      </c>
      <c r="B26" s="20" t="s">
        <v>65</v>
      </c>
      <c r="C26" s="20" t="s">
        <v>38</v>
      </c>
      <c r="D26" s="18" t="s">
        <v>68</v>
      </c>
      <c r="E26" s="82" t="s">
        <v>88</v>
      </c>
      <c r="F26" s="85" t="s">
        <v>289</v>
      </c>
      <c r="G26" s="29" t="s">
        <v>72</v>
      </c>
      <c r="H26" s="30" t="s">
        <v>73</v>
      </c>
      <c r="I26" s="21" t="s">
        <v>4</v>
      </c>
      <c r="J26" s="27">
        <v>429.91</v>
      </c>
      <c r="K26" s="27">
        <v>30.09</v>
      </c>
      <c r="L26" s="26">
        <f t="shared" si="0"/>
        <v>460</v>
      </c>
      <c r="M26" s="27">
        <v>19.43</v>
      </c>
      <c r="N26" s="27">
        <v>23.67</v>
      </c>
      <c r="O26" s="35">
        <v>119505</v>
      </c>
      <c r="P26" s="35">
        <v>119729</v>
      </c>
      <c r="Q26" s="35">
        <f t="shared" si="5"/>
        <v>224</v>
      </c>
      <c r="R26" s="35">
        <v>119724</v>
      </c>
      <c r="S26" s="27"/>
    </row>
    <row r="27" spans="1:19" ht="15" customHeight="1">
      <c r="A27" s="19">
        <v>44130</v>
      </c>
      <c r="B27" s="20" t="s">
        <v>65</v>
      </c>
      <c r="C27" s="20" t="s">
        <v>38</v>
      </c>
      <c r="D27" s="18" t="s">
        <v>68</v>
      </c>
      <c r="E27" s="82" t="s">
        <v>88</v>
      </c>
      <c r="F27" s="85" t="s">
        <v>291</v>
      </c>
      <c r="G27" s="29" t="s">
        <v>72</v>
      </c>
      <c r="H27" s="30" t="s">
        <v>73</v>
      </c>
      <c r="I27" s="21" t="s">
        <v>4</v>
      </c>
      <c r="J27" s="27">
        <v>280.37</v>
      </c>
      <c r="K27" s="27">
        <v>19.63</v>
      </c>
      <c r="L27" s="26">
        <f t="shared" si="0"/>
        <v>300</v>
      </c>
      <c r="M27" s="27">
        <v>19.43</v>
      </c>
      <c r="N27" s="27">
        <v>15.44</v>
      </c>
      <c r="O27" s="35">
        <v>119729</v>
      </c>
      <c r="P27" s="35">
        <v>119919</v>
      </c>
      <c r="Q27" s="35">
        <f t="shared" si="5"/>
        <v>190</v>
      </c>
      <c r="R27" s="35">
        <v>119914</v>
      </c>
      <c r="S27" s="27"/>
    </row>
    <row r="28" spans="1:19" ht="15" customHeight="1">
      <c r="A28" s="19">
        <v>44131</v>
      </c>
      <c r="B28" s="20" t="s">
        <v>65</v>
      </c>
      <c r="C28" s="20" t="s">
        <v>38</v>
      </c>
      <c r="D28" s="18" t="s">
        <v>68</v>
      </c>
      <c r="E28" s="82" t="s">
        <v>88</v>
      </c>
      <c r="F28" s="29" t="s">
        <v>308</v>
      </c>
      <c r="G28" s="29" t="s">
        <v>72</v>
      </c>
      <c r="H28" s="30" t="s">
        <v>73</v>
      </c>
      <c r="I28" s="21" t="s">
        <v>4</v>
      </c>
      <c r="J28" s="26">
        <v>261.68</v>
      </c>
      <c r="K28" s="26">
        <v>18.32</v>
      </c>
      <c r="L28" s="26">
        <f t="shared" si="0"/>
        <v>280</v>
      </c>
      <c r="M28" s="26">
        <v>19.43</v>
      </c>
      <c r="N28" s="26">
        <v>14.41</v>
      </c>
      <c r="O28" s="35">
        <v>119919</v>
      </c>
      <c r="P28" s="35">
        <v>120072</v>
      </c>
      <c r="Q28" s="35">
        <f t="shared" si="5"/>
        <v>153</v>
      </c>
      <c r="R28" s="35">
        <v>120067</v>
      </c>
      <c r="S28" s="27"/>
    </row>
    <row r="29" spans="1:19" ht="15" customHeight="1">
      <c r="A29" s="19">
        <v>44132</v>
      </c>
      <c r="B29" s="20" t="s">
        <v>65</v>
      </c>
      <c r="C29" s="20" t="s">
        <v>38</v>
      </c>
      <c r="D29" s="18" t="s">
        <v>68</v>
      </c>
      <c r="E29" s="82" t="s">
        <v>88</v>
      </c>
      <c r="F29" s="85"/>
      <c r="G29" s="29"/>
      <c r="H29" s="30"/>
      <c r="I29" s="21"/>
      <c r="J29" s="27"/>
      <c r="K29" s="27"/>
      <c r="L29" s="26"/>
      <c r="M29" s="27"/>
      <c r="N29" s="27"/>
      <c r="O29" s="35"/>
      <c r="P29" s="35"/>
      <c r="Q29" s="35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38</v>
      </c>
      <c r="D30" s="18" t="s">
        <v>68</v>
      </c>
      <c r="E30" s="82" t="s">
        <v>88</v>
      </c>
      <c r="F30" s="29"/>
      <c r="G30" s="29"/>
      <c r="H30" s="30"/>
      <c r="I30" s="21"/>
      <c r="J30" s="26"/>
      <c r="K30" s="26"/>
      <c r="L30" s="26"/>
      <c r="M30" s="26"/>
      <c r="N30" s="26"/>
      <c r="O30" s="35"/>
      <c r="P30" s="35"/>
      <c r="Q30" s="35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38</v>
      </c>
      <c r="D31" s="18" t="s">
        <v>68</v>
      </c>
      <c r="E31" s="82" t="s">
        <v>88</v>
      </c>
      <c r="F31" s="29"/>
      <c r="G31" s="29"/>
      <c r="H31" s="30"/>
      <c r="I31" s="21"/>
      <c r="J31" s="26"/>
      <c r="K31" s="26"/>
      <c r="L31" s="26"/>
      <c r="M31" s="26"/>
      <c r="N31" s="26"/>
      <c r="O31" s="35"/>
      <c r="P31" s="35"/>
      <c r="Q31" s="35"/>
      <c r="R31" s="35"/>
      <c r="S31" s="27"/>
    </row>
    <row r="32" spans="1:19" ht="15.75">
      <c r="A32" s="24"/>
      <c r="B32" s="20"/>
      <c r="C32" s="20"/>
      <c r="D32" s="18"/>
      <c r="E32" s="18"/>
      <c r="F32" s="29"/>
      <c r="G32" s="29"/>
      <c r="H32" s="30"/>
      <c r="I32" s="21"/>
      <c r="J32" s="26"/>
      <c r="K32" s="26"/>
      <c r="L32" s="26">
        <f t="shared" ref="L32:L34" si="6">J32+K32</f>
        <v>0</v>
      </c>
      <c r="M32" s="26"/>
      <c r="N32" s="26"/>
      <c r="O32" s="35"/>
      <c r="P32" s="35"/>
      <c r="Q32" s="35"/>
      <c r="R32" s="35"/>
      <c r="S32" s="27"/>
    </row>
    <row r="33" spans="1:19" ht="15.75">
      <c r="A33" s="24"/>
      <c r="B33" s="20"/>
      <c r="C33" s="20"/>
      <c r="D33" s="18"/>
      <c r="E33" s="18"/>
      <c r="F33" s="29"/>
      <c r="G33" s="28"/>
      <c r="H33" s="30"/>
      <c r="I33" s="29"/>
      <c r="J33" s="26"/>
      <c r="K33" s="26"/>
      <c r="L33" s="26">
        <f t="shared" si="6"/>
        <v>0</v>
      </c>
      <c r="M33" s="26"/>
      <c r="N33" s="26"/>
      <c r="O33" s="35">
        <f t="shared" ref="O33:O35" si="7">+P32</f>
        <v>0</v>
      </c>
      <c r="P33" s="35"/>
      <c r="Q33" s="35">
        <f t="shared" ref="Q33:Q35" si="8">+P33-O33</f>
        <v>0</v>
      </c>
      <c r="R33" s="35"/>
      <c r="S33" s="27"/>
    </row>
    <row r="34" spans="1:19" ht="15.75">
      <c r="A34" s="24"/>
      <c r="B34" s="20"/>
      <c r="C34" s="20"/>
      <c r="D34" s="18"/>
      <c r="E34" s="18"/>
      <c r="F34" s="30"/>
      <c r="G34" s="21"/>
      <c r="H34" s="22"/>
      <c r="I34" s="21"/>
      <c r="J34" s="26"/>
      <c r="K34" s="26"/>
      <c r="L34" s="26">
        <f t="shared" si="6"/>
        <v>0</v>
      </c>
      <c r="M34" s="26"/>
      <c r="N34" s="26"/>
      <c r="O34" s="35">
        <f t="shared" si="7"/>
        <v>0</v>
      </c>
      <c r="P34" s="35"/>
      <c r="Q34" s="35">
        <f t="shared" si="8"/>
        <v>0</v>
      </c>
      <c r="R34" s="35"/>
      <c r="S34" s="27"/>
    </row>
    <row r="35" spans="1:19">
      <c r="A35" s="24"/>
      <c r="B35" s="20" t="s">
        <v>65</v>
      </c>
      <c r="C35" s="20" t="s">
        <v>38</v>
      </c>
      <c r="D35" s="27"/>
      <c r="E35" s="27"/>
      <c r="F35" s="30"/>
      <c r="G35" s="21"/>
      <c r="H35" s="22"/>
      <c r="I35" s="21"/>
      <c r="J35" s="26"/>
      <c r="K35" s="26"/>
      <c r="L35" s="26">
        <f>J35+K35</f>
        <v>0</v>
      </c>
      <c r="M35" s="26"/>
      <c r="N35" s="26"/>
      <c r="O35" s="35">
        <f t="shared" si="7"/>
        <v>0</v>
      </c>
      <c r="P35" s="35"/>
      <c r="Q35" s="38">
        <f t="shared" si="8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7448.6000000000013</v>
      </c>
      <c r="K36" s="16">
        <f t="shared" ref="K36:N36" si="9">SUM(K2:K35)</f>
        <v>521.4</v>
      </c>
      <c r="L36" s="16">
        <f t="shared" si="9"/>
        <v>7970</v>
      </c>
      <c r="M36" s="15"/>
      <c r="N36" s="16">
        <f t="shared" si="9"/>
        <v>412.84000000000009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11.776959596938278</v>
      </c>
    </row>
    <row r="41" spans="1:19">
      <c r="A41" s="14"/>
    </row>
    <row r="42" spans="1:19">
      <c r="A42" s="14"/>
    </row>
    <row r="43" spans="1:19">
      <c r="A43" s="14"/>
      <c r="K43" s="73">
        <f>20000-L36</f>
        <v>12030</v>
      </c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topLeftCell="E1" zoomScale="68" zoomScaleNormal="68" workbookViewId="0">
      <selection activeCell="G28" sqref="G28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20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20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20" s="12" customFormat="1" ht="15" customHeight="1">
      <c r="A2" s="19">
        <v>44105</v>
      </c>
      <c r="B2" s="20" t="s">
        <v>65</v>
      </c>
      <c r="C2" s="20" t="s">
        <v>39</v>
      </c>
      <c r="D2" s="18" t="s">
        <v>69</v>
      </c>
      <c r="E2" s="82" t="s">
        <v>89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103"/>
      <c r="P2" s="103"/>
      <c r="Q2" s="103">
        <f>+P2-O2</f>
        <v>0</v>
      </c>
      <c r="R2" s="103"/>
      <c r="S2" s="104"/>
      <c r="T2" s="105"/>
    </row>
    <row r="3" spans="1:20" ht="15" customHeight="1">
      <c r="A3" s="19">
        <v>44106</v>
      </c>
      <c r="B3" s="20" t="s">
        <v>65</v>
      </c>
      <c r="C3" s="20" t="s">
        <v>39</v>
      </c>
      <c r="D3" s="18" t="s">
        <v>69</v>
      </c>
      <c r="E3" s="82" t="s">
        <v>89</v>
      </c>
      <c r="F3" s="83"/>
      <c r="G3" s="83"/>
      <c r="H3" s="100"/>
      <c r="I3" s="76"/>
      <c r="J3" s="23"/>
      <c r="K3" s="23"/>
      <c r="L3" s="26">
        <f t="shared" ref="L3:L4" si="0">J3+K3</f>
        <v>0</v>
      </c>
      <c r="M3" s="23"/>
      <c r="N3" s="23"/>
      <c r="O3" s="103"/>
      <c r="P3" s="103"/>
      <c r="Q3" s="103">
        <f t="shared" ref="Q3:Q6" si="1">+P3-O3</f>
        <v>0</v>
      </c>
      <c r="R3" s="103"/>
      <c r="S3" s="104"/>
      <c r="T3" s="105"/>
    </row>
    <row r="4" spans="1:20" ht="15" customHeight="1">
      <c r="A4" s="19">
        <v>44107</v>
      </c>
      <c r="B4" s="20" t="s">
        <v>65</v>
      </c>
      <c r="C4" s="20" t="s">
        <v>39</v>
      </c>
      <c r="D4" s="18" t="s">
        <v>69</v>
      </c>
      <c r="E4" s="82" t="s">
        <v>89</v>
      </c>
      <c r="F4" s="85"/>
      <c r="G4" s="83"/>
      <c r="H4" s="100"/>
      <c r="I4" s="76"/>
      <c r="J4" s="27"/>
      <c r="K4" s="27"/>
      <c r="L4" s="26">
        <f t="shared" si="0"/>
        <v>0</v>
      </c>
      <c r="M4" s="27"/>
      <c r="N4" s="27"/>
      <c r="O4" s="103"/>
      <c r="P4" s="103"/>
      <c r="Q4" s="103">
        <f t="shared" si="1"/>
        <v>0</v>
      </c>
      <c r="R4" s="103"/>
      <c r="S4" s="104"/>
      <c r="T4" s="105"/>
    </row>
    <row r="5" spans="1:20" ht="15" customHeight="1">
      <c r="A5" s="19">
        <v>44108</v>
      </c>
      <c r="B5" s="20" t="s">
        <v>65</v>
      </c>
      <c r="C5" s="20" t="s">
        <v>39</v>
      </c>
      <c r="D5" s="18" t="s">
        <v>69</v>
      </c>
      <c r="E5" s="82" t="s">
        <v>89</v>
      </c>
      <c r="F5" s="84">
        <v>2000032</v>
      </c>
      <c r="G5" s="83" t="s">
        <v>74</v>
      </c>
      <c r="H5" s="100" t="s">
        <v>75</v>
      </c>
      <c r="I5" s="76" t="s">
        <v>4</v>
      </c>
      <c r="J5" s="20">
        <v>457.94</v>
      </c>
      <c r="K5" s="20">
        <v>32.06</v>
      </c>
      <c r="L5" s="26">
        <f>J5+K5</f>
        <v>490</v>
      </c>
      <c r="M5" s="20">
        <v>19.13</v>
      </c>
      <c r="N5" s="20">
        <v>25.62</v>
      </c>
      <c r="O5" s="103">
        <v>138959</v>
      </c>
      <c r="P5" s="103">
        <v>139177</v>
      </c>
      <c r="Q5" s="103">
        <f t="shared" si="1"/>
        <v>218</v>
      </c>
      <c r="R5" s="103">
        <v>139170</v>
      </c>
      <c r="S5" s="104"/>
      <c r="T5" s="105"/>
    </row>
    <row r="6" spans="1:20" ht="15" customHeight="1">
      <c r="A6" s="19">
        <v>44109</v>
      </c>
      <c r="B6" s="20" t="s">
        <v>65</v>
      </c>
      <c r="C6" s="20" t="s">
        <v>39</v>
      </c>
      <c r="D6" s="18" t="s">
        <v>69</v>
      </c>
      <c r="E6" s="82" t="s">
        <v>89</v>
      </c>
      <c r="F6" s="83">
        <v>2000045</v>
      </c>
      <c r="G6" s="83" t="s">
        <v>74</v>
      </c>
      <c r="H6" s="100" t="s">
        <v>75</v>
      </c>
      <c r="I6" s="76" t="s">
        <v>4</v>
      </c>
      <c r="J6" s="23">
        <v>401.87</v>
      </c>
      <c r="K6" s="23">
        <v>28.13</v>
      </c>
      <c r="L6" s="26">
        <f>J6+K6</f>
        <v>430</v>
      </c>
      <c r="M6" s="23">
        <v>19.13</v>
      </c>
      <c r="N6" s="23">
        <v>22.48</v>
      </c>
      <c r="O6" s="38">
        <v>139177</v>
      </c>
      <c r="P6" s="34">
        <v>139376</v>
      </c>
      <c r="Q6" s="34">
        <f t="shared" si="1"/>
        <v>199</v>
      </c>
      <c r="R6" s="35">
        <v>139368</v>
      </c>
      <c r="S6" s="27"/>
    </row>
    <row r="7" spans="1:20" ht="15" customHeight="1">
      <c r="A7" s="19">
        <v>44110</v>
      </c>
      <c r="B7" s="20" t="s">
        <v>65</v>
      </c>
      <c r="C7" s="20" t="s">
        <v>39</v>
      </c>
      <c r="D7" s="18" t="s">
        <v>69</v>
      </c>
      <c r="E7" s="82" t="s">
        <v>89</v>
      </c>
      <c r="F7" s="85">
        <v>2000057</v>
      </c>
      <c r="G7" s="83" t="s">
        <v>74</v>
      </c>
      <c r="H7" s="100" t="s">
        <v>75</v>
      </c>
      <c r="I7" s="76" t="s">
        <v>4</v>
      </c>
      <c r="J7" s="27">
        <v>448.6</v>
      </c>
      <c r="K7" s="27">
        <v>31.4</v>
      </c>
      <c r="L7" s="26">
        <f t="shared" ref="L7" si="2">J7+K7</f>
        <v>480</v>
      </c>
      <c r="M7" s="27">
        <v>19.13</v>
      </c>
      <c r="N7" s="27">
        <v>25.09</v>
      </c>
      <c r="O7" s="35">
        <v>139376</v>
      </c>
      <c r="P7" s="35">
        <v>139571</v>
      </c>
      <c r="Q7" s="34">
        <f t="shared" ref="Q7" si="3">+P7-O7</f>
        <v>195</v>
      </c>
      <c r="R7" s="35">
        <v>139563</v>
      </c>
      <c r="S7" s="27"/>
    </row>
    <row r="8" spans="1:20" ht="15" customHeight="1">
      <c r="A8" s="19">
        <v>44111</v>
      </c>
      <c r="B8" s="20" t="s">
        <v>65</v>
      </c>
      <c r="C8" s="20" t="s">
        <v>39</v>
      </c>
      <c r="D8" s="18" t="s">
        <v>69</v>
      </c>
      <c r="E8" s="82" t="s">
        <v>89</v>
      </c>
      <c r="F8" s="85" t="s">
        <v>105</v>
      </c>
      <c r="G8" s="83" t="s">
        <v>74</v>
      </c>
      <c r="H8" s="100" t="s">
        <v>75</v>
      </c>
      <c r="I8" s="76" t="s">
        <v>4</v>
      </c>
      <c r="J8" s="27">
        <v>373.83</v>
      </c>
      <c r="K8" s="27">
        <v>26.17</v>
      </c>
      <c r="L8" s="26">
        <f t="shared" ref="L8:L28" si="4">J8+K8</f>
        <v>400</v>
      </c>
      <c r="M8" s="27">
        <v>19.13</v>
      </c>
      <c r="N8" s="27">
        <v>20.91</v>
      </c>
      <c r="O8" s="35">
        <v>139571</v>
      </c>
      <c r="P8" s="35">
        <v>139738</v>
      </c>
      <c r="Q8" s="34">
        <f t="shared" ref="Q8:Q13" si="5">+P8-O8</f>
        <v>167</v>
      </c>
      <c r="R8" s="35">
        <v>136730</v>
      </c>
      <c r="S8" s="27"/>
    </row>
    <row r="9" spans="1:20" ht="15" customHeight="1">
      <c r="A9" s="19">
        <v>44112</v>
      </c>
      <c r="B9" s="20" t="s">
        <v>65</v>
      </c>
      <c r="C9" s="20" t="s">
        <v>39</v>
      </c>
      <c r="D9" s="18" t="s">
        <v>69</v>
      </c>
      <c r="E9" s="82" t="s">
        <v>89</v>
      </c>
      <c r="F9" s="29" t="s">
        <v>118</v>
      </c>
      <c r="G9" s="83" t="s">
        <v>74</v>
      </c>
      <c r="H9" s="100" t="s">
        <v>75</v>
      </c>
      <c r="I9" s="76" t="s">
        <v>4</v>
      </c>
      <c r="J9" s="27">
        <v>457.94</v>
      </c>
      <c r="K9" s="27">
        <v>32.06</v>
      </c>
      <c r="L9" s="26">
        <f t="shared" si="4"/>
        <v>490</v>
      </c>
      <c r="M9" s="27">
        <v>19.13</v>
      </c>
      <c r="N9" s="27">
        <v>25.64</v>
      </c>
      <c r="O9" s="35">
        <v>139738</v>
      </c>
      <c r="P9" s="35">
        <v>139956</v>
      </c>
      <c r="Q9" s="34">
        <f t="shared" si="5"/>
        <v>218</v>
      </c>
      <c r="R9" s="35">
        <v>139948</v>
      </c>
      <c r="S9" s="27"/>
    </row>
    <row r="10" spans="1:20" ht="15" customHeight="1">
      <c r="A10" s="19">
        <v>44113</v>
      </c>
      <c r="B10" s="20" t="s">
        <v>65</v>
      </c>
      <c r="C10" s="20" t="s">
        <v>39</v>
      </c>
      <c r="D10" s="18" t="s">
        <v>69</v>
      </c>
      <c r="E10" s="82" t="s">
        <v>89</v>
      </c>
      <c r="F10" s="85" t="s">
        <v>129</v>
      </c>
      <c r="G10" s="83" t="s">
        <v>74</v>
      </c>
      <c r="H10" s="100" t="s">
        <v>75</v>
      </c>
      <c r="I10" s="76" t="s">
        <v>4</v>
      </c>
      <c r="J10" s="27">
        <v>588.79</v>
      </c>
      <c r="K10" s="27">
        <v>41.21</v>
      </c>
      <c r="L10" s="26">
        <f t="shared" si="4"/>
        <v>630</v>
      </c>
      <c r="M10" s="27">
        <v>19.13</v>
      </c>
      <c r="N10" s="27">
        <v>32.93</v>
      </c>
      <c r="O10" s="35">
        <v>139956</v>
      </c>
      <c r="P10" s="35">
        <v>140234</v>
      </c>
      <c r="Q10" s="34">
        <f t="shared" si="5"/>
        <v>278</v>
      </c>
      <c r="R10" s="35">
        <v>140227</v>
      </c>
      <c r="S10" s="27"/>
    </row>
    <row r="11" spans="1:20" ht="15" customHeight="1">
      <c r="A11" s="19">
        <v>44114</v>
      </c>
      <c r="B11" s="20" t="s">
        <v>65</v>
      </c>
      <c r="C11" s="20" t="s">
        <v>39</v>
      </c>
      <c r="D11" s="18" t="s">
        <v>69</v>
      </c>
      <c r="E11" s="82" t="s">
        <v>89</v>
      </c>
      <c r="F11" s="85" t="s">
        <v>141</v>
      </c>
      <c r="G11" s="83" t="s">
        <v>74</v>
      </c>
      <c r="H11" s="100" t="s">
        <v>75</v>
      </c>
      <c r="I11" s="76" t="s">
        <v>4</v>
      </c>
      <c r="J11" s="27">
        <v>588.79</v>
      </c>
      <c r="K11" s="27">
        <v>41.21</v>
      </c>
      <c r="L11" s="26">
        <f t="shared" si="4"/>
        <v>630</v>
      </c>
      <c r="M11" s="27">
        <v>19.43</v>
      </c>
      <c r="N11" s="27">
        <v>32.43</v>
      </c>
      <c r="O11" s="35">
        <v>140234</v>
      </c>
      <c r="P11" s="35">
        <v>140476</v>
      </c>
      <c r="Q11" s="34">
        <f t="shared" si="5"/>
        <v>242</v>
      </c>
      <c r="R11" s="35">
        <v>140468</v>
      </c>
      <c r="S11" s="27"/>
    </row>
    <row r="12" spans="1:20" ht="15" customHeight="1">
      <c r="A12" s="19">
        <v>44115</v>
      </c>
      <c r="B12" s="20" t="s">
        <v>65</v>
      </c>
      <c r="C12" s="20" t="s">
        <v>39</v>
      </c>
      <c r="D12" s="18" t="s">
        <v>69</v>
      </c>
      <c r="E12" s="82" t="s">
        <v>89</v>
      </c>
      <c r="F12" s="29" t="s">
        <v>155</v>
      </c>
      <c r="G12" s="83" t="s">
        <v>74</v>
      </c>
      <c r="H12" s="100" t="s">
        <v>75</v>
      </c>
      <c r="I12" s="76" t="s">
        <v>4</v>
      </c>
      <c r="J12" s="27">
        <v>579.44000000000005</v>
      </c>
      <c r="K12" s="27">
        <v>40.56</v>
      </c>
      <c r="L12" s="26">
        <f t="shared" si="4"/>
        <v>620</v>
      </c>
      <c r="M12" s="27">
        <v>19.43</v>
      </c>
      <c r="N12" s="26">
        <v>31.91</v>
      </c>
      <c r="O12" s="35">
        <v>140476</v>
      </c>
      <c r="P12" s="35">
        <v>140728</v>
      </c>
      <c r="Q12" s="34">
        <f t="shared" si="5"/>
        <v>252</v>
      </c>
      <c r="R12" s="35">
        <v>140720</v>
      </c>
      <c r="S12" s="27"/>
    </row>
    <row r="13" spans="1:20" ht="15" customHeight="1">
      <c r="A13" s="19">
        <v>44116</v>
      </c>
      <c r="B13" s="20" t="s">
        <v>65</v>
      </c>
      <c r="C13" s="20" t="s">
        <v>39</v>
      </c>
      <c r="D13" s="18" t="s">
        <v>69</v>
      </c>
      <c r="E13" s="82" t="s">
        <v>89</v>
      </c>
      <c r="F13" s="85" t="s">
        <v>170</v>
      </c>
      <c r="G13" s="83" t="s">
        <v>74</v>
      </c>
      <c r="H13" s="100" t="s">
        <v>75</v>
      </c>
      <c r="I13" s="76" t="s">
        <v>4</v>
      </c>
      <c r="J13" s="27">
        <v>560.75</v>
      </c>
      <c r="K13" s="27">
        <v>39.25</v>
      </c>
      <c r="L13" s="26">
        <f t="shared" si="4"/>
        <v>600</v>
      </c>
      <c r="M13" s="27">
        <v>19.43</v>
      </c>
      <c r="N13" s="27">
        <v>30.88</v>
      </c>
      <c r="O13" s="35">
        <v>140728</v>
      </c>
      <c r="P13" s="35">
        <v>140993</v>
      </c>
      <c r="Q13" s="34">
        <f t="shared" si="5"/>
        <v>265</v>
      </c>
      <c r="R13" s="35">
        <v>140985</v>
      </c>
      <c r="S13" s="27"/>
    </row>
    <row r="14" spans="1:20" ht="15" customHeight="1">
      <c r="A14" s="19">
        <v>44117</v>
      </c>
      <c r="B14" s="20" t="s">
        <v>65</v>
      </c>
      <c r="C14" s="20" t="s">
        <v>39</v>
      </c>
      <c r="D14" s="18" t="s">
        <v>69</v>
      </c>
      <c r="E14" s="82" t="s">
        <v>89</v>
      </c>
      <c r="F14" s="86"/>
      <c r="G14" s="86"/>
      <c r="H14" s="101"/>
      <c r="I14" s="77"/>
      <c r="J14" s="78"/>
      <c r="K14" s="78"/>
      <c r="L14" s="78"/>
      <c r="M14" s="78"/>
      <c r="N14" s="78"/>
      <c r="O14" s="38"/>
      <c r="P14" s="38"/>
      <c r="Q14" s="38"/>
      <c r="R14" s="38"/>
      <c r="S14" s="27"/>
    </row>
    <row r="15" spans="1:20" ht="15" customHeight="1">
      <c r="A15" s="19">
        <v>44118</v>
      </c>
      <c r="B15" s="20" t="s">
        <v>65</v>
      </c>
      <c r="C15" s="20" t="s">
        <v>39</v>
      </c>
      <c r="D15" s="18" t="s">
        <v>69</v>
      </c>
      <c r="E15" s="82" t="s">
        <v>89</v>
      </c>
      <c r="F15" s="29" t="s">
        <v>180</v>
      </c>
      <c r="G15" s="83" t="s">
        <v>74</v>
      </c>
      <c r="H15" s="100" t="s">
        <v>75</v>
      </c>
      <c r="I15" s="76" t="s">
        <v>4</v>
      </c>
      <c r="J15" s="26">
        <v>635.51</v>
      </c>
      <c r="K15" s="26">
        <v>44.49</v>
      </c>
      <c r="L15" s="26">
        <f t="shared" ref="L15" si="6">J15+K15</f>
        <v>680</v>
      </c>
      <c r="M15" s="26">
        <v>19.43</v>
      </c>
      <c r="N15" s="26">
        <v>35</v>
      </c>
      <c r="O15" s="35">
        <v>140993</v>
      </c>
      <c r="P15" s="35">
        <v>141266</v>
      </c>
      <c r="Q15" s="34">
        <f t="shared" ref="Q15:Q28" si="7">+P15-O15</f>
        <v>273</v>
      </c>
      <c r="R15" s="35">
        <v>141258</v>
      </c>
      <c r="S15" s="27"/>
    </row>
    <row r="16" spans="1:20" ht="15" customHeight="1">
      <c r="A16" s="19">
        <v>44119</v>
      </c>
      <c r="B16" s="20" t="s">
        <v>65</v>
      </c>
      <c r="C16" s="20" t="s">
        <v>39</v>
      </c>
      <c r="D16" s="18" t="s">
        <v>69</v>
      </c>
      <c r="E16" s="82" t="s">
        <v>89</v>
      </c>
      <c r="F16" s="85" t="s">
        <v>194</v>
      </c>
      <c r="G16" s="83" t="s">
        <v>74</v>
      </c>
      <c r="H16" s="100" t="s">
        <v>75</v>
      </c>
      <c r="I16" s="76" t="s">
        <v>4</v>
      </c>
      <c r="J16" s="27">
        <v>411.21</v>
      </c>
      <c r="K16" s="27">
        <v>28.79</v>
      </c>
      <c r="L16" s="26">
        <f t="shared" si="4"/>
        <v>440</v>
      </c>
      <c r="M16" s="27">
        <v>19.43</v>
      </c>
      <c r="N16" s="27">
        <v>22.65</v>
      </c>
      <c r="O16" s="35">
        <v>141266</v>
      </c>
      <c r="P16" s="35">
        <v>141436</v>
      </c>
      <c r="Q16" s="34">
        <f t="shared" si="7"/>
        <v>170</v>
      </c>
      <c r="R16" s="35">
        <v>141429</v>
      </c>
      <c r="S16" s="27"/>
    </row>
    <row r="17" spans="1:19" ht="15" customHeight="1">
      <c r="A17" s="19">
        <v>44120</v>
      </c>
      <c r="B17" s="20" t="s">
        <v>65</v>
      </c>
      <c r="C17" s="20" t="s">
        <v>39</v>
      </c>
      <c r="D17" s="18" t="s">
        <v>69</v>
      </c>
      <c r="E17" s="82" t="s">
        <v>89</v>
      </c>
      <c r="F17" s="87"/>
      <c r="G17" s="86"/>
      <c r="H17" s="101"/>
      <c r="I17" s="77"/>
      <c r="J17" s="37"/>
      <c r="K17" s="37"/>
      <c r="L17" s="78">
        <f t="shared" si="4"/>
        <v>0</v>
      </c>
      <c r="M17" s="37"/>
      <c r="N17" s="37"/>
      <c r="O17" s="38"/>
      <c r="P17" s="38"/>
      <c r="Q17" s="34">
        <f t="shared" si="7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39</v>
      </c>
      <c r="D18" s="18" t="s">
        <v>69</v>
      </c>
      <c r="E18" s="82" t="s">
        <v>89</v>
      </c>
      <c r="F18" s="107" t="s">
        <v>201</v>
      </c>
      <c r="G18" s="83" t="s">
        <v>74</v>
      </c>
      <c r="H18" s="100" t="s">
        <v>75</v>
      </c>
      <c r="I18" s="76" t="s">
        <v>4</v>
      </c>
      <c r="J18" s="104">
        <v>476.64</v>
      </c>
      <c r="K18" s="104">
        <v>33.36</v>
      </c>
      <c r="L18" s="95">
        <f t="shared" si="4"/>
        <v>510</v>
      </c>
      <c r="M18" s="104">
        <v>19.13</v>
      </c>
      <c r="N18" s="104">
        <v>26.66</v>
      </c>
      <c r="O18" s="103">
        <v>141436</v>
      </c>
      <c r="P18" s="103">
        <v>141649</v>
      </c>
      <c r="Q18" s="34">
        <f t="shared" si="7"/>
        <v>213</v>
      </c>
      <c r="R18" s="103">
        <v>141642</v>
      </c>
      <c r="S18" s="27"/>
    </row>
    <row r="19" spans="1:19" ht="15" customHeight="1">
      <c r="A19" s="19">
        <v>44122</v>
      </c>
      <c r="B19" s="20" t="s">
        <v>65</v>
      </c>
      <c r="C19" s="20" t="s">
        <v>39</v>
      </c>
      <c r="D19" s="18" t="s">
        <v>69</v>
      </c>
      <c r="E19" s="82" t="s">
        <v>89</v>
      </c>
      <c r="F19" s="85" t="s">
        <v>213</v>
      </c>
      <c r="G19" s="83" t="s">
        <v>74</v>
      </c>
      <c r="H19" s="100" t="s">
        <v>75</v>
      </c>
      <c r="I19" s="76" t="s">
        <v>4</v>
      </c>
      <c r="J19" s="27">
        <v>448.6</v>
      </c>
      <c r="K19" s="27">
        <v>31.4</v>
      </c>
      <c r="L19" s="26">
        <f t="shared" si="4"/>
        <v>480</v>
      </c>
      <c r="M19" s="27">
        <v>19.13</v>
      </c>
      <c r="N19" s="27">
        <v>25.09</v>
      </c>
      <c r="O19" s="35">
        <v>141649</v>
      </c>
      <c r="P19" s="35">
        <v>141842</v>
      </c>
      <c r="Q19" s="34">
        <f t="shared" si="7"/>
        <v>193</v>
      </c>
      <c r="R19" s="35">
        <v>141835</v>
      </c>
      <c r="S19" s="27"/>
    </row>
    <row r="20" spans="1:19" ht="15" customHeight="1">
      <c r="A20" s="19">
        <v>44123</v>
      </c>
      <c r="B20" s="20" t="s">
        <v>65</v>
      </c>
      <c r="C20" s="20" t="s">
        <v>39</v>
      </c>
      <c r="D20" s="18" t="s">
        <v>69</v>
      </c>
      <c r="E20" s="82" t="s">
        <v>89</v>
      </c>
      <c r="F20" s="85" t="s">
        <v>223</v>
      </c>
      <c r="G20" s="83" t="s">
        <v>74</v>
      </c>
      <c r="H20" s="100" t="s">
        <v>75</v>
      </c>
      <c r="I20" s="76" t="s">
        <v>4</v>
      </c>
      <c r="J20" s="27">
        <v>373.83</v>
      </c>
      <c r="K20" s="27">
        <v>26.17</v>
      </c>
      <c r="L20" s="26">
        <f t="shared" si="4"/>
        <v>400</v>
      </c>
      <c r="M20" s="27">
        <v>19.13</v>
      </c>
      <c r="N20" s="27">
        <v>20.91</v>
      </c>
      <c r="O20" s="35">
        <v>141842</v>
      </c>
      <c r="P20" s="35">
        <v>142003</v>
      </c>
      <c r="Q20" s="34">
        <f t="shared" si="7"/>
        <v>161</v>
      </c>
      <c r="R20" s="35">
        <v>141996</v>
      </c>
      <c r="S20" s="27"/>
    </row>
    <row r="21" spans="1:19" ht="15" customHeight="1">
      <c r="A21" s="19">
        <v>44124</v>
      </c>
      <c r="B21" s="20" t="s">
        <v>65</v>
      </c>
      <c r="C21" s="20" t="s">
        <v>39</v>
      </c>
      <c r="D21" s="18" t="s">
        <v>69</v>
      </c>
      <c r="E21" s="82" t="s">
        <v>89</v>
      </c>
      <c r="F21" s="85" t="s">
        <v>237</v>
      </c>
      <c r="G21" s="83" t="s">
        <v>74</v>
      </c>
      <c r="H21" s="100" t="s">
        <v>75</v>
      </c>
      <c r="I21" s="76" t="s">
        <v>4</v>
      </c>
      <c r="J21" s="27">
        <v>317.76</v>
      </c>
      <c r="K21" s="27">
        <v>22.24</v>
      </c>
      <c r="L21" s="26">
        <f t="shared" si="4"/>
        <v>340</v>
      </c>
      <c r="M21" s="27">
        <v>19.43</v>
      </c>
      <c r="N21" s="27">
        <v>17.5</v>
      </c>
      <c r="O21" s="35">
        <v>142003</v>
      </c>
      <c r="P21" s="35">
        <v>142163</v>
      </c>
      <c r="Q21" s="34">
        <f t="shared" si="7"/>
        <v>160</v>
      </c>
      <c r="R21" s="35">
        <v>142155</v>
      </c>
      <c r="S21" s="27"/>
    </row>
    <row r="22" spans="1:19" ht="15" customHeight="1">
      <c r="A22" s="19">
        <v>44125</v>
      </c>
      <c r="B22" s="20" t="s">
        <v>65</v>
      </c>
      <c r="C22" s="20" t="s">
        <v>39</v>
      </c>
      <c r="D22" s="18" t="s">
        <v>69</v>
      </c>
      <c r="E22" s="82" t="s">
        <v>89</v>
      </c>
      <c r="F22" s="85" t="s">
        <v>247</v>
      </c>
      <c r="G22" s="83" t="s">
        <v>74</v>
      </c>
      <c r="H22" s="100" t="s">
        <v>75</v>
      </c>
      <c r="I22" s="76" t="s">
        <v>4</v>
      </c>
      <c r="J22" s="27">
        <v>448.6</v>
      </c>
      <c r="K22" s="27">
        <v>31.4</v>
      </c>
      <c r="L22" s="26">
        <f t="shared" si="4"/>
        <v>480</v>
      </c>
      <c r="M22" s="27">
        <v>19.43</v>
      </c>
      <c r="N22" s="27">
        <v>24.7</v>
      </c>
      <c r="O22" s="35">
        <v>142163</v>
      </c>
      <c r="P22" s="35">
        <v>142367</v>
      </c>
      <c r="Q22" s="34">
        <f t="shared" si="7"/>
        <v>204</v>
      </c>
      <c r="R22" s="35">
        <v>142359</v>
      </c>
      <c r="S22" s="27"/>
    </row>
    <row r="23" spans="1:19" ht="15" customHeight="1">
      <c r="A23" s="19">
        <v>44126</v>
      </c>
      <c r="B23" s="20" t="s">
        <v>65</v>
      </c>
      <c r="C23" s="20" t="s">
        <v>39</v>
      </c>
      <c r="D23" s="18" t="s">
        <v>69</v>
      </c>
      <c r="E23" s="82" t="s">
        <v>89</v>
      </c>
      <c r="F23" s="85" t="s">
        <v>255</v>
      </c>
      <c r="G23" s="29" t="s">
        <v>72</v>
      </c>
      <c r="H23" s="30" t="s">
        <v>73</v>
      </c>
      <c r="I23" s="21" t="s">
        <v>4</v>
      </c>
      <c r="J23" s="26">
        <v>504.67</v>
      </c>
      <c r="K23" s="26">
        <v>35.33</v>
      </c>
      <c r="L23" s="26">
        <f t="shared" si="4"/>
        <v>540</v>
      </c>
      <c r="M23" s="26">
        <v>19.43</v>
      </c>
      <c r="N23" s="26">
        <v>27.79</v>
      </c>
      <c r="O23" s="35">
        <v>142367</v>
      </c>
      <c r="P23" s="35">
        <v>142590</v>
      </c>
      <c r="Q23" s="34">
        <f t="shared" si="7"/>
        <v>223</v>
      </c>
      <c r="R23" s="35">
        <v>142584</v>
      </c>
      <c r="S23" s="27"/>
    </row>
    <row r="24" spans="1:19" ht="15" customHeight="1">
      <c r="A24" s="19">
        <v>44127</v>
      </c>
      <c r="B24" s="20" t="s">
        <v>65</v>
      </c>
      <c r="C24" s="20" t="s">
        <v>39</v>
      </c>
      <c r="D24" s="18" t="s">
        <v>69</v>
      </c>
      <c r="E24" s="82" t="s">
        <v>89</v>
      </c>
      <c r="F24" s="85" t="s">
        <v>266</v>
      </c>
      <c r="G24" s="83" t="s">
        <v>74</v>
      </c>
      <c r="H24" s="100" t="s">
        <v>75</v>
      </c>
      <c r="I24" s="76" t="s">
        <v>4</v>
      </c>
      <c r="J24" s="27">
        <v>504.67</v>
      </c>
      <c r="K24" s="27">
        <v>35.33</v>
      </c>
      <c r="L24" s="26">
        <f t="shared" si="4"/>
        <v>540</v>
      </c>
      <c r="M24" s="27">
        <v>19.43</v>
      </c>
      <c r="N24" s="27">
        <v>27.79</v>
      </c>
      <c r="O24" s="35">
        <v>142590</v>
      </c>
      <c r="P24" s="35">
        <v>142814</v>
      </c>
      <c r="Q24" s="34">
        <f t="shared" si="7"/>
        <v>224</v>
      </c>
      <c r="R24" s="35">
        <v>142807</v>
      </c>
      <c r="S24" s="27"/>
    </row>
    <row r="25" spans="1:19" ht="15" customHeight="1">
      <c r="A25" s="19">
        <v>44128</v>
      </c>
      <c r="B25" s="20" t="s">
        <v>65</v>
      </c>
      <c r="C25" s="20" t="s">
        <v>39</v>
      </c>
      <c r="D25" s="18" t="s">
        <v>69</v>
      </c>
      <c r="E25" s="82" t="s">
        <v>89</v>
      </c>
      <c r="F25" s="85" t="s">
        <v>276</v>
      </c>
      <c r="G25" s="29" t="s">
        <v>72</v>
      </c>
      <c r="H25" s="30" t="s">
        <v>73</v>
      </c>
      <c r="I25" s="21" t="s">
        <v>4</v>
      </c>
      <c r="J25" s="26">
        <v>439.25</v>
      </c>
      <c r="K25" s="26">
        <v>30.75</v>
      </c>
      <c r="L25" s="26">
        <f t="shared" si="4"/>
        <v>470</v>
      </c>
      <c r="M25" s="26">
        <v>19.43</v>
      </c>
      <c r="N25" s="26">
        <v>24.18</v>
      </c>
      <c r="O25" s="35">
        <v>142814</v>
      </c>
      <c r="P25" s="35">
        <v>143005</v>
      </c>
      <c r="Q25" s="34">
        <f t="shared" si="7"/>
        <v>191</v>
      </c>
      <c r="R25" s="35">
        <v>143000</v>
      </c>
      <c r="S25" s="27"/>
    </row>
    <row r="26" spans="1:19" ht="15" customHeight="1">
      <c r="A26" s="19">
        <v>44129</v>
      </c>
      <c r="B26" s="20" t="s">
        <v>65</v>
      </c>
      <c r="C26" s="20" t="s">
        <v>39</v>
      </c>
      <c r="D26" s="18" t="s">
        <v>69</v>
      </c>
      <c r="E26" s="82" t="s">
        <v>89</v>
      </c>
      <c r="F26" s="85" t="s">
        <v>265</v>
      </c>
      <c r="G26" s="29" t="s">
        <v>72</v>
      </c>
      <c r="H26" s="30" t="s">
        <v>73</v>
      </c>
      <c r="I26" s="21" t="s">
        <v>4</v>
      </c>
      <c r="J26" s="27">
        <v>439.25</v>
      </c>
      <c r="K26" s="27">
        <v>30.75</v>
      </c>
      <c r="L26" s="26">
        <f t="shared" si="4"/>
        <v>470</v>
      </c>
      <c r="M26" s="27">
        <v>19.43</v>
      </c>
      <c r="N26" s="27">
        <v>24.18</v>
      </c>
      <c r="O26" s="35">
        <v>143005</v>
      </c>
      <c r="P26" s="35">
        <v>143196</v>
      </c>
      <c r="Q26" s="34">
        <f t="shared" si="7"/>
        <v>191</v>
      </c>
      <c r="R26" s="35">
        <v>143191</v>
      </c>
      <c r="S26" s="27"/>
    </row>
    <row r="27" spans="1:19" ht="15" customHeight="1">
      <c r="A27" s="19">
        <v>44130</v>
      </c>
      <c r="B27" s="20" t="s">
        <v>65</v>
      </c>
      <c r="C27" s="20" t="s">
        <v>39</v>
      </c>
      <c r="D27" s="18" t="s">
        <v>69</v>
      </c>
      <c r="E27" s="82" t="s">
        <v>89</v>
      </c>
      <c r="F27" s="85" t="s">
        <v>290</v>
      </c>
      <c r="G27" s="29" t="s">
        <v>72</v>
      </c>
      <c r="H27" s="30" t="s">
        <v>73</v>
      </c>
      <c r="I27" s="21" t="s">
        <v>4</v>
      </c>
      <c r="J27" s="27">
        <v>485.98</v>
      </c>
      <c r="K27" s="27">
        <v>34.020000000000003</v>
      </c>
      <c r="L27" s="26">
        <f t="shared" si="4"/>
        <v>520</v>
      </c>
      <c r="M27" s="27">
        <v>19.43</v>
      </c>
      <c r="N27" s="27">
        <v>26.76</v>
      </c>
      <c r="O27" s="35">
        <v>143196</v>
      </c>
      <c r="P27" s="35">
        <v>143429</v>
      </c>
      <c r="Q27" s="34">
        <f t="shared" si="7"/>
        <v>233</v>
      </c>
      <c r="R27" s="35">
        <v>143423</v>
      </c>
      <c r="S27" s="27"/>
    </row>
    <row r="28" spans="1:19" ht="15" customHeight="1">
      <c r="A28" s="19">
        <v>44131</v>
      </c>
      <c r="B28" s="20" t="s">
        <v>65</v>
      </c>
      <c r="C28" s="20" t="s">
        <v>39</v>
      </c>
      <c r="D28" s="18" t="s">
        <v>69</v>
      </c>
      <c r="E28" s="82" t="s">
        <v>89</v>
      </c>
      <c r="F28" s="85" t="s">
        <v>308</v>
      </c>
      <c r="G28" s="29" t="s">
        <v>72</v>
      </c>
      <c r="H28" s="30" t="s">
        <v>73</v>
      </c>
      <c r="I28" s="21" t="s">
        <v>4</v>
      </c>
      <c r="J28" s="26">
        <v>551.4</v>
      </c>
      <c r="K28" s="26">
        <v>38.6</v>
      </c>
      <c r="L28" s="26">
        <f t="shared" si="4"/>
        <v>590</v>
      </c>
      <c r="M28" s="26">
        <v>19.43</v>
      </c>
      <c r="N28" s="26">
        <v>30.36</v>
      </c>
      <c r="O28" s="35">
        <v>143429</v>
      </c>
      <c r="P28" s="35">
        <v>143676</v>
      </c>
      <c r="Q28" s="34">
        <f t="shared" si="7"/>
        <v>247</v>
      </c>
      <c r="R28" s="35">
        <v>143671</v>
      </c>
      <c r="S28" s="27"/>
    </row>
    <row r="29" spans="1:19" ht="15" customHeight="1">
      <c r="A29" s="19">
        <v>44132</v>
      </c>
      <c r="B29" s="20" t="s">
        <v>65</v>
      </c>
      <c r="C29" s="20" t="s">
        <v>39</v>
      </c>
      <c r="D29" s="18" t="s">
        <v>69</v>
      </c>
      <c r="E29" s="82" t="s">
        <v>89</v>
      </c>
      <c r="F29" s="85"/>
      <c r="G29" s="29"/>
      <c r="H29" s="30"/>
      <c r="I29" s="21"/>
      <c r="J29" s="27"/>
      <c r="K29" s="27"/>
      <c r="L29" s="26"/>
      <c r="M29" s="27"/>
      <c r="N29" s="27"/>
      <c r="O29" s="35"/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39</v>
      </c>
      <c r="D30" s="18" t="s">
        <v>69</v>
      </c>
      <c r="E30" s="82" t="s">
        <v>89</v>
      </c>
      <c r="F30" s="85"/>
      <c r="G30" s="29"/>
      <c r="H30" s="30"/>
      <c r="I30" s="21"/>
      <c r="J30" s="26"/>
      <c r="K30" s="26"/>
      <c r="L30" s="26"/>
      <c r="M30" s="26"/>
      <c r="N30" s="26"/>
      <c r="O30" s="35"/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39</v>
      </c>
      <c r="D31" s="18" t="s">
        <v>69</v>
      </c>
      <c r="E31" s="82" t="s">
        <v>89</v>
      </c>
      <c r="F31" s="85"/>
      <c r="G31" s="29"/>
      <c r="H31" s="30"/>
      <c r="I31" s="21"/>
      <c r="J31" s="26"/>
      <c r="K31" s="26"/>
      <c r="L31" s="26"/>
      <c r="M31" s="26"/>
      <c r="N31" s="26"/>
      <c r="O31" s="35"/>
      <c r="P31" s="35"/>
      <c r="Q31" s="34"/>
      <c r="R31" s="35"/>
      <c r="S31" s="27"/>
    </row>
    <row r="32" spans="1:19">
      <c r="A32" s="19"/>
      <c r="B32" s="20"/>
      <c r="C32" s="20"/>
      <c r="D32" s="27"/>
      <c r="E32" s="27"/>
      <c r="F32" s="29"/>
      <c r="G32" s="29"/>
      <c r="H32" s="30"/>
      <c r="I32" s="21"/>
      <c r="J32" s="26"/>
      <c r="K32" s="26"/>
      <c r="L32" s="26">
        <f t="shared" ref="L32:L35" si="8">J32+K32</f>
        <v>0</v>
      </c>
      <c r="M32" s="26"/>
      <c r="N32" s="26"/>
      <c r="O32" s="35"/>
      <c r="P32" s="35"/>
      <c r="Q32" s="34"/>
      <c r="R32" s="35"/>
      <c r="S32" s="27"/>
    </row>
    <row r="33" spans="1:19">
      <c r="A33" s="24"/>
      <c r="B33" s="20"/>
      <c r="C33" s="20"/>
      <c r="D33" s="27"/>
      <c r="E33" s="27"/>
      <c r="F33" s="25"/>
      <c r="G33" s="29"/>
      <c r="H33" s="22"/>
      <c r="I33" s="29"/>
      <c r="J33" s="26"/>
      <c r="K33" s="26"/>
      <c r="L33" s="26">
        <f t="shared" si="8"/>
        <v>0</v>
      </c>
      <c r="M33" s="26"/>
      <c r="N33" s="26"/>
      <c r="O33" s="35"/>
      <c r="P33" s="35"/>
      <c r="Q33" s="34"/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22"/>
      <c r="I34" s="21"/>
      <c r="J34" s="26"/>
      <c r="K34" s="26"/>
      <c r="L34" s="26">
        <f t="shared" si="8"/>
        <v>0</v>
      </c>
      <c r="M34" s="26"/>
      <c r="N34" s="26"/>
      <c r="O34" s="35"/>
      <c r="P34" s="35"/>
      <c r="Q34" s="34"/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8"/>
        <v>0</v>
      </c>
      <c r="M35" s="26"/>
      <c r="N35" s="26"/>
      <c r="O35" s="35">
        <f t="shared" ref="O35" si="9">+P34</f>
        <v>0</v>
      </c>
      <c r="P35" s="35"/>
      <c r="Q35" s="38">
        <f t="shared" ref="Q35" si="10">+P35-O35</f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10495.32</v>
      </c>
      <c r="K36" s="16">
        <f t="shared" ref="K36:N36" si="11">SUM(K2:K35)</f>
        <v>734.68000000000018</v>
      </c>
      <c r="L36" s="16">
        <f t="shared" si="11"/>
        <v>11230</v>
      </c>
      <c r="M36" s="15"/>
      <c r="N36" s="16">
        <f t="shared" si="11"/>
        <v>581.46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8.3617101778282255</v>
      </c>
    </row>
    <row r="41" spans="1:19">
      <c r="A41" s="14"/>
    </row>
    <row r="42" spans="1:19">
      <c r="A42" s="14"/>
    </row>
    <row r="43" spans="1:19">
      <c r="A43" s="14"/>
      <c r="K43" s="73">
        <f>20000-L36</f>
        <v>8770</v>
      </c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7"/>
  <sheetViews>
    <sheetView topLeftCell="C1" zoomScale="64" zoomScaleNormal="64" workbookViewId="0">
      <selection activeCell="P29" sqref="P29"/>
    </sheetView>
  </sheetViews>
  <sheetFormatPr defaultColWidth="9" defaultRowHeight="15"/>
  <cols>
    <col min="1" max="1" width="11.140625" style="1" customWidth="1"/>
    <col min="2" max="2" width="11.28515625" style="1" bestFit="1" customWidth="1"/>
    <col min="3" max="3" width="9" style="1"/>
    <col min="4" max="4" width="11.5703125" style="1" customWidth="1"/>
    <col min="5" max="5" width="19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40</v>
      </c>
      <c r="D2" s="18" t="s">
        <v>70</v>
      </c>
      <c r="E2" s="82" t="s">
        <v>90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</row>
    <row r="3" spans="1:19" ht="15" customHeight="1">
      <c r="A3" s="24">
        <f>+A2+1</f>
        <v>44106</v>
      </c>
      <c r="B3" s="20" t="s">
        <v>65</v>
      </c>
      <c r="C3" s="20" t="s">
        <v>40</v>
      </c>
      <c r="D3" s="18" t="s">
        <v>70</v>
      </c>
      <c r="E3" s="82" t="s">
        <v>90</v>
      </c>
      <c r="F3" s="83"/>
      <c r="G3" s="83"/>
      <c r="H3" s="100"/>
      <c r="I3" s="76"/>
      <c r="J3" s="23"/>
      <c r="K3" s="23"/>
      <c r="L3" s="26">
        <f t="shared" ref="L3:L4" si="0">J3+K3</f>
        <v>0</v>
      </c>
      <c r="M3" s="23"/>
      <c r="N3" s="23"/>
      <c r="O3" s="96"/>
      <c r="P3" s="96"/>
      <c r="Q3" s="96">
        <f t="shared" ref="Q3:Q5" si="1">+P3-O3</f>
        <v>0</v>
      </c>
      <c r="R3" s="96"/>
      <c r="S3" s="97"/>
    </row>
    <row r="4" spans="1:19" ht="15" customHeight="1">
      <c r="A4" s="24">
        <f t="shared" ref="A4:A31" si="2">+A3+1</f>
        <v>44107</v>
      </c>
      <c r="B4" s="20" t="s">
        <v>65</v>
      </c>
      <c r="C4" s="20" t="s">
        <v>40</v>
      </c>
      <c r="D4" s="18" t="s">
        <v>70</v>
      </c>
      <c r="E4" s="82" t="s">
        <v>90</v>
      </c>
      <c r="F4" s="83"/>
      <c r="G4" s="83"/>
      <c r="H4" s="100"/>
      <c r="I4" s="76"/>
      <c r="J4" s="23"/>
      <c r="K4" s="23"/>
      <c r="L4" s="26">
        <f t="shared" si="0"/>
        <v>0</v>
      </c>
      <c r="M4" s="23"/>
      <c r="N4" s="23"/>
      <c r="O4" s="96"/>
      <c r="P4" s="96"/>
      <c r="Q4" s="96">
        <f t="shared" si="1"/>
        <v>0</v>
      </c>
      <c r="R4" s="96"/>
      <c r="S4" s="97"/>
    </row>
    <row r="5" spans="1:19" ht="15" customHeight="1">
      <c r="A5" s="24">
        <f t="shared" si="2"/>
        <v>44108</v>
      </c>
      <c r="B5" s="20" t="s">
        <v>65</v>
      </c>
      <c r="C5" s="20" t="s">
        <v>40</v>
      </c>
      <c r="D5" s="18" t="s">
        <v>70</v>
      </c>
      <c r="E5" s="82" t="s">
        <v>90</v>
      </c>
      <c r="F5" s="84">
        <v>2000036</v>
      </c>
      <c r="G5" s="83" t="s">
        <v>74</v>
      </c>
      <c r="H5" s="100" t="s">
        <v>75</v>
      </c>
      <c r="I5" s="76" t="s">
        <v>4</v>
      </c>
      <c r="J5" s="20">
        <v>327.10000000000002</v>
      </c>
      <c r="K5" s="20">
        <v>22.9</v>
      </c>
      <c r="L5" s="26">
        <f>J5+K5</f>
        <v>350</v>
      </c>
      <c r="M5" s="20">
        <v>19.13</v>
      </c>
      <c r="N5" s="20">
        <v>19.329999999999998</v>
      </c>
      <c r="O5" s="96">
        <v>120405</v>
      </c>
      <c r="P5" s="96">
        <v>120601</v>
      </c>
      <c r="Q5" s="96">
        <f t="shared" si="1"/>
        <v>196</v>
      </c>
      <c r="R5" s="96">
        <v>120593</v>
      </c>
      <c r="S5" s="97"/>
    </row>
    <row r="6" spans="1:19" ht="15" customHeight="1">
      <c r="A6" s="24">
        <f t="shared" si="2"/>
        <v>44109</v>
      </c>
      <c r="B6" s="20" t="s">
        <v>65</v>
      </c>
      <c r="C6" s="20" t="s">
        <v>40</v>
      </c>
      <c r="D6" s="18" t="s">
        <v>70</v>
      </c>
      <c r="E6" s="82" t="s">
        <v>90</v>
      </c>
      <c r="F6" s="83">
        <v>2000047</v>
      </c>
      <c r="G6" s="83" t="s">
        <v>74</v>
      </c>
      <c r="H6" s="100" t="s">
        <v>75</v>
      </c>
      <c r="I6" s="76" t="s">
        <v>4</v>
      </c>
      <c r="J6" s="23">
        <v>355.14</v>
      </c>
      <c r="K6" s="23">
        <v>24.86</v>
      </c>
      <c r="L6" s="26">
        <f>J6+K6</f>
        <v>380</v>
      </c>
      <c r="M6" s="23">
        <v>19.13</v>
      </c>
      <c r="N6" s="23">
        <v>19.86</v>
      </c>
      <c r="O6" s="38">
        <v>120601</v>
      </c>
      <c r="P6" s="34">
        <v>120807</v>
      </c>
      <c r="Q6" s="34">
        <f>+P6-O6</f>
        <v>206</v>
      </c>
      <c r="R6" s="35">
        <v>120799</v>
      </c>
      <c r="S6" s="27"/>
    </row>
    <row r="7" spans="1:19" ht="15" customHeight="1">
      <c r="A7" s="24">
        <f t="shared" si="2"/>
        <v>44110</v>
      </c>
      <c r="B7" s="20" t="s">
        <v>65</v>
      </c>
      <c r="C7" s="20" t="s">
        <v>40</v>
      </c>
      <c r="D7" s="18" t="s">
        <v>70</v>
      </c>
      <c r="E7" s="82" t="s">
        <v>90</v>
      </c>
      <c r="F7" s="83">
        <v>2000058</v>
      </c>
      <c r="G7" s="83" t="s">
        <v>74</v>
      </c>
      <c r="H7" s="100" t="s">
        <v>75</v>
      </c>
      <c r="I7" s="76" t="s">
        <v>4</v>
      </c>
      <c r="J7" s="23">
        <v>401.87</v>
      </c>
      <c r="K7" s="23">
        <v>28.13</v>
      </c>
      <c r="L7" s="26">
        <f t="shared" ref="L7" si="3">J7+K7</f>
        <v>430</v>
      </c>
      <c r="M7" s="23">
        <v>19.13</v>
      </c>
      <c r="N7" s="23">
        <v>22.48</v>
      </c>
      <c r="O7" s="35">
        <v>120807</v>
      </c>
      <c r="P7" s="35">
        <v>121010</v>
      </c>
      <c r="Q7" s="34">
        <f t="shared" ref="Q7" si="4">+P7-O7</f>
        <v>203</v>
      </c>
      <c r="R7" s="35">
        <v>121003</v>
      </c>
      <c r="S7" s="27"/>
    </row>
    <row r="8" spans="1:19" ht="15" customHeight="1">
      <c r="A8" s="24">
        <f t="shared" si="2"/>
        <v>44111</v>
      </c>
      <c r="B8" s="20" t="s">
        <v>65</v>
      </c>
      <c r="C8" s="20" t="s">
        <v>40</v>
      </c>
      <c r="D8" s="18" t="s">
        <v>70</v>
      </c>
      <c r="E8" s="82" t="s">
        <v>90</v>
      </c>
      <c r="F8" s="85" t="s">
        <v>106</v>
      </c>
      <c r="G8" s="83" t="s">
        <v>74</v>
      </c>
      <c r="H8" s="100" t="s">
        <v>75</v>
      </c>
      <c r="I8" s="76" t="s">
        <v>4</v>
      </c>
      <c r="J8" s="27">
        <v>355.14</v>
      </c>
      <c r="K8" s="27">
        <v>24.86</v>
      </c>
      <c r="L8" s="26">
        <f t="shared" ref="L8:L28" si="5">J8+K8</f>
        <v>380</v>
      </c>
      <c r="M8" s="27">
        <v>19.13</v>
      </c>
      <c r="N8" s="27">
        <v>19.87</v>
      </c>
      <c r="O8" s="35">
        <v>121010</v>
      </c>
      <c r="P8" s="35">
        <v>121225</v>
      </c>
      <c r="Q8" s="34">
        <f t="shared" ref="Q8:Q28" si="6">+P8-O8</f>
        <v>215</v>
      </c>
      <c r="R8" s="35">
        <v>121218</v>
      </c>
      <c r="S8" s="27"/>
    </row>
    <row r="9" spans="1:19" ht="15" customHeight="1">
      <c r="A9" s="24">
        <f t="shared" si="2"/>
        <v>44112</v>
      </c>
      <c r="B9" s="20" t="s">
        <v>65</v>
      </c>
      <c r="C9" s="20" t="s">
        <v>40</v>
      </c>
      <c r="D9" s="18" t="s">
        <v>70</v>
      </c>
      <c r="E9" s="82" t="s">
        <v>90</v>
      </c>
      <c r="F9" s="29" t="s">
        <v>119</v>
      </c>
      <c r="G9" s="83" t="s">
        <v>74</v>
      </c>
      <c r="H9" s="100" t="s">
        <v>75</v>
      </c>
      <c r="I9" s="76" t="s">
        <v>4</v>
      </c>
      <c r="J9" s="26">
        <v>364.49</v>
      </c>
      <c r="K9" s="26">
        <v>25.51</v>
      </c>
      <c r="L9" s="26">
        <f t="shared" si="5"/>
        <v>390</v>
      </c>
      <c r="M9" s="26">
        <v>19.13</v>
      </c>
      <c r="N9" s="26">
        <v>20.39</v>
      </c>
      <c r="O9" s="35">
        <v>121225</v>
      </c>
      <c r="P9" s="35">
        <v>121428</v>
      </c>
      <c r="Q9" s="34">
        <f t="shared" si="6"/>
        <v>203</v>
      </c>
      <c r="R9" s="35">
        <v>121420</v>
      </c>
      <c r="S9" s="27"/>
    </row>
    <row r="10" spans="1:19" ht="15" customHeight="1">
      <c r="A10" s="24">
        <f t="shared" si="2"/>
        <v>44113</v>
      </c>
      <c r="B10" s="20" t="s">
        <v>65</v>
      </c>
      <c r="C10" s="20" t="s">
        <v>40</v>
      </c>
      <c r="D10" s="18" t="s">
        <v>70</v>
      </c>
      <c r="E10" s="82" t="s">
        <v>90</v>
      </c>
      <c r="F10" s="85" t="s">
        <v>130</v>
      </c>
      <c r="G10" s="83" t="s">
        <v>74</v>
      </c>
      <c r="H10" s="100" t="s">
        <v>75</v>
      </c>
      <c r="I10" s="76" t="s">
        <v>4</v>
      </c>
      <c r="J10" s="27">
        <v>514.02</v>
      </c>
      <c r="K10" s="27">
        <v>35.979999999999997</v>
      </c>
      <c r="L10" s="26">
        <f t="shared" si="5"/>
        <v>550</v>
      </c>
      <c r="M10" s="27">
        <v>19.13</v>
      </c>
      <c r="N10" s="27">
        <v>28.75</v>
      </c>
      <c r="O10" s="35">
        <v>121428</v>
      </c>
      <c r="P10" s="35">
        <v>121705</v>
      </c>
      <c r="Q10" s="34">
        <f t="shared" si="6"/>
        <v>277</v>
      </c>
      <c r="R10" s="35">
        <v>121698</v>
      </c>
      <c r="S10" s="27"/>
    </row>
    <row r="11" spans="1:19" ht="15" customHeight="1">
      <c r="A11" s="24">
        <f t="shared" si="2"/>
        <v>44114</v>
      </c>
      <c r="B11" s="20" t="s">
        <v>65</v>
      </c>
      <c r="C11" s="20" t="s">
        <v>40</v>
      </c>
      <c r="D11" s="18" t="s">
        <v>70</v>
      </c>
      <c r="E11" s="82" t="s">
        <v>90</v>
      </c>
      <c r="F11" s="85" t="s">
        <v>142</v>
      </c>
      <c r="G11" s="83" t="s">
        <v>74</v>
      </c>
      <c r="H11" s="100" t="s">
        <v>75</v>
      </c>
      <c r="I11" s="76" t="s">
        <v>4</v>
      </c>
      <c r="J11" s="27">
        <v>345.79</v>
      </c>
      <c r="K11" s="27">
        <v>24.21</v>
      </c>
      <c r="L11" s="26">
        <f t="shared" si="5"/>
        <v>370</v>
      </c>
      <c r="M11" s="27">
        <v>19.43</v>
      </c>
      <c r="N11" s="27">
        <v>19.05</v>
      </c>
      <c r="O11" s="35">
        <v>121705</v>
      </c>
      <c r="P11" s="35">
        <v>121885</v>
      </c>
      <c r="Q11" s="34">
        <f t="shared" si="6"/>
        <v>180</v>
      </c>
      <c r="R11" s="35">
        <v>121878</v>
      </c>
      <c r="S11" s="27"/>
    </row>
    <row r="12" spans="1:19" ht="15" customHeight="1">
      <c r="A12" s="24">
        <f t="shared" si="2"/>
        <v>44115</v>
      </c>
      <c r="B12" s="20" t="s">
        <v>65</v>
      </c>
      <c r="C12" s="20" t="s">
        <v>40</v>
      </c>
      <c r="D12" s="18" t="s">
        <v>70</v>
      </c>
      <c r="E12" s="82" t="s">
        <v>90</v>
      </c>
      <c r="F12" s="29" t="s">
        <v>156</v>
      </c>
      <c r="G12" s="83" t="s">
        <v>74</v>
      </c>
      <c r="H12" s="100" t="s">
        <v>75</v>
      </c>
      <c r="I12" s="76" t="s">
        <v>4</v>
      </c>
      <c r="J12" s="26">
        <v>308.41000000000003</v>
      </c>
      <c r="K12" s="26">
        <v>21.59</v>
      </c>
      <c r="L12" s="26">
        <f t="shared" si="5"/>
        <v>330</v>
      </c>
      <c r="M12" s="26">
        <v>19.43</v>
      </c>
      <c r="N12" s="26">
        <v>16.989999999999998</v>
      </c>
      <c r="O12" s="35">
        <v>121885</v>
      </c>
      <c r="P12" s="35">
        <v>122066</v>
      </c>
      <c r="Q12" s="34">
        <f t="shared" si="6"/>
        <v>181</v>
      </c>
      <c r="R12" s="35">
        <v>122058</v>
      </c>
      <c r="S12" s="27"/>
    </row>
    <row r="13" spans="1:19" ht="15" customHeight="1">
      <c r="A13" s="24">
        <f t="shared" si="2"/>
        <v>44116</v>
      </c>
      <c r="B13" s="20" t="s">
        <v>65</v>
      </c>
      <c r="C13" s="20" t="s">
        <v>40</v>
      </c>
      <c r="D13" s="18" t="s">
        <v>70</v>
      </c>
      <c r="E13" s="82" t="s">
        <v>90</v>
      </c>
      <c r="F13" s="85" t="s">
        <v>171</v>
      </c>
      <c r="G13" s="83" t="s">
        <v>74</v>
      </c>
      <c r="H13" s="100" t="s">
        <v>75</v>
      </c>
      <c r="I13" s="76" t="s">
        <v>4</v>
      </c>
      <c r="J13" s="27">
        <v>308.41000000000003</v>
      </c>
      <c r="K13" s="27">
        <v>21.59</v>
      </c>
      <c r="L13" s="26">
        <f t="shared" si="5"/>
        <v>330</v>
      </c>
      <c r="M13" s="27">
        <v>19.43</v>
      </c>
      <c r="N13" s="27">
        <v>16.989999999999998</v>
      </c>
      <c r="O13" s="35">
        <v>122066</v>
      </c>
      <c r="P13" s="35">
        <v>122226</v>
      </c>
      <c r="Q13" s="34">
        <f t="shared" si="6"/>
        <v>160</v>
      </c>
      <c r="R13" s="35">
        <v>122219</v>
      </c>
      <c r="S13" s="27"/>
    </row>
    <row r="14" spans="1:19" ht="15" customHeight="1">
      <c r="A14" s="24">
        <f t="shared" si="2"/>
        <v>44117</v>
      </c>
      <c r="B14" s="20" t="s">
        <v>65</v>
      </c>
      <c r="C14" s="20" t="s">
        <v>40</v>
      </c>
      <c r="D14" s="18" t="s">
        <v>70</v>
      </c>
      <c r="E14" s="82" t="s">
        <v>90</v>
      </c>
      <c r="F14" s="86"/>
      <c r="G14" s="86"/>
      <c r="H14" s="101"/>
      <c r="I14" s="77"/>
      <c r="J14" s="78"/>
      <c r="K14" s="78"/>
      <c r="L14" s="78">
        <f t="shared" si="5"/>
        <v>0</v>
      </c>
      <c r="M14" s="78"/>
      <c r="N14" s="78"/>
      <c r="O14" s="38"/>
      <c r="P14" s="38"/>
      <c r="Q14" s="34">
        <f t="shared" si="6"/>
        <v>0</v>
      </c>
      <c r="R14" s="38"/>
      <c r="S14" s="27"/>
    </row>
    <row r="15" spans="1:19" ht="15" customHeight="1">
      <c r="A15" s="24">
        <f t="shared" si="2"/>
        <v>44118</v>
      </c>
      <c r="B15" s="20" t="s">
        <v>65</v>
      </c>
      <c r="C15" s="20" t="s">
        <v>40</v>
      </c>
      <c r="D15" s="18" t="s">
        <v>70</v>
      </c>
      <c r="E15" s="82" t="s">
        <v>90</v>
      </c>
      <c r="F15" s="85" t="s">
        <v>187</v>
      </c>
      <c r="G15" s="83" t="s">
        <v>74</v>
      </c>
      <c r="H15" s="100" t="s">
        <v>75</v>
      </c>
      <c r="I15" s="76" t="s">
        <v>4</v>
      </c>
      <c r="J15" s="27">
        <v>336.45</v>
      </c>
      <c r="K15" s="27">
        <v>23.55</v>
      </c>
      <c r="L15" s="26">
        <f t="shared" si="5"/>
        <v>360</v>
      </c>
      <c r="M15" s="27">
        <v>19.43</v>
      </c>
      <c r="N15" s="27">
        <v>18.53</v>
      </c>
      <c r="O15" s="35">
        <v>122226</v>
      </c>
      <c r="P15" s="35">
        <v>122407</v>
      </c>
      <c r="Q15" s="34">
        <f t="shared" si="6"/>
        <v>181</v>
      </c>
      <c r="R15" s="35">
        <v>122399</v>
      </c>
      <c r="S15" s="27"/>
    </row>
    <row r="16" spans="1:19" ht="15" customHeight="1">
      <c r="A16" s="24">
        <f t="shared" si="2"/>
        <v>44119</v>
      </c>
      <c r="B16" s="20" t="s">
        <v>65</v>
      </c>
      <c r="C16" s="20" t="s">
        <v>40</v>
      </c>
      <c r="D16" s="18" t="s">
        <v>70</v>
      </c>
      <c r="E16" s="82" t="s">
        <v>90</v>
      </c>
      <c r="F16" s="85" t="s">
        <v>195</v>
      </c>
      <c r="G16" s="83" t="s">
        <v>74</v>
      </c>
      <c r="H16" s="100" t="s">
        <v>75</v>
      </c>
      <c r="I16" s="76" t="s">
        <v>4</v>
      </c>
      <c r="J16" s="27">
        <v>299.07</v>
      </c>
      <c r="K16" s="27">
        <v>20.93</v>
      </c>
      <c r="L16" s="26">
        <f t="shared" si="5"/>
        <v>320</v>
      </c>
      <c r="M16" s="27">
        <v>19.43</v>
      </c>
      <c r="N16" s="27">
        <v>16.47</v>
      </c>
      <c r="O16" s="35">
        <v>122407</v>
      </c>
      <c r="P16" s="35">
        <v>122578</v>
      </c>
      <c r="Q16" s="34">
        <f t="shared" si="6"/>
        <v>171</v>
      </c>
      <c r="R16" s="35">
        <v>122571</v>
      </c>
      <c r="S16" s="27"/>
    </row>
    <row r="17" spans="1:19" ht="15" customHeight="1">
      <c r="A17" s="24">
        <f t="shared" si="2"/>
        <v>44120</v>
      </c>
      <c r="B17" s="20" t="s">
        <v>65</v>
      </c>
      <c r="C17" s="20" t="s">
        <v>40</v>
      </c>
      <c r="D17" s="18" t="s">
        <v>70</v>
      </c>
      <c r="E17" s="82" t="s">
        <v>90</v>
      </c>
      <c r="F17" s="87"/>
      <c r="G17" s="86"/>
      <c r="H17" s="101"/>
      <c r="I17" s="79"/>
      <c r="J17" s="37"/>
      <c r="K17" s="37"/>
      <c r="L17" s="78">
        <f t="shared" si="5"/>
        <v>0</v>
      </c>
      <c r="M17" s="37"/>
      <c r="N17" s="37"/>
      <c r="O17" s="38"/>
      <c r="P17" s="38"/>
      <c r="Q17" s="38">
        <f t="shared" si="6"/>
        <v>0</v>
      </c>
      <c r="R17" s="38"/>
      <c r="S17" s="27"/>
    </row>
    <row r="18" spans="1:19" ht="15" customHeight="1">
      <c r="A18" s="24">
        <f t="shared" si="2"/>
        <v>44121</v>
      </c>
      <c r="B18" s="20" t="s">
        <v>65</v>
      </c>
      <c r="C18" s="20" t="s">
        <v>40</v>
      </c>
      <c r="D18" s="18" t="s">
        <v>70</v>
      </c>
      <c r="E18" s="82" t="s">
        <v>90</v>
      </c>
      <c r="F18" s="107" t="s">
        <v>202</v>
      </c>
      <c r="G18" s="83" t="s">
        <v>74</v>
      </c>
      <c r="H18" s="100" t="s">
        <v>75</v>
      </c>
      <c r="I18" s="76" t="s">
        <v>4</v>
      </c>
      <c r="J18" s="104">
        <v>271.02999999999997</v>
      </c>
      <c r="K18" s="104">
        <v>18.97</v>
      </c>
      <c r="L18" s="95">
        <f t="shared" si="5"/>
        <v>290</v>
      </c>
      <c r="M18" s="104">
        <v>19.13</v>
      </c>
      <c r="N18" s="104">
        <v>15.16</v>
      </c>
      <c r="O18" s="103">
        <v>122578</v>
      </c>
      <c r="P18" s="103">
        <v>122731</v>
      </c>
      <c r="Q18" s="103">
        <f t="shared" si="6"/>
        <v>153</v>
      </c>
      <c r="R18" s="103">
        <v>122723</v>
      </c>
      <c r="S18" s="27"/>
    </row>
    <row r="19" spans="1:19" ht="15" customHeight="1">
      <c r="A19" s="24">
        <f t="shared" si="2"/>
        <v>44122</v>
      </c>
      <c r="B19" s="20" t="s">
        <v>65</v>
      </c>
      <c r="C19" s="20" t="s">
        <v>40</v>
      </c>
      <c r="D19" s="18" t="s">
        <v>70</v>
      </c>
      <c r="E19" s="82" t="s">
        <v>90</v>
      </c>
      <c r="F19" s="85" t="s">
        <v>214</v>
      </c>
      <c r="G19" s="83" t="s">
        <v>74</v>
      </c>
      <c r="H19" s="100" t="s">
        <v>75</v>
      </c>
      <c r="I19" s="76" t="s">
        <v>4</v>
      </c>
      <c r="J19" s="27">
        <v>317.76</v>
      </c>
      <c r="K19" s="27">
        <v>22.24</v>
      </c>
      <c r="L19" s="95">
        <f t="shared" si="5"/>
        <v>340</v>
      </c>
      <c r="M19" s="27">
        <v>19.13</v>
      </c>
      <c r="N19" s="27">
        <v>17.77</v>
      </c>
      <c r="O19" s="35">
        <v>122731</v>
      </c>
      <c r="P19" s="35">
        <v>122906</v>
      </c>
      <c r="Q19" s="103">
        <f t="shared" si="6"/>
        <v>175</v>
      </c>
      <c r="R19" s="35">
        <v>122898</v>
      </c>
      <c r="S19" s="27"/>
    </row>
    <row r="20" spans="1:19" ht="15" customHeight="1">
      <c r="A20" s="24">
        <f t="shared" si="2"/>
        <v>44123</v>
      </c>
      <c r="B20" s="20" t="s">
        <v>65</v>
      </c>
      <c r="C20" s="20" t="s">
        <v>40</v>
      </c>
      <c r="D20" s="18" t="s">
        <v>70</v>
      </c>
      <c r="E20" s="82" t="s">
        <v>90</v>
      </c>
      <c r="F20" s="85" t="s">
        <v>224</v>
      </c>
      <c r="G20" s="83" t="s">
        <v>74</v>
      </c>
      <c r="H20" s="100" t="s">
        <v>75</v>
      </c>
      <c r="I20" s="76" t="s">
        <v>4</v>
      </c>
      <c r="J20" s="27">
        <v>401.87</v>
      </c>
      <c r="K20" s="27">
        <v>28.13</v>
      </c>
      <c r="L20" s="95">
        <f t="shared" si="5"/>
        <v>430</v>
      </c>
      <c r="M20" s="27">
        <v>19.13</v>
      </c>
      <c r="N20" s="27">
        <v>22.48</v>
      </c>
      <c r="O20" s="35">
        <v>122906</v>
      </c>
      <c r="P20" s="35">
        <v>123125</v>
      </c>
      <c r="Q20" s="103">
        <f t="shared" si="6"/>
        <v>219</v>
      </c>
      <c r="R20" s="35">
        <v>123118</v>
      </c>
      <c r="S20" s="27"/>
    </row>
    <row r="21" spans="1:19" ht="15" customHeight="1">
      <c r="A21" s="24">
        <f t="shared" si="2"/>
        <v>44124</v>
      </c>
      <c r="B21" s="20" t="s">
        <v>65</v>
      </c>
      <c r="C21" s="20" t="s">
        <v>40</v>
      </c>
      <c r="D21" s="18" t="s">
        <v>70</v>
      </c>
      <c r="E21" s="82" t="s">
        <v>90</v>
      </c>
      <c r="F21" s="85" t="s">
        <v>238</v>
      </c>
      <c r="G21" s="83" t="s">
        <v>74</v>
      </c>
      <c r="H21" s="100" t="s">
        <v>75</v>
      </c>
      <c r="I21" s="76" t="s">
        <v>4</v>
      </c>
      <c r="J21" s="27">
        <v>364.49</v>
      </c>
      <c r="K21" s="27">
        <v>25.51</v>
      </c>
      <c r="L21" s="95">
        <f t="shared" si="5"/>
        <v>390</v>
      </c>
      <c r="M21" s="27">
        <v>19.43</v>
      </c>
      <c r="N21" s="27">
        <v>20.07</v>
      </c>
      <c r="O21" s="35">
        <v>123125</v>
      </c>
      <c r="P21" s="35">
        <v>123316</v>
      </c>
      <c r="Q21" s="103">
        <f t="shared" si="6"/>
        <v>191</v>
      </c>
      <c r="R21" s="35">
        <v>123308</v>
      </c>
      <c r="S21" s="27"/>
    </row>
    <row r="22" spans="1:19" ht="15" customHeight="1">
      <c r="A22" s="24">
        <f t="shared" si="2"/>
        <v>44125</v>
      </c>
      <c r="B22" s="20" t="s">
        <v>65</v>
      </c>
      <c r="C22" s="20" t="s">
        <v>40</v>
      </c>
      <c r="D22" s="18" t="s">
        <v>70</v>
      </c>
      <c r="E22" s="82" t="s">
        <v>90</v>
      </c>
      <c r="F22" s="85" t="s">
        <v>248</v>
      </c>
      <c r="G22" s="83" t="s">
        <v>74</v>
      </c>
      <c r="H22" s="100" t="s">
        <v>75</v>
      </c>
      <c r="I22" s="76" t="s">
        <v>4</v>
      </c>
      <c r="J22" s="27">
        <v>495.33</v>
      </c>
      <c r="K22" s="27">
        <v>34.67</v>
      </c>
      <c r="L22" s="26">
        <f t="shared" si="5"/>
        <v>530</v>
      </c>
      <c r="M22" s="27">
        <v>19.43</v>
      </c>
      <c r="N22" s="27">
        <v>27.28</v>
      </c>
      <c r="O22" s="35">
        <v>123316</v>
      </c>
      <c r="P22" s="35">
        <v>123573</v>
      </c>
      <c r="Q22" s="103">
        <f t="shared" si="6"/>
        <v>257</v>
      </c>
      <c r="R22" s="35">
        <v>123565</v>
      </c>
      <c r="S22" s="27"/>
    </row>
    <row r="23" spans="1:19" ht="15" customHeight="1">
      <c r="A23" s="24">
        <f t="shared" si="2"/>
        <v>44126</v>
      </c>
      <c r="B23" s="20" t="s">
        <v>65</v>
      </c>
      <c r="C23" s="20" t="s">
        <v>40</v>
      </c>
      <c r="D23" s="18" t="s">
        <v>70</v>
      </c>
      <c r="E23" s="82" t="s">
        <v>90</v>
      </c>
      <c r="F23" s="29" t="s">
        <v>238</v>
      </c>
      <c r="G23" s="29" t="s">
        <v>72</v>
      </c>
      <c r="H23" s="30" t="s">
        <v>73</v>
      </c>
      <c r="I23" s="21" t="s">
        <v>4</v>
      </c>
      <c r="J23" s="26">
        <v>327.10000000000002</v>
      </c>
      <c r="K23" s="26">
        <v>22.9</v>
      </c>
      <c r="L23" s="26">
        <f t="shared" si="5"/>
        <v>350</v>
      </c>
      <c r="M23" s="26">
        <v>19.43</v>
      </c>
      <c r="N23" s="26">
        <v>18.010000000000002</v>
      </c>
      <c r="O23" s="35">
        <v>123573</v>
      </c>
      <c r="P23" s="35">
        <v>123760</v>
      </c>
      <c r="Q23" s="34">
        <f t="shared" si="6"/>
        <v>187</v>
      </c>
      <c r="R23" s="35">
        <v>123755</v>
      </c>
      <c r="S23" s="27"/>
    </row>
    <row r="24" spans="1:19" ht="15" customHeight="1">
      <c r="A24" s="24">
        <f t="shared" si="2"/>
        <v>44127</v>
      </c>
      <c r="B24" s="20" t="s">
        <v>65</v>
      </c>
      <c r="C24" s="20" t="s">
        <v>40</v>
      </c>
      <c r="D24" s="18" t="s">
        <v>70</v>
      </c>
      <c r="E24" s="82" t="s">
        <v>90</v>
      </c>
      <c r="F24" s="85" t="s">
        <v>267</v>
      </c>
      <c r="G24" s="83" t="s">
        <v>74</v>
      </c>
      <c r="H24" s="100" t="s">
        <v>75</v>
      </c>
      <c r="I24" s="76" t="s">
        <v>4</v>
      </c>
      <c r="J24" s="27">
        <v>467.29</v>
      </c>
      <c r="K24" s="27">
        <v>32.71</v>
      </c>
      <c r="L24" s="26">
        <f t="shared" si="5"/>
        <v>500</v>
      </c>
      <c r="M24" s="27">
        <v>19.43</v>
      </c>
      <c r="N24" s="27">
        <v>25.74</v>
      </c>
      <c r="O24" s="35">
        <v>123760</v>
      </c>
      <c r="P24" s="35">
        <v>123997</v>
      </c>
      <c r="Q24" s="34">
        <f t="shared" si="6"/>
        <v>237</v>
      </c>
      <c r="R24" s="35">
        <v>123989</v>
      </c>
      <c r="S24" s="27"/>
    </row>
    <row r="25" spans="1:19" ht="15" customHeight="1">
      <c r="A25" s="24">
        <f t="shared" si="2"/>
        <v>44128</v>
      </c>
      <c r="B25" s="20" t="s">
        <v>65</v>
      </c>
      <c r="C25" s="20" t="s">
        <v>40</v>
      </c>
      <c r="D25" s="18" t="s">
        <v>70</v>
      </c>
      <c r="E25" s="82" t="s">
        <v>90</v>
      </c>
      <c r="F25" s="29" t="s">
        <v>277</v>
      </c>
      <c r="G25" s="83" t="s">
        <v>74</v>
      </c>
      <c r="H25" s="100" t="s">
        <v>75</v>
      </c>
      <c r="I25" s="76" t="s">
        <v>4</v>
      </c>
      <c r="J25" s="26">
        <v>420.56</v>
      </c>
      <c r="K25" s="26">
        <v>29.44</v>
      </c>
      <c r="L25" s="26">
        <f t="shared" si="5"/>
        <v>450</v>
      </c>
      <c r="M25" s="26">
        <v>19.43</v>
      </c>
      <c r="N25" s="26">
        <v>23.16</v>
      </c>
      <c r="O25" s="35">
        <v>123997</v>
      </c>
      <c r="P25" s="35">
        <v>124207</v>
      </c>
      <c r="Q25" s="34">
        <f t="shared" si="6"/>
        <v>210</v>
      </c>
      <c r="R25" s="35">
        <v>124200</v>
      </c>
      <c r="S25" s="27"/>
    </row>
    <row r="26" spans="1:19" ht="15" customHeight="1">
      <c r="A26" s="24">
        <f t="shared" si="2"/>
        <v>44129</v>
      </c>
      <c r="B26" s="20" t="s">
        <v>65</v>
      </c>
      <c r="C26" s="20" t="s">
        <v>40</v>
      </c>
      <c r="D26" s="18" t="s">
        <v>70</v>
      </c>
      <c r="E26" s="82" t="s">
        <v>90</v>
      </c>
      <c r="F26" s="85" t="s">
        <v>290</v>
      </c>
      <c r="G26" s="83" t="s">
        <v>74</v>
      </c>
      <c r="H26" s="100" t="s">
        <v>75</v>
      </c>
      <c r="I26" s="76" t="s">
        <v>4</v>
      </c>
      <c r="J26" s="27">
        <v>289.72000000000003</v>
      </c>
      <c r="K26" s="27">
        <v>20.28</v>
      </c>
      <c r="L26" s="26">
        <f t="shared" si="5"/>
        <v>310</v>
      </c>
      <c r="M26" s="27">
        <v>19.43</v>
      </c>
      <c r="N26" s="27">
        <v>15.96</v>
      </c>
      <c r="O26" s="35">
        <v>124207</v>
      </c>
      <c r="P26" s="35">
        <v>124357</v>
      </c>
      <c r="Q26" s="34">
        <f t="shared" si="6"/>
        <v>150</v>
      </c>
      <c r="R26" s="35">
        <v>124349</v>
      </c>
      <c r="S26" s="27"/>
    </row>
    <row r="27" spans="1:19" ht="15" customHeight="1">
      <c r="A27" s="24">
        <f t="shared" si="2"/>
        <v>44130</v>
      </c>
      <c r="B27" s="20" t="s">
        <v>65</v>
      </c>
      <c r="C27" s="20" t="s">
        <v>40</v>
      </c>
      <c r="D27" s="18" t="s">
        <v>70</v>
      </c>
      <c r="E27" s="82" t="s">
        <v>90</v>
      </c>
      <c r="F27" s="85" t="s">
        <v>300</v>
      </c>
      <c r="G27" s="83" t="s">
        <v>74</v>
      </c>
      <c r="H27" s="100" t="s">
        <v>75</v>
      </c>
      <c r="I27" s="76" t="s">
        <v>4</v>
      </c>
      <c r="J27" s="27">
        <v>345.79</v>
      </c>
      <c r="K27" s="27">
        <v>24.21</v>
      </c>
      <c r="L27" s="26">
        <f t="shared" si="5"/>
        <v>370</v>
      </c>
      <c r="M27" s="27">
        <v>19.43</v>
      </c>
      <c r="N27" s="27">
        <v>19.05</v>
      </c>
      <c r="O27" s="35">
        <v>124357</v>
      </c>
      <c r="P27" s="35">
        <v>124536</v>
      </c>
      <c r="Q27" s="34">
        <f t="shared" si="6"/>
        <v>179</v>
      </c>
      <c r="R27" s="35">
        <v>124529</v>
      </c>
      <c r="S27" s="27"/>
    </row>
    <row r="28" spans="1:19" ht="15" customHeight="1">
      <c r="A28" s="24">
        <f t="shared" si="2"/>
        <v>44131</v>
      </c>
      <c r="B28" s="20" t="s">
        <v>65</v>
      </c>
      <c r="C28" s="20" t="s">
        <v>40</v>
      </c>
      <c r="D28" s="18" t="s">
        <v>70</v>
      </c>
      <c r="E28" s="82" t="s">
        <v>90</v>
      </c>
      <c r="F28" s="29" t="s">
        <v>309</v>
      </c>
      <c r="G28" s="83" t="s">
        <v>74</v>
      </c>
      <c r="H28" s="100" t="s">
        <v>75</v>
      </c>
      <c r="I28" s="76" t="s">
        <v>4</v>
      </c>
      <c r="J28" s="26">
        <v>364.49</v>
      </c>
      <c r="K28" s="26">
        <v>25.51</v>
      </c>
      <c r="L28" s="26">
        <f t="shared" si="5"/>
        <v>390</v>
      </c>
      <c r="M28" s="26">
        <v>19.43</v>
      </c>
      <c r="N28" s="26">
        <v>20.07</v>
      </c>
      <c r="O28" s="35">
        <v>124536</v>
      </c>
      <c r="P28" s="35">
        <v>124733</v>
      </c>
      <c r="Q28" s="34">
        <f t="shared" si="6"/>
        <v>197</v>
      </c>
      <c r="R28" s="35">
        <v>124726</v>
      </c>
      <c r="S28" s="27"/>
    </row>
    <row r="29" spans="1:19" ht="15" customHeight="1">
      <c r="A29" s="24">
        <f t="shared" si="2"/>
        <v>44132</v>
      </c>
      <c r="B29" s="20" t="s">
        <v>65</v>
      </c>
      <c r="C29" s="20" t="s">
        <v>40</v>
      </c>
      <c r="D29" s="18" t="s">
        <v>70</v>
      </c>
      <c r="E29" s="82" t="s">
        <v>90</v>
      </c>
      <c r="F29" s="85"/>
      <c r="G29" s="29"/>
      <c r="H29" s="30"/>
      <c r="I29" s="21"/>
      <c r="J29" s="27"/>
      <c r="K29" s="27"/>
      <c r="L29" s="26"/>
      <c r="M29" s="27"/>
      <c r="N29" s="27"/>
      <c r="O29" s="35"/>
      <c r="P29" s="35"/>
      <c r="Q29" s="34"/>
      <c r="R29" s="35"/>
      <c r="S29" s="27"/>
    </row>
    <row r="30" spans="1:19" ht="15" customHeight="1">
      <c r="A30" s="24">
        <f t="shared" si="2"/>
        <v>44133</v>
      </c>
      <c r="B30" s="20" t="s">
        <v>65</v>
      </c>
      <c r="C30" s="20" t="s">
        <v>40</v>
      </c>
      <c r="D30" s="18" t="s">
        <v>70</v>
      </c>
      <c r="E30" s="82" t="s">
        <v>90</v>
      </c>
      <c r="F30" s="29"/>
      <c r="G30" s="29"/>
      <c r="H30" s="30"/>
      <c r="I30" s="21"/>
      <c r="J30" s="26"/>
      <c r="K30" s="26"/>
      <c r="L30" s="26"/>
      <c r="M30" s="26"/>
      <c r="N30" s="26"/>
      <c r="O30" s="35"/>
      <c r="P30" s="35"/>
      <c r="Q30" s="34"/>
      <c r="R30" s="35"/>
      <c r="S30" s="27"/>
    </row>
    <row r="31" spans="1:19" ht="15" customHeight="1">
      <c r="A31" s="24">
        <f t="shared" si="2"/>
        <v>44134</v>
      </c>
      <c r="B31" s="20" t="s">
        <v>65</v>
      </c>
      <c r="C31" s="20" t="s">
        <v>40</v>
      </c>
      <c r="D31" s="18" t="s">
        <v>70</v>
      </c>
      <c r="E31" s="82" t="s">
        <v>90</v>
      </c>
      <c r="F31" s="29"/>
      <c r="G31" s="29"/>
      <c r="H31" s="30"/>
      <c r="I31" s="21"/>
      <c r="J31" s="26"/>
      <c r="K31" s="26"/>
      <c r="L31" s="26"/>
      <c r="M31" s="26"/>
      <c r="N31" s="26"/>
      <c r="O31" s="35"/>
      <c r="P31" s="35"/>
      <c r="Q31" s="34"/>
      <c r="R31" s="35"/>
      <c r="S31" s="27"/>
    </row>
    <row r="32" spans="1:19" ht="15.75">
      <c r="A32" s="24"/>
      <c r="B32" s="20"/>
      <c r="C32" s="20"/>
      <c r="D32" s="18"/>
      <c r="E32" s="18"/>
      <c r="F32" s="29"/>
      <c r="G32" s="29"/>
      <c r="H32" s="30"/>
      <c r="I32" s="21"/>
      <c r="J32" s="26"/>
      <c r="K32" s="26"/>
      <c r="L32" s="26">
        <f t="shared" ref="L32:L35" si="7">J32+K32</f>
        <v>0</v>
      </c>
      <c r="M32" s="26"/>
      <c r="N32" s="26"/>
      <c r="O32" s="35">
        <v>0</v>
      </c>
      <c r="P32" s="35"/>
      <c r="Q32" s="34">
        <f t="shared" ref="Q32:Q35" si="8">+P32-O32</f>
        <v>0</v>
      </c>
      <c r="R32" s="35"/>
      <c r="S32" s="27"/>
    </row>
    <row r="33" spans="1:19">
      <c r="A33" s="24"/>
      <c r="B33" s="20"/>
      <c r="C33" s="20"/>
      <c r="D33" s="27"/>
      <c r="E33" s="27"/>
      <c r="F33" s="25"/>
      <c r="G33" s="28"/>
      <c r="H33" s="22"/>
      <c r="I33" s="29"/>
      <c r="J33" s="26"/>
      <c r="K33" s="26"/>
      <c r="L33" s="26">
        <f t="shared" si="7"/>
        <v>0</v>
      </c>
      <c r="M33" s="26"/>
      <c r="N33" s="26"/>
      <c r="O33" s="35">
        <f t="shared" ref="O33:O35" si="9">+P32</f>
        <v>0</v>
      </c>
      <c r="P33" s="35"/>
      <c r="Q33" s="34">
        <f t="shared" si="8"/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1"/>
      <c r="H34" s="22"/>
      <c r="I34" s="21"/>
      <c r="J34" s="26"/>
      <c r="K34" s="26"/>
      <c r="L34" s="26">
        <f t="shared" si="7"/>
        <v>0</v>
      </c>
      <c r="M34" s="26"/>
      <c r="N34" s="26"/>
      <c r="O34" s="35">
        <f t="shared" si="9"/>
        <v>0</v>
      </c>
      <c r="P34" s="35"/>
      <c r="Q34" s="34">
        <f t="shared" si="8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1"/>
      <c r="H35" s="22"/>
      <c r="I35" s="21"/>
      <c r="J35" s="26"/>
      <c r="K35" s="26"/>
      <c r="L35" s="26">
        <f t="shared" si="7"/>
        <v>0</v>
      </c>
      <c r="M35" s="26"/>
      <c r="N35" s="26"/>
      <c r="O35" s="35">
        <f t="shared" si="9"/>
        <v>0</v>
      </c>
      <c r="P35" s="35"/>
      <c r="Q35" s="38">
        <f t="shared" si="8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7981.3200000000006</v>
      </c>
      <c r="K36" s="16">
        <f t="shared" ref="K36:N36" si="10">SUM(K2:K35)</f>
        <v>558.68000000000006</v>
      </c>
      <c r="L36" s="16">
        <f t="shared" si="10"/>
        <v>8540</v>
      </c>
      <c r="M36" s="15"/>
      <c r="N36" s="16">
        <f t="shared" si="10"/>
        <v>443.46000000000004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10.963784783294997</v>
      </c>
    </row>
    <row r="41" spans="1:19">
      <c r="A41" s="14"/>
    </row>
    <row r="42" spans="1:19">
      <c r="A42" s="14"/>
      <c r="K42" s="73">
        <f>20000-L36</f>
        <v>11460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7"/>
  <sheetViews>
    <sheetView topLeftCell="C1" zoomScale="64" zoomScaleNormal="64" workbookViewId="0">
      <selection activeCell="P29" sqref="P29"/>
    </sheetView>
  </sheetViews>
  <sheetFormatPr defaultColWidth="9" defaultRowHeight="15"/>
  <cols>
    <col min="1" max="1" width="10.42578125" style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19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19" s="12" customFormat="1" ht="15" customHeight="1">
      <c r="A2" s="19">
        <v>44105</v>
      </c>
      <c r="B2" s="20" t="s">
        <v>65</v>
      </c>
      <c r="C2" s="20" t="s">
        <v>41</v>
      </c>
      <c r="D2" s="18" t="s">
        <v>71</v>
      </c>
      <c r="E2" s="82" t="s">
        <v>91</v>
      </c>
      <c r="F2" s="84"/>
      <c r="G2" s="83"/>
      <c r="H2" s="100"/>
      <c r="I2" s="76"/>
      <c r="J2" s="20"/>
      <c r="K2" s="20"/>
      <c r="L2" s="26">
        <f>J2+K2</f>
        <v>0</v>
      </c>
      <c r="M2" s="20"/>
      <c r="N2" s="20"/>
      <c r="O2" s="103"/>
      <c r="P2" s="103"/>
      <c r="Q2" s="103">
        <f>+P2-O2</f>
        <v>0</v>
      </c>
      <c r="R2" s="103"/>
      <c r="S2" s="104"/>
    </row>
    <row r="3" spans="1:19" ht="15" customHeight="1">
      <c r="A3" s="19">
        <v>44106</v>
      </c>
      <c r="B3" s="20" t="s">
        <v>65</v>
      </c>
      <c r="C3" s="20" t="s">
        <v>41</v>
      </c>
      <c r="D3" s="18" t="s">
        <v>71</v>
      </c>
      <c r="E3" s="82" t="s">
        <v>91</v>
      </c>
      <c r="F3" s="83"/>
      <c r="G3" s="83"/>
      <c r="H3" s="100"/>
      <c r="I3" s="76"/>
      <c r="J3" s="23"/>
      <c r="K3" s="23"/>
      <c r="L3" s="26">
        <f t="shared" ref="L3:L5" si="0">J3+K3</f>
        <v>0</v>
      </c>
      <c r="M3" s="23"/>
      <c r="N3" s="23"/>
      <c r="O3" s="103"/>
      <c r="P3" s="103"/>
      <c r="Q3" s="103">
        <f t="shared" ref="Q3:Q5" si="1">+P3-O3</f>
        <v>0</v>
      </c>
      <c r="R3" s="103"/>
      <c r="S3" s="104"/>
    </row>
    <row r="4" spans="1:19" ht="15" customHeight="1">
      <c r="A4" s="19">
        <v>44107</v>
      </c>
      <c r="B4" s="20" t="s">
        <v>65</v>
      </c>
      <c r="C4" s="20" t="s">
        <v>41</v>
      </c>
      <c r="D4" s="18" t="s">
        <v>71</v>
      </c>
      <c r="E4" s="82" t="s">
        <v>91</v>
      </c>
      <c r="F4" s="85"/>
      <c r="G4" s="83"/>
      <c r="H4" s="100"/>
      <c r="I4" s="76"/>
      <c r="J4" s="27"/>
      <c r="K4" s="27"/>
      <c r="L4" s="26">
        <f t="shared" si="0"/>
        <v>0</v>
      </c>
      <c r="M4" s="27"/>
      <c r="N4" s="27"/>
      <c r="O4" s="103"/>
      <c r="P4" s="103"/>
      <c r="Q4" s="103">
        <f t="shared" si="1"/>
        <v>0</v>
      </c>
      <c r="R4" s="103"/>
      <c r="S4" s="104"/>
    </row>
    <row r="5" spans="1:19" ht="15" customHeight="1">
      <c r="A5" s="19">
        <v>44108</v>
      </c>
      <c r="B5" s="20" t="s">
        <v>65</v>
      </c>
      <c r="C5" s="20" t="s">
        <v>41</v>
      </c>
      <c r="D5" s="18" t="s">
        <v>71</v>
      </c>
      <c r="E5" s="82" t="s">
        <v>91</v>
      </c>
      <c r="F5" s="84">
        <v>2000027</v>
      </c>
      <c r="G5" s="83" t="s">
        <v>74</v>
      </c>
      <c r="H5" s="100" t="s">
        <v>75</v>
      </c>
      <c r="I5" s="76" t="s">
        <v>4</v>
      </c>
      <c r="J5" s="20">
        <v>327.10000000000002</v>
      </c>
      <c r="K5" s="20">
        <v>22.9</v>
      </c>
      <c r="L5" s="26">
        <f t="shared" si="0"/>
        <v>350</v>
      </c>
      <c r="M5" s="20">
        <v>19.13</v>
      </c>
      <c r="N5" s="20">
        <v>18.29</v>
      </c>
      <c r="O5" s="103">
        <v>105959</v>
      </c>
      <c r="P5" s="103">
        <v>106125</v>
      </c>
      <c r="Q5" s="103">
        <f t="shared" si="1"/>
        <v>166</v>
      </c>
      <c r="R5" s="103">
        <v>106118</v>
      </c>
      <c r="S5" s="104"/>
    </row>
    <row r="6" spans="1:19" ht="15" customHeight="1">
      <c r="A6" s="19">
        <v>44109</v>
      </c>
      <c r="B6" s="20" t="s">
        <v>65</v>
      </c>
      <c r="C6" s="20" t="s">
        <v>41</v>
      </c>
      <c r="D6" s="18" t="s">
        <v>71</v>
      </c>
      <c r="E6" s="82" t="s">
        <v>91</v>
      </c>
      <c r="F6" s="83">
        <v>2000044</v>
      </c>
      <c r="G6" s="83" t="s">
        <v>74</v>
      </c>
      <c r="H6" s="100" t="s">
        <v>75</v>
      </c>
      <c r="I6" s="76" t="s">
        <v>4</v>
      </c>
      <c r="J6" s="23">
        <v>383.18</v>
      </c>
      <c r="K6" s="23">
        <v>26.82</v>
      </c>
      <c r="L6" s="26">
        <f>J6+K6</f>
        <v>410</v>
      </c>
      <c r="M6" s="23">
        <v>19.13</v>
      </c>
      <c r="N6" s="23">
        <v>21.43</v>
      </c>
      <c r="O6" s="38">
        <v>106125</v>
      </c>
      <c r="P6" s="34">
        <v>106328</v>
      </c>
      <c r="Q6" s="34">
        <f>+P6-O6</f>
        <v>203</v>
      </c>
      <c r="R6" s="35">
        <v>106321</v>
      </c>
      <c r="S6" s="27"/>
    </row>
    <row r="7" spans="1:19" ht="15" customHeight="1">
      <c r="A7" s="19">
        <v>44110</v>
      </c>
      <c r="B7" s="20" t="s">
        <v>65</v>
      </c>
      <c r="C7" s="20" t="s">
        <v>41</v>
      </c>
      <c r="D7" s="18" t="s">
        <v>71</v>
      </c>
      <c r="E7" s="82" t="s">
        <v>91</v>
      </c>
      <c r="F7" s="85">
        <v>2000055</v>
      </c>
      <c r="G7" s="83" t="s">
        <v>74</v>
      </c>
      <c r="H7" s="100" t="s">
        <v>75</v>
      </c>
      <c r="I7" s="76" t="s">
        <v>4</v>
      </c>
      <c r="J7" s="27">
        <v>355.14</v>
      </c>
      <c r="K7" s="27">
        <v>24.86</v>
      </c>
      <c r="L7" s="26">
        <f t="shared" ref="L7:L13" si="2">J7+K7</f>
        <v>380</v>
      </c>
      <c r="M7" s="27">
        <v>19.13</v>
      </c>
      <c r="N7" s="27">
        <v>19.86</v>
      </c>
      <c r="O7" s="35">
        <v>106328</v>
      </c>
      <c r="P7" s="35">
        <v>106512</v>
      </c>
      <c r="Q7" s="34">
        <f t="shared" ref="Q7" si="3">+P7-O7</f>
        <v>184</v>
      </c>
      <c r="R7" s="35">
        <v>106505</v>
      </c>
      <c r="S7" s="27"/>
    </row>
    <row r="8" spans="1:19" ht="15" customHeight="1">
      <c r="A8" s="19">
        <v>44111</v>
      </c>
      <c r="B8" s="20" t="s">
        <v>65</v>
      </c>
      <c r="C8" s="20" t="s">
        <v>41</v>
      </c>
      <c r="D8" s="18" t="s">
        <v>71</v>
      </c>
      <c r="E8" s="82" t="s">
        <v>91</v>
      </c>
      <c r="F8" s="85" t="s">
        <v>107</v>
      </c>
      <c r="G8" s="83" t="s">
        <v>74</v>
      </c>
      <c r="H8" s="100" t="s">
        <v>75</v>
      </c>
      <c r="I8" s="76" t="s">
        <v>4</v>
      </c>
      <c r="J8" s="27">
        <v>327.10000000000002</v>
      </c>
      <c r="K8" s="27">
        <v>22.9</v>
      </c>
      <c r="L8" s="26">
        <f t="shared" si="2"/>
        <v>350</v>
      </c>
      <c r="M8" s="27">
        <v>19.13</v>
      </c>
      <c r="N8" s="27">
        <v>18.29</v>
      </c>
      <c r="O8" s="35">
        <v>106512</v>
      </c>
      <c r="P8" s="35">
        <v>106679</v>
      </c>
      <c r="Q8" s="34">
        <f t="shared" ref="Q8:Q13" si="4">+P8-O8</f>
        <v>167</v>
      </c>
      <c r="R8" s="35">
        <v>106671</v>
      </c>
      <c r="S8" s="27"/>
    </row>
    <row r="9" spans="1:19" ht="15" customHeight="1">
      <c r="A9" s="19">
        <v>44112</v>
      </c>
      <c r="B9" s="20" t="s">
        <v>65</v>
      </c>
      <c r="C9" s="20" t="s">
        <v>41</v>
      </c>
      <c r="D9" s="18" t="s">
        <v>71</v>
      </c>
      <c r="E9" s="82" t="s">
        <v>91</v>
      </c>
      <c r="F9" s="29" t="s">
        <v>120</v>
      </c>
      <c r="G9" s="83" t="s">
        <v>74</v>
      </c>
      <c r="H9" s="100" t="s">
        <v>75</v>
      </c>
      <c r="I9" s="76" t="s">
        <v>4</v>
      </c>
      <c r="J9" s="26">
        <v>373.83</v>
      </c>
      <c r="K9" s="26">
        <v>26.17</v>
      </c>
      <c r="L9" s="81">
        <f t="shared" si="2"/>
        <v>400</v>
      </c>
      <c r="M9" s="80">
        <v>19.13</v>
      </c>
      <c r="N9" s="80">
        <v>20.91</v>
      </c>
      <c r="O9" s="35">
        <v>106679</v>
      </c>
      <c r="P9" s="35">
        <v>106871</v>
      </c>
      <c r="Q9" s="34">
        <f t="shared" si="4"/>
        <v>192</v>
      </c>
      <c r="R9" s="35">
        <v>106863</v>
      </c>
      <c r="S9" s="27"/>
    </row>
    <row r="10" spans="1:19" ht="15" customHeight="1">
      <c r="A10" s="19">
        <v>44113</v>
      </c>
      <c r="B10" s="20" t="s">
        <v>65</v>
      </c>
      <c r="C10" s="20" t="s">
        <v>41</v>
      </c>
      <c r="D10" s="18" t="s">
        <v>71</v>
      </c>
      <c r="E10" s="82" t="s">
        <v>91</v>
      </c>
      <c r="F10" s="85" t="s">
        <v>131</v>
      </c>
      <c r="G10" s="83" t="s">
        <v>74</v>
      </c>
      <c r="H10" s="100" t="s">
        <v>75</v>
      </c>
      <c r="I10" s="76" t="s">
        <v>4</v>
      </c>
      <c r="J10" s="27">
        <v>280.37</v>
      </c>
      <c r="K10" s="27">
        <v>19.63</v>
      </c>
      <c r="L10" s="26">
        <f t="shared" si="2"/>
        <v>300</v>
      </c>
      <c r="M10" s="27">
        <v>19.13</v>
      </c>
      <c r="N10" s="27">
        <v>15.68</v>
      </c>
      <c r="O10" s="35">
        <v>106871</v>
      </c>
      <c r="P10" s="35">
        <v>107005</v>
      </c>
      <c r="Q10" s="34">
        <f t="shared" si="4"/>
        <v>134</v>
      </c>
      <c r="R10" s="35">
        <v>106998</v>
      </c>
      <c r="S10" s="27"/>
    </row>
    <row r="11" spans="1:19" ht="15" customHeight="1">
      <c r="A11" s="19">
        <v>44114</v>
      </c>
      <c r="B11" s="20" t="s">
        <v>65</v>
      </c>
      <c r="C11" s="20" t="s">
        <v>41</v>
      </c>
      <c r="D11" s="18" t="s">
        <v>71</v>
      </c>
      <c r="E11" s="82" t="s">
        <v>91</v>
      </c>
      <c r="F11" s="85" t="s">
        <v>143</v>
      </c>
      <c r="G11" s="83" t="s">
        <v>74</v>
      </c>
      <c r="H11" s="100" t="s">
        <v>75</v>
      </c>
      <c r="I11" s="76" t="s">
        <v>4</v>
      </c>
      <c r="J11" s="27">
        <v>355.14</v>
      </c>
      <c r="K11" s="27">
        <v>24.86</v>
      </c>
      <c r="L11" s="26">
        <f t="shared" si="2"/>
        <v>380</v>
      </c>
      <c r="M11" s="27">
        <v>19.43</v>
      </c>
      <c r="N11" s="27">
        <v>19.559999999999999</v>
      </c>
      <c r="O11" s="35">
        <v>107005</v>
      </c>
      <c r="P11" s="35">
        <v>107188</v>
      </c>
      <c r="Q11" s="34">
        <f t="shared" si="4"/>
        <v>183</v>
      </c>
      <c r="R11" s="35">
        <v>107181</v>
      </c>
      <c r="S11" s="27"/>
    </row>
    <row r="12" spans="1:19" ht="15" customHeight="1">
      <c r="A12" s="19">
        <v>44115</v>
      </c>
      <c r="B12" s="20" t="s">
        <v>65</v>
      </c>
      <c r="C12" s="20" t="s">
        <v>41</v>
      </c>
      <c r="D12" s="18" t="s">
        <v>71</v>
      </c>
      <c r="E12" s="82" t="s">
        <v>91</v>
      </c>
      <c r="F12" s="29" t="s">
        <v>157</v>
      </c>
      <c r="G12" s="83" t="s">
        <v>74</v>
      </c>
      <c r="H12" s="100" t="s">
        <v>75</v>
      </c>
      <c r="I12" s="76" t="s">
        <v>4</v>
      </c>
      <c r="J12" s="26">
        <v>317.76</v>
      </c>
      <c r="K12" s="26">
        <v>22.24</v>
      </c>
      <c r="L12" s="26">
        <f t="shared" si="2"/>
        <v>340</v>
      </c>
      <c r="M12" s="26">
        <v>19.43</v>
      </c>
      <c r="N12" s="26">
        <v>17.5</v>
      </c>
      <c r="O12" s="35">
        <v>107188</v>
      </c>
      <c r="P12" s="35">
        <v>107353</v>
      </c>
      <c r="Q12" s="34">
        <f t="shared" si="4"/>
        <v>165</v>
      </c>
      <c r="R12" s="35">
        <v>107346</v>
      </c>
      <c r="S12" s="27"/>
    </row>
    <row r="13" spans="1:19" ht="15" customHeight="1">
      <c r="A13" s="19">
        <v>44116</v>
      </c>
      <c r="B13" s="20" t="s">
        <v>65</v>
      </c>
      <c r="C13" s="20" t="s">
        <v>41</v>
      </c>
      <c r="D13" s="18" t="s">
        <v>71</v>
      </c>
      <c r="E13" s="82" t="s">
        <v>91</v>
      </c>
      <c r="F13" s="29" t="s">
        <v>172</v>
      </c>
      <c r="G13" s="83" t="s">
        <v>74</v>
      </c>
      <c r="H13" s="100" t="s">
        <v>75</v>
      </c>
      <c r="I13" s="76" t="s">
        <v>4</v>
      </c>
      <c r="J13" s="26">
        <v>392.52</v>
      </c>
      <c r="K13" s="26">
        <v>27.48</v>
      </c>
      <c r="L13" s="26">
        <f t="shared" si="2"/>
        <v>420</v>
      </c>
      <c r="M13" s="26">
        <v>19.43</v>
      </c>
      <c r="N13" s="26">
        <v>21.62</v>
      </c>
      <c r="O13" s="35">
        <v>107353</v>
      </c>
      <c r="P13" s="35">
        <v>107548</v>
      </c>
      <c r="Q13" s="34">
        <f t="shared" si="4"/>
        <v>195</v>
      </c>
      <c r="R13" s="35">
        <v>107541</v>
      </c>
      <c r="S13" s="27"/>
    </row>
    <row r="14" spans="1:19" ht="15" customHeight="1">
      <c r="A14" s="19">
        <v>44117</v>
      </c>
      <c r="B14" s="20" t="s">
        <v>65</v>
      </c>
      <c r="C14" s="20" t="s">
        <v>41</v>
      </c>
      <c r="D14" s="18" t="s">
        <v>71</v>
      </c>
      <c r="E14" s="82" t="s">
        <v>91</v>
      </c>
      <c r="F14" s="86"/>
      <c r="G14" s="86"/>
      <c r="H14" s="101"/>
      <c r="I14" s="77"/>
      <c r="J14" s="78"/>
      <c r="K14" s="78"/>
      <c r="L14" s="78"/>
      <c r="M14" s="78"/>
      <c r="N14" s="78"/>
      <c r="O14" s="38"/>
      <c r="P14" s="38"/>
      <c r="Q14" s="38"/>
      <c r="R14" s="38"/>
      <c r="S14" s="27"/>
    </row>
    <row r="15" spans="1:19" ht="15" customHeight="1">
      <c r="A15" s="19">
        <v>44118</v>
      </c>
      <c r="B15" s="20" t="s">
        <v>65</v>
      </c>
      <c r="C15" s="20" t="s">
        <v>41</v>
      </c>
      <c r="D15" s="18" t="s">
        <v>71</v>
      </c>
      <c r="E15" s="82" t="s">
        <v>91</v>
      </c>
      <c r="F15" s="29" t="s">
        <v>181</v>
      </c>
      <c r="G15" s="83" t="s">
        <v>74</v>
      </c>
      <c r="H15" s="100" t="s">
        <v>75</v>
      </c>
      <c r="I15" s="76" t="s">
        <v>4</v>
      </c>
      <c r="J15" s="26">
        <v>719.63</v>
      </c>
      <c r="K15" s="26">
        <v>50.37</v>
      </c>
      <c r="L15" s="26">
        <f t="shared" ref="L15:L28" si="5">J15+K15</f>
        <v>770</v>
      </c>
      <c r="M15" s="26">
        <v>19.43</v>
      </c>
      <c r="N15" s="26">
        <v>39.630000000000003</v>
      </c>
      <c r="O15" s="35">
        <v>107548</v>
      </c>
      <c r="P15" s="35">
        <v>107939</v>
      </c>
      <c r="Q15" s="34">
        <f t="shared" ref="Q15:Q28" si="6">+P15-O15</f>
        <v>391</v>
      </c>
      <c r="R15" s="35">
        <v>107931</v>
      </c>
      <c r="S15" s="27"/>
    </row>
    <row r="16" spans="1:19" ht="15" customHeight="1">
      <c r="A16" s="19">
        <v>44119</v>
      </c>
      <c r="B16" s="20" t="s">
        <v>65</v>
      </c>
      <c r="C16" s="20" t="s">
        <v>41</v>
      </c>
      <c r="D16" s="18" t="s">
        <v>71</v>
      </c>
      <c r="E16" s="82" t="s">
        <v>91</v>
      </c>
      <c r="F16" s="85" t="s">
        <v>196</v>
      </c>
      <c r="G16" s="83" t="s">
        <v>74</v>
      </c>
      <c r="H16" s="100" t="s">
        <v>75</v>
      </c>
      <c r="I16" s="76" t="s">
        <v>4</v>
      </c>
      <c r="J16" s="27">
        <v>317.76</v>
      </c>
      <c r="K16" s="27">
        <v>22.24</v>
      </c>
      <c r="L16" s="26">
        <f t="shared" si="5"/>
        <v>340</v>
      </c>
      <c r="M16" s="27">
        <v>19.43</v>
      </c>
      <c r="N16" s="27">
        <v>17.5</v>
      </c>
      <c r="O16" s="35">
        <v>107939</v>
      </c>
      <c r="P16" s="35">
        <v>108100</v>
      </c>
      <c r="Q16" s="34">
        <f t="shared" si="6"/>
        <v>161</v>
      </c>
      <c r="R16" s="35">
        <v>108092</v>
      </c>
      <c r="S16" s="27"/>
    </row>
    <row r="17" spans="1:19" ht="15" customHeight="1">
      <c r="A17" s="19">
        <v>44120</v>
      </c>
      <c r="B17" s="20" t="s">
        <v>65</v>
      </c>
      <c r="C17" s="20" t="s">
        <v>41</v>
      </c>
      <c r="D17" s="18" t="s">
        <v>71</v>
      </c>
      <c r="E17" s="82" t="s">
        <v>91</v>
      </c>
      <c r="F17" s="87"/>
      <c r="G17" s="86"/>
      <c r="H17" s="101"/>
      <c r="I17" s="77"/>
      <c r="J17" s="37"/>
      <c r="K17" s="37"/>
      <c r="L17" s="26">
        <f t="shared" si="5"/>
        <v>0</v>
      </c>
      <c r="M17" s="37"/>
      <c r="N17" s="37"/>
      <c r="O17" s="38">
        <v>0</v>
      </c>
      <c r="P17" s="38"/>
      <c r="Q17" s="34">
        <f t="shared" si="6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41</v>
      </c>
      <c r="D18" s="18" t="s">
        <v>71</v>
      </c>
      <c r="E18" s="82" t="s">
        <v>91</v>
      </c>
      <c r="F18" s="107" t="s">
        <v>203</v>
      </c>
      <c r="G18" s="83" t="s">
        <v>74</v>
      </c>
      <c r="H18" s="100" t="s">
        <v>75</v>
      </c>
      <c r="I18" s="76" t="s">
        <v>4</v>
      </c>
      <c r="J18" s="104">
        <v>420.56</v>
      </c>
      <c r="K18" s="104">
        <v>29.44</v>
      </c>
      <c r="L18" s="26">
        <f t="shared" si="5"/>
        <v>450</v>
      </c>
      <c r="M18" s="104">
        <v>19.13</v>
      </c>
      <c r="N18" s="104">
        <v>23.52</v>
      </c>
      <c r="O18" s="103">
        <v>108100</v>
      </c>
      <c r="P18" s="103">
        <v>108312</v>
      </c>
      <c r="Q18" s="34">
        <f t="shared" si="6"/>
        <v>212</v>
      </c>
      <c r="R18" s="103">
        <v>108304</v>
      </c>
      <c r="S18" s="27"/>
    </row>
    <row r="19" spans="1:19" ht="15" customHeight="1">
      <c r="A19" s="19">
        <v>44122</v>
      </c>
      <c r="B19" s="20" t="s">
        <v>65</v>
      </c>
      <c r="C19" s="20" t="s">
        <v>41</v>
      </c>
      <c r="D19" s="18" t="s">
        <v>71</v>
      </c>
      <c r="E19" s="82" t="s">
        <v>91</v>
      </c>
      <c r="F19" s="85" t="s">
        <v>215</v>
      </c>
      <c r="G19" s="83" t="s">
        <v>74</v>
      </c>
      <c r="H19" s="100" t="s">
        <v>75</v>
      </c>
      <c r="I19" s="76" t="s">
        <v>4</v>
      </c>
      <c r="J19" s="27">
        <v>345.79</v>
      </c>
      <c r="K19" s="27">
        <v>24.21</v>
      </c>
      <c r="L19" s="26">
        <f t="shared" si="5"/>
        <v>370</v>
      </c>
      <c r="M19" s="27">
        <v>19.13</v>
      </c>
      <c r="N19" s="27">
        <v>19.34</v>
      </c>
      <c r="O19" s="35">
        <v>108312</v>
      </c>
      <c r="P19" s="35">
        <v>108494</v>
      </c>
      <c r="Q19" s="34">
        <f t="shared" si="6"/>
        <v>182</v>
      </c>
      <c r="R19" s="35">
        <v>108487</v>
      </c>
      <c r="S19" s="27"/>
    </row>
    <row r="20" spans="1:19" ht="15" customHeight="1">
      <c r="A20" s="19">
        <v>44123</v>
      </c>
      <c r="B20" s="20" t="s">
        <v>65</v>
      </c>
      <c r="C20" s="20" t="s">
        <v>41</v>
      </c>
      <c r="D20" s="18" t="s">
        <v>71</v>
      </c>
      <c r="E20" s="82" t="s">
        <v>91</v>
      </c>
      <c r="F20" s="85" t="s">
        <v>225</v>
      </c>
      <c r="G20" s="83" t="s">
        <v>74</v>
      </c>
      <c r="H20" s="100" t="s">
        <v>75</v>
      </c>
      <c r="I20" s="76" t="s">
        <v>4</v>
      </c>
      <c r="J20" s="27">
        <v>401.87</v>
      </c>
      <c r="K20" s="27">
        <v>28.13</v>
      </c>
      <c r="L20" s="26">
        <f t="shared" si="5"/>
        <v>430</v>
      </c>
      <c r="M20" s="27">
        <v>19.13</v>
      </c>
      <c r="N20" s="27">
        <v>22.48</v>
      </c>
      <c r="O20" s="35">
        <v>108494</v>
      </c>
      <c r="P20" s="35">
        <v>108700</v>
      </c>
      <c r="Q20" s="34">
        <f t="shared" si="6"/>
        <v>206</v>
      </c>
      <c r="R20" s="35">
        <v>108693</v>
      </c>
      <c r="S20" s="27"/>
    </row>
    <row r="21" spans="1:19" ht="15" customHeight="1">
      <c r="A21" s="19">
        <v>44124</v>
      </c>
      <c r="B21" s="20" t="s">
        <v>65</v>
      </c>
      <c r="C21" s="20" t="s">
        <v>41</v>
      </c>
      <c r="D21" s="18" t="s">
        <v>71</v>
      </c>
      <c r="E21" s="82" t="s">
        <v>91</v>
      </c>
      <c r="F21" s="85" t="s">
        <v>239</v>
      </c>
      <c r="G21" s="83" t="s">
        <v>74</v>
      </c>
      <c r="H21" s="100" t="s">
        <v>75</v>
      </c>
      <c r="I21" s="76" t="s">
        <v>4</v>
      </c>
      <c r="J21" s="27">
        <v>457.94</v>
      </c>
      <c r="K21" s="27">
        <v>32.06</v>
      </c>
      <c r="L21" s="26">
        <f t="shared" si="5"/>
        <v>490</v>
      </c>
      <c r="M21" s="27">
        <v>19.43</v>
      </c>
      <c r="N21" s="27">
        <v>25.22</v>
      </c>
      <c r="O21" s="35">
        <v>108700</v>
      </c>
      <c r="P21" s="35">
        <v>108941</v>
      </c>
      <c r="Q21" s="34">
        <f t="shared" si="6"/>
        <v>241</v>
      </c>
      <c r="R21" s="35">
        <v>108934</v>
      </c>
      <c r="S21" s="27"/>
    </row>
    <row r="22" spans="1:19" ht="15" customHeight="1">
      <c r="A22" s="19">
        <v>44125</v>
      </c>
      <c r="B22" s="20" t="s">
        <v>65</v>
      </c>
      <c r="C22" s="20" t="s">
        <v>41</v>
      </c>
      <c r="D22" s="18" t="s">
        <v>71</v>
      </c>
      <c r="E22" s="82" t="s">
        <v>91</v>
      </c>
      <c r="F22" s="85" t="s">
        <v>249</v>
      </c>
      <c r="G22" s="83" t="s">
        <v>74</v>
      </c>
      <c r="H22" s="100" t="s">
        <v>75</v>
      </c>
      <c r="I22" s="76" t="s">
        <v>4</v>
      </c>
      <c r="J22" s="27">
        <v>280.37</v>
      </c>
      <c r="K22" s="27">
        <v>19.63</v>
      </c>
      <c r="L22" s="26">
        <f t="shared" si="5"/>
        <v>300</v>
      </c>
      <c r="M22" s="27">
        <v>19.43</v>
      </c>
      <c r="N22" s="27">
        <v>15.44</v>
      </c>
      <c r="O22" s="35">
        <v>108941</v>
      </c>
      <c r="P22" s="35">
        <v>109089</v>
      </c>
      <c r="Q22" s="34">
        <f t="shared" si="6"/>
        <v>148</v>
      </c>
      <c r="R22" s="35">
        <v>109081</v>
      </c>
      <c r="S22" s="27"/>
    </row>
    <row r="23" spans="1:19" ht="15" customHeight="1">
      <c r="A23" s="19">
        <v>44126</v>
      </c>
      <c r="B23" s="20" t="s">
        <v>65</v>
      </c>
      <c r="C23" s="20" t="s">
        <v>41</v>
      </c>
      <c r="D23" s="18" t="s">
        <v>71</v>
      </c>
      <c r="E23" s="82" t="s">
        <v>91</v>
      </c>
      <c r="F23" s="29" t="s">
        <v>256</v>
      </c>
      <c r="G23" s="83" t="s">
        <v>74</v>
      </c>
      <c r="H23" s="100" t="s">
        <v>75</v>
      </c>
      <c r="I23" s="76" t="s">
        <v>4</v>
      </c>
      <c r="J23" s="26">
        <v>252.34</v>
      </c>
      <c r="K23" s="26">
        <v>17.66</v>
      </c>
      <c r="L23" s="26">
        <f t="shared" si="5"/>
        <v>270</v>
      </c>
      <c r="M23" s="26">
        <v>19.43</v>
      </c>
      <c r="N23" s="26">
        <v>13.9</v>
      </c>
      <c r="O23" s="35">
        <v>109089</v>
      </c>
      <c r="P23" s="35">
        <v>109217</v>
      </c>
      <c r="Q23" s="34">
        <f t="shared" si="6"/>
        <v>128</v>
      </c>
      <c r="R23" s="35">
        <v>109209</v>
      </c>
      <c r="S23" s="27"/>
    </row>
    <row r="24" spans="1:19" ht="15" customHeight="1">
      <c r="A24" s="19">
        <v>44127</v>
      </c>
      <c r="B24" s="20" t="s">
        <v>65</v>
      </c>
      <c r="C24" s="20" t="s">
        <v>41</v>
      </c>
      <c r="D24" s="18" t="s">
        <v>71</v>
      </c>
      <c r="E24" s="82" t="s">
        <v>91</v>
      </c>
      <c r="F24" s="85" t="s">
        <v>268</v>
      </c>
      <c r="G24" s="83" t="s">
        <v>74</v>
      </c>
      <c r="H24" s="100" t="s">
        <v>75</v>
      </c>
      <c r="I24" s="76" t="s">
        <v>4</v>
      </c>
      <c r="J24" s="27">
        <v>327.10000000000002</v>
      </c>
      <c r="K24" s="27">
        <v>22.9</v>
      </c>
      <c r="L24" s="26">
        <f t="shared" si="5"/>
        <v>350</v>
      </c>
      <c r="M24" s="27">
        <v>19.43</v>
      </c>
      <c r="N24" s="27">
        <v>18.010000000000002</v>
      </c>
      <c r="O24" s="35">
        <v>109217</v>
      </c>
      <c r="P24" s="35">
        <v>109389</v>
      </c>
      <c r="Q24" s="34">
        <f t="shared" si="6"/>
        <v>172</v>
      </c>
      <c r="R24" s="35">
        <v>109382</v>
      </c>
      <c r="S24" s="27"/>
    </row>
    <row r="25" spans="1:19" ht="15" customHeight="1">
      <c r="A25" s="19">
        <v>44128</v>
      </c>
      <c r="B25" s="20" t="s">
        <v>65</v>
      </c>
      <c r="C25" s="20" t="s">
        <v>41</v>
      </c>
      <c r="D25" s="18" t="s">
        <v>71</v>
      </c>
      <c r="E25" s="82" t="s">
        <v>91</v>
      </c>
      <c r="F25" s="29" t="s">
        <v>278</v>
      </c>
      <c r="G25" s="83" t="s">
        <v>74</v>
      </c>
      <c r="H25" s="100" t="s">
        <v>75</v>
      </c>
      <c r="I25" s="76" t="s">
        <v>4</v>
      </c>
      <c r="J25" s="26">
        <v>327.10000000000002</v>
      </c>
      <c r="K25" s="26">
        <v>22.9</v>
      </c>
      <c r="L25" s="26">
        <f t="shared" si="5"/>
        <v>350</v>
      </c>
      <c r="M25" s="26">
        <v>19.43</v>
      </c>
      <c r="N25" s="26">
        <v>18.010000000000002</v>
      </c>
      <c r="O25" s="35">
        <v>109389</v>
      </c>
      <c r="P25" s="35">
        <v>109570</v>
      </c>
      <c r="Q25" s="34">
        <f t="shared" si="6"/>
        <v>181</v>
      </c>
      <c r="R25" s="35">
        <v>106558</v>
      </c>
      <c r="S25" s="27"/>
    </row>
    <row r="26" spans="1:19" ht="15" customHeight="1">
      <c r="A26" s="19">
        <v>44129</v>
      </c>
      <c r="B26" s="20" t="s">
        <v>65</v>
      </c>
      <c r="C26" s="20" t="s">
        <v>41</v>
      </c>
      <c r="D26" s="18" t="s">
        <v>71</v>
      </c>
      <c r="E26" s="82" t="s">
        <v>91</v>
      </c>
      <c r="F26" s="85" t="s">
        <v>291</v>
      </c>
      <c r="G26" s="83" t="s">
        <v>74</v>
      </c>
      <c r="H26" s="100" t="s">
        <v>75</v>
      </c>
      <c r="I26" s="76" t="s">
        <v>4</v>
      </c>
      <c r="J26" s="27">
        <v>327.10000000000002</v>
      </c>
      <c r="K26" s="27">
        <v>22.9</v>
      </c>
      <c r="L26" s="26">
        <f t="shared" si="5"/>
        <v>350</v>
      </c>
      <c r="M26" s="27">
        <v>19.43</v>
      </c>
      <c r="N26" s="27">
        <v>18.010000000000002</v>
      </c>
      <c r="O26" s="35">
        <v>109570</v>
      </c>
      <c r="P26" s="35">
        <v>109750</v>
      </c>
      <c r="Q26" s="34">
        <f t="shared" si="6"/>
        <v>180</v>
      </c>
      <c r="R26" s="35">
        <v>109742</v>
      </c>
      <c r="S26" s="27"/>
    </row>
    <row r="27" spans="1:19" ht="15" customHeight="1">
      <c r="A27" s="19">
        <v>44130</v>
      </c>
      <c r="B27" s="20" t="s">
        <v>65</v>
      </c>
      <c r="C27" s="20" t="s">
        <v>41</v>
      </c>
      <c r="D27" s="18" t="s">
        <v>71</v>
      </c>
      <c r="E27" s="82" t="s">
        <v>91</v>
      </c>
      <c r="F27" s="85" t="s">
        <v>298</v>
      </c>
      <c r="G27" s="83" t="s">
        <v>74</v>
      </c>
      <c r="H27" s="100" t="s">
        <v>75</v>
      </c>
      <c r="I27" s="76" t="s">
        <v>4</v>
      </c>
      <c r="J27" s="27">
        <v>457.94</v>
      </c>
      <c r="K27" s="27">
        <v>32.06</v>
      </c>
      <c r="L27" s="26">
        <f t="shared" si="5"/>
        <v>490</v>
      </c>
      <c r="M27" s="27">
        <v>19.43</v>
      </c>
      <c r="N27" s="27">
        <v>25.22</v>
      </c>
      <c r="O27" s="35">
        <v>109750</v>
      </c>
      <c r="P27" s="35">
        <v>109978</v>
      </c>
      <c r="Q27" s="34">
        <f t="shared" si="6"/>
        <v>228</v>
      </c>
      <c r="R27" s="35">
        <v>109971</v>
      </c>
      <c r="S27" s="27"/>
    </row>
    <row r="28" spans="1:19" ht="15" customHeight="1">
      <c r="A28" s="19">
        <v>44131</v>
      </c>
      <c r="B28" s="20" t="s">
        <v>65</v>
      </c>
      <c r="C28" s="20" t="s">
        <v>41</v>
      </c>
      <c r="D28" s="18" t="s">
        <v>71</v>
      </c>
      <c r="E28" s="82" t="s">
        <v>91</v>
      </c>
      <c r="F28" s="29" t="s">
        <v>310</v>
      </c>
      <c r="G28" s="83" t="s">
        <v>74</v>
      </c>
      <c r="H28" s="100" t="s">
        <v>75</v>
      </c>
      <c r="I28" s="76" t="s">
        <v>4</v>
      </c>
      <c r="J28" s="26">
        <v>411.21</v>
      </c>
      <c r="K28" s="26">
        <v>28.79</v>
      </c>
      <c r="L28" s="26">
        <f t="shared" si="5"/>
        <v>440</v>
      </c>
      <c r="M28" s="26">
        <v>19.43</v>
      </c>
      <c r="N28" s="26">
        <v>22.64</v>
      </c>
      <c r="O28" s="35">
        <v>109978</v>
      </c>
      <c r="P28" s="35">
        <v>110181</v>
      </c>
      <c r="Q28" s="34">
        <f t="shared" si="6"/>
        <v>203</v>
      </c>
      <c r="R28" s="35">
        <v>110173</v>
      </c>
      <c r="S28" s="27"/>
    </row>
    <row r="29" spans="1:19" ht="15" customHeight="1">
      <c r="A29" s="19">
        <v>44132</v>
      </c>
      <c r="B29" s="20" t="s">
        <v>65</v>
      </c>
      <c r="C29" s="20" t="s">
        <v>41</v>
      </c>
      <c r="D29" s="18" t="s">
        <v>71</v>
      </c>
      <c r="E29" s="82" t="s">
        <v>91</v>
      </c>
      <c r="F29" s="85"/>
      <c r="G29" s="83"/>
      <c r="H29" s="100"/>
      <c r="I29" s="76"/>
      <c r="J29" s="27"/>
      <c r="K29" s="27"/>
      <c r="L29" s="26"/>
      <c r="M29" s="27"/>
      <c r="N29" s="27"/>
      <c r="O29" s="35">
        <v>0</v>
      </c>
      <c r="P29" s="35"/>
      <c r="Q29" s="34"/>
      <c r="R29" s="35"/>
      <c r="S29" s="27"/>
    </row>
    <row r="30" spans="1:19" ht="15" customHeight="1">
      <c r="A30" s="19">
        <v>44133</v>
      </c>
      <c r="B30" s="20" t="s">
        <v>65</v>
      </c>
      <c r="C30" s="20" t="s">
        <v>41</v>
      </c>
      <c r="D30" s="18" t="s">
        <v>71</v>
      </c>
      <c r="E30" s="82" t="s">
        <v>91</v>
      </c>
      <c r="F30" s="29"/>
      <c r="G30" s="83"/>
      <c r="H30" s="100"/>
      <c r="I30" s="76"/>
      <c r="J30" s="26"/>
      <c r="K30" s="26"/>
      <c r="L30" s="26"/>
      <c r="M30" s="26"/>
      <c r="N30" s="26"/>
      <c r="O30" s="35">
        <v>0</v>
      </c>
      <c r="P30" s="35"/>
      <c r="Q30" s="34"/>
      <c r="R30" s="35"/>
      <c r="S30" s="27"/>
    </row>
    <row r="31" spans="1:19" ht="15" customHeight="1">
      <c r="A31" s="19">
        <v>44134</v>
      </c>
      <c r="B31" s="20" t="s">
        <v>65</v>
      </c>
      <c r="C31" s="20" t="s">
        <v>41</v>
      </c>
      <c r="D31" s="18" t="s">
        <v>71</v>
      </c>
      <c r="E31" s="82" t="s">
        <v>91</v>
      </c>
      <c r="F31" s="29"/>
      <c r="G31" s="83"/>
      <c r="H31" s="100"/>
      <c r="I31" s="76"/>
      <c r="J31" s="26"/>
      <c r="K31" s="26"/>
      <c r="L31" s="26"/>
      <c r="M31" s="26"/>
      <c r="N31" s="26"/>
      <c r="O31" s="35">
        <v>0</v>
      </c>
      <c r="P31" s="35"/>
      <c r="Q31" s="34"/>
      <c r="R31" s="35"/>
      <c r="S31" s="27"/>
    </row>
    <row r="32" spans="1:19" ht="15.75">
      <c r="A32" s="24"/>
      <c r="B32" s="20"/>
      <c r="C32" s="20"/>
      <c r="D32" s="18"/>
      <c r="E32" s="18"/>
      <c r="F32" s="29"/>
      <c r="G32" s="29"/>
      <c r="H32" s="22"/>
      <c r="I32" s="21"/>
      <c r="J32" s="26"/>
      <c r="K32" s="26"/>
      <c r="L32" s="26">
        <f t="shared" ref="L32:L35" si="7">J32+K32</f>
        <v>0</v>
      </c>
      <c r="M32" s="26"/>
      <c r="N32" s="26"/>
      <c r="O32" s="35">
        <v>0</v>
      </c>
      <c r="P32" s="35"/>
      <c r="Q32" s="34"/>
      <c r="R32" s="35"/>
      <c r="S32" s="27"/>
    </row>
    <row r="33" spans="1:19">
      <c r="A33" s="24"/>
      <c r="B33" s="20"/>
      <c r="C33" s="20"/>
      <c r="D33" s="27"/>
      <c r="E33" s="27"/>
      <c r="F33" s="25"/>
      <c r="G33" s="29"/>
      <c r="H33" s="22"/>
      <c r="I33" s="29"/>
      <c r="J33" s="26"/>
      <c r="K33" s="26"/>
      <c r="L33" s="26">
        <f t="shared" si="7"/>
        <v>0</v>
      </c>
      <c r="M33" s="26"/>
      <c r="N33" s="26"/>
      <c r="O33" s="35">
        <f t="shared" ref="O33:O35" si="8">+P32</f>
        <v>0</v>
      </c>
      <c r="P33" s="35"/>
      <c r="Q33" s="34">
        <f t="shared" ref="Q33:Q35" si="9">+P33-O33</f>
        <v>0</v>
      </c>
      <c r="R33" s="35"/>
      <c r="S33" s="27"/>
    </row>
    <row r="34" spans="1:19">
      <c r="A34" s="24"/>
      <c r="B34" s="20"/>
      <c r="C34" s="20"/>
      <c r="D34" s="27"/>
      <c r="E34" s="27"/>
      <c r="F34" s="30"/>
      <c r="G34" s="29"/>
      <c r="H34" s="22"/>
      <c r="I34" s="21"/>
      <c r="J34" s="26"/>
      <c r="K34" s="26"/>
      <c r="L34" s="26">
        <f t="shared" si="7"/>
        <v>0</v>
      </c>
      <c r="M34" s="26"/>
      <c r="N34" s="26"/>
      <c r="O34" s="35">
        <f t="shared" si="8"/>
        <v>0</v>
      </c>
      <c r="P34" s="35"/>
      <c r="Q34" s="34">
        <f t="shared" si="9"/>
        <v>0</v>
      </c>
      <c r="R34" s="35"/>
      <c r="S34" s="27"/>
    </row>
    <row r="35" spans="1:19">
      <c r="A35" s="24"/>
      <c r="B35" s="20"/>
      <c r="C35" s="20"/>
      <c r="D35" s="27"/>
      <c r="E35" s="27"/>
      <c r="F35" s="30"/>
      <c r="G35" s="29"/>
      <c r="H35" s="22"/>
      <c r="I35" s="21"/>
      <c r="J35" s="26"/>
      <c r="K35" s="26"/>
      <c r="L35" s="26">
        <f t="shared" si="7"/>
        <v>0</v>
      </c>
      <c r="M35" s="26"/>
      <c r="N35" s="26"/>
      <c r="O35" s="35">
        <f t="shared" si="8"/>
        <v>0</v>
      </c>
      <c r="P35" s="35"/>
      <c r="Q35" s="38">
        <f t="shared" si="9"/>
        <v>0</v>
      </c>
      <c r="R35" s="35"/>
      <c r="S35" s="27"/>
    </row>
    <row r="36" spans="1:19" ht="15.75" thickBot="1">
      <c r="A36" s="14"/>
      <c r="F36" s="15" t="s">
        <v>3</v>
      </c>
      <c r="G36" s="15"/>
      <c r="H36" s="15"/>
      <c r="I36" s="15"/>
      <c r="J36" s="16">
        <f>SUM(J2:J35)</f>
        <v>8158.85</v>
      </c>
      <c r="K36" s="16">
        <f t="shared" ref="K36:N36" si="10">SUM(K2:K35)</f>
        <v>571.14999999999986</v>
      </c>
      <c r="L36" s="16">
        <f t="shared" si="10"/>
        <v>8730</v>
      </c>
      <c r="M36" s="15"/>
      <c r="N36" s="16">
        <f t="shared" si="10"/>
        <v>452.05999999999995</v>
      </c>
    </row>
    <row r="37" spans="1:19">
      <c r="A37" s="14"/>
    </row>
    <row r="38" spans="1:19">
      <c r="A38" s="14"/>
      <c r="G38" s="10"/>
      <c r="H38" s="11" t="s">
        <v>2</v>
      </c>
      <c r="I38" s="10"/>
      <c r="L38" s="9" t="e">
        <f>#REF!-L36</f>
        <v>#REF!</v>
      </c>
    </row>
    <row r="39" spans="1:19">
      <c r="A39" s="14"/>
      <c r="G39" s="8"/>
      <c r="I39" s="7">
        <v>24968</v>
      </c>
      <c r="J39" s="6">
        <v>29830</v>
      </c>
      <c r="L39" s="5">
        <f>J39-I39</f>
        <v>4862</v>
      </c>
    </row>
    <row r="40" spans="1:19">
      <c r="A40" s="14"/>
      <c r="G40" s="4"/>
      <c r="I40" s="3" t="s">
        <v>1</v>
      </c>
      <c r="J40" s="3" t="s">
        <v>0</v>
      </c>
      <c r="L40" s="2">
        <f>L39/N36</f>
        <v>10.755209485466532</v>
      </c>
    </row>
    <row r="41" spans="1:19">
      <c r="A41" s="14"/>
    </row>
    <row r="42" spans="1:19">
      <c r="A42" s="14"/>
      <c r="K42" s="73">
        <f>20000-L36</f>
        <v>11270</v>
      </c>
    </row>
    <row r="43" spans="1:19">
      <c r="A43" s="14"/>
    </row>
    <row r="44" spans="1:19">
      <c r="A44" s="14"/>
    </row>
    <row r="45" spans="1:19">
      <c r="A45" s="14"/>
    </row>
    <row r="46" spans="1:19">
      <c r="A46" s="14"/>
    </row>
    <row r="47" spans="1:19">
      <c r="A47" s="14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T53"/>
  <sheetViews>
    <sheetView topLeftCell="E7" zoomScale="68" zoomScaleNormal="68" workbookViewId="0">
      <selection activeCell="N47" sqref="N47"/>
    </sheetView>
  </sheetViews>
  <sheetFormatPr defaultColWidth="9" defaultRowHeight="15"/>
  <cols>
    <col min="1" max="1" width="10.85546875" style="1" customWidth="1"/>
    <col min="2" max="2" width="11.28515625" style="1" bestFit="1" customWidth="1"/>
    <col min="3" max="3" width="9" style="1"/>
    <col min="4" max="4" width="11.5703125" style="1" customWidth="1"/>
    <col min="5" max="5" width="18.7109375" style="1" customWidth="1"/>
    <col min="6" max="6" width="15.140625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6" customWidth="1"/>
    <col min="16" max="16" width="12.5703125" style="36" customWidth="1"/>
    <col min="17" max="18" width="9" style="36"/>
    <col min="19" max="16384" width="9" style="1"/>
  </cols>
  <sheetData>
    <row r="1" spans="1:20" s="13" customFormat="1" ht="63">
      <c r="A1" s="31" t="s">
        <v>31</v>
      </c>
      <c r="B1" s="31" t="s">
        <v>28</v>
      </c>
      <c r="C1" s="17" t="s">
        <v>29</v>
      </c>
      <c r="D1" s="32" t="s">
        <v>27</v>
      </c>
      <c r="E1" s="32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3" t="s">
        <v>32</v>
      </c>
      <c r="P1" s="33" t="s">
        <v>35</v>
      </c>
      <c r="Q1" s="33" t="s">
        <v>34</v>
      </c>
      <c r="R1" s="33" t="s">
        <v>33</v>
      </c>
      <c r="S1" s="33" t="s">
        <v>45</v>
      </c>
    </row>
    <row r="2" spans="1:20" s="12" customFormat="1" ht="15" customHeight="1">
      <c r="A2" s="19">
        <v>44105</v>
      </c>
      <c r="B2" s="20" t="s">
        <v>65</v>
      </c>
      <c r="C2" s="20" t="s">
        <v>42</v>
      </c>
      <c r="D2" s="18" t="s">
        <v>76</v>
      </c>
      <c r="E2" s="82" t="s">
        <v>92</v>
      </c>
      <c r="F2" s="83"/>
      <c r="G2" s="83"/>
      <c r="H2" s="100"/>
      <c r="I2" s="76"/>
      <c r="J2" s="20"/>
      <c r="K2" s="20"/>
      <c r="L2" s="26">
        <f>J2+K2</f>
        <v>0</v>
      </c>
      <c r="M2" s="20"/>
      <c r="N2" s="20"/>
      <c r="O2" s="96"/>
      <c r="P2" s="96"/>
      <c r="Q2" s="96">
        <f>+P2-O2</f>
        <v>0</v>
      </c>
      <c r="R2" s="96"/>
      <c r="S2" s="97"/>
      <c r="T2" s="99"/>
    </row>
    <row r="3" spans="1:20" s="12" customFormat="1" ht="15" customHeight="1">
      <c r="A3" s="19">
        <v>44106</v>
      </c>
      <c r="B3" s="20" t="s">
        <v>65</v>
      </c>
      <c r="C3" s="20" t="s">
        <v>42</v>
      </c>
      <c r="D3" s="18" t="s">
        <v>76</v>
      </c>
      <c r="E3" s="82" t="s">
        <v>92</v>
      </c>
      <c r="F3" s="83"/>
      <c r="G3" s="83"/>
      <c r="H3" s="100"/>
      <c r="I3" s="76"/>
      <c r="J3" s="20"/>
      <c r="K3" s="20"/>
      <c r="L3" s="26">
        <f t="shared" ref="L3:L4" si="0">J3+K3</f>
        <v>0</v>
      </c>
      <c r="M3" s="20"/>
      <c r="N3" s="20"/>
      <c r="O3" s="96"/>
      <c r="P3" s="96"/>
      <c r="Q3" s="96">
        <f t="shared" ref="Q3:Q4" si="1">+P3-O3</f>
        <v>0</v>
      </c>
      <c r="R3" s="96"/>
      <c r="S3" s="97"/>
      <c r="T3" s="99"/>
    </row>
    <row r="4" spans="1:20" ht="15" customHeight="1">
      <c r="A4" s="19">
        <v>44107</v>
      </c>
      <c r="B4" s="20" t="s">
        <v>65</v>
      </c>
      <c r="C4" s="20" t="s">
        <v>42</v>
      </c>
      <c r="D4" s="18" t="s">
        <v>76</v>
      </c>
      <c r="E4" s="82" t="s">
        <v>92</v>
      </c>
      <c r="F4" s="83"/>
      <c r="G4" s="83"/>
      <c r="H4" s="100"/>
      <c r="I4" s="76"/>
      <c r="J4" s="23"/>
      <c r="K4" s="23"/>
      <c r="L4" s="26">
        <f t="shared" si="0"/>
        <v>0</v>
      </c>
      <c r="M4" s="23"/>
      <c r="N4" s="23"/>
      <c r="O4" s="96"/>
      <c r="P4" s="96"/>
      <c r="Q4" s="96">
        <f t="shared" si="1"/>
        <v>0</v>
      </c>
      <c r="R4" s="96"/>
      <c r="S4" s="97"/>
      <c r="T4" s="99"/>
    </row>
    <row r="5" spans="1:20" ht="15" customHeight="1">
      <c r="A5" s="19">
        <v>44108</v>
      </c>
      <c r="B5" s="20" t="s">
        <v>65</v>
      </c>
      <c r="C5" s="20" t="s">
        <v>42</v>
      </c>
      <c r="D5" s="18" t="s">
        <v>76</v>
      </c>
      <c r="E5" s="82" t="s">
        <v>92</v>
      </c>
      <c r="F5" s="83" t="s">
        <v>84</v>
      </c>
      <c r="G5" s="83" t="s">
        <v>74</v>
      </c>
      <c r="H5" s="100" t="s">
        <v>75</v>
      </c>
      <c r="I5" s="76" t="s">
        <v>4</v>
      </c>
      <c r="J5" s="20">
        <v>934.58</v>
      </c>
      <c r="K5" s="20">
        <v>65.42</v>
      </c>
      <c r="L5" s="26">
        <f>J5+K5</f>
        <v>1000</v>
      </c>
      <c r="M5" s="20">
        <v>19.13</v>
      </c>
      <c r="N5" s="20">
        <v>52.28</v>
      </c>
      <c r="O5" s="96">
        <v>42376</v>
      </c>
      <c r="P5" s="96">
        <v>42672</v>
      </c>
      <c r="Q5" s="96">
        <f>+P5-O5</f>
        <v>296</v>
      </c>
      <c r="R5" s="96">
        <v>42665</v>
      </c>
      <c r="S5" s="97"/>
      <c r="T5" s="99"/>
    </row>
    <row r="6" spans="1:20" ht="15" customHeight="1">
      <c r="A6" s="19">
        <v>44109</v>
      </c>
      <c r="B6" s="20" t="s">
        <v>65</v>
      </c>
      <c r="C6" s="20" t="s">
        <v>42</v>
      </c>
      <c r="D6" s="18" t="s">
        <v>76</v>
      </c>
      <c r="E6" s="82" t="s">
        <v>92</v>
      </c>
      <c r="F6" s="83" t="s">
        <v>85</v>
      </c>
      <c r="G6" s="83" t="s">
        <v>74</v>
      </c>
      <c r="H6" s="100" t="s">
        <v>75</v>
      </c>
      <c r="I6" s="76" t="s">
        <v>4</v>
      </c>
      <c r="J6" s="20">
        <v>635.51</v>
      </c>
      <c r="K6" s="20">
        <v>44.49</v>
      </c>
      <c r="L6" s="26">
        <f>J6+K6</f>
        <v>680</v>
      </c>
      <c r="M6" s="20">
        <v>19.13</v>
      </c>
      <c r="N6" s="20">
        <v>35.549999999999997</v>
      </c>
      <c r="O6" s="96">
        <v>42672</v>
      </c>
      <c r="P6" s="96">
        <v>42932</v>
      </c>
      <c r="Q6" s="96">
        <f>+P6-O6</f>
        <v>260</v>
      </c>
      <c r="R6" s="96">
        <v>42925</v>
      </c>
      <c r="S6" s="97"/>
      <c r="T6" s="99"/>
    </row>
    <row r="7" spans="1:20" ht="15" customHeight="1">
      <c r="A7" s="19">
        <v>44110</v>
      </c>
      <c r="B7" s="20" t="s">
        <v>65</v>
      </c>
      <c r="C7" s="20" t="s">
        <v>42</v>
      </c>
      <c r="D7" s="18" t="s">
        <v>76</v>
      </c>
      <c r="E7" s="82" t="s">
        <v>92</v>
      </c>
      <c r="F7" s="83" t="s">
        <v>101</v>
      </c>
      <c r="G7" s="83" t="s">
        <v>74</v>
      </c>
      <c r="H7" s="100" t="s">
        <v>75</v>
      </c>
      <c r="I7" s="76" t="s">
        <v>4</v>
      </c>
      <c r="J7" s="23">
        <v>785.05</v>
      </c>
      <c r="K7" s="23">
        <v>54.95</v>
      </c>
      <c r="L7" s="26">
        <f t="shared" ref="L7" si="2">J7+K7</f>
        <v>840</v>
      </c>
      <c r="M7" s="23">
        <v>19.13</v>
      </c>
      <c r="N7" s="23">
        <v>43.91</v>
      </c>
      <c r="O7" s="96">
        <v>42932</v>
      </c>
      <c r="P7" s="96">
        <v>43211</v>
      </c>
      <c r="Q7" s="96">
        <f t="shared" ref="Q7" si="3">+P7-O7</f>
        <v>279</v>
      </c>
      <c r="R7" s="96">
        <v>43204</v>
      </c>
      <c r="S7" s="97"/>
      <c r="T7" s="99"/>
    </row>
    <row r="8" spans="1:20" ht="15" customHeight="1">
      <c r="A8" s="19">
        <v>44111</v>
      </c>
      <c r="B8" s="20" t="s">
        <v>65</v>
      </c>
      <c r="C8" s="20" t="s">
        <v>42</v>
      </c>
      <c r="D8" s="18" t="s">
        <v>76</v>
      </c>
      <c r="E8" s="82" t="s">
        <v>92</v>
      </c>
      <c r="F8" s="83" t="s">
        <v>108</v>
      </c>
      <c r="G8" s="83" t="s">
        <v>74</v>
      </c>
      <c r="H8" s="100" t="s">
        <v>75</v>
      </c>
      <c r="I8" s="76" t="s">
        <v>4</v>
      </c>
      <c r="J8" s="23">
        <v>934.58</v>
      </c>
      <c r="K8" s="23">
        <v>65.42</v>
      </c>
      <c r="L8" s="26">
        <v>1000</v>
      </c>
      <c r="M8" s="23">
        <v>19.13</v>
      </c>
      <c r="N8" s="23">
        <v>52.27</v>
      </c>
      <c r="O8" s="96">
        <v>43211</v>
      </c>
      <c r="P8" s="96">
        <v>43509</v>
      </c>
      <c r="Q8" s="96">
        <f t="shared" ref="Q8:Q31" si="4">+P8-O8</f>
        <v>298</v>
      </c>
      <c r="R8" s="96">
        <v>43501</v>
      </c>
      <c r="S8" s="97"/>
      <c r="T8" s="99"/>
    </row>
    <row r="9" spans="1:20" ht="15" customHeight="1">
      <c r="A9" s="19">
        <v>44112</v>
      </c>
      <c r="B9" s="20" t="s">
        <v>65</v>
      </c>
      <c r="C9" s="20" t="s">
        <v>42</v>
      </c>
      <c r="D9" s="18" t="s">
        <v>76</v>
      </c>
      <c r="E9" s="82" t="s">
        <v>92</v>
      </c>
      <c r="F9" s="29" t="s">
        <v>121</v>
      </c>
      <c r="G9" s="83" t="s">
        <v>74</v>
      </c>
      <c r="H9" s="100" t="s">
        <v>75</v>
      </c>
      <c r="I9" s="76" t="s">
        <v>4</v>
      </c>
      <c r="J9" s="27">
        <v>934.58</v>
      </c>
      <c r="K9" s="27">
        <v>65.42</v>
      </c>
      <c r="L9" s="26">
        <f t="shared" ref="L9:L27" si="5">J9+K9</f>
        <v>1000</v>
      </c>
      <c r="M9" s="27">
        <v>19.13</v>
      </c>
      <c r="N9" s="27">
        <v>52.28</v>
      </c>
      <c r="O9" s="96">
        <v>43509</v>
      </c>
      <c r="P9" s="96">
        <v>43796</v>
      </c>
      <c r="Q9" s="96">
        <f t="shared" si="4"/>
        <v>287</v>
      </c>
      <c r="R9" s="96">
        <v>43788</v>
      </c>
      <c r="S9" s="97"/>
      <c r="T9" s="99"/>
    </row>
    <row r="10" spans="1:20" ht="15" customHeight="1">
      <c r="A10" s="19">
        <v>44113</v>
      </c>
      <c r="B10" s="20" t="s">
        <v>65</v>
      </c>
      <c r="C10" s="20" t="s">
        <v>42</v>
      </c>
      <c r="D10" s="18" t="s">
        <v>76</v>
      </c>
      <c r="E10" s="82" t="s">
        <v>92</v>
      </c>
      <c r="F10" s="29" t="s">
        <v>132</v>
      </c>
      <c r="G10" s="83" t="s">
        <v>74</v>
      </c>
      <c r="H10" s="100" t="s">
        <v>75</v>
      </c>
      <c r="I10" s="76" t="s">
        <v>4</v>
      </c>
      <c r="J10" s="27">
        <v>822.43</v>
      </c>
      <c r="K10" s="27">
        <v>57.57</v>
      </c>
      <c r="L10" s="26">
        <f t="shared" si="5"/>
        <v>880</v>
      </c>
      <c r="M10" s="27">
        <v>19.13</v>
      </c>
      <c r="N10" s="27">
        <v>46.33</v>
      </c>
      <c r="O10" s="96">
        <v>43796</v>
      </c>
      <c r="P10" s="96">
        <v>44061</v>
      </c>
      <c r="Q10" s="96">
        <f t="shared" si="4"/>
        <v>265</v>
      </c>
      <c r="R10" s="96">
        <v>44054</v>
      </c>
      <c r="S10" s="97"/>
      <c r="T10" s="99"/>
    </row>
    <row r="11" spans="1:20" ht="15" customHeight="1">
      <c r="A11" s="19">
        <v>44114</v>
      </c>
      <c r="B11" s="20" t="s">
        <v>65</v>
      </c>
      <c r="C11" s="20" t="s">
        <v>42</v>
      </c>
      <c r="D11" s="18" t="s">
        <v>76</v>
      </c>
      <c r="E11" s="82" t="s">
        <v>92</v>
      </c>
      <c r="F11" s="29" t="s">
        <v>144</v>
      </c>
      <c r="G11" s="83" t="s">
        <v>74</v>
      </c>
      <c r="H11" s="100" t="s">
        <v>75</v>
      </c>
      <c r="I11" s="76" t="s">
        <v>4</v>
      </c>
      <c r="J11" s="27">
        <v>934.58</v>
      </c>
      <c r="K11" s="27">
        <v>65.42</v>
      </c>
      <c r="L11" s="26">
        <f t="shared" si="5"/>
        <v>1000</v>
      </c>
      <c r="M11" s="27">
        <v>19.43</v>
      </c>
      <c r="N11" s="27">
        <v>51.47</v>
      </c>
      <c r="O11" s="35">
        <v>44061</v>
      </c>
      <c r="P11" s="35">
        <v>44319</v>
      </c>
      <c r="Q11" s="34">
        <f t="shared" si="4"/>
        <v>258</v>
      </c>
      <c r="R11" s="35">
        <v>44312</v>
      </c>
      <c r="S11" s="27"/>
    </row>
    <row r="12" spans="1:20" ht="15" customHeight="1">
      <c r="A12" s="19">
        <v>44115</v>
      </c>
      <c r="B12" s="20" t="s">
        <v>65</v>
      </c>
      <c r="C12" s="20" t="s">
        <v>42</v>
      </c>
      <c r="D12" s="18" t="s">
        <v>76</v>
      </c>
      <c r="E12" s="82" t="s">
        <v>92</v>
      </c>
      <c r="F12" s="29" t="s">
        <v>158</v>
      </c>
      <c r="G12" s="83" t="s">
        <v>74</v>
      </c>
      <c r="H12" s="100" t="s">
        <v>75</v>
      </c>
      <c r="I12" s="76" t="s">
        <v>4</v>
      </c>
      <c r="J12" s="26">
        <v>934.58</v>
      </c>
      <c r="K12" s="26">
        <v>65.42</v>
      </c>
      <c r="L12" s="26">
        <f t="shared" si="5"/>
        <v>1000</v>
      </c>
      <c r="M12" s="26">
        <v>19.43</v>
      </c>
      <c r="N12" s="26">
        <v>51.47</v>
      </c>
      <c r="O12" s="35">
        <v>44319</v>
      </c>
      <c r="P12" s="35">
        <v>44620</v>
      </c>
      <c r="Q12" s="34">
        <f t="shared" si="4"/>
        <v>301</v>
      </c>
      <c r="R12" s="35">
        <v>44613</v>
      </c>
      <c r="S12" s="27"/>
    </row>
    <row r="13" spans="1:20" ht="15" customHeight="1">
      <c r="A13" s="19">
        <v>44116</v>
      </c>
      <c r="B13" s="20" t="s">
        <v>65</v>
      </c>
      <c r="C13" s="20" t="s">
        <v>42</v>
      </c>
      <c r="D13" s="18" t="s">
        <v>76</v>
      </c>
      <c r="E13" s="82" t="s">
        <v>92</v>
      </c>
      <c r="F13" s="29" t="s">
        <v>173</v>
      </c>
      <c r="G13" s="83" t="s">
        <v>74</v>
      </c>
      <c r="H13" s="100" t="s">
        <v>75</v>
      </c>
      <c r="I13" s="76" t="s">
        <v>4</v>
      </c>
      <c r="J13" s="27">
        <v>850.47</v>
      </c>
      <c r="K13" s="27">
        <v>59.53</v>
      </c>
      <c r="L13" s="26">
        <f t="shared" si="5"/>
        <v>910</v>
      </c>
      <c r="M13" s="27">
        <v>19.43</v>
      </c>
      <c r="N13" s="27">
        <v>46.83</v>
      </c>
      <c r="O13" s="35">
        <v>44620</v>
      </c>
      <c r="P13" s="35">
        <v>44907</v>
      </c>
      <c r="Q13" s="34">
        <f t="shared" si="4"/>
        <v>287</v>
      </c>
      <c r="R13" s="35">
        <v>44900</v>
      </c>
      <c r="S13" s="27"/>
    </row>
    <row r="14" spans="1:20" ht="15" customHeight="1">
      <c r="A14" s="19">
        <v>44117</v>
      </c>
      <c r="B14" s="20" t="s">
        <v>65</v>
      </c>
      <c r="C14" s="20" t="s">
        <v>42</v>
      </c>
      <c r="D14" s="18" t="s">
        <v>76</v>
      </c>
      <c r="E14" s="82" t="s">
        <v>92</v>
      </c>
      <c r="F14" s="86"/>
      <c r="G14" s="86"/>
      <c r="H14" s="101"/>
      <c r="I14" s="79"/>
      <c r="J14" s="37"/>
      <c r="K14" s="37"/>
      <c r="L14" s="78">
        <f t="shared" si="5"/>
        <v>0</v>
      </c>
      <c r="M14" s="37"/>
      <c r="N14" s="37"/>
      <c r="O14" s="38"/>
      <c r="P14" s="38"/>
      <c r="Q14" s="38">
        <f t="shared" si="4"/>
        <v>0</v>
      </c>
      <c r="R14" s="38"/>
      <c r="S14" s="27"/>
    </row>
    <row r="15" spans="1:20" ht="15" customHeight="1">
      <c r="A15" s="19">
        <v>44118</v>
      </c>
      <c r="B15" s="20" t="s">
        <v>65</v>
      </c>
      <c r="C15" s="20" t="s">
        <v>42</v>
      </c>
      <c r="D15" s="18" t="s">
        <v>76</v>
      </c>
      <c r="E15" s="82" t="s">
        <v>92</v>
      </c>
      <c r="F15" s="29" t="s">
        <v>182</v>
      </c>
      <c r="G15" s="83" t="s">
        <v>74</v>
      </c>
      <c r="H15" s="100" t="s">
        <v>75</v>
      </c>
      <c r="I15" s="76" t="s">
        <v>4</v>
      </c>
      <c r="J15" s="26">
        <v>934.58</v>
      </c>
      <c r="K15" s="26">
        <v>65.42</v>
      </c>
      <c r="L15" s="26">
        <f t="shared" si="5"/>
        <v>1000</v>
      </c>
      <c r="M15" s="26">
        <v>19.43</v>
      </c>
      <c r="N15" s="26">
        <v>51.47</v>
      </c>
      <c r="O15" s="35">
        <v>44907</v>
      </c>
      <c r="P15" s="35">
        <v>45205</v>
      </c>
      <c r="Q15" s="34">
        <f t="shared" si="4"/>
        <v>298</v>
      </c>
      <c r="R15" s="35">
        <v>45198</v>
      </c>
      <c r="S15" s="27"/>
    </row>
    <row r="16" spans="1:20" ht="15" customHeight="1">
      <c r="A16" s="19">
        <v>44119</v>
      </c>
      <c r="B16" s="20" t="s">
        <v>65</v>
      </c>
      <c r="C16" s="20" t="s">
        <v>42</v>
      </c>
      <c r="D16" s="18" t="s">
        <v>76</v>
      </c>
      <c r="E16" s="82" t="s">
        <v>92</v>
      </c>
      <c r="F16" s="29" t="s">
        <v>197</v>
      </c>
      <c r="G16" s="83" t="s">
        <v>74</v>
      </c>
      <c r="H16" s="100" t="s">
        <v>75</v>
      </c>
      <c r="I16" s="76" t="s">
        <v>4</v>
      </c>
      <c r="J16" s="27">
        <v>934.58</v>
      </c>
      <c r="K16" s="27">
        <v>65.42</v>
      </c>
      <c r="L16" s="26">
        <f t="shared" si="5"/>
        <v>1000</v>
      </c>
      <c r="M16" s="27">
        <v>19.43</v>
      </c>
      <c r="N16" s="27">
        <v>51.47</v>
      </c>
      <c r="O16" s="35">
        <v>45205</v>
      </c>
      <c r="P16" s="35">
        <v>45533</v>
      </c>
      <c r="Q16" s="34">
        <f t="shared" si="4"/>
        <v>328</v>
      </c>
      <c r="R16" s="35">
        <v>45526</v>
      </c>
      <c r="S16" s="27"/>
    </row>
    <row r="17" spans="1:19" ht="15" customHeight="1">
      <c r="A17" s="19">
        <v>44120</v>
      </c>
      <c r="B17" s="20" t="s">
        <v>65</v>
      </c>
      <c r="C17" s="20" t="s">
        <v>42</v>
      </c>
      <c r="D17" s="18" t="s">
        <v>76</v>
      </c>
      <c r="E17" s="82" t="s">
        <v>92</v>
      </c>
      <c r="F17" s="86"/>
      <c r="G17" s="86"/>
      <c r="H17" s="101"/>
      <c r="I17" s="77"/>
      <c r="J17" s="78"/>
      <c r="K17" s="78"/>
      <c r="L17" s="78">
        <f t="shared" si="5"/>
        <v>0</v>
      </c>
      <c r="M17" s="78"/>
      <c r="N17" s="78"/>
      <c r="O17" s="38"/>
      <c r="P17" s="38"/>
      <c r="Q17" s="38">
        <f t="shared" si="4"/>
        <v>0</v>
      </c>
      <c r="R17" s="38"/>
      <c r="S17" s="27"/>
    </row>
    <row r="18" spans="1:19" ht="15" customHeight="1">
      <c r="A18" s="19">
        <v>44121</v>
      </c>
      <c r="B18" s="20" t="s">
        <v>65</v>
      </c>
      <c r="C18" s="20" t="s">
        <v>42</v>
      </c>
      <c r="D18" s="18" t="s">
        <v>76</v>
      </c>
      <c r="E18" s="82" t="s">
        <v>92</v>
      </c>
      <c r="F18" s="29" t="s">
        <v>204</v>
      </c>
      <c r="G18" s="83" t="s">
        <v>74</v>
      </c>
      <c r="H18" s="100" t="s">
        <v>75</v>
      </c>
      <c r="I18" s="76" t="s">
        <v>4</v>
      </c>
      <c r="J18" s="27">
        <v>934.58</v>
      </c>
      <c r="K18" s="27">
        <v>65.42</v>
      </c>
      <c r="L18" s="26">
        <f t="shared" si="5"/>
        <v>1000</v>
      </c>
      <c r="M18" s="27">
        <v>19.13</v>
      </c>
      <c r="N18" s="27">
        <v>52.27</v>
      </c>
      <c r="O18" s="35"/>
      <c r="P18" s="35"/>
      <c r="Q18" s="34">
        <f t="shared" si="4"/>
        <v>0</v>
      </c>
      <c r="R18" s="35"/>
      <c r="S18" s="27" t="s">
        <v>209</v>
      </c>
    </row>
    <row r="19" spans="1:19" ht="15" customHeight="1">
      <c r="A19" s="19">
        <v>44121</v>
      </c>
      <c r="B19" s="20" t="s">
        <v>65</v>
      </c>
      <c r="C19" s="20" t="s">
        <v>42</v>
      </c>
      <c r="D19" s="18" t="s">
        <v>76</v>
      </c>
      <c r="E19" s="82" t="s">
        <v>92</v>
      </c>
      <c r="F19" s="29" t="s">
        <v>205</v>
      </c>
      <c r="G19" s="83" t="s">
        <v>74</v>
      </c>
      <c r="H19" s="100" t="s">
        <v>75</v>
      </c>
      <c r="I19" s="76" t="s">
        <v>4</v>
      </c>
      <c r="J19" s="27">
        <v>155.13999999999999</v>
      </c>
      <c r="K19" s="27">
        <v>10.86</v>
      </c>
      <c r="L19" s="26">
        <f t="shared" si="5"/>
        <v>166</v>
      </c>
      <c r="M19" s="27">
        <v>19.13</v>
      </c>
      <c r="N19" s="27">
        <v>8.68</v>
      </c>
      <c r="O19" s="35">
        <v>45533</v>
      </c>
      <c r="P19" s="35">
        <v>45870</v>
      </c>
      <c r="Q19" s="34">
        <f t="shared" si="4"/>
        <v>337</v>
      </c>
      <c r="R19" s="35">
        <v>45863</v>
      </c>
      <c r="S19" s="27" t="s">
        <v>210</v>
      </c>
    </row>
    <row r="20" spans="1:19" ht="15" customHeight="1">
      <c r="A20" s="19">
        <v>44122</v>
      </c>
      <c r="B20" s="20" t="s">
        <v>65</v>
      </c>
      <c r="C20" s="20" t="s">
        <v>42</v>
      </c>
      <c r="D20" s="18" t="s">
        <v>76</v>
      </c>
      <c r="E20" s="82" t="s">
        <v>92</v>
      </c>
      <c r="F20" s="29" t="s">
        <v>216</v>
      </c>
      <c r="G20" s="83" t="s">
        <v>74</v>
      </c>
      <c r="H20" s="100" t="s">
        <v>75</v>
      </c>
      <c r="I20" s="76" t="s">
        <v>4</v>
      </c>
      <c r="J20" s="27">
        <v>934.58</v>
      </c>
      <c r="K20" s="27">
        <v>65.42</v>
      </c>
      <c r="L20" s="26">
        <f t="shared" si="5"/>
        <v>1000</v>
      </c>
      <c r="M20" s="27">
        <v>19.13</v>
      </c>
      <c r="N20" s="27">
        <v>52.27</v>
      </c>
      <c r="O20" s="35">
        <v>45870</v>
      </c>
      <c r="P20" s="35">
        <v>46199</v>
      </c>
      <c r="Q20" s="34">
        <f t="shared" si="4"/>
        <v>329</v>
      </c>
      <c r="R20" s="35">
        <v>46192</v>
      </c>
      <c r="S20" s="27"/>
    </row>
    <row r="21" spans="1:19" ht="15" customHeight="1">
      <c r="A21" s="19">
        <v>44123</v>
      </c>
      <c r="B21" s="20" t="s">
        <v>65</v>
      </c>
      <c r="C21" s="20" t="s">
        <v>42</v>
      </c>
      <c r="D21" s="18" t="s">
        <v>76</v>
      </c>
      <c r="E21" s="82" t="s">
        <v>92</v>
      </c>
      <c r="F21" s="108" t="s">
        <v>226</v>
      </c>
      <c r="G21" s="83" t="s">
        <v>74</v>
      </c>
      <c r="H21" s="100" t="s">
        <v>75</v>
      </c>
      <c r="I21" s="76" t="s">
        <v>4</v>
      </c>
      <c r="J21" s="104">
        <v>934.58</v>
      </c>
      <c r="K21" s="104">
        <v>65.42</v>
      </c>
      <c r="L21" s="26">
        <f t="shared" si="5"/>
        <v>1000</v>
      </c>
      <c r="M21" s="104">
        <v>19.13</v>
      </c>
      <c r="N21" s="104">
        <v>52.27</v>
      </c>
      <c r="O21" s="103">
        <v>46199</v>
      </c>
      <c r="P21" s="103">
        <v>46418</v>
      </c>
      <c r="Q21" s="103">
        <f t="shared" si="4"/>
        <v>219</v>
      </c>
      <c r="R21" s="103">
        <v>46411</v>
      </c>
      <c r="S21" s="27"/>
    </row>
    <row r="22" spans="1:19" ht="15" customHeight="1">
      <c r="A22" s="19">
        <v>44124</v>
      </c>
      <c r="B22" s="20" t="s">
        <v>65</v>
      </c>
      <c r="C22" s="20" t="s">
        <v>42</v>
      </c>
      <c r="D22" s="18" t="s">
        <v>76</v>
      </c>
      <c r="E22" s="82" t="s">
        <v>92</v>
      </c>
      <c r="F22" s="108" t="s">
        <v>240</v>
      </c>
      <c r="G22" s="83" t="s">
        <v>74</v>
      </c>
      <c r="H22" s="100" t="s">
        <v>75</v>
      </c>
      <c r="I22" s="76" t="s">
        <v>4</v>
      </c>
      <c r="J22" s="104">
        <v>788.79</v>
      </c>
      <c r="K22" s="104">
        <v>55.21</v>
      </c>
      <c r="L22" s="95">
        <f t="shared" si="5"/>
        <v>844</v>
      </c>
      <c r="M22" s="104">
        <v>19.43</v>
      </c>
      <c r="N22" s="104">
        <v>43.44</v>
      </c>
      <c r="O22" s="103">
        <v>46418</v>
      </c>
      <c r="P22" s="103">
        <v>46651</v>
      </c>
      <c r="Q22" s="103">
        <f t="shared" si="4"/>
        <v>233</v>
      </c>
      <c r="R22" s="103">
        <v>46644</v>
      </c>
      <c r="S22" s="27"/>
    </row>
    <row r="23" spans="1:19" ht="15" customHeight="1">
      <c r="A23" s="19">
        <v>44125</v>
      </c>
      <c r="B23" s="20" t="s">
        <v>65</v>
      </c>
      <c r="C23" s="20" t="s">
        <v>42</v>
      </c>
      <c r="D23" s="18" t="s">
        <v>76</v>
      </c>
      <c r="E23" s="82" t="s">
        <v>92</v>
      </c>
      <c r="F23" s="29" t="s">
        <v>250</v>
      </c>
      <c r="G23" s="83" t="s">
        <v>74</v>
      </c>
      <c r="H23" s="100" t="s">
        <v>75</v>
      </c>
      <c r="I23" s="76" t="s">
        <v>4</v>
      </c>
      <c r="J23" s="27">
        <v>654.21</v>
      </c>
      <c r="K23" s="27">
        <v>45.79</v>
      </c>
      <c r="L23" s="26">
        <f t="shared" si="5"/>
        <v>700</v>
      </c>
      <c r="M23" s="27">
        <v>19.43</v>
      </c>
      <c r="N23" s="27">
        <v>36.03</v>
      </c>
      <c r="O23" s="35">
        <v>46651</v>
      </c>
      <c r="P23" s="35">
        <v>46907</v>
      </c>
      <c r="Q23" s="103">
        <f t="shared" si="4"/>
        <v>256</v>
      </c>
      <c r="R23" s="35">
        <v>46900</v>
      </c>
      <c r="S23" s="27"/>
    </row>
    <row r="24" spans="1:19" ht="15" customHeight="1">
      <c r="A24" s="19">
        <v>44126</v>
      </c>
      <c r="B24" s="20" t="s">
        <v>65</v>
      </c>
      <c r="C24" s="20" t="s">
        <v>42</v>
      </c>
      <c r="D24" s="18" t="s">
        <v>76</v>
      </c>
      <c r="E24" s="82" t="s">
        <v>92</v>
      </c>
      <c r="F24" s="29" t="s">
        <v>257</v>
      </c>
      <c r="G24" s="83" t="s">
        <v>74</v>
      </c>
      <c r="H24" s="100" t="s">
        <v>75</v>
      </c>
      <c r="I24" s="76" t="s">
        <v>4</v>
      </c>
      <c r="J24" s="27">
        <v>644.86</v>
      </c>
      <c r="K24" s="27">
        <v>45.14</v>
      </c>
      <c r="L24" s="26">
        <f t="shared" si="5"/>
        <v>690</v>
      </c>
      <c r="M24" s="27">
        <v>19.43</v>
      </c>
      <c r="N24" s="27">
        <v>35.54</v>
      </c>
      <c r="O24" s="35">
        <v>46907</v>
      </c>
      <c r="P24" s="35">
        <v>47136</v>
      </c>
      <c r="Q24" s="103">
        <f t="shared" si="4"/>
        <v>229</v>
      </c>
      <c r="R24" s="35">
        <v>47129</v>
      </c>
      <c r="S24" s="27"/>
    </row>
    <row r="25" spans="1:19" ht="15" customHeight="1">
      <c r="A25" s="19">
        <v>44127</v>
      </c>
      <c r="B25" s="20" t="s">
        <v>65</v>
      </c>
      <c r="C25" s="20" t="s">
        <v>42</v>
      </c>
      <c r="D25" s="18" t="s">
        <v>76</v>
      </c>
      <c r="E25" s="82" t="s">
        <v>92</v>
      </c>
      <c r="F25" s="29" t="s">
        <v>269</v>
      </c>
      <c r="G25" s="83" t="s">
        <v>74</v>
      </c>
      <c r="H25" s="100" t="s">
        <v>75</v>
      </c>
      <c r="I25" s="76" t="s">
        <v>4</v>
      </c>
      <c r="J25" s="27">
        <v>934.58</v>
      </c>
      <c r="K25" s="27">
        <v>65.42</v>
      </c>
      <c r="L25" s="26">
        <f t="shared" si="5"/>
        <v>1000</v>
      </c>
      <c r="M25" s="27">
        <v>19.43</v>
      </c>
      <c r="N25" s="27">
        <v>51.47</v>
      </c>
      <c r="O25" s="35">
        <v>47136</v>
      </c>
      <c r="P25" s="35">
        <v>47378</v>
      </c>
      <c r="Q25" s="103">
        <f t="shared" si="4"/>
        <v>242</v>
      </c>
      <c r="R25" s="35">
        <v>47371</v>
      </c>
      <c r="S25" s="27" t="s">
        <v>270</v>
      </c>
    </row>
    <row r="26" spans="1:19" ht="15" customHeight="1">
      <c r="A26" s="19">
        <v>44128</v>
      </c>
      <c r="B26" s="20" t="s">
        <v>65</v>
      </c>
      <c r="C26" s="20" t="s">
        <v>42</v>
      </c>
      <c r="D26" s="18" t="s">
        <v>76</v>
      </c>
      <c r="E26" s="82" t="s">
        <v>92</v>
      </c>
      <c r="F26" s="85" t="s">
        <v>279</v>
      </c>
      <c r="G26" s="83" t="s">
        <v>74</v>
      </c>
      <c r="H26" s="100" t="s">
        <v>75</v>
      </c>
      <c r="I26" s="76" t="s">
        <v>4</v>
      </c>
      <c r="J26" s="27">
        <v>934.58</v>
      </c>
      <c r="K26" s="27">
        <v>65.42</v>
      </c>
      <c r="L26" s="26">
        <f t="shared" si="5"/>
        <v>1000</v>
      </c>
      <c r="M26" s="27">
        <v>19.43</v>
      </c>
      <c r="N26" s="27">
        <v>51.47</v>
      </c>
      <c r="O26" s="35">
        <v>47378</v>
      </c>
      <c r="P26" s="35">
        <v>47639</v>
      </c>
      <c r="Q26" s="34">
        <f t="shared" si="4"/>
        <v>261</v>
      </c>
      <c r="R26" s="35">
        <v>47631</v>
      </c>
      <c r="S26" s="27" t="s">
        <v>270</v>
      </c>
    </row>
    <row r="27" spans="1:19" ht="15" customHeight="1">
      <c r="A27" s="19">
        <v>44129</v>
      </c>
      <c r="B27" s="20" t="s">
        <v>65</v>
      </c>
      <c r="C27" s="20" t="s">
        <v>42</v>
      </c>
      <c r="D27" s="18" t="s">
        <v>76</v>
      </c>
      <c r="E27" s="82" t="s">
        <v>92</v>
      </c>
      <c r="F27" s="29" t="s">
        <v>292</v>
      </c>
      <c r="G27" s="83" t="s">
        <v>74</v>
      </c>
      <c r="H27" s="100" t="s">
        <v>75</v>
      </c>
      <c r="I27" s="76" t="s">
        <v>4</v>
      </c>
      <c r="J27" s="26">
        <v>682.24</v>
      </c>
      <c r="K27" s="26">
        <v>47.76</v>
      </c>
      <c r="L27" s="26">
        <f t="shared" si="5"/>
        <v>730</v>
      </c>
      <c r="M27" s="26">
        <v>19.43</v>
      </c>
      <c r="N27" s="26">
        <v>37.57</v>
      </c>
      <c r="O27" s="35">
        <v>47639</v>
      </c>
      <c r="P27" s="35">
        <v>47895</v>
      </c>
      <c r="Q27" s="34">
        <f t="shared" si="4"/>
        <v>256</v>
      </c>
      <c r="R27" s="35">
        <v>47888</v>
      </c>
      <c r="S27" s="27" t="s">
        <v>270</v>
      </c>
    </row>
    <row r="28" spans="1:19" ht="15" customHeight="1">
      <c r="A28" s="19">
        <v>44130</v>
      </c>
      <c r="B28" s="20" t="s">
        <v>65</v>
      </c>
      <c r="C28" s="20" t="s">
        <v>42</v>
      </c>
      <c r="D28" s="18" t="s">
        <v>76</v>
      </c>
      <c r="E28" s="82" t="s">
        <v>92</v>
      </c>
      <c r="F28" s="85" t="s">
        <v>301</v>
      </c>
      <c r="G28" s="83" t="s">
        <v>74</v>
      </c>
      <c r="H28" s="100" t="s">
        <v>75</v>
      </c>
      <c r="I28" s="76" t="s">
        <v>4</v>
      </c>
      <c r="J28" s="27">
        <v>934.58</v>
      </c>
      <c r="K28" s="27">
        <v>65.42</v>
      </c>
      <c r="L28" s="26">
        <v>1000</v>
      </c>
      <c r="M28" s="27">
        <v>19.43</v>
      </c>
      <c r="N28" s="27">
        <v>51.47</v>
      </c>
      <c r="O28" s="35">
        <v>47895</v>
      </c>
      <c r="P28" s="35">
        <v>48166</v>
      </c>
      <c r="Q28" s="34">
        <f t="shared" si="4"/>
        <v>271</v>
      </c>
      <c r="R28" s="35">
        <v>48158</v>
      </c>
      <c r="S28" s="27"/>
    </row>
    <row r="29" spans="1:19" ht="15" customHeight="1">
      <c r="A29" s="19">
        <v>44131</v>
      </c>
      <c r="B29" s="20" t="s">
        <v>65</v>
      </c>
      <c r="C29" s="20" t="s">
        <v>42</v>
      </c>
      <c r="D29" s="18" t="s">
        <v>76</v>
      </c>
      <c r="E29" s="82" t="s">
        <v>92</v>
      </c>
      <c r="F29" s="29" t="s">
        <v>311</v>
      </c>
      <c r="G29" s="83" t="s">
        <v>74</v>
      </c>
      <c r="H29" s="100" t="s">
        <v>75</v>
      </c>
      <c r="I29" s="76" t="s">
        <v>4</v>
      </c>
      <c r="J29" s="26">
        <v>934.58</v>
      </c>
      <c r="K29" s="26">
        <v>65.42</v>
      </c>
      <c r="L29" s="26">
        <v>1000</v>
      </c>
      <c r="M29" s="26">
        <v>19.43</v>
      </c>
      <c r="N29" s="26">
        <v>51.47</v>
      </c>
      <c r="O29" s="35">
        <v>48166</v>
      </c>
      <c r="P29" s="35">
        <v>48445</v>
      </c>
      <c r="Q29" s="34">
        <f t="shared" si="4"/>
        <v>279</v>
      </c>
      <c r="R29" s="35">
        <v>48438</v>
      </c>
      <c r="S29" s="27"/>
    </row>
    <row r="30" spans="1:19" ht="15" customHeight="1">
      <c r="A30" s="19">
        <v>44132</v>
      </c>
      <c r="B30" s="20" t="s">
        <v>65</v>
      </c>
      <c r="C30" s="20" t="s">
        <v>42</v>
      </c>
      <c r="D30" s="18" t="s">
        <v>76</v>
      </c>
      <c r="E30" s="82" t="s">
        <v>92</v>
      </c>
      <c r="F30" s="29"/>
      <c r="G30" s="83"/>
      <c r="H30" s="100"/>
      <c r="I30" s="76"/>
      <c r="J30" s="26"/>
      <c r="K30" s="26"/>
      <c r="L30" s="26"/>
      <c r="M30" s="26"/>
      <c r="N30" s="26"/>
      <c r="O30" s="35"/>
      <c r="P30" s="35"/>
      <c r="Q30" s="34">
        <f t="shared" si="4"/>
        <v>0</v>
      </c>
      <c r="R30" s="35"/>
      <c r="S30" s="27"/>
    </row>
    <row r="31" spans="1:19" ht="15" customHeight="1">
      <c r="A31" s="19">
        <v>44133</v>
      </c>
      <c r="B31" s="20" t="s">
        <v>65</v>
      </c>
      <c r="C31" s="20" t="s">
        <v>42</v>
      </c>
      <c r="D31" s="18" t="s">
        <v>76</v>
      </c>
      <c r="E31" s="82" t="s">
        <v>92</v>
      </c>
      <c r="F31" s="85"/>
      <c r="G31" s="83"/>
      <c r="H31" s="100"/>
      <c r="I31" s="76"/>
      <c r="J31" s="27"/>
      <c r="K31" s="27"/>
      <c r="L31" s="26"/>
      <c r="M31" s="27"/>
      <c r="N31" s="27"/>
      <c r="O31" s="35"/>
      <c r="P31" s="35"/>
      <c r="Q31" s="34">
        <f t="shared" si="4"/>
        <v>0</v>
      </c>
      <c r="R31" s="35"/>
      <c r="S31" s="27"/>
    </row>
    <row r="32" spans="1:19" ht="15" customHeight="1">
      <c r="A32" s="19">
        <v>44134</v>
      </c>
      <c r="B32" s="20" t="s">
        <v>65</v>
      </c>
      <c r="C32" s="20" t="s">
        <v>42</v>
      </c>
      <c r="D32" s="18" t="s">
        <v>76</v>
      </c>
      <c r="E32" s="82" t="s">
        <v>92</v>
      </c>
      <c r="F32" s="29"/>
      <c r="G32" s="83"/>
      <c r="H32" s="100"/>
      <c r="I32" s="76"/>
      <c r="J32" s="27"/>
      <c r="K32" s="27"/>
      <c r="L32" s="26"/>
      <c r="M32" s="27"/>
      <c r="N32" s="27"/>
      <c r="O32" s="35"/>
      <c r="P32" s="35"/>
      <c r="Q32" s="34"/>
      <c r="R32" s="35"/>
      <c r="S32" s="27"/>
    </row>
    <row r="33" spans="1:19" ht="15" customHeight="1">
      <c r="A33" s="19"/>
      <c r="B33" s="20"/>
      <c r="C33" s="20"/>
      <c r="D33" s="18"/>
      <c r="E33" s="82"/>
      <c r="F33" s="29"/>
      <c r="G33" s="83"/>
      <c r="H33" s="100"/>
      <c r="I33" s="76"/>
      <c r="J33" s="27"/>
      <c r="K33" s="27"/>
      <c r="L33" s="26"/>
      <c r="M33" s="27"/>
      <c r="N33" s="27"/>
      <c r="O33" s="35"/>
      <c r="P33" s="35"/>
      <c r="Q33" s="34"/>
      <c r="R33" s="35"/>
      <c r="S33" s="27"/>
    </row>
    <row r="34" spans="1:19" ht="15" customHeight="1">
      <c r="A34" s="24"/>
      <c r="B34" s="20"/>
      <c r="C34" s="20"/>
      <c r="D34" s="18"/>
      <c r="E34" s="18"/>
      <c r="F34" s="29"/>
      <c r="G34" s="83"/>
      <c r="H34" s="100"/>
      <c r="I34" s="76"/>
      <c r="J34" s="27"/>
      <c r="K34" s="27"/>
      <c r="L34" s="26"/>
      <c r="M34" s="27"/>
      <c r="N34" s="27"/>
      <c r="O34" s="35"/>
      <c r="P34" s="35"/>
      <c r="Q34" s="34"/>
      <c r="R34" s="35"/>
      <c r="S34" s="27"/>
    </row>
    <row r="35" spans="1:19" ht="15" customHeight="1">
      <c r="A35" s="24"/>
      <c r="B35" s="20"/>
      <c r="C35" s="20"/>
      <c r="D35" s="18"/>
      <c r="E35" s="18"/>
      <c r="F35" s="29"/>
      <c r="G35" s="83"/>
      <c r="H35" s="100"/>
      <c r="I35" s="76"/>
      <c r="J35" s="27"/>
      <c r="K35" s="27"/>
      <c r="L35" s="26"/>
      <c r="M35" s="27"/>
      <c r="N35" s="27"/>
      <c r="O35" s="35"/>
      <c r="P35" s="35"/>
      <c r="Q35" s="34"/>
      <c r="R35" s="35"/>
      <c r="S35" s="27"/>
    </row>
    <row r="36" spans="1:19" ht="15" customHeight="1">
      <c r="A36" s="24"/>
      <c r="B36" s="20"/>
      <c r="C36" s="20"/>
      <c r="D36" s="18"/>
      <c r="E36" s="18"/>
      <c r="F36" s="29"/>
      <c r="G36" s="83"/>
      <c r="H36" s="100"/>
      <c r="I36" s="76"/>
      <c r="J36" s="26"/>
      <c r="K36" s="26"/>
      <c r="L36" s="26"/>
      <c r="M36" s="26"/>
      <c r="N36" s="26"/>
      <c r="O36" s="35"/>
      <c r="P36" s="35"/>
      <c r="Q36" s="34"/>
      <c r="R36" s="35"/>
      <c r="S36" s="27"/>
    </row>
    <row r="37" spans="1:19" ht="15" customHeight="1">
      <c r="A37" s="24"/>
      <c r="B37" s="20"/>
      <c r="C37" s="20"/>
      <c r="D37" s="18"/>
      <c r="E37" s="18"/>
      <c r="F37" s="29"/>
      <c r="G37" s="83"/>
      <c r="H37" s="100"/>
      <c r="I37" s="76"/>
      <c r="J37" s="26"/>
      <c r="K37" s="26"/>
      <c r="L37" s="26"/>
      <c r="M37" s="26"/>
      <c r="N37" s="26"/>
      <c r="O37" s="35"/>
      <c r="P37" s="35"/>
      <c r="Q37" s="34"/>
      <c r="R37" s="35"/>
      <c r="S37" s="27"/>
    </row>
    <row r="38" spans="1:19">
      <c r="A38" s="24"/>
      <c r="B38" s="20"/>
      <c r="C38" s="20"/>
      <c r="D38" s="27"/>
      <c r="E38" s="27"/>
      <c r="F38" s="28"/>
      <c r="G38" s="21"/>
      <c r="H38" s="22"/>
      <c r="I38" s="21"/>
      <c r="J38" s="26"/>
      <c r="K38" s="26"/>
      <c r="L38" s="26"/>
      <c r="M38" s="26"/>
      <c r="N38" s="26"/>
      <c r="O38" s="35"/>
      <c r="P38" s="35"/>
      <c r="Q38" s="34">
        <f t="shared" ref="Q38:Q41" si="6">+P38-O38</f>
        <v>0</v>
      </c>
      <c r="R38" s="35"/>
      <c r="S38" s="27"/>
    </row>
    <row r="39" spans="1:19">
      <c r="A39" s="24"/>
      <c r="B39" s="20"/>
      <c r="C39" s="20"/>
      <c r="D39" s="27"/>
      <c r="E39" s="27"/>
      <c r="F39" s="25"/>
      <c r="G39" s="28"/>
      <c r="H39" s="22"/>
      <c r="I39" s="29"/>
      <c r="J39" s="26"/>
      <c r="K39" s="26"/>
      <c r="L39" s="26">
        <f t="shared" ref="L39:L41" si="7">J39+K39</f>
        <v>0</v>
      </c>
      <c r="M39" s="26"/>
      <c r="N39" s="26"/>
      <c r="O39" s="35">
        <f t="shared" ref="O39:O41" si="8">+P38</f>
        <v>0</v>
      </c>
      <c r="P39" s="35"/>
      <c r="Q39" s="34">
        <f t="shared" si="6"/>
        <v>0</v>
      </c>
      <c r="R39" s="35"/>
      <c r="S39" s="27"/>
    </row>
    <row r="40" spans="1:19">
      <c r="A40" s="24"/>
      <c r="B40" s="20"/>
      <c r="C40" s="20"/>
      <c r="D40" s="27"/>
      <c r="E40" s="27"/>
      <c r="F40" s="30"/>
      <c r="G40" s="21"/>
      <c r="H40" s="22"/>
      <c r="I40" s="21"/>
      <c r="J40" s="26"/>
      <c r="K40" s="26"/>
      <c r="L40" s="26">
        <f t="shared" si="7"/>
        <v>0</v>
      </c>
      <c r="M40" s="26"/>
      <c r="N40" s="26"/>
      <c r="O40" s="35">
        <f t="shared" si="8"/>
        <v>0</v>
      </c>
      <c r="P40" s="35"/>
      <c r="Q40" s="34">
        <f t="shared" si="6"/>
        <v>0</v>
      </c>
      <c r="R40" s="35"/>
      <c r="S40" s="27"/>
    </row>
    <row r="41" spans="1:19">
      <c r="A41" s="24"/>
      <c r="B41" s="20" t="s">
        <v>65</v>
      </c>
      <c r="C41" s="20" t="s">
        <v>42</v>
      </c>
      <c r="D41" s="27"/>
      <c r="E41" s="27"/>
      <c r="F41" s="30"/>
      <c r="G41" s="21"/>
      <c r="H41" s="22"/>
      <c r="I41" s="21"/>
      <c r="J41" s="26"/>
      <c r="K41" s="26"/>
      <c r="L41" s="26">
        <f t="shared" si="7"/>
        <v>0</v>
      </c>
      <c r="M41" s="26"/>
      <c r="N41" s="26"/>
      <c r="O41" s="35">
        <f t="shared" si="8"/>
        <v>0</v>
      </c>
      <c r="P41" s="35"/>
      <c r="Q41" s="38">
        <f t="shared" si="6"/>
        <v>0</v>
      </c>
      <c r="R41" s="35"/>
      <c r="S41" s="27"/>
    </row>
    <row r="42" spans="1:19" ht="15.75" thickBot="1">
      <c r="A42" s="14"/>
      <c r="F42" s="15" t="s">
        <v>3</v>
      </c>
      <c r="G42" s="15"/>
      <c r="H42" s="15"/>
      <c r="I42" s="15"/>
      <c r="J42" s="16">
        <f>SUM(J2:J41)</f>
        <v>19102.820000000003</v>
      </c>
      <c r="K42" s="16">
        <f t="shared" ref="K42:N42" si="9">SUM(K2:K41)</f>
        <v>1337.1800000000003</v>
      </c>
      <c r="L42" s="16">
        <f t="shared" si="9"/>
        <v>20440</v>
      </c>
      <c r="M42" s="15"/>
      <c r="N42" s="16">
        <f t="shared" si="9"/>
        <v>1059.28</v>
      </c>
    </row>
    <row r="43" spans="1:19">
      <c r="A43" s="14"/>
    </row>
    <row r="44" spans="1:19">
      <c r="A44" s="14"/>
      <c r="G44" s="10"/>
      <c r="H44" s="11" t="s">
        <v>2</v>
      </c>
      <c r="I44" s="10"/>
      <c r="L44" s="9" t="e">
        <f>#REF!-L42</f>
        <v>#REF!</v>
      </c>
    </row>
    <row r="45" spans="1:19">
      <c r="A45" s="14"/>
      <c r="G45" s="8"/>
      <c r="I45" s="7">
        <v>24968</v>
      </c>
      <c r="J45" s="6">
        <v>29830</v>
      </c>
      <c r="L45" s="5">
        <f>J45-I45</f>
        <v>4862</v>
      </c>
    </row>
    <row r="46" spans="1:19">
      <c r="A46" s="14"/>
      <c r="G46" s="4"/>
      <c r="I46" s="3" t="s">
        <v>1</v>
      </c>
      <c r="J46" s="3" t="s">
        <v>0</v>
      </c>
      <c r="L46" s="2">
        <f>L45/N42</f>
        <v>4.589910127633865</v>
      </c>
      <c r="N46" s="73">
        <v>2000</v>
      </c>
    </row>
    <row r="47" spans="1:19">
      <c r="A47" s="14"/>
    </row>
    <row r="48" spans="1:19">
      <c r="A48" s="14"/>
    </row>
    <row r="49" spans="1:10">
      <c r="A49" s="14"/>
      <c r="J49" s="73">
        <f>20000-N46</f>
        <v>18000</v>
      </c>
    </row>
    <row r="50" spans="1:10">
      <c r="A50" s="14"/>
    </row>
    <row r="51" spans="1:10">
      <c r="A51" s="14"/>
    </row>
    <row r="52" spans="1:10">
      <c r="A52" s="14"/>
    </row>
    <row r="53" spans="1:10">
      <c r="A53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note</vt:lpstr>
      <vt:lpstr>ตัวอย่าง</vt:lpstr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VAN11</vt:lpstr>
      <vt:lpstr>VAN12</vt:lpstr>
      <vt:lpstr>VAN13</vt:lpstr>
      <vt:lpstr>VAN99</vt:lpstr>
      <vt:lpstr>'VAN1'!Print_Area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cp:lastPrinted>2020-09-14T04:37:48Z</cp:lastPrinted>
  <dcterms:created xsi:type="dcterms:W3CDTF">2020-08-11T08:50:39Z</dcterms:created>
  <dcterms:modified xsi:type="dcterms:W3CDTF">2020-10-29T04:09:40Z</dcterms:modified>
</cp:coreProperties>
</file>