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_001\Videos\1.1All Marketting\1.1Today Order\"/>
    </mc:Choice>
  </mc:AlternateContent>
  <bookViews>
    <workbookView xWindow="-120" yWindow="-120" windowWidth="19440" windowHeight="14040"/>
  </bookViews>
  <sheets>
    <sheet name="PO1" sheetId="6" r:id="rId1"/>
    <sheet name="ห้ามใช้" sheetId="8" r:id="rId2"/>
    <sheet name="Volume" sheetId="10" r:id="rId3"/>
  </sheets>
  <definedNames>
    <definedName name="_xlnm._FilterDatabase" localSheetId="1" hidden="1">ห้ามใช้!$A$1:$C$90</definedName>
    <definedName name="_xlnm.Print_Area" localSheetId="0">'PO1'!$A:$H</definedName>
    <definedName name="_xlnm.Print_Titles" localSheetId="0">'PO1'!$6:$6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1" i="6" l="1"/>
  <c r="F102" i="6"/>
  <c r="I101" i="6"/>
  <c r="J101" i="6" s="1"/>
  <c r="G92" i="6" l="1"/>
  <c r="G93" i="6"/>
  <c r="F60" i="10" l="1"/>
  <c r="I96" i="6" l="1"/>
  <c r="I97" i="6"/>
  <c r="I99" i="6"/>
  <c r="I98" i="6"/>
  <c r="I100" i="6"/>
  <c r="I95" i="6" l="1"/>
  <c r="J95" i="6" s="1"/>
  <c r="I80" i="6"/>
  <c r="J80" i="6" s="1"/>
  <c r="I60" i="6"/>
  <c r="J60" i="6" s="1"/>
  <c r="I53" i="6"/>
  <c r="J53" i="6" s="1"/>
  <c r="I12" i="6"/>
  <c r="J12" i="6" s="1"/>
  <c r="J100" i="6"/>
  <c r="J99" i="6"/>
  <c r="J98" i="6"/>
  <c r="J97" i="6"/>
  <c r="J96" i="6"/>
  <c r="F3" i="10"/>
  <c r="I51" i="6" s="1"/>
  <c r="J51" i="6" s="1"/>
  <c r="F4" i="10"/>
  <c r="F5" i="10"/>
  <c r="F6" i="10"/>
  <c r="I13" i="6" s="1"/>
  <c r="J13" i="6" s="1"/>
  <c r="F7" i="10"/>
  <c r="F8" i="10"/>
  <c r="F9" i="10"/>
  <c r="F10" i="10"/>
  <c r="I8" i="6" s="1"/>
  <c r="J8" i="6" s="1"/>
  <c r="F11" i="10"/>
  <c r="F12" i="10"/>
  <c r="I57" i="6" s="1"/>
  <c r="J57" i="6" s="1"/>
  <c r="F13" i="10"/>
  <c r="F14" i="10"/>
  <c r="F15" i="10"/>
  <c r="I77" i="6" s="1"/>
  <c r="J77" i="6" s="1"/>
  <c r="F16" i="10"/>
  <c r="I35" i="6" s="1"/>
  <c r="J35" i="6" s="1"/>
  <c r="F17" i="10"/>
  <c r="I17" i="6" s="1"/>
  <c r="J17" i="6" s="1"/>
  <c r="F18" i="10"/>
  <c r="F19" i="10"/>
  <c r="I44" i="6" s="1"/>
  <c r="J44" i="6" s="1"/>
  <c r="F20" i="10"/>
  <c r="I23" i="6" s="1"/>
  <c r="J23" i="6" s="1"/>
  <c r="F21" i="10"/>
  <c r="I55" i="6" s="1"/>
  <c r="J55" i="6" s="1"/>
  <c r="F22" i="10"/>
  <c r="I20" i="6" s="1"/>
  <c r="J20" i="6" s="1"/>
  <c r="F23" i="10"/>
  <c r="I61" i="6" s="1"/>
  <c r="J61" i="6" s="1"/>
  <c r="F24" i="10"/>
  <c r="F25" i="10"/>
  <c r="F26" i="10"/>
  <c r="F27" i="10"/>
  <c r="F28" i="10"/>
  <c r="F29" i="10"/>
  <c r="F30" i="10"/>
  <c r="I27" i="6" s="1"/>
  <c r="J27" i="6" s="1"/>
  <c r="F31" i="10"/>
  <c r="F32" i="10"/>
  <c r="I14" i="6" s="1"/>
  <c r="J14" i="6" s="1"/>
  <c r="F33" i="10"/>
  <c r="I79" i="6" s="1"/>
  <c r="J79" i="6" s="1"/>
  <c r="F34" i="10"/>
  <c r="I15" i="6" s="1"/>
  <c r="J15" i="6" s="1"/>
  <c r="F35" i="10"/>
  <c r="I48" i="6" s="1"/>
  <c r="J48" i="6" s="1"/>
  <c r="F36" i="10"/>
  <c r="F37" i="10"/>
  <c r="F38" i="10"/>
  <c r="I93" i="6" s="1"/>
  <c r="J93" i="6" s="1"/>
  <c r="F39" i="10"/>
  <c r="I22" i="6" s="1"/>
  <c r="J22" i="6" s="1"/>
  <c r="F40" i="10"/>
  <c r="I39" i="6" s="1"/>
  <c r="J39" i="6" s="1"/>
  <c r="F41" i="10"/>
  <c r="I19" i="6" s="1"/>
  <c r="J19" i="6" s="1"/>
  <c r="F42" i="10"/>
  <c r="I46" i="6" s="1"/>
  <c r="J46" i="6" s="1"/>
  <c r="F43" i="10"/>
  <c r="F44" i="10"/>
  <c r="I16" i="6" s="1"/>
  <c r="J16" i="6" s="1"/>
  <c r="F45" i="10"/>
  <c r="F46" i="10"/>
  <c r="F47" i="10"/>
  <c r="F48" i="10"/>
  <c r="I32" i="6" s="1"/>
  <c r="J32" i="6" s="1"/>
  <c r="F49" i="10"/>
  <c r="F50" i="10"/>
  <c r="F51" i="10"/>
  <c r="F52" i="10"/>
  <c r="I81" i="6" s="1"/>
  <c r="J81" i="6" s="1"/>
  <c r="F53" i="10"/>
  <c r="F54" i="10"/>
  <c r="I9" i="6" s="1"/>
  <c r="J9" i="6" s="1"/>
  <c r="F55" i="10"/>
  <c r="F56" i="10"/>
  <c r="F57" i="10"/>
  <c r="I72" i="6" s="1"/>
  <c r="J72" i="6" s="1"/>
  <c r="F58" i="10"/>
  <c r="I65" i="6" s="1"/>
  <c r="J65" i="6" s="1"/>
  <c r="F59" i="10"/>
  <c r="I52" i="6" s="1"/>
  <c r="J52" i="6" s="1"/>
  <c r="F61" i="10"/>
  <c r="F62" i="10"/>
  <c r="F63" i="10"/>
  <c r="F64" i="10"/>
  <c r="F65" i="10"/>
  <c r="F66" i="10"/>
  <c r="I28" i="6" s="1"/>
  <c r="J28" i="6" s="1"/>
  <c r="F67" i="10"/>
  <c r="F68" i="10"/>
  <c r="I85" i="6" s="1"/>
  <c r="J85" i="6" s="1"/>
  <c r="F69" i="10"/>
  <c r="I7" i="6" s="1"/>
  <c r="J7" i="6" s="1"/>
  <c r="F70" i="10"/>
  <c r="F71" i="10"/>
  <c r="I71" i="6" s="1"/>
  <c r="J71" i="6" s="1"/>
  <c r="F72" i="10"/>
  <c r="I67" i="6" s="1"/>
  <c r="J67" i="6" s="1"/>
  <c r="F73" i="10"/>
  <c r="F74" i="10"/>
  <c r="F75" i="10"/>
  <c r="I33" i="6" s="1"/>
  <c r="J33" i="6" s="1"/>
  <c r="F76" i="10"/>
  <c r="I82" i="6" s="1"/>
  <c r="J82" i="6" s="1"/>
  <c r="F77" i="10"/>
  <c r="I88" i="6" s="1"/>
  <c r="J88" i="6" s="1"/>
  <c r="F78" i="10"/>
  <c r="F79" i="10"/>
  <c r="F80" i="10"/>
  <c r="I69" i="6" s="1"/>
  <c r="J69" i="6" s="1"/>
  <c r="F81" i="10"/>
  <c r="I59" i="6" s="1"/>
  <c r="J59" i="6" s="1"/>
  <c r="F82" i="10"/>
  <c r="I21" i="6" s="1"/>
  <c r="J21" i="6" s="1"/>
  <c r="F83" i="10"/>
  <c r="F84" i="10"/>
  <c r="I31" i="6" s="1"/>
  <c r="J31" i="6" s="1"/>
  <c r="F85" i="10"/>
  <c r="F86" i="10"/>
  <c r="F87" i="10"/>
  <c r="F88" i="10"/>
  <c r="I34" i="6" s="1"/>
  <c r="J34" i="6" s="1"/>
  <c r="F89" i="10"/>
  <c r="F90" i="10"/>
  <c r="I66" i="6" s="1"/>
  <c r="J66" i="6" s="1"/>
  <c r="F91" i="10"/>
  <c r="F92" i="10"/>
  <c r="F93" i="10"/>
  <c r="F94" i="10"/>
  <c r="I73" i="6" s="1"/>
  <c r="J73" i="6" s="1"/>
  <c r="F95" i="10"/>
  <c r="I30" i="6" s="1"/>
  <c r="J30" i="6" s="1"/>
  <c r="F96" i="10"/>
  <c r="F97" i="10"/>
  <c r="I56" i="6" s="1"/>
  <c r="J56" i="6" s="1"/>
  <c r="F98" i="10"/>
  <c r="F99" i="10"/>
  <c r="I68" i="6" s="1"/>
  <c r="J68" i="6" s="1"/>
  <c r="F100" i="10"/>
  <c r="F101" i="10"/>
  <c r="I84" i="6" s="1"/>
  <c r="J84" i="6" s="1"/>
  <c r="F102" i="10"/>
  <c r="I49" i="6" s="1"/>
  <c r="J49" i="6" s="1"/>
  <c r="F103" i="10"/>
  <c r="F104" i="10"/>
  <c r="F105" i="10"/>
  <c r="I37" i="6" s="1"/>
  <c r="J37" i="6" s="1"/>
  <c r="F106" i="10"/>
  <c r="I42" i="6" s="1"/>
  <c r="J42" i="6" s="1"/>
  <c r="F107" i="10"/>
  <c r="F108" i="10"/>
  <c r="F109" i="10"/>
  <c r="F110" i="10"/>
  <c r="F111" i="10"/>
  <c r="F112" i="10"/>
  <c r="I83" i="6" s="1"/>
  <c r="J83" i="6" s="1"/>
  <c r="F113" i="10"/>
  <c r="I25" i="6" s="1"/>
  <c r="J25" i="6" s="1"/>
  <c r="F114" i="10"/>
  <c r="F115" i="10"/>
  <c r="F116" i="10"/>
  <c r="F117" i="10"/>
  <c r="I74" i="6" s="1"/>
  <c r="J74" i="6" s="1"/>
  <c r="F118" i="10"/>
  <c r="F119" i="10"/>
  <c r="I89" i="6" s="1"/>
  <c r="J89" i="6" s="1"/>
  <c r="F120" i="10"/>
  <c r="F121" i="10"/>
  <c r="I38" i="6" s="1"/>
  <c r="J38" i="6" s="1"/>
  <c r="F122" i="10"/>
  <c r="F123" i="10"/>
  <c r="F124" i="10"/>
  <c r="I11" i="6" s="1"/>
  <c r="J11" i="6" s="1"/>
  <c r="F125" i="10"/>
  <c r="I64" i="6" s="1"/>
  <c r="J64" i="6" s="1"/>
  <c r="F126" i="10"/>
  <c r="I62" i="6" s="1"/>
  <c r="J62" i="6" s="1"/>
  <c r="F127" i="10"/>
  <c r="I24" i="6" s="1"/>
  <c r="J24" i="6" s="1"/>
  <c r="F128" i="10"/>
  <c r="F129" i="10"/>
  <c r="I36" i="6" s="1"/>
  <c r="J36" i="6" s="1"/>
  <c r="F130" i="10"/>
  <c r="I78" i="6" s="1"/>
  <c r="J78" i="6" s="1"/>
  <c r="F131" i="10"/>
  <c r="I75" i="6" s="1"/>
  <c r="J75" i="6" s="1"/>
  <c r="F132" i="10"/>
  <c r="I90" i="6" s="1"/>
  <c r="J90" i="6" s="1"/>
  <c r="F133" i="10"/>
  <c r="F134" i="10"/>
  <c r="F135" i="10"/>
  <c r="I29" i="6" s="1"/>
  <c r="J29" i="6" s="1"/>
  <c r="F136" i="10"/>
  <c r="F137" i="10"/>
  <c r="F138" i="10"/>
  <c r="I40" i="6" s="1"/>
  <c r="J40" i="6" s="1"/>
  <c r="F139" i="10"/>
  <c r="I76" i="6" s="1"/>
  <c r="J76" i="6" s="1"/>
  <c r="F140" i="10"/>
  <c r="F141" i="10"/>
  <c r="I45" i="6" s="1"/>
  <c r="J45" i="6" s="1"/>
  <c r="F142" i="10"/>
  <c r="F143" i="10"/>
  <c r="I26" i="6" s="1"/>
  <c r="J26" i="6" s="1"/>
  <c r="F144" i="10"/>
  <c r="I54" i="6" s="1"/>
  <c r="J54" i="6" s="1"/>
  <c r="F145" i="10"/>
  <c r="I18" i="6" s="1"/>
  <c r="J18" i="6" s="1"/>
  <c r="F146" i="10"/>
  <c r="I47" i="6" s="1"/>
  <c r="J47" i="6" s="1"/>
  <c r="F147" i="10"/>
  <c r="F148" i="10"/>
  <c r="I41" i="6" s="1"/>
  <c r="J41" i="6" s="1"/>
  <c r="F149" i="10"/>
  <c r="I70" i="6" s="1"/>
  <c r="J70" i="6" s="1"/>
  <c r="F150" i="10"/>
  <c r="F151" i="10"/>
  <c r="F152" i="10"/>
  <c r="F153" i="10"/>
  <c r="I94" i="6" s="1"/>
  <c r="J94" i="6" s="1"/>
  <c r="F154" i="10"/>
  <c r="F155" i="10"/>
  <c r="F156" i="10"/>
  <c r="F157" i="10"/>
  <c r="F158" i="10"/>
  <c r="I10" i="6" s="1"/>
  <c r="J10" i="6" s="1"/>
  <c r="F159" i="10"/>
  <c r="F160" i="10"/>
  <c r="I87" i="6" s="1"/>
  <c r="J87" i="6" s="1"/>
  <c r="F161" i="10"/>
  <c r="I92" i="6" s="1"/>
  <c r="J92" i="6" s="1"/>
  <c r="F162" i="10"/>
  <c r="I58" i="6" s="1"/>
  <c r="J58" i="6" s="1"/>
  <c r="F163" i="10"/>
  <c r="F164" i="10"/>
  <c r="I86" i="6" s="1"/>
  <c r="J86" i="6" s="1"/>
  <c r="F165" i="10"/>
  <c r="F166" i="10"/>
  <c r="I63" i="6" s="1"/>
  <c r="J63" i="6" s="1"/>
  <c r="F167" i="10"/>
  <c r="F168" i="10"/>
  <c r="F169" i="10"/>
  <c r="F170" i="10"/>
  <c r="F171" i="10"/>
  <c r="F172" i="10"/>
  <c r="F173" i="10"/>
  <c r="F174" i="10"/>
  <c r="F175" i="10"/>
  <c r="F176" i="10"/>
  <c r="I50" i="6" s="1"/>
  <c r="J50" i="6" s="1"/>
  <c r="F177" i="10"/>
  <c r="F178" i="10"/>
  <c r="F179" i="10"/>
  <c r="F180" i="10"/>
  <c r="F181" i="10"/>
  <c r="I91" i="6" s="1"/>
  <c r="J91" i="6" s="1"/>
  <c r="F2" i="10"/>
  <c r="I43" i="6" s="1"/>
  <c r="J43" i="6" s="1"/>
  <c r="J102" i="6" l="1"/>
  <c r="F105" i="6" s="1"/>
  <c r="F107" i="6" s="1"/>
  <c r="G7" i="6"/>
  <c r="G95" i="6" l="1"/>
  <c r="G94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48" i="8"/>
  <c r="C110" i="6" l="1"/>
  <c r="C108" i="6" l="1"/>
  <c r="C107" i="6"/>
  <c r="C112" i="6" s="1"/>
  <c r="C109" i="6" l="1"/>
  <c r="B90" i="8" l="1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" i="8" l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l="1"/>
  <c r="B93" i="6" s="1"/>
  <c r="B94" i="6" s="1"/>
  <c r="B95" i="6" s="1"/>
  <c r="B96" i="6" s="1"/>
  <c r="B97" i="6" s="1"/>
  <c r="B98" i="6" s="1"/>
  <c r="B99" i="6" s="1"/>
  <c r="B100" i="6" s="1"/>
  <c r="G102" i="6"/>
</calcChain>
</file>

<file path=xl/sharedStrings.xml><?xml version="1.0" encoding="utf-8"?>
<sst xmlns="http://schemas.openxmlformats.org/spreadsheetml/2006/main" count="567" uniqueCount="398">
  <si>
    <t>วันที่สั่งสินค้า</t>
  </si>
  <si>
    <t>สถานที่ส่งสินค้า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</si>
  <si>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</si>
  <si>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</si>
  <si>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</si>
  <si>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</si>
  <si>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</si>
  <si>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</si>
  <si>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</si>
  <si>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</si>
  <si>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</si>
  <si>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</si>
  <si>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</si>
  <si>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</si>
  <si>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</si>
  <si>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นม</t>
  </si>
  <si>
    <t>ไทม 5 บาท สตรอเบอรี่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</si>
  <si>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</si>
  <si>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</si>
  <si>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</si>
  <si>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</si>
  <si>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</si>
  <si>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</si>
  <si>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</si>
  <si>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</si>
  <si>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</si>
  <si>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</si>
  <si>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</si>
  <si>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</si>
  <si>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</si>
  <si>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</si>
  <si>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</si>
  <si>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</si>
  <si>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</si>
  <si>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</si>
  <si>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แขวน 5 บาท รวมรส</t>
  </si>
  <si>
    <t>ทอมมี่ แขวน 5 บาท โคล่า</t>
  </si>
  <si>
    <t>โตโร 5 บาท เนย (แถม1)</t>
  </si>
  <si>
    <t>โตโร 20 บาท ปาร์ตี้เนย</t>
  </si>
  <si>
    <t>โตโร 20 บาท อัลมอนด์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</si>
  <si>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</si>
  <si>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</si>
  <si>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</si>
  <si>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</si>
  <si>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</si>
  <si>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</si>
  <si>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</si>
  <si>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นมปรุงแต่งอัดเม็ด รสนม</t>
  </si>
  <si>
    <t>นมปรุงแต่งอัดเม็ด รสช็อค</t>
  </si>
  <si>
    <t xml:space="preserve">ข้าวเกรียบกุ้ง  จอมพล </t>
  </si>
  <si>
    <t>รายการ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</si>
  <si>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</si>
  <si>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</si>
  <si>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</si>
  <si>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</si>
  <si>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</si>
  <si>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</si>
  <si>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</si>
  <si>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</si>
  <si>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</si>
  <si>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</si>
  <si>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</si>
  <si>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</si>
  <si>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</si>
  <si>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</si>
  <si>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</si>
  <si>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</si>
  <si>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น้ำตาลทรายขาว</t>
  </si>
  <si>
    <t>ข้าวเกรียบหลอด รสกุ้งกระเทียม ตรายูนิทิวบ์</t>
  </si>
  <si>
    <t>นมอัดเม็ด 7.5g.   (5 บาท)(1X12X12)</t>
  </si>
  <si>
    <t>ถั่วลิสงอบกรอบ รสบาร์บิคิว ( โหล) </t>
  </si>
  <si>
    <t>ถั่วลิสงอบกรอบ รสไก่  ( โหล) </t>
  </si>
  <si>
    <t>ปลาแผ่น รสปลาหมึก ตราโอฟิช (แผง)</t>
  </si>
  <si>
    <t>แก๊ป 5 บาท ช็อคโกแลต (ชุดโชว์)</t>
  </si>
  <si>
    <t>ทอมมี่ชุดโชว์ 5 บาท รวมรส ส้ม/เลมอน/สตรอฯผสมวิตามินC</t>
  </si>
  <si>
    <t>น้ำตาลทรายขาว ตรายูไนเต็ด</t>
  </si>
  <si>
    <t>รายการสินค้า</t>
  </si>
  <si>
    <t>รหัสสินค้า</t>
  </si>
  <si>
    <t>ลำดับ</t>
  </si>
  <si>
    <t>เบอร์โทรติดต่อ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</si>
  <si>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</si>
  <si>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</si>
  <si>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</si>
  <si>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</si>
  <si>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</si>
  <si>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</si>
  <si>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ไทม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</si>
  <si>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</si>
  <si>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</si>
  <si>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</si>
  <si>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</si>
  <si>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</si>
  <si>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</si>
  <si>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ฟุตบอลช็อกโกแลต </t>
  </si>
  <si>
    <t>โยโย 5 บ.</t>
  </si>
  <si>
    <t>โยโย 20 บ.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</si>
  <si>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</si>
  <si>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</si>
  <si>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</si>
  <si>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</si>
  <si>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</si>
  <si>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</si>
  <si>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</si>
  <si>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</si>
  <si>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</si>
  <si>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</si>
  <si>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</si>
  <si>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</si>
  <si>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</si>
  <si>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</si>
  <si>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</si>
  <si>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</si>
  <si>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โยโย บับเบิ้ล</t>
  </si>
  <si>
    <t>(1X6X6)</t>
  </si>
  <si>
    <t>จำนวนสั่ง</t>
  </si>
  <si>
    <t>(1x6x12)</t>
  </si>
  <si>
    <t>สินค้า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</si>
  <si>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</si>
  <si>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</si>
  <si>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</si>
  <si>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ลูกอมสอดไส้รสมะขาม 8 เม็ด (1x6x12)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</si>
  <si>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</si>
  <si>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</si>
  <si>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</si>
  <si>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>บ๊วย 180 เม็ด(1X6X180)</t>
  </si>
  <si>
    <t>123 ซ่าส์ รวมรส 180 เม็ด(1X6X180)</t>
  </si>
  <si>
    <t>คอฟฟี่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</si>
  <si>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</si>
  <si>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</si>
  <si>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</si>
  <si>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</si>
  <si>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…………………..……ผู้อนุมัติ วันที่......................</t>
  </si>
  <si>
    <t>พลาสติกPremium</t>
  </si>
  <si>
    <t xml:space="preserve">ขนมขาไก่ รสกระเทียมพริกไทย ตราก๋าไก่ (โหล)  </t>
  </si>
  <si>
    <t>ข้าวโพดอบกรอบ รุ่น 5บ.
(1x12x12) 15 g.</t>
  </si>
  <si>
    <t>ยูไนเต็ดฮอทดอท รสไส้กรอกรมควัน รุ่น5บ.</t>
  </si>
  <si>
    <t>ยูไนเต็ดฮอทดอท รสพิซซ่าไส้กรอกสไตล์อิตาเลี่ยน รุ่น5บ.</t>
  </si>
  <si>
    <t>ข้าวโพดอบกรอบ รุ่น 20 บ.
(1x8x3) 15 g.</t>
  </si>
  <si>
    <t>ยูไนเต็ดฮอทดอท รสไส้กรอกรมควัน รุ่น20บ.</t>
  </si>
  <si>
    <t xml:space="preserve"> รุ่น 5บ.</t>
  </si>
  <si>
    <t>ยูไนเต็ดล็อบสเตอร์ รส Hot&amp;Spicy  ( 20g.)</t>
  </si>
  <si>
    <t>แก๊ป 5 บาท รสต้มยำ</t>
  </si>
  <si>
    <t>ชื่อศูนย์/หน่วย</t>
  </si>
  <si>
    <t>ชื่อผจก.ศูนย์/ชื่อAdmin</t>
  </si>
  <si>
    <t xml:space="preserve">ขนมขาไก่ทรงเครื่อง ตราก๋าไก่ (โหล)  </t>
  </si>
  <si>
    <t>ราคาศูนย์ขาย</t>
  </si>
  <si>
    <t>ปลาแผ่น 5.5g(1x24x12)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</si>
  <si>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</si>
  <si>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</si>
  <si>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ขนมปังกรอบ รุ่น 5บ.
(1x12x12) 30 g.</t>
  </si>
  <si>
    <t>…………………..……ผู้ส่งสินค้า วันที่...................</t>
  </si>
  <si>
    <t xml:space="preserve">                …………………..……ผู้รับสินค้า วันที่......................</t>
  </si>
  <si>
    <t>โหล</t>
  </si>
  <si>
    <t>ลูกอม กระปุก</t>
  </si>
  <si>
    <t>ตะแกรงใหญ่</t>
  </si>
  <si>
    <t>ชั้นวางโชว์</t>
  </si>
  <si>
    <t>ท.เที่ยง ขนส่ง</t>
  </si>
  <si>
    <t>รหัส</t>
  </si>
  <si>
    <t>จำนวนรถที่จัดส่ง(คัน) ขนาดรถบรรทุก 10 ล้อcontianner</t>
  </si>
  <si>
    <t>*** ปริมาณสินค้าที่เตรียมรถจัดส่ง***</t>
  </si>
  <si>
    <t>ขนม/หีบ</t>
  </si>
  <si>
    <t>น้ำตาล/กส.</t>
  </si>
  <si>
    <t>รวมขนม+น้ำตาล</t>
  </si>
  <si>
    <t>ตะแกรง/ตัว</t>
  </si>
  <si>
    <t>พรี่เมี่ยม/โหล</t>
  </si>
  <si>
    <t>Total</t>
  </si>
  <si>
    <t>สรุป</t>
  </si>
  <si>
    <t>จำนวน</t>
  </si>
  <si>
    <t>โยโย</t>
  </si>
  <si>
    <t>โยโย เลิฟเบอร์รี่ 18g. (1X12X12)</t>
  </si>
  <si>
    <t>**คำนวนเต็มคันรถ=  0.98-1.00 คัน **</t>
  </si>
  <si>
    <t>ยูไนเต็ดกาแล็กซี่ ข้าวโพดอบกรอบ รสนมฮอกไกโด20g.</t>
  </si>
  <si>
    <t>กล่องเอนกประสงค์</t>
  </si>
  <si>
    <t>กาละมังวงรี</t>
  </si>
  <si>
    <t>กระจาดตากปลา</t>
  </si>
  <si>
    <t>กล่องกลมมีฝา(กลม)-ชามสลัด</t>
  </si>
  <si>
    <t>ปริมาตรทั้งหมด</t>
  </si>
  <si>
    <t>ปริมาตร</t>
  </si>
  <si>
    <t>ItemCode</t>
  </si>
  <si>
    <t>ItemName</t>
  </si>
  <si>
    <t>U_Height</t>
  </si>
  <si>
    <t>U_Width</t>
  </si>
  <si>
    <t>U_Length</t>
  </si>
  <si>
    <t>โยโย รวมรส 80g 1x24x16</t>
  </si>
  <si>
    <t>ทอมมี่ 2 บ. 8g  1x18x24</t>
  </si>
  <si>
    <t>ยูนิ ช็อกโกแลต 12g 1x12x24</t>
  </si>
  <si>
    <t>UNI CHOCOLATE WAFER 12 g.1x12x24</t>
  </si>
  <si>
    <t>เซียงไฮจัมโบ้ รสสตรอเบอร์รี่ 12.8g 1x12x24(Pro)</t>
  </si>
  <si>
    <t>โตโร รสซูปเปอร์คาราเมล18g 1x12x12</t>
  </si>
  <si>
    <t>YOYO GRAPE  80 g  1x24x16 (Myanmar)</t>
  </si>
  <si>
    <t>UNI  VANILLA WAFER 12g. 1x12x24 (Myanmar)</t>
  </si>
  <si>
    <t>เซียงไฮ เคลือบวานิลา 6g 1x36x15</t>
  </si>
  <si>
    <t>เซียงไฮ เคลือบช็อกโกแลต 6g 1x36x15 P.6</t>
  </si>
  <si>
    <t>ลูกอมสอดไส้รสมะขาม 3g.1x6x12 (8 เม็ด)</t>
  </si>
  <si>
    <t>ข้าวโพดกรอบรสบาร์บีคิว ตราบิ๊กนอยส์ 20g. 1x12x12 (แถม)</t>
  </si>
  <si>
    <t>ลูกอมเคี้ยวหนึบตราซาการ่า รสบัตเตอร์ 22.5 g. 1x12x12</t>
  </si>
  <si>
    <t>ข้าวโพดกรอบ รสมะเขือเทศ ตรา บิ๊กนอยส์ 22 g 1x12x12</t>
  </si>
  <si>
    <t>ชอคโกแลตยูไนเต็ดฟุตบอล 1x12x60 (ขวด60ม.)</t>
  </si>
  <si>
    <t>ไทม ส้ม 34g 1x12x12 (แถม 2)</t>
  </si>
  <si>
    <t>โตโร รสคาราชีส 55g 1x24</t>
  </si>
  <si>
    <t>โยโย บับเบิ้ล  องุ่น 36.8 g. 1x6x6</t>
  </si>
  <si>
    <t>แก๊ป สตรอเบอร์รี่15g 1x12x12</t>
  </si>
  <si>
    <t>โตโร ปาร์ตี้เนย 80g 1x24 P.4</t>
  </si>
  <si>
    <t>ไทม มะพร้าว 34g. 1x12x12 (แถม2)</t>
  </si>
  <si>
    <t>เซียงไฮบ๊วย 3g 1x24x100</t>
  </si>
  <si>
    <t>เซียงไฮจัมโบ้ รสช็อกโกแลต 12.8g 1x12x24</t>
  </si>
  <si>
    <t>United Butterscotch 1x24x140g / Korea</t>
  </si>
  <si>
    <t>โยโย Tropical Fruit 80g  1x24x16</t>
  </si>
  <si>
    <t>โยโย องุ่น 20g 1x12x12 Pro</t>
  </si>
  <si>
    <t>เซียงไฮ เคลือบสตรอเบอร์รี่  6g 1x36x12</t>
  </si>
  <si>
    <t>โยโย เบอร์รี่มิกซ์ 80g 1x24x16</t>
  </si>
  <si>
    <t>ยูไนเต็ดอัลมอนด์ Choc. &amp; White 275g. 1x12x50</t>
  </si>
  <si>
    <t>สาหร่ายย่างยูนิ555 รสดั้งเดิม 3g 1x12x12(แถม2)</t>
  </si>
  <si>
    <t>เซียงไฮ ซูปเปอร์จัมโบ้ รสช็อกโกแลต 38 g. 1x12x12 (Pro)</t>
  </si>
  <si>
    <t>ข้าวเกรียบหลอด รสมะเขือเทศ ตรายูไนเต็ด 15g. 1x12x12</t>
  </si>
  <si>
    <t>เซียงไฮ ซูปเปอร์จัมโบ้ รสนม 38 g. 1x12x12 (Pro)</t>
  </si>
  <si>
    <t>ทอมมี่กลิ่นผลไม้ ผสมวิตามินซี 18 g. 1x12x12</t>
  </si>
  <si>
    <t>YOYO ASSORTED 20g  1x12x12(Myanmar)</t>
  </si>
  <si>
    <t>ยูไนเต็ดอัลมอนด์ 275 g 1x12x50 (Makro)</t>
  </si>
  <si>
    <t>ยูไนเต็ดล็อบสเตอร์ รสฮอตแอนด์สไปซี่ 20 g 1x12x12</t>
  </si>
  <si>
    <t>แก๊ป ช็อกโกแลต 15g 1x12x12</t>
  </si>
  <si>
    <t>โยโย รวมรส 20g 1x12x12 Pro</t>
  </si>
  <si>
    <t>ไทม สตรอเบอร์รี่ 34g 1x12x12  (แถม 2)</t>
  </si>
  <si>
    <t>ทอมมี่  18 g. 1x12x12</t>
  </si>
  <si>
    <t>แก๊ป รสมะม่วง 20 g.  1x6x12</t>
  </si>
  <si>
    <t>ไทม ช็อกโกแลต 34g 1x12x12 (แถม 2)</t>
  </si>
  <si>
    <t>โตโร รสซูปเปอร์คาราเมล  55g 1x24</t>
  </si>
  <si>
    <t>ทอมมี่  18 g. 1x6x24 P.6</t>
  </si>
  <si>
    <t>โตโร  รสอัลมอนด์  60 g. 1x8x3 (Pack.3)</t>
  </si>
  <si>
    <t>อัลมอนด์ผสมช็อกโกแลต (Crunchy bar) 19 g. (1x6x12)</t>
  </si>
  <si>
    <t>YOYO COLA  20g  1x12x12 (Myanmar)</t>
  </si>
  <si>
    <t>โตโร ปาร์ตี้เนย 80g 1x24</t>
  </si>
  <si>
    <t>ยูไนเต็ดอัลมอนด์ White&amp;Dark  247.5g.  1x12x45</t>
  </si>
  <si>
    <t>นมปรุงแต่งชนิดเม็ด รสหวาน ตราซาการ่า 7.5g.1x12x12</t>
  </si>
  <si>
    <t>ข้าวโพดกรอบตราบิ๊กนอยส์ รสดั้งเดิม 60 กรัม 1x8x3(P.3)</t>
  </si>
  <si>
    <t>เซียงไฮ เคลือบสตรอเบอร์รี่  6g 1x36x15</t>
  </si>
  <si>
    <t>ข้าวโพดกรอบรสดั้งเดิม ตราบิ๊กนอยส์ 20g. 1x12x12 (แถม)</t>
  </si>
  <si>
    <t>ซาการ่า นม 1x24x20</t>
  </si>
  <si>
    <t>สาหร่ายย่างยูนิ555 รสดั้งเดิม 3.25g. 1x12x12 (Pro)</t>
  </si>
  <si>
    <t>ลูกอมบ๊วยเซียงไฮ้ 1x6x180</t>
  </si>
  <si>
    <t>แฟมขวด 5 บ. 18g 1x12x12</t>
  </si>
  <si>
    <t>เซียงไฮดาร์ค เคลือบช็อกโกแลต 6g 1x36x15</t>
  </si>
  <si>
    <t>เซียงไฮ เคลือบช็อกโกแลต 6g 1x36x12 P.6</t>
  </si>
  <si>
    <t>เซียงไฮดาร์ค เคลือบช็อกโกแลต 6g 1x36x12</t>
  </si>
  <si>
    <t>สาหร่ายย่างยูนิ555 รสดั้งเดิม 3 g 1x24x12 แผง (แถม 1 ซอง)</t>
  </si>
  <si>
    <t>โตโร  รสเนย  80 g. 1x8x3 (Pack.3)</t>
  </si>
  <si>
    <t>ยูไนเต็ดอัลมอนด์ 2TONE 275 g. 1x12x50</t>
  </si>
  <si>
    <t>YOYO ASSORTED 80 g  1x24x16 (Myanmar)</t>
  </si>
  <si>
    <t>ปลาแผ่นกรอบรสปลาหมึก 5.5 g. 1x24x12+1 (แผง)</t>
  </si>
  <si>
    <t>เซียงไฮ เคลือบช็อกโกแลต 6g 1x36x15</t>
  </si>
  <si>
    <t>สาหร่ายย่างยูนิ555 รสเข้มข้น 3g 1x12x12 (แถม 2)</t>
  </si>
  <si>
    <t>โยโย รวมรส  1x6x90</t>
  </si>
  <si>
    <t>ลูกอมยูไนเต็ดคอฟฟี่  1x6x180</t>
  </si>
  <si>
    <t>แก๊ป รสทุเรียน20 g.  1x6x12</t>
  </si>
  <si>
    <t>ยูไนเต็ดอัลมอนด์ทูโทนบาร์ (ช็อก&amp;ไวท์) 19 g. (1x6x12)</t>
  </si>
  <si>
    <t>นมปรุงแต่งชนิดเม็ด รสช็อกโกแลต ตราซาการ่า 7.5g.1x12x12</t>
  </si>
  <si>
    <t>ขนมขาไก่ รสกระเทียมพริกไทยเข้มข้น ตราก๋าไก่ 30 g 1x12x12</t>
  </si>
  <si>
    <t>เซียงไฮ เคลือบวานิลา 6g 1x36x15  P.6</t>
  </si>
  <si>
    <t>โยโยองุ่น แอปเปิ้ล 20 g.  1x12x12 (แถม 1)</t>
  </si>
  <si>
    <t>ลูกอมเคี้ยวหนึบซาการ่า รสนม 1X6X90</t>
  </si>
  <si>
    <t>ลูกอมเคี้ยวหนึบรสช็อกโกแลต ตราซาการ่า 1X12X12 (5 เม็ด 5 บาท)</t>
  </si>
  <si>
    <t>แก๊ป ชอกโกแลต 21g 1x12x12 (ชุดโชว์)</t>
  </si>
  <si>
    <t>เซียงไฮบ๊วย 3g 1x6x12</t>
  </si>
  <si>
    <t>ยูไนเต็ดอัลมอนด์บาร์ 1x6x12</t>
  </si>
  <si>
    <t>เซียงไฮ เคลือบวานิลา 6g  1x36x12</t>
  </si>
  <si>
    <t>เซียงไฮจัมโบ้ ดาร์ค 12.8g 1x12x24</t>
  </si>
  <si>
    <t>ยูไนเต็ดอัลมอนด์ Choc. &amp; White 247.5g. 1x12x45</t>
  </si>
  <si>
    <t>ยูไนเต็ด วูดดี้บาร์ 15 g. 1x12x12</t>
  </si>
  <si>
    <t>บิ๊กนอยส์รสดั้งเดิม 60g 1x18</t>
  </si>
  <si>
    <t>ลูกอม123ซ่าส์1x6x180</t>
  </si>
  <si>
    <t>Yoyo Bubble Cola Boxset 1x6x8</t>
  </si>
  <si>
    <t>ข้าวเกรียบกุ้ง ตราจอมพล 1x12x12</t>
  </si>
  <si>
    <t>เซียงไฮ เคลือบนม 6g 1x36x12</t>
  </si>
  <si>
    <t>สาหร่ายย่างยูนิ555 รสเข้มข้น 3.25g 1x12x12 (Pro)</t>
  </si>
  <si>
    <t>ยูไนเต็ดอัลมอนด์ขวด 715g. 1x6x130</t>
  </si>
  <si>
    <t>ลูกอมรสบ๊วย ตราเซียงไฮ 45 g 1x6x12 (15 เม็ด)</t>
  </si>
  <si>
    <t>โตโร อัลมอนด์  60g 1x24 (P.4)</t>
  </si>
  <si>
    <t>โตโร อัลมอนด์  60g 1x24</t>
  </si>
  <si>
    <t>ลูกอมสอดไส้รสมะขาม 3g.1x6x180(180เม็ด)</t>
  </si>
  <si>
    <t>Tommy Fruity  20g 1x6x24 Hang (Myanmar)</t>
  </si>
  <si>
    <t>ถั่วลิสงอบกรอบรสไก่ 19 g. 1x12x12 (ถุงโหล)</t>
  </si>
  <si>
    <t>ทอมมี่  18 g. 1x6x24</t>
  </si>
  <si>
    <t>ข้าวโพดกรอบตราบิ๊กนอยส์ รส BBQ 60 กรัม 1x8x3(P.3)</t>
  </si>
  <si>
    <t>Yoyo Bubble Grape Boxset 1x6x8</t>
  </si>
  <si>
    <t>โยโย โคลา 20g. 1x12x12</t>
  </si>
  <si>
    <t>โยโย องุ่น 80g 1x24x16</t>
  </si>
  <si>
    <t>เซียงไฮจัมโบ้ รสนม 12.8g 1x12x24 (Pro)</t>
  </si>
  <si>
    <t>โตโร เนย 25g 1x12x12</t>
  </si>
  <si>
    <t>United Coffee Candy 1x24x140g / Korea</t>
  </si>
  <si>
    <t>ไทม บัตเตอร์เนย 34g 1x12x12 (แถม 2)</t>
  </si>
  <si>
    <t>Tommy  Jelly Bean 20g. 1x6x24 (Vietnam)</t>
  </si>
  <si>
    <t>ถั่วลิสงเคลือบอบกรอบ รส BBQ 19 g 1x12x12</t>
  </si>
  <si>
    <t>แก๊ป รสต้มยำ 15 g. 1x12x12</t>
  </si>
  <si>
    <t>เซียงไฮบ๊วย 3g 1x48x40</t>
  </si>
  <si>
    <t>เซียงไฮ เคลือบนม 6g 1x36x15  P.6</t>
  </si>
  <si>
    <t>ยูไนเต็ดอัลมอนด์ 66g 1x24x12</t>
  </si>
  <si>
    <t>สาหร่ายย่าง รสซอสญี่ปุ่น ตรายูนิ 555  3.25 g 1x12x12</t>
  </si>
  <si>
    <t>YOYO BERRY   80 g  1x24x16 (Myanmar)</t>
  </si>
  <si>
    <t>ยูไนเต็ดฮอทดอก รสไส้กรอกรมควัน  20 g. 1x12x12</t>
  </si>
  <si>
    <t>YOYO GRAPE  20g  1x12x12(Myanmar)</t>
  </si>
  <si>
    <t>โยโย องุ่น 20g 1x12x12</t>
  </si>
  <si>
    <t>โยโย รวมรส 80g 1x24x16  P.6</t>
  </si>
  <si>
    <t>ลูกอมซาการ่านม 1x12x50</t>
  </si>
  <si>
    <t>เซียงไฮจัมโบ้ รสช็อกโกแลต 12.8g 1x12x24 (Pro)</t>
  </si>
  <si>
    <t>ลูกอมสอดไส้รสมะขาม 3g.1x24x100(100เม็ด)</t>
  </si>
  <si>
    <t>123 ซ่าส์ 1x24x100</t>
  </si>
  <si>
    <t>แก๊ป รสนม 15g 1x12x12</t>
  </si>
  <si>
    <t>ลูกอมยูไนเต็ดบัตเตอร์สกอตซ์ 2.5 g 1x36x50</t>
  </si>
  <si>
    <t>ยูไนเต็ดฟุตบอล 1x12x25 (new)</t>
  </si>
  <si>
    <t>ข้าวเกรียบกุ้ง ตราจอมพล 1x12x12 (N)</t>
  </si>
  <si>
    <t>ข้าวโพดกรอบ รสดั้งเดิม ตรา บิ๊กนอยส์ 22 g 1x12x12</t>
  </si>
  <si>
    <t>ยูไนเต็ดฮอทดอก รสพิซซ่าไส้กรอกสไตล์อิตาเลียน 20 g 1x12x12</t>
  </si>
  <si>
    <t>โยโย สตรอเบอร์รี่ 80g 1x24x16</t>
  </si>
  <si>
    <t>ไทม ช็อกโกแลต 34g 1x12x12</t>
  </si>
  <si>
    <t>ยูไนเต็ดวู้ดดี้ 6.5g  1x12x50</t>
  </si>
  <si>
    <t>โยโยองุ่น แอปเปิ้ล 1x24x16  P.6</t>
  </si>
  <si>
    <t>โยโยองุ่น แอปเปิ้ล 1x24x16</t>
  </si>
  <si>
    <t>โยโยองุ่น แอปเปิ้ล 20 g. 1x12x12</t>
  </si>
  <si>
    <t>ข้าวโพดกรอบ รสบาร์บีคิว ตรา บิ๊กนอยส์ 22 g 1x12x12</t>
  </si>
  <si>
    <t>โยโย องุ่น 80g 1x24x16 P.6</t>
  </si>
  <si>
    <t>โยโย บับเบิ้ล โคล่า 36.8 g. 1x6x6</t>
  </si>
  <si>
    <t>ยูนิทิวบ์ รสกุ้งกระเทียม 15 g 1x12x12</t>
  </si>
  <si>
    <t>ยูไนเต็ดอัลมอนด์ 275g 1x12x50</t>
  </si>
  <si>
    <t>โตโรเนย 25 g 1x12x12 รุ่นแถม</t>
  </si>
  <si>
    <t>ไทม นม 34g 1x12x12  (แถม 2)</t>
  </si>
  <si>
    <t>ทอมมี่โคล่า  18 g. 1x12x12</t>
  </si>
  <si>
    <t>ทอมมี่โซดามิกซ์ 18 g. 1x6x24</t>
  </si>
  <si>
    <t>โยโย โยเกริ์ต  20 g. 1x12x12</t>
  </si>
  <si>
    <t>ลูกอมเคี้ยวหนึบรสช็อกโกแลต ตราซาการ่า กระปุก 90 เม็ด 1X6X90</t>
  </si>
  <si>
    <t>UNI CHOCOLATE  WAFER 12g. 1x12x24 (Myanmar)</t>
  </si>
  <si>
    <t>YOYO GRAPE &amp; APPLE  20g  1x12x12(Myanmar)</t>
  </si>
  <si>
    <t>ข้าวโพดกรอบรสมะเขือเทศ ตรา บิ๊กนอยส์ 20g. 1x12x12 (แถม)</t>
  </si>
  <si>
    <t>ยูไนเต็ดกาแล็กซี รสนมฮอกไกโด 20 g 1x12x12</t>
  </si>
  <si>
    <t>ยูนิ วานิลา 12g 1x12x24</t>
  </si>
  <si>
    <t>UNI VANILLA WAFER 12 g.1x12x24</t>
  </si>
  <si>
    <t>ยูไนเต็ดอัลมอนด์ 247.5g 1x12x45</t>
  </si>
  <si>
    <t>ทอมมี่  30 g. 1x6x12</t>
  </si>
  <si>
    <t>เซียงไฮ เคลือบนม 6g 1x36x15</t>
  </si>
  <si>
    <t>ยูไนเต็ดอัลมอนด์ชุดโชว์ 220 g. 1x12x40 (New)</t>
  </si>
  <si>
    <t>ขนมขาไก่รสทรงเครื่อง ตรา ก๋าไก่ 30 g. 1x12x12 (ถุงโหล)</t>
  </si>
  <si>
    <t>ยูไนเต็ดล็อบสเตอร์ รสล็อบสเตอร์กระเทียมพริกไทย 20 g 1x12x12</t>
  </si>
  <si>
    <t>ลูกอมเคี้ยวหนึบซาการ่า รสนม 1X12X12 (5 เม็ด)</t>
  </si>
  <si>
    <t>GAP CHOCOLATE BISCUIT STICK 23g 1x12x12 (Myanmar)</t>
  </si>
  <si>
    <t>ปลาเส้น Ofish Original  7.5 g. 1x12x12</t>
  </si>
  <si>
    <t>บิ๊กนอยส์รสบาร์บีคิว 60g 1x18</t>
  </si>
  <si>
    <t>123 ซ่าส์โคล่า 1x24x100</t>
  </si>
  <si>
    <t>โยโย พลัสองุ่น 80g 1x24x16</t>
  </si>
  <si>
    <t>เซียงไฮ เคลือบช็อกโกแลต 6g 1x36x12</t>
  </si>
  <si>
    <t>เซียงไฮจัมโบ้ ดาร์ค 12.8g 1x12x24 (Pro)</t>
  </si>
  <si>
    <t>สาหร่ายย่างยูนิ555 รสเข้มข้น 3 g 1x24x12 แผง (แถม 1 ซอง)</t>
  </si>
  <si>
    <t>โยโย องุ่น 80g 1x24x16 P.2</t>
  </si>
  <si>
    <t>เซียงไฮจัมโบ้ รสนม 12.8g 1x12x24</t>
  </si>
  <si>
    <t>เซียงไฮ เคลือบสตรอเบอรี่  6g 1x36x15  P.6</t>
  </si>
  <si>
    <t>ยูไนเต็ดอัลมอนด์ 22g 1x6x12</t>
  </si>
  <si>
    <t>ยูไนเต็ดอัลมอนด์ White&amp;Dark  275g.  1x12x50</t>
  </si>
  <si>
    <t>ทอมมี่โคล่า  18 g. 1x6x24</t>
  </si>
  <si>
    <t>โยโย โยเกริ์ต 80 g. 1x24x16</t>
  </si>
  <si>
    <t>ทอมมี่โซดามิกซ์  18 g. 1x12x12</t>
  </si>
  <si>
    <t>FAM Bottie  18 g  1x12x12(Box) (Myanmar)</t>
  </si>
  <si>
    <t>ลูกอมยูไนเต็ดคอฟฟี่ 2.5g 1X36X50</t>
  </si>
  <si>
    <t>ขนมข้าวโพดอบกรอบ รสไส้กรอกรมควัน 85 g. 1x8x3</t>
  </si>
  <si>
    <t>Volume</t>
  </si>
  <si>
    <t>** สินค้าที่ต้องการด่วนให้ ใส่ เลข 1 ในช่องหมายเหตุ **</t>
  </si>
  <si>
    <t>ฟุตบอล60เม็ด</t>
  </si>
  <si>
    <t>วู้ดดี้บาร์</t>
  </si>
  <si>
    <t>ฟุตบอลทอย</t>
  </si>
  <si>
    <t>โยโยเลิฟ เบอร์รี่</t>
  </si>
  <si>
    <t>ข้าวเกรียบหลอด</t>
  </si>
  <si>
    <t>นมอัดเม็ด 5บ.</t>
  </si>
  <si>
    <t>ถั่วลิสงอบกรอบ</t>
  </si>
  <si>
    <t>ปลาแผ่น</t>
  </si>
  <si>
    <t xml:space="preserve">ปลาเส้น </t>
  </si>
  <si>
    <t>ขนมปังกรอบ 5บ.</t>
  </si>
  <si>
    <t>ข้าวโพดอบกรอบ 5บ.</t>
  </si>
  <si>
    <t>ข้าวโพดอบกรอบ 20บ.</t>
  </si>
  <si>
    <t>พลาสติก</t>
  </si>
  <si>
    <t>SH 1 บ.</t>
  </si>
  <si>
    <t>SH 2 บ.</t>
  </si>
  <si>
    <t>SH 5 บ.</t>
  </si>
  <si>
    <t>Time 5 บ.</t>
  </si>
  <si>
    <t>CH 50ม.</t>
  </si>
  <si>
    <t>CH 130ม.</t>
  </si>
  <si>
    <t xml:space="preserve">CH Bar </t>
  </si>
  <si>
    <t xml:space="preserve">CH Bar  </t>
  </si>
  <si>
    <t>ลูกอม 5 บาท</t>
  </si>
  <si>
    <t>ลูกอม 100 ม.</t>
  </si>
  <si>
    <t xml:space="preserve">บิ๊กนอยส์    </t>
  </si>
  <si>
    <t>จอมพล</t>
  </si>
  <si>
    <t>ล็อบสเตอร์</t>
  </si>
  <si>
    <t>กาแล็กซี่</t>
  </si>
  <si>
    <t>น้ำตาลทราย</t>
  </si>
  <si>
    <t>รวมปริมาตร</t>
  </si>
  <si>
    <t>รวมจำนวนสั่ง</t>
  </si>
  <si>
    <t>ถาด</t>
  </si>
  <si>
    <t>All marketing All marketing ศูนย์ฯนครสวรรค์</t>
  </si>
  <si>
    <t xml:space="preserve">20/5 ถนนอัมรินทร์วิถี ตำบลปากน้ำโพ อำเภอเมืองนครสวรรค์ จังหวัดนครสวรรค์ </t>
  </si>
  <si>
    <t>เจษฏา ก้อนทอง (เบนซ์)</t>
  </si>
  <si>
    <t>096-8076523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</si>
</sst>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7"/>
      <name val="Tahoma"/>
      <family val="2"/>
      <scheme val="minor"/>
    </font>
    <font>
      <sz val="17"/>
      <color theme="1"/>
      <name val="Tahoma"/>
      <family val="2"/>
      <scheme val="minor"/>
    </font>
    <font>
      <sz val="17"/>
      <name val="Tahoma"/>
      <family val="2"/>
      <charset val="222"/>
      <scheme val="minor"/>
    </font>
    <font>
      <sz val="17"/>
      <name val="Calibri Light"/>
      <family val="2"/>
    </font>
    <font>
      <sz val="17"/>
      <color rgb="FFFF0000"/>
      <name val="Tahoma"/>
      <family val="2"/>
      <scheme val="minor"/>
    </font>
    <font>
      <sz val="17"/>
      <color theme="1"/>
      <name val="Calibri Light"/>
      <family val="2"/>
    </font>
    <font>
      <sz val="17"/>
      <color theme="1"/>
      <name val="Tahoma"/>
      <family val="2"/>
      <scheme val="major"/>
    </font>
    <font>
      <b/>
      <sz val="17"/>
      <name val="Tahoma"/>
      <family val="2"/>
      <scheme val="minor"/>
    </font>
    <font>
      <b/>
      <sz val="17"/>
      <name val="Tahoma"/>
      <family val="2"/>
      <charset val="222"/>
      <scheme val="minor"/>
    </font>
    <font>
      <sz val="17"/>
      <color rgb="FFFF0000"/>
      <name val="Tahoma"/>
      <family val="2"/>
      <charset val="222"/>
      <scheme val="minor"/>
    </font>
    <font>
      <sz val="24"/>
      <color rgb="FFFF0000"/>
      <name val="Tahoma"/>
      <family val="2"/>
      <charset val="222"/>
      <scheme val="minor"/>
    </font>
    <font>
      <sz val="15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0" fillId="8" borderId="0" xfId="0" applyFill="1"/>
    <xf numFmtId="0" fontId="4" fillId="0" borderId="0" xfId="0" applyFont="1" applyFill="1" applyAlignment="1" applyProtection="1">
      <alignment horizontal="left"/>
    </xf>
    <xf numFmtId="0" fontId="6" fillId="0" borderId="0" xfId="0" applyFont="1"/>
    <xf numFmtId="0" fontId="4" fillId="0" borderId="0" xfId="0" applyFont="1" applyFill="1" applyProtection="1"/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9" borderId="24" xfId="0" applyFont="1" applyFill="1" applyBorder="1" applyAlignment="1" applyProtection="1">
      <alignment horizontal="center" vertical="center"/>
    </xf>
    <xf numFmtId="187" fontId="4" fillId="0" borderId="23" xfId="1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</xf>
    <xf numFmtId="0" fontId="6" fillId="0" borderId="4" xfId="0" applyFont="1" applyBorder="1"/>
    <xf numFmtId="0" fontId="6" fillId="0" borderId="3" xfId="0" applyFont="1" applyBorder="1"/>
    <xf numFmtId="0" fontId="4" fillId="0" borderId="21" xfId="0" applyFont="1" applyFill="1" applyBorder="1" applyAlignment="1" applyProtection="1">
      <alignment horizont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vertical="center"/>
    </xf>
    <xf numFmtId="187" fontId="4" fillId="2" borderId="7" xfId="1" applyNumberFormat="1" applyFont="1" applyFill="1" applyBorder="1" applyAlignment="1" applyProtection="1">
      <alignment horizontal="center" vertical="center"/>
    </xf>
    <xf numFmtId="2" fontId="4" fillId="9" borderId="7" xfId="1" applyNumberFormat="1" applyFont="1" applyFill="1" applyBorder="1" applyAlignment="1" applyProtection="1">
      <alignment vertical="center"/>
      <protection locked="0"/>
    </xf>
    <xf numFmtId="187" fontId="4" fillId="2" borderId="7" xfId="1" applyFont="1" applyFill="1" applyBorder="1" applyAlignment="1" applyProtection="1">
      <alignment vertical="center"/>
    </xf>
    <xf numFmtId="0" fontId="4" fillId="2" borderId="36" xfId="0" applyFont="1" applyFill="1" applyBorder="1" applyProtection="1">
      <protection locked="0"/>
    </xf>
    <xf numFmtId="187" fontId="6" fillId="0" borderId="41" xfId="1" applyFont="1" applyBorder="1"/>
    <xf numFmtId="187" fontId="6" fillId="0" borderId="20" xfId="1" applyFont="1" applyBorder="1"/>
    <xf numFmtId="0" fontId="4" fillId="0" borderId="25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vertical="center"/>
    </xf>
    <xf numFmtId="187" fontId="4" fillId="2" borderId="9" xfId="1" applyNumberFormat="1" applyFont="1" applyFill="1" applyBorder="1" applyAlignment="1" applyProtection="1">
      <alignment horizontal="center" vertical="center"/>
    </xf>
    <xf numFmtId="2" fontId="4" fillId="9" borderId="9" xfId="1" applyNumberFormat="1" applyFont="1" applyFill="1" applyBorder="1" applyAlignment="1" applyProtection="1">
      <alignment vertical="center"/>
      <protection locked="0"/>
    </xf>
    <xf numFmtId="187" fontId="4" fillId="2" borderId="9" xfId="1" applyFont="1" applyFill="1" applyBorder="1" applyAlignment="1" applyProtection="1">
      <alignment vertical="center"/>
    </xf>
    <xf numFmtId="0" fontId="4" fillId="2" borderId="37" xfId="0" applyFont="1" applyFill="1" applyBorder="1" applyProtection="1">
      <protection locked="0"/>
    </xf>
    <xf numFmtId="187" fontId="6" fillId="0" borderId="44" xfId="1" applyFont="1" applyBorder="1"/>
    <xf numFmtId="187" fontId="6" fillId="0" borderId="26" xfId="1" applyFont="1" applyBorder="1"/>
    <xf numFmtId="187" fontId="6" fillId="0" borderId="50" xfId="1" applyFont="1" applyBorder="1"/>
    <xf numFmtId="187" fontId="6" fillId="0" borderId="45" xfId="1" applyFont="1" applyBorder="1"/>
    <xf numFmtId="49" fontId="4" fillId="2" borderId="7" xfId="0" applyNumberFormat="1" applyFont="1" applyFill="1" applyBorder="1" applyAlignment="1" applyProtection="1">
      <alignment horizontal="center" vertical="center"/>
    </xf>
    <xf numFmtId="187" fontId="6" fillId="0" borderId="51" xfId="1" applyFont="1" applyBorder="1"/>
    <xf numFmtId="187" fontId="6" fillId="0" borderId="52" xfId="1" applyFont="1" applyBorder="1"/>
    <xf numFmtId="0" fontId="4" fillId="2" borderId="10" xfId="0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vertical="center"/>
    </xf>
    <xf numFmtId="187" fontId="4" fillId="2" borderId="10" xfId="1" applyNumberFormat="1" applyFont="1" applyFill="1" applyBorder="1" applyAlignment="1" applyProtection="1">
      <alignment horizontal="center" vertical="center"/>
    </xf>
    <xf numFmtId="2" fontId="4" fillId="9" borderId="10" xfId="1" applyNumberFormat="1" applyFont="1" applyFill="1" applyBorder="1" applyAlignment="1" applyProtection="1">
      <alignment vertical="center"/>
      <protection locked="0"/>
    </xf>
    <xf numFmtId="187" fontId="4" fillId="2" borderId="10" xfId="1" applyFont="1" applyFill="1" applyBorder="1" applyAlignment="1" applyProtection="1">
      <alignment vertical="center"/>
    </xf>
    <xf numFmtId="0" fontId="4" fillId="2" borderId="38" xfId="0" applyFont="1" applyFill="1" applyBorder="1" applyProtection="1">
      <protection locked="0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/>
    </xf>
    <xf numFmtId="9" fontId="4" fillId="2" borderId="37" xfId="2" applyFont="1" applyFill="1" applyBorder="1" applyAlignment="1" applyProtection="1">
      <alignment vertical="center"/>
    </xf>
    <xf numFmtId="2" fontId="4" fillId="9" borderId="9" xfId="2" applyNumberFormat="1" applyFont="1" applyFill="1" applyBorder="1" applyAlignment="1" applyProtection="1">
      <alignment vertical="center"/>
      <protection locked="0"/>
    </xf>
    <xf numFmtId="9" fontId="4" fillId="2" borderId="37" xfId="2" applyFont="1" applyFill="1" applyBorder="1" applyProtection="1">
      <protection locked="0"/>
    </xf>
    <xf numFmtId="9" fontId="6" fillId="0" borderId="0" xfId="2" applyFont="1"/>
    <xf numFmtId="0" fontId="4" fillId="0" borderId="18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</xf>
    <xf numFmtId="0" fontId="4" fillId="2" borderId="39" xfId="0" applyFont="1" applyFill="1" applyBorder="1" applyAlignment="1" applyProtection="1">
      <alignment vertical="center"/>
    </xf>
    <xf numFmtId="187" fontId="4" fillId="2" borderId="12" xfId="1" applyNumberFormat="1" applyFont="1" applyFill="1" applyBorder="1" applyAlignment="1" applyProtection="1">
      <alignment horizontal="center" vertical="center"/>
    </xf>
    <xf numFmtId="2" fontId="4" fillId="9" borderId="12" xfId="1" applyNumberFormat="1" applyFont="1" applyFill="1" applyBorder="1" applyAlignment="1" applyProtection="1">
      <alignment vertical="center"/>
      <protection locked="0"/>
    </xf>
    <xf numFmtId="187" fontId="4" fillId="2" borderId="12" xfId="1" applyFont="1" applyFill="1" applyBorder="1" applyAlignment="1" applyProtection="1">
      <alignment vertical="center"/>
    </xf>
    <xf numFmtId="0" fontId="4" fillId="2" borderId="39" xfId="0" applyFont="1" applyFill="1" applyBorder="1" applyProtection="1">
      <protection locked="0"/>
    </xf>
    <xf numFmtId="0" fontId="4" fillId="2" borderId="32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2" borderId="35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vertical="center"/>
    </xf>
    <xf numFmtId="187" fontId="4" fillId="2" borderId="8" xfId="1" applyNumberFormat="1" applyFont="1" applyFill="1" applyBorder="1" applyAlignment="1" applyProtection="1">
      <alignment horizontal="center" vertical="center"/>
    </xf>
    <xf numFmtId="2" fontId="4" fillId="9" borderId="8" xfId="1" applyNumberFormat="1" applyFont="1" applyFill="1" applyBorder="1" applyAlignment="1" applyProtection="1">
      <alignment vertical="center"/>
      <protection locked="0"/>
    </xf>
    <xf numFmtId="187" fontId="4" fillId="2" borderId="8" xfId="1" applyFont="1" applyFill="1" applyBorder="1" applyAlignment="1" applyProtection="1">
      <alignment vertical="center"/>
    </xf>
    <xf numFmtId="0" fontId="4" fillId="2" borderId="25" xfId="0" applyFont="1" applyFill="1" applyBorder="1" applyProtection="1">
      <protection locked="0"/>
    </xf>
    <xf numFmtId="0" fontId="4" fillId="2" borderId="11" xfId="0" applyFont="1" applyFill="1" applyBorder="1" applyAlignment="1" applyProtection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4" fillId="2" borderId="40" xfId="0" applyFont="1" applyFill="1" applyBorder="1" applyAlignment="1" applyProtection="1">
      <alignment vertical="center"/>
    </xf>
    <xf numFmtId="187" fontId="4" fillId="2" borderId="11" xfId="1" applyNumberFormat="1" applyFont="1" applyFill="1" applyBorder="1" applyAlignment="1" applyProtection="1">
      <alignment horizontal="center" vertical="center"/>
    </xf>
    <xf numFmtId="2" fontId="4" fillId="9" borderId="11" xfId="1" applyNumberFormat="1" applyFont="1" applyFill="1" applyBorder="1" applyAlignment="1" applyProtection="1">
      <alignment vertical="center"/>
      <protection locked="0"/>
    </xf>
    <xf numFmtId="187" fontId="4" fillId="2" borderId="11" xfId="1" applyFont="1" applyFill="1" applyBorder="1" applyAlignment="1" applyProtection="1">
      <alignment vertical="center"/>
    </xf>
    <xf numFmtId="0" fontId="4" fillId="2" borderId="40" xfId="0" applyFont="1" applyFill="1" applyBorder="1" applyProtection="1">
      <protection locked="0"/>
    </xf>
    <xf numFmtId="187" fontId="6" fillId="0" borderId="4" xfId="1" applyFont="1" applyBorder="1"/>
    <xf numFmtId="187" fontId="6" fillId="0" borderId="3" xfId="1" applyFont="1" applyBorder="1"/>
    <xf numFmtId="187" fontId="7" fillId="0" borderId="51" xfId="1" applyFont="1" applyFill="1" applyBorder="1"/>
    <xf numFmtId="187" fontId="7" fillId="0" borderId="52" xfId="1" applyFont="1" applyFill="1" applyBorder="1"/>
    <xf numFmtId="0" fontId="7" fillId="0" borderId="0" xfId="0" applyFont="1" applyFill="1"/>
    <xf numFmtId="187" fontId="4" fillId="9" borderId="9" xfId="1" applyFont="1" applyFill="1" applyBorder="1" applyAlignment="1" applyProtection="1">
      <alignment vertical="center"/>
      <protection locked="0"/>
    </xf>
    <xf numFmtId="187" fontId="7" fillId="0" borderId="44" xfId="1" applyFont="1" applyFill="1" applyBorder="1"/>
    <xf numFmtId="187" fontId="7" fillId="0" borderId="26" xfId="1" applyFont="1" applyFill="1" applyBorder="1"/>
    <xf numFmtId="0" fontId="4" fillId="2" borderId="8" xfId="0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187" fontId="4" fillId="9" borderId="8" xfId="1" applyFont="1" applyFill="1" applyBorder="1" applyAlignment="1" applyProtection="1">
      <alignment vertical="center"/>
      <protection locked="0"/>
    </xf>
    <xf numFmtId="187" fontId="7" fillId="0" borderId="50" xfId="1" applyFont="1" applyFill="1" applyBorder="1"/>
    <xf numFmtId="187" fontId="7" fillId="0" borderId="45" xfId="1" applyFont="1" applyFill="1" applyBorder="1"/>
    <xf numFmtId="0" fontId="4" fillId="0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vertical="center"/>
    </xf>
    <xf numFmtId="187" fontId="5" fillId="2" borderId="3" xfId="1" applyNumberFormat="1" applyFont="1" applyFill="1" applyBorder="1" applyAlignment="1" applyProtection="1">
      <alignment horizontal="center" vertical="center"/>
    </xf>
    <xf numFmtId="187" fontId="4" fillId="9" borderId="3" xfId="1" applyFont="1" applyFill="1" applyBorder="1" applyAlignment="1" applyProtection="1">
      <alignment vertical="center"/>
      <protection locked="0"/>
    </xf>
    <xf numFmtId="187" fontId="5" fillId="2" borderId="3" xfId="1" applyFont="1" applyFill="1" applyBorder="1" applyAlignment="1" applyProtection="1">
      <alignment vertical="center"/>
    </xf>
    <xf numFmtId="0" fontId="5" fillId="2" borderId="4" xfId="0" applyFont="1" applyFill="1" applyBorder="1" applyProtection="1">
      <protection locked="0"/>
    </xf>
    <xf numFmtId="187" fontId="7" fillId="0" borderId="4" xfId="1" applyFont="1" applyFill="1" applyBorder="1"/>
    <xf numFmtId="187" fontId="7" fillId="0" borderId="3" xfId="1" applyFont="1" applyFill="1" applyBorder="1"/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vertical="center" wrapText="1"/>
    </xf>
    <xf numFmtId="0" fontId="4" fillId="0" borderId="25" xfId="0" applyFont="1" applyFill="1" applyBorder="1" applyAlignment="1" applyProtection="1">
      <alignment vertical="center" wrapText="1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 wrapText="1"/>
    </xf>
    <xf numFmtId="187" fontId="4" fillId="9" borderId="7" xfId="1" applyFont="1" applyFill="1" applyBorder="1" applyAlignment="1" applyProtection="1">
      <alignment vertical="center"/>
      <protection locked="0"/>
    </xf>
    <xf numFmtId="0" fontId="4" fillId="2" borderId="18" xfId="0" applyFont="1" applyFill="1" applyBorder="1" applyAlignment="1" applyProtection="1">
      <alignment horizontal="center" vertical="center" wrapText="1"/>
    </xf>
    <xf numFmtId="187" fontId="4" fillId="2" borderId="6" xfId="1" applyFont="1" applyFill="1" applyBorder="1" applyAlignment="1" applyProtection="1">
      <alignment vertical="center"/>
    </xf>
    <xf numFmtId="49" fontId="4" fillId="2" borderId="8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187" fontId="4" fillId="2" borderId="3" xfId="1" applyNumberFormat="1" applyFont="1" applyFill="1" applyBorder="1" applyAlignment="1" applyProtection="1">
      <alignment horizontal="center" vertical="center"/>
    </xf>
    <xf numFmtId="2" fontId="4" fillId="9" borderId="3" xfId="1" applyNumberFormat="1" applyFont="1" applyFill="1" applyBorder="1" applyAlignment="1" applyProtection="1">
      <alignment vertical="center"/>
      <protection locked="0"/>
    </xf>
    <xf numFmtId="187" fontId="4" fillId="2" borderId="3" xfId="1" applyFont="1" applyFill="1" applyBorder="1" applyAlignment="1" applyProtection="1">
      <alignment vertical="center"/>
    </xf>
    <xf numFmtId="0" fontId="4" fillId="2" borderId="4" xfId="0" applyFont="1" applyFill="1" applyBorder="1" applyProtection="1">
      <protection locked="0"/>
    </xf>
    <xf numFmtId="0" fontId="4" fillId="0" borderId="25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vertical="center"/>
    </xf>
    <xf numFmtId="187" fontId="4" fillId="2" borderId="5" xfId="1" applyNumberFormat="1" applyFont="1" applyFill="1" applyBorder="1" applyAlignment="1" applyProtection="1">
      <alignment horizontal="center" vertical="center"/>
    </xf>
    <xf numFmtId="2" fontId="4" fillId="9" borderId="5" xfId="1" applyNumberFormat="1" applyFont="1" applyFill="1" applyBorder="1" applyAlignment="1" applyProtection="1">
      <alignment vertical="center"/>
      <protection locked="0"/>
    </xf>
    <xf numFmtId="187" fontId="4" fillId="2" borderId="5" xfId="1" applyFont="1" applyFill="1" applyBorder="1" applyAlignment="1" applyProtection="1">
      <alignment vertical="center"/>
    </xf>
    <xf numFmtId="0" fontId="4" fillId="2" borderId="21" xfId="0" applyFont="1" applyFill="1" applyBorder="1" applyProtection="1"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vertical="center"/>
    </xf>
    <xf numFmtId="187" fontId="4" fillId="4" borderId="3" xfId="1" applyNumberFormat="1" applyFont="1" applyFill="1" applyBorder="1" applyAlignment="1" applyProtection="1">
      <alignment horizontal="center" vertical="center"/>
    </xf>
    <xf numFmtId="187" fontId="4" fillId="4" borderId="3" xfId="1" applyFont="1" applyFill="1" applyBorder="1" applyAlignment="1" applyProtection="1">
      <alignment vertical="center"/>
    </xf>
    <xf numFmtId="0" fontId="4" fillId="4" borderId="4" xfId="0" applyFont="1" applyFill="1" applyBorder="1" applyProtection="1">
      <protection locked="0"/>
    </xf>
    <xf numFmtId="0" fontId="4" fillId="2" borderId="12" xfId="0" applyNumberFormat="1" applyFont="1" applyFill="1" applyBorder="1" applyAlignment="1" applyProtection="1">
      <alignment horizontal="center" vertical="center"/>
    </xf>
    <xf numFmtId="2" fontId="8" fillId="9" borderId="12" xfId="1" applyNumberFormat="1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left" vertical="center"/>
    </xf>
    <xf numFmtId="187" fontId="5" fillId="2" borderId="9" xfId="1" applyNumberFormat="1" applyFont="1" applyFill="1" applyBorder="1" applyAlignment="1" applyProtection="1">
      <alignment horizontal="center" vertical="center"/>
    </xf>
    <xf numFmtId="187" fontId="5" fillId="2" borderId="9" xfId="1" applyFont="1" applyFill="1" applyBorder="1" applyAlignment="1" applyProtection="1">
      <alignment vertical="center"/>
    </xf>
    <xf numFmtId="0" fontId="5" fillId="2" borderId="37" xfId="0" applyFont="1" applyFill="1" applyBorder="1" applyProtection="1">
      <protection locked="0"/>
    </xf>
    <xf numFmtId="2" fontId="8" fillId="9" borderId="9" xfId="1" applyNumberFormat="1" applyFont="1" applyFill="1" applyBorder="1" applyAlignment="1" applyProtection="1">
      <alignment vertical="center"/>
      <protection locked="0"/>
    </xf>
    <xf numFmtId="0" fontId="4" fillId="2" borderId="25" xfId="0" applyFont="1" applyFill="1" applyBorder="1" applyAlignment="1" applyProtection="1">
      <alignment horizontal="left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left" vertical="center"/>
    </xf>
    <xf numFmtId="187" fontId="4" fillId="2" borderId="13" xfId="1" applyNumberFormat="1" applyFont="1" applyFill="1" applyBorder="1" applyAlignment="1" applyProtection="1">
      <alignment horizontal="center" vertical="center"/>
    </xf>
    <xf numFmtId="2" fontId="4" fillId="9" borderId="13" xfId="1" applyNumberFormat="1" applyFont="1" applyFill="1" applyBorder="1" applyAlignment="1" applyProtection="1">
      <alignment vertical="center"/>
      <protection locked="0"/>
    </xf>
    <xf numFmtId="187" fontId="4" fillId="2" borderId="13" xfId="1" applyFont="1" applyFill="1" applyBorder="1" applyAlignment="1" applyProtection="1">
      <alignment vertical="center"/>
    </xf>
    <xf numFmtId="0" fontId="4" fillId="2" borderId="42" xfId="0" applyFont="1" applyFill="1" applyBorder="1" applyProtection="1">
      <protection locked="0"/>
    </xf>
    <xf numFmtId="0" fontId="4" fillId="2" borderId="36" xfId="0" applyFont="1" applyFill="1" applyBorder="1" applyAlignment="1" applyProtection="1">
      <alignment horizontal="left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2" borderId="10" xfId="0" applyNumberFormat="1" applyFont="1" applyFill="1" applyBorder="1" applyAlignment="1">
      <alignment horizontal="center" vertical="center"/>
    </xf>
    <xf numFmtId="0" fontId="4" fillId="2" borderId="38" xfId="0" applyFont="1" applyFill="1" applyBorder="1"/>
    <xf numFmtId="0" fontId="4" fillId="2" borderId="37" xfId="0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center" vertical="center"/>
    </xf>
    <xf numFmtId="2" fontId="8" fillId="9" borderId="11" xfId="1" applyNumberFormat="1" applyFont="1" applyFill="1" applyBorder="1" applyAlignment="1" applyProtection="1">
      <alignment vertical="center"/>
      <protection locked="0"/>
    </xf>
    <xf numFmtId="0" fontId="4" fillId="2" borderId="14" xfId="0" applyNumberFormat="1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vertical="center"/>
    </xf>
    <xf numFmtId="187" fontId="4" fillId="2" borderId="14" xfId="1" applyNumberFormat="1" applyFont="1" applyFill="1" applyBorder="1" applyAlignment="1" applyProtection="1">
      <alignment horizontal="center" vertical="center"/>
    </xf>
    <xf numFmtId="2" fontId="8" fillId="9" borderId="14" xfId="1" applyNumberFormat="1" applyFont="1" applyFill="1" applyBorder="1" applyAlignment="1" applyProtection="1">
      <alignment vertical="center"/>
      <protection locked="0"/>
    </xf>
    <xf numFmtId="187" fontId="4" fillId="2" borderId="14" xfId="1" applyFont="1" applyFill="1" applyBorder="1" applyAlignment="1" applyProtection="1">
      <alignment vertical="center"/>
    </xf>
    <xf numFmtId="0" fontId="4" fillId="2" borderId="43" xfId="0" applyFont="1" applyFill="1" applyBorder="1" applyProtection="1">
      <protection locked="0"/>
    </xf>
    <xf numFmtId="0" fontId="4" fillId="2" borderId="6" xfId="0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187" fontId="4" fillId="2" borderId="6" xfId="1" applyNumberFormat="1" applyFont="1" applyFill="1" applyBorder="1" applyAlignment="1" applyProtection="1">
      <alignment horizontal="center" vertical="center"/>
    </xf>
    <xf numFmtId="2" fontId="4" fillId="9" borderId="6" xfId="1" applyNumberFormat="1" applyFont="1" applyFill="1" applyBorder="1" applyAlignment="1" applyProtection="1">
      <alignment vertical="center"/>
      <protection locked="0"/>
    </xf>
    <xf numFmtId="0" fontId="4" fillId="2" borderId="18" xfId="0" applyFont="1" applyFill="1" applyBorder="1" applyProtection="1">
      <protection locked="0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vertical="center"/>
    </xf>
    <xf numFmtId="2" fontId="8" fillId="9" borderId="3" xfId="1" applyNumberFormat="1" applyFont="1" applyFill="1" applyBorder="1" applyAlignment="1" applyProtection="1">
      <alignment vertical="center"/>
      <protection locked="0"/>
    </xf>
    <xf numFmtId="187" fontId="9" fillId="0" borderId="4" xfId="1" applyFont="1" applyFill="1" applyBorder="1"/>
    <xf numFmtId="187" fontId="9" fillId="0" borderId="3" xfId="1" applyFont="1" applyFill="1" applyBorder="1"/>
    <xf numFmtId="0" fontId="9" fillId="0" borderId="0" xfId="0" applyFont="1" applyFill="1"/>
    <xf numFmtId="187" fontId="5" fillId="2" borderId="7" xfId="1" applyNumberFormat="1" applyFont="1" applyFill="1" applyBorder="1" applyAlignment="1" applyProtection="1">
      <alignment horizontal="center" vertical="center"/>
    </xf>
    <xf numFmtId="2" fontId="8" fillId="9" borderId="7" xfId="1" applyNumberFormat="1" applyFont="1" applyFill="1" applyBorder="1" applyAlignment="1" applyProtection="1">
      <alignment vertical="center"/>
      <protection locked="0"/>
    </xf>
    <xf numFmtId="187" fontId="5" fillId="2" borderId="7" xfId="1" applyFont="1" applyFill="1" applyBorder="1" applyAlignment="1" applyProtection="1">
      <alignment vertical="center"/>
    </xf>
    <xf numFmtId="0" fontId="5" fillId="2" borderId="36" xfId="0" applyFont="1" applyFill="1" applyBorder="1" applyProtection="1">
      <protection locked="0"/>
    </xf>
    <xf numFmtId="187" fontId="9" fillId="2" borderId="51" xfId="1" applyFont="1" applyFill="1" applyBorder="1"/>
    <xf numFmtId="187" fontId="9" fillId="2" borderId="52" xfId="1" applyFont="1" applyFill="1" applyBorder="1"/>
    <xf numFmtId="0" fontId="9" fillId="2" borderId="0" xfId="0" applyFont="1" applyFill="1"/>
    <xf numFmtId="187" fontId="5" fillId="2" borderId="6" xfId="1" applyNumberFormat="1" applyFont="1" applyFill="1" applyBorder="1" applyAlignment="1" applyProtection="1">
      <alignment horizontal="center" vertical="center"/>
    </xf>
    <xf numFmtId="2" fontId="8" fillId="9" borderId="6" xfId="1" applyNumberFormat="1" applyFont="1" applyFill="1" applyBorder="1" applyAlignment="1" applyProtection="1">
      <alignment vertical="center"/>
      <protection locked="0"/>
    </xf>
    <xf numFmtId="187" fontId="5" fillId="2" borderId="6" xfId="1" applyFont="1" applyFill="1" applyBorder="1" applyAlignment="1" applyProtection="1">
      <alignment vertical="center"/>
    </xf>
    <xf numFmtId="0" fontId="5" fillId="2" borderId="18" xfId="0" applyFont="1" applyFill="1" applyBorder="1" applyProtection="1">
      <protection locked="0"/>
    </xf>
    <xf numFmtId="187" fontId="9" fillId="2" borderId="50" xfId="1" applyFont="1" applyFill="1" applyBorder="1"/>
    <xf numFmtId="187" fontId="9" fillId="2" borderId="45" xfId="1" applyFont="1" applyFill="1" applyBorder="1"/>
    <xf numFmtId="0" fontId="4" fillId="0" borderId="18" xfId="0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187" fontId="5" fillId="2" borderId="5" xfId="1" applyNumberFormat="1" applyFont="1" applyFill="1" applyBorder="1" applyAlignment="1" applyProtection="1">
      <alignment horizontal="center" vertical="center"/>
    </xf>
    <xf numFmtId="187" fontId="5" fillId="2" borderId="5" xfId="1" applyFont="1" applyFill="1" applyBorder="1" applyAlignment="1" applyProtection="1">
      <alignment vertical="center"/>
    </xf>
    <xf numFmtId="0" fontId="5" fillId="2" borderId="21" xfId="0" applyFont="1" applyFill="1" applyBorder="1" applyProtection="1">
      <protection locked="0"/>
    </xf>
    <xf numFmtId="187" fontId="9" fillId="2" borderId="4" xfId="1" applyFont="1" applyFill="1" applyBorder="1"/>
    <xf numFmtId="187" fontId="9" fillId="2" borderId="3" xfId="1" applyFont="1" applyFill="1" applyBorder="1"/>
    <xf numFmtId="0" fontId="4" fillId="2" borderId="21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2" fontId="8" fillId="9" borderId="7" xfId="1" applyNumberFormat="1" applyFont="1" applyFill="1" applyBorder="1" applyAlignment="1" applyProtection="1">
      <alignment horizontal="right" vertical="center"/>
      <protection locked="0"/>
    </xf>
    <xf numFmtId="187" fontId="9" fillId="0" borderId="51" xfId="1" applyFont="1" applyFill="1" applyBorder="1"/>
    <xf numFmtId="187" fontId="9" fillId="0" borderId="52" xfId="1" applyFont="1" applyFill="1" applyBorder="1"/>
    <xf numFmtId="0" fontId="4" fillId="2" borderId="6" xfId="0" applyFont="1" applyFill="1" applyBorder="1" applyAlignment="1" applyProtection="1">
      <alignment vertical="center" wrapText="1"/>
    </xf>
    <xf numFmtId="0" fontId="4" fillId="2" borderId="29" xfId="0" applyFont="1" applyFill="1" applyBorder="1" applyAlignment="1" applyProtection="1">
      <alignment horizontal="center" vertical="center"/>
    </xf>
    <xf numFmtId="187" fontId="4" fillId="9" borderId="6" xfId="1" applyFont="1" applyFill="1" applyBorder="1" applyAlignment="1" applyProtection="1">
      <alignment horizontal="right" vertical="center"/>
      <protection locked="0"/>
    </xf>
    <xf numFmtId="187" fontId="9" fillId="0" borderId="50" xfId="1" applyFont="1" applyFill="1" applyBorder="1"/>
    <xf numFmtId="187" fontId="9" fillId="0" borderId="45" xfId="1" applyFont="1" applyFill="1" applyBorder="1"/>
    <xf numFmtId="0" fontId="4" fillId="2" borderId="8" xfId="0" applyFont="1" applyFill="1" applyBorder="1" applyAlignment="1" applyProtection="1">
      <alignment horizontal="center" vertical="center" wrapText="1"/>
    </xf>
    <xf numFmtId="187" fontId="8" fillId="9" borderId="7" xfId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vertical="center" wrapText="1"/>
    </xf>
    <xf numFmtId="187" fontId="4" fillId="9" borderId="6" xfId="1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27" xfId="0" applyFont="1" applyFill="1" applyBorder="1" applyAlignment="1" applyProtection="1"/>
    <xf numFmtId="187" fontId="10" fillId="0" borderId="51" xfId="1" applyFont="1" applyFill="1" applyBorder="1"/>
    <xf numFmtId="187" fontId="10" fillId="0" borderId="52" xfId="1" applyFont="1" applyFill="1" applyBorder="1"/>
    <xf numFmtId="0" fontId="10" fillId="0" borderId="0" xfId="0" applyFont="1" applyFill="1"/>
    <xf numFmtId="0" fontId="5" fillId="0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/>
    <xf numFmtId="187" fontId="10" fillId="0" borderId="50" xfId="1" applyFont="1" applyFill="1" applyBorder="1"/>
    <xf numFmtId="187" fontId="10" fillId="0" borderId="45" xfId="1" applyFont="1" applyFill="1" applyBorder="1"/>
    <xf numFmtId="0" fontId="4" fillId="2" borderId="3" xfId="0" applyFont="1" applyFill="1" applyBorder="1" applyAlignment="1" applyProtection="1">
      <alignment vertical="center"/>
    </xf>
    <xf numFmtId="187" fontId="10" fillId="0" borderId="4" xfId="1" applyFont="1" applyFill="1" applyBorder="1"/>
    <xf numFmtId="187" fontId="10" fillId="0" borderId="3" xfId="1" applyFont="1" applyFill="1" applyBorder="1"/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87" fontId="4" fillId="2" borderId="3" xfId="1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0" xfId="0" applyNumberFormat="1" applyFont="1" applyFill="1" applyBorder="1" applyAlignment="1" applyProtection="1">
      <alignment horizontal="center" vertical="center"/>
    </xf>
    <xf numFmtId="0" fontId="4" fillId="2" borderId="41" xfId="0" applyFont="1" applyFill="1" applyBorder="1" applyAlignment="1" applyProtection="1">
      <alignment vertical="center"/>
    </xf>
    <xf numFmtId="187" fontId="4" fillId="2" borderId="26" xfId="1" applyFont="1" applyFill="1" applyBorder="1" applyAlignment="1" applyProtection="1">
      <alignment horizontal="left" vertical="center"/>
    </xf>
    <xf numFmtId="2" fontId="4" fillId="9" borderId="26" xfId="1" applyNumberFormat="1" applyFont="1" applyFill="1" applyBorder="1" applyAlignment="1" applyProtection="1">
      <alignment vertical="center"/>
      <protection locked="0"/>
    </xf>
    <xf numFmtId="187" fontId="4" fillId="2" borderId="26" xfId="1" applyFont="1" applyFill="1" applyBorder="1" applyAlignment="1" applyProtection="1">
      <alignment vertical="center"/>
    </xf>
    <xf numFmtId="0" fontId="4" fillId="2" borderId="44" xfId="0" applyFont="1" applyFill="1" applyBorder="1" applyProtection="1"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vertical="center"/>
    </xf>
    <xf numFmtId="187" fontId="4" fillId="2" borderId="28" xfId="1" applyFont="1" applyFill="1" applyBorder="1" applyAlignment="1" applyProtection="1">
      <alignment horizontal="left" vertical="center"/>
    </xf>
    <xf numFmtId="2" fontId="4" fillId="9" borderId="28" xfId="1" applyNumberFormat="1" applyFont="1" applyFill="1" applyBorder="1" applyAlignment="1" applyProtection="1">
      <alignment vertical="center"/>
      <protection locked="0"/>
    </xf>
    <xf numFmtId="187" fontId="4" fillId="2" borderId="28" xfId="1" applyFont="1" applyFill="1" applyBorder="1" applyAlignment="1" applyProtection="1">
      <alignment vertical="center"/>
    </xf>
    <xf numFmtId="0" fontId="4" fillId="2" borderId="49" xfId="0" applyFont="1" applyFill="1" applyBorder="1" applyProtection="1">
      <protection locked="0"/>
    </xf>
    <xf numFmtId="187" fontId="4" fillId="2" borderId="45" xfId="1" applyFont="1" applyFill="1" applyBorder="1" applyAlignment="1" applyProtection="1">
      <alignment horizontal="left" vertical="center"/>
    </xf>
    <xf numFmtId="0" fontId="4" fillId="2" borderId="18" xfId="0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/>
    <xf numFmtId="0" fontId="4" fillId="2" borderId="15" xfId="0" applyFont="1" applyFill="1" applyBorder="1" applyAlignment="1" applyProtection="1">
      <alignment horizontal="center"/>
    </xf>
    <xf numFmtId="43" fontId="11" fillId="2" borderId="3" xfId="0" applyNumberFormat="1" applyFont="1" applyFill="1" applyBorder="1" applyProtection="1"/>
    <xf numFmtId="0" fontId="11" fillId="2" borderId="4" xfId="0" applyFont="1" applyFill="1" applyBorder="1" applyProtection="1">
      <protection locked="0"/>
    </xf>
    <xf numFmtId="0" fontId="12" fillId="0" borderId="4" xfId="0" applyFont="1" applyBorder="1"/>
    <xf numFmtId="187" fontId="12" fillId="0" borderId="3" xfId="0" applyNumberFormat="1" applyFont="1" applyBorder="1"/>
    <xf numFmtId="0" fontId="12" fillId="0" borderId="0" xfId="0" applyFont="1"/>
    <xf numFmtId="0" fontId="11" fillId="2" borderId="0" xfId="0" applyFont="1" applyFill="1" applyAlignment="1"/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/>
    <xf numFmtId="0" fontId="11" fillId="2" borderId="0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/>
    </xf>
    <xf numFmtId="187" fontId="11" fillId="2" borderId="1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4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top" wrapText="1"/>
    </xf>
    <xf numFmtId="0" fontId="4" fillId="2" borderId="25" xfId="0" applyFont="1" applyFill="1" applyBorder="1"/>
    <xf numFmtId="2" fontId="4" fillId="2" borderId="8" xfId="0" applyNumberFormat="1" applyFont="1" applyFill="1" applyBorder="1"/>
    <xf numFmtId="187" fontId="11" fillId="5" borderId="48" xfId="1" applyNumberFormat="1" applyFont="1" applyFill="1" applyBorder="1" applyAlignment="1">
      <alignment horizontal="center" vertical="center"/>
    </xf>
    <xf numFmtId="0" fontId="11" fillId="5" borderId="24" xfId="0" applyFont="1" applyFill="1" applyBorder="1"/>
    <xf numFmtId="0" fontId="6" fillId="2" borderId="0" xfId="0" applyFont="1" applyFill="1"/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4" fillId="7" borderId="25" xfId="0" applyFont="1" applyFill="1" applyBorder="1"/>
    <xf numFmtId="2" fontId="4" fillId="7" borderId="8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2" borderId="0" xfId="0" applyFont="1" applyFill="1"/>
    <xf numFmtId="0" fontId="11" fillId="6" borderId="18" xfId="0" applyFont="1" applyFill="1" applyBorder="1"/>
    <xf numFmtId="2" fontId="11" fillId="6" borderId="6" xfId="0" applyNumberFormat="1" applyFont="1" applyFill="1" applyBorder="1"/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2" borderId="17" xfId="0" applyFont="1" applyFill="1" applyBorder="1" applyAlignment="1"/>
    <xf numFmtId="0" fontId="6" fillId="0" borderId="0" xfId="0" applyFont="1" applyFill="1"/>
    <xf numFmtId="2" fontId="6" fillId="0" borderId="50" xfId="0" applyNumberFormat="1" applyFont="1" applyBorder="1" applyAlignment="1">
      <alignment horizontal="center"/>
    </xf>
    <xf numFmtId="0" fontId="14" fillId="0" borderId="0" xfId="0" applyFont="1"/>
    <xf numFmtId="15" fontId="15" fillId="3" borderId="2" xfId="0" applyNumberFormat="1" applyFont="1" applyFill="1" applyBorder="1" applyProtection="1">
      <protection locked="0"/>
    </xf>
    <xf numFmtId="15" fontId="15" fillId="3" borderId="2" xfId="0" applyNumberFormat="1" applyFont="1" applyFill="1" applyBorder="1" applyAlignment="1" applyProtection="1">
      <alignment horizontal="center"/>
      <protection locked="0"/>
    </xf>
    <xf numFmtId="0" fontId="11" fillId="5" borderId="4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center"/>
      <protection locked="0"/>
    </xf>
    <xf numFmtId="0" fontId="15" fillId="3" borderId="46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omma 2" xfId="4"/>
    <cellStyle name="Normal" xfId="0" builtinId="0"/>
    <cellStyle name="Normal 10 3 2 2 2 6 12 4" xfId="3"/>
    <cellStyle name="Percent" xfId="2" builtinId="5"/>
  </cellStyles>
  <dxfs count="0"/>
  <tableStyles count="0" defaultTableStyle="TableStyleMedium2" defaultPivotStyle="PivotStyleLight16"/>
  <colors>
    <mruColors>
      <color rgb="FFFFFF99"/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126"/>
  <sheetViews>
    <sheetView tabSelected="1" topLeftCell="A88" zoomScale="70" zoomScaleNormal="70" workbookViewId="0">
      <selection activeCell="F7" sqref="F7:F94"/>
    </sheetView>
  </sheetViews>
  <sheetFormatPr defaultColWidth="9" defaultRowHeight="21.75" x14ac:dyDescent="0.3"/>
  <cols>
    <col min="1" max="1" width="41.625" style="11" customWidth="1"/>
    <col min="2" max="2" width="21.375" style="11" customWidth="1"/>
    <col min="3" max="3" width="17.25" style="11" customWidth="1"/>
    <col min="4" max="4" width="74.375" style="11" customWidth="1"/>
    <col min="5" max="5" width="19.125" style="254" customWidth="1"/>
    <col min="6" max="6" width="17" style="11" customWidth="1"/>
    <col min="7" max="7" width="22.625" style="11" customWidth="1"/>
    <col min="8" max="8" width="14.25" style="11" customWidth="1"/>
    <col min="9" max="9" width="10.625" style="11" customWidth="1"/>
    <col min="10" max="10" width="19.75" style="11" customWidth="1"/>
    <col min="11" max="11" width="15" style="11" customWidth="1"/>
    <col min="12" max="16384" width="9" style="11"/>
  </cols>
  <sheetData>
    <row r="1" spans="1:11" ht="27" customHeight="1" x14ac:dyDescent="0.3">
      <c r="A1" s="10" t="s">
        <v>142</v>
      </c>
      <c r="B1" s="302" t="s">
        <v>394</v>
      </c>
      <c r="C1" s="302"/>
      <c r="D1" s="302"/>
      <c r="E1" s="302"/>
      <c r="F1" s="302"/>
      <c r="G1" s="302"/>
      <c r="H1" s="302"/>
    </row>
    <row r="2" spans="1:11" ht="27" customHeight="1" x14ac:dyDescent="0.3">
      <c r="A2" s="12" t="s">
        <v>1</v>
      </c>
      <c r="B2" s="303" t="s">
        <v>395</v>
      </c>
      <c r="C2" s="303"/>
      <c r="D2" s="303"/>
      <c r="E2" s="303"/>
      <c r="F2" s="303"/>
      <c r="G2" s="303"/>
      <c r="H2" s="303"/>
    </row>
    <row r="3" spans="1:11" ht="27" customHeight="1" x14ac:dyDescent="0.3">
      <c r="A3" s="10" t="s">
        <v>0</v>
      </c>
      <c r="B3" s="296"/>
      <c r="C3" s="296"/>
      <c r="D3" s="296">
        <v>242361</v>
      </c>
      <c r="E3" s="297"/>
      <c r="F3" s="296"/>
      <c r="G3" s="296"/>
      <c r="H3" s="296"/>
    </row>
    <row r="4" spans="1:11" ht="27" customHeight="1" x14ac:dyDescent="0.3">
      <c r="A4" s="12" t="s">
        <v>143</v>
      </c>
      <c r="B4" s="303" t="s">
        <v>396</v>
      </c>
      <c r="C4" s="303"/>
      <c r="D4" s="303"/>
      <c r="E4" s="303"/>
      <c r="F4" s="303"/>
      <c r="G4" s="303"/>
      <c r="H4" s="303"/>
    </row>
    <row r="5" spans="1:11" ht="27" customHeight="1" thickBot="1" x14ac:dyDescent="0.35">
      <c r="A5" s="10" t="s">
        <v>79</v>
      </c>
      <c r="B5" s="304" t="s">
        <v>397</v>
      </c>
      <c r="C5" s="304"/>
      <c r="D5" s="304"/>
      <c r="E5" s="304"/>
      <c r="F5" s="304"/>
      <c r="G5" s="304"/>
      <c r="H5" s="304"/>
    </row>
    <row r="6" spans="1:11" ht="32.1" customHeight="1" thickBot="1" x14ac:dyDescent="0.35">
      <c r="A6" s="13" t="s">
        <v>116</v>
      </c>
      <c r="B6" s="14" t="s">
        <v>78</v>
      </c>
      <c r="C6" s="15" t="s">
        <v>77</v>
      </c>
      <c r="D6" s="16" t="s">
        <v>76</v>
      </c>
      <c r="E6" s="13" t="s">
        <v>145</v>
      </c>
      <c r="F6" s="17" t="s">
        <v>114</v>
      </c>
      <c r="G6" s="18" t="s">
        <v>2</v>
      </c>
      <c r="H6" s="19" t="s">
        <v>3</v>
      </c>
      <c r="I6" s="20" t="s">
        <v>177</v>
      </c>
      <c r="J6" s="21" t="s">
        <v>176</v>
      </c>
    </row>
    <row r="7" spans="1:11" ht="32.1" customHeight="1" x14ac:dyDescent="0.3">
      <c r="A7" s="22" t="s">
        <v>80</v>
      </c>
      <c r="B7" s="23">
        <v>1</v>
      </c>
      <c r="C7" s="24">
        <v>30001825</v>
      </c>
      <c r="D7" s="25" t="s">
        <v>4</v>
      </c>
      <c r="E7" s="26">
        <v>450</v>
      </c>
      <c r="F7" s="27">
        <v>0</v>
      </c>
      <c r="G7" s="28">
        <f>F7*E7</f>
        <v>0</v>
      </c>
      <c r="H7" s="29"/>
      <c r="I7" s="30">
        <f>IFERROR(VLOOKUP(C:C,Volume!A:F,6,FALSE),0)</f>
        <v>2.8080000000000004E-2</v>
      </c>
      <c r="J7" s="31">
        <f>F7*I7</f>
        <v>0</v>
      </c>
      <c r="K7" s="11" t="s">
        <v>376</v>
      </c>
    </row>
    <row r="8" spans="1:11" ht="32.1" customHeight="1" x14ac:dyDescent="0.3">
      <c r="A8" s="32" t="s">
        <v>81</v>
      </c>
      <c r="B8" s="33">
        <f>B7+1</f>
        <v>2</v>
      </c>
      <c r="C8" s="34">
        <v>30001827</v>
      </c>
      <c r="D8" s="35" t="s">
        <v>5</v>
      </c>
      <c r="E8" s="36">
        <v>450</v>
      </c>
      <c r="F8" s="37">
        <v>0</v>
      </c>
      <c r="G8" s="38">
        <f t="shared" ref="G8:G71" si="0">F8*E8</f>
        <v>0</v>
      </c>
      <c r="H8" s="39"/>
      <c r="I8" s="40">
        <f>IFERROR(VLOOKUP(C:C,Volume!A:F,6,FALSE),0)</f>
        <v>2.8080000000000004E-2</v>
      </c>
      <c r="J8" s="41">
        <f t="shared" ref="J8:J71" si="1">F8*I8</f>
        <v>0</v>
      </c>
      <c r="K8" s="11" t="s">
        <v>376</v>
      </c>
    </row>
    <row r="9" spans="1:11" ht="32.1" customHeight="1" x14ac:dyDescent="0.3">
      <c r="A9" s="32" t="s">
        <v>82</v>
      </c>
      <c r="B9" s="33">
        <f t="shared" ref="B9:B73" si="2">B8+1</f>
        <v>3</v>
      </c>
      <c r="C9" s="34">
        <v>30001829</v>
      </c>
      <c r="D9" s="35" t="s">
        <v>6</v>
      </c>
      <c r="E9" s="36">
        <v>450</v>
      </c>
      <c r="F9" s="37">
        <v>0</v>
      </c>
      <c r="G9" s="38">
        <f t="shared" si="0"/>
        <v>0</v>
      </c>
      <c r="H9" s="39"/>
      <c r="I9" s="40">
        <f>IFERROR(VLOOKUP(C:C,Volume!A:F,6,FALSE),0)</f>
        <v>2.8080000000000004E-2</v>
      </c>
      <c r="J9" s="41">
        <f t="shared" si="1"/>
        <v>0</v>
      </c>
      <c r="K9" s="11" t="s">
        <v>376</v>
      </c>
    </row>
    <row r="10" spans="1:11" ht="32.1" customHeight="1" thickBot="1" x14ac:dyDescent="0.35">
      <c r="A10" s="32"/>
      <c r="B10" s="33">
        <f t="shared" si="2"/>
        <v>4</v>
      </c>
      <c r="C10" s="34">
        <v>30001831</v>
      </c>
      <c r="D10" s="35" t="s">
        <v>7</v>
      </c>
      <c r="E10" s="36">
        <v>450</v>
      </c>
      <c r="F10" s="37">
        <v>0</v>
      </c>
      <c r="G10" s="38">
        <f t="shared" si="0"/>
        <v>0</v>
      </c>
      <c r="H10" s="39"/>
      <c r="I10" s="42">
        <f>IFERROR(VLOOKUP(C:C,Volume!A:F,6,FALSE),0)</f>
        <v>2.8080000000000004E-2</v>
      </c>
      <c r="J10" s="43">
        <f t="shared" si="1"/>
        <v>0</v>
      </c>
      <c r="K10" s="11" t="s">
        <v>376</v>
      </c>
    </row>
    <row r="11" spans="1:11" ht="32.1" customHeight="1" x14ac:dyDescent="0.3">
      <c r="A11" s="22" t="s">
        <v>80</v>
      </c>
      <c r="B11" s="23">
        <f t="shared" si="2"/>
        <v>5</v>
      </c>
      <c r="C11" s="44">
        <v>30001838</v>
      </c>
      <c r="D11" s="25" t="s">
        <v>8</v>
      </c>
      <c r="E11" s="26">
        <v>480</v>
      </c>
      <c r="F11" s="27">
        <v>0</v>
      </c>
      <c r="G11" s="28">
        <f t="shared" si="0"/>
        <v>0</v>
      </c>
      <c r="H11" s="29"/>
      <c r="I11" s="45">
        <f>IFERROR(VLOOKUP(C:C,Volume!A:F,6,FALSE),0)</f>
        <v>2.3205000000000003E-2</v>
      </c>
      <c r="J11" s="46">
        <f t="shared" si="1"/>
        <v>0</v>
      </c>
      <c r="K11" s="11" t="s">
        <v>377</v>
      </c>
    </row>
    <row r="12" spans="1:11" ht="32.1" customHeight="1" x14ac:dyDescent="0.3">
      <c r="A12" s="32" t="s">
        <v>83</v>
      </c>
      <c r="B12" s="33">
        <f t="shared" si="2"/>
        <v>6</v>
      </c>
      <c r="C12" s="34">
        <v>30001842</v>
      </c>
      <c r="D12" s="35" t="s">
        <v>9</v>
      </c>
      <c r="E12" s="36">
        <v>480</v>
      </c>
      <c r="F12" s="37">
        <v>10</v>
      </c>
      <c r="G12" s="38">
        <f t="shared" si="0"/>
        <v>4800</v>
      </c>
      <c r="H12" s="39"/>
      <c r="I12" s="40">
        <f>IFERROR(VLOOKUP(C:C,Volume!A:F,6,FALSE),0)</f>
        <v>2.3205000000000003E-2</v>
      </c>
      <c r="J12" s="41">
        <f t="shared" si="1"/>
        <v>0.23205000000000003</v>
      </c>
      <c r="K12" s="11" t="s">
        <v>377</v>
      </c>
    </row>
    <row r="13" spans="1:11" ht="32.1" customHeight="1" thickBot="1" x14ac:dyDescent="0.35">
      <c r="A13" s="32"/>
      <c r="B13" s="47">
        <f t="shared" si="2"/>
        <v>7</v>
      </c>
      <c r="C13" s="48">
        <v>30001942</v>
      </c>
      <c r="D13" s="49" t="s">
        <v>10</v>
      </c>
      <c r="E13" s="50">
        <v>480</v>
      </c>
      <c r="F13" s="51">
        <v>5</v>
      </c>
      <c r="G13" s="52">
        <f t="shared" si="0"/>
        <v>2400</v>
      </c>
      <c r="H13" s="53"/>
      <c r="I13" s="42">
        <f>IFERROR(VLOOKUP(C:C,Volume!A:F,6,FALSE),0)</f>
        <v>2.3205000000000003E-2</v>
      </c>
      <c r="J13" s="43">
        <f t="shared" si="1"/>
        <v>0.11602500000000002</v>
      </c>
      <c r="K13" s="11" t="s">
        <v>377</v>
      </c>
    </row>
    <row r="14" spans="1:11" ht="32.1" customHeight="1" x14ac:dyDescent="0.3">
      <c r="A14" s="22" t="s">
        <v>84</v>
      </c>
      <c r="B14" s="23">
        <f t="shared" si="2"/>
        <v>8</v>
      </c>
      <c r="C14" s="24">
        <v>30002455</v>
      </c>
      <c r="D14" s="25" t="s">
        <v>11</v>
      </c>
      <c r="E14" s="26">
        <v>600</v>
      </c>
      <c r="F14" s="27">
        <v>60</v>
      </c>
      <c r="G14" s="28">
        <f t="shared" si="0"/>
        <v>36000</v>
      </c>
      <c r="H14" s="29"/>
      <c r="I14" s="45">
        <f>IFERROR(VLOOKUP(C:C,Volume!A:F,6,FALSE),0)</f>
        <v>2.0729250000000001E-2</v>
      </c>
      <c r="J14" s="46">
        <f t="shared" si="1"/>
        <v>1.2437550000000002</v>
      </c>
      <c r="K14" s="11" t="s">
        <v>378</v>
      </c>
    </row>
    <row r="15" spans="1:11" ht="32.1" customHeight="1" thickBot="1" x14ac:dyDescent="0.35">
      <c r="A15" s="54" t="s">
        <v>85</v>
      </c>
      <c r="B15" s="47">
        <f t="shared" si="2"/>
        <v>9</v>
      </c>
      <c r="C15" s="48">
        <v>30002456</v>
      </c>
      <c r="D15" s="49" t="s">
        <v>12</v>
      </c>
      <c r="E15" s="50">
        <v>600</v>
      </c>
      <c r="F15" s="51">
        <v>30</v>
      </c>
      <c r="G15" s="52">
        <f t="shared" si="0"/>
        <v>18000</v>
      </c>
      <c r="H15" s="53"/>
      <c r="I15" s="42">
        <f>IFERROR(VLOOKUP(C:C,Volume!A:F,6,FALSE),0)</f>
        <v>2.0729250000000001E-2</v>
      </c>
      <c r="J15" s="43">
        <f t="shared" si="1"/>
        <v>0.62187750000000008</v>
      </c>
      <c r="K15" s="11" t="s">
        <v>378</v>
      </c>
    </row>
    <row r="16" spans="1:11" ht="32.1" customHeight="1" x14ac:dyDescent="0.3">
      <c r="A16" s="55"/>
      <c r="B16" s="23">
        <f t="shared" si="2"/>
        <v>10</v>
      </c>
      <c r="C16" s="44">
        <v>30001975</v>
      </c>
      <c r="D16" s="25" t="s">
        <v>13</v>
      </c>
      <c r="E16" s="26">
        <v>600</v>
      </c>
      <c r="F16" s="27">
        <v>40</v>
      </c>
      <c r="G16" s="28">
        <f t="shared" si="0"/>
        <v>24000</v>
      </c>
      <c r="H16" s="29"/>
      <c r="I16" s="45">
        <f>IFERROR(VLOOKUP(C:C,Volume!A:F,6,FALSE),0)</f>
        <v>3.7633750000000007E-2</v>
      </c>
      <c r="J16" s="46">
        <f t="shared" si="1"/>
        <v>1.5053500000000004</v>
      </c>
      <c r="K16" s="11" t="s">
        <v>379</v>
      </c>
    </row>
    <row r="17" spans="1:11" ht="32.1" customHeight="1" x14ac:dyDescent="0.3">
      <c r="A17" s="32" t="s">
        <v>86</v>
      </c>
      <c r="B17" s="33">
        <f t="shared" si="2"/>
        <v>11</v>
      </c>
      <c r="C17" s="34">
        <v>30001976</v>
      </c>
      <c r="D17" s="35" t="s">
        <v>14</v>
      </c>
      <c r="E17" s="36">
        <v>600</v>
      </c>
      <c r="F17" s="37">
        <v>40</v>
      </c>
      <c r="G17" s="38">
        <f t="shared" si="0"/>
        <v>24000</v>
      </c>
      <c r="H17" s="39"/>
      <c r="I17" s="40">
        <f>IFERROR(VLOOKUP(C:C,Volume!A:F,6,FALSE),0)</f>
        <v>3.7633750000000007E-2</v>
      </c>
      <c r="J17" s="41">
        <f t="shared" si="1"/>
        <v>1.5053500000000004</v>
      </c>
      <c r="K17" s="11" t="s">
        <v>379</v>
      </c>
    </row>
    <row r="18" spans="1:11" ht="32.1" customHeight="1" x14ac:dyDescent="0.3">
      <c r="A18" s="32" t="s">
        <v>87</v>
      </c>
      <c r="B18" s="33">
        <f t="shared" si="2"/>
        <v>12</v>
      </c>
      <c r="C18" s="34">
        <v>30001978</v>
      </c>
      <c r="D18" s="35" t="s">
        <v>15</v>
      </c>
      <c r="E18" s="36">
        <v>600</v>
      </c>
      <c r="F18" s="37">
        <v>0</v>
      </c>
      <c r="G18" s="38">
        <f t="shared" si="0"/>
        <v>0</v>
      </c>
      <c r="H18" s="39"/>
      <c r="I18" s="40">
        <f>IFERROR(VLOOKUP(C:C,Volume!A:F,6,FALSE),0)</f>
        <v>3.7633750000000007E-2</v>
      </c>
      <c r="J18" s="41">
        <f t="shared" si="1"/>
        <v>0</v>
      </c>
      <c r="K18" s="11" t="s">
        <v>379</v>
      </c>
    </row>
    <row r="19" spans="1:11" s="60" customFormat="1" ht="32.1" customHeight="1" x14ac:dyDescent="0.3">
      <c r="A19" s="32" t="s">
        <v>85</v>
      </c>
      <c r="B19" s="33">
        <f t="shared" si="2"/>
        <v>13</v>
      </c>
      <c r="C19" s="56">
        <v>30001979</v>
      </c>
      <c r="D19" s="57" t="s">
        <v>16</v>
      </c>
      <c r="E19" s="36">
        <v>600</v>
      </c>
      <c r="F19" s="58">
        <v>0</v>
      </c>
      <c r="G19" s="38">
        <f t="shared" si="0"/>
        <v>0</v>
      </c>
      <c r="H19" s="59"/>
      <c r="I19" s="40">
        <f>IFERROR(VLOOKUP(C:C,Volume!A:F,6,FALSE),0)</f>
        <v>3.7633750000000007E-2</v>
      </c>
      <c r="J19" s="41">
        <f t="shared" si="1"/>
        <v>0</v>
      </c>
      <c r="K19" s="60" t="s">
        <v>379</v>
      </c>
    </row>
    <row r="20" spans="1:11" ht="32.1" customHeight="1" thickBot="1" x14ac:dyDescent="0.35">
      <c r="A20" s="61"/>
      <c r="B20" s="47">
        <f t="shared" si="2"/>
        <v>14</v>
      </c>
      <c r="C20" s="48">
        <v>30002519</v>
      </c>
      <c r="D20" s="49" t="s">
        <v>17</v>
      </c>
      <c r="E20" s="50">
        <v>600</v>
      </c>
      <c r="F20" s="51">
        <v>40</v>
      </c>
      <c r="G20" s="52">
        <f t="shared" si="0"/>
        <v>24000</v>
      </c>
      <c r="H20" s="53"/>
      <c r="I20" s="42">
        <f>IFERROR(VLOOKUP(C:C,Volume!A:F,6,FALSE),0)</f>
        <v>3.7633750000000007E-2</v>
      </c>
      <c r="J20" s="43">
        <f t="shared" si="1"/>
        <v>1.5053500000000004</v>
      </c>
      <c r="K20" s="11" t="s">
        <v>379</v>
      </c>
    </row>
    <row r="21" spans="1:11" ht="32.1" customHeight="1" x14ac:dyDescent="0.3">
      <c r="A21" s="62" t="s">
        <v>88</v>
      </c>
      <c r="B21" s="63">
        <f t="shared" si="2"/>
        <v>15</v>
      </c>
      <c r="C21" s="44">
        <v>30002726</v>
      </c>
      <c r="D21" s="25" t="s">
        <v>73</v>
      </c>
      <c r="E21" s="26">
        <v>600</v>
      </c>
      <c r="F21" s="27">
        <v>0</v>
      </c>
      <c r="G21" s="28">
        <f t="shared" si="0"/>
        <v>0</v>
      </c>
      <c r="H21" s="29"/>
      <c r="I21" s="45">
        <f>IFERROR(VLOOKUP(C:C,Volume!A:F,6,FALSE),0)</f>
        <v>2.4347400000000005E-2</v>
      </c>
      <c r="J21" s="46">
        <f t="shared" si="1"/>
        <v>0</v>
      </c>
      <c r="K21" s="11" t="s">
        <v>88</v>
      </c>
    </row>
    <row r="22" spans="1:11" ht="32.1" customHeight="1" x14ac:dyDescent="0.3">
      <c r="A22" s="64"/>
      <c r="B22" s="65">
        <f t="shared" si="2"/>
        <v>16</v>
      </c>
      <c r="C22" s="66">
        <v>30001526</v>
      </c>
      <c r="D22" s="67" t="s">
        <v>18</v>
      </c>
      <c r="E22" s="68">
        <v>600</v>
      </c>
      <c r="F22" s="69">
        <v>20</v>
      </c>
      <c r="G22" s="70">
        <f t="shared" si="0"/>
        <v>12000</v>
      </c>
      <c r="H22" s="71"/>
      <c r="I22" s="40">
        <f>IFERROR(VLOOKUP(C:C,Volume!A:F,6,FALSE),0)</f>
        <v>3.5928999999999996E-2</v>
      </c>
      <c r="J22" s="41">
        <f t="shared" si="1"/>
        <v>0.71857999999999989</v>
      </c>
      <c r="K22" s="11" t="s">
        <v>88</v>
      </c>
    </row>
    <row r="23" spans="1:11" ht="32.1" customHeight="1" x14ac:dyDescent="0.3">
      <c r="A23" s="64" t="s">
        <v>89</v>
      </c>
      <c r="B23" s="72">
        <f t="shared" si="2"/>
        <v>17</v>
      </c>
      <c r="C23" s="34">
        <v>30001527</v>
      </c>
      <c r="D23" s="35" t="s">
        <v>19</v>
      </c>
      <c r="E23" s="36">
        <v>600</v>
      </c>
      <c r="F23" s="37">
        <v>20</v>
      </c>
      <c r="G23" s="38">
        <f t="shared" si="0"/>
        <v>12000</v>
      </c>
      <c r="H23" s="39"/>
      <c r="I23" s="40">
        <f>IFERROR(VLOOKUP(C:C,Volume!A:F,6,FALSE),0)</f>
        <v>3.5928999999999996E-2</v>
      </c>
      <c r="J23" s="41">
        <f t="shared" si="1"/>
        <v>0.71857999999999989</v>
      </c>
      <c r="K23" s="11" t="s">
        <v>88</v>
      </c>
    </row>
    <row r="24" spans="1:11" ht="32.1" customHeight="1" x14ac:dyDescent="0.3">
      <c r="A24" s="73"/>
      <c r="B24" s="72">
        <f t="shared" si="2"/>
        <v>18</v>
      </c>
      <c r="C24" s="34">
        <v>30001749</v>
      </c>
      <c r="D24" s="35" t="s">
        <v>20</v>
      </c>
      <c r="E24" s="36">
        <v>600</v>
      </c>
      <c r="F24" s="37">
        <v>0</v>
      </c>
      <c r="G24" s="38">
        <f t="shared" si="0"/>
        <v>0</v>
      </c>
      <c r="H24" s="39"/>
      <c r="I24" s="40">
        <f>IFERROR(VLOOKUP(C:C,Volume!A:F,6,FALSE),0)</f>
        <v>3.5928999999999996E-2</v>
      </c>
      <c r="J24" s="41">
        <f t="shared" si="1"/>
        <v>0</v>
      </c>
      <c r="K24" s="11" t="s">
        <v>88</v>
      </c>
    </row>
    <row r="25" spans="1:11" ht="32.1" customHeight="1" thickBot="1" x14ac:dyDescent="0.35">
      <c r="A25" s="74"/>
      <c r="B25" s="75">
        <f t="shared" si="2"/>
        <v>19</v>
      </c>
      <c r="C25" s="56">
        <v>30002779</v>
      </c>
      <c r="D25" s="76" t="s">
        <v>141</v>
      </c>
      <c r="E25" s="77">
        <v>600</v>
      </c>
      <c r="F25" s="78">
        <v>0</v>
      </c>
      <c r="G25" s="79">
        <f t="shared" si="0"/>
        <v>0</v>
      </c>
      <c r="H25" s="80"/>
      <c r="I25" s="42">
        <f>IFERROR(VLOOKUP(C:C,Volume!A:F,6,FALSE),0)</f>
        <v>3.5928999999999996E-2</v>
      </c>
      <c r="J25" s="43">
        <f t="shared" si="1"/>
        <v>0</v>
      </c>
      <c r="K25" s="11" t="s">
        <v>88</v>
      </c>
    </row>
    <row r="26" spans="1:11" ht="32.1" customHeight="1" x14ac:dyDescent="0.3">
      <c r="A26" s="55"/>
      <c r="B26" s="23">
        <f t="shared" si="2"/>
        <v>20</v>
      </c>
      <c r="C26" s="44">
        <v>30001883</v>
      </c>
      <c r="D26" s="25" t="s">
        <v>21</v>
      </c>
      <c r="E26" s="26">
        <v>1020</v>
      </c>
      <c r="F26" s="27">
        <v>0</v>
      </c>
      <c r="G26" s="28">
        <f t="shared" si="0"/>
        <v>0</v>
      </c>
      <c r="H26" s="29"/>
      <c r="I26" s="45">
        <f>IFERROR(VLOOKUP(C:C,Volume!A:F,6,FALSE),0)</f>
        <v>2.5160000000000002E-2</v>
      </c>
      <c r="J26" s="46">
        <f t="shared" si="1"/>
        <v>0</v>
      </c>
      <c r="K26" s="11" t="s">
        <v>380</v>
      </c>
    </row>
    <row r="27" spans="1:11" ht="32.1" customHeight="1" x14ac:dyDescent="0.3">
      <c r="A27" s="32" t="s">
        <v>90</v>
      </c>
      <c r="B27" s="33">
        <f t="shared" si="2"/>
        <v>21</v>
      </c>
      <c r="C27" s="34">
        <v>30001888</v>
      </c>
      <c r="D27" s="35" t="s">
        <v>22</v>
      </c>
      <c r="E27" s="36">
        <v>1020</v>
      </c>
      <c r="F27" s="37">
        <v>0</v>
      </c>
      <c r="G27" s="38">
        <f t="shared" si="0"/>
        <v>0</v>
      </c>
      <c r="H27" s="39"/>
      <c r="I27" s="40">
        <f>IFERROR(VLOOKUP(C:C,Volume!A:F,6,FALSE),0)</f>
        <v>2.5160000000000002E-2</v>
      </c>
      <c r="J27" s="41">
        <f t="shared" si="1"/>
        <v>0</v>
      </c>
      <c r="K27" s="11" t="s">
        <v>380</v>
      </c>
    </row>
    <row r="28" spans="1:11" ht="32.1" customHeight="1" x14ac:dyDescent="0.3">
      <c r="A28" s="32" t="s">
        <v>91</v>
      </c>
      <c r="B28" s="81">
        <f t="shared" si="2"/>
        <v>22</v>
      </c>
      <c r="C28" s="82">
        <v>30002672</v>
      </c>
      <c r="D28" s="83" t="s">
        <v>60</v>
      </c>
      <c r="E28" s="84">
        <v>1020</v>
      </c>
      <c r="F28" s="85">
        <v>0</v>
      </c>
      <c r="G28" s="86">
        <f t="shared" si="0"/>
        <v>0</v>
      </c>
      <c r="H28" s="87"/>
      <c r="I28" s="40">
        <f>IFERROR(VLOOKUP(C:C,Volume!A:F,6,FALSE),0)</f>
        <v>2.5160000000000002E-2</v>
      </c>
      <c r="J28" s="41">
        <f t="shared" si="1"/>
        <v>0</v>
      </c>
      <c r="K28" s="11" t="s">
        <v>380</v>
      </c>
    </row>
    <row r="29" spans="1:11" ht="32.1" customHeight="1" thickBot="1" x14ac:dyDescent="0.35">
      <c r="A29" s="61"/>
      <c r="B29" s="47">
        <f t="shared" si="2"/>
        <v>23</v>
      </c>
      <c r="C29" s="48">
        <v>30001868</v>
      </c>
      <c r="D29" s="49" t="s">
        <v>23</v>
      </c>
      <c r="E29" s="50">
        <v>1020</v>
      </c>
      <c r="F29" s="51">
        <v>0</v>
      </c>
      <c r="G29" s="52">
        <f t="shared" si="0"/>
        <v>0</v>
      </c>
      <c r="H29" s="53"/>
      <c r="I29" s="42">
        <f>IFERROR(VLOOKUP(C:C,Volume!A:F,6,FALSE),0)</f>
        <v>2.5160000000000002E-2</v>
      </c>
      <c r="J29" s="43">
        <f t="shared" si="1"/>
        <v>0</v>
      </c>
      <c r="K29" s="11" t="s">
        <v>380</v>
      </c>
    </row>
    <row r="30" spans="1:11" ht="32.1" customHeight="1" thickBot="1" x14ac:dyDescent="0.35">
      <c r="A30" s="55" t="s">
        <v>92</v>
      </c>
      <c r="B30" s="23">
        <f t="shared" si="2"/>
        <v>24</v>
      </c>
      <c r="C30" s="24">
        <v>30001884</v>
      </c>
      <c r="D30" s="25" t="s">
        <v>59</v>
      </c>
      <c r="E30" s="26">
        <v>1290</v>
      </c>
      <c r="F30" s="27">
        <v>20</v>
      </c>
      <c r="G30" s="28">
        <f t="shared" si="0"/>
        <v>25800</v>
      </c>
      <c r="H30" s="29"/>
      <c r="I30" s="88">
        <f>IFERROR(VLOOKUP(C:C,Volume!A:F,6,FALSE),0)</f>
        <v>2.5160000000000002E-2</v>
      </c>
      <c r="J30" s="89">
        <f t="shared" si="1"/>
        <v>0.50320000000000009</v>
      </c>
      <c r="K30" s="11" t="s">
        <v>381</v>
      </c>
    </row>
    <row r="31" spans="1:11" s="92" customFormat="1" ht="32.1" customHeight="1" x14ac:dyDescent="0.35">
      <c r="A31" s="55" t="s">
        <v>382</v>
      </c>
      <c r="B31" s="23">
        <f t="shared" si="2"/>
        <v>25</v>
      </c>
      <c r="C31" s="44">
        <v>30001686</v>
      </c>
      <c r="D31" s="25" t="s">
        <v>383</v>
      </c>
      <c r="E31" s="26">
        <v>630</v>
      </c>
      <c r="F31" s="27">
        <v>0</v>
      </c>
      <c r="G31" s="28">
        <f t="shared" si="0"/>
        <v>0</v>
      </c>
      <c r="H31" s="29"/>
      <c r="I31" s="90">
        <f>IFERROR(VLOOKUP(C:C,Volume!A:F,6,FALSE),0)</f>
        <v>9.4814999999999986E-3</v>
      </c>
      <c r="J31" s="91">
        <f t="shared" si="1"/>
        <v>0</v>
      </c>
      <c r="K31" s="92" t="s">
        <v>382</v>
      </c>
    </row>
    <row r="32" spans="1:11" s="92" customFormat="1" ht="32.1" customHeight="1" x14ac:dyDescent="0.35">
      <c r="A32" s="32" t="s">
        <v>115</v>
      </c>
      <c r="B32" s="33">
        <f t="shared" si="2"/>
        <v>26</v>
      </c>
      <c r="C32" s="56">
        <v>30002721</v>
      </c>
      <c r="D32" s="35" t="s">
        <v>66</v>
      </c>
      <c r="E32" s="36">
        <v>630</v>
      </c>
      <c r="F32" s="93">
        <v>0</v>
      </c>
      <c r="G32" s="38">
        <f t="shared" si="0"/>
        <v>0</v>
      </c>
      <c r="H32" s="39"/>
      <c r="I32" s="94">
        <f>IFERROR(VLOOKUP(C:C,Volume!A:F,6,FALSE),0)</f>
        <v>6.0479999999999996E-3</v>
      </c>
      <c r="J32" s="95">
        <f t="shared" si="1"/>
        <v>0</v>
      </c>
      <c r="K32" s="92" t="s">
        <v>382</v>
      </c>
    </row>
    <row r="33" spans="1:11" s="92" customFormat="1" ht="32.1" customHeight="1" thickBot="1" x14ac:dyDescent="0.4">
      <c r="A33" s="32"/>
      <c r="B33" s="96">
        <f t="shared" si="2"/>
        <v>27</v>
      </c>
      <c r="C33" s="97">
        <v>30002742</v>
      </c>
      <c r="D33" s="76" t="s">
        <v>117</v>
      </c>
      <c r="E33" s="77">
        <v>630</v>
      </c>
      <c r="F33" s="98">
        <v>0</v>
      </c>
      <c r="G33" s="79">
        <f t="shared" si="0"/>
        <v>0</v>
      </c>
      <c r="H33" s="80"/>
      <c r="I33" s="99">
        <f>IFERROR(VLOOKUP(C:C,Volume!A:F,6,FALSE),0)</f>
        <v>9.4814999999999986E-3</v>
      </c>
      <c r="J33" s="100">
        <f t="shared" si="1"/>
        <v>0</v>
      </c>
      <c r="K33" s="92" t="s">
        <v>382</v>
      </c>
    </row>
    <row r="34" spans="1:11" s="92" customFormat="1" ht="32.1" customHeight="1" thickBot="1" x14ac:dyDescent="0.4">
      <c r="A34" s="101" t="s">
        <v>118</v>
      </c>
      <c r="B34" s="102">
        <f t="shared" si="2"/>
        <v>28</v>
      </c>
      <c r="C34" s="103">
        <v>30001958</v>
      </c>
      <c r="D34" s="104" t="s">
        <v>119</v>
      </c>
      <c r="E34" s="105">
        <v>600</v>
      </c>
      <c r="F34" s="106">
        <v>30</v>
      </c>
      <c r="G34" s="107">
        <f t="shared" si="0"/>
        <v>18000</v>
      </c>
      <c r="H34" s="108"/>
      <c r="I34" s="109">
        <f>IFERROR(VLOOKUP(C:C,Volume!A:F,6,FALSE),0)</f>
        <v>6.6000000000000008E-3</v>
      </c>
      <c r="J34" s="110">
        <f t="shared" si="1"/>
        <v>0.19800000000000004</v>
      </c>
      <c r="K34" s="92" t="s">
        <v>364</v>
      </c>
    </row>
    <row r="35" spans="1:11" ht="32.1" customHeight="1" x14ac:dyDescent="0.3">
      <c r="A35" s="55" t="s">
        <v>93</v>
      </c>
      <c r="B35" s="23">
        <f t="shared" si="2"/>
        <v>29</v>
      </c>
      <c r="C35" s="44">
        <v>30001588</v>
      </c>
      <c r="D35" s="25" t="s">
        <v>57</v>
      </c>
      <c r="E35" s="26">
        <v>600</v>
      </c>
      <c r="F35" s="27">
        <v>80</v>
      </c>
      <c r="G35" s="28">
        <f t="shared" si="0"/>
        <v>48000</v>
      </c>
      <c r="H35" s="29"/>
      <c r="I35" s="45">
        <f>IFERROR(VLOOKUP(C:C,Volume!A:F,6,FALSE),0)</f>
        <v>1.3893750000000002E-2</v>
      </c>
      <c r="J35" s="46">
        <f t="shared" si="1"/>
        <v>1.1115000000000002</v>
      </c>
      <c r="K35" s="11" t="s">
        <v>363</v>
      </c>
    </row>
    <row r="36" spans="1:11" ht="32.1" customHeight="1" thickBot="1" x14ac:dyDescent="0.35">
      <c r="A36" s="61"/>
      <c r="B36" s="47">
        <f t="shared" si="2"/>
        <v>30</v>
      </c>
      <c r="C36" s="111">
        <v>30002666</v>
      </c>
      <c r="D36" s="49" t="s">
        <v>24</v>
      </c>
      <c r="E36" s="50">
        <v>600</v>
      </c>
      <c r="F36" s="51">
        <v>3</v>
      </c>
      <c r="G36" s="52">
        <f t="shared" si="0"/>
        <v>1800</v>
      </c>
      <c r="H36" s="53"/>
      <c r="I36" s="42">
        <f>IFERROR(VLOOKUP(C:C,Volume!A:F,6,FALSE),0)</f>
        <v>2.0459999999999999E-2</v>
      </c>
      <c r="J36" s="43">
        <f t="shared" si="1"/>
        <v>6.1379999999999997E-2</v>
      </c>
      <c r="K36" s="11" t="s">
        <v>365</v>
      </c>
    </row>
    <row r="37" spans="1:11" ht="32.1" customHeight="1" x14ac:dyDescent="0.3">
      <c r="A37" s="112"/>
      <c r="B37" s="23">
        <f t="shared" si="2"/>
        <v>31</v>
      </c>
      <c r="C37" s="44">
        <v>30001003</v>
      </c>
      <c r="D37" s="25" t="s">
        <v>25</v>
      </c>
      <c r="E37" s="26">
        <v>600</v>
      </c>
      <c r="F37" s="27">
        <v>0</v>
      </c>
      <c r="G37" s="28">
        <f t="shared" si="0"/>
        <v>0</v>
      </c>
      <c r="H37" s="29"/>
      <c r="I37" s="45">
        <f>IFERROR(VLOOKUP(C:C,Volume!A:F,6,FALSE),0)</f>
        <v>2.6094334000000004E-2</v>
      </c>
      <c r="J37" s="46">
        <f t="shared" si="1"/>
        <v>0</v>
      </c>
      <c r="K37" s="11" t="s">
        <v>94</v>
      </c>
    </row>
    <row r="38" spans="1:11" ht="32.1" customHeight="1" x14ac:dyDescent="0.3">
      <c r="A38" s="32" t="s">
        <v>94</v>
      </c>
      <c r="B38" s="33">
        <f t="shared" si="2"/>
        <v>32</v>
      </c>
      <c r="C38" s="56">
        <v>30001486</v>
      </c>
      <c r="D38" s="35" t="s">
        <v>26</v>
      </c>
      <c r="E38" s="36">
        <v>600</v>
      </c>
      <c r="F38" s="37">
        <v>30</v>
      </c>
      <c r="G38" s="38">
        <f t="shared" si="0"/>
        <v>18000</v>
      </c>
      <c r="H38" s="39"/>
      <c r="I38" s="40">
        <f>IFERROR(VLOOKUP(C:C,Volume!A:F,6,FALSE),0)</f>
        <v>2.6094334000000004E-2</v>
      </c>
      <c r="J38" s="41">
        <f t="shared" si="1"/>
        <v>0.78283002000000013</v>
      </c>
      <c r="K38" s="11" t="s">
        <v>94</v>
      </c>
    </row>
    <row r="39" spans="1:11" ht="32.1" customHeight="1" x14ac:dyDescent="0.3">
      <c r="A39" s="32" t="s">
        <v>85</v>
      </c>
      <c r="B39" s="33">
        <f t="shared" si="2"/>
        <v>33</v>
      </c>
      <c r="C39" s="34">
        <v>30001782</v>
      </c>
      <c r="D39" s="35" t="s">
        <v>27</v>
      </c>
      <c r="E39" s="36">
        <v>600</v>
      </c>
      <c r="F39" s="37">
        <v>0</v>
      </c>
      <c r="G39" s="38">
        <f t="shared" si="0"/>
        <v>0</v>
      </c>
      <c r="H39" s="39"/>
      <c r="I39" s="40">
        <f>IFERROR(VLOOKUP(C:C,Volume!A:F,6,FALSE),0)</f>
        <v>2.6094334000000004E-2</v>
      </c>
      <c r="J39" s="41">
        <f t="shared" si="1"/>
        <v>0</v>
      </c>
      <c r="K39" s="11" t="s">
        <v>94</v>
      </c>
    </row>
    <row r="40" spans="1:11" ht="32.1" customHeight="1" x14ac:dyDescent="0.3">
      <c r="A40" s="113"/>
      <c r="B40" s="33">
        <f t="shared" si="2"/>
        <v>34</v>
      </c>
      <c r="C40" s="56">
        <v>30002634</v>
      </c>
      <c r="D40" s="35" t="s">
        <v>28</v>
      </c>
      <c r="E40" s="36">
        <v>600</v>
      </c>
      <c r="F40" s="37">
        <v>30</v>
      </c>
      <c r="G40" s="38">
        <f t="shared" si="0"/>
        <v>18000</v>
      </c>
      <c r="H40" s="39"/>
      <c r="I40" s="40">
        <f>IFERROR(VLOOKUP(C:C,Volume!A:F,6,FALSE),0)</f>
        <v>2.6094334000000004E-2</v>
      </c>
      <c r="J40" s="41">
        <f t="shared" si="1"/>
        <v>0.78283002000000013</v>
      </c>
      <c r="K40" s="11" t="s">
        <v>94</v>
      </c>
    </row>
    <row r="41" spans="1:11" ht="32.1" customHeight="1" thickBot="1" x14ac:dyDescent="0.35">
      <c r="A41" s="61"/>
      <c r="B41" s="47">
        <f t="shared" si="2"/>
        <v>35</v>
      </c>
      <c r="C41" s="111">
        <v>30002621</v>
      </c>
      <c r="D41" s="49" t="s">
        <v>29</v>
      </c>
      <c r="E41" s="50">
        <v>600</v>
      </c>
      <c r="F41" s="51">
        <v>10</v>
      </c>
      <c r="G41" s="52">
        <f t="shared" si="0"/>
        <v>6000</v>
      </c>
      <c r="H41" s="53"/>
      <c r="I41" s="42">
        <f>IFERROR(VLOOKUP(C:C,Volume!A:F,6,FALSE),0)</f>
        <v>2.6094334000000004E-2</v>
      </c>
      <c r="J41" s="43">
        <f t="shared" si="1"/>
        <v>0.26094334000000002</v>
      </c>
      <c r="K41" s="11" t="s">
        <v>94</v>
      </c>
    </row>
    <row r="42" spans="1:11" ht="32.1" customHeight="1" x14ac:dyDescent="0.3">
      <c r="A42" s="112"/>
      <c r="B42" s="114">
        <f t="shared" si="2"/>
        <v>36</v>
      </c>
      <c r="C42" s="56">
        <v>30001478</v>
      </c>
      <c r="D42" s="35" t="s">
        <v>30</v>
      </c>
      <c r="E42" s="26">
        <v>432</v>
      </c>
      <c r="F42" s="27">
        <v>0</v>
      </c>
      <c r="G42" s="28">
        <f t="shared" si="0"/>
        <v>0</v>
      </c>
      <c r="H42" s="29"/>
      <c r="I42" s="45">
        <f>IFERROR(VLOOKUP(C:C,Volume!A:F,6,FALSE),0)</f>
        <v>1.7956400000000004E-2</v>
      </c>
      <c r="J42" s="46">
        <f t="shared" si="1"/>
        <v>0</v>
      </c>
      <c r="K42" s="11" t="s">
        <v>95</v>
      </c>
    </row>
    <row r="43" spans="1:11" ht="32.1" customHeight="1" thickBot="1" x14ac:dyDescent="0.35">
      <c r="A43" s="32" t="s">
        <v>95</v>
      </c>
      <c r="B43" s="33">
        <f t="shared" si="2"/>
        <v>37</v>
      </c>
      <c r="C43" s="56">
        <v>30001479</v>
      </c>
      <c r="D43" s="35" t="s">
        <v>31</v>
      </c>
      <c r="E43" s="36">
        <v>432</v>
      </c>
      <c r="F43" s="37">
        <v>0</v>
      </c>
      <c r="G43" s="38">
        <f t="shared" si="0"/>
        <v>0</v>
      </c>
      <c r="H43" s="39"/>
      <c r="I43" s="42">
        <f>IFERROR(VLOOKUP(C:C,Volume!A:F,6,FALSE),0)</f>
        <v>1.7956400000000004E-2</v>
      </c>
      <c r="J43" s="43">
        <f t="shared" si="1"/>
        <v>0</v>
      </c>
      <c r="K43" s="11" t="s">
        <v>95</v>
      </c>
    </row>
    <row r="44" spans="1:11" s="92" customFormat="1" ht="32.1" customHeight="1" x14ac:dyDescent="0.35">
      <c r="A44" s="115" t="s">
        <v>112</v>
      </c>
      <c r="B44" s="23">
        <f t="shared" si="2"/>
        <v>38</v>
      </c>
      <c r="C44" s="24">
        <v>30002675</v>
      </c>
      <c r="D44" s="25" t="s">
        <v>32</v>
      </c>
      <c r="E44" s="26">
        <v>720</v>
      </c>
      <c r="F44" s="116">
        <v>0</v>
      </c>
      <c r="G44" s="28">
        <f t="shared" si="0"/>
        <v>0</v>
      </c>
      <c r="H44" s="29"/>
      <c r="I44" s="90">
        <f>IFERROR(VLOOKUP(C:C,Volume!A:F,6,FALSE),0)</f>
        <v>1.6025874999999998E-2</v>
      </c>
      <c r="J44" s="91">
        <f t="shared" si="1"/>
        <v>0</v>
      </c>
      <c r="K44" s="92" t="s">
        <v>112</v>
      </c>
    </row>
    <row r="45" spans="1:11" s="92" customFormat="1" ht="32.1" customHeight="1" thickBot="1" x14ac:dyDescent="0.4">
      <c r="A45" s="117" t="s">
        <v>113</v>
      </c>
      <c r="B45" s="96">
        <f t="shared" si="2"/>
        <v>39</v>
      </c>
      <c r="C45" s="97">
        <v>30002676</v>
      </c>
      <c r="D45" s="76" t="s">
        <v>63</v>
      </c>
      <c r="E45" s="77">
        <v>720</v>
      </c>
      <c r="F45" s="98">
        <v>0</v>
      </c>
      <c r="G45" s="118">
        <f t="shared" si="0"/>
        <v>0</v>
      </c>
      <c r="H45" s="80"/>
      <c r="I45" s="99">
        <f>IFERROR(VLOOKUP(C:C,Volume!A:F,6,FALSE),0)</f>
        <v>1.6025874999999998E-2</v>
      </c>
      <c r="J45" s="100">
        <f t="shared" si="1"/>
        <v>0</v>
      </c>
      <c r="K45" s="92" t="s">
        <v>112</v>
      </c>
    </row>
    <row r="46" spans="1:11" ht="32.1" customHeight="1" x14ac:dyDescent="0.3">
      <c r="A46" s="55" t="s">
        <v>96</v>
      </c>
      <c r="B46" s="23">
        <f t="shared" si="2"/>
        <v>40</v>
      </c>
      <c r="C46" s="44">
        <v>30002479</v>
      </c>
      <c r="D46" s="25" t="s">
        <v>33</v>
      </c>
      <c r="E46" s="26">
        <v>600</v>
      </c>
      <c r="F46" s="27">
        <v>0</v>
      </c>
      <c r="G46" s="28">
        <f t="shared" si="0"/>
        <v>0</v>
      </c>
      <c r="H46" s="29"/>
      <c r="I46" s="45">
        <f>IFERROR(VLOOKUP(C:C,Volume!A:F,6,FALSE),0)</f>
        <v>2.9139263999999998E-2</v>
      </c>
      <c r="J46" s="46">
        <f t="shared" si="1"/>
        <v>0</v>
      </c>
      <c r="K46" s="11" t="s">
        <v>96</v>
      </c>
    </row>
    <row r="47" spans="1:11" ht="32.1" customHeight="1" x14ac:dyDescent="0.3">
      <c r="A47" s="32" t="s">
        <v>85</v>
      </c>
      <c r="B47" s="33">
        <f t="shared" si="2"/>
        <v>41</v>
      </c>
      <c r="C47" s="34">
        <v>30002476</v>
      </c>
      <c r="D47" s="35" t="s">
        <v>34</v>
      </c>
      <c r="E47" s="36">
        <v>600</v>
      </c>
      <c r="F47" s="37">
        <v>0</v>
      </c>
      <c r="G47" s="38">
        <f t="shared" si="0"/>
        <v>0</v>
      </c>
      <c r="H47" s="39"/>
      <c r="I47" s="40">
        <f>IFERROR(VLOOKUP(C:C,Volume!A:F,6,FALSE),0)</f>
        <v>2.9139263999999998E-2</v>
      </c>
      <c r="J47" s="41">
        <f t="shared" si="1"/>
        <v>0</v>
      </c>
      <c r="K47" s="11" t="s">
        <v>96</v>
      </c>
    </row>
    <row r="48" spans="1:11" ht="32.1" customHeight="1" thickBot="1" x14ac:dyDescent="0.35">
      <c r="A48" s="61"/>
      <c r="B48" s="96">
        <f t="shared" si="2"/>
        <v>42</v>
      </c>
      <c r="C48" s="119">
        <v>30002596</v>
      </c>
      <c r="D48" s="76" t="s">
        <v>74</v>
      </c>
      <c r="E48" s="77">
        <v>600</v>
      </c>
      <c r="F48" s="78">
        <v>0</v>
      </c>
      <c r="G48" s="79">
        <f t="shared" si="0"/>
        <v>0</v>
      </c>
      <c r="H48" s="80"/>
      <c r="I48" s="42">
        <f>IFERROR(VLOOKUP(C:C,Volume!A:F,6,FALSE),0)</f>
        <v>2.9139263999999998E-2</v>
      </c>
      <c r="J48" s="43">
        <f t="shared" si="1"/>
        <v>0</v>
      </c>
      <c r="K48" s="11" t="s">
        <v>96</v>
      </c>
    </row>
    <row r="49" spans="1:11" ht="32.1" customHeight="1" x14ac:dyDescent="0.3">
      <c r="A49" s="55" t="s">
        <v>97</v>
      </c>
      <c r="B49" s="23">
        <f t="shared" si="2"/>
        <v>43</v>
      </c>
      <c r="C49" s="44">
        <v>30002480</v>
      </c>
      <c r="D49" s="25" t="s">
        <v>35</v>
      </c>
      <c r="E49" s="26">
        <v>600</v>
      </c>
      <c r="F49" s="27">
        <v>10</v>
      </c>
      <c r="G49" s="28">
        <f t="shared" si="0"/>
        <v>6000</v>
      </c>
      <c r="H49" s="29"/>
      <c r="I49" s="45">
        <f>IFERROR(VLOOKUP(C:C,Volume!A:F,6,FALSE),0)</f>
        <v>2.8101334000000006E-2</v>
      </c>
      <c r="J49" s="46">
        <f t="shared" si="1"/>
        <v>0.28101334000000006</v>
      </c>
      <c r="K49" s="11" t="s">
        <v>97</v>
      </c>
    </row>
    <row r="50" spans="1:11" ht="32.1" customHeight="1" thickBot="1" x14ac:dyDescent="0.35">
      <c r="A50" s="32" t="s">
        <v>98</v>
      </c>
      <c r="B50" s="33">
        <f t="shared" si="2"/>
        <v>44</v>
      </c>
      <c r="C50" s="34">
        <v>30002477</v>
      </c>
      <c r="D50" s="35" t="s">
        <v>36</v>
      </c>
      <c r="E50" s="36">
        <v>600</v>
      </c>
      <c r="F50" s="37">
        <v>10</v>
      </c>
      <c r="G50" s="38">
        <f t="shared" si="0"/>
        <v>6000</v>
      </c>
      <c r="H50" s="39"/>
      <c r="I50" s="42">
        <f>IFERROR(VLOOKUP(C:C,Volume!A:F,6,FALSE),0)</f>
        <v>2.8423105000000004E-2</v>
      </c>
      <c r="J50" s="43">
        <f t="shared" si="1"/>
        <v>0.28423105000000004</v>
      </c>
      <c r="K50" s="11" t="s">
        <v>97</v>
      </c>
    </row>
    <row r="51" spans="1:11" ht="32.1" customHeight="1" thickBot="1" x14ac:dyDescent="0.35">
      <c r="A51" s="120" t="s">
        <v>99</v>
      </c>
      <c r="B51" s="102">
        <f t="shared" si="2"/>
        <v>45</v>
      </c>
      <c r="C51" s="103">
        <v>30001512</v>
      </c>
      <c r="D51" s="104" t="s">
        <v>56</v>
      </c>
      <c r="E51" s="121">
        <v>720</v>
      </c>
      <c r="F51" s="122">
        <v>0</v>
      </c>
      <c r="G51" s="123">
        <f t="shared" si="0"/>
        <v>0</v>
      </c>
      <c r="H51" s="124"/>
      <c r="I51" s="88">
        <f>IFERROR(VLOOKUP(C:C,Volume!A:F,6,FALSE),0)</f>
        <v>2.8101334000000006E-2</v>
      </c>
      <c r="J51" s="89">
        <f t="shared" si="1"/>
        <v>0</v>
      </c>
      <c r="K51" s="11" t="s">
        <v>99</v>
      </c>
    </row>
    <row r="52" spans="1:11" ht="32.1" customHeight="1" thickBot="1" x14ac:dyDescent="0.35">
      <c r="A52" s="125" t="s">
        <v>100</v>
      </c>
      <c r="B52" s="126">
        <f t="shared" si="2"/>
        <v>46</v>
      </c>
      <c r="C52" s="127">
        <v>30001515</v>
      </c>
      <c r="D52" s="128" t="s">
        <v>55</v>
      </c>
      <c r="E52" s="129">
        <v>600</v>
      </c>
      <c r="F52" s="130">
        <v>80</v>
      </c>
      <c r="G52" s="131">
        <f t="shared" si="0"/>
        <v>48000</v>
      </c>
      <c r="H52" s="132"/>
      <c r="I52" s="88">
        <f>IFERROR(VLOOKUP(C:C,Volume!A:F,6,FALSE),0)</f>
        <v>2.9139263999999998E-2</v>
      </c>
      <c r="J52" s="89">
        <f t="shared" si="1"/>
        <v>2.3311411199999998</v>
      </c>
      <c r="K52" s="11" t="s">
        <v>100</v>
      </c>
    </row>
    <row r="53" spans="1:11" ht="32.1" customHeight="1" thickBot="1" x14ac:dyDescent="0.35">
      <c r="A53" s="133" t="s">
        <v>168</v>
      </c>
      <c r="B53" s="133">
        <f t="shared" si="2"/>
        <v>47</v>
      </c>
      <c r="C53" s="134">
        <v>30002777</v>
      </c>
      <c r="D53" s="135" t="s">
        <v>169</v>
      </c>
      <c r="E53" s="136">
        <v>600</v>
      </c>
      <c r="F53" s="122">
        <v>80</v>
      </c>
      <c r="G53" s="137">
        <f t="shared" si="0"/>
        <v>48000</v>
      </c>
      <c r="H53" s="138"/>
      <c r="I53" s="88">
        <f>IFERROR(VLOOKUP(C:C,Volume!A:F,6,FALSE),0)</f>
        <v>2.9139263999999998E-2</v>
      </c>
      <c r="J53" s="89">
        <f t="shared" si="1"/>
        <v>2.3311411199999998</v>
      </c>
      <c r="K53" s="11" t="s">
        <v>366</v>
      </c>
    </row>
    <row r="54" spans="1:11" ht="32.1" customHeight="1" thickBot="1" x14ac:dyDescent="0.35">
      <c r="A54" s="32" t="s">
        <v>101</v>
      </c>
      <c r="B54" s="114">
        <f t="shared" si="2"/>
        <v>48</v>
      </c>
      <c r="C54" s="139">
        <v>30001921</v>
      </c>
      <c r="D54" s="67" t="s">
        <v>37</v>
      </c>
      <c r="E54" s="68">
        <v>600</v>
      </c>
      <c r="F54" s="140">
        <v>50</v>
      </c>
      <c r="G54" s="70">
        <f t="shared" si="0"/>
        <v>30000</v>
      </c>
      <c r="H54" s="71"/>
      <c r="I54" s="88">
        <f>IFERROR(VLOOKUP(C:C,Volume!A:F,6,FALSE),0)</f>
        <v>9.7173000000000009E-2</v>
      </c>
      <c r="J54" s="89">
        <f t="shared" si="1"/>
        <v>4.8586500000000008</v>
      </c>
      <c r="K54" s="11" t="s">
        <v>101</v>
      </c>
    </row>
    <row r="55" spans="1:11" ht="32.1" customHeight="1" x14ac:dyDescent="0.3">
      <c r="A55" s="62" t="s">
        <v>102</v>
      </c>
      <c r="B55" s="23">
        <f t="shared" si="2"/>
        <v>49</v>
      </c>
      <c r="C55" s="44">
        <v>30001528</v>
      </c>
      <c r="D55" s="25" t="s">
        <v>38</v>
      </c>
      <c r="E55" s="26">
        <v>432</v>
      </c>
      <c r="F55" s="27">
        <v>30</v>
      </c>
      <c r="G55" s="28">
        <f t="shared" si="0"/>
        <v>12960</v>
      </c>
      <c r="H55" s="29"/>
      <c r="I55" s="45">
        <f>IFERROR(VLOOKUP(C:C,Volume!A:F,6,FALSE),0)</f>
        <v>4.6575000000000005E-2</v>
      </c>
      <c r="J55" s="46">
        <f t="shared" si="1"/>
        <v>1.3972500000000001</v>
      </c>
      <c r="K55" s="11" t="s">
        <v>102</v>
      </c>
    </row>
    <row r="56" spans="1:11" ht="32.1" customHeight="1" thickBot="1" x14ac:dyDescent="0.35">
      <c r="A56" s="141"/>
      <c r="B56" s="47">
        <f t="shared" si="2"/>
        <v>50</v>
      </c>
      <c r="C56" s="48">
        <v>30002489</v>
      </c>
      <c r="D56" s="49" t="s">
        <v>39</v>
      </c>
      <c r="E56" s="50">
        <v>432</v>
      </c>
      <c r="F56" s="51">
        <v>0</v>
      </c>
      <c r="G56" s="52">
        <f t="shared" si="0"/>
        <v>0</v>
      </c>
      <c r="H56" s="53"/>
      <c r="I56" s="42">
        <f>IFERROR(VLOOKUP(C:C,Volume!A:F,6,FALSE),0)</f>
        <v>3.7462499999999996E-2</v>
      </c>
      <c r="J56" s="43">
        <f t="shared" si="1"/>
        <v>0</v>
      </c>
      <c r="K56" s="11" t="s">
        <v>102</v>
      </c>
    </row>
    <row r="57" spans="1:11" ht="32.1" customHeight="1" x14ac:dyDescent="0.3">
      <c r="A57" s="113"/>
      <c r="B57" s="114">
        <f t="shared" si="2"/>
        <v>51</v>
      </c>
      <c r="C57" s="56">
        <v>30001912</v>
      </c>
      <c r="D57" s="142" t="s">
        <v>120</v>
      </c>
      <c r="E57" s="143">
        <v>300</v>
      </c>
      <c r="F57" s="93">
        <v>0</v>
      </c>
      <c r="G57" s="144">
        <f t="shared" si="0"/>
        <v>0</v>
      </c>
      <c r="H57" s="145"/>
      <c r="I57" s="45">
        <f>IFERROR(VLOOKUP(C:C,Volume!A:F,6,FALSE),0)</f>
        <v>2.3512500000000002E-2</v>
      </c>
      <c r="J57" s="46">
        <f t="shared" si="1"/>
        <v>0</v>
      </c>
      <c r="K57" s="11" t="s">
        <v>384</v>
      </c>
    </row>
    <row r="58" spans="1:11" ht="32.1" customHeight="1" x14ac:dyDescent="0.3">
      <c r="A58" s="32" t="s">
        <v>384</v>
      </c>
      <c r="B58" s="33">
        <f t="shared" si="2"/>
        <v>52</v>
      </c>
      <c r="C58" s="56">
        <v>30002598</v>
      </c>
      <c r="D58" s="142" t="s">
        <v>121</v>
      </c>
      <c r="E58" s="36">
        <v>600</v>
      </c>
      <c r="F58" s="146">
        <v>0</v>
      </c>
      <c r="G58" s="38">
        <f t="shared" si="0"/>
        <v>0</v>
      </c>
      <c r="H58" s="39"/>
      <c r="I58" s="40">
        <f>IFERROR(VLOOKUP(C:C,Volume!A:F,6,FALSE),0)</f>
        <v>2.5837499999999999E-2</v>
      </c>
      <c r="J58" s="41">
        <f t="shared" si="1"/>
        <v>0</v>
      </c>
      <c r="K58" s="11" t="s">
        <v>384</v>
      </c>
    </row>
    <row r="59" spans="1:11" ht="32.1" customHeight="1" x14ac:dyDescent="0.3">
      <c r="A59" s="113"/>
      <c r="B59" s="96">
        <f t="shared" si="2"/>
        <v>53</v>
      </c>
      <c r="C59" s="97">
        <v>30002600</v>
      </c>
      <c r="D59" s="147" t="s">
        <v>122</v>
      </c>
      <c r="E59" s="77">
        <v>600</v>
      </c>
      <c r="F59" s="78">
        <v>0</v>
      </c>
      <c r="G59" s="79">
        <f t="shared" si="0"/>
        <v>0</v>
      </c>
      <c r="H59" s="80"/>
      <c r="I59" s="40">
        <f>IFERROR(VLOOKUP(C:C,Volume!A:F,6,FALSE),0)</f>
        <v>2.5837499999999999E-2</v>
      </c>
      <c r="J59" s="41">
        <f t="shared" si="1"/>
        <v>0</v>
      </c>
      <c r="K59" s="11" t="s">
        <v>384</v>
      </c>
    </row>
    <row r="60" spans="1:11" ht="32.1" customHeight="1" thickBot="1" x14ac:dyDescent="0.35">
      <c r="A60" s="61"/>
      <c r="B60" s="81">
        <f t="shared" si="2"/>
        <v>54</v>
      </c>
      <c r="C60" s="148">
        <v>30002684</v>
      </c>
      <c r="D60" s="149" t="s">
        <v>123</v>
      </c>
      <c r="E60" s="150">
        <v>600</v>
      </c>
      <c r="F60" s="151">
        <v>0</v>
      </c>
      <c r="G60" s="152">
        <f t="shared" si="0"/>
        <v>0</v>
      </c>
      <c r="H60" s="153"/>
      <c r="I60" s="42">
        <f>IFERROR(VLOOKUP(C:C,Volume!A:F,6,FALSE),0)</f>
        <v>2.5837499999999999E-2</v>
      </c>
      <c r="J60" s="43">
        <f t="shared" si="1"/>
        <v>0</v>
      </c>
      <c r="K60" s="11" t="s">
        <v>384</v>
      </c>
    </row>
    <row r="61" spans="1:11" ht="32.1" customHeight="1" x14ac:dyDescent="0.3">
      <c r="A61" s="55" t="s">
        <v>103</v>
      </c>
      <c r="B61" s="23">
        <f t="shared" si="2"/>
        <v>55</v>
      </c>
      <c r="C61" s="44">
        <v>30000048</v>
      </c>
      <c r="D61" s="154" t="s">
        <v>40</v>
      </c>
      <c r="E61" s="26">
        <v>960</v>
      </c>
      <c r="F61" s="27">
        <v>0</v>
      </c>
      <c r="G61" s="28">
        <f t="shared" si="0"/>
        <v>0</v>
      </c>
      <c r="H61" s="29"/>
      <c r="I61" s="45">
        <f>IFERROR(VLOOKUP(C:C,Volume!A:F,6,FALSE),0)</f>
        <v>4.3679999999999997E-2</v>
      </c>
      <c r="J61" s="46">
        <f t="shared" si="1"/>
        <v>0</v>
      </c>
      <c r="K61" s="11" t="s">
        <v>385</v>
      </c>
    </row>
    <row r="62" spans="1:11" ht="32.1" customHeight="1" x14ac:dyDescent="0.3">
      <c r="A62" s="32" t="s">
        <v>104</v>
      </c>
      <c r="B62" s="33">
        <f t="shared" si="2"/>
        <v>56</v>
      </c>
      <c r="C62" s="155">
        <v>30000815</v>
      </c>
      <c r="D62" s="156" t="s">
        <v>41</v>
      </c>
      <c r="E62" s="84">
        <v>960</v>
      </c>
      <c r="F62" s="85">
        <v>0</v>
      </c>
      <c r="G62" s="86">
        <f t="shared" si="0"/>
        <v>0</v>
      </c>
      <c r="H62" s="87"/>
      <c r="I62" s="40">
        <f>IFERROR(VLOOKUP(C:C,Volume!A:F,6,FALSE),0)</f>
        <v>3.7881999999999999E-2</v>
      </c>
      <c r="J62" s="41">
        <f t="shared" si="1"/>
        <v>0</v>
      </c>
      <c r="K62" s="11" t="s">
        <v>385</v>
      </c>
    </row>
    <row r="63" spans="1:11" ht="32.1" customHeight="1" x14ac:dyDescent="0.3">
      <c r="A63" s="113"/>
      <c r="B63" s="33">
        <f t="shared" si="2"/>
        <v>57</v>
      </c>
      <c r="C63" s="155">
        <v>30001359</v>
      </c>
      <c r="D63" s="156" t="s">
        <v>42</v>
      </c>
      <c r="E63" s="36">
        <v>960</v>
      </c>
      <c r="F63" s="37">
        <v>0</v>
      </c>
      <c r="G63" s="38">
        <f t="shared" si="0"/>
        <v>0</v>
      </c>
      <c r="H63" s="39"/>
      <c r="I63" s="40">
        <f>IFERROR(VLOOKUP(C:C,Volume!A:F,6,FALSE),0)</f>
        <v>3.7881999999999999E-2</v>
      </c>
      <c r="J63" s="41">
        <f t="shared" si="1"/>
        <v>0</v>
      </c>
      <c r="K63" s="11" t="s">
        <v>385</v>
      </c>
    </row>
    <row r="64" spans="1:11" ht="32.1" customHeight="1" thickBot="1" x14ac:dyDescent="0.35">
      <c r="A64" s="61"/>
      <c r="B64" s="47">
        <f t="shared" si="2"/>
        <v>58</v>
      </c>
      <c r="C64" s="157">
        <v>30001913</v>
      </c>
      <c r="D64" s="158" t="s">
        <v>43</v>
      </c>
      <c r="E64" s="50">
        <v>960</v>
      </c>
      <c r="F64" s="51">
        <v>0</v>
      </c>
      <c r="G64" s="52">
        <f t="shared" si="0"/>
        <v>0</v>
      </c>
      <c r="H64" s="53"/>
      <c r="I64" s="42">
        <f>IFERROR(VLOOKUP(C:C,Volume!A:F,6,FALSE),0)</f>
        <v>4.3679999999999997E-2</v>
      </c>
      <c r="J64" s="43">
        <f t="shared" si="1"/>
        <v>0</v>
      </c>
      <c r="K64" s="11" t="s">
        <v>385</v>
      </c>
    </row>
    <row r="65" spans="1:11" ht="32.1" customHeight="1" x14ac:dyDescent="0.3">
      <c r="A65" s="112"/>
      <c r="B65" s="23">
        <f t="shared" si="2"/>
        <v>59</v>
      </c>
      <c r="C65" s="44">
        <v>30002550</v>
      </c>
      <c r="D65" s="154" t="s">
        <v>124</v>
      </c>
      <c r="E65" s="26">
        <v>450</v>
      </c>
      <c r="F65" s="27">
        <v>20</v>
      </c>
      <c r="G65" s="28">
        <f t="shared" si="0"/>
        <v>9000</v>
      </c>
      <c r="H65" s="29"/>
      <c r="I65" s="45">
        <f>IFERROR(VLOOKUP(C:C,Volume!A:F,6,FALSE),0)</f>
        <v>2.1146999999999999E-2</v>
      </c>
      <c r="J65" s="46">
        <f t="shared" si="1"/>
        <v>0.42293999999999998</v>
      </c>
      <c r="K65" s="11" t="s">
        <v>153</v>
      </c>
    </row>
    <row r="66" spans="1:11" ht="32.1" customHeight="1" x14ac:dyDescent="0.3">
      <c r="A66" s="113"/>
      <c r="B66" s="33">
        <f t="shared" si="2"/>
        <v>60</v>
      </c>
      <c r="C66" s="34">
        <v>30002551</v>
      </c>
      <c r="D66" s="142" t="s">
        <v>125</v>
      </c>
      <c r="E66" s="36">
        <v>450</v>
      </c>
      <c r="F66" s="37">
        <v>20</v>
      </c>
      <c r="G66" s="38">
        <f t="shared" si="0"/>
        <v>9000</v>
      </c>
      <c r="H66" s="39"/>
      <c r="I66" s="40">
        <f>IFERROR(VLOOKUP(C:C,Volume!A:F,6,FALSE),0)</f>
        <v>2.8728E-2</v>
      </c>
      <c r="J66" s="41">
        <f t="shared" si="1"/>
        <v>0.57455999999999996</v>
      </c>
      <c r="K66" s="11" t="s">
        <v>153</v>
      </c>
    </row>
    <row r="67" spans="1:11" ht="32.1" customHeight="1" x14ac:dyDescent="0.3">
      <c r="A67" s="32" t="s">
        <v>153</v>
      </c>
      <c r="B67" s="33">
        <f t="shared" si="2"/>
        <v>61</v>
      </c>
      <c r="C67" s="34">
        <v>30002554</v>
      </c>
      <c r="D67" s="142" t="s">
        <v>126</v>
      </c>
      <c r="E67" s="36">
        <v>450</v>
      </c>
      <c r="F67" s="37">
        <v>30</v>
      </c>
      <c r="G67" s="38">
        <f t="shared" si="0"/>
        <v>13500</v>
      </c>
      <c r="H67" s="39"/>
      <c r="I67" s="40">
        <f>IFERROR(VLOOKUP(C:C,Volume!A:F,6,FALSE),0)</f>
        <v>2.0034E-2</v>
      </c>
      <c r="J67" s="41">
        <f t="shared" si="1"/>
        <v>0.60102</v>
      </c>
      <c r="K67" s="11" t="s">
        <v>153</v>
      </c>
    </row>
    <row r="68" spans="1:11" ht="32.1" customHeight="1" x14ac:dyDescent="0.3">
      <c r="A68" s="113"/>
      <c r="B68" s="33">
        <f t="shared" si="2"/>
        <v>62</v>
      </c>
      <c r="C68" s="56">
        <v>30002561</v>
      </c>
      <c r="D68" s="159" t="s">
        <v>127</v>
      </c>
      <c r="E68" s="36">
        <v>450</v>
      </c>
      <c r="F68" s="37">
        <v>0</v>
      </c>
      <c r="G68" s="38">
        <f t="shared" si="0"/>
        <v>0</v>
      </c>
      <c r="H68" s="39"/>
      <c r="I68" s="40">
        <f>IFERROR(VLOOKUP(C:C,Volume!A:F,6,FALSE),0)</f>
        <v>2.1146999999999999E-2</v>
      </c>
      <c r="J68" s="41">
        <f t="shared" si="1"/>
        <v>0</v>
      </c>
      <c r="K68" s="11" t="s">
        <v>153</v>
      </c>
    </row>
    <row r="69" spans="1:11" ht="32.1" customHeight="1" x14ac:dyDescent="0.3">
      <c r="A69" s="113"/>
      <c r="B69" s="33">
        <f t="shared" si="2"/>
        <v>63</v>
      </c>
      <c r="C69" s="160">
        <v>30002552</v>
      </c>
      <c r="D69" s="83" t="s">
        <v>128</v>
      </c>
      <c r="E69" s="84">
        <v>450</v>
      </c>
      <c r="F69" s="161">
        <v>30</v>
      </c>
      <c r="G69" s="86">
        <f t="shared" si="0"/>
        <v>13500</v>
      </c>
      <c r="H69" s="87"/>
      <c r="I69" s="40">
        <f>IFERROR(VLOOKUP(C:C,Volume!A:F,6,FALSE),0)</f>
        <v>2.027025E-2</v>
      </c>
      <c r="J69" s="41">
        <f t="shared" si="1"/>
        <v>0.60810750000000002</v>
      </c>
      <c r="K69" s="11" t="s">
        <v>153</v>
      </c>
    </row>
    <row r="70" spans="1:11" ht="32.1" customHeight="1" x14ac:dyDescent="0.3">
      <c r="A70" s="113"/>
      <c r="B70" s="33">
        <f t="shared" si="2"/>
        <v>64</v>
      </c>
      <c r="C70" s="160">
        <v>30002645</v>
      </c>
      <c r="D70" s="83" t="s">
        <v>129</v>
      </c>
      <c r="E70" s="84">
        <v>450</v>
      </c>
      <c r="F70" s="161">
        <v>0</v>
      </c>
      <c r="G70" s="86">
        <f t="shared" si="0"/>
        <v>0</v>
      </c>
      <c r="H70" s="87"/>
      <c r="I70" s="40">
        <f>IFERROR(VLOOKUP(C:C,Volume!A:F,6,FALSE),0)</f>
        <v>2.027025E-2</v>
      </c>
      <c r="J70" s="41">
        <f t="shared" si="1"/>
        <v>0</v>
      </c>
      <c r="K70" s="11" t="s">
        <v>153</v>
      </c>
    </row>
    <row r="71" spans="1:11" ht="32.1" customHeight="1" thickBot="1" x14ac:dyDescent="0.35">
      <c r="A71" s="61"/>
      <c r="B71" s="47">
        <f t="shared" si="2"/>
        <v>65</v>
      </c>
      <c r="C71" s="162">
        <v>30002553</v>
      </c>
      <c r="D71" s="163" t="s">
        <v>130</v>
      </c>
      <c r="E71" s="164">
        <v>450</v>
      </c>
      <c r="F71" s="165">
        <v>0</v>
      </c>
      <c r="G71" s="166">
        <f t="shared" si="0"/>
        <v>0</v>
      </c>
      <c r="H71" s="167"/>
      <c r="I71" s="42">
        <f>IFERROR(VLOOKUP(C:C,Volume!A:F,6,FALSE),0)</f>
        <v>1.7956400000000004E-2</v>
      </c>
      <c r="J71" s="43">
        <f t="shared" si="1"/>
        <v>0</v>
      </c>
      <c r="K71" s="11" t="s">
        <v>153</v>
      </c>
    </row>
    <row r="72" spans="1:11" ht="32.1" customHeight="1" x14ac:dyDescent="0.3">
      <c r="A72" s="55" t="s">
        <v>105</v>
      </c>
      <c r="B72" s="23">
        <f t="shared" si="2"/>
        <v>66</v>
      </c>
      <c r="C72" s="24">
        <v>30001897</v>
      </c>
      <c r="D72" s="25" t="s">
        <v>52</v>
      </c>
      <c r="E72" s="26">
        <v>600</v>
      </c>
      <c r="F72" s="27">
        <v>80</v>
      </c>
      <c r="G72" s="28">
        <f t="shared" ref="G72:G95" si="3">F72*E72</f>
        <v>48000</v>
      </c>
      <c r="H72" s="29"/>
      <c r="I72" s="45">
        <f>IFERROR(VLOOKUP(C:C,Volume!A:F,6,FALSE),0)</f>
        <v>7.980799999999999E-2</v>
      </c>
      <c r="J72" s="46">
        <f t="shared" ref="J72:J100" si="4">F72*I72</f>
        <v>6.3846399999999992</v>
      </c>
      <c r="K72" s="11" t="s">
        <v>105</v>
      </c>
    </row>
    <row r="73" spans="1:11" ht="32.1" customHeight="1" x14ac:dyDescent="0.3">
      <c r="A73" s="32" t="s">
        <v>106</v>
      </c>
      <c r="B73" s="33">
        <f t="shared" si="2"/>
        <v>67</v>
      </c>
      <c r="C73" s="56">
        <v>30001879</v>
      </c>
      <c r="D73" s="35" t="s">
        <v>53</v>
      </c>
      <c r="E73" s="36">
        <v>600</v>
      </c>
      <c r="F73" s="37">
        <v>50</v>
      </c>
      <c r="G73" s="38">
        <f t="shared" si="3"/>
        <v>30000</v>
      </c>
      <c r="H73" s="80"/>
      <c r="I73" s="40">
        <f>IFERROR(VLOOKUP(C:C,Volume!A:F,6,FALSE),0)</f>
        <v>7.980799999999999E-2</v>
      </c>
      <c r="J73" s="41">
        <f t="shared" si="4"/>
        <v>3.9903999999999993</v>
      </c>
      <c r="K73" s="11" t="s">
        <v>105</v>
      </c>
    </row>
    <row r="74" spans="1:11" ht="32.1" customHeight="1" thickBot="1" x14ac:dyDescent="0.35">
      <c r="A74" s="61"/>
      <c r="B74" s="168">
        <f t="shared" ref="B74:B100" si="5">B73+1</f>
        <v>68</v>
      </c>
      <c r="C74" s="97">
        <v>30002678</v>
      </c>
      <c r="D74" s="76" t="s">
        <v>54</v>
      </c>
      <c r="E74" s="77">
        <v>600</v>
      </c>
      <c r="F74" s="78">
        <v>0</v>
      </c>
      <c r="G74" s="79">
        <f t="shared" si="3"/>
        <v>0</v>
      </c>
      <c r="H74" s="53"/>
      <c r="I74" s="42">
        <f>IFERROR(VLOOKUP(C:C,Volume!A:F,6,FALSE),0)</f>
        <v>7.980799999999999E-2</v>
      </c>
      <c r="J74" s="43">
        <f t="shared" si="4"/>
        <v>0</v>
      </c>
      <c r="K74" s="11" t="s">
        <v>105</v>
      </c>
    </row>
    <row r="75" spans="1:11" ht="32.1" customHeight="1" x14ac:dyDescent="0.3">
      <c r="A75" s="62" t="s">
        <v>107</v>
      </c>
      <c r="B75" s="126">
        <f t="shared" si="5"/>
        <v>69</v>
      </c>
      <c r="C75" s="24">
        <v>30002733</v>
      </c>
      <c r="D75" s="25" t="s">
        <v>44</v>
      </c>
      <c r="E75" s="26">
        <v>600</v>
      </c>
      <c r="F75" s="27">
        <v>40</v>
      </c>
      <c r="G75" s="28">
        <f t="shared" si="3"/>
        <v>24000</v>
      </c>
      <c r="H75" s="29"/>
      <c r="I75" s="45">
        <f>IFERROR(VLOOKUP(C:C,Volume!A:F,6,FALSE),0)</f>
        <v>0.14691400000000002</v>
      </c>
      <c r="J75" s="46">
        <f t="shared" si="4"/>
        <v>5.8765600000000004</v>
      </c>
      <c r="K75" s="169" t="s">
        <v>386</v>
      </c>
    </row>
    <row r="76" spans="1:11" ht="32.1" customHeight="1" x14ac:dyDescent="0.3">
      <c r="A76" s="64" t="s">
        <v>108</v>
      </c>
      <c r="B76" s="33">
        <f t="shared" si="5"/>
        <v>70</v>
      </c>
      <c r="C76" s="56">
        <v>30002731</v>
      </c>
      <c r="D76" s="35" t="s">
        <v>45</v>
      </c>
      <c r="E76" s="36">
        <v>600</v>
      </c>
      <c r="F76" s="37">
        <v>40</v>
      </c>
      <c r="G76" s="38">
        <f t="shared" si="3"/>
        <v>24000</v>
      </c>
      <c r="H76" s="39"/>
      <c r="I76" s="40">
        <f>IFERROR(VLOOKUP(C:C,Volume!A:F,6,FALSE),0)</f>
        <v>0.14691400000000002</v>
      </c>
      <c r="J76" s="41">
        <f t="shared" si="4"/>
        <v>5.8765600000000004</v>
      </c>
      <c r="K76" s="169" t="s">
        <v>386</v>
      </c>
    </row>
    <row r="77" spans="1:11" ht="32.1" customHeight="1" thickBot="1" x14ac:dyDescent="0.35">
      <c r="A77" s="74"/>
      <c r="B77" s="168">
        <f t="shared" si="5"/>
        <v>71</v>
      </c>
      <c r="C77" s="111">
        <v>30002732</v>
      </c>
      <c r="D77" s="49" t="s">
        <v>46</v>
      </c>
      <c r="E77" s="170">
        <v>600</v>
      </c>
      <c r="F77" s="171">
        <v>10</v>
      </c>
      <c r="G77" s="118">
        <f t="shared" si="3"/>
        <v>6000</v>
      </c>
      <c r="H77" s="172"/>
      <c r="I77" s="42">
        <f>IFERROR(VLOOKUP(C:C,Volume!A:F,6,FALSE),0)</f>
        <v>0.14691400000000002</v>
      </c>
      <c r="J77" s="43">
        <f t="shared" si="4"/>
        <v>1.4691400000000001</v>
      </c>
      <c r="K77" s="169" t="s">
        <v>386</v>
      </c>
    </row>
    <row r="78" spans="1:11" ht="32.1" customHeight="1" thickBot="1" x14ac:dyDescent="0.35">
      <c r="A78" s="54" t="s">
        <v>51</v>
      </c>
      <c r="B78" s="102">
        <f t="shared" si="5"/>
        <v>72</v>
      </c>
      <c r="C78" s="173">
        <v>30002724</v>
      </c>
      <c r="D78" s="174" t="s">
        <v>49</v>
      </c>
      <c r="E78" s="121">
        <v>600</v>
      </c>
      <c r="F78" s="175">
        <v>10</v>
      </c>
      <c r="G78" s="123">
        <f t="shared" si="3"/>
        <v>6000</v>
      </c>
      <c r="H78" s="124"/>
      <c r="I78" s="88">
        <f>IFERROR(VLOOKUP(C:C,Volume!A:F,6,FALSE),0)</f>
        <v>0.14691400000000002</v>
      </c>
      <c r="J78" s="89">
        <f t="shared" si="4"/>
        <v>1.4691400000000001</v>
      </c>
      <c r="K78" s="169" t="s">
        <v>387</v>
      </c>
    </row>
    <row r="79" spans="1:11" s="178" customFormat="1" ht="32.1" customHeight="1" thickBot="1" x14ac:dyDescent="0.4">
      <c r="A79" s="55" t="s">
        <v>64</v>
      </c>
      <c r="B79" s="102">
        <f t="shared" si="5"/>
        <v>73</v>
      </c>
      <c r="C79" s="173">
        <v>30002725</v>
      </c>
      <c r="D79" s="174" t="s">
        <v>65</v>
      </c>
      <c r="E79" s="121">
        <v>600</v>
      </c>
      <c r="F79" s="122">
        <v>0</v>
      </c>
      <c r="G79" s="123">
        <f t="shared" si="3"/>
        <v>0</v>
      </c>
      <c r="H79" s="108"/>
      <c r="I79" s="176">
        <f>IFERROR(VLOOKUP(C:C,Volume!A:F,6,FALSE),0)</f>
        <v>0.14691400000000002</v>
      </c>
      <c r="J79" s="177">
        <f t="shared" si="4"/>
        <v>0</v>
      </c>
      <c r="K79" s="178" t="s">
        <v>367</v>
      </c>
    </row>
    <row r="80" spans="1:11" s="178" customFormat="1" ht="32.1" customHeight="1" thickBot="1" x14ac:dyDescent="0.4">
      <c r="A80" s="61"/>
      <c r="B80" s="114">
        <f t="shared" si="5"/>
        <v>74</v>
      </c>
      <c r="C80" s="173">
        <v>30002734</v>
      </c>
      <c r="D80" s="174" t="s">
        <v>68</v>
      </c>
      <c r="E80" s="121">
        <v>600</v>
      </c>
      <c r="F80" s="122">
        <v>0</v>
      </c>
      <c r="G80" s="123">
        <f t="shared" si="3"/>
        <v>0</v>
      </c>
      <c r="H80" s="108"/>
      <c r="I80" s="176">
        <f>IFERROR(VLOOKUP(C:C,Volume!A:F,6,FALSE),0)</f>
        <v>0.14691400000000002</v>
      </c>
      <c r="J80" s="177">
        <f t="shared" si="4"/>
        <v>0</v>
      </c>
      <c r="K80" s="178" t="s">
        <v>367</v>
      </c>
    </row>
    <row r="81" spans="1:11" s="185" customFormat="1" ht="32.1" customHeight="1" x14ac:dyDescent="0.35">
      <c r="A81" s="115" t="s">
        <v>69</v>
      </c>
      <c r="B81" s="23">
        <f t="shared" si="5"/>
        <v>75</v>
      </c>
      <c r="C81" s="24">
        <v>40000045</v>
      </c>
      <c r="D81" s="25" t="s">
        <v>47</v>
      </c>
      <c r="E81" s="179">
        <v>600</v>
      </c>
      <c r="F81" s="180">
        <v>30</v>
      </c>
      <c r="G81" s="181">
        <f t="shared" si="3"/>
        <v>18000</v>
      </c>
      <c r="H81" s="182"/>
      <c r="I81" s="183">
        <f>IFERROR(VLOOKUP(C:C,Volume!A:F,6,FALSE),0)</f>
        <v>1.21095E-2</v>
      </c>
      <c r="J81" s="184">
        <f t="shared" si="4"/>
        <v>0.36328500000000002</v>
      </c>
      <c r="K81" s="185" t="s">
        <v>368</v>
      </c>
    </row>
    <row r="82" spans="1:11" s="185" customFormat="1" ht="32.1" customHeight="1" thickBot="1" x14ac:dyDescent="0.4">
      <c r="A82" s="117"/>
      <c r="B82" s="168">
        <f t="shared" si="5"/>
        <v>76</v>
      </c>
      <c r="C82" s="173">
        <v>40000048</v>
      </c>
      <c r="D82" s="174" t="s">
        <v>48</v>
      </c>
      <c r="E82" s="186">
        <v>600</v>
      </c>
      <c r="F82" s="187">
        <v>0</v>
      </c>
      <c r="G82" s="188">
        <f t="shared" si="3"/>
        <v>0</v>
      </c>
      <c r="H82" s="189"/>
      <c r="I82" s="190">
        <f>IFERROR(VLOOKUP(C:C,Volume!A:F,6,FALSE),0)</f>
        <v>1.21095E-2</v>
      </c>
      <c r="J82" s="191">
        <f t="shared" si="4"/>
        <v>0</v>
      </c>
      <c r="K82" s="185" t="s">
        <v>368</v>
      </c>
    </row>
    <row r="83" spans="1:11" s="178" customFormat="1" ht="32.1" customHeight="1" thickBot="1" x14ac:dyDescent="0.4">
      <c r="A83" s="55" t="s">
        <v>109</v>
      </c>
      <c r="B83" s="47">
        <f t="shared" si="5"/>
        <v>77</v>
      </c>
      <c r="C83" s="173">
        <v>40000050</v>
      </c>
      <c r="D83" s="174" t="s">
        <v>70</v>
      </c>
      <c r="E83" s="170">
        <v>600</v>
      </c>
      <c r="F83" s="171">
        <v>0</v>
      </c>
      <c r="G83" s="118">
        <f t="shared" si="3"/>
        <v>0</v>
      </c>
      <c r="H83" s="108"/>
      <c r="I83" s="176">
        <f>IFERROR(VLOOKUP(C:C,Volume!A:F,6,FALSE),0)</f>
        <v>4.3763249999999997E-2</v>
      </c>
      <c r="J83" s="177">
        <f t="shared" si="4"/>
        <v>0</v>
      </c>
      <c r="K83" s="178" t="s">
        <v>369</v>
      </c>
    </row>
    <row r="84" spans="1:11" s="178" customFormat="1" ht="32.1" customHeight="1" thickBot="1" x14ac:dyDescent="0.4">
      <c r="A84" s="192" t="s">
        <v>85</v>
      </c>
      <c r="B84" s="168">
        <f t="shared" si="5"/>
        <v>78</v>
      </c>
      <c r="C84" s="173">
        <v>40000051</v>
      </c>
      <c r="D84" s="174" t="s">
        <v>71</v>
      </c>
      <c r="E84" s="170">
        <v>600</v>
      </c>
      <c r="F84" s="171">
        <v>0</v>
      </c>
      <c r="G84" s="118">
        <f t="shared" si="3"/>
        <v>0</v>
      </c>
      <c r="H84" s="172"/>
      <c r="I84" s="176">
        <f>IFERROR(VLOOKUP(C:C,Volume!A:F,6,FALSE),0)</f>
        <v>4.3763249999999997E-2</v>
      </c>
      <c r="J84" s="177">
        <f t="shared" si="4"/>
        <v>0</v>
      </c>
      <c r="K84" s="178" t="s">
        <v>369</v>
      </c>
    </row>
    <row r="85" spans="1:11" s="185" customFormat="1" ht="32.1" customHeight="1" thickBot="1" x14ac:dyDescent="0.4">
      <c r="A85" s="120" t="s">
        <v>146</v>
      </c>
      <c r="B85" s="126">
        <f t="shared" si="5"/>
        <v>79</v>
      </c>
      <c r="C85" s="193">
        <v>40100001</v>
      </c>
      <c r="D85" s="128" t="s">
        <v>72</v>
      </c>
      <c r="E85" s="194">
        <v>1152</v>
      </c>
      <c r="F85" s="130">
        <v>15</v>
      </c>
      <c r="G85" s="195">
        <f t="shared" si="3"/>
        <v>17280</v>
      </c>
      <c r="H85" s="196"/>
      <c r="I85" s="197">
        <f>IFERROR(VLOOKUP(C:C,Volume!A:F,6,FALSE),0)</f>
        <v>2.47455E-2</v>
      </c>
      <c r="J85" s="198">
        <f t="shared" si="4"/>
        <v>0.37118250000000003</v>
      </c>
      <c r="K85" s="185" t="s">
        <v>370</v>
      </c>
    </row>
    <row r="86" spans="1:11" s="185" customFormat="1" ht="32.1" customHeight="1" thickBot="1" x14ac:dyDescent="0.4">
      <c r="A86" s="199" t="s">
        <v>61</v>
      </c>
      <c r="B86" s="102">
        <f t="shared" si="5"/>
        <v>80</v>
      </c>
      <c r="C86" s="103">
        <v>40100008</v>
      </c>
      <c r="D86" s="104" t="s">
        <v>62</v>
      </c>
      <c r="E86" s="105">
        <v>600</v>
      </c>
      <c r="F86" s="122">
        <v>40</v>
      </c>
      <c r="G86" s="107">
        <f t="shared" si="3"/>
        <v>24000</v>
      </c>
      <c r="H86" s="108"/>
      <c r="I86" s="197">
        <f>IFERROR(VLOOKUP(C:C,Volume!A:F,6,FALSE),0)</f>
        <v>2.1217499999999997E-2</v>
      </c>
      <c r="J86" s="198">
        <f t="shared" si="4"/>
        <v>0.8486999999999999</v>
      </c>
      <c r="K86" s="185" t="s">
        <v>371</v>
      </c>
    </row>
    <row r="87" spans="1:11" s="178" customFormat="1" ht="32.1" customHeight="1" x14ac:dyDescent="0.35">
      <c r="A87" s="200" t="s">
        <v>149</v>
      </c>
      <c r="B87" s="23">
        <f t="shared" si="5"/>
        <v>81</v>
      </c>
      <c r="C87" s="24">
        <v>40100007</v>
      </c>
      <c r="D87" s="25" t="s">
        <v>144</v>
      </c>
      <c r="E87" s="179">
        <v>600</v>
      </c>
      <c r="F87" s="201">
        <v>30</v>
      </c>
      <c r="G87" s="181">
        <f t="shared" si="3"/>
        <v>18000</v>
      </c>
      <c r="H87" s="29"/>
      <c r="I87" s="202">
        <f>IFERROR(VLOOKUP(C:C,Volume!A:F,6,FALSE),0)</f>
        <v>6.8748749999999997E-2</v>
      </c>
      <c r="J87" s="203">
        <f t="shared" si="4"/>
        <v>2.0624625000000001</v>
      </c>
      <c r="K87" s="178" t="s">
        <v>372</v>
      </c>
    </row>
    <row r="88" spans="1:11" s="178" customFormat="1" ht="32.1" customHeight="1" thickBot="1" x14ac:dyDescent="0.4">
      <c r="A88" s="204"/>
      <c r="B88" s="205">
        <f t="shared" si="5"/>
        <v>82</v>
      </c>
      <c r="C88" s="173">
        <v>40100016</v>
      </c>
      <c r="D88" s="174" t="s">
        <v>133</v>
      </c>
      <c r="E88" s="186">
        <v>600</v>
      </c>
      <c r="F88" s="206">
        <v>0</v>
      </c>
      <c r="G88" s="188">
        <f t="shared" si="3"/>
        <v>0</v>
      </c>
      <c r="H88" s="172"/>
      <c r="I88" s="207">
        <f>IFERROR(VLOOKUP(C:C,Volume!A:F,6,FALSE),0)</f>
        <v>6.8748749999999997E-2</v>
      </c>
      <c r="J88" s="208">
        <f t="shared" si="4"/>
        <v>0</v>
      </c>
      <c r="K88" s="178" t="s">
        <v>372</v>
      </c>
    </row>
    <row r="89" spans="1:11" s="178" customFormat="1" ht="44.25" customHeight="1" x14ac:dyDescent="0.35">
      <c r="A89" s="209" t="s">
        <v>134</v>
      </c>
      <c r="B89" s="23">
        <f t="shared" si="5"/>
        <v>83</v>
      </c>
      <c r="C89" s="24">
        <v>40100010</v>
      </c>
      <c r="D89" s="25" t="s">
        <v>135</v>
      </c>
      <c r="E89" s="179">
        <v>600</v>
      </c>
      <c r="F89" s="210">
        <v>30</v>
      </c>
      <c r="G89" s="181">
        <f t="shared" si="3"/>
        <v>18000</v>
      </c>
      <c r="H89" s="29"/>
      <c r="I89" s="202">
        <f>IFERROR(VLOOKUP(C:C,Volume!A:F,6,FALSE),0)</f>
        <v>0.14691400000000002</v>
      </c>
      <c r="J89" s="203">
        <f t="shared" si="4"/>
        <v>4.4074200000000001</v>
      </c>
      <c r="K89" s="178" t="s">
        <v>373</v>
      </c>
    </row>
    <row r="90" spans="1:11" s="178" customFormat="1" ht="32.1" customHeight="1" thickBot="1" x14ac:dyDescent="0.4">
      <c r="A90" s="211"/>
      <c r="B90" s="205">
        <f t="shared" si="5"/>
        <v>84</v>
      </c>
      <c r="C90" s="173">
        <v>40100021</v>
      </c>
      <c r="D90" s="174" t="s">
        <v>136</v>
      </c>
      <c r="E90" s="186">
        <v>600</v>
      </c>
      <c r="F90" s="212">
        <v>20</v>
      </c>
      <c r="G90" s="188">
        <f t="shared" si="3"/>
        <v>12000</v>
      </c>
      <c r="H90" s="172"/>
      <c r="I90" s="207">
        <f>IFERROR(VLOOKUP(C:C,Volume!A:F,6,FALSE),0)</f>
        <v>0.14691400000000002</v>
      </c>
      <c r="J90" s="208">
        <f t="shared" si="4"/>
        <v>2.9382800000000002</v>
      </c>
      <c r="K90" s="178" t="s">
        <v>373</v>
      </c>
    </row>
    <row r="91" spans="1:11" s="178" customFormat="1" ht="51.75" customHeight="1" thickBot="1" x14ac:dyDescent="0.4">
      <c r="A91" s="211" t="s">
        <v>137</v>
      </c>
      <c r="B91" s="168">
        <f t="shared" si="5"/>
        <v>85</v>
      </c>
      <c r="C91" s="173">
        <v>40100015</v>
      </c>
      <c r="D91" s="174" t="s">
        <v>138</v>
      </c>
      <c r="E91" s="186">
        <v>432</v>
      </c>
      <c r="F91" s="212">
        <v>15</v>
      </c>
      <c r="G91" s="188">
        <f t="shared" si="3"/>
        <v>6480</v>
      </c>
      <c r="H91" s="172"/>
      <c r="I91" s="176">
        <f>IFERROR(VLOOKUP(C:C,Volume!A:F,6,FALSE),0)</f>
        <v>4.6759000000000009E-2</v>
      </c>
      <c r="J91" s="177">
        <f t="shared" si="4"/>
        <v>0.70138500000000015</v>
      </c>
      <c r="K91" s="178" t="s">
        <v>374</v>
      </c>
    </row>
    <row r="92" spans="1:11" s="218" customFormat="1" ht="32.1" customHeight="1" x14ac:dyDescent="0.35">
      <c r="A92" s="213" t="s">
        <v>110</v>
      </c>
      <c r="B92" s="214">
        <f t="shared" si="5"/>
        <v>86</v>
      </c>
      <c r="C92" s="214">
        <v>40100014</v>
      </c>
      <c r="D92" s="215" t="s">
        <v>111</v>
      </c>
      <c r="E92" s="179">
        <v>600</v>
      </c>
      <c r="F92" s="116">
        <v>0</v>
      </c>
      <c r="G92" s="181">
        <f t="shared" si="3"/>
        <v>0</v>
      </c>
      <c r="H92" s="182"/>
      <c r="I92" s="216">
        <f>IFERROR(VLOOKUP(C:C,Volume!A:F,6,FALSE),0)</f>
        <v>0.14698125000000001</v>
      </c>
      <c r="J92" s="217">
        <f t="shared" si="4"/>
        <v>0</v>
      </c>
      <c r="K92" s="178" t="s">
        <v>388</v>
      </c>
    </row>
    <row r="93" spans="1:11" s="218" customFormat="1" ht="32.1" customHeight="1" thickBot="1" x14ac:dyDescent="0.35">
      <c r="A93" s="219" t="s">
        <v>139</v>
      </c>
      <c r="B93" s="220">
        <f t="shared" si="5"/>
        <v>87</v>
      </c>
      <c r="C93" s="220">
        <v>40100017</v>
      </c>
      <c r="D93" s="221" t="s">
        <v>140</v>
      </c>
      <c r="E93" s="186">
        <v>600</v>
      </c>
      <c r="F93" s="212">
        <v>0</v>
      </c>
      <c r="G93" s="188">
        <f t="shared" si="3"/>
        <v>0</v>
      </c>
      <c r="H93" s="189"/>
      <c r="I93" s="222">
        <f>IFERROR(VLOOKUP(C:C,Volume!A:F,6,FALSE),0)</f>
        <v>0.14698125000000001</v>
      </c>
      <c r="J93" s="223">
        <f t="shared" si="4"/>
        <v>0</v>
      </c>
      <c r="K93" s="218" t="s">
        <v>388</v>
      </c>
    </row>
    <row r="94" spans="1:11" s="218" customFormat="1" ht="32.1" customHeight="1" thickBot="1" x14ac:dyDescent="0.35">
      <c r="A94" s="102" t="s">
        <v>147</v>
      </c>
      <c r="B94" s="102">
        <f t="shared" si="5"/>
        <v>88</v>
      </c>
      <c r="C94" s="103">
        <v>40100020</v>
      </c>
      <c r="D94" s="224" t="s">
        <v>171</v>
      </c>
      <c r="E94" s="186">
        <v>600</v>
      </c>
      <c r="F94" s="212">
        <v>15</v>
      </c>
      <c r="G94" s="188">
        <f t="shared" si="3"/>
        <v>9000</v>
      </c>
      <c r="H94" s="189"/>
      <c r="I94" s="225">
        <f>IFERROR(VLOOKUP(C:C,Volume!A:F,6,FALSE),0)</f>
        <v>0.15136874999999997</v>
      </c>
      <c r="J94" s="226">
        <f t="shared" si="4"/>
        <v>2.2705312499999994</v>
      </c>
      <c r="K94" s="218" t="s">
        <v>389</v>
      </c>
    </row>
    <row r="95" spans="1:11" ht="32.1" customHeight="1" thickBot="1" x14ac:dyDescent="0.35">
      <c r="A95" s="227" t="s">
        <v>67</v>
      </c>
      <c r="B95" s="168">
        <f t="shared" si="5"/>
        <v>89</v>
      </c>
      <c r="C95" s="173">
        <v>45000001</v>
      </c>
      <c r="D95" s="174" t="s">
        <v>75</v>
      </c>
      <c r="E95" s="170">
        <v>550</v>
      </c>
      <c r="F95" s="171"/>
      <c r="G95" s="118">
        <f t="shared" si="3"/>
        <v>0</v>
      </c>
      <c r="H95" s="172"/>
      <c r="I95" s="88">
        <f>IFERROR(VLOOKUP(C:C,Volume!A:F,6,FALSE),0)</f>
        <v>0</v>
      </c>
      <c r="J95" s="89">
        <f t="shared" si="4"/>
        <v>0</v>
      </c>
      <c r="K95" s="11" t="s">
        <v>390</v>
      </c>
    </row>
    <row r="96" spans="1:11" ht="32.1" customHeight="1" thickBot="1" x14ac:dyDescent="0.35">
      <c r="A96" s="228" t="s">
        <v>155</v>
      </c>
      <c r="B96" s="102">
        <f t="shared" si="5"/>
        <v>90</v>
      </c>
      <c r="C96" s="103">
        <v>89000044</v>
      </c>
      <c r="D96" s="104" t="s">
        <v>154</v>
      </c>
      <c r="E96" s="229"/>
      <c r="F96" s="122"/>
      <c r="G96" s="123"/>
      <c r="H96" s="124"/>
      <c r="I96" s="88">
        <f>0.235/2</f>
        <v>0.11749999999999999</v>
      </c>
      <c r="J96" s="89">
        <f t="shared" si="4"/>
        <v>0</v>
      </c>
      <c r="K96" s="11" t="s">
        <v>155</v>
      </c>
    </row>
    <row r="97" spans="1:11" ht="32.1" customHeight="1" x14ac:dyDescent="0.3">
      <c r="A97" s="209"/>
      <c r="B97" s="230">
        <f t="shared" si="5"/>
        <v>91</v>
      </c>
      <c r="C97" s="231">
        <v>89000045</v>
      </c>
      <c r="D97" s="232" t="s">
        <v>175</v>
      </c>
      <c r="E97" s="233"/>
      <c r="F97" s="234"/>
      <c r="G97" s="235"/>
      <c r="H97" s="236" t="s">
        <v>152</v>
      </c>
      <c r="I97" s="45">
        <f>0.266/8</f>
        <v>3.3250000000000002E-2</v>
      </c>
      <c r="J97" s="46">
        <f t="shared" si="4"/>
        <v>0</v>
      </c>
      <c r="K97" s="11" t="s">
        <v>375</v>
      </c>
    </row>
    <row r="98" spans="1:11" ht="32.1" customHeight="1" x14ac:dyDescent="0.3">
      <c r="A98" s="209"/>
      <c r="B98" s="230">
        <f t="shared" si="5"/>
        <v>92</v>
      </c>
      <c r="C98" s="231">
        <v>89000046</v>
      </c>
      <c r="D98" s="232" t="s">
        <v>172</v>
      </c>
      <c r="E98" s="233"/>
      <c r="F98" s="234"/>
      <c r="G98" s="235"/>
      <c r="H98" s="236" t="s">
        <v>152</v>
      </c>
      <c r="I98" s="40">
        <f>0.06/6</f>
        <v>0.01</v>
      </c>
      <c r="J98" s="41">
        <f t="shared" si="4"/>
        <v>0</v>
      </c>
      <c r="K98" s="11" t="s">
        <v>375</v>
      </c>
    </row>
    <row r="99" spans="1:11" ht="32.1" customHeight="1" x14ac:dyDescent="0.3">
      <c r="A99" s="209" t="s">
        <v>132</v>
      </c>
      <c r="B99" s="237">
        <f t="shared" si="5"/>
        <v>93</v>
      </c>
      <c r="C99" s="238">
        <v>89000029</v>
      </c>
      <c r="D99" s="239" t="s">
        <v>173</v>
      </c>
      <c r="E99" s="233"/>
      <c r="F99" s="234"/>
      <c r="G99" s="235"/>
      <c r="H99" s="236" t="s">
        <v>152</v>
      </c>
      <c r="I99" s="40">
        <f>0.106/10</f>
        <v>1.06E-2</v>
      </c>
      <c r="J99" s="41">
        <f t="shared" si="4"/>
        <v>0</v>
      </c>
      <c r="K99" s="11" t="s">
        <v>375</v>
      </c>
    </row>
    <row r="100" spans="1:11" ht="32.1" customHeight="1" x14ac:dyDescent="0.3">
      <c r="A100" s="209"/>
      <c r="B100" s="237">
        <f t="shared" si="5"/>
        <v>94</v>
      </c>
      <c r="C100" s="238">
        <v>89000030</v>
      </c>
      <c r="D100" s="239" t="s">
        <v>174</v>
      </c>
      <c r="E100" s="240"/>
      <c r="F100" s="241"/>
      <c r="G100" s="242"/>
      <c r="H100" s="243" t="s">
        <v>152</v>
      </c>
      <c r="I100" s="40">
        <f>0.299/8</f>
        <v>3.7374999999999999E-2</v>
      </c>
      <c r="J100" s="41">
        <f t="shared" si="4"/>
        <v>0</v>
      </c>
      <c r="K100" s="11" t="s">
        <v>375</v>
      </c>
    </row>
    <row r="101" spans="1:11" ht="32.1" customHeight="1" thickBot="1" x14ac:dyDescent="0.35">
      <c r="A101" s="211"/>
      <c r="B101" s="237">
        <v>95</v>
      </c>
      <c r="C101" s="238">
        <v>89000042</v>
      </c>
      <c r="D101" s="239" t="s">
        <v>393</v>
      </c>
      <c r="E101" s="244"/>
      <c r="F101" s="241"/>
      <c r="G101" s="242"/>
      <c r="H101" s="243" t="s">
        <v>152</v>
      </c>
      <c r="I101" s="294">
        <f>0.13/7</f>
        <v>1.8571428571428572E-2</v>
      </c>
      <c r="J101" s="41">
        <f>F101*I101</f>
        <v>0</v>
      </c>
      <c r="K101" s="11" t="s">
        <v>375</v>
      </c>
    </row>
    <row r="102" spans="1:11" s="252" customFormat="1" ht="32.1" customHeight="1" thickBot="1" x14ac:dyDescent="0.35">
      <c r="A102" s="245"/>
      <c r="B102" s="246"/>
      <c r="C102" s="246"/>
      <c r="D102" s="246"/>
      <c r="E102" s="247" t="s">
        <v>392</v>
      </c>
      <c r="F102" s="248">
        <f>SUM(F7:F101)</f>
        <v>1253</v>
      </c>
      <c r="G102" s="248">
        <f>SUM(G7:G101)</f>
        <v>749520</v>
      </c>
      <c r="H102" s="249"/>
      <c r="I102" s="250"/>
      <c r="J102" s="251">
        <f>SUM(J7:J101)</f>
        <v>64.587341260000017</v>
      </c>
    </row>
    <row r="103" spans="1:11" ht="47.25" customHeight="1" x14ac:dyDescent="0.3">
      <c r="A103" s="253" t="s">
        <v>131</v>
      </c>
      <c r="B103" s="253"/>
      <c r="C103" s="253"/>
      <c r="D103" s="253" t="s">
        <v>150</v>
      </c>
      <c r="F103" s="255" t="s">
        <v>151</v>
      </c>
      <c r="G103" s="253"/>
      <c r="H103" s="256"/>
    </row>
    <row r="104" spans="1:11" ht="12.75" customHeight="1" x14ac:dyDescent="0.3">
      <c r="A104" s="253"/>
      <c r="B104" s="253"/>
      <c r="C104" s="253"/>
      <c r="D104" s="253"/>
      <c r="F104" s="255"/>
      <c r="G104" s="253"/>
      <c r="H104" s="256"/>
    </row>
    <row r="105" spans="1:11" s="257" customFormat="1" ht="40.5" customHeight="1" thickBot="1" x14ac:dyDescent="0.35">
      <c r="D105" s="258"/>
      <c r="E105" s="259" t="s">
        <v>391</v>
      </c>
      <c r="F105" s="260">
        <f>J102</f>
        <v>64.587341260000017</v>
      </c>
      <c r="G105" s="300" t="s">
        <v>159</v>
      </c>
      <c r="H105" s="301"/>
    </row>
    <row r="106" spans="1:11" s="266" customFormat="1" ht="39" customHeight="1" thickBot="1" x14ac:dyDescent="0.35">
      <c r="A106" s="261"/>
      <c r="B106" s="262" t="s">
        <v>166</v>
      </c>
      <c r="C106" s="263" t="s">
        <v>167</v>
      </c>
      <c r="D106" s="264"/>
      <c r="E106" s="265"/>
      <c r="F106" s="265"/>
      <c r="G106" s="264"/>
      <c r="H106" s="261"/>
    </row>
    <row r="107" spans="1:11" ht="25.5" customHeight="1" thickBot="1" x14ac:dyDescent="0.35">
      <c r="A107" s="264"/>
      <c r="B107" s="267" t="s">
        <v>160</v>
      </c>
      <c r="C107" s="268">
        <f>SUM(F7:F94)</f>
        <v>1253</v>
      </c>
      <c r="D107" s="298" t="s">
        <v>158</v>
      </c>
      <c r="E107" s="299"/>
      <c r="F107" s="269">
        <f>+F105/64.5</f>
        <v>1.0013541280620157</v>
      </c>
      <c r="G107" s="270" t="s">
        <v>156</v>
      </c>
      <c r="H107" s="264"/>
    </row>
    <row r="108" spans="1:11" x14ac:dyDescent="0.3">
      <c r="A108" s="264"/>
      <c r="B108" s="267" t="s">
        <v>161</v>
      </c>
      <c r="C108" s="268">
        <f>SUM(F95)</f>
        <v>0</v>
      </c>
      <c r="D108" s="271"/>
      <c r="E108" s="272"/>
      <c r="F108" s="273" t="s">
        <v>170</v>
      </c>
      <c r="G108" s="271"/>
      <c r="H108" s="264"/>
    </row>
    <row r="109" spans="1:11" ht="26.25" customHeight="1" x14ac:dyDescent="0.3">
      <c r="A109" s="264"/>
      <c r="B109" s="274" t="s">
        <v>162</v>
      </c>
      <c r="C109" s="275">
        <f>SUM(C107:C108)</f>
        <v>1253</v>
      </c>
      <c r="H109" s="264"/>
    </row>
    <row r="110" spans="1:11" ht="33.75" customHeight="1" x14ac:dyDescent="0.4">
      <c r="A110" s="264"/>
      <c r="B110" s="267" t="s">
        <v>163</v>
      </c>
      <c r="C110" s="268">
        <f>SUM(F96)</f>
        <v>0</v>
      </c>
      <c r="D110" s="295" t="s">
        <v>362</v>
      </c>
      <c r="E110" s="277"/>
      <c r="F110" s="276"/>
      <c r="G110" s="276"/>
      <c r="H110" s="278"/>
    </row>
    <row r="111" spans="1:11" ht="25.5" customHeight="1" x14ac:dyDescent="0.3">
      <c r="A111" s="264"/>
      <c r="B111" s="267" t="s">
        <v>164</v>
      </c>
      <c r="C111" s="268">
        <f>SUM(F97:F101)</f>
        <v>0</v>
      </c>
      <c r="H111" s="264"/>
    </row>
    <row r="112" spans="1:11" ht="26.25" customHeight="1" thickBot="1" x14ac:dyDescent="0.35">
      <c r="A112" s="264"/>
      <c r="B112" s="279" t="s">
        <v>165</v>
      </c>
      <c r="C112" s="280">
        <f>SUM(C107:C108,C110:C111)</f>
        <v>1253</v>
      </c>
      <c r="H112" s="281"/>
    </row>
    <row r="113" spans="1:9" ht="21" customHeight="1" x14ac:dyDescent="0.3">
      <c r="A113" s="264"/>
      <c r="B113" s="264"/>
      <c r="C113" s="264"/>
      <c r="H113" s="281"/>
    </row>
    <row r="114" spans="1:9" ht="18" customHeight="1" x14ac:dyDescent="0.3">
      <c r="A114" s="264"/>
      <c r="B114" s="264"/>
      <c r="C114" s="264"/>
      <c r="H114" s="281"/>
    </row>
    <row r="115" spans="1:9" ht="18" customHeight="1" x14ac:dyDescent="0.3">
      <c r="A115" s="264"/>
      <c r="B115" s="264"/>
      <c r="C115" s="264"/>
      <c r="H115" s="281"/>
    </row>
    <row r="116" spans="1:9" ht="18" customHeight="1" x14ac:dyDescent="0.3">
      <c r="A116" s="264"/>
      <c r="B116" s="264"/>
      <c r="C116" s="264"/>
      <c r="H116" s="282"/>
    </row>
    <row r="117" spans="1:9" ht="24" customHeight="1" x14ac:dyDescent="0.3">
      <c r="A117" s="264"/>
      <c r="B117" s="264"/>
      <c r="C117" s="283"/>
      <c r="H117" s="264"/>
    </row>
    <row r="118" spans="1:9" s="287" customFormat="1" ht="33" customHeight="1" x14ac:dyDescent="0.3">
      <c r="A118" s="284"/>
      <c r="B118" s="284"/>
      <c r="C118" s="284"/>
      <c r="D118" s="11"/>
      <c r="E118" s="254"/>
      <c r="F118" s="11"/>
      <c r="G118" s="11"/>
      <c r="H118" s="285"/>
      <c r="I118" s="286"/>
    </row>
    <row r="119" spans="1:9" s="287" customFormat="1" ht="24.75" customHeight="1" x14ac:dyDescent="0.3">
      <c r="A119" s="258"/>
      <c r="B119" s="288"/>
      <c r="C119" s="258"/>
      <c r="D119" s="11"/>
      <c r="E119" s="254"/>
      <c r="F119" s="11"/>
      <c r="G119" s="11"/>
      <c r="H119" s="289"/>
    </row>
    <row r="120" spans="1:9" s="287" customFormat="1" ht="33.75" customHeight="1" x14ac:dyDescent="0.3">
      <c r="A120" s="258"/>
      <c r="B120" s="288"/>
      <c r="C120" s="258"/>
      <c r="D120" s="11"/>
      <c r="E120" s="254"/>
      <c r="F120" s="11"/>
      <c r="G120" s="11"/>
      <c r="H120" s="290"/>
      <c r="I120" s="291"/>
    </row>
    <row r="121" spans="1:9" s="293" customFormat="1" ht="17.25" customHeight="1" x14ac:dyDescent="0.3">
      <c r="A121" s="292"/>
      <c r="B121" s="284"/>
      <c r="C121" s="284"/>
      <c r="D121" s="11"/>
      <c r="E121" s="254"/>
      <c r="F121" s="11"/>
      <c r="G121" s="11"/>
      <c r="H121" s="264"/>
    </row>
    <row r="122" spans="1:9" ht="27" customHeight="1" x14ac:dyDescent="0.3">
      <c r="A122" s="292"/>
      <c r="B122" s="284"/>
      <c r="C122" s="284"/>
      <c r="H122" s="264"/>
    </row>
    <row r="123" spans="1:9" ht="24.95" customHeight="1" x14ac:dyDescent="0.3">
      <c r="A123" s="271"/>
      <c r="B123" s="271"/>
      <c r="C123" s="271"/>
      <c r="H123" s="271"/>
    </row>
    <row r="124" spans="1:9" ht="24.95" customHeight="1" x14ac:dyDescent="0.3"/>
    <row r="125" spans="1:9" ht="24.95" customHeight="1" x14ac:dyDescent="0.3"/>
    <row r="126" spans="1:9" ht="24.95" customHeight="1" x14ac:dyDescent="0.3"/>
  </sheetData>
  <mergeCells count="6">
    <mergeCell ref="D107:E107"/>
    <mergeCell ref="G105:H105"/>
    <mergeCell ref="B1:H1"/>
    <mergeCell ref="B2:H2"/>
    <mergeCell ref="B4:H4"/>
    <mergeCell ref="B5:H5"/>
  </mergeCells>
  <pageMargins left="0.34" right="0.2" top="0.45" bottom="0.63" header="0.7" footer="0.2"/>
  <pageSetup paperSize="9" scale="40" fitToHeight="2" orientation="portrait" r:id="rId1"/>
  <headerFooter>
    <oddFooter>&amp;F&amp;RPage &amp;P</oddFooter>
  </headerFooter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90"/>
  <sheetViews>
    <sheetView topLeftCell="A28" workbookViewId="0">
      <selection activeCell="A77" sqref="A77:B79"/>
    </sheetView>
  </sheetViews>
  <sheetFormatPr defaultRowHeight="14.25" x14ac:dyDescent="0.2"/>
  <cols>
    <col min="1" max="1" width="10.125" style="1" customWidth="1"/>
    <col min="2" max="2" width="10.125" customWidth="1"/>
    <col min="3" max="3" width="46.375" customWidth="1"/>
  </cols>
  <sheetData>
    <row r="1" spans="1:4" x14ac:dyDescent="0.2">
      <c r="A1" s="1" t="s">
        <v>157</v>
      </c>
      <c r="B1" s="1" t="s">
        <v>114</v>
      </c>
      <c r="C1" s="1" t="s">
        <v>50</v>
      </c>
      <c r="D1" s="8">
        <f>SUM(B2:B89)+'PO1'!F95</f>
        <v>1253</v>
      </c>
    </row>
    <row r="2" spans="1:4" x14ac:dyDescent="0.2">
      <c r="A2" s="1">
        <v>30001825</v>
      </c>
      <c r="B2">
        <f>VLOOKUP(A:A,'PO1'!C:F,4,0)</f>
        <v>0</v>
      </c>
      <c r="C2" t="s">
        <v>4</v>
      </c>
    </row>
    <row r="3" spans="1:4" x14ac:dyDescent="0.2">
      <c r="A3" s="1">
        <v>30001827</v>
      </c>
      <c r="B3">
        <f>VLOOKUP(A:A,'PO1'!C:F,4,0)</f>
        <v>0</v>
      </c>
      <c r="C3" t="s">
        <v>5</v>
      </c>
    </row>
    <row r="4" spans="1:4" x14ac:dyDescent="0.2">
      <c r="A4" s="1">
        <v>30001829</v>
      </c>
      <c r="B4">
        <f>VLOOKUP(A:A,'PO1'!C:F,4,0)</f>
        <v>0</v>
      </c>
      <c r="C4" t="s">
        <v>6</v>
      </c>
    </row>
    <row r="5" spans="1:4" x14ac:dyDescent="0.2">
      <c r="A5" s="1">
        <v>30001831</v>
      </c>
      <c r="B5">
        <f>VLOOKUP(A:A,'PO1'!C:F,4,0)</f>
        <v>0</v>
      </c>
      <c r="C5" t="s">
        <v>7</v>
      </c>
    </row>
    <row r="6" spans="1:4" hidden="1" x14ac:dyDescent="0.2">
      <c r="A6" s="1">
        <v>30001838</v>
      </c>
      <c r="B6">
        <f>VLOOKUP(A:A,'PO1'!C:F,4,0)</f>
        <v>0</v>
      </c>
      <c r="C6" t="s">
        <v>8</v>
      </c>
    </row>
    <row r="7" spans="1:4" hidden="1" x14ac:dyDescent="0.2">
      <c r="A7" s="1">
        <v>30001842</v>
      </c>
      <c r="B7">
        <f>VLOOKUP(A:A,'PO1'!C:F,4,0)</f>
        <v>10</v>
      </c>
      <c r="C7" t="s">
        <v>9</v>
      </c>
    </row>
    <row r="8" spans="1:4" hidden="1" x14ac:dyDescent="0.2">
      <c r="A8" s="1">
        <v>30001942</v>
      </c>
      <c r="B8">
        <f>VLOOKUP(A:A,'PO1'!C:F,4,0)</f>
        <v>5</v>
      </c>
      <c r="C8" t="s">
        <v>10</v>
      </c>
    </row>
    <row r="9" spans="1:4" x14ac:dyDescent="0.2">
      <c r="A9" s="1">
        <v>30002455</v>
      </c>
      <c r="B9">
        <f>VLOOKUP(A:A,'PO1'!C:F,4,0)</f>
        <v>60</v>
      </c>
      <c r="C9" t="s">
        <v>11</v>
      </c>
    </row>
    <row r="10" spans="1:4" hidden="1" x14ac:dyDescent="0.2">
      <c r="A10" s="1">
        <v>30002456</v>
      </c>
      <c r="B10">
        <f>VLOOKUP(A:A,'PO1'!C:F,4,0)</f>
        <v>30</v>
      </c>
      <c r="C10" t="s">
        <v>12</v>
      </c>
    </row>
    <row r="11" spans="1:4" x14ac:dyDescent="0.2">
      <c r="A11" s="1">
        <v>30001975</v>
      </c>
      <c r="B11">
        <f>VLOOKUP(A:A,'PO1'!C:F,4,0)</f>
        <v>40</v>
      </c>
      <c r="C11" t="s">
        <v>13</v>
      </c>
    </row>
    <row r="12" spans="1:4" x14ac:dyDescent="0.2">
      <c r="A12" s="1">
        <v>30001976</v>
      </c>
      <c r="B12">
        <f>VLOOKUP(A:A,'PO1'!C:F,4,0)</f>
        <v>40</v>
      </c>
      <c r="C12" t="s">
        <v>14</v>
      </c>
    </row>
    <row r="13" spans="1:4" x14ac:dyDescent="0.2">
      <c r="A13" s="1">
        <v>30001978</v>
      </c>
      <c r="B13">
        <f>VLOOKUP(A:A,'PO1'!C:F,4,0)</f>
        <v>0</v>
      </c>
      <c r="C13" t="s">
        <v>15</v>
      </c>
    </row>
    <row r="14" spans="1:4" x14ac:dyDescent="0.2">
      <c r="A14" s="1">
        <v>30001979</v>
      </c>
      <c r="B14">
        <f>VLOOKUP(A:A,'PO1'!C:F,4,0)</f>
        <v>0</v>
      </c>
      <c r="C14" t="s">
        <v>16</v>
      </c>
    </row>
    <row r="15" spans="1:4" x14ac:dyDescent="0.2">
      <c r="A15" s="1">
        <v>30002519</v>
      </c>
      <c r="B15">
        <f>VLOOKUP(A:A,'PO1'!C:F,4,0)</f>
        <v>40</v>
      </c>
      <c r="C15" t="s">
        <v>17</v>
      </c>
    </row>
    <row r="16" spans="1:4" hidden="1" x14ac:dyDescent="0.2">
      <c r="A16" s="1">
        <v>30002726</v>
      </c>
      <c r="B16">
        <f>VLOOKUP(A:A,'PO1'!C:F,4,0)</f>
        <v>0</v>
      </c>
      <c r="C16" t="s">
        <v>73</v>
      </c>
    </row>
    <row r="17" spans="1:3" x14ac:dyDescent="0.2">
      <c r="A17" s="1">
        <v>30001526</v>
      </c>
      <c r="B17">
        <f>VLOOKUP(A:A,'PO1'!C:F,4,0)</f>
        <v>20</v>
      </c>
      <c r="C17" t="s">
        <v>18</v>
      </c>
    </row>
    <row r="18" spans="1:3" hidden="1" x14ac:dyDescent="0.2">
      <c r="A18" s="1">
        <v>30001527</v>
      </c>
      <c r="B18">
        <f>VLOOKUP(A:A,'PO1'!C:F,4,0)</f>
        <v>20</v>
      </c>
      <c r="C18" t="s">
        <v>19</v>
      </c>
    </row>
    <row r="19" spans="1:3" hidden="1" x14ac:dyDescent="0.2">
      <c r="A19" s="1">
        <v>30001749</v>
      </c>
      <c r="B19">
        <f>VLOOKUP(A:A,'PO1'!C:F,4,0)</f>
        <v>0</v>
      </c>
      <c r="C19" t="s">
        <v>20</v>
      </c>
    </row>
    <row r="20" spans="1:3" hidden="1" x14ac:dyDescent="0.2">
      <c r="A20" s="1">
        <v>30002779</v>
      </c>
      <c r="B20">
        <f>VLOOKUP(A:A,'PO1'!C:F,4,0)</f>
        <v>0</v>
      </c>
      <c r="C20" t="s">
        <v>141</v>
      </c>
    </row>
    <row r="21" spans="1:3" hidden="1" x14ac:dyDescent="0.2">
      <c r="A21" s="1">
        <v>30001883</v>
      </c>
      <c r="B21">
        <f>VLOOKUP(A:A,'PO1'!C:F,4,0)</f>
        <v>0</v>
      </c>
      <c r="C21" t="s">
        <v>21</v>
      </c>
    </row>
    <row r="22" spans="1:3" hidden="1" x14ac:dyDescent="0.2">
      <c r="A22" s="1">
        <v>30001888</v>
      </c>
      <c r="B22">
        <f>VLOOKUP(A:A,'PO1'!C:F,4,0)</f>
        <v>0</v>
      </c>
      <c r="C22" t="s">
        <v>22</v>
      </c>
    </row>
    <row r="23" spans="1:3" hidden="1" x14ac:dyDescent="0.2">
      <c r="A23" s="1">
        <v>30002672</v>
      </c>
      <c r="B23">
        <f>VLOOKUP(A:A,'PO1'!C:F,4,0)</f>
        <v>0</v>
      </c>
      <c r="C23" t="s">
        <v>60</v>
      </c>
    </row>
    <row r="24" spans="1:3" x14ac:dyDescent="0.2">
      <c r="A24" s="1">
        <v>30001868</v>
      </c>
      <c r="B24">
        <f>VLOOKUP(A:A,'PO1'!C:F,4,0)</f>
        <v>0</v>
      </c>
      <c r="C24" t="s">
        <v>23</v>
      </c>
    </row>
    <row r="25" spans="1:3" x14ac:dyDescent="0.2">
      <c r="A25" s="1">
        <v>30001884</v>
      </c>
      <c r="B25">
        <f>VLOOKUP(A:A,'PO1'!C:F,4,0)</f>
        <v>20</v>
      </c>
      <c r="C25" t="s">
        <v>59</v>
      </c>
    </row>
    <row r="26" spans="1:3" x14ac:dyDescent="0.2">
      <c r="A26" s="1">
        <v>30001686</v>
      </c>
      <c r="B26">
        <f>VLOOKUP(A:A,'PO1'!C:F,4,0)</f>
        <v>0</v>
      </c>
      <c r="C26" t="s">
        <v>58</v>
      </c>
    </row>
    <row r="27" spans="1:3" hidden="1" x14ac:dyDescent="0.2">
      <c r="A27" s="1">
        <v>30002721</v>
      </c>
      <c r="B27">
        <f>VLOOKUP(A:A,'PO1'!C:F,4,0)</f>
        <v>0</v>
      </c>
      <c r="C27" t="s">
        <v>66</v>
      </c>
    </row>
    <row r="28" spans="1:3" x14ac:dyDescent="0.2">
      <c r="A28" s="1">
        <v>30002742</v>
      </c>
      <c r="B28">
        <f>VLOOKUP(A:A,'PO1'!C:F,4,0)</f>
        <v>0</v>
      </c>
      <c r="C28" t="s">
        <v>117</v>
      </c>
    </row>
    <row r="29" spans="1:3" x14ac:dyDescent="0.2">
      <c r="A29" s="1">
        <v>30001958</v>
      </c>
      <c r="B29">
        <f>VLOOKUP(A:A,'PO1'!C:F,4,0)</f>
        <v>30</v>
      </c>
      <c r="C29" t="s">
        <v>119</v>
      </c>
    </row>
    <row r="30" spans="1:3" hidden="1" x14ac:dyDescent="0.2">
      <c r="A30" s="1">
        <v>30001588</v>
      </c>
      <c r="B30">
        <f>VLOOKUP(A:A,'PO1'!C:F,4,0)</f>
        <v>80</v>
      </c>
      <c r="C30" t="s">
        <v>57</v>
      </c>
    </row>
    <row r="31" spans="1:3" hidden="1" x14ac:dyDescent="0.2">
      <c r="A31" s="1">
        <v>30002666</v>
      </c>
      <c r="B31">
        <f>VLOOKUP(A:A,'PO1'!C:F,4,0)</f>
        <v>3</v>
      </c>
      <c r="C31" t="s">
        <v>24</v>
      </c>
    </row>
    <row r="32" spans="1:3" hidden="1" x14ac:dyDescent="0.2">
      <c r="A32" s="1">
        <v>30001003</v>
      </c>
      <c r="B32">
        <f>VLOOKUP(A:A,'PO1'!C:F,4,0)</f>
        <v>0</v>
      </c>
      <c r="C32" t="s">
        <v>25</v>
      </c>
    </row>
    <row r="33" spans="1:3" x14ac:dyDescent="0.2">
      <c r="A33" s="1">
        <v>30001486</v>
      </c>
      <c r="B33">
        <f>VLOOKUP(A:A,'PO1'!C:F,4,0)</f>
        <v>30</v>
      </c>
      <c r="C33" t="s">
        <v>26</v>
      </c>
    </row>
    <row r="34" spans="1:3" x14ac:dyDescent="0.2">
      <c r="A34" s="1">
        <v>30001782</v>
      </c>
      <c r="B34">
        <f>VLOOKUP(A:A,'PO1'!C:F,4,0)</f>
        <v>0</v>
      </c>
      <c r="C34" t="s">
        <v>27</v>
      </c>
    </row>
    <row r="35" spans="1:3" hidden="1" x14ac:dyDescent="0.2">
      <c r="A35" s="1">
        <v>30002634</v>
      </c>
      <c r="B35">
        <f>VLOOKUP(A:A,'PO1'!C:F,4,0)</f>
        <v>30</v>
      </c>
      <c r="C35" t="s">
        <v>28</v>
      </c>
    </row>
    <row r="36" spans="1:3" hidden="1" x14ac:dyDescent="0.2">
      <c r="A36" s="1">
        <v>30002621</v>
      </c>
      <c r="B36">
        <f>VLOOKUP(A:A,'PO1'!C:F,4,0)</f>
        <v>10</v>
      </c>
      <c r="C36" t="s">
        <v>29</v>
      </c>
    </row>
    <row r="37" spans="1:3" hidden="1" x14ac:dyDescent="0.2">
      <c r="A37" s="1">
        <v>30001478</v>
      </c>
      <c r="B37">
        <f>VLOOKUP(A:A,'PO1'!C:F,4,0)</f>
        <v>0</v>
      </c>
      <c r="C37" t="s">
        <v>30</v>
      </c>
    </row>
    <row r="38" spans="1:3" hidden="1" x14ac:dyDescent="0.2">
      <c r="A38" s="1">
        <v>30001479</v>
      </c>
      <c r="B38">
        <f>VLOOKUP(A:A,'PO1'!C:F,4,0)</f>
        <v>0</v>
      </c>
      <c r="C38" t="s">
        <v>31</v>
      </c>
    </row>
    <row r="39" spans="1:3" hidden="1" x14ac:dyDescent="0.2">
      <c r="A39" s="1">
        <v>30002675</v>
      </c>
      <c r="B39">
        <f>VLOOKUP(A:A,'PO1'!C:F,4,0)</f>
        <v>0</v>
      </c>
      <c r="C39" t="s">
        <v>32</v>
      </c>
    </row>
    <row r="40" spans="1:3" hidden="1" x14ac:dyDescent="0.2">
      <c r="A40" s="1">
        <v>30002676</v>
      </c>
      <c r="B40">
        <f>VLOOKUP(A:A,'PO1'!C:F,4,0)</f>
        <v>0</v>
      </c>
      <c r="C40" t="s">
        <v>63</v>
      </c>
    </row>
    <row r="41" spans="1:3" x14ac:dyDescent="0.2">
      <c r="A41" s="1">
        <v>30002479</v>
      </c>
      <c r="B41">
        <f>VLOOKUP(A:A,'PO1'!C:F,4,0)</f>
        <v>0</v>
      </c>
      <c r="C41" t="s">
        <v>33</v>
      </c>
    </row>
    <row r="42" spans="1:3" x14ac:dyDescent="0.2">
      <c r="A42" s="1">
        <v>30002476</v>
      </c>
      <c r="B42">
        <f>VLOOKUP(A:A,'PO1'!C:F,4,0)</f>
        <v>0</v>
      </c>
      <c r="C42" t="s">
        <v>34</v>
      </c>
    </row>
    <row r="43" spans="1:3" hidden="1" x14ac:dyDescent="0.2">
      <c r="A43" s="1">
        <v>30002596</v>
      </c>
      <c r="B43">
        <f>VLOOKUP(A:A,'PO1'!C:F,4,0)</f>
        <v>0</v>
      </c>
      <c r="C43" t="s">
        <v>74</v>
      </c>
    </row>
    <row r="44" spans="1:3" hidden="1" x14ac:dyDescent="0.2">
      <c r="A44" s="1">
        <v>30002480</v>
      </c>
      <c r="B44">
        <f>VLOOKUP(A:A,'PO1'!C:F,4,0)</f>
        <v>10</v>
      </c>
      <c r="C44" t="s">
        <v>35</v>
      </c>
    </row>
    <row r="45" spans="1:3" hidden="1" x14ac:dyDescent="0.2">
      <c r="A45" s="1">
        <v>30002477</v>
      </c>
      <c r="B45">
        <f>VLOOKUP(A:A,'PO1'!C:F,4,0)</f>
        <v>10</v>
      </c>
      <c r="C45" t="s">
        <v>36</v>
      </c>
    </row>
    <row r="46" spans="1:3" hidden="1" x14ac:dyDescent="0.2">
      <c r="A46" s="1">
        <v>30001512</v>
      </c>
      <c r="B46">
        <f>VLOOKUP(A:A,'PO1'!C:F,4,0)</f>
        <v>0</v>
      </c>
      <c r="C46" t="s">
        <v>56</v>
      </c>
    </row>
    <row r="47" spans="1:3" x14ac:dyDescent="0.2">
      <c r="A47" s="1">
        <v>30001515</v>
      </c>
      <c r="B47">
        <f>VLOOKUP(A:A,'PO1'!C:F,4,0)</f>
        <v>80</v>
      </c>
      <c r="C47" t="s">
        <v>55</v>
      </c>
    </row>
    <row r="48" spans="1:3" x14ac:dyDescent="0.2">
      <c r="A48" s="1">
        <v>30002777</v>
      </c>
      <c r="B48">
        <f>VLOOKUP(A:A,'PO1'!C:F,4,0)</f>
        <v>80</v>
      </c>
      <c r="C48" t="s">
        <v>169</v>
      </c>
    </row>
    <row r="49" spans="1:3" x14ac:dyDescent="0.2">
      <c r="A49" s="1">
        <v>30001921</v>
      </c>
      <c r="B49">
        <f>VLOOKUP(A:A,'PO1'!C:F,4,0)</f>
        <v>50</v>
      </c>
      <c r="C49" t="s">
        <v>37</v>
      </c>
    </row>
    <row r="50" spans="1:3" x14ac:dyDescent="0.2">
      <c r="A50" s="1">
        <v>30001528</v>
      </c>
      <c r="B50">
        <f>VLOOKUP(A:A,'PO1'!C:F,4,0)</f>
        <v>30</v>
      </c>
      <c r="C50" t="s">
        <v>38</v>
      </c>
    </row>
    <row r="51" spans="1:3" hidden="1" x14ac:dyDescent="0.2">
      <c r="A51" s="1">
        <v>30002489</v>
      </c>
      <c r="B51">
        <f>VLOOKUP(A:A,'PO1'!C:F,4,0)</f>
        <v>0</v>
      </c>
      <c r="C51" t="s">
        <v>39</v>
      </c>
    </row>
    <row r="52" spans="1:3" hidden="1" x14ac:dyDescent="0.2">
      <c r="A52" s="1">
        <v>30001912</v>
      </c>
      <c r="B52">
        <f>VLOOKUP(A:A,'PO1'!C:F,4,0)</f>
        <v>0</v>
      </c>
      <c r="C52" t="s">
        <v>120</v>
      </c>
    </row>
    <row r="53" spans="1:3" hidden="1" x14ac:dyDescent="0.2">
      <c r="A53" s="1">
        <v>30002598</v>
      </c>
      <c r="B53">
        <f>VLOOKUP(A:A,'PO1'!C:F,4,0)</f>
        <v>0</v>
      </c>
      <c r="C53" t="s">
        <v>121</v>
      </c>
    </row>
    <row r="54" spans="1:3" x14ac:dyDescent="0.2">
      <c r="A54" s="1">
        <v>30002600</v>
      </c>
      <c r="B54">
        <f>VLOOKUP(A:A,'PO1'!C:F,4,0)</f>
        <v>0</v>
      </c>
      <c r="C54" t="s">
        <v>122</v>
      </c>
    </row>
    <row r="55" spans="1:3" hidden="1" x14ac:dyDescent="0.2">
      <c r="A55" s="1">
        <v>30002684</v>
      </c>
      <c r="B55">
        <f>VLOOKUP(A:A,'PO1'!C:F,4,0)</f>
        <v>0</v>
      </c>
      <c r="C55" t="s">
        <v>123</v>
      </c>
    </row>
    <row r="56" spans="1:3" hidden="1" x14ac:dyDescent="0.2">
      <c r="A56" s="1">
        <v>30000048</v>
      </c>
      <c r="B56">
        <f>VLOOKUP(A:A,'PO1'!C:F,4,0)</f>
        <v>0</v>
      </c>
      <c r="C56" t="s">
        <v>40</v>
      </c>
    </row>
    <row r="57" spans="1:3" x14ac:dyDescent="0.2">
      <c r="A57" s="1">
        <v>30000815</v>
      </c>
      <c r="B57">
        <f>VLOOKUP(A:A,'PO1'!C:F,4,0)</f>
        <v>0</v>
      </c>
      <c r="C57" t="s">
        <v>41</v>
      </c>
    </row>
    <row r="58" spans="1:3" hidden="1" x14ac:dyDescent="0.2">
      <c r="A58" s="1">
        <v>30001359</v>
      </c>
      <c r="B58">
        <f>VLOOKUP(A:A,'PO1'!C:F,4,0)</f>
        <v>0</v>
      </c>
      <c r="C58" t="s">
        <v>42</v>
      </c>
    </row>
    <row r="59" spans="1:3" hidden="1" x14ac:dyDescent="0.2">
      <c r="A59" s="1">
        <v>30001913</v>
      </c>
      <c r="B59">
        <f>VLOOKUP(A:A,'PO1'!C:F,4,0)</f>
        <v>0</v>
      </c>
      <c r="C59" t="s">
        <v>43</v>
      </c>
    </row>
    <row r="60" spans="1:3" x14ac:dyDescent="0.2">
      <c r="A60" s="1">
        <v>30002550</v>
      </c>
      <c r="B60">
        <f>VLOOKUP(A:A,'PO1'!C:F,4,0)</f>
        <v>20</v>
      </c>
      <c r="C60" t="s">
        <v>124</v>
      </c>
    </row>
    <row r="61" spans="1:3" hidden="1" x14ac:dyDescent="0.2">
      <c r="A61" s="1">
        <v>30002551</v>
      </c>
      <c r="B61">
        <f>VLOOKUP(A:A,'PO1'!C:F,4,0)</f>
        <v>20</v>
      </c>
      <c r="C61" t="s">
        <v>125</v>
      </c>
    </row>
    <row r="62" spans="1:3" x14ac:dyDescent="0.2">
      <c r="A62" s="1">
        <v>30002554</v>
      </c>
      <c r="B62">
        <f>VLOOKUP(A:A,'PO1'!C:F,4,0)</f>
        <v>30</v>
      </c>
      <c r="C62" t="s">
        <v>126</v>
      </c>
    </row>
    <row r="63" spans="1:3" hidden="1" x14ac:dyDescent="0.2">
      <c r="A63" s="1">
        <v>30002561</v>
      </c>
      <c r="B63">
        <f>VLOOKUP(A:A,'PO1'!C:F,4,0)</f>
        <v>0</v>
      </c>
      <c r="C63" t="s">
        <v>127</v>
      </c>
    </row>
    <row r="64" spans="1:3" hidden="1" x14ac:dyDescent="0.2">
      <c r="A64" s="1">
        <v>30002552</v>
      </c>
      <c r="B64">
        <f>VLOOKUP(A:A,'PO1'!C:F,4,0)</f>
        <v>30</v>
      </c>
      <c r="C64" t="s">
        <v>128</v>
      </c>
    </row>
    <row r="65" spans="1:3" x14ac:dyDescent="0.2">
      <c r="A65" s="1">
        <v>30002645</v>
      </c>
      <c r="B65">
        <f>VLOOKUP(A:A,'PO1'!C:F,4,0)</f>
        <v>0</v>
      </c>
      <c r="C65" t="s">
        <v>129</v>
      </c>
    </row>
    <row r="66" spans="1:3" x14ac:dyDescent="0.2">
      <c r="A66" s="1">
        <v>30002553</v>
      </c>
      <c r="B66">
        <f>VLOOKUP(A:A,'PO1'!C:F,4,0)</f>
        <v>0</v>
      </c>
      <c r="C66" t="s">
        <v>130</v>
      </c>
    </row>
    <row r="67" spans="1:3" hidden="1" x14ac:dyDescent="0.2">
      <c r="A67" s="1">
        <v>30001897</v>
      </c>
      <c r="B67">
        <f>VLOOKUP(A:A,'PO1'!C:F,4,0)</f>
        <v>80</v>
      </c>
      <c r="C67" t="s">
        <v>52</v>
      </c>
    </row>
    <row r="68" spans="1:3" x14ac:dyDescent="0.2">
      <c r="A68" s="1">
        <v>30001879</v>
      </c>
      <c r="B68">
        <f>VLOOKUP(A:A,'PO1'!C:F,4,0)</f>
        <v>50</v>
      </c>
      <c r="C68" t="s">
        <v>53</v>
      </c>
    </row>
    <row r="69" spans="1:3" hidden="1" x14ac:dyDescent="0.2">
      <c r="A69" s="1">
        <v>30002678</v>
      </c>
      <c r="B69">
        <f>VLOOKUP(A:A,'PO1'!C:F,4,0)</f>
        <v>0</v>
      </c>
      <c r="C69" t="s">
        <v>54</v>
      </c>
    </row>
    <row r="70" spans="1:3" hidden="1" x14ac:dyDescent="0.2">
      <c r="A70" s="1">
        <v>30002733</v>
      </c>
      <c r="B70">
        <f>VLOOKUP(A:A,'PO1'!C:F,4,0)</f>
        <v>40</v>
      </c>
      <c r="C70" t="s">
        <v>44</v>
      </c>
    </row>
    <row r="71" spans="1:3" hidden="1" x14ac:dyDescent="0.2">
      <c r="A71" s="1">
        <v>30002731</v>
      </c>
      <c r="B71">
        <f>VLOOKUP(A:A,'PO1'!C:F,4,0)</f>
        <v>40</v>
      </c>
      <c r="C71" t="s">
        <v>45</v>
      </c>
    </row>
    <row r="72" spans="1:3" x14ac:dyDescent="0.2">
      <c r="A72" s="1">
        <v>30002732</v>
      </c>
      <c r="B72">
        <f>VLOOKUP(A:A,'PO1'!C:F,4,0)</f>
        <v>10</v>
      </c>
      <c r="C72" t="s">
        <v>46</v>
      </c>
    </row>
    <row r="73" spans="1:3" hidden="1" x14ac:dyDescent="0.2">
      <c r="A73" s="1">
        <v>30002724</v>
      </c>
      <c r="B73">
        <f>VLOOKUP(A:A,'PO1'!C:F,4,0)</f>
        <v>10</v>
      </c>
      <c r="C73" t="s">
        <v>49</v>
      </c>
    </row>
    <row r="74" spans="1:3" x14ac:dyDescent="0.2">
      <c r="A74" s="1">
        <v>30002725</v>
      </c>
      <c r="B74">
        <f>VLOOKUP(A:A,'PO1'!C:F,4,0)</f>
        <v>0</v>
      </c>
      <c r="C74" t="s">
        <v>65</v>
      </c>
    </row>
    <row r="75" spans="1:3" x14ac:dyDescent="0.2">
      <c r="A75" s="1">
        <v>30002734</v>
      </c>
      <c r="B75">
        <f>VLOOKUP(A:A,'PO1'!C:F,4,0)</f>
        <v>0</v>
      </c>
      <c r="C75" t="s">
        <v>68</v>
      </c>
    </row>
    <row r="76" spans="1:3" hidden="1" x14ac:dyDescent="0.2">
      <c r="A76" s="4">
        <v>40000045</v>
      </c>
      <c r="B76" s="5">
        <f>VLOOKUP(A:A,'PO1'!C:F,4,0)</f>
        <v>30</v>
      </c>
      <c r="C76" s="5" t="s">
        <v>47</v>
      </c>
    </row>
    <row r="77" spans="1:3" x14ac:dyDescent="0.2">
      <c r="A77" s="4">
        <v>40000048</v>
      </c>
      <c r="B77" s="5">
        <f>VLOOKUP(A:A,'PO1'!C:F,4,0)</f>
        <v>0</v>
      </c>
      <c r="C77" s="5" t="s">
        <v>48</v>
      </c>
    </row>
    <row r="78" spans="1:3" x14ac:dyDescent="0.2">
      <c r="A78" s="4">
        <v>40000050</v>
      </c>
      <c r="B78" s="5">
        <f>VLOOKUP(A:A,'PO1'!C:F,4,0)</f>
        <v>0</v>
      </c>
      <c r="C78" s="5" t="s">
        <v>70</v>
      </c>
    </row>
    <row r="79" spans="1:3" x14ac:dyDescent="0.2">
      <c r="A79" s="4">
        <v>40000051</v>
      </c>
      <c r="B79" s="5">
        <f>VLOOKUP(A:A,'PO1'!C:F,4,0)</f>
        <v>0</v>
      </c>
      <c r="C79" s="5" t="s">
        <v>71</v>
      </c>
    </row>
    <row r="80" spans="1:3" hidden="1" x14ac:dyDescent="0.2">
      <c r="A80" s="2">
        <v>40100001</v>
      </c>
      <c r="B80" s="3">
        <f>VLOOKUP(A:A,'PO1'!C:F,4,0)</f>
        <v>15</v>
      </c>
      <c r="C80" s="3" t="s">
        <v>72</v>
      </c>
    </row>
    <row r="81" spans="1:3" x14ac:dyDescent="0.2">
      <c r="A81" s="2">
        <v>40100008</v>
      </c>
      <c r="B81" s="3">
        <f>VLOOKUP(A:A,'PO1'!C:F,4,0)</f>
        <v>40</v>
      </c>
      <c r="C81" s="3" t="s">
        <v>62</v>
      </c>
    </row>
    <row r="82" spans="1:3" x14ac:dyDescent="0.2">
      <c r="A82" s="2">
        <v>40100007</v>
      </c>
      <c r="B82" s="3">
        <f>VLOOKUP(A:A,'PO1'!C:F,4,0)</f>
        <v>30</v>
      </c>
      <c r="C82" s="3" t="s">
        <v>144</v>
      </c>
    </row>
    <row r="83" spans="1:3" x14ac:dyDescent="0.2">
      <c r="A83" s="2">
        <v>40100016</v>
      </c>
      <c r="B83" s="3">
        <f>VLOOKUP(A:A,'PO1'!C:F,4,0)</f>
        <v>0</v>
      </c>
      <c r="C83" s="3" t="s">
        <v>133</v>
      </c>
    </row>
    <row r="84" spans="1:3" x14ac:dyDescent="0.2">
      <c r="A84" s="2">
        <v>40100010</v>
      </c>
      <c r="B84" s="3">
        <f>VLOOKUP(A:A,'PO1'!C:F,4,0)</f>
        <v>30</v>
      </c>
      <c r="C84" s="3" t="s">
        <v>135</v>
      </c>
    </row>
    <row r="85" spans="1:3" x14ac:dyDescent="0.2">
      <c r="A85" s="2">
        <v>40100021</v>
      </c>
      <c r="B85" s="3">
        <f>VLOOKUP(A:A,'PO1'!C:F,4,0)</f>
        <v>20</v>
      </c>
      <c r="C85" s="3" t="s">
        <v>136</v>
      </c>
    </row>
    <row r="86" spans="1:3" hidden="1" x14ac:dyDescent="0.2">
      <c r="A86" s="2">
        <v>40100015</v>
      </c>
      <c r="B86" s="3">
        <f>VLOOKUP(A:A,'PO1'!C:F,4,0)</f>
        <v>15</v>
      </c>
      <c r="C86" s="3" t="s">
        <v>138</v>
      </c>
    </row>
    <row r="87" spans="1:3" x14ac:dyDescent="0.2">
      <c r="A87" s="2">
        <v>40100014</v>
      </c>
      <c r="B87" s="3">
        <f>VLOOKUP(A:A,'PO1'!C:F,4,0)</f>
        <v>0</v>
      </c>
      <c r="C87" s="3" t="s">
        <v>111</v>
      </c>
    </row>
    <row r="88" spans="1:3" x14ac:dyDescent="0.2">
      <c r="A88" s="2">
        <v>40100017</v>
      </c>
      <c r="B88" s="3">
        <f>VLOOKUP(A:A,'PO1'!C:F,4,0)</f>
        <v>0</v>
      </c>
      <c r="C88" s="3" t="s">
        <v>140</v>
      </c>
    </row>
    <row r="89" spans="1:3" x14ac:dyDescent="0.2">
      <c r="A89" s="2">
        <v>40100020</v>
      </c>
      <c r="B89" s="3">
        <f>VLOOKUP(A:A,'PO1'!C:F,4,0)</f>
        <v>15</v>
      </c>
      <c r="C89" s="3" t="s">
        <v>148</v>
      </c>
    </row>
    <row r="90" spans="1:3" hidden="1" x14ac:dyDescent="0.2">
      <c r="A90" s="6">
        <v>45000001</v>
      </c>
      <c r="B90" s="7">
        <f>VLOOKUP(A:A,'PO1'!C:F,4,0)*25</f>
        <v>0</v>
      </c>
      <c r="C90" s="7" t="s">
        <v>75</v>
      </c>
    </row>
  </sheetData>
  <autoFilter ref="A1:C90">
    <filterColumn colId="1">
      <filters>
        <filter val="10"/>
        <filter val="15"/>
        <filter val="20"/>
        <filter val="3"/>
        <filter val="30"/>
        <filter val="35"/>
        <filter val="40"/>
        <filter val="5"/>
        <filter val="50"/>
        <filter val="60"/>
        <filter val="8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81"/>
  <sheetViews>
    <sheetView workbookViewId="0">
      <selection activeCell="C10" sqref="C10:E10"/>
    </sheetView>
  </sheetViews>
  <sheetFormatPr defaultRowHeight="14.25" x14ac:dyDescent="0.2"/>
  <cols>
    <col min="1" max="1" width="11.25" customWidth="1"/>
    <col min="2" max="2" width="35.625" customWidth="1"/>
  </cols>
  <sheetData>
    <row r="1" spans="1:6" x14ac:dyDescent="0.2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361</v>
      </c>
    </row>
    <row r="2" spans="1:6" x14ac:dyDescent="0.2">
      <c r="A2">
        <v>30001479</v>
      </c>
      <c r="B2" t="s">
        <v>183</v>
      </c>
      <c r="C2">
        <v>17.600000000000001</v>
      </c>
      <c r="D2">
        <v>26.5</v>
      </c>
      <c r="E2">
        <v>38.5</v>
      </c>
      <c r="F2">
        <f>(C2/100)*(D2/100)*(E2/100)</f>
        <v>1.7956400000000004E-2</v>
      </c>
    </row>
    <row r="3" spans="1:6" x14ac:dyDescent="0.2">
      <c r="A3">
        <v>30001512</v>
      </c>
      <c r="B3" t="s">
        <v>184</v>
      </c>
      <c r="C3">
        <v>26.2</v>
      </c>
      <c r="D3">
        <v>28.3</v>
      </c>
      <c r="E3">
        <v>37.9</v>
      </c>
      <c r="F3">
        <f t="shared" ref="F3:F67" si="0">(C3/100)*(D3/100)*(E3/100)</f>
        <v>2.8101334000000006E-2</v>
      </c>
    </row>
    <row r="4" spans="1:6" x14ac:dyDescent="0.2">
      <c r="A4">
        <v>30001546</v>
      </c>
      <c r="B4" t="s">
        <v>185</v>
      </c>
      <c r="C4">
        <v>17</v>
      </c>
      <c r="D4">
        <v>29</v>
      </c>
      <c r="E4">
        <v>33.5</v>
      </c>
      <c r="F4">
        <f t="shared" si="0"/>
        <v>1.6515500000000002E-2</v>
      </c>
    </row>
    <row r="5" spans="1:6" x14ac:dyDescent="0.2">
      <c r="A5">
        <v>30001596</v>
      </c>
      <c r="B5" t="s">
        <v>186</v>
      </c>
      <c r="C5">
        <v>17</v>
      </c>
      <c r="D5">
        <v>29</v>
      </c>
      <c r="E5">
        <v>33.5</v>
      </c>
      <c r="F5">
        <f t="shared" si="0"/>
        <v>1.6515500000000002E-2</v>
      </c>
    </row>
    <row r="6" spans="1:6" x14ac:dyDescent="0.2">
      <c r="A6">
        <v>30001942</v>
      </c>
      <c r="B6" t="s">
        <v>187</v>
      </c>
      <c r="C6">
        <v>28</v>
      </c>
      <c r="D6">
        <v>25.5</v>
      </c>
      <c r="E6">
        <v>32.5</v>
      </c>
      <c r="F6">
        <f t="shared" si="0"/>
        <v>2.3205000000000003E-2</v>
      </c>
    </row>
    <row r="7" spans="1:6" x14ac:dyDescent="0.2">
      <c r="A7">
        <v>30002452</v>
      </c>
      <c r="B7" t="s">
        <v>188</v>
      </c>
      <c r="C7">
        <v>58</v>
      </c>
      <c r="D7">
        <v>29</v>
      </c>
      <c r="E7">
        <v>54</v>
      </c>
      <c r="F7">
        <f t="shared" si="0"/>
        <v>9.0828000000000006E-2</v>
      </c>
    </row>
    <row r="8" spans="1:6" x14ac:dyDescent="0.2">
      <c r="A8">
        <v>30002745</v>
      </c>
      <c r="B8" t="s">
        <v>189</v>
      </c>
      <c r="C8">
        <v>16</v>
      </c>
      <c r="D8">
        <v>25.7</v>
      </c>
      <c r="E8">
        <v>37.700000000000003</v>
      </c>
      <c r="F8">
        <f t="shared" si="0"/>
        <v>1.5502240000000002E-2</v>
      </c>
    </row>
    <row r="9" spans="1:6" x14ac:dyDescent="0.2">
      <c r="A9">
        <v>30002749</v>
      </c>
      <c r="B9" t="s">
        <v>190</v>
      </c>
      <c r="C9">
        <v>17</v>
      </c>
      <c r="D9">
        <v>29</v>
      </c>
      <c r="E9">
        <v>33.5</v>
      </c>
      <c r="F9">
        <f t="shared" si="0"/>
        <v>1.6515500000000002E-2</v>
      </c>
    </row>
    <row r="10" spans="1:6" x14ac:dyDescent="0.2">
      <c r="A10">
        <v>30001827</v>
      </c>
      <c r="B10" t="s">
        <v>191</v>
      </c>
      <c r="C10">
        <v>32</v>
      </c>
      <c r="D10">
        <v>22.5</v>
      </c>
      <c r="E10">
        <v>39</v>
      </c>
      <c r="F10">
        <f t="shared" si="0"/>
        <v>2.8080000000000004E-2</v>
      </c>
    </row>
    <row r="11" spans="1:6" x14ac:dyDescent="0.2">
      <c r="A11">
        <v>30001851</v>
      </c>
      <c r="B11" t="s">
        <v>192</v>
      </c>
      <c r="C11">
        <v>32</v>
      </c>
      <c r="D11">
        <v>22.5</v>
      </c>
      <c r="E11">
        <v>39</v>
      </c>
      <c r="F11">
        <f t="shared" si="0"/>
        <v>2.8080000000000004E-2</v>
      </c>
    </row>
    <row r="12" spans="1:6" x14ac:dyDescent="0.2">
      <c r="A12">
        <v>30001912</v>
      </c>
      <c r="B12" t="s">
        <v>193</v>
      </c>
      <c r="C12">
        <v>19</v>
      </c>
      <c r="D12">
        <v>37.5</v>
      </c>
      <c r="E12">
        <v>33</v>
      </c>
      <c r="F12">
        <f t="shared" si="0"/>
        <v>2.3512500000000002E-2</v>
      </c>
    </row>
    <row r="13" spans="1:6" x14ac:dyDescent="0.2">
      <c r="A13">
        <v>30002576</v>
      </c>
      <c r="B13" t="s">
        <v>194</v>
      </c>
      <c r="C13">
        <v>74.5</v>
      </c>
      <c r="D13">
        <v>34</v>
      </c>
      <c r="E13">
        <v>58</v>
      </c>
      <c r="F13">
        <f t="shared" si="0"/>
        <v>0.14691400000000002</v>
      </c>
    </row>
    <row r="14" spans="1:6" x14ac:dyDescent="0.2">
      <c r="A14">
        <v>30002684</v>
      </c>
      <c r="B14" t="s">
        <v>195</v>
      </c>
      <c r="C14">
        <v>26.5</v>
      </c>
      <c r="D14">
        <v>26</v>
      </c>
      <c r="E14">
        <v>37.5</v>
      </c>
      <c r="F14">
        <f t="shared" si="0"/>
        <v>2.5837499999999999E-2</v>
      </c>
    </row>
    <row r="15" spans="1:6" x14ac:dyDescent="0.2">
      <c r="A15">
        <v>30002732</v>
      </c>
      <c r="B15" t="s">
        <v>196</v>
      </c>
      <c r="C15">
        <v>74.5</v>
      </c>
      <c r="D15">
        <v>34</v>
      </c>
      <c r="E15">
        <v>58</v>
      </c>
      <c r="F15">
        <f t="shared" si="0"/>
        <v>0.14691400000000002</v>
      </c>
    </row>
    <row r="16" spans="1:6" x14ac:dyDescent="0.2">
      <c r="A16">
        <v>30001588</v>
      </c>
      <c r="B16" t="s">
        <v>197</v>
      </c>
      <c r="C16">
        <v>19</v>
      </c>
      <c r="D16">
        <v>22.5</v>
      </c>
      <c r="E16">
        <v>32.5</v>
      </c>
      <c r="F16">
        <f t="shared" si="0"/>
        <v>1.3893750000000002E-2</v>
      </c>
    </row>
    <row r="17" spans="1:6" x14ac:dyDescent="0.2">
      <c r="A17">
        <v>30001976</v>
      </c>
      <c r="B17" t="s">
        <v>198</v>
      </c>
      <c r="C17">
        <v>27.5</v>
      </c>
      <c r="D17">
        <v>23</v>
      </c>
      <c r="E17">
        <v>59.5</v>
      </c>
      <c r="F17">
        <f t="shared" si="0"/>
        <v>3.7633750000000007E-2</v>
      </c>
    </row>
    <row r="18" spans="1:6" x14ac:dyDescent="0.2">
      <c r="A18">
        <v>30002047</v>
      </c>
      <c r="B18" t="s">
        <v>199</v>
      </c>
      <c r="C18">
        <v>37.5</v>
      </c>
      <c r="D18">
        <v>18.5</v>
      </c>
      <c r="E18">
        <v>54</v>
      </c>
      <c r="F18">
        <f t="shared" si="0"/>
        <v>3.7462499999999996E-2</v>
      </c>
    </row>
    <row r="19" spans="1:6" x14ac:dyDescent="0.2">
      <c r="A19">
        <v>30002675</v>
      </c>
      <c r="B19" t="s">
        <v>200</v>
      </c>
      <c r="C19">
        <v>20.5</v>
      </c>
      <c r="D19">
        <v>26.5</v>
      </c>
      <c r="E19">
        <v>29.5</v>
      </c>
      <c r="F19">
        <f t="shared" si="0"/>
        <v>1.6025874999999998E-2</v>
      </c>
    </row>
    <row r="20" spans="1:6" x14ac:dyDescent="0.2">
      <c r="A20">
        <v>30001527</v>
      </c>
      <c r="B20" t="s">
        <v>201</v>
      </c>
      <c r="C20">
        <v>31</v>
      </c>
      <c r="D20">
        <v>30.5</v>
      </c>
      <c r="E20">
        <v>38</v>
      </c>
      <c r="F20">
        <f t="shared" si="0"/>
        <v>3.5928999999999996E-2</v>
      </c>
    </row>
    <row r="21" spans="1:6" x14ac:dyDescent="0.2">
      <c r="A21">
        <v>30001528</v>
      </c>
      <c r="B21" t="s">
        <v>202</v>
      </c>
      <c r="C21">
        <v>23</v>
      </c>
      <c r="D21">
        <v>37.5</v>
      </c>
      <c r="E21">
        <v>54</v>
      </c>
      <c r="F21">
        <f t="shared" si="0"/>
        <v>4.6575000000000005E-2</v>
      </c>
    </row>
    <row r="22" spans="1:6" x14ac:dyDescent="0.2">
      <c r="A22">
        <v>30002519</v>
      </c>
      <c r="B22" t="s">
        <v>203</v>
      </c>
      <c r="C22">
        <v>27.5</v>
      </c>
      <c r="D22">
        <v>23</v>
      </c>
      <c r="E22">
        <v>59.5</v>
      </c>
      <c r="F22">
        <f t="shared" si="0"/>
        <v>3.7633750000000007E-2</v>
      </c>
    </row>
    <row r="23" spans="1:6" x14ac:dyDescent="0.2">
      <c r="A23">
        <v>30000048</v>
      </c>
      <c r="B23" t="s">
        <v>204</v>
      </c>
      <c r="C23">
        <v>26</v>
      </c>
      <c r="D23">
        <v>35</v>
      </c>
      <c r="E23">
        <v>48</v>
      </c>
      <c r="F23">
        <f t="shared" si="0"/>
        <v>4.3679999999999997E-2</v>
      </c>
    </row>
    <row r="24" spans="1:6" x14ac:dyDescent="0.2">
      <c r="A24">
        <v>30001839</v>
      </c>
      <c r="B24" t="s">
        <v>205</v>
      </c>
      <c r="C24">
        <v>27.1</v>
      </c>
      <c r="D24">
        <v>25.2</v>
      </c>
      <c r="E24">
        <v>29.5</v>
      </c>
      <c r="F24">
        <f t="shared" si="0"/>
        <v>2.014614E-2</v>
      </c>
    </row>
    <row r="25" spans="1:6" x14ac:dyDescent="0.2">
      <c r="A25">
        <v>30001860</v>
      </c>
      <c r="B25" t="s">
        <v>206</v>
      </c>
      <c r="C25">
        <v>26</v>
      </c>
      <c r="D25">
        <v>35</v>
      </c>
      <c r="E25">
        <v>48</v>
      </c>
      <c r="F25">
        <f t="shared" si="0"/>
        <v>4.3679999999999997E-2</v>
      </c>
    </row>
    <row r="26" spans="1:6" x14ac:dyDescent="0.2">
      <c r="A26">
        <v>30001756</v>
      </c>
      <c r="B26" t="s">
        <v>207</v>
      </c>
      <c r="C26">
        <v>17.600000000000001</v>
      </c>
      <c r="D26">
        <v>26.5</v>
      </c>
      <c r="E26">
        <v>38.5</v>
      </c>
      <c r="F26">
        <f t="shared" si="0"/>
        <v>1.7956400000000004E-2</v>
      </c>
    </row>
    <row r="27" spans="1:6" x14ac:dyDescent="0.2">
      <c r="A27">
        <v>30001781</v>
      </c>
      <c r="B27" t="s">
        <v>208</v>
      </c>
      <c r="C27">
        <v>26.6</v>
      </c>
      <c r="D27">
        <v>26.3</v>
      </c>
      <c r="E27">
        <v>37.299999999999997</v>
      </c>
      <c r="F27">
        <f t="shared" si="0"/>
        <v>2.6094334000000004E-2</v>
      </c>
    </row>
    <row r="28" spans="1:6" x14ac:dyDescent="0.2">
      <c r="A28">
        <v>30001828</v>
      </c>
      <c r="B28" t="s">
        <v>209</v>
      </c>
      <c r="C28">
        <v>31</v>
      </c>
      <c r="D28">
        <v>18.5</v>
      </c>
      <c r="E28">
        <v>37</v>
      </c>
      <c r="F28">
        <f t="shared" si="0"/>
        <v>2.1219499999999999E-2</v>
      </c>
    </row>
    <row r="29" spans="1:6" x14ac:dyDescent="0.2">
      <c r="A29">
        <v>30001502</v>
      </c>
      <c r="B29" t="s">
        <v>210</v>
      </c>
      <c r="C29">
        <v>17.600000000000001</v>
      </c>
      <c r="D29">
        <v>26.5</v>
      </c>
      <c r="E29">
        <v>38.5</v>
      </c>
      <c r="F29">
        <f t="shared" si="0"/>
        <v>1.7956400000000004E-2</v>
      </c>
    </row>
    <row r="30" spans="1:6" x14ac:dyDescent="0.2">
      <c r="A30">
        <v>30001888</v>
      </c>
      <c r="B30" t="s">
        <v>211</v>
      </c>
      <c r="C30">
        <v>18.5</v>
      </c>
      <c r="D30">
        <v>34</v>
      </c>
      <c r="E30">
        <v>40</v>
      </c>
      <c r="F30">
        <f t="shared" si="0"/>
        <v>2.5160000000000002E-2</v>
      </c>
    </row>
    <row r="31" spans="1:6" x14ac:dyDescent="0.2">
      <c r="A31">
        <v>30001990</v>
      </c>
      <c r="B31" t="s">
        <v>212</v>
      </c>
      <c r="C31">
        <v>31</v>
      </c>
      <c r="D31">
        <v>27.5</v>
      </c>
      <c r="E31">
        <v>36.5</v>
      </c>
      <c r="F31">
        <f t="shared" si="0"/>
        <v>3.1116250000000002E-2</v>
      </c>
    </row>
    <row r="32" spans="1:6" x14ac:dyDescent="0.2">
      <c r="A32">
        <v>30002455</v>
      </c>
      <c r="B32" t="s">
        <v>213</v>
      </c>
      <c r="C32">
        <v>18.5</v>
      </c>
      <c r="D32">
        <v>27</v>
      </c>
      <c r="E32">
        <v>41.5</v>
      </c>
      <c r="F32">
        <f t="shared" si="0"/>
        <v>2.0729250000000001E-2</v>
      </c>
    </row>
    <row r="33" spans="1:6" x14ac:dyDescent="0.2">
      <c r="A33">
        <v>30002725</v>
      </c>
      <c r="B33" t="s">
        <v>214</v>
      </c>
      <c r="C33">
        <v>74.5</v>
      </c>
      <c r="D33">
        <v>58</v>
      </c>
      <c r="E33">
        <v>34</v>
      </c>
      <c r="F33">
        <f t="shared" si="0"/>
        <v>0.14691400000000002</v>
      </c>
    </row>
    <row r="34" spans="1:6" x14ac:dyDescent="0.2">
      <c r="A34">
        <v>30002456</v>
      </c>
      <c r="B34" t="s">
        <v>215</v>
      </c>
      <c r="C34">
        <v>18.5</v>
      </c>
      <c r="D34">
        <v>27</v>
      </c>
      <c r="E34">
        <v>41.5</v>
      </c>
      <c r="F34">
        <f t="shared" si="0"/>
        <v>2.0729250000000001E-2</v>
      </c>
    </row>
    <row r="35" spans="1:6" x14ac:dyDescent="0.2">
      <c r="A35">
        <v>30002596</v>
      </c>
      <c r="B35" t="s">
        <v>216</v>
      </c>
      <c r="C35">
        <v>21.6</v>
      </c>
      <c r="D35">
        <v>30.8</v>
      </c>
      <c r="E35">
        <v>43.8</v>
      </c>
      <c r="F35">
        <f t="shared" si="0"/>
        <v>2.9139263999999998E-2</v>
      </c>
    </row>
    <row r="36" spans="1:6" x14ac:dyDescent="0.2">
      <c r="A36">
        <v>30002743</v>
      </c>
      <c r="B36" t="s">
        <v>217</v>
      </c>
      <c r="C36">
        <v>26.6</v>
      </c>
      <c r="D36">
        <v>26.3</v>
      </c>
      <c r="E36">
        <v>37.299999999999997</v>
      </c>
      <c r="F36">
        <f t="shared" si="0"/>
        <v>2.6094334000000004E-2</v>
      </c>
    </row>
    <row r="37" spans="1:6" x14ac:dyDescent="0.2">
      <c r="A37">
        <v>30002754</v>
      </c>
      <c r="B37" t="s">
        <v>218</v>
      </c>
      <c r="C37">
        <v>17.399999999999999</v>
      </c>
      <c r="D37">
        <v>33.299999999999997</v>
      </c>
      <c r="E37">
        <v>38.9</v>
      </c>
      <c r="F37">
        <f t="shared" si="0"/>
        <v>2.2539437999999995E-2</v>
      </c>
    </row>
    <row r="38" spans="1:6" x14ac:dyDescent="0.2">
      <c r="A38">
        <v>40100017</v>
      </c>
      <c r="B38" t="s">
        <v>219</v>
      </c>
      <c r="C38">
        <v>75</v>
      </c>
      <c r="D38">
        <v>33.5</v>
      </c>
      <c r="E38">
        <v>58.5</v>
      </c>
      <c r="F38">
        <f t="shared" si="0"/>
        <v>0.14698125000000001</v>
      </c>
    </row>
    <row r="39" spans="1:6" x14ac:dyDescent="0.2">
      <c r="A39">
        <v>30001526</v>
      </c>
      <c r="B39" t="s">
        <v>220</v>
      </c>
      <c r="C39">
        <v>31</v>
      </c>
      <c r="D39">
        <v>30.5</v>
      </c>
      <c r="E39">
        <v>38</v>
      </c>
      <c r="F39">
        <f t="shared" si="0"/>
        <v>3.5928999999999996E-2</v>
      </c>
    </row>
    <row r="40" spans="1:6" x14ac:dyDescent="0.2">
      <c r="A40">
        <v>30001782</v>
      </c>
      <c r="B40" t="s">
        <v>221</v>
      </c>
      <c r="C40">
        <v>26.6</v>
      </c>
      <c r="D40">
        <v>26.3</v>
      </c>
      <c r="E40">
        <v>37.299999999999997</v>
      </c>
      <c r="F40">
        <f t="shared" si="0"/>
        <v>2.6094334000000004E-2</v>
      </c>
    </row>
    <row r="41" spans="1:6" x14ac:dyDescent="0.2">
      <c r="A41">
        <v>30001979</v>
      </c>
      <c r="B41" t="s">
        <v>222</v>
      </c>
      <c r="C41">
        <v>27.5</v>
      </c>
      <c r="D41">
        <v>23</v>
      </c>
      <c r="E41">
        <v>59.5</v>
      </c>
      <c r="F41">
        <f t="shared" si="0"/>
        <v>3.7633750000000007E-2</v>
      </c>
    </row>
    <row r="42" spans="1:6" x14ac:dyDescent="0.2">
      <c r="A42">
        <v>30002479</v>
      </c>
      <c r="B42" t="s">
        <v>223</v>
      </c>
      <c r="C42">
        <v>21.6</v>
      </c>
      <c r="D42">
        <v>30.8</v>
      </c>
      <c r="E42">
        <v>43.8</v>
      </c>
      <c r="F42">
        <f t="shared" si="0"/>
        <v>2.9139263999999998E-2</v>
      </c>
    </row>
    <row r="43" spans="1:6" x14ac:dyDescent="0.2">
      <c r="A43">
        <v>30002632</v>
      </c>
      <c r="B43" t="s">
        <v>224</v>
      </c>
      <c r="C43">
        <v>31</v>
      </c>
      <c r="D43">
        <v>19.5</v>
      </c>
      <c r="E43">
        <v>31</v>
      </c>
      <c r="F43">
        <f t="shared" si="0"/>
        <v>1.8739500000000003E-2</v>
      </c>
    </row>
    <row r="44" spans="1:6" x14ac:dyDescent="0.2">
      <c r="A44">
        <v>30001975</v>
      </c>
      <c r="B44" t="s">
        <v>225</v>
      </c>
      <c r="C44">
        <v>27.5</v>
      </c>
      <c r="D44">
        <v>23</v>
      </c>
      <c r="E44">
        <v>59.5</v>
      </c>
      <c r="F44">
        <f t="shared" si="0"/>
        <v>3.7633750000000007E-2</v>
      </c>
    </row>
    <row r="45" spans="1:6" x14ac:dyDescent="0.2">
      <c r="A45">
        <v>30002453</v>
      </c>
      <c r="B45" t="s">
        <v>226</v>
      </c>
      <c r="C45">
        <v>37.5</v>
      </c>
      <c r="D45">
        <v>18.5</v>
      </c>
      <c r="E45">
        <v>54</v>
      </c>
      <c r="F45">
        <f t="shared" si="0"/>
        <v>3.7462499999999996E-2</v>
      </c>
    </row>
    <row r="46" spans="1:6" x14ac:dyDescent="0.2">
      <c r="A46">
        <v>30002497</v>
      </c>
      <c r="B46" t="s">
        <v>227</v>
      </c>
      <c r="C46">
        <v>24.6</v>
      </c>
      <c r="D46">
        <v>27.5</v>
      </c>
      <c r="E46">
        <v>37.1</v>
      </c>
      <c r="F46">
        <f t="shared" si="0"/>
        <v>2.5098150000000007E-2</v>
      </c>
    </row>
    <row r="47" spans="1:6" x14ac:dyDescent="0.2">
      <c r="A47">
        <v>30002664</v>
      </c>
      <c r="B47" t="s">
        <v>228</v>
      </c>
      <c r="C47">
        <v>18.5</v>
      </c>
      <c r="D47">
        <v>37.5</v>
      </c>
      <c r="E47">
        <v>54</v>
      </c>
      <c r="F47">
        <f t="shared" si="0"/>
        <v>3.7462499999999996E-2</v>
      </c>
    </row>
    <row r="48" spans="1:6" x14ac:dyDescent="0.2">
      <c r="A48">
        <v>30002721</v>
      </c>
      <c r="B48" t="s">
        <v>229</v>
      </c>
      <c r="C48">
        <v>12</v>
      </c>
      <c r="D48">
        <v>18</v>
      </c>
      <c r="E48">
        <v>28</v>
      </c>
      <c r="F48">
        <f t="shared" si="0"/>
        <v>6.0479999999999996E-3</v>
      </c>
    </row>
    <row r="49" spans="1:6" x14ac:dyDescent="0.2">
      <c r="A49">
        <v>30002761</v>
      </c>
      <c r="B49" t="s">
        <v>230</v>
      </c>
      <c r="C49">
        <v>26.6</v>
      </c>
      <c r="D49">
        <v>26.3</v>
      </c>
      <c r="E49">
        <v>37.299999999999997</v>
      </c>
      <c r="F49">
        <f t="shared" si="0"/>
        <v>2.6094334000000004E-2</v>
      </c>
    </row>
    <row r="50" spans="1:6" x14ac:dyDescent="0.2">
      <c r="A50">
        <v>30001519</v>
      </c>
      <c r="B50" t="s">
        <v>231</v>
      </c>
      <c r="C50">
        <v>37.5</v>
      </c>
      <c r="D50">
        <v>23</v>
      </c>
      <c r="E50">
        <v>54</v>
      </c>
      <c r="F50">
        <f t="shared" si="0"/>
        <v>4.6575000000000005E-2</v>
      </c>
    </row>
    <row r="51" spans="1:6" x14ac:dyDescent="0.2">
      <c r="A51">
        <v>30002006</v>
      </c>
      <c r="B51" t="s">
        <v>232</v>
      </c>
      <c r="C51">
        <v>17.399999999999999</v>
      </c>
      <c r="D51">
        <v>33.299999999999997</v>
      </c>
      <c r="E51">
        <v>38.9</v>
      </c>
      <c r="F51">
        <f t="shared" si="0"/>
        <v>2.2539437999999995E-2</v>
      </c>
    </row>
    <row r="52" spans="1:6" x14ac:dyDescent="0.2">
      <c r="A52">
        <v>40000045</v>
      </c>
      <c r="B52" t="s">
        <v>233</v>
      </c>
      <c r="C52">
        <v>13.5</v>
      </c>
      <c r="D52">
        <v>26</v>
      </c>
      <c r="E52">
        <v>34.5</v>
      </c>
      <c r="F52">
        <f t="shared" si="0"/>
        <v>1.21095E-2</v>
      </c>
    </row>
    <row r="53" spans="1:6" x14ac:dyDescent="0.2">
      <c r="A53">
        <v>30002641</v>
      </c>
      <c r="B53" t="s">
        <v>234</v>
      </c>
      <c r="C53">
        <v>22</v>
      </c>
      <c r="D53">
        <v>37</v>
      </c>
      <c r="E53">
        <v>53.5</v>
      </c>
      <c r="F53">
        <f t="shared" si="0"/>
        <v>4.3549000000000004E-2</v>
      </c>
    </row>
    <row r="54" spans="1:6" x14ac:dyDescent="0.2">
      <c r="A54">
        <v>30001829</v>
      </c>
      <c r="B54" t="s">
        <v>235</v>
      </c>
      <c r="C54">
        <v>32</v>
      </c>
      <c r="D54">
        <v>22.5</v>
      </c>
      <c r="E54">
        <v>39</v>
      </c>
      <c r="F54">
        <f t="shared" si="0"/>
        <v>2.8080000000000004E-2</v>
      </c>
    </row>
    <row r="55" spans="1:6" x14ac:dyDescent="0.2">
      <c r="A55">
        <v>30002575</v>
      </c>
      <c r="B55" t="s">
        <v>236</v>
      </c>
      <c r="C55">
        <v>74.5</v>
      </c>
      <c r="D55">
        <v>34</v>
      </c>
      <c r="E55">
        <v>58</v>
      </c>
      <c r="F55">
        <f t="shared" si="0"/>
        <v>0.14691400000000002</v>
      </c>
    </row>
    <row r="56" spans="1:6" x14ac:dyDescent="0.2">
      <c r="A56">
        <v>30000563</v>
      </c>
      <c r="B56" t="s">
        <v>237</v>
      </c>
      <c r="C56">
        <v>26.5</v>
      </c>
      <c r="D56">
        <v>26</v>
      </c>
      <c r="E56">
        <v>37.5</v>
      </c>
      <c r="F56">
        <f t="shared" si="0"/>
        <v>2.5837499999999999E-2</v>
      </c>
    </row>
    <row r="57" spans="1:6" x14ac:dyDescent="0.2">
      <c r="A57">
        <v>30001897</v>
      </c>
      <c r="B57" t="s">
        <v>238</v>
      </c>
      <c r="C57">
        <v>58</v>
      </c>
      <c r="D57">
        <v>32</v>
      </c>
      <c r="E57">
        <v>43</v>
      </c>
      <c r="F57">
        <f t="shared" si="0"/>
        <v>7.980799999999999E-2</v>
      </c>
    </row>
    <row r="58" spans="1:6" x14ac:dyDescent="0.2">
      <c r="A58">
        <v>30002550</v>
      </c>
      <c r="B58" t="s">
        <v>239</v>
      </c>
      <c r="C58">
        <v>21</v>
      </c>
      <c r="D58">
        <v>26.5</v>
      </c>
      <c r="E58">
        <v>38</v>
      </c>
      <c r="F58">
        <f t="shared" si="0"/>
        <v>2.1146999999999999E-2</v>
      </c>
    </row>
    <row r="59" spans="1:6" x14ac:dyDescent="0.2">
      <c r="A59">
        <v>30001515</v>
      </c>
      <c r="B59" t="s">
        <v>240</v>
      </c>
      <c r="C59">
        <v>21.6</v>
      </c>
      <c r="D59">
        <v>30.8</v>
      </c>
      <c r="E59">
        <v>43.8</v>
      </c>
      <c r="F59">
        <f t="shared" si="0"/>
        <v>2.9139263999999998E-2</v>
      </c>
    </row>
    <row r="60" spans="1:6" x14ac:dyDescent="0.2">
      <c r="A60" s="9">
        <v>30002777</v>
      </c>
      <c r="B60" s="9" t="s">
        <v>169</v>
      </c>
      <c r="C60" s="9">
        <v>21.6</v>
      </c>
      <c r="D60" s="9">
        <v>30.8</v>
      </c>
      <c r="E60" s="9">
        <v>43.8</v>
      </c>
      <c r="F60" s="9">
        <f t="shared" ref="F60" si="1">(C60/100)*(D60/100)*(E60/100)</f>
        <v>2.9139263999999998E-2</v>
      </c>
    </row>
    <row r="61" spans="1:6" x14ac:dyDescent="0.2">
      <c r="A61">
        <v>30001837</v>
      </c>
      <c r="B61" t="s">
        <v>241</v>
      </c>
      <c r="C61">
        <v>32</v>
      </c>
      <c r="D61">
        <v>22.5</v>
      </c>
      <c r="E61">
        <v>39</v>
      </c>
      <c r="F61">
        <f t="shared" si="0"/>
        <v>2.8080000000000004E-2</v>
      </c>
    </row>
    <row r="62" spans="1:6" x14ac:dyDescent="0.2">
      <c r="A62">
        <v>30001846</v>
      </c>
      <c r="B62" t="s">
        <v>242</v>
      </c>
      <c r="C62">
        <v>31</v>
      </c>
      <c r="D62">
        <v>18.5</v>
      </c>
      <c r="E62">
        <v>37</v>
      </c>
      <c r="F62">
        <f t="shared" si="0"/>
        <v>2.1219499999999999E-2</v>
      </c>
    </row>
    <row r="63" spans="1:6" x14ac:dyDescent="0.2">
      <c r="A63">
        <v>30001836</v>
      </c>
      <c r="B63" t="s">
        <v>243</v>
      </c>
      <c r="C63">
        <v>31</v>
      </c>
      <c r="D63">
        <v>18.5</v>
      </c>
      <c r="E63">
        <v>37</v>
      </c>
      <c r="F63">
        <f t="shared" si="0"/>
        <v>2.1219499999999999E-2</v>
      </c>
    </row>
    <row r="64" spans="1:6" x14ac:dyDescent="0.2">
      <c r="A64">
        <v>30002513</v>
      </c>
      <c r="B64" t="s">
        <v>244</v>
      </c>
      <c r="C64">
        <v>16.5</v>
      </c>
      <c r="D64">
        <v>30</v>
      </c>
      <c r="E64">
        <v>50</v>
      </c>
      <c r="F64">
        <f t="shared" si="0"/>
        <v>2.4750000000000001E-2</v>
      </c>
    </row>
    <row r="65" spans="1:6" x14ac:dyDescent="0.2">
      <c r="A65">
        <v>30002663</v>
      </c>
      <c r="B65" t="s">
        <v>245</v>
      </c>
      <c r="C65">
        <v>23</v>
      </c>
      <c r="D65">
        <v>37.5</v>
      </c>
      <c r="E65">
        <v>54</v>
      </c>
      <c r="F65">
        <f t="shared" si="0"/>
        <v>4.6575000000000005E-2</v>
      </c>
    </row>
    <row r="66" spans="1:6" x14ac:dyDescent="0.2">
      <c r="A66">
        <v>30002672</v>
      </c>
      <c r="B66" t="s">
        <v>246</v>
      </c>
      <c r="C66">
        <v>18.5</v>
      </c>
      <c r="D66">
        <v>34</v>
      </c>
      <c r="E66">
        <v>40</v>
      </c>
      <c r="F66">
        <f t="shared" si="0"/>
        <v>2.5160000000000002E-2</v>
      </c>
    </row>
    <row r="67" spans="1:6" x14ac:dyDescent="0.2">
      <c r="A67">
        <v>30002744</v>
      </c>
      <c r="B67" t="s">
        <v>247</v>
      </c>
      <c r="C67">
        <v>16</v>
      </c>
      <c r="D67">
        <v>25.7</v>
      </c>
      <c r="E67">
        <v>37.700000000000003</v>
      </c>
      <c r="F67">
        <f t="shared" si="0"/>
        <v>1.5502240000000002E-2</v>
      </c>
    </row>
    <row r="68" spans="1:6" x14ac:dyDescent="0.2">
      <c r="A68">
        <v>40100001</v>
      </c>
      <c r="B68" t="s">
        <v>248</v>
      </c>
      <c r="C68">
        <v>23.5</v>
      </c>
      <c r="D68">
        <v>19.5</v>
      </c>
      <c r="E68">
        <v>54</v>
      </c>
      <c r="F68">
        <f t="shared" ref="F68:F131" si="2">(C68/100)*(D68/100)*(E68/100)</f>
        <v>2.47455E-2</v>
      </c>
    </row>
    <row r="69" spans="1:6" x14ac:dyDescent="0.2">
      <c r="A69">
        <v>30001825</v>
      </c>
      <c r="B69" t="s">
        <v>249</v>
      </c>
      <c r="C69">
        <v>32</v>
      </c>
      <c r="D69">
        <v>22.5</v>
      </c>
      <c r="E69">
        <v>39</v>
      </c>
      <c r="F69">
        <f t="shared" si="2"/>
        <v>2.8080000000000004E-2</v>
      </c>
    </row>
    <row r="70" spans="1:6" x14ac:dyDescent="0.2">
      <c r="A70">
        <v>30001991</v>
      </c>
      <c r="B70" t="s">
        <v>250</v>
      </c>
      <c r="C70">
        <v>31</v>
      </c>
      <c r="D70">
        <v>27.5</v>
      </c>
      <c r="E70">
        <v>36.5</v>
      </c>
      <c r="F70">
        <f t="shared" si="2"/>
        <v>3.1116250000000002E-2</v>
      </c>
    </row>
    <row r="71" spans="1:6" x14ac:dyDescent="0.2">
      <c r="A71">
        <v>30002553</v>
      </c>
      <c r="B71" t="s">
        <v>251</v>
      </c>
      <c r="C71">
        <v>17.600000000000001</v>
      </c>
      <c r="D71">
        <v>26.5</v>
      </c>
      <c r="E71">
        <v>38.5</v>
      </c>
      <c r="F71">
        <f t="shared" si="2"/>
        <v>1.7956400000000004E-2</v>
      </c>
    </row>
    <row r="72" spans="1:6" x14ac:dyDescent="0.2">
      <c r="A72">
        <v>30002554</v>
      </c>
      <c r="B72" t="s">
        <v>252</v>
      </c>
      <c r="C72">
        <v>21</v>
      </c>
      <c r="D72">
        <v>26.5</v>
      </c>
      <c r="E72">
        <v>36</v>
      </c>
      <c r="F72">
        <f t="shared" si="2"/>
        <v>2.0034E-2</v>
      </c>
    </row>
    <row r="73" spans="1:6" x14ac:dyDescent="0.2">
      <c r="A73">
        <v>30002628</v>
      </c>
      <c r="B73" t="s">
        <v>253</v>
      </c>
      <c r="C73">
        <v>31</v>
      </c>
      <c r="D73">
        <v>19.5</v>
      </c>
      <c r="E73">
        <v>31</v>
      </c>
      <c r="F73">
        <f t="shared" si="2"/>
        <v>1.8739500000000003E-2</v>
      </c>
    </row>
    <row r="74" spans="1:6" x14ac:dyDescent="0.2">
      <c r="A74">
        <v>30002657</v>
      </c>
      <c r="B74" t="s">
        <v>211</v>
      </c>
      <c r="C74">
        <v>17.399999999999999</v>
      </c>
      <c r="D74">
        <v>33.299999999999997</v>
      </c>
      <c r="E74">
        <v>38.9</v>
      </c>
      <c r="F74">
        <f t="shared" si="2"/>
        <v>2.2539437999999995E-2</v>
      </c>
    </row>
    <row r="75" spans="1:6" x14ac:dyDescent="0.2">
      <c r="A75">
        <v>30002742</v>
      </c>
      <c r="B75" t="s">
        <v>254</v>
      </c>
      <c r="C75">
        <v>21.5</v>
      </c>
      <c r="D75">
        <v>18</v>
      </c>
      <c r="E75">
        <v>24.5</v>
      </c>
      <c r="F75">
        <f t="shared" si="2"/>
        <v>9.4814999999999986E-3</v>
      </c>
    </row>
    <row r="76" spans="1:6" x14ac:dyDescent="0.2">
      <c r="A76">
        <v>40000048</v>
      </c>
      <c r="B76" t="s">
        <v>255</v>
      </c>
      <c r="C76">
        <v>13.5</v>
      </c>
      <c r="D76">
        <v>26</v>
      </c>
      <c r="E76">
        <v>34.5</v>
      </c>
      <c r="F76">
        <f t="shared" si="2"/>
        <v>1.21095E-2</v>
      </c>
    </row>
    <row r="77" spans="1:6" x14ac:dyDescent="0.2">
      <c r="A77">
        <v>40100016</v>
      </c>
      <c r="B77" t="s">
        <v>256</v>
      </c>
      <c r="C77">
        <v>40.5</v>
      </c>
      <c r="D77">
        <v>35</v>
      </c>
      <c r="E77">
        <v>48.5</v>
      </c>
      <c r="F77">
        <f t="shared" si="2"/>
        <v>6.8748749999999997E-2</v>
      </c>
    </row>
    <row r="78" spans="1:6" x14ac:dyDescent="0.2">
      <c r="A78">
        <v>30001853</v>
      </c>
      <c r="B78" t="s">
        <v>257</v>
      </c>
      <c r="C78">
        <v>32</v>
      </c>
      <c r="D78">
        <v>22.5</v>
      </c>
      <c r="E78">
        <v>39</v>
      </c>
      <c r="F78">
        <f t="shared" si="2"/>
        <v>2.8080000000000004E-2</v>
      </c>
    </row>
    <row r="79" spans="1:6" x14ac:dyDescent="0.2">
      <c r="A79">
        <v>30002505</v>
      </c>
      <c r="B79" t="s">
        <v>258</v>
      </c>
      <c r="C79">
        <v>26.6</v>
      </c>
      <c r="D79">
        <v>26.3</v>
      </c>
      <c r="E79">
        <v>37</v>
      </c>
      <c r="F79">
        <f t="shared" si="2"/>
        <v>2.5884460000000001E-2</v>
      </c>
    </row>
    <row r="80" spans="1:6" x14ac:dyDescent="0.2">
      <c r="A80">
        <v>30002552</v>
      </c>
      <c r="B80" t="s">
        <v>259</v>
      </c>
      <c r="C80">
        <v>19.5</v>
      </c>
      <c r="D80">
        <v>27</v>
      </c>
      <c r="E80">
        <v>38.5</v>
      </c>
      <c r="F80">
        <f t="shared" si="2"/>
        <v>2.027025E-2</v>
      </c>
    </row>
    <row r="81" spans="1:6" x14ac:dyDescent="0.2">
      <c r="A81">
        <v>30002600</v>
      </c>
      <c r="B81" t="s">
        <v>260</v>
      </c>
      <c r="C81">
        <v>26.5</v>
      </c>
      <c r="D81">
        <v>26</v>
      </c>
      <c r="E81">
        <v>37.5</v>
      </c>
      <c r="F81">
        <f t="shared" si="2"/>
        <v>2.5837499999999999E-2</v>
      </c>
    </row>
    <row r="82" spans="1:6" x14ac:dyDescent="0.2">
      <c r="A82">
        <v>30002726</v>
      </c>
      <c r="B82" t="s">
        <v>261</v>
      </c>
      <c r="C82">
        <v>18.600000000000001</v>
      </c>
      <c r="D82">
        <v>27.5</v>
      </c>
      <c r="E82">
        <v>47.6</v>
      </c>
      <c r="F82">
        <f t="shared" si="2"/>
        <v>2.4347400000000005E-2</v>
      </c>
    </row>
    <row r="83" spans="1:6" x14ac:dyDescent="0.2">
      <c r="A83">
        <v>30000049</v>
      </c>
      <c r="B83" t="s">
        <v>262</v>
      </c>
      <c r="C83">
        <v>19</v>
      </c>
      <c r="D83">
        <v>37.5</v>
      </c>
      <c r="E83">
        <v>33</v>
      </c>
      <c r="F83">
        <f t="shared" si="2"/>
        <v>2.3512500000000002E-2</v>
      </c>
    </row>
    <row r="84" spans="1:6" x14ac:dyDescent="0.2">
      <c r="A84">
        <v>30001686</v>
      </c>
      <c r="B84" t="s">
        <v>263</v>
      </c>
      <c r="C84">
        <v>21.5</v>
      </c>
      <c r="D84">
        <v>18</v>
      </c>
      <c r="E84">
        <v>24.5</v>
      </c>
      <c r="F84">
        <f t="shared" si="2"/>
        <v>9.4814999999999986E-3</v>
      </c>
    </row>
    <row r="85" spans="1:6" x14ac:dyDescent="0.2">
      <c r="A85">
        <v>30001826</v>
      </c>
      <c r="B85" t="s">
        <v>264</v>
      </c>
      <c r="C85">
        <v>31</v>
      </c>
      <c r="D85">
        <v>18.5</v>
      </c>
      <c r="E85">
        <v>37</v>
      </c>
      <c r="F85">
        <f t="shared" si="2"/>
        <v>2.1219499999999999E-2</v>
      </c>
    </row>
    <row r="86" spans="1:6" x14ac:dyDescent="0.2">
      <c r="A86">
        <v>30001841</v>
      </c>
      <c r="B86" t="s">
        <v>265</v>
      </c>
      <c r="C86">
        <v>27.1</v>
      </c>
      <c r="D86">
        <v>25.2</v>
      </c>
      <c r="E86">
        <v>29.5</v>
      </c>
      <c r="F86">
        <f t="shared" si="2"/>
        <v>2.014614E-2</v>
      </c>
    </row>
    <row r="87" spans="1:6" x14ac:dyDescent="0.2">
      <c r="A87">
        <v>30001887</v>
      </c>
      <c r="B87" t="s">
        <v>266</v>
      </c>
      <c r="C87">
        <v>17.399999999999999</v>
      </c>
      <c r="D87">
        <v>33.299999999999997</v>
      </c>
      <c r="E87">
        <v>38.9</v>
      </c>
      <c r="F87">
        <f t="shared" si="2"/>
        <v>2.2539437999999995E-2</v>
      </c>
    </row>
    <row r="88" spans="1:6" x14ac:dyDescent="0.2">
      <c r="A88">
        <v>30001958</v>
      </c>
      <c r="B88" t="s">
        <v>267</v>
      </c>
      <c r="C88">
        <v>12.5</v>
      </c>
      <c r="D88">
        <v>16.5</v>
      </c>
      <c r="E88">
        <v>32</v>
      </c>
      <c r="F88">
        <f t="shared" si="2"/>
        <v>6.6000000000000008E-3</v>
      </c>
    </row>
    <row r="89" spans="1:6" x14ac:dyDescent="0.2">
      <c r="A89">
        <v>30002609</v>
      </c>
      <c r="B89" t="s">
        <v>268</v>
      </c>
      <c r="C89">
        <v>22</v>
      </c>
      <c r="D89">
        <v>37</v>
      </c>
      <c r="E89">
        <v>53.5</v>
      </c>
      <c r="F89">
        <f t="shared" si="2"/>
        <v>4.3549000000000004E-2</v>
      </c>
    </row>
    <row r="90" spans="1:6" x14ac:dyDescent="0.2">
      <c r="A90">
        <v>30002551</v>
      </c>
      <c r="B90" t="s">
        <v>269</v>
      </c>
      <c r="C90">
        <v>21</v>
      </c>
      <c r="D90">
        <v>36</v>
      </c>
      <c r="E90">
        <v>38</v>
      </c>
      <c r="F90">
        <f t="shared" si="2"/>
        <v>2.8728E-2</v>
      </c>
    </row>
    <row r="91" spans="1:6" x14ac:dyDescent="0.2">
      <c r="A91">
        <v>30002737</v>
      </c>
      <c r="B91" t="s">
        <v>270</v>
      </c>
      <c r="C91">
        <v>35.9</v>
      </c>
      <c r="D91">
        <v>33</v>
      </c>
      <c r="E91">
        <v>26</v>
      </c>
      <c r="F91">
        <f t="shared" si="2"/>
        <v>3.0802200000000002E-2</v>
      </c>
    </row>
    <row r="92" spans="1:6" x14ac:dyDescent="0.2">
      <c r="A92">
        <v>40000029</v>
      </c>
      <c r="B92" t="s">
        <v>271</v>
      </c>
      <c r="C92">
        <v>74.5</v>
      </c>
      <c r="D92">
        <v>34</v>
      </c>
      <c r="E92">
        <v>58</v>
      </c>
      <c r="F92">
        <f t="shared" si="2"/>
        <v>0.14691400000000002</v>
      </c>
    </row>
    <row r="93" spans="1:6" x14ac:dyDescent="0.2">
      <c r="A93">
        <v>30001830</v>
      </c>
      <c r="B93" t="s">
        <v>272</v>
      </c>
      <c r="C93">
        <v>31</v>
      </c>
      <c r="D93">
        <v>18.5</v>
      </c>
      <c r="E93">
        <v>37</v>
      </c>
      <c r="F93">
        <f t="shared" si="2"/>
        <v>2.1219499999999999E-2</v>
      </c>
    </row>
    <row r="94" spans="1:6" x14ac:dyDescent="0.2">
      <c r="A94">
        <v>30001879</v>
      </c>
      <c r="B94" t="s">
        <v>273</v>
      </c>
      <c r="C94">
        <v>58</v>
      </c>
      <c r="D94">
        <v>32</v>
      </c>
      <c r="E94">
        <v>43</v>
      </c>
      <c r="F94">
        <f t="shared" si="2"/>
        <v>7.980799999999999E-2</v>
      </c>
    </row>
    <row r="95" spans="1:6" x14ac:dyDescent="0.2">
      <c r="A95">
        <v>30001884</v>
      </c>
      <c r="B95" t="s">
        <v>274</v>
      </c>
      <c r="C95">
        <v>18.5</v>
      </c>
      <c r="D95">
        <v>34</v>
      </c>
      <c r="E95">
        <v>40</v>
      </c>
      <c r="F95">
        <f t="shared" si="2"/>
        <v>2.5160000000000002E-2</v>
      </c>
    </row>
    <row r="96" spans="1:6" x14ac:dyDescent="0.2">
      <c r="A96">
        <v>30002011</v>
      </c>
      <c r="B96" t="s">
        <v>275</v>
      </c>
      <c r="C96">
        <v>17.5</v>
      </c>
      <c r="D96">
        <v>33</v>
      </c>
      <c r="E96">
        <v>37</v>
      </c>
      <c r="F96">
        <f t="shared" si="2"/>
        <v>2.1367499999999998E-2</v>
      </c>
    </row>
    <row r="97" spans="1:6" x14ac:dyDescent="0.2">
      <c r="A97">
        <v>30002489</v>
      </c>
      <c r="B97" t="s">
        <v>276</v>
      </c>
      <c r="C97">
        <v>18.5</v>
      </c>
      <c r="D97">
        <v>37.5</v>
      </c>
      <c r="E97">
        <v>54</v>
      </c>
      <c r="F97">
        <f t="shared" si="2"/>
        <v>3.7462499999999996E-2</v>
      </c>
    </row>
    <row r="98" spans="1:6" x14ac:dyDescent="0.2">
      <c r="A98">
        <v>30002490</v>
      </c>
      <c r="B98" t="s">
        <v>277</v>
      </c>
      <c r="C98">
        <v>37.5</v>
      </c>
      <c r="D98">
        <v>18.5</v>
      </c>
      <c r="E98">
        <v>54</v>
      </c>
      <c r="F98">
        <f t="shared" si="2"/>
        <v>3.7462499999999996E-2</v>
      </c>
    </row>
    <row r="99" spans="1:6" x14ac:dyDescent="0.2">
      <c r="A99">
        <v>30002561</v>
      </c>
      <c r="B99" t="s">
        <v>278</v>
      </c>
      <c r="C99">
        <v>21</v>
      </c>
      <c r="D99">
        <v>26.5</v>
      </c>
      <c r="E99">
        <v>38</v>
      </c>
      <c r="F99">
        <f t="shared" si="2"/>
        <v>2.1146999999999999E-2</v>
      </c>
    </row>
    <row r="100" spans="1:6" x14ac:dyDescent="0.2">
      <c r="A100">
        <v>30002748</v>
      </c>
      <c r="B100" t="s">
        <v>279</v>
      </c>
      <c r="C100">
        <v>26.2</v>
      </c>
      <c r="D100">
        <v>28.3</v>
      </c>
      <c r="E100">
        <v>37.9</v>
      </c>
      <c r="F100">
        <f t="shared" si="2"/>
        <v>2.8101334000000006E-2</v>
      </c>
    </row>
    <row r="101" spans="1:6" x14ac:dyDescent="0.2">
      <c r="A101">
        <v>40000051</v>
      </c>
      <c r="B101" t="s">
        <v>280</v>
      </c>
      <c r="C101">
        <v>34.5</v>
      </c>
      <c r="D101">
        <v>29.5</v>
      </c>
      <c r="E101">
        <v>43</v>
      </c>
      <c r="F101">
        <f t="shared" si="2"/>
        <v>4.3763249999999997E-2</v>
      </c>
    </row>
    <row r="102" spans="1:6" x14ac:dyDescent="0.2">
      <c r="A102">
        <v>30002480</v>
      </c>
      <c r="B102" t="s">
        <v>281</v>
      </c>
      <c r="C102">
        <v>26.2</v>
      </c>
      <c r="D102">
        <v>28.3</v>
      </c>
      <c r="E102">
        <v>37.9</v>
      </c>
      <c r="F102">
        <f t="shared" si="2"/>
        <v>2.8101334000000006E-2</v>
      </c>
    </row>
    <row r="103" spans="1:6" x14ac:dyDescent="0.2">
      <c r="A103">
        <v>30002642</v>
      </c>
      <c r="B103" t="s">
        <v>282</v>
      </c>
      <c r="C103">
        <v>22</v>
      </c>
      <c r="D103">
        <v>37</v>
      </c>
      <c r="E103">
        <v>53.5</v>
      </c>
      <c r="F103">
        <f t="shared" si="2"/>
        <v>4.3549000000000004E-2</v>
      </c>
    </row>
    <row r="104" spans="1:6" x14ac:dyDescent="0.2">
      <c r="A104">
        <v>30002738</v>
      </c>
      <c r="B104" t="s">
        <v>283</v>
      </c>
      <c r="C104">
        <v>35.9</v>
      </c>
      <c r="D104">
        <v>33</v>
      </c>
      <c r="E104">
        <v>26</v>
      </c>
      <c r="F104">
        <f t="shared" si="2"/>
        <v>3.0802200000000002E-2</v>
      </c>
    </row>
    <row r="105" spans="1:6" x14ac:dyDescent="0.2">
      <c r="A105">
        <v>30001003</v>
      </c>
      <c r="B105" t="s">
        <v>284</v>
      </c>
      <c r="C105">
        <v>26.6</v>
      </c>
      <c r="D105">
        <v>26.3</v>
      </c>
      <c r="E105">
        <v>37.299999999999997</v>
      </c>
      <c r="F105">
        <f t="shared" si="2"/>
        <v>2.6094334000000004E-2</v>
      </c>
    </row>
    <row r="106" spans="1:6" x14ac:dyDescent="0.2">
      <c r="A106">
        <v>30001478</v>
      </c>
      <c r="B106" t="s">
        <v>285</v>
      </c>
      <c r="C106">
        <v>17.600000000000001</v>
      </c>
      <c r="D106">
        <v>26.5</v>
      </c>
      <c r="E106">
        <v>38.5</v>
      </c>
      <c r="F106">
        <f t="shared" si="2"/>
        <v>1.7956400000000004E-2</v>
      </c>
    </row>
    <row r="107" spans="1:6" x14ac:dyDescent="0.2">
      <c r="A107">
        <v>30001842</v>
      </c>
      <c r="B107" t="s">
        <v>286</v>
      </c>
      <c r="C107">
        <v>28</v>
      </c>
      <c r="D107">
        <v>25.5</v>
      </c>
      <c r="E107">
        <v>32.5</v>
      </c>
      <c r="F107">
        <f t="shared" si="2"/>
        <v>2.3205000000000003E-2</v>
      </c>
    </row>
    <row r="108" spans="1:6" x14ac:dyDescent="0.2">
      <c r="A108">
        <v>30001518</v>
      </c>
      <c r="B108" t="s">
        <v>287</v>
      </c>
      <c r="C108">
        <v>59</v>
      </c>
      <c r="D108">
        <v>30.5</v>
      </c>
      <c r="E108">
        <v>54</v>
      </c>
      <c r="F108">
        <f t="shared" si="2"/>
        <v>9.7173000000000009E-2</v>
      </c>
    </row>
    <row r="109" spans="1:6" x14ac:dyDescent="0.2">
      <c r="A109">
        <v>30001859</v>
      </c>
      <c r="B109" t="s">
        <v>288</v>
      </c>
      <c r="C109">
        <v>26</v>
      </c>
      <c r="D109">
        <v>35</v>
      </c>
      <c r="E109">
        <v>48</v>
      </c>
      <c r="F109">
        <f t="shared" si="2"/>
        <v>4.3679999999999997E-2</v>
      </c>
    </row>
    <row r="110" spans="1:6" x14ac:dyDescent="0.2">
      <c r="A110">
        <v>30001977</v>
      </c>
      <c r="B110" t="s">
        <v>289</v>
      </c>
      <c r="C110">
        <v>27.5</v>
      </c>
      <c r="D110">
        <v>23</v>
      </c>
      <c r="E110">
        <v>59.5</v>
      </c>
      <c r="F110">
        <f t="shared" si="2"/>
        <v>3.7633750000000007E-2</v>
      </c>
    </row>
    <row r="111" spans="1:6" x14ac:dyDescent="0.2">
      <c r="A111">
        <v>30002581</v>
      </c>
      <c r="B111" t="s">
        <v>290</v>
      </c>
      <c r="C111">
        <v>26.2</v>
      </c>
      <c r="D111">
        <v>28.3</v>
      </c>
      <c r="E111">
        <v>37.9</v>
      </c>
      <c r="F111">
        <f t="shared" si="2"/>
        <v>2.8101334000000006E-2</v>
      </c>
    </row>
    <row r="112" spans="1:6" x14ac:dyDescent="0.2">
      <c r="A112">
        <v>40000050</v>
      </c>
      <c r="B112" t="s">
        <v>291</v>
      </c>
      <c r="C112">
        <v>34.5</v>
      </c>
      <c r="D112">
        <v>29.5</v>
      </c>
      <c r="E112">
        <v>43</v>
      </c>
      <c r="F112">
        <f t="shared" si="2"/>
        <v>4.3763249999999997E-2</v>
      </c>
    </row>
    <row r="113" spans="1:6" x14ac:dyDescent="0.2">
      <c r="A113">
        <v>30002779</v>
      </c>
      <c r="B113" t="s">
        <v>292</v>
      </c>
      <c r="C113">
        <v>31</v>
      </c>
      <c r="D113">
        <v>30.5</v>
      </c>
      <c r="E113">
        <v>38</v>
      </c>
      <c r="F113">
        <f t="shared" si="2"/>
        <v>3.5928999999999996E-2</v>
      </c>
    </row>
    <row r="114" spans="1:6" x14ac:dyDescent="0.2">
      <c r="A114">
        <v>30000052</v>
      </c>
      <c r="B114" t="s">
        <v>293</v>
      </c>
      <c r="C114">
        <v>26</v>
      </c>
      <c r="D114">
        <v>37.5</v>
      </c>
      <c r="E114">
        <v>38.5</v>
      </c>
      <c r="F114">
        <f t="shared" si="2"/>
        <v>3.7537500000000001E-2</v>
      </c>
    </row>
    <row r="115" spans="1:6" x14ac:dyDescent="0.2">
      <c r="A115">
        <v>30001854</v>
      </c>
      <c r="B115" t="s">
        <v>294</v>
      </c>
      <c r="C115">
        <v>32</v>
      </c>
      <c r="D115">
        <v>22.5</v>
      </c>
      <c r="E115">
        <v>39</v>
      </c>
      <c r="F115">
        <f t="shared" si="2"/>
        <v>2.8080000000000004E-2</v>
      </c>
    </row>
    <row r="116" spans="1:6" x14ac:dyDescent="0.2">
      <c r="A116">
        <v>30001881</v>
      </c>
      <c r="B116" t="s">
        <v>295</v>
      </c>
      <c r="C116">
        <v>17.5</v>
      </c>
      <c r="D116">
        <v>25.1</v>
      </c>
      <c r="E116">
        <v>32.200000000000003</v>
      </c>
      <c r="F116">
        <f t="shared" si="2"/>
        <v>1.4143849999999999E-2</v>
      </c>
    </row>
    <row r="117" spans="1:6" x14ac:dyDescent="0.2">
      <c r="A117">
        <v>30002678</v>
      </c>
      <c r="B117" t="s">
        <v>296</v>
      </c>
      <c r="C117">
        <v>58</v>
      </c>
      <c r="D117">
        <v>32</v>
      </c>
      <c r="E117">
        <v>43</v>
      </c>
      <c r="F117">
        <f t="shared" si="2"/>
        <v>7.980799999999999E-2</v>
      </c>
    </row>
    <row r="118" spans="1:6" x14ac:dyDescent="0.2">
      <c r="A118">
        <v>30002746</v>
      </c>
      <c r="B118" t="s">
        <v>297</v>
      </c>
      <c r="C118">
        <v>16</v>
      </c>
      <c r="D118">
        <v>25.7</v>
      </c>
      <c r="E118">
        <v>37.700000000000003</v>
      </c>
      <c r="F118">
        <f t="shared" si="2"/>
        <v>1.5502240000000002E-2</v>
      </c>
    </row>
    <row r="119" spans="1:6" x14ac:dyDescent="0.2">
      <c r="A119">
        <v>40100010</v>
      </c>
      <c r="B119" t="s">
        <v>298</v>
      </c>
      <c r="C119">
        <v>74.5</v>
      </c>
      <c r="D119">
        <v>34</v>
      </c>
      <c r="E119">
        <v>58</v>
      </c>
      <c r="F119">
        <f t="shared" si="2"/>
        <v>0.14691400000000002</v>
      </c>
    </row>
    <row r="120" spans="1:6" x14ac:dyDescent="0.2">
      <c r="A120">
        <v>30002759</v>
      </c>
      <c r="B120" t="s">
        <v>299</v>
      </c>
      <c r="C120">
        <v>26.6</v>
      </c>
      <c r="D120">
        <v>26.3</v>
      </c>
      <c r="E120">
        <v>37.299999999999997</v>
      </c>
      <c r="F120">
        <f t="shared" si="2"/>
        <v>2.6094334000000004E-2</v>
      </c>
    </row>
    <row r="121" spans="1:6" x14ac:dyDescent="0.2">
      <c r="A121">
        <v>30001486</v>
      </c>
      <c r="B121" t="s">
        <v>300</v>
      </c>
      <c r="C121">
        <v>26.6</v>
      </c>
      <c r="D121">
        <v>26.3</v>
      </c>
      <c r="E121">
        <v>37.299999999999997</v>
      </c>
      <c r="F121">
        <f t="shared" si="2"/>
        <v>2.6094334000000004E-2</v>
      </c>
    </row>
    <row r="122" spans="1:6" x14ac:dyDescent="0.2">
      <c r="A122">
        <v>30001511</v>
      </c>
      <c r="B122" t="s">
        <v>301</v>
      </c>
      <c r="C122">
        <v>16</v>
      </c>
      <c r="D122">
        <v>25.7</v>
      </c>
      <c r="E122">
        <v>37.700000000000003</v>
      </c>
      <c r="F122">
        <f t="shared" si="2"/>
        <v>1.5502240000000002E-2</v>
      </c>
    </row>
    <row r="123" spans="1:6" x14ac:dyDescent="0.2">
      <c r="A123">
        <v>30001719</v>
      </c>
      <c r="B123" t="s">
        <v>302</v>
      </c>
      <c r="C123">
        <v>18.5</v>
      </c>
      <c r="D123">
        <v>26.5</v>
      </c>
      <c r="E123">
        <v>38</v>
      </c>
      <c r="F123">
        <f t="shared" si="2"/>
        <v>1.86295E-2</v>
      </c>
    </row>
    <row r="124" spans="1:6" x14ac:dyDescent="0.2">
      <c r="A124">
        <v>30001838</v>
      </c>
      <c r="B124" t="s">
        <v>303</v>
      </c>
      <c r="C124">
        <v>28</v>
      </c>
      <c r="D124">
        <v>25.5</v>
      </c>
      <c r="E124">
        <v>32.5</v>
      </c>
      <c r="F124">
        <f t="shared" si="2"/>
        <v>2.3205000000000003E-2</v>
      </c>
    </row>
    <row r="125" spans="1:6" x14ac:dyDescent="0.2">
      <c r="A125">
        <v>30001913</v>
      </c>
      <c r="B125" t="s">
        <v>304</v>
      </c>
      <c r="C125">
        <v>26</v>
      </c>
      <c r="D125">
        <v>35</v>
      </c>
      <c r="E125">
        <v>48</v>
      </c>
      <c r="F125">
        <f t="shared" si="2"/>
        <v>4.3679999999999997E-2</v>
      </c>
    </row>
    <row r="126" spans="1:6" x14ac:dyDescent="0.2">
      <c r="A126">
        <v>30000815</v>
      </c>
      <c r="B126" t="s">
        <v>305</v>
      </c>
      <c r="C126">
        <v>26</v>
      </c>
      <c r="D126">
        <v>31</v>
      </c>
      <c r="E126">
        <v>47</v>
      </c>
      <c r="F126">
        <f t="shared" si="2"/>
        <v>3.7881999999999999E-2</v>
      </c>
    </row>
    <row r="127" spans="1:6" x14ac:dyDescent="0.2">
      <c r="A127">
        <v>30001749</v>
      </c>
      <c r="B127" t="s">
        <v>306</v>
      </c>
      <c r="C127">
        <v>31</v>
      </c>
      <c r="D127">
        <v>30.5</v>
      </c>
      <c r="E127">
        <v>38</v>
      </c>
      <c r="F127">
        <f t="shared" si="2"/>
        <v>3.5928999999999996E-2</v>
      </c>
    </row>
    <row r="128" spans="1:6" x14ac:dyDescent="0.2">
      <c r="A128">
        <v>30002019</v>
      </c>
      <c r="B128" t="s">
        <v>307</v>
      </c>
      <c r="C128">
        <v>26</v>
      </c>
      <c r="D128">
        <v>15</v>
      </c>
      <c r="E128">
        <v>39</v>
      </c>
      <c r="F128">
        <f t="shared" si="2"/>
        <v>1.5210000000000001E-2</v>
      </c>
    </row>
    <row r="129" spans="1:6" x14ac:dyDescent="0.2">
      <c r="A129">
        <v>30002666</v>
      </c>
      <c r="B129" t="s">
        <v>308</v>
      </c>
      <c r="C129">
        <v>31</v>
      </c>
      <c r="D129">
        <v>22</v>
      </c>
      <c r="E129">
        <v>30</v>
      </c>
      <c r="F129">
        <f t="shared" si="2"/>
        <v>2.0459999999999999E-2</v>
      </c>
    </row>
    <row r="130" spans="1:6" x14ac:dyDescent="0.2">
      <c r="A130">
        <v>30002724</v>
      </c>
      <c r="B130" t="s">
        <v>309</v>
      </c>
      <c r="C130">
        <v>74.5</v>
      </c>
      <c r="D130">
        <v>34</v>
      </c>
      <c r="E130">
        <v>58</v>
      </c>
      <c r="F130">
        <f t="shared" si="2"/>
        <v>0.14691400000000002</v>
      </c>
    </row>
    <row r="131" spans="1:6" x14ac:dyDescent="0.2">
      <c r="A131">
        <v>30002733</v>
      </c>
      <c r="B131" t="s">
        <v>310</v>
      </c>
      <c r="C131">
        <v>74.5</v>
      </c>
      <c r="D131">
        <v>34</v>
      </c>
      <c r="E131">
        <v>58</v>
      </c>
      <c r="F131">
        <f t="shared" si="2"/>
        <v>0.14691400000000002</v>
      </c>
    </row>
    <row r="132" spans="1:6" x14ac:dyDescent="0.2">
      <c r="A132">
        <v>40100021</v>
      </c>
      <c r="B132" t="s">
        <v>311</v>
      </c>
      <c r="C132">
        <v>74.5</v>
      </c>
      <c r="D132">
        <v>34</v>
      </c>
      <c r="E132">
        <v>58</v>
      </c>
      <c r="F132">
        <f t="shared" ref="F132:F181" si="3">(C132/100)*(D132/100)*(E132/100)</f>
        <v>0.14691400000000002</v>
      </c>
    </row>
    <row r="133" spans="1:6" x14ac:dyDescent="0.2">
      <c r="A133">
        <v>30001498</v>
      </c>
      <c r="B133" t="s">
        <v>312</v>
      </c>
      <c r="C133">
        <v>17.600000000000001</v>
      </c>
      <c r="D133">
        <v>26.5</v>
      </c>
      <c r="E133">
        <v>37.299999999999997</v>
      </c>
      <c r="F133">
        <f t="shared" si="3"/>
        <v>1.7396720000000004E-2</v>
      </c>
    </row>
    <row r="134" spans="1:6" x14ac:dyDescent="0.2">
      <c r="A134">
        <v>30001818</v>
      </c>
      <c r="B134" t="s">
        <v>313</v>
      </c>
      <c r="C134">
        <v>23.2</v>
      </c>
      <c r="D134">
        <v>21</v>
      </c>
      <c r="E134">
        <v>56.2</v>
      </c>
      <c r="F134">
        <f t="shared" si="3"/>
        <v>2.7380639999999998E-2</v>
      </c>
    </row>
    <row r="135" spans="1:6" x14ac:dyDescent="0.2">
      <c r="A135">
        <v>30001868</v>
      </c>
      <c r="B135" t="s">
        <v>314</v>
      </c>
      <c r="C135">
        <v>18.5</v>
      </c>
      <c r="D135">
        <v>34</v>
      </c>
      <c r="E135">
        <v>40</v>
      </c>
      <c r="F135">
        <f t="shared" si="3"/>
        <v>2.5160000000000002E-2</v>
      </c>
    </row>
    <row r="136" spans="1:6" x14ac:dyDescent="0.2">
      <c r="A136">
        <v>30002504</v>
      </c>
      <c r="B136" t="s">
        <v>315</v>
      </c>
      <c r="C136">
        <v>16</v>
      </c>
      <c r="D136">
        <v>25.7</v>
      </c>
      <c r="E136">
        <v>37.700000000000003</v>
      </c>
      <c r="F136">
        <f t="shared" si="3"/>
        <v>1.5502240000000002E-2</v>
      </c>
    </row>
    <row r="137" spans="1:6" x14ac:dyDescent="0.2">
      <c r="A137">
        <v>30002526</v>
      </c>
      <c r="B137" t="s">
        <v>316</v>
      </c>
      <c r="C137">
        <v>17.600000000000001</v>
      </c>
      <c r="D137">
        <v>26.5</v>
      </c>
      <c r="E137">
        <v>38.5</v>
      </c>
      <c r="F137">
        <f t="shared" si="3"/>
        <v>1.7956400000000004E-2</v>
      </c>
    </row>
    <row r="138" spans="1:6" x14ac:dyDescent="0.2">
      <c r="A138">
        <v>30002634</v>
      </c>
      <c r="B138" t="s">
        <v>317</v>
      </c>
      <c r="C138">
        <v>26.6</v>
      </c>
      <c r="D138">
        <v>26.3</v>
      </c>
      <c r="E138">
        <v>37.299999999999997</v>
      </c>
      <c r="F138">
        <f t="shared" si="3"/>
        <v>2.6094334000000004E-2</v>
      </c>
    </row>
    <row r="139" spans="1:6" x14ac:dyDescent="0.2">
      <c r="A139">
        <v>30002731</v>
      </c>
      <c r="B139" t="s">
        <v>318</v>
      </c>
      <c r="C139">
        <v>74.5</v>
      </c>
      <c r="D139">
        <v>34</v>
      </c>
      <c r="E139">
        <v>58</v>
      </c>
      <c r="F139">
        <f t="shared" si="3"/>
        <v>0.14691400000000002</v>
      </c>
    </row>
    <row r="140" spans="1:6" x14ac:dyDescent="0.2">
      <c r="A140">
        <v>30001507</v>
      </c>
      <c r="B140" t="s">
        <v>319</v>
      </c>
      <c r="C140">
        <v>16</v>
      </c>
      <c r="D140">
        <v>25.7</v>
      </c>
      <c r="E140">
        <v>37.700000000000003</v>
      </c>
      <c r="F140">
        <f t="shared" si="3"/>
        <v>1.5502240000000002E-2</v>
      </c>
    </row>
    <row r="141" spans="1:6" x14ac:dyDescent="0.2">
      <c r="A141">
        <v>30002676</v>
      </c>
      <c r="B141" t="s">
        <v>320</v>
      </c>
      <c r="C141">
        <v>20.5</v>
      </c>
      <c r="D141">
        <v>26.5</v>
      </c>
      <c r="E141">
        <v>29.5</v>
      </c>
      <c r="F141">
        <f t="shared" si="3"/>
        <v>1.6025874999999998E-2</v>
      </c>
    </row>
    <row r="142" spans="1:6" x14ac:dyDescent="0.2">
      <c r="A142">
        <v>30002734</v>
      </c>
      <c r="B142" t="s">
        <v>321</v>
      </c>
      <c r="C142">
        <v>74.5</v>
      </c>
      <c r="D142">
        <v>58</v>
      </c>
      <c r="E142">
        <v>34</v>
      </c>
      <c r="F142">
        <f t="shared" si="3"/>
        <v>0.14691400000000002</v>
      </c>
    </row>
    <row r="143" spans="1:6" x14ac:dyDescent="0.2">
      <c r="A143">
        <v>30001883</v>
      </c>
      <c r="B143" t="s">
        <v>322</v>
      </c>
      <c r="C143">
        <v>18.5</v>
      </c>
      <c r="D143">
        <v>34</v>
      </c>
      <c r="E143">
        <v>40</v>
      </c>
      <c r="F143">
        <f t="shared" si="3"/>
        <v>2.5160000000000002E-2</v>
      </c>
    </row>
    <row r="144" spans="1:6" x14ac:dyDescent="0.2">
      <c r="A144">
        <v>30001921</v>
      </c>
      <c r="B144" t="s">
        <v>323</v>
      </c>
      <c r="C144">
        <v>59</v>
      </c>
      <c r="D144">
        <v>30.5</v>
      </c>
      <c r="E144">
        <v>54</v>
      </c>
      <c r="F144">
        <f t="shared" si="3"/>
        <v>9.7173000000000009E-2</v>
      </c>
    </row>
    <row r="145" spans="1:6" x14ac:dyDescent="0.2">
      <c r="A145">
        <v>30001978</v>
      </c>
      <c r="B145" t="s">
        <v>324</v>
      </c>
      <c r="C145">
        <v>27.5</v>
      </c>
      <c r="D145">
        <v>23</v>
      </c>
      <c r="E145">
        <v>59.5</v>
      </c>
      <c r="F145">
        <f t="shared" si="3"/>
        <v>3.7633750000000007E-2</v>
      </c>
    </row>
    <row r="146" spans="1:6" x14ac:dyDescent="0.2">
      <c r="A146">
        <v>30002476</v>
      </c>
      <c r="B146" t="s">
        <v>325</v>
      </c>
      <c r="C146">
        <v>21.6</v>
      </c>
      <c r="D146">
        <v>30.8</v>
      </c>
      <c r="E146">
        <v>43.8</v>
      </c>
      <c r="F146">
        <f t="shared" si="3"/>
        <v>2.9139263999999998E-2</v>
      </c>
    </row>
    <row r="147" spans="1:6" x14ac:dyDescent="0.2">
      <c r="A147">
        <v>30002557</v>
      </c>
      <c r="B147" t="s">
        <v>326</v>
      </c>
      <c r="C147">
        <v>26.2</v>
      </c>
      <c r="D147">
        <v>28.3</v>
      </c>
      <c r="E147">
        <v>37.9</v>
      </c>
      <c r="F147">
        <f t="shared" si="3"/>
        <v>2.8101334000000006E-2</v>
      </c>
    </row>
    <row r="148" spans="1:6" x14ac:dyDescent="0.2">
      <c r="A148">
        <v>30002621</v>
      </c>
      <c r="B148" t="s">
        <v>327</v>
      </c>
      <c r="C148">
        <v>26.6</v>
      </c>
      <c r="D148">
        <v>26.3</v>
      </c>
      <c r="E148">
        <v>37.299999999999997</v>
      </c>
      <c r="F148">
        <f t="shared" si="3"/>
        <v>2.6094334000000004E-2</v>
      </c>
    </row>
    <row r="149" spans="1:6" x14ac:dyDescent="0.2">
      <c r="A149">
        <v>30002645</v>
      </c>
      <c r="B149" t="s">
        <v>328</v>
      </c>
      <c r="C149">
        <v>19.5</v>
      </c>
      <c r="D149">
        <v>27</v>
      </c>
      <c r="E149">
        <v>38.5</v>
      </c>
      <c r="F149">
        <f t="shared" si="3"/>
        <v>2.027025E-2</v>
      </c>
    </row>
    <row r="150" spans="1:6" x14ac:dyDescent="0.2">
      <c r="A150">
        <v>30002750</v>
      </c>
      <c r="B150" t="s">
        <v>329</v>
      </c>
      <c r="C150">
        <v>17</v>
      </c>
      <c r="D150">
        <v>29</v>
      </c>
      <c r="E150">
        <v>33.5</v>
      </c>
      <c r="F150">
        <f t="shared" si="3"/>
        <v>1.6515500000000002E-2</v>
      </c>
    </row>
    <row r="151" spans="1:6" x14ac:dyDescent="0.2">
      <c r="A151">
        <v>30002760</v>
      </c>
      <c r="B151" t="s">
        <v>330</v>
      </c>
      <c r="C151">
        <v>26.6</v>
      </c>
      <c r="D151">
        <v>26.3</v>
      </c>
      <c r="E151">
        <v>37.299999999999997</v>
      </c>
      <c r="F151">
        <f t="shared" si="3"/>
        <v>2.6094334000000004E-2</v>
      </c>
    </row>
    <row r="152" spans="1:6" x14ac:dyDescent="0.2">
      <c r="A152">
        <v>30002671</v>
      </c>
      <c r="B152" t="s">
        <v>331</v>
      </c>
      <c r="C152">
        <v>74.5</v>
      </c>
      <c r="D152">
        <v>34</v>
      </c>
      <c r="E152">
        <v>58</v>
      </c>
      <c r="F152">
        <f t="shared" si="3"/>
        <v>0.14691400000000002</v>
      </c>
    </row>
    <row r="153" spans="1:6" x14ac:dyDescent="0.2">
      <c r="A153">
        <v>40100020</v>
      </c>
      <c r="B153" t="s">
        <v>332</v>
      </c>
      <c r="C153">
        <v>75</v>
      </c>
      <c r="D153">
        <v>34.5</v>
      </c>
      <c r="E153">
        <v>58.5</v>
      </c>
      <c r="F153">
        <f t="shared" si="3"/>
        <v>0.15136874999999997</v>
      </c>
    </row>
    <row r="154" spans="1:6" x14ac:dyDescent="0.2">
      <c r="A154">
        <v>30001547</v>
      </c>
      <c r="B154" t="s">
        <v>333</v>
      </c>
      <c r="C154">
        <v>17</v>
      </c>
      <c r="D154">
        <v>29</v>
      </c>
      <c r="E154">
        <v>33.5</v>
      </c>
      <c r="F154">
        <f t="shared" si="3"/>
        <v>1.6515500000000002E-2</v>
      </c>
    </row>
    <row r="155" spans="1:6" x14ac:dyDescent="0.2">
      <c r="A155">
        <v>30001597</v>
      </c>
      <c r="B155" t="s">
        <v>334</v>
      </c>
      <c r="C155">
        <v>17</v>
      </c>
      <c r="D155">
        <v>29</v>
      </c>
      <c r="E155">
        <v>33.5</v>
      </c>
      <c r="F155">
        <f t="shared" si="3"/>
        <v>1.6515500000000002E-2</v>
      </c>
    </row>
    <row r="156" spans="1:6" x14ac:dyDescent="0.2">
      <c r="A156">
        <v>30001882</v>
      </c>
      <c r="B156" t="s">
        <v>335</v>
      </c>
      <c r="C156">
        <v>17.399999999999999</v>
      </c>
      <c r="D156">
        <v>33.299999999999997</v>
      </c>
      <c r="E156">
        <v>38.9</v>
      </c>
      <c r="F156">
        <f t="shared" si="3"/>
        <v>2.2539437999999995E-2</v>
      </c>
    </row>
    <row r="157" spans="1:6" x14ac:dyDescent="0.2">
      <c r="A157">
        <v>30002454</v>
      </c>
      <c r="B157" t="s">
        <v>336</v>
      </c>
      <c r="C157">
        <v>18.600000000000001</v>
      </c>
      <c r="D157">
        <v>26.5</v>
      </c>
      <c r="E157">
        <v>38.5</v>
      </c>
      <c r="F157">
        <f t="shared" si="3"/>
        <v>1.8976650000000005E-2</v>
      </c>
    </row>
    <row r="158" spans="1:6" x14ac:dyDescent="0.2">
      <c r="A158">
        <v>30001831</v>
      </c>
      <c r="B158" t="s">
        <v>337</v>
      </c>
      <c r="C158">
        <v>32</v>
      </c>
      <c r="D158">
        <v>22.5</v>
      </c>
      <c r="E158">
        <v>39</v>
      </c>
      <c r="F158">
        <f t="shared" si="3"/>
        <v>2.8080000000000004E-2</v>
      </c>
    </row>
    <row r="159" spans="1:6" x14ac:dyDescent="0.2">
      <c r="A159">
        <v>30002563</v>
      </c>
      <c r="B159" t="s">
        <v>338</v>
      </c>
      <c r="C159">
        <v>18.5</v>
      </c>
      <c r="D159">
        <v>29</v>
      </c>
      <c r="E159">
        <v>54</v>
      </c>
      <c r="F159">
        <f t="shared" si="3"/>
        <v>2.8971E-2</v>
      </c>
    </row>
    <row r="160" spans="1:6" x14ac:dyDescent="0.2">
      <c r="A160">
        <v>40100007</v>
      </c>
      <c r="B160" t="s">
        <v>339</v>
      </c>
      <c r="C160">
        <v>40.5</v>
      </c>
      <c r="D160">
        <v>35</v>
      </c>
      <c r="E160">
        <v>48.5</v>
      </c>
      <c r="F160">
        <f t="shared" si="3"/>
        <v>6.8748749999999997E-2</v>
      </c>
    </row>
    <row r="161" spans="1:6" x14ac:dyDescent="0.2">
      <c r="A161">
        <v>40100014</v>
      </c>
      <c r="B161" t="s">
        <v>340</v>
      </c>
      <c r="C161">
        <v>75</v>
      </c>
      <c r="D161">
        <v>33.5</v>
      </c>
      <c r="E161">
        <v>58.5</v>
      </c>
      <c r="F161">
        <f t="shared" si="3"/>
        <v>0.14698125000000001</v>
      </c>
    </row>
    <row r="162" spans="1:6" x14ac:dyDescent="0.2">
      <c r="A162">
        <v>30002598</v>
      </c>
      <c r="B162" t="s">
        <v>341</v>
      </c>
      <c r="C162">
        <v>26.5</v>
      </c>
      <c r="D162">
        <v>26</v>
      </c>
      <c r="E162">
        <v>37.5</v>
      </c>
      <c r="F162">
        <f t="shared" si="3"/>
        <v>2.5837499999999999E-2</v>
      </c>
    </row>
    <row r="163" spans="1:6" x14ac:dyDescent="0.2">
      <c r="A163">
        <v>30002751</v>
      </c>
      <c r="B163" t="s">
        <v>342</v>
      </c>
      <c r="C163">
        <v>18.600000000000001</v>
      </c>
      <c r="D163">
        <v>27.5</v>
      </c>
      <c r="E163">
        <v>47.6</v>
      </c>
      <c r="F163">
        <f t="shared" si="3"/>
        <v>2.4347400000000005E-2</v>
      </c>
    </row>
    <row r="164" spans="1:6" x14ac:dyDescent="0.2">
      <c r="A164">
        <v>40100008</v>
      </c>
      <c r="B164" t="s">
        <v>343</v>
      </c>
      <c r="C164">
        <v>20.5</v>
      </c>
      <c r="D164">
        <v>30</v>
      </c>
      <c r="E164">
        <v>34.5</v>
      </c>
      <c r="F164">
        <f t="shared" si="3"/>
        <v>2.1217499999999997E-2</v>
      </c>
    </row>
    <row r="165" spans="1:6" x14ac:dyDescent="0.2">
      <c r="A165">
        <v>30002610</v>
      </c>
      <c r="B165" t="s">
        <v>344</v>
      </c>
      <c r="C165">
        <v>22</v>
      </c>
      <c r="D165">
        <v>37</v>
      </c>
      <c r="E165">
        <v>53.5</v>
      </c>
      <c r="F165">
        <f t="shared" si="3"/>
        <v>4.3549000000000004E-2</v>
      </c>
    </row>
    <row r="166" spans="1:6" x14ac:dyDescent="0.2">
      <c r="A166">
        <v>30001359</v>
      </c>
      <c r="B166" t="s">
        <v>345</v>
      </c>
      <c r="C166">
        <v>26</v>
      </c>
      <c r="D166">
        <v>31</v>
      </c>
      <c r="E166">
        <v>47</v>
      </c>
      <c r="F166">
        <f t="shared" si="3"/>
        <v>3.7881999999999999E-2</v>
      </c>
    </row>
    <row r="167" spans="1:6" x14ac:dyDescent="0.2">
      <c r="A167">
        <v>30001505</v>
      </c>
      <c r="B167" t="s">
        <v>346</v>
      </c>
      <c r="C167">
        <v>17.600000000000001</v>
      </c>
      <c r="D167">
        <v>26.5</v>
      </c>
      <c r="E167">
        <v>38.5</v>
      </c>
      <c r="F167">
        <f t="shared" si="3"/>
        <v>1.7956400000000004E-2</v>
      </c>
    </row>
    <row r="168" spans="1:6" x14ac:dyDescent="0.2">
      <c r="A168">
        <v>30001824</v>
      </c>
      <c r="B168" t="s">
        <v>347</v>
      </c>
      <c r="C168">
        <v>31</v>
      </c>
      <c r="D168">
        <v>18.5</v>
      </c>
      <c r="E168">
        <v>37</v>
      </c>
      <c r="F168">
        <f t="shared" si="3"/>
        <v>2.1219499999999999E-2</v>
      </c>
    </row>
    <row r="169" spans="1:6" x14ac:dyDescent="0.2">
      <c r="A169">
        <v>30001840</v>
      </c>
      <c r="B169" t="s">
        <v>348</v>
      </c>
      <c r="C169">
        <v>28</v>
      </c>
      <c r="D169">
        <v>25.5</v>
      </c>
      <c r="E169">
        <v>32.5</v>
      </c>
      <c r="F169">
        <f t="shared" si="3"/>
        <v>2.3205000000000003E-2</v>
      </c>
    </row>
    <row r="170" spans="1:6" x14ac:dyDescent="0.2">
      <c r="A170">
        <v>30002514</v>
      </c>
      <c r="B170" t="s">
        <v>349</v>
      </c>
      <c r="C170">
        <v>16.5</v>
      </c>
      <c r="D170">
        <v>30</v>
      </c>
      <c r="E170">
        <v>50</v>
      </c>
      <c r="F170">
        <f t="shared" si="3"/>
        <v>2.4750000000000001E-2</v>
      </c>
    </row>
    <row r="171" spans="1:6" x14ac:dyDescent="0.2">
      <c r="A171">
        <v>30001506</v>
      </c>
      <c r="B171" t="s">
        <v>350</v>
      </c>
      <c r="C171">
        <v>16</v>
      </c>
      <c r="D171">
        <v>25.7</v>
      </c>
      <c r="E171">
        <v>37.700000000000003</v>
      </c>
      <c r="F171">
        <f t="shared" si="3"/>
        <v>1.5502240000000002E-2</v>
      </c>
    </row>
    <row r="172" spans="1:6" x14ac:dyDescent="0.2">
      <c r="A172">
        <v>30001843</v>
      </c>
      <c r="B172" t="s">
        <v>351</v>
      </c>
      <c r="C172">
        <v>27.1</v>
      </c>
      <c r="D172">
        <v>25.2</v>
      </c>
      <c r="E172">
        <v>29.5</v>
      </c>
      <c r="F172">
        <f t="shared" si="3"/>
        <v>2.014614E-2</v>
      </c>
    </row>
    <row r="173" spans="1:6" x14ac:dyDescent="0.2">
      <c r="A173">
        <v>30001852</v>
      </c>
      <c r="B173" t="s">
        <v>352</v>
      </c>
      <c r="C173">
        <v>32</v>
      </c>
      <c r="D173">
        <v>22.5</v>
      </c>
      <c r="E173">
        <v>39</v>
      </c>
      <c r="F173">
        <f t="shared" si="3"/>
        <v>2.8080000000000004E-2</v>
      </c>
    </row>
    <row r="174" spans="1:6" x14ac:dyDescent="0.2">
      <c r="A174">
        <v>30001880</v>
      </c>
      <c r="B174" t="s">
        <v>353</v>
      </c>
      <c r="C174">
        <v>24</v>
      </c>
      <c r="D174">
        <v>25.3</v>
      </c>
      <c r="E174">
        <v>42</v>
      </c>
      <c r="F174">
        <f t="shared" si="3"/>
        <v>2.5502399999999998E-2</v>
      </c>
    </row>
    <row r="175" spans="1:6" x14ac:dyDescent="0.2">
      <c r="A175">
        <v>30002005</v>
      </c>
      <c r="B175" t="s">
        <v>354</v>
      </c>
      <c r="C175">
        <v>18.5</v>
      </c>
      <c r="D175">
        <v>34</v>
      </c>
      <c r="E175">
        <v>40</v>
      </c>
      <c r="F175">
        <f t="shared" si="3"/>
        <v>2.5160000000000002E-2</v>
      </c>
    </row>
    <row r="176" spans="1:6" x14ac:dyDescent="0.2">
      <c r="A176">
        <v>30002477</v>
      </c>
      <c r="B176" t="s">
        <v>355</v>
      </c>
      <c r="C176">
        <v>26.5</v>
      </c>
      <c r="D176">
        <v>28.3</v>
      </c>
      <c r="E176">
        <v>37.9</v>
      </c>
      <c r="F176">
        <f t="shared" si="3"/>
        <v>2.8423105000000004E-2</v>
      </c>
    </row>
    <row r="177" spans="1:6" x14ac:dyDescent="0.2">
      <c r="A177">
        <v>30002619</v>
      </c>
      <c r="B177" t="s">
        <v>356</v>
      </c>
      <c r="C177">
        <v>17.600000000000001</v>
      </c>
      <c r="D177">
        <v>26.5</v>
      </c>
      <c r="E177">
        <v>38.5</v>
      </c>
      <c r="F177">
        <f t="shared" si="3"/>
        <v>1.7956400000000004E-2</v>
      </c>
    </row>
    <row r="178" spans="1:6" x14ac:dyDescent="0.2">
      <c r="A178">
        <v>30002556</v>
      </c>
      <c r="B178" t="s">
        <v>357</v>
      </c>
      <c r="C178">
        <v>21.6</v>
      </c>
      <c r="D178">
        <v>30.8</v>
      </c>
      <c r="E178">
        <v>43.8</v>
      </c>
      <c r="F178">
        <f t="shared" si="3"/>
        <v>2.9139263999999998E-2</v>
      </c>
    </row>
    <row r="179" spans="1:6" x14ac:dyDescent="0.2">
      <c r="A179">
        <v>30002762</v>
      </c>
      <c r="B179" t="s">
        <v>358</v>
      </c>
      <c r="C179">
        <v>21.6</v>
      </c>
      <c r="D179">
        <v>30.8</v>
      </c>
      <c r="E179">
        <v>43.8</v>
      </c>
      <c r="F179">
        <f t="shared" si="3"/>
        <v>2.9139263999999998E-2</v>
      </c>
    </row>
    <row r="180" spans="1:6" x14ac:dyDescent="0.2">
      <c r="A180">
        <v>30001965</v>
      </c>
      <c r="B180" t="s">
        <v>359</v>
      </c>
      <c r="C180">
        <v>26</v>
      </c>
      <c r="D180">
        <v>15</v>
      </c>
      <c r="E180">
        <v>38</v>
      </c>
      <c r="F180">
        <f t="shared" si="3"/>
        <v>1.482E-2</v>
      </c>
    </row>
    <row r="181" spans="1:6" x14ac:dyDescent="0.2">
      <c r="A181">
        <v>40100015</v>
      </c>
      <c r="B181" t="s">
        <v>360</v>
      </c>
      <c r="C181">
        <v>23</v>
      </c>
      <c r="D181">
        <v>38</v>
      </c>
      <c r="E181">
        <v>53.5</v>
      </c>
      <c r="F181">
        <f t="shared" si="3"/>
        <v>4.6759000000000009E-2</v>
      </c>
    </row>
  </sheetData>
  <sheetProtection algorithmName="SHA-512" hashValue="GaKcQ2L4uwGvQQKN5Xbs55r60Iiv2ZR4g9CjuYXLZ70XG5FqjP5SVWc7dpLyBGSZuWXYgIOLkUMB+r5FjbcP7Q==" saltValue="QZz2s37YbBab4WLIMdrb9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PO1</vt:lpstr>
      <vt:lpstr>ห้ามใช้</vt:lpstr>
      <vt:lpstr>Volume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All_001</cp:lastModifiedBy>
  <cp:lastPrinted>2020-07-20T07:00:22Z</cp:lastPrinted>
  <dcterms:created xsi:type="dcterms:W3CDTF">2019-01-29T08:49:21Z</dcterms:created>
  <dcterms:modified xsi:type="dcterms:W3CDTF">2020-07-23T02:45:00Z</dcterms:modified>
</cp:coreProperties>
</file>