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airam\Desktop\manoj excel\excel assignments\"/>
    </mc:Choice>
  </mc:AlternateContent>
  <bookViews>
    <workbookView xWindow="-105" yWindow="-105" windowWidth="23250" windowHeight="12450" activeTab="1"/>
  </bookViews>
  <sheets>
    <sheet name="Sheet2" sheetId="2" r:id="rId1"/>
    <sheet name="Sheet1" sheetId="1" r:id="rId2"/>
  </sheets>
  <calcPr calcId="152511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0" i="1" l="1"/>
  <c r="E241" i="1"/>
  <c r="E242" i="1"/>
  <c r="E243" i="1"/>
  <c r="E244" i="1"/>
  <c r="E239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25" i="1"/>
  <c r="D238" i="1"/>
  <c r="D239" i="1"/>
  <c r="D240" i="1"/>
  <c r="D241" i="1"/>
  <c r="D242" i="1"/>
  <c r="D243" i="1"/>
  <c r="D244" i="1"/>
  <c r="D237" i="1"/>
  <c r="D226" i="1"/>
  <c r="D227" i="1"/>
  <c r="D228" i="1"/>
  <c r="D229" i="1"/>
  <c r="D230" i="1"/>
  <c r="D231" i="1"/>
  <c r="D232" i="1"/>
  <c r="D233" i="1"/>
  <c r="D234" i="1"/>
  <c r="D235" i="1"/>
  <c r="D236" i="1"/>
  <c r="D225" i="1"/>
  <c r="N161" i="1"/>
  <c r="F139" i="1"/>
  <c r="F140" i="1"/>
  <c r="F141" i="1"/>
  <c r="F142" i="1"/>
  <c r="F143" i="1"/>
  <c r="F138" i="1"/>
  <c r="C124" i="1"/>
  <c r="D121" i="1"/>
  <c r="D119" i="1"/>
  <c r="D117" i="1"/>
  <c r="D116" i="1"/>
  <c r="D114" i="1"/>
  <c r="D113" i="1"/>
  <c r="D67" i="1"/>
  <c r="D68" i="1"/>
  <c r="D69" i="1"/>
  <c r="D66" i="1"/>
  <c r="E61" i="1" a="1"/>
  <c r="E61" i="1" s="1"/>
  <c r="E62" i="1"/>
  <c r="E63" i="1"/>
  <c r="E64" i="1"/>
  <c r="D53" i="1"/>
  <c r="D54" i="1"/>
  <c r="D55" i="1"/>
  <c r="D56" i="1"/>
  <c r="D52" i="1"/>
  <c r="E46" i="1"/>
  <c r="E47" i="1"/>
  <c r="E45" i="1"/>
  <c r="E38" i="1"/>
  <c r="E39" i="1"/>
  <c r="E40" i="1"/>
  <c r="E37" i="1"/>
  <c r="E28" i="1"/>
  <c r="G19" i="1"/>
  <c r="G18" i="1"/>
  <c r="G17" i="1"/>
  <c r="G16" i="1"/>
  <c r="G15" i="1"/>
  <c r="D9" i="1"/>
  <c r="D10" i="1"/>
  <c r="D8" i="1"/>
  <c r="D7" i="1"/>
  <c r="D6" i="1"/>
  <c r="G154" i="1" a="1"/>
  <c r="G156" i="1" a="1"/>
  <c r="G158" i="1" a="1"/>
  <c r="G160" i="1" a="1"/>
  <c r="G162" i="1" a="1"/>
  <c r="G165" i="1" a="1"/>
  <c r="G167" i="1" a="1"/>
  <c r="G169" i="1" a="1"/>
  <c r="G171" i="1" a="1"/>
  <c r="G173" i="1" a="1"/>
  <c r="G175" i="1" a="1"/>
  <c r="G177" i="1" a="1"/>
  <c r="G179" i="1" a="1"/>
  <c r="G181" i="1" a="1"/>
  <c r="G183" i="1" a="1"/>
  <c r="G186" i="1" a="1"/>
  <c r="G188" i="1" a="1"/>
  <c r="G190" i="1" a="1"/>
  <c r="G153" i="1" a="1"/>
  <c r="F157" i="1" a="1"/>
  <c r="F159" i="1" a="1"/>
  <c r="F164" i="1" a="1"/>
  <c r="F167" i="1" a="1"/>
  <c r="F169" i="1" a="1"/>
  <c r="F172" i="1" a="1"/>
  <c r="F177" i="1" a="1"/>
  <c r="F182" i="1" a="1"/>
  <c r="F185" i="1" a="1"/>
  <c r="F187" i="1" a="1"/>
  <c r="F191" i="1" a="1"/>
  <c r="G164" i="1" a="1"/>
  <c r="G191" i="1" a="1"/>
  <c r="Q155" i="1" a="1"/>
  <c r="F155" i="1" a="1"/>
  <c r="F162" i="1" a="1"/>
  <c r="F170" i="1" a="1"/>
  <c r="F173" i="1" a="1"/>
  <c r="F175" i="1" a="1"/>
  <c r="F180" i="1" a="1"/>
  <c r="F183" i="1" a="1"/>
  <c r="F188" i="1" a="1"/>
  <c r="F192" i="1" a="1"/>
  <c r="G184" i="1" a="1"/>
  <c r="G155" i="1" a="1"/>
  <c r="G157" i="1" a="1"/>
  <c r="G159" i="1" a="1"/>
  <c r="G161" i="1" a="1"/>
  <c r="G163" i="1" a="1"/>
  <c r="G166" i="1" a="1"/>
  <c r="G168" i="1" a="1"/>
  <c r="G170" i="1" a="1"/>
  <c r="G172" i="1" a="1"/>
  <c r="G174" i="1" a="1"/>
  <c r="G176" i="1" a="1"/>
  <c r="G178" i="1" a="1"/>
  <c r="G180" i="1" a="1"/>
  <c r="G182" i="1" a="1"/>
  <c r="G185" i="1" a="1"/>
  <c r="G187" i="1" a="1"/>
  <c r="G189" i="1" a="1"/>
  <c r="F153" i="1" a="1"/>
  <c r="F158" i="1" a="1"/>
  <c r="F160" i="1" a="1"/>
  <c r="F163" i="1" a="1"/>
  <c r="F165" i="1" a="1"/>
  <c r="F168" i="1" a="1"/>
  <c r="F171" i="1" a="1"/>
  <c r="F176" i="1" a="1"/>
  <c r="F178" i="1" a="1"/>
  <c r="F186" i="1" a="1"/>
  <c r="F189" i="1" a="1"/>
  <c r="N156" i="1" a="1"/>
  <c r="G192" i="1" a="1"/>
  <c r="F154" i="1" a="1"/>
  <c r="F156" i="1" a="1"/>
  <c r="F161" i="1" a="1"/>
  <c r="F166" i="1" a="1"/>
  <c r="F174" i="1" a="1"/>
  <c r="F179" i="1" a="1"/>
  <c r="F181" i="1" a="1"/>
  <c r="F184" i="1" a="1"/>
  <c r="F190" i="1" a="1"/>
  <c r="F190" i="1" l="1"/>
  <c r="F184" i="1"/>
  <c r="F181" i="1"/>
  <c r="F179" i="1"/>
  <c r="F174" i="1"/>
  <c r="F166" i="1"/>
  <c r="F161" i="1"/>
  <c r="F156" i="1"/>
  <c r="F154" i="1"/>
  <c r="G192" i="1"/>
  <c r="N156" i="1"/>
  <c r="F189" i="1"/>
  <c r="F186" i="1"/>
  <c r="F178" i="1"/>
  <c r="F176" i="1"/>
  <c r="F171" i="1"/>
  <c r="F168" i="1"/>
  <c r="F165" i="1"/>
  <c r="F163" i="1"/>
  <c r="F160" i="1"/>
  <c r="F158" i="1"/>
  <c r="F153" i="1"/>
  <c r="G189" i="1"/>
  <c r="G187" i="1"/>
  <c r="G185" i="1"/>
  <c r="G182" i="1"/>
  <c r="G180" i="1"/>
  <c r="G178" i="1"/>
  <c r="G176" i="1"/>
  <c r="G174" i="1"/>
  <c r="G172" i="1"/>
  <c r="G170" i="1"/>
  <c r="G168" i="1"/>
  <c r="G166" i="1"/>
  <c r="G163" i="1"/>
  <c r="G161" i="1"/>
  <c r="G159" i="1"/>
  <c r="G157" i="1"/>
  <c r="G155" i="1"/>
  <c r="G184" i="1"/>
  <c r="F192" i="1"/>
  <c r="F188" i="1"/>
  <c r="F183" i="1"/>
  <c r="F180" i="1"/>
  <c r="F175" i="1"/>
  <c r="F173" i="1"/>
  <c r="F170" i="1"/>
  <c r="F162" i="1"/>
  <c r="F155" i="1"/>
  <c r="Q155" i="1"/>
  <c r="G191" i="1"/>
  <c r="G164" i="1"/>
  <c r="F191" i="1"/>
  <c r="F187" i="1"/>
  <c r="F185" i="1"/>
  <c r="F182" i="1"/>
  <c r="F177" i="1"/>
  <c r="F172" i="1"/>
  <c r="F169" i="1"/>
  <c r="F167" i="1"/>
  <c r="F164" i="1"/>
  <c r="F159" i="1"/>
  <c r="F157" i="1"/>
  <c r="G153" i="1"/>
  <c r="G190" i="1"/>
  <c r="G188" i="1"/>
  <c r="G186" i="1"/>
  <c r="G183" i="1"/>
  <c r="G181" i="1"/>
  <c r="G179" i="1"/>
  <c r="G177" i="1"/>
  <c r="G175" i="1"/>
  <c r="G173" i="1"/>
  <c r="G171" i="1"/>
  <c r="G169" i="1"/>
  <c r="G167" i="1"/>
  <c r="G165" i="1"/>
  <c r="G162" i="1"/>
  <c r="G160" i="1"/>
  <c r="G158" i="1"/>
  <c r="G156" i="1"/>
  <c r="G154" i="1"/>
  <c r="E48" i="1"/>
  <c r="I28" i="1" l="1"/>
  <c r="I29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<sst xmlns="http://schemas.openxmlformats.org/spreadsheetml/2006/main" count="520" uniqueCount="248">
  <si>
    <t>Grade</t>
  </si>
  <si>
    <t>A</t>
  </si>
  <si>
    <t>B</t>
  </si>
  <si>
    <t>grade</t>
  </si>
  <si>
    <t>Assignment -44</t>
  </si>
  <si>
    <t>USE OF FIND &amp; LARGE FORMULA</t>
  </si>
  <si>
    <t>Text</t>
  </si>
  <si>
    <t>Letter To Find</t>
  </si>
  <si>
    <t>Position Of Letter</t>
  </si>
  <si>
    <t>Hello</t>
  </si>
  <si>
    <t>e</t>
  </si>
  <si>
    <t>H</t>
  </si>
  <si>
    <t>o</t>
  </si>
  <si>
    <t>Alan Williams</t>
  </si>
  <si>
    <t>a</t>
  </si>
  <si>
    <t>T</t>
  </si>
  <si>
    <t>values</t>
  </si>
  <si>
    <t>Highest value</t>
  </si>
  <si>
    <t>2nd Highest value</t>
  </si>
  <si>
    <t>3rd Highest value</t>
  </si>
  <si>
    <t>4th Highest value</t>
  </si>
  <si>
    <t>5th Highest value</t>
  </si>
  <si>
    <t>Sales</t>
  </si>
  <si>
    <t>Jan</t>
  </si>
  <si>
    <t>Feb</t>
  </si>
  <si>
    <t>Mar</t>
  </si>
  <si>
    <t>North</t>
  </si>
  <si>
    <t>£5,000</t>
  </si>
  <si>
    <t>£6,000</t>
  </si>
  <si>
    <t>£4,500</t>
  </si>
  <si>
    <t>South</t>
  </si>
  <si>
    <t>£5,800</t>
  </si>
  <si>
    <t>£7,000</t>
  </si>
  <si>
    <t>£3,000</t>
  </si>
  <si>
    <t>East</t>
  </si>
  <si>
    <t>£3,500</t>
  </si>
  <si>
    <t>£2,000</t>
  </si>
  <si>
    <t>£10,000</t>
  </si>
  <si>
    <t>West</t>
  </si>
  <si>
    <t>£12,000</t>
  </si>
  <si>
    <t>£4,000</t>
  </si>
  <si>
    <t>Highest Value</t>
  </si>
  <si>
    <t>2nd Highest Value</t>
  </si>
  <si>
    <t>3rd Highest Value</t>
  </si>
  <si>
    <t>Highest</t>
  </si>
  <si>
    <t>Lowest</t>
  </si>
  <si>
    <t>Assignment -46</t>
  </si>
  <si>
    <t>Number</t>
  </si>
  <si>
    <t>Power</t>
  </si>
  <si>
    <t>Result</t>
  </si>
  <si>
    <t>?</t>
  </si>
  <si>
    <t>Numbers</t>
  </si>
  <si>
    <t>Product</t>
  </si>
  <si>
    <t>Original Text</t>
  </si>
  <si>
    <t>Proper</t>
  </si>
  <si>
    <t>alan jones</t>
  </si>
  <si>
    <t>Alan Jones</t>
  </si>
  <si>
    <t>bob smith</t>
  </si>
  <si>
    <t>caRol wILLIAMS</t>
  </si>
  <si>
    <t>cardiff</t>
  </si>
  <si>
    <t>ABC123</t>
  </si>
  <si>
    <t>Text To Repeat</t>
  </si>
  <si>
    <t>Number Of Repeats</t>
  </si>
  <si>
    <t>Repeated Text</t>
  </si>
  <si>
    <t>AAA</t>
  </si>
  <si>
    <t>AB</t>
  </si>
  <si>
    <t>-</t>
  </si>
  <si>
    <t>|</t>
  </si>
  <si>
    <t>USE OF POWER</t>
  </si>
  <si>
    <t>USE OF PRODUCT</t>
  </si>
  <si>
    <t>USE OF PROPER</t>
  </si>
  <si>
    <t>USE OF REPT</t>
  </si>
  <si>
    <t>Ans</t>
  </si>
  <si>
    <t>Assignment -15</t>
  </si>
  <si>
    <t>Order ID</t>
  </si>
  <si>
    <t>Category</t>
  </si>
  <si>
    <t>Amount</t>
  </si>
  <si>
    <t>Date</t>
  </si>
  <si>
    <t>Country</t>
  </si>
  <si>
    <t>Carrots</t>
  </si>
  <si>
    <t>Vegetables</t>
  </si>
  <si>
    <t>United States</t>
  </si>
  <si>
    <t>Broccoli</t>
  </si>
  <si>
    <t>United Kingdom</t>
  </si>
  <si>
    <t>Banana</t>
  </si>
  <si>
    <t>Fruit</t>
  </si>
  <si>
    <t>Canada</t>
  </si>
  <si>
    <t>Beans</t>
  </si>
  <si>
    <t>Germany</t>
  </si>
  <si>
    <t>Orange</t>
  </si>
  <si>
    <t>Australia</t>
  </si>
  <si>
    <t>New Zealand</t>
  </si>
  <si>
    <t>Apple</t>
  </si>
  <si>
    <t>France</t>
  </si>
  <si>
    <t>Mango</t>
  </si>
  <si>
    <t>Row Labels</t>
  </si>
  <si>
    <t>Grand Total</t>
  </si>
  <si>
    <t>Column Labels</t>
  </si>
  <si>
    <t>(All)</t>
  </si>
  <si>
    <t>Sum of Amount</t>
  </si>
  <si>
    <t>Q.1 How Many Fruits and Vegetables Items in a List?</t>
  </si>
  <si>
    <t>Q.2 Total Apple and Banana Amount?</t>
  </si>
  <si>
    <t>Q.3 How Many Product in a list?</t>
  </si>
  <si>
    <t>Q.4 How Many Apple and Banana Use in Canada &amp; United Kingdom?</t>
  </si>
  <si>
    <t>Q.5 Apple and Banana Sales in United</t>
  </si>
  <si>
    <t>States ?</t>
  </si>
  <si>
    <t>Q.4 How Many Apple and Banana Use in Canada &amp; United Kingdom?Use of Countifs</t>
  </si>
  <si>
    <t>Q.1 How Many Fruits and Vegetables Items in a List?Use of Formula Countif</t>
  </si>
  <si>
    <t>Q.2 Total Apple and Banana Amount?Use of Formula Sumif</t>
  </si>
  <si>
    <t>fruits</t>
  </si>
  <si>
    <t>vegetable</t>
  </si>
  <si>
    <t>apples</t>
  </si>
  <si>
    <t>banana</t>
  </si>
  <si>
    <t>Assignment -27</t>
  </si>
  <si>
    <t>Use of Concatenate</t>
  </si>
  <si>
    <t>Emp ID</t>
  </si>
  <si>
    <t>First Name</t>
  </si>
  <si>
    <t>Last Name</t>
  </si>
  <si>
    <t>Full Name</t>
  </si>
  <si>
    <t>D21</t>
  </si>
  <si>
    <t>Vishal</t>
  </si>
  <si>
    <t>Mohan</t>
  </si>
  <si>
    <t>Vishal Mohan</t>
  </si>
  <si>
    <t>D22</t>
  </si>
  <si>
    <t>John</t>
  </si>
  <si>
    <t>Mathew</t>
  </si>
  <si>
    <t>John Mathew</t>
  </si>
  <si>
    <t>D23</t>
  </si>
  <si>
    <t>Jamemah</t>
  </si>
  <si>
    <t>Powel</t>
  </si>
  <si>
    <t>Jamemah Powel</t>
  </si>
  <si>
    <t>D24</t>
  </si>
  <si>
    <t>Arundhati</t>
  </si>
  <si>
    <t>Swaminathan</t>
  </si>
  <si>
    <t>Arundhati Swaminathan</t>
  </si>
  <si>
    <t>D25</t>
  </si>
  <si>
    <t>Peter</t>
  </si>
  <si>
    <t>Potter</t>
  </si>
  <si>
    <t>Peter Potter</t>
  </si>
  <si>
    <t>D26</t>
  </si>
  <si>
    <t>Roger</t>
  </si>
  <si>
    <t>Williams</t>
  </si>
  <si>
    <t>Roger Williams</t>
  </si>
  <si>
    <t>ans</t>
  </si>
  <si>
    <t>Assignment -37</t>
  </si>
  <si>
    <t>Empcode</t>
  </si>
  <si>
    <t>Dept</t>
  </si>
  <si>
    <t>Salary</t>
  </si>
  <si>
    <t>Incentive</t>
  </si>
  <si>
    <t>Raja</t>
  </si>
  <si>
    <t>D</t>
  </si>
  <si>
    <t>Suman</t>
  </si>
  <si>
    <t>Beena</t>
  </si>
  <si>
    <t>Mktg</t>
  </si>
  <si>
    <t>Seema</t>
  </si>
  <si>
    <t>R&amp;D</t>
  </si>
  <si>
    <t>Julie</t>
  </si>
  <si>
    <t>Neena</t>
  </si>
  <si>
    <t>Pankaj</t>
  </si>
  <si>
    <t>Andre</t>
  </si>
  <si>
    <t>Sujay</t>
  </si>
  <si>
    <t>Finance</t>
  </si>
  <si>
    <t>Shilpa</t>
  </si>
  <si>
    <t>Admin</t>
  </si>
  <si>
    <t>Meera</t>
  </si>
  <si>
    <t>Sheetal</t>
  </si>
  <si>
    <t>Director</t>
  </si>
  <si>
    <t>K. Sita</t>
  </si>
  <si>
    <t>Personal</t>
  </si>
  <si>
    <t>Priya</t>
  </si>
  <si>
    <t>Aalok</t>
  </si>
  <si>
    <t>Aakash</t>
  </si>
  <si>
    <t>Parvati</t>
  </si>
  <si>
    <t>Farhan</t>
  </si>
  <si>
    <t>Satinder Kaur</t>
  </si>
  <si>
    <t>Suchita</t>
  </si>
  <si>
    <t>Shazia</t>
  </si>
  <si>
    <t>Pooja</t>
  </si>
  <si>
    <t>Jasbinder</t>
  </si>
  <si>
    <t>Bharat</t>
  </si>
  <si>
    <t>Rishi</t>
  </si>
  <si>
    <t>Mala</t>
  </si>
  <si>
    <t>Hajra</t>
  </si>
  <si>
    <t>Aalam</t>
  </si>
  <si>
    <t>Giriraj</t>
  </si>
  <si>
    <t>Ankur</t>
  </si>
  <si>
    <t>CCD</t>
  </si>
  <si>
    <t>Tapan</t>
  </si>
  <si>
    <t>Zarina</t>
  </si>
  <si>
    <t>Arun</t>
  </si>
  <si>
    <t>Chitra</t>
  </si>
  <si>
    <t>Richa</t>
  </si>
  <si>
    <t>Kirtikar</t>
  </si>
  <si>
    <t>salary</t>
  </si>
  <si>
    <t>slab</t>
  </si>
  <si>
    <t>incentive</t>
  </si>
  <si>
    <t>C</t>
  </si>
  <si>
    <t>E</t>
  </si>
  <si>
    <t>F</t>
  </si>
  <si>
    <t>Assignment -33</t>
  </si>
  <si>
    <t>Table 1</t>
  </si>
  <si>
    <t>Emp Name</t>
  </si>
  <si>
    <t>Prd001</t>
  </si>
  <si>
    <t>Raju</t>
  </si>
  <si>
    <t>Prd002</t>
  </si>
  <si>
    <t>Ramesh</t>
  </si>
  <si>
    <t>Prd003</t>
  </si>
  <si>
    <t>Ramila</t>
  </si>
  <si>
    <t>Prd004</t>
  </si>
  <si>
    <t>Rajeshwari</t>
  </si>
  <si>
    <t>Prd013</t>
  </si>
  <si>
    <t>Marketing</t>
  </si>
  <si>
    <t>Prd005</t>
  </si>
  <si>
    <t>Karan</t>
  </si>
  <si>
    <t>Prd014</t>
  </si>
  <si>
    <t>Prd006</t>
  </si>
  <si>
    <t>Rohith</t>
  </si>
  <si>
    <t>Prd015</t>
  </si>
  <si>
    <t>IT</t>
  </si>
  <si>
    <t>Prd007</t>
  </si>
  <si>
    <t>Jacob</t>
  </si>
  <si>
    <t>Prd016</t>
  </si>
  <si>
    <t>Operations</t>
  </si>
  <si>
    <t>Prd008</t>
  </si>
  <si>
    <t>Fleming</t>
  </si>
  <si>
    <t>Prd017</t>
  </si>
  <si>
    <t>Prd009</t>
  </si>
  <si>
    <t>Navya</t>
  </si>
  <si>
    <t>Prd020</t>
  </si>
  <si>
    <t>Prd010</t>
  </si>
  <si>
    <t>Kavya</t>
  </si>
  <si>
    <t>HR</t>
  </si>
  <si>
    <t>Prd018</t>
  </si>
  <si>
    <t>Prd011</t>
  </si>
  <si>
    <t>Santosh</t>
  </si>
  <si>
    <t>Prd019</t>
  </si>
  <si>
    <t>Prd012</t>
  </si>
  <si>
    <t>Shankar</t>
  </si>
  <si>
    <t>Rajesh</t>
  </si>
  <si>
    <t>Mahesh</t>
  </si>
  <si>
    <t>Hemaraj</t>
  </si>
  <si>
    <t>Nagaraj</t>
  </si>
  <si>
    <t>Johson</t>
  </si>
  <si>
    <t>David</t>
  </si>
  <si>
    <t>Anderson</t>
  </si>
  <si>
    <t>Department</t>
  </si>
  <si>
    <t>Table 2</t>
  </si>
  <si>
    <t>Table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</si>
</sst>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&quot;₹&quot;\ #,##0.00;[Red]&quot;₹&quot;\ #,##0.0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sz val="10"/>
      <color theme="1"/>
      <name val="Arial MT"/>
    </font>
    <font>
      <sz val="10"/>
      <color rgb="FF800080"/>
      <name val="Arial MT"/>
    </font>
    <font>
      <sz val="10"/>
      <color rgb="FF0000FF"/>
      <name val="Arial MT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504D"/>
        <bgColor indexed="64"/>
      </patternFill>
    </fill>
    <fill>
      <patternFill patternType="solid">
        <fgColor rgb="FF7E7E7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AFEF"/>
        <bgColor indexed="64"/>
      </patternFill>
    </fill>
    <fill>
      <patternFill patternType="solid">
        <fgColor rgb="FF00AF5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0504D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87">
    <xf numFmtId="0" fontId="0" fillId="0" borderId="0" xfId="0"/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indent="1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165" fontId="6" fillId="0" borderId="2" xfId="0" applyNumberFormat="1" applyFont="1" applyBorder="1" applyAlignment="1">
      <alignment horizontal="center" vertical="center" wrapText="1"/>
    </xf>
    <xf numFmtId="12" fontId="6" fillId="0" borderId="2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5" fillId="0" borderId="9" xfId="0" applyFont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 indent="1"/>
    </xf>
    <xf numFmtId="165" fontId="0" fillId="0" borderId="0" xfId="0" applyNumberFormat="1"/>
    <xf numFmtId="0" fontId="12" fillId="2" borderId="1" xfId="0" applyFont="1" applyFill="1" applyBorder="1" applyAlignment="1">
      <alignment horizontal="right" vertical="center" wrapText="1"/>
    </xf>
    <xf numFmtId="0" fontId="12" fillId="2" borderId="6" xfId="0" applyFont="1" applyFill="1" applyBorder="1" applyAlignment="1">
      <alignment horizontal="left" vertical="center" wrapText="1"/>
    </xf>
    <xf numFmtId="165" fontId="12" fillId="2" borderId="6" xfId="0" applyNumberFormat="1" applyFont="1" applyFill="1" applyBorder="1" applyAlignment="1">
      <alignment horizontal="right" vertical="center" wrapText="1"/>
    </xf>
    <xf numFmtId="0" fontId="0" fillId="0" borderId="7" xfId="0" applyBorder="1" applyAlignment="1">
      <alignment horizontal="left" vertical="center" wrapText="1"/>
    </xf>
    <xf numFmtId="165" fontId="0" fillId="0" borderId="7" xfId="0" applyNumberFormat="1" applyBorder="1" applyAlignment="1">
      <alignment horizontal="right" vertical="center" wrapText="1"/>
    </xf>
    <xf numFmtId="14" fontId="0" fillId="0" borderId="7" xfId="0" applyNumberFormat="1" applyBorder="1" applyAlignment="1">
      <alignment horizontal="right" vertical="center" wrapText="1"/>
    </xf>
    <xf numFmtId="0" fontId="0" fillId="0" borderId="6" xfId="0" applyBorder="1" applyAlignment="1">
      <alignment horizontal="left" vertical="center" wrapText="1"/>
    </xf>
    <xf numFmtId="165" fontId="0" fillId="0" borderId="6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165" fontId="0" fillId="0" borderId="7" xfId="0" applyNumberForma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1"/>
    </xf>
    <xf numFmtId="0" fontId="4" fillId="3" borderId="4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vertical="top" wrapText="1"/>
    </xf>
    <xf numFmtId="0" fontId="3" fillId="3" borderId="2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right" vertical="center" wrapText="1"/>
    </xf>
    <xf numFmtId="0" fontId="14" fillId="4" borderId="1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right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right" vertical="center" wrapText="1"/>
    </xf>
    <xf numFmtId="0" fontId="5" fillId="0" borderId="13" xfId="0" applyFont="1" applyBorder="1" applyAlignment="1">
      <alignment horizontal="left" vertical="center" wrapText="1"/>
    </xf>
    <xf numFmtId="3" fontId="5" fillId="0" borderId="13" xfId="0" applyNumberFormat="1" applyFont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vertical="top" wrapText="1"/>
    </xf>
    <xf numFmtId="0" fontId="14" fillId="4" borderId="2" xfId="0" applyFont="1" applyFill="1" applyBorder="1" applyAlignment="1">
      <alignment horizontal="left" vertical="center" wrapText="1"/>
    </xf>
    <xf numFmtId="0" fontId="15" fillId="5" borderId="2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3" fontId="16" fillId="0" borderId="2" xfId="0" applyNumberFormat="1" applyFont="1" applyBorder="1" applyAlignment="1">
      <alignment horizontal="right" vertical="center" wrapText="1"/>
    </xf>
    <xf numFmtId="0" fontId="15" fillId="6" borderId="15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left" vertical="center" wrapText="1" indent="2"/>
    </xf>
    <xf numFmtId="0" fontId="18" fillId="0" borderId="0" xfId="0" applyFont="1"/>
    <xf numFmtId="0" fontId="18" fillId="0" borderId="0" xfId="0" applyFont="1" applyAlignment="1">
      <alignment horizontal="left" vertical="center" indent="11"/>
    </xf>
    <xf numFmtId="0" fontId="17" fillId="0" borderId="0" xfId="0" applyFont="1" applyAlignment="1">
      <alignment horizontal="left" vertical="center" indent="11"/>
    </xf>
    <xf numFmtId="0" fontId="13" fillId="0" borderId="15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5" fillId="5" borderId="8" xfId="0" applyFont="1" applyFill="1" applyBorder="1" applyAlignment="1">
      <alignment horizontal="center" vertical="center" wrapText="1"/>
    </xf>
    <xf numFmtId="0" fontId="15" fillId="5" borderId="6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/>
    </xf>
    <xf numFmtId="0" fontId="13" fillId="0" borderId="9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0" fillId="0" borderId="0" xfId="0"/>
    <xf numFmtId="0" fontId="14" fillId="4" borderId="4" xfId="0" applyFont="1" applyFill="1" applyBorder="1" applyAlignment="1">
      <alignment horizontal="left" vertical="center" wrapText="1"/>
    </xf>
    <xf numFmtId="0" fontId="14" fillId="4" borderId="3" xfId="0" applyFont="1" applyFill="1" applyBorder="1" applyAlignment="1">
      <alignment horizontal="left" vertical="center" wrapText="1"/>
    </xf>
    <xf numFmtId="0" fontId="14" fillId="4" borderId="2" xfId="0" applyFont="1" applyFill="1" applyBorder="1" applyAlignment="1">
      <alignment horizontal="left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left" vertical="center" wrapText="1" indent="1"/>
    </xf>
    <xf numFmtId="0" fontId="3" fillId="3" borderId="2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2">
    <cellStyle name="Currency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iva sankar" refreshedDate="45306.912402314818" createdVersion="8" refreshedVersion="8" minRefreshableVersion="3" recordCount="30">
  <cacheSource type="worksheet">
    <worksheetSource ref="B78:G108" sheet="Sheet1"/>
  </cacheSource>
  <cacheFields count="8">
    <cacheField name="Order ID" numFmtId="0">
      <sharedItems containsSemiMixedTypes="0" containsString="0" containsNumber="1" containsInteger="1" minValue="1" maxValue="30"/>
    </cacheField>
    <cacheField name="Product" numFmtId="0">
      <sharedItems count="7">
        <s v="Carrots"/>
        <s v="Broccoli"/>
        <s v="Banana"/>
        <s v="Beans"/>
        <s v="Orange"/>
        <s v="Apple"/>
        <s v="Mango"/>
      </sharedItems>
    </cacheField>
    <cacheField name="Category" numFmtId="0">
      <sharedItems count="2">
        <s v="Vegetables"/>
        <s v="Fruit"/>
      </sharedItems>
    </cacheField>
    <cacheField name="Amount" numFmtId="165">
      <sharedItems containsSemiMixedTypes="0" containsString="0" containsNumber="1" containsInteger="1" minValue="617" maxValue="9062"/>
    </cacheField>
    <cacheField name="Date" numFmtId="14">
      <sharedItems containsSemiMixedTypes="0" containsNonDate="0" containsDate="1" containsString="0" minDate="2016-01-06T00:00:00" maxDate="2016-02-22T00:00:00" count="21">
        <d v="2016-01-06T00:00:00"/>
        <d v="2016-01-07T00:00:00"/>
        <d v="2016-01-08T00:00:00"/>
        <d v="2016-01-10T00:00:00"/>
        <d v="2016-01-11T00:00:00"/>
        <d v="2016-01-16T00:00:00"/>
        <d v="2016-01-18T00:00:00"/>
        <d v="2016-01-20T00:00:00"/>
        <d v="2016-01-22T00:00:00"/>
        <d v="2016-01-24T00:00:00"/>
        <d v="2016-01-27T00:00:00"/>
        <d v="2016-01-28T00:00:00"/>
        <d v="2016-01-30T00:00:00"/>
        <d v="2016-02-02T00:00:00"/>
        <d v="2016-02-04T00:00:00"/>
        <d v="2016-02-11T00:00:00"/>
        <d v="2016-02-14T00:00:00"/>
        <d v="2016-02-17T00:00:00"/>
        <d v="2016-02-18T00:00:00"/>
        <d v="2016-02-20T00:00:00"/>
        <d v="2016-02-21T00:00:00"/>
      </sharedItems>
      <fieldGroup par="7"/>
    </cacheField>
    <cacheField name="Country" numFmtId="0">
      <sharedItems count="7">
        <s v="United States"/>
        <s v="United Kingdom"/>
        <s v="Canada"/>
        <s v="Germany"/>
        <s v="Australia"/>
        <s v="New Zealand"/>
        <s v="France"/>
      </sharedItems>
    </cacheField>
    <cacheField name="Days (Date)" numFmtId="0" databaseField="0">
      <fieldGroup base="4">
        <rangePr groupBy="days" startDate="2016-01-06T00:00:00" endDate="2016-02-22T00:00:00"/>
        <groupItems count="368">
          <s v="&lt;06-01-2016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2-02-2016"/>
        </groupItems>
      </fieldGroup>
    </cacheField>
    <cacheField name="Months (Date)" numFmtId="0" databaseField="0">
      <fieldGroup base="4">
        <rangePr groupBy="months" startDate="2016-01-06T00:00:00" endDate="2016-02-22T00:00:00"/>
        <groupItems count="14">
          <s v="&lt;06-01-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2-02-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"/>
    <x v="0"/>
    <x v="0"/>
    <n v="4270"/>
    <x v="0"/>
    <x v="0"/>
  </r>
  <r>
    <n v="2"/>
    <x v="1"/>
    <x v="0"/>
    <n v="8239"/>
    <x v="1"/>
    <x v="1"/>
  </r>
  <r>
    <n v="3"/>
    <x v="2"/>
    <x v="1"/>
    <n v="617"/>
    <x v="2"/>
    <x v="0"/>
  </r>
  <r>
    <n v="4"/>
    <x v="2"/>
    <x v="1"/>
    <n v="8384"/>
    <x v="3"/>
    <x v="2"/>
  </r>
  <r>
    <n v="5"/>
    <x v="3"/>
    <x v="0"/>
    <n v="2626"/>
    <x v="3"/>
    <x v="3"/>
  </r>
  <r>
    <n v="6"/>
    <x v="4"/>
    <x v="1"/>
    <n v="3610"/>
    <x v="4"/>
    <x v="0"/>
  </r>
  <r>
    <n v="7"/>
    <x v="1"/>
    <x v="0"/>
    <n v="9062"/>
    <x v="4"/>
    <x v="4"/>
  </r>
  <r>
    <n v="8"/>
    <x v="2"/>
    <x v="1"/>
    <n v="6906"/>
    <x v="5"/>
    <x v="5"/>
  </r>
  <r>
    <n v="9"/>
    <x v="5"/>
    <x v="1"/>
    <n v="2417"/>
    <x v="5"/>
    <x v="6"/>
  </r>
  <r>
    <n v="10"/>
    <x v="5"/>
    <x v="1"/>
    <n v="7431"/>
    <x v="5"/>
    <x v="2"/>
  </r>
  <r>
    <n v="11"/>
    <x v="2"/>
    <x v="1"/>
    <n v="8250"/>
    <x v="5"/>
    <x v="3"/>
  </r>
  <r>
    <n v="12"/>
    <x v="1"/>
    <x v="0"/>
    <n v="7012"/>
    <x v="6"/>
    <x v="0"/>
  </r>
  <r>
    <n v="13"/>
    <x v="0"/>
    <x v="0"/>
    <n v="1903"/>
    <x v="7"/>
    <x v="3"/>
  </r>
  <r>
    <n v="14"/>
    <x v="1"/>
    <x v="0"/>
    <n v="2824"/>
    <x v="8"/>
    <x v="2"/>
  </r>
  <r>
    <n v="15"/>
    <x v="5"/>
    <x v="1"/>
    <n v="6946"/>
    <x v="9"/>
    <x v="6"/>
  </r>
  <r>
    <n v="16"/>
    <x v="2"/>
    <x v="1"/>
    <n v="2320"/>
    <x v="10"/>
    <x v="1"/>
  </r>
  <r>
    <n v="17"/>
    <x v="2"/>
    <x v="1"/>
    <n v="2116"/>
    <x v="11"/>
    <x v="0"/>
  </r>
  <r>
    <n v="18"/>
    <x v="2"/>
    <x v="1"/>
    <n v="1135"/>
    <x v="12"/>
    <x v="1"/>
  </r>
  <r>
    <n v="19"/>
    <x v="1"/>
    <x v="0"/>
    <n v="3595"/>
    <x v="12"/>
    <x v="1"/>
  </r>
  <r>
    <n v="20"/>
    <x v="5"/>
    <x v="1"/>
    <n v="1161"/>
    <x v="13"/>
    <x v="0"/>
  </r>
  <r>
    <n v="21"/>
    <x v="4"/>
    <x v="1"/>
    <n v="2256"/>
    <x v="14"/>
    <x v="6"/>
  </r>
  <r>
    <n v="22"/>
    <x v="2"/>
    <x v="1"/>
    <n v="1004"/>
    <x v="15"/>
    <x v="5"/>
  </r>
  <r>
    <n v="23"/>
    <x v="2"/>
    <x v="1"/>
    <n v="3642"/>
    <x v="16"/>
    <x v="2"/>
  </r>
  <r>
    <n v="24"/>
    <x v="2"/>
    <x v="1"/>
    <n v="4582"/>
    <x v="17"/>
    <x v="0"/>
  </r>
  <r>
    <n v="25"/>
    <x v="3"/>
    <x v="0"/>
    <n v="3559"/>
    <x v="17"/>
    <x v="1"/>
  </r>
  <r>
    <n v="26"/>
    <x v="0"/>
    <x v="0"/>
    <n v="5154"/>
    <x v="17"/>
    <x v="4"/>
  </r>
  <r>
    <n v="27"/>
    <x v="6"/>
    <x v="1"/>
    <n v="7388"/>
    <x v="18"/>
    <x v="6"/>
  </r>
  <r>
    <n v="28"/>
    <x v="3"/>
    <x v="0"/>
    <n v="7163"/>
    <x v="18"/>
    <x v="0"/>
  </r>
  <r>
    <n v="29"/>
    <x v="3"/>
    <x v="0"/>
    <n v="5101"/>
    <x v="19"/>
    <x v="3"/>
  </r>
  <r>
    <n v="30"/>
    <x v="5"/>
    <x v="1"/>
    <n v="7602"/>
    <x v="2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24" firstHeaderRow="1" firstDataRow="2" firstDataCol="1" rowPageCount="1" colPageCount="1"/>
  <pivotFields count="8">
    <pivotField showAll="0"/>
    <pivotField axis="axisRow" showAll="0">
      <items count="8">
        <item x="5"/>
        <item x="2"/>
        <item x="3"/>
        <item x="1"/>
        <item x="0"/>
        <item x="6"/>
        <item x="4"/>
        <item t="default"/>
      </items>
    </pivotField>
    <pivotField axis="axisPage" showAll="0">
      <items count="3">
        <item x="1"/>
        <item x="0"/>
        <item t="default"/>
      </items>
    </pivotField>
    <pivotField dataField="1" numFmtId="165" showAll="0"/>
    <pivotField numFmtId="14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Col" showAll="0">
      <items count="8">
        <item x="4"/>
        <item x="2"/>
        <item x="6"/>
        <item x="3"/>
        <item x="5"/>
        <item x="1"/>
        <item x="0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1"/>
    <field x="7"/>
  </rowFields>
  <rowItems count="20">
    <i>
      <x/>
    </i>
    <i r="1">
      <x v="1"/>
    </i>
    <i r="1">
      <x v="2"/>
    </i>
    <i>
      <x v="1"/>
    </i>
    <i r="1">
      <x v="1"/>
    </i>
    <i r="1">
      <x v="2"/>
    </i>
    <i>
      <x v="2"/>
    </i>
    <i r="1">
      <x v="1"/>
    </i>
    <i r="1">
      <x v="2"/>
    </i>
    <i>
      <x v="3"/>
    </i>
    <i r="1">
      <x v="1"/>
    </i>
    <i>
      <x v="4"/>
    </i>
    <i r="1">
      <x v="1"/>
    </i>
    <i r="1">
      <x v="2"/>
    </i>
    <i>
      <x v="5"/>
    </i>
    <i r="1">
      <x v="2"/>
    </i>
    <i>
      <x v="6"/>
    </i>
    <i r="1">
      <x v="1"/>
    </i>
    <i r="1">
      <x v="2"/>
    </i>
    <i t="grand">
      <x/>
    </i>
  </rowItems>
  <colFields count="1">
    <field x="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2" hier="-1"/>
  </pageField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B60:D64" totalsRowShown="0">
  <autoFilter ref="B60:D64"/>
  <tableColumns count="3">
    <tableColumn id="1" name="Text To Repeat"/>
    <tableColumn id="2" name="Number Of Repeats"/>
    <tableColumn id="3" name="Repeated 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3" sqref="A3"/>
    </sheetView>
  </sheetViews>
  <sheetFormatPr defaultRowHeight="15"/>
  <cols>
    <col min="1" max="1" width="14.42578125" bestFit="1" customWidth="1"/>
    <col min="2" max="2" width="15.5703125" bestFit="1" customWidth="1"/>
    <col min="3" max="3" width="7.28515625" bestFit="1" customWidth="1"/>
    <col min="4" max="4" width="6.5703125" bestFit="1" customWidth="1"/>
    <col min="5" max="5" width="8.7109375" bestFit="1" customWidth="1"/>
    <col min="6" max="6" width="11.85546875" bestFit="1" customWidth="1"/>
    <col min="7" max="7" width="14.7109375" bestFit="1" customWidth="1"/>
    <col min="8" max="8" width="12.28515625" bestFit="1" customWidth="1"/>
    <col min="9" max="9" width="10.7109375" bestFit="1" customWidth="1"/>
  </cols>
  <sheetData>
    <row r="1" spans="1:9">
      <c r="A1" s="22" t="s">
        <v>75</v>
      </c>
      <c r="B1" t="s">
        <v>98</v>
      </c>
    </row>
    <row r="3" spans="1:9">
      <c r="A3" s="22" t="s">
        <v>99</v>
      </c>
      <c r="B3" s="22" t="s">
        <v>97</v>
      </c>
    </row>
    <row r="4" spans="1:9">
      <c r="A4" s="22" t="s">
        <v>95</v>
      </c>
      <c r="B4" t="s">
        <v>90</v>
      </c>
      <c r="C4" t="s">
        <v>86</v>
      </c>
      <c r="D4" t="s">
        <v>93</v>
      </c>
      <c r="E4" t="s">
        <v>88</v>
      </c>
      <c r="F4" t="s">
        <v>91</v>
      </c>
      <c r="G4" t="s">
        <v>83</v>
      </c>
      <c r="H4" t="s">
        <v>81</v>
      </c>
      <c r="I4" t="s">
        <v>96</v>
      </c>
    </row>
    <row r="5" spans="1:9">
      <c r="A5" s="5" t="s">
        <v>92</v>
      </c>
      <c r="C5">
        <v>7431</v>
      </c>
      <c r="D5">
        <v>16965</v>
      </c>
      <c r="H5">
        <v>1161</v>
      </c>
      <c r="I5">
        <v>25557</v>
      </c>
    </row>
    <row r="6" spans="1:9">
      <c r="A6" s="23" t="s">
        <v>23</v>
      </c>
      <c r="C6">
        <v>7431</v>
      </c>
      <c r="D6">
        <v>9363</v>
      </c>
      <c r="I6">
        <v>16794</v>
      </c>
    </row>
    <row r="7" spans="1:9">
      <c r="A7" s="23" t="s">
        <v>24</v>
      </c>
      <c r="D7">
        <v>7602</v>
      </c>
      <c r="H7">
        <v>1161</v>
      </c>
      <c r="I7">
        <v>8763</v>
      </c>
    </row>
    <row r="8" spans="1:9">
      <c r="A8" s="5" t="s">
        <v>84</v>
      </c>
      <c r="C8">
        <v>12026</v>
      </c>
      <c r="E8">
        <v>8250</v>
      </c>
      <c r="F8">
        <v>7910</v>
      </c>
      <c r="G8">
        <v>3455</v>
      </c>
      <c r="H8">
        <v>7315</v>
      </c>
      <c r="I8">
        <v>38956</v>
      </c>
    </row>
    <row r="9" spans="1:9">
      <c r="A9" s="23" t="s">
        <v>23</v>
      </c>
      <c r="C9">
        <v>8384</v>
      </c>
      <c r="E9">
        <v>8250</v>
      </c>
      <c r="F9">
        <v>6906</v>
      </c>
      <c r="G9">
        <v>3455</v>
      </c>
      <c r="H9">
        <v>2733</v>
      </c>
      <c r="I9">
        <v>29728</v>
      </c>
    </row>
    <row r="10" spans="1:9">
      <c r="A10" s="23" t="s">
        <v>24</v>
      </c>
      <c r="C10">
        <v>3642</v>
      </c>
      <c r="F10">
        <v>1004</v>
      </c>
      <c r="H10">
        <v>4582</v>
      </c>
      <c r="I10">
        <v>9228</v>
      </c>
    </row>
    <row r="11" spans="1:9">
      <c r="A11" s="5" t="s">
        <v>87</v>
      </c>
      <c r="E11">
        <v>7727</v>
      </c>
      <c r="G11">
        <v>3559</v>
      </c>
      <c r="H11">
        <v>7163</v>
      </c>
      <c r="I11">
        <v>18449</v>
      </c>
    </row>
    <row r="12" spans="1:9">
      <c r="A12" s="23" t="s">
        <v>23</v>
      </c>
      <c r="E12">
        <v>2626</v>
      </c>
      <c r="I12">
        <v>2626</v>
      </c>
    </row>
    <row r="13" spans="1:9">
      <c r="A13" s="23" t="s">
        <v>24</v>
      </c>
      <c r="E13">
        <v>5101</v>
      </c>
      <c r="G13">
        <v>3559</v>
      </c>
      <c r="H13">
        <v>7163</v>
      </c>
      <c r="I13">
        <v>15823</v>
      </c>
    </row>
    <row r="14" spans="1:9">
      <c r="A14" s="5" t="s">
        <v>82</v>
      </c>
      <c r="B14">
        <v>9062</v>
      </c>
      <c r="C14">
        <v>2824</v>
      </c>
      <c r="G14">
        <v>11834</v>
      </c>
      <c r="H14">
        <v>7012</v>
      </c>
      <c r="I14">
        <v>30732</v>
      </c>
    </row>
    <row r="15" spans="1:9">
      <c r="A15" s="23" t="s">
        <v>23</v>
      </c>
      <c r="B15">
        <v>9062</v>
      </c>
      <c r="C15">
        <v>2824</v>
      </c>
      <c r="G15">
        <v>11834</v>
      </c>
      <c r="H15">
        <v>7012</v>
      </c>
      <c r="I15">
        <v>30732</v>
      </c>
    </row>
    <row r="16" spans="1:9">
      <c r="A16" s="5" t="s">
        <v>79</v>
      </c>
      <c r="B16">
        <v>5154</v>
      </c>
      <c r="E16">
        <v>1903</v>
      </c>
      <c r="H16">
        <v>4270</v>
      </c>
      <c r="I16">
        <v>11327</v>
      </c>
    </row>
    <row r="17" spans="1:9">
      <c r="A17" s="23" t="s">
        <v>23</v>
      </c>
      <c r="E17">
        <v>1903</v>
      </c>
      <c r="H17">
        <v>4270</v>
      </c>
      <c r="I17">
        <v>6173</v>
      </c>
    </row>
    <row r="18" spans="1:9">
      <c r="A18" s="23" t="s">
        <v>24</v>
      </c>
      <c r="B18">
        <v>5154</v>
      </c>
      <c r="I18">
        <v>5154</v>
      </c>
    </row>
    <row r="19" spans="1:9">
      <c r="A19" s="5" t="s">
        <v>94</v>
      </c>
      <c r="D19">
        <v>7388</v>
      </c>
      <c r="I19">
        <v>7388</v>
      </c>
    </row>
    <row r="20" spans="1:9">
      <c r="A20" s="23" t="s">
        <v>24</v>
      </c>
      <c r="D20">
        <v>7388</v>
      </c>
      <c r="I20">
        <v>7388</v>
      </c>
    </row>
    <row r="21" spans="1:9">
      <c r="A21" s="5" t="s">
        <v>89</v>
      </c>
      <c r="D21">
        <v>2256</v>
      </c>
      <c r="H21">
        <v>3610</v>
      </c>
      <c r="I21">
        <v>5866</v>
      </c>
    </row>
    <row r="22" spans="1:9">
      <c r="A22" s="23" t="s">
        <v>23</v>
      </c>
      <c r="H22">
        <v>3610</v>
      </c>
      <c r="I22">
        <v>3610</v>
      </c>
    </row>
    <row r="23" spans="1:9">
      <c r="A23" s="23" t="s">
        <v>24</v>
      </c>
      <c r="D23">
        <v>2256</v>
      </c>
      <c r="I23">
        <v>2256</v>
      </c>
    </row>
    <row r="24" spans="1:9">
      <c r="A24" s="5" t="s">
        <v>96</v>
      </c>
      <c r="B24">
        <v>14216</v>
      </c>
      <c r="C24">
        <v>22281</v>
      </c>
      <c r="D24">
        <v>26609</v>
      </c>
      <c r="E24">
        <v>17880</v>
      </c>
      <c r="F24">
        <v>7910</v>
      </c>
      <c r="G24">
        <v>18848</v>
      </c>
      <c r="H24">
        <v>30531</v>
      </c>
      <c r="I24">
        <v>138275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44"/>
  <sheetViews>
    <sheetView tabSelected="1" topLeftCell="A187" workbookViewId="0">
      <selection activeCell="I28" sqref="I28"/>
    </sheetView>
  </sheetViews>
  <sheetFormatPr defaultRowHeight="15"/>
  <cols>
    <col min="2" max="2" width="15.28515625" customWidth="1"/>
    <col min="3" max="3" width="19.28515625" customWidth="1"/>
    <col min="4" max="4" width="14.85546875" customWidth="1"/>
    <col min="5" max="5" width="9.7109375" bestFit="1" customWidth="1"/>
    <col min="6" max="6" width="12.28515625" bestFit="1" customWidth="1"/>
    <col min="7" max="7" width="14.42578125" bestFit="1" customWidth="1"/>
    <col min="8" max="8" width="11.5703125" bestFit="1" customWidth="1"/>
  </cols>
  <sheetData>
    <row r="1" spans="2:7">
      <c r="E1" s="68" t="s">
        <v>4</v>
      </c>
      <c r="F1" s="68"/>
      <c r="G1" s="68"/>
    </row>
    <row r="2" spans="2:7">
      <c r="D2" s="71" t="s">
        <v>5</v>
      </c>
      <c r="E2" s="71"/>
      <c r="F2" s="71"/>
    </row>
    <row r="4" spans="2:7" ht="15.75" thickBot="1"/>
    <row r="5" spans="2:7" ht="26.25" thickBot="1">
      <c r="B5" s="7" t="s">
        <v>6</v>
      </c>
      <c r="C5" s="7" t="s">
        <v>7</v>
      </c>
      <c r="D5" s="7" t="s">
        <v>8</v>
      </c>
    </row>
    <row r="6" spans="2:7" ht="15.75" thickBot="1">
      <c r="B6" s="8" t="s">
        <v>9</v>
      </c>
      <c r="C6" s="8" t="s">
        <v>10</v>
      </c>
      <c r="D6" s="9">
        <f>FIND("e",B6)</f>
        <v>2</v>
      </c>
    </row>
    <row r="7" spans="2:7" ht="15.75" thickBot="1">
      <c r="B7" s="8" t="s">
        <v>9</v>
      </c>
      <c r="C7" s="8" t="s">
        <v>11</v>
      </c>
      <c r="D7" s="9">
        <f>FIND("H",B7)</f>
        <v>1</v>
      </c>
    </row>
    <row r="8" spans="2:7" ht="15.75" thickBot="1">
      <c r="B8" s="8" t="s">
        <v>9</v>
      </c>
      <c r="C8" s="8" t="s">
        <v>12</v>
      </c>
      <c r="D8" s="9">
        <f>FIND("o",B8)</f>
        <v>5</v>
      </c>
    </row>
    <row r="9" spans="2:7" ht="15.75" thickBot="1">
      <c r="B9" s="8" t="s">
        <v>13</v>
      </c>
      <c r="C9" s="8" t="s">
        <v>14</v>
      </c>
      <c r="D9" s="9">
        <f>FIND("a",B9)</f>
        <v>3</v>
      </c>
    </row>
    <row r="10" spans="2:7" ht="15.75" thickBot="1">
      <c r="B10" s="8" t="s">
        <v>13</v>
      </c>
      <c r="C10" s="8" t="s">
        <v>14</v>
      </c>
      <c r="D10" s="9">
        <f>FIND("a",B10)</f>
        <v>3</v>
      </c>
      <c r="E10" s="10"/>
    </row>
    <row r="11" spans="2:7" ht="15.75" thickBot="1">
      <c r="B11" s="8" t="s">
        <v>13</v>
      </c>
      <c r="C11" s="8" t="s">
        <v>15</v>
      </c>
      <c r="D11" s="9">
        <v>6</v>
      </c>
      <c r="E11" s="10"/>
    </row>
    <row r="14" spans="2:7">
      <c r="B14" t="s">
        <v>16</v>
      </c>
    </row>
    <row r="15" spans="2:7">
      <c r="B15">
        <v>180</v>
      </c>
      <c r="E15" t="s">
        <v>17</v>
      </c>
      <c r="G15">
        <f>LARGE(B15:B19,1)</f>
        <v>1200</v>
      </c>
    </row>
    <row r="16" spans="2:7">
      <c r="B16">
        <v>1200</v>
      </c>
      <c r="E16" t="s">
        <v>18</v>
      </c>
      <c r="G16">
        <f>LARGE(B15:B19,2)</f>
        <v>250</v>
      </c>
    </row>
    <row r="17" spans="2:9">
      <c r="B17">
        <v>100</v>
      </c>
      <c r="E17" t="s">
        <v>19</v>
      </c>
      <c r="G17">
        <f>LARGE(B15:B19,3)</f>
        <v>180</v>
      </c>
    </row>
    <row r="18" spans="2:9">
      <c r="B18">
        <v>120</v>
      </c>
      <c r="E18" t="s">
        <v>20</v>
      </c>
      <c r="G18">
        <f>LARGE(B15:B19,4)</f>
        <v>120</v>
      </c>
    </row>
    <row r="19" spans="2:9">
      <c r="B19">
        <v>250</v>
      </c>
      <c r="E19" t="s">
        <v>21</v>
      </c>
      <c r="G19">
        <f>LARGE(B15:B19,5)</f>
        <v>100</v>
      </c>
    </row>
    <row r="21" spans="2:9" ht="15.75" thickBot="1"/>
    <row r="22" spans="2:9" ht="15.75" thickBot="1">
      <c r="B22" s="7" t="s">
        <v>22</v>
      </c>
      <c r="C22" s="7" t="s">
        <v>23</v>
      </c>
      <c r="D22" s="7" t="s">
        <v>24</v>
      </c>
      <c r="E22" s="7" t="s">
        <v>25</v>
      </c>
    </row>
    <row r="23" spans="2:9" ht="15.75" thickBot="1">
      <c r="B23" s="12" t="s">
        <v>26</v>
      </c>
      <c r="C23" s="18" t="s">
        <v>27</v>
      </c>
      <c r="D23" s="8" t="s">
        <v>28</v>
      </c>
      <c r="E23" s="8" t="s">
        <v>29</v>
      </c>
    </row>
    <row r="24" spans="2:9" ht="15.75" thickBot="1">
      <c r="B24" s="12" t="s">
        <v>30</v>
      </c>
      <c r="C24" s="19" t="s">
        <v>31</v>
      </c>
      <c r="D24" s="8" t="s">
        <v>32</v>
      </c>
      <c r="E24" s="8" t="s">
        <v>33</v>
      </c>
    </row>
    <row r="25" spans="2:9" ht="15.75" thickBot="1">
      <c r="B25" s="12" t="s">
        <v>34</v>
      </c>
      <c r="C25" s="8" t="s">
        <v>35</v>
      </c>
      <c r="D25" s="8" t="s">
        <v>36</v>
      </c>
      <c r="E25" s="8" t="s">
        <v>37</v>
      </c>
    </row>
    <row r="26" spans="2:9" ht="15.75" thickBot="1">
      <c r="B26" s="12" t="s">
        <v>38</v>
      </c>
      <c r="C26" s="8" t="s">
        <v>39</v>
      </c>
      <c r="D26" s="8" t="s">
        <v>40</v>
      </c>
      <c r="E26" s="8" t="s">
        <v>28</v>
      </c>
    </row>
    <row r="27" spans="2:9" ht="15.75" thickBot="1"/>
    <row r="28" spans="2:9" ht="15.75" thickBot="1">
      <c r="C28" s="13" t="s">
        <v>41</v>
      </c>
      <c r="D28" s="14">
        <v>12000</v>
      </c>
      <c r="E28" s="15" t="e">
        <f>LARGE(C23:E26,1)</f>
        <v>#NUM!</v>
      </c>
      <c r="G28" s="7" t="s">
        <v>44</v>
      </c>
      <c r="H28" s="14" t="s">
        <v>39</v>
      </c>
      <c r="I28" s="10" t="e">
        <f>MAX(#REF!)</f>
        <v>#REF!</v>
      </c>
    </row>
    <row r="29" spans="2:9" ht="15.75" thickBot="1">
      <c r="C29" s="17" t="s">
        <v>42</v>
      </c>
      <c r="D29" s="9">
        <v>10000</v>
      </c>
      <c r="E29" s="15"/>
      <c r="G29" s="12" t="s">
        <v>45</v>
      </c>
      <c r="H29" s="9" t="s">
        <v>36</v>
      </c>
      <c r="I29" s="10" t="e">
        <f>MIN(#REF!)</f>
        <v>#REF!</v>
      </c>
    </row>
    <row r="30" spans="2:9" ht="15.75" thickBot="1">
      <c r="C30" s="17" t="s">
        <v>43</v>
      </c>
      <c r="D30" s="9">
        <v>7000</v>
      </c>
      <c r="E30" s="15"/>
    </row>
    <row r="34" spans="2:5">
      <c r="C34" s="68" t="s">
        <v>46</v>
      </c>
      <c r="D34" s="68"/>
      <c r="E34" s="68"/>
    </row>
    <row r="35" spans="2:5" ht="15.75" thickBot="1">
      <c r="C35" s="20" t="s">
        <v>68</v>
      </c>
    </row>
    <row r="36" spans="2:5" ht="15.75" thickBot="1">
      <c r="B36" s="7" t="s">
        <v>47</v>
      </c>
      <c r="C36" s="7" t="s">
        <v>48</v>
      </c>
      <c r="D36" s="7" t="s">
        <v>49</v>
      </c>
      <c r="E36" s="21" t="s">
        <v>72</v>
      </c>
    </row>
    <row r="37" spans="2:5" ht="15.75" thickBot="1">
      <c r="B37" s="8">
        <v>3</v>
      </c>
      <c r="C37" s="8">
        <v>2</v>
      </c>
      <c r="D37" s="9">
        <v>9</v>
      </c>
      <c r="E37">
        <f>POWER(B37,C37)</f>
        <v>9</v>
      </c>
    </row>
    <row r="38" spans="2:5" ht="15.75" thickBot="1">
      <c r="B38" s="8">
        <v>3</v>
      </c>
      <c r="C38" s="8">
        <v>4</v>
      </c>
      <c r="D38" s="9">
        <v>81</v>
      </c>
      <c r="E38">
        <f t="shared" ref="E38:E40" si="0">POWER(B38,C38)</f>
        <v>81</v>
      </c>
    </row>
    <row r="39" spans="2:5" ht="15.75" thickBot="1">
      <c r="B39" s="8">
        <v>5</v>
      </c>
      <c r="C39" s="8">
        <v>2</v>
      </c>
      <c r="D39" s="9">
        <v>25</v>
      </c>
      <c r="E39">
        <f t="shared" si="0"/>
        <v>25</v>
      </c>
    </row>
    <row r="40" spans="2:5" ht="15.75" thickBot="1">
      <c r="B40" s="8">
        <v>5</v>
      </c>
      <c r="C40" s="8">
        <v>4</v>
      </c>
      <c r="D40" s="9">
        <v>625</v>
      </c>
      <c r="E40">
        <f t="shared" si="0"/>
        <v>625</v>
      </c>
    </row>
    <row r="42" spans="2:5">
      <c r="C42" s="20" t="s">
        <v>69</v>
      </c>
    </row>
    <row r="43" spans="2:5" ht="15.75" thickBot="1"/>
    <row r="44" spans="2:5" ht="15.75" thickBot="1">
      <c r="B44" s="77" t="s">
        <v>51</v>
      </c>
      <c r="C44" s="78"/>
      <c r="D44" s="7" t="s">
        <v>52</v>
      </c>
      <c r="E44" t="s">
        <v>72</v>
      </c>
    </row>
    <row r="45" spans="2:5" ht="15.75" thickBot="1">
      <c r="B45" s="8">
        <v>2</v>
      </c>
      <c r="C45" s="8">
        <v>3</v>
      </c>
      <c r="D45" s="14">
        <v>6</v>
      </c>
      <c r="E45">
        <f>PRODUCT(B45,C45)</f>
        <v>6</v>
      </c>
    </row>
    <row r="46" spans="2:5" ht="15.75" thickBot="1">
      <c r="B46" s="8">
        <v>5</v>
      </c>
      <c r="C46" s="8">
        <v>10</v>
      </c>
      <c r="D46" s="9" t="s">
        <v>50</v>
      </c>
      <c r="E46">
        <f t="shared" ref="E46:E47" si="1">PRODUCT(B46,C46)</f>
        <v>50</v>
      </c>
    </row>
    <row r="47" spans="2:5" ht="15.75" thickBot="1">
      <c r="B47" s="8">
        <v>3</v>
      </c>
      <c r="C47" s="8">
        <v>7</v>
      </c>
      <c r="D47" s="9" t="s">
        <v>50</v>
      </c>
      <c r="E47">
        <f t="shared" si="1"/>
        <v>21</v>
      </c>
    </row>
    <row r="48" spans="2:5" ht="15.75" thickBot="1">
      <c r="B48" s="79"/>
      <c r="C48" s="80"/>
      <c r="D48" s="9">
        <v>6300</v>
      </c>
      <c r="E48">
        <f>PRODUCT(E45,E46,E47)</f>
        <v>6300</v>
      </c>
    </row>
    <row r="50" spans="2:5" ht="15.75" thickBot="1">
      <c r="C50" s="20" t="s">
        <v>70</v>
      </c>
    </row>
    <row r="51" spans="2:5" ht="15.75" thickBot="1">
      <c r="B51" s="7" t="s">
        <v>53</v>
      </c>
      <c r="C51" s="7" t="s">
        <v>54</v>
      </c>
      <c r="D51" t="s">
        <v>72</v>
      </c>
    </row>
    <row r="52" spans="2:5" ht="15.75" thickBot="1">
      <c r="B52" s="8" t="s">
        <v>55</v>
      </c>
      <c r="C52" s="9" t="s">
        <v>56</v>
      </c>
      <c r="D52" t="str">
        <f>PROPER(B52)</f>
        <v>Alan Jones</v>
      </c>
    </row>
    <row r="53" spans="2:5" ht="15.75" thickBot="1">
      <c r="B53" s="8" t="s">
        <v>57</v>
      </c>
      <c r="C53" s="9" t="s">
        <v>50</v>
      </c>
      <c r="D53" t="str">
        <f t="shared" ref="D53:D56" si="2">PROPER(B53)</f>
        <v>Bob Smith</v>
      </c>
    </row>
    <row r="54" spans="2:5" ht="15.75" thickBot="1">
      <c r="B54" s="8" t="s">
        <v>58</v>
      </c>
      <c r="C54" s="9" t="s">
        <v>50</v>
      </c>
      <c r="D54" t="str">
        <f t="shared" si="2"/>
        <v>Carol Williams</v>
      </c>
    </row>
    <row r="55" spans="2:5" ht="15.75" thickBot="1">
      <c r="B55" s="8" t="s">
        <v>59</v>
      </c>
      <c r="C55" s="9" t="s">
        <v>50</v>
      </c>
      <c r="D55" t="str">
        <f t="shared" si="2"/>
        <v>Cardiff</v>
      </c>
    </row>
    <row r="56" spans="2:5" ht="15.75" thickBot="1">
      <c r="B56" s="8" t="s">
        <v>60</v>
      </c>
      <c r="C56" s="9" t="s">
        <v>50</v>
      </c>
      <c r="D56" t="str">
        <f t="shared" si="2"/>
        <v>Abc123</v>
      </c>
    </row>
    <row r="59" spans="2:5">
      <c r="C59" s="20" t="s">
        <v>71</v>
      </c>
    </row>
    <row r="60" spans="2:5">
      <c r="B60" t="s">
        <v>61</v>
      </c>
      <c r="C60" t="s">
        <v>62</v>
      </c>
      <c r="D60" t="s">
        <v>63</v>
      </c>
      <c r="E60" t="s">
        <v>72</v>
      </c>
    </row>
    <row r="61" spans="2:5">
      <c r="B61" t="s">
        <v>1</v>
      </c>
      <c r="C61">
        <v>3</v>
      </c>
      <c r="D61" t="s">
        <v>64</v>
      </c>
      <c r="E61" t="e" cm="1">
        <f t="array" ref="E61">REPT(A,Table1[[#This Row],[Number Of Repeats]])</f>
        <v>#NAME?</v>
      </c>
    </row>
    <row r="62" spans="2:5">
      <c r="B62" t="s">
        <v>65</v>
      </c>
      <c r="C62">
        <v>3</v>
      </c>
      <c r="D62" t="s">
        <v>50</v>
      </c>
      <c r="E62" t="e">
        <f>#REF!</f>
        <v>#REF!</v>
      </c>
    </row>
    <row r="63" spans="2:5">
      <c r="B63" t="s">
        <v>66</v>
      </c>
      <c r="C63">
        <v>10</v>
      </c>
      <c r="D63" t="s">
        <v>50</v>
      </c>
      <c r="E63" t="e">
        <f>#REF!</f>
        <v>#REF!</v>
      </c>
    </row>
    <row r="64" spans="2:5">
      <c r="B64" t="s">
        <v>67</v>
      </c>
      <c r="C64">
        <v>10</v>
      </c>
      <c r="D64" t="s">
        <v>50</v>
      </c>
      <c r="E64" t="e">
        <f>#REF!</f>
        <v>#REF!</v>
      </c>
    </row>
    <row r="66" spans="2:7">
      <c r="B66" t="s">
        <v>1</v>
      </c>
      <c r="C66">
        <v>3</v>
      </c>
      <c r="D66" t="str">
        <f>REPT(B66,C66)</f>
        <v>AAA</v>
      </c>
    </row>
    <row r="67" spans="2:7">
      <c r="B67" t="s">
        <v>65</v>
      </c>
      <c r="C67">
        <v>3</v>
      </c>
      <c r="D67" t="str">
        <f t="shared" ref="D67:D69" si="3">REPT(B67,C67)</f>
        <v>ABABAB</v>
      </c>
    </row>
    <row r="68" spans="2:7">
      <c r="B68" t="s">
        <v>66</v>
      </c>
      <c r="C68">
        <v>10</v>
      </c>
      <c r="D68" t="str">
        <f t="shared" si="3"/>
        <v>----------</v>
      </c>
    </row>
    <row r="69" spans="2:7">
      <c r="B69" t="s">
        <v>67</v>
      </c>
      <c r="C69">
        <v>10</v>
      </c>
      <c r="D69" t="str">
        <f t="shared" si="3"/>
        <v>||||||||||</v>
      </c>
    </row>
    <row r="75" spans="2:7">
      <c r="C75" s="68" t="s">
        <v>73</v>
      </c>
      <c r="D75" s="68"/>
    </row>
    <row r="77" spans="2:7" ht="15.75" thickBot="1"/>
    <row r="78" spans="2:7" ht="15.75" thickBot="1">
      <c r="B78" s="25" t="s">
        <v>74</v>
      </c>
      <c r="C78" s="26" t="s">
        <v>52</v>
      </c>
      <c r="D78" s="26" t="s">
        <v>75</v>
      </c>
      <c r="E78" s="27" t="s">
        <v>76</v>
      </c>
      <c r="F78" s="26" t="s">
        <v>77</v>
      </c>
      <c r="G78" s="26" t="s">
        <v>78</v>
      </c>
    </row>
    <row r="79" spans="2:7" ht="15.75" thickBot="1">
      <c r="B79" s="16">
        <v>1</v>
      </c>
      <c r="C79" s="28" t="s">
        <v>79</v>
      </c>
      <c r="D79" s="28" t="s">
        <v>80</v>
      </c>
      <c r="E79" s="29">
        <v>4270</v>
      </c>
      <c r="F79" s="30">
        <v>42375</v>
      </c>
      <c r="G79" s="28" t="s">
        <v>81</v>
      </c>
    </row>
    <row r="80" spans="2:7" ht="30.75" thickBot="1">
      <c r="B80" s="16">
        <v>2</v>
      </c>
      <c r="C80" s="28" t="s">
        <v>82</v>
      </c>
      <c r="D80" s="28" t="s">
        <v>80</v>
      </c>
      <c r="E80" s="29">
        <v>8239</v>
      </c>
      <c r="F80" s="30">
        <v>42376</v>
      </c>
      <c r="G80" s="28" t="s">
        <v>83</v>
      </c>
    </row>
    <row r="81" spans="2:7" ht="15.75" thickBot="1">
      <c r="B81" s="16">
        <v>3</v>
      </c>
      <c r="C81" s="28" t="s">
        <v>84</v>
      </c>
      <c r="D81" s="28" t="s">
        <v>85</v>
      </c>
      <c r="E81" s="29">
        <v>617</v>
      </c>
      <c r="F81" s="30">
        <v>42377</v>
      </c>
      <c r="G81" s="28" t="s">
        <v>81</v>
      </c>
    </row>
    <row r="82" spans="2:7" ht="15.75" thickBot="1">
      <c r="B82" s="16">
        <v>4</v>
      </c>
      <c r="C82" s="28" t="s">
        <v>84</v>
      </c>
      <c r="D82" s="28" t="s">
        <v>85</v>
      </c>
      <c r="E82" s="29">
        <v>8384</v>
      </c>
      <c r="F82" s="30">
        <v>42379</v>
      </c>
      <c r="G82" s="28" t="s">
        <v>86</v>
      </c>
    </row>
    <row r="83" spans="2:7" ht="15.75" thickBot="1">
      <c r="B83" s="16">
        <v>5</v>
      </c>
      <c r="C83" s="28" t="s">
        <v>87</v>
      </c>
      <c r="D83" s="28" t="s">
        <v>80</v>
      </c>
      <c r="E83" s="29">
        <v>2626</v>
      </c>
      <c r="F83" s="30">
        <v>42379</v>
      </c>
      <c r="G83" s="28" t="s">
        <v>88</v>
      </c>
    </row>
    <row r="84" spans="2:7" ht="15.75" thickBot="1">
      <c r="B84" s="16">
        <v>6</v>
      </c>
      <c r="C84" s="28" t="s">
        <v>89</v>
      </c>
      <c r="D84" s="28" t="s">
        <v>85</v>
      </c>
      <c r="E84" s="29">
        <v>3610</v>
      </c>
      <c r="F84" s="30">
        <v>42380</v>
      </c>
      <c r="G84" s="28" t="s">
        <v>81</v>
      </c>
    </row>
    <row r="85" spans="2:7" ht="15.75" thickBot="1">
      <c r="B85" s="16">
        <v>7</v>
      </c>
      <c r="C85" s="28" t="s">
        <v>82</v>
      </c>
      <c r="D85" s="28" t="s">
        <v>80</v>
      </c>
      <c r="E85" s="29">
        <v>9062</v>
      </c>
      <c r="F85" s="30">
        <v>42380</v>
      </c>
      <c r="G85" s="28" t="s">
        <v>90</v>
      </c>
    </row>
    <row r="86" spans="2:7" ht="15.75" thickBot="1">
      <c r="B86" s="16">
        <v>8</v>
      </c>
      <c r="C86" s="28" t="s">
        <v>84</v>
      </c>
      <c r="D86" s="28" t="s">
        <v>85</v>
      </c>
      <c r="E86" s="29">
        <v>6906</v>
      </c>
      <c r="F86" s="30">
        <v>42385</v>
      </c>
      <c r="G86" s="28" t="s">
        <v>91</v>
      </c>
    </row>
    <row r="87" spans="2:7" ht="15.75" thickBot="1">
      <c r="B87" s="16">
        <v>9</v>
      </c>
      <c r="C87" s="28" t="s">
        <v>92</v>
      </c>
      <c r="D87" s="28" t="s">
        <v>85</v>
      </c>
      <c r="E87" s="29">
        <v>2417</v>
      </c>
      <c r="F87" s="30">
        <v>42385</v>
      </c>
      <c r="G87" s="28" t="s">
        <v>93</v>
      </c>
    </row>
    <row r="88" spans="2:7" ht="15.75" thickBot="1">
      <c r="B88" s="16">
        <v>10</v>
      </c>
      <c r="C88" s="28" t="s">
        <v>92</v>
      </c>
      <c r="D88" s="28" t="s">
        <v>85</v>
      </c>
      <c r="E88" s="29">
        <v>7431</v>
      </c>
      <c r="F88" s="30">
        <v>42385</v>
      </c>
      <c r="G88" s="28" t="s">
        <v>86</v>
      </c>
    </row>
    <row r="89" spans="2:7" ht="15.75" thickBot="1">
      <c r="B89" s="16">
        <v>11</v>
      </c>
      <c r="C89" s="28" t="s">
        <v>84</v>
      </c>
      <c r="D89" s="28" t="s">
        <v>85</v>
      </c>
      <c r="E89" s="29">
        <v>8250</v>
      </c>
      <c r="F89" s="30">
        <v>42385</v>
      </c>
      <c r="G89" s="28" t="s">
        <v>88</v>
      </c>
    </row>
    <row r="90" spans="2:7" ht="15.75" thickBot="1">
      <c r="B90" s="16">
        <v>12</v>
      </c>
      <c r="C90" s="28" t="s">
        <v>82</v>
      </c>
      <c r="D90" s="28" t="s">
        <v>80</v>
      </c>
      <c r="E90" s="29">
        <v>7012</v>
      </c>
      <c r="F90" s="30">
        <v>42387</v>
      </c>
      <c r="G90" s="28" t="s">
        <v>81</v>
      </c>
    </row>
    <row r="91" spans="2:7" ht="15.75" thickBot="1">
      <c r="B91" s="16">
        <v>13</v>
      </c>
      <c r="C91" s="28" t="s">
        <v>79</v>
      </c>
      <c r="D91" s="28" t="s">
        <v>80</v>
      </c>
      <c r="E91" s="29">
        <v>1903</v>
      </c>
      <c r="F91" s="30">
        <v>42389</v>
      </c>
      <c r="G91" s="28" t="s">
        <v>88</v>
      </c>
    </row>
    <row r="92" spans="2:7" ht="15.75" thickBot="1">
      <c r="B92" s="16">
        <v>14</v>
      </c>
      <c r="C92" s="28" t="s">
        <v>82</v>
      </c>
      <c r="D92" s="28" t="s">
        <v>80</v>
      </c>
      <c r="E92" s="29">
        <v>2824</v>
      </c>
      <c r="F92" s="30">
        <v>42391</v>
      </c>
      <c r="G92" s="28" t="s">
        <v>86</v>
      </c>
    </row>
    <row r="93" spans="2:7" ht="15.75" thickBot="1">
      <c r="B93" s="11">
        <v>15</v>
      </c>
      <c r="C93" s="31" t="s">
        <v>92</v>
      </c>
      <c r="D93" s="31" t="s">
        <v>85</v>
      </c>
      <c r="E93" s="32">
        <v>6946</v>
      </c>
      <c r="F93" s="33">
        <v>42393</v>
      </c>
      <c r="G93" s="31" t="s">
        <v>93</v>
      </c>
    </row>
    <row r="94" spans="2:7" ht="30.75" thickBot="1">
      <c r="B94" s="16">
        <v>16</v>
      </c>
      <c r="C94" s="28" t="s">
        <v>84</v>
      </c>
      <c r="D94" s="28" t="s">
        <v>85</v>
      </c>
      <c r="E94" s="34">
        <v>2320</v>
      </c>
      <c r="F94" s="35">
        <v>42396</v>
      </c>
      <c r="G94" s="28" t="s">
        <v>83</v>
      </c>
    </row>
    <row r="95" spans="2:7" ht="15.75" thickBot="1">
      <c r="B95" s="16">
        <v>17</v>
      </c>
      <c r="C95" s="28" t="s">
        <v>84</v>
      </c>
      <c r="D95" s="28" t="s">
        <v>85</v>
      </c>
      <c r="E95" s="34">
        <v>2116</v>
      </c>
      <c r="F95" s="35">
        <v>42397</v>
      </c>
      <c r="G95" s="28" t="s">
        <v>81</v>
      </c>
    </row>
    <row r="96" spans="2:7" ht="30.75" thickBot="1">
      <c r="B96" s="16">
        <v>18</v>
      </c>
      <c r="C96" s="28" t="s">
        <v>84</v>
      </c>
      <c r="D96" s="28" t="s">
        <v>85</v>
      </c>
      <c r="E96" s="34">
        <v>1135</v>
      </c>
      <c r="F96" s="35">
        <v>42399</v>
      </c>
      <c r="G96" s="28" t="s">
        <v>83</v>
      </c>
    </row>
    <row r="97" spans="2:7" ht="30.75" thickBot="1">
      <c r="B97" s="16">
        <v>19</v>
      </c>
      <c r="C97" s="28" t="s">
        <v>82</v>
      </c>
      <c r="D97" s="28" t="s">
        <v>80</v>
      </c>
      <c r="E97" s="34">
        <v>3595</v>
      </c>
      <c r="F97" s="35">
        <v>42399</v>
      </c>
      <c r="G97" s="28" t="s">
        <v>83</v>
      </c>
    </row>
    <row r="98" spans="2:7" ht="15.75" thickBot="1">
      <c r="B98" s="16">
        <v>20</v>
      </c>
      <c r="C98" s="28" t="s">
        <v>92</v>
      </c>
      <c r="D98" s="28" t="s">
        <v>85</v>
      </c>
      <c r="E98" s="34">
        <v>1161</v>
      </c>
      <c r="F98" s="35">
        <v>42402</v>
      </c>
      <c r="G98" s="28" t="s">
        <v>81</v>
      </c>
    </row>
    <row r="99" spans="2:7" ht="15.75" thickBot="1">
      <c r="B99" s="16">
        <v>21</v>
      </c>
      <c r="C99" s="28" t="s">
        <v>89</v>
      </c>
      <c r="D99" s="28" t="s">
        <v>85</v>
      </c>
      <c r="E99" s="34">
        <v>2256</v>
      </c>
      <c r="F99" s="35">
        <v>42404</v>
      </c>
      <c r="G99" s="28" t="s">
        <v>93</v>
      </c>
    </row>
    <row r="100" spans="2:7" ht="15.75" thickBot="1">
      <c r="B100" s="16">
        <v>22</v>
      </c>
      <c r="C100" s="28" t="s">
        <v>84</v>
      </c>
      <c r="D100" s="28" t="s">
        <v>85</v>
      </c>
      <c r="E100" s="34">
        <v>1004</v>
      </c>
      <c r="F100" s="35">
        <v>42411</v>
      </c>
      <c r="G100" s="28" t="s">
        <v>91</v>
      </c>
    </row>
    <row r="101" spans="2:7" ht="15.75" thickBot="1">
      <c r="B101" s="16">
        <v>23</v>
      </c>
      <c r="C101" s="28" t="s">
        <v>84</v>
      </c>
      <c r="D101" s="28" t="s">
        <v>85</v>
      </c>
      <c r="E101" s="34">
        <v>3642</v>
      </c>
      <c r="F101" s="35">
        <v>42414</v>
      </c>
      <c r="G101" s="28" t="s">
        <v>86</v>
      </c>
    </row>
    <row r="102" spans="2:7" ht="15.75" thickBot="1">
      <c r="B102" s="16">
        <v>24</v>
      </c>
      <c r="C102" s="28" t="s">
        <v>84</v>
      </c>
      <c r="D102" s="28" t="s">
        <v>85</v>
      </c>
      <c r="E102" s="34">
        <v>4582</v>
      </c>
      <c r="F102" s="35">
        <v>42417</v>
      </c>
      <c r="G102" s="28" t="s">
        <v>81</v>
      </c>
    </row>
    <row r="103" spans="2:7" ht="30.75" thickBot="1">
      <c r="B103" s="16">
        <v>25</v>
      </c>
      <c r="C103" s="28" t="s">
        <v>87</v>
      </c>
      <c r="D103" s="28" t="s">
        <v>80</v>
      </c>
      <c r="E103" s="34">
        <v>3559</v>
      </c>
      <c r="F103" s="35">
        <v>42417</v>
      </c>
      <c r="G103" s="28" t="s">
        <v>83</v>
      </c>
    </row>
    <row r="104" spans="2:7" ht="15.75" thickBot="1">
      <c r="B104" s="16">
        <v>26</v>
      </c>
      <c r="C104" s="28" t="s">
        <v>79</v>
      </c>
      <c r="D104" s="28" t="s">
        <v>80</v>
      </c>
      <c r="E104" s="34">
        <v>5154</v>
      </c>
      <c r="F104" s="35">
        <v>42417</v>
      </c>
      <c r="G104" s="28" t="s">
        <v>90</v>
      </c>
    </row>
    <row r="105" spans="2:7" ht="15.75" thickBot="1">
      <c r="B105" s="16">
        <v>27</v>
      </c>
      <c r="C105" s="28" t="s">
        <v>94</v>
      </c>
      <c r="D105" s="28" t="s">
        <v>85</v>
      </c>
      <c r="E105" s="34">
        <v>7388</v>
      </c>
      <c r="F105" s="35">
        <v>42418</v>
      </c>
      <c r="G105" s="28" t="s">
        <v>93</v>
      </c>
    </row>
    <row r="106" spans="2:7" ht="15.75" thickBot="1">
      <c r="B106" s="16">
        <v>28</v>
      </c>
      <c r="C106" s="28" t="s">
        <v>87</v>
      </c>
      <c r="D106" s="28" t="s">
        <v>80</v>
      </c>
      <c r="E106" s="34">
        <v>7163</v>
      </c>
      <c r="F106" s="35">
        <v>42418</v>
      </c>
      <c r="G106" s="28" t="s">
        <v>81</v>
      </c>
    </row>
    <row r="107" spans="2:7" ht="15.75" thickBot="1">
      <c r="B107" s="16">
        <v>29</v>
      </c>
      <c r="C107" s="28" t="s">
        <v>87</v>
      </c>
      <c r="D107" s="28" t="s">
        <v>80</v>
      </c>
      <c r="E107" s="34">
        <v>5101</v>
      </c>
      <c r="F107" s="35">
        <v>42420</v>
      </c>
      <c r="G107" s="28" t="s">
        <v>88</v>
      </c>
    </row>
    <row r="108" spans="2:7" ht="15.75" thickBot="1">
      <c r="B108" s="16">
        <v>30</v>
      </c>
      <c r="C108" s="28" t="s">
        <v>92</v>
      </c>
      <c r="D108" s="28" t="s">
        <v>85</v>
      </c>
      <c r="E108" s="34">
        <v>7602</v>
      </c>
      <c r="F108" s="35">
        <v>42421</v>
      </c>
      <c r="G108" s="28" t="s">
        <v>93</v>
      </c>
    </row>
    <row r="111" spans="2:7">
      <c r="B111" s="6" t="s">
        <v>100</v>
      </c>
      <c r="C111" s="60" t="s">
        <v>107</v>
      </c>
      <c r="D111" s="59"/>
    </row>
    <row r="112" spans="2:7">
      <c r="B112" s="6"/>
      <c r="C112" s="36"/>
    </row>
    <row r="113" spans="2:4">
      <c r="B113" s="6"/>
      <c r="C113" t="s">
        <v>109</v>
      </c>
      <c r="D113">
        <f>COUNTIF(D79:D108,"Fruit")</f>
        <v>18</v>
      </c>
    </row>
    <row r="114" spans="2:4">
      <c r="B114" s="6"/>
      <c r="C114" t="s">
        <v>110</v>
      </c>
      <c r="D114">
        <f>COUNTIF(D80:D109,"vegetables")</f>
        <v>11</v>
      </c>
    </row>
    <row r="115" spans="2:4">
      <c r="B115" s="6" t="s">
        <v>101</v>
      </c>
      <c r="C115" s="60" t="s">
        <v>108</v>
      </c>
    </row>
    <row r="116" spans="2:4">
      <c r="B116" s="6"/>
      <c r="C116" s="61" t="s">
        <v>111</v>
      </c>
      <c r="D116">
        <f>SUMIF(C79:C108,"apple",E79:E108)</f>
        <v>25557</v>
      </c>
    </row>
    <row r="117" spans="2:4">
      <c r="B117" s="6"/>
      <c r="C117" s="61" t="s">
        <v>112</v>
      </c>
      <c r="D117">
        <f>SUMIF(C80:C109,"Banana",E80:E109)</f>
        <v>38956</v>
      </c>
    </row>
    <row r="118" spans="2:4">
      <c r="B118" s="6" t="s">
        <v>102</v>
      </c>
      <c r="C118" s="60" t="s">
        <v>102</v>
      </c>
    </row>
    <row r="119" spans="2:4">
      <c r="B119" s="6"/>
      <c r="D119">
        <f>COUNTA(C79:C108)</f>
        <v>30</v>
      </c>
    </row>
    <row r="120" spans="2:4">
      <c r="B120" s="6" t="s">
        <v>103</v>
      </c>
      <c r="C120" s="60" t="s">
        <v>106</v>
      </c>
    </row>
    <row r="121" spans="2:4">
      <c r="D121">
        <f>COUNTIFS(C79:C108, "Apple", G79:G108, "Canada")+COUNTIFS(C79:C108, "banana", G79:G108, "Canada")+COUNTIFS(C79:C108, "Apple", G79:G108, "united kingdom")+COUNTIFS(C79:C108, "banana", G79:G108, "united kingdom")</f>
        <v>5</v>
      </c>
    </row>
    <row r="122" spans="2:4">
      <c r="B122" s="6"/>
      <c r="C122" s="3" t="s">
        <v>104</v>
      </c>
    </row>
    <row r="124" spans="2:4">
      <c r="B124" s="4" t="s">
        <v>105</v>
      </c>
      <c r="C124" s="24">
        <f>SUMIFS(E79:E108, C79:C108, "Apple", G79:G108, "Canada") + SUMIFS(E79:E108, C79:C108, "Apple", G79:G108, "United Kingdom") + SUMIFS(E79:E108, C79:C108, "Banana", G79:G108, "Canada") + SUMIFS(E79:E108, C79:C108, "Banana", G79:G108, "United Kingdom")</f>
        <v>22912</v>
      </c>
    </row>
    <row r="131" spans="2:6">
      <c r="C131" s="68" t="s">
        <v>113</v>
      </c>
      <c r="D131" s="68"/>
      <c r="E131" s="68"/>
    </row>
    <row r="132" spans="2:6">
      <c r="C132" s="71" t="s">
        <v>114</v>
      </c>
      <c r="D132" s="71"/>
      <c r="E132" s="71"/>
    </row>
    <row r="134" spans="2:6" ht="15.75" thickBot="1"/>
    <row r="135" spans="2:6">
      <c r="B135" s="81" t="s">
        <v>115</v>
      </c>
      <c r="C135" s="84" t="s">
        <v>116</v>
      </c>
      <c r="D135" s="84" t="s">
        <v>117</v>
      </c>
      <c r="E135" s="37"/>
    </row>
    <row r="136" spans="2:6">
      <c r="B136" s="82"/>
      <c r="C136" s="85"/>
      <c r="D136" s="85"/>
      <c r="E136" s="38"/>
      <c r="F136" t="s">
        <v>143</v>
      </c>
    </row>
    <row r="137" spans="2:6" ht="30.75" thickBot="1">
      <c r="B137" s="83"/>
      <c r="C137" s="86"/>
      <c r="D137" s="86"/>
      <c r="E137" s="39" t="s">
        <v>118</v>
      </c>
    </row>
    <row r="138" spans="2:6" ht="30.75" thickBot="1">
      <c r="B138" s="2" t="s">
        <v>119</v>
      </c>
      <c r="C138" s="2" t="s">
        <v>120</v>
      </c>
      <c r="D138" s="2" t="s">
        <v>121</v>
      </c>
      <c r="E138" s="2" t="s">
        <v>122</v>
      </c>
      <c r="F138" t="str">
        <f>C138&amp;" "&amp;D138</f>
        <v>Vishal Mohan</v>
      </c>
    </row>
    <row r="139" spans="2:6" ht="30.75" thickBot="1">
      <c r="B139" s="2" t="s">
        <v>123</v>
      </c>
      <c r="C139" s="2" t="s">
        <v>124</v>
      </c>
      <c r="D139" s="2" t="s">
        <v>125</v>
      </c>
      <c r="E139" s="2" t="s">
        <v>126</v>
      </c>
      <c r="F139" t="str">
        <f t="shared" ref="F139:F143" si="4">C139&amp;" "&amp;D139</f>
        <v>John Mathew</v>
      </c>
    </row>
    <row r="140" spans="2:6" ht="30.75" thickBot="1">
      <c r="B140" s="2" t="s">
        <v>127</v>
      </c>
      <c r="C140" s="2" t="s">
        <v>128</v>
      </c>
      <c r="D140" s="2" t="s">
        <v>129</v>
      </c>
      <c r="E140" s="2" t="s">
        <v>130</v>
      </c>
      <c r="F140" t="str">
        <f t="shared" si="4"/>
        <v>Jamemah Powel</v>
      </c>
    </row>
    <row r="141" spans="2:6" ht="60.75" thickBot="1">
      <c r="B141" s="2" t="s">
        <v>131</v>
      </c>
      <c r="C141" s="2" t="s">
        <v>132</v>
      </c>
      <c r="D141" s="2" t="s">
        <v>133</v>
      </c>
      <c r="E141" s="2" t="s">
        <v>134</v>
      </c>
      <c r="F141" t="str">
        <f t="shared" si="4"/>
        <v>Arundhati Swaminathan</v>
      </c>
    </row>
    <row r="142" spans="2:6" ht="30.75" thickBot="1">
      <c r="B142" s="2" t="s">
        <v>135</v>
      </c>
      <c r="C142" s="2" t="s">
        <v>136</v>
      </c>
      <c r="D142" s="2" t="s">
        <v>137</v>
      </c>
      <c r="E142" s="2" t="s">
        <v>138</v>
      </c>
      <c r="F142" t="str">
        <f t="shared" si="4"/>
        <v>Peter Potter</v>
      </c>
    </row>
    <row r="143" spans="2:6" ht="30.75" thickBot="1">
      <c r="B143" s="2" t="s">
        <v>139</v>
      </c>
      <c r="C143" s="2" t="s">
        <v>140</v>
      </c>
      <c r="D143" s="2" t="s">
        <v>141</v>
      </c>
      <c r="E143" s="2" t="s">
        <v>142</v>
      </c>
      <c r="F143" t="str">
        <f t="shared" si="4"/>
        <v>Roger Williams</v>
      </c>
    </row>
    <row r="148" spans="2:17">
      <c r="C148" s="68" t="s">
        <v>144</v>
      </c>
      <c r="D148" s="68"/>
    </row>
    <row r="149" spans="2:17">
      <c r="C149" s="71"/>
      <c r="D149" s="71"/>
    </row>
    <row r="151" spans="2:17" ht="15.75" thickBot="1"/>
    <row r="152" spans="2:17" ht="15" customHeight="1" thickBot="1">
      <c r="B152" s="40" t="s">
        <v>145</v>
      </c>
      <c r="C152" s="41" t="s">
        <v>116</v>
      </c>
      <c r="D152" s="41" t="s">
        <v>146</v>
      </c>
      <c r="E152" s="42" t="s">
        <v>147</v>
      </c>
      <c r="F152" s="43" t="s">
        <v>148</v>
      </c>
      <c r="G152" s="44" t="s">
        <v>0</v>
      </c>
      <c r="I152" s="50" t="s">
        <v>193</v>
      </c>
      <c r="J152" s="72" t="s">
        <v>195</v>
      </c>
      <c r="K152" s="75" t="s">
        <v>3</v>
      </c>
    </row>
    <row r="153" spans="2:17" ht="15.75" thickBot="1">
      <c r="B153" s="17">
        <v>1</v>
      </c>
      <c r="C153" s="45" t="s">
        <v>149</v>
      </c>
      <c r="D153" s="45" t="s">
        <v>22</v>
      </c>
      <c r="E153" s="46">
        <v>15625</v>
      </c>
      <c r="F153" s="47" t="e" cm="1">
        <f t="array" aca="1" ref="F153" ca="1">_xlfn.IFS(E153&lt;1,"5%",E153&lt;5001,"10%",E153&lt;10001,"15%",E153&lt;15001,"20%",E153&lt;20001,"25%",E153&lt;25001,"30%")</f>
        <v>#NAME?</v>
      </c>
      <c r="G153" s="2" t="e" cm="1">
        <f t="array" aca="1" ref="G153" ca="1">_xlfn.IFS(E153&lt;1,"A",E153&lt;5001,"B",E153&lt;10001,"C",E153&lt;15001,"D",E153&lt;20001,"E",E153&lt;25001,"F")</f>
        <v>#NAME?</v>
      </c>
      <c r="I153" s="51"/>
      <c r="J153" s="73"/>
      <c r="K153" s="75"/>
    </row>
    <row r="154" spans="2:17" ht="15.75" thickBot="1">
      <c r="B154" s="17">
        <v>2</v>
      </c>
      <c r="C154" s="45" t="s">
        <v>151</v>
      </c>
      <c r="D154" s="45" t="s">
        <v>22</v>
      </c>
      <c r="E154" s="46">
        <v>12500</v>
      </c>
      <c r="F154" s="47" t="e" cm="1">
        <f t="array" aca="1" ref="F154" ca="1">_xlfn.IFS(E154&lt;1,"5%",E154&lt;5001,"10%",E154&lt;10001,"15%",E154&lt;15001,"20%",E154&lt;20001,"25%",E154&lt;25001,"30%")</f>
        <v>#NAME?</v>
      </c>
      <c r="G154" s="2" t="e" cm="1">
        <f t="array" aca="1" ref="G154" ca="1">_xlfn.IFS(E154&lt;1,"A",E154&lt;5001,"B",E154&lt;10001,"C",E154&lt;15001,"D",E154&lt;20001,"E",E154&lt;25001,"F")</f>
        <v>#NAME?</v>
      </c>
      <c r="I154" s="52" t="s">
        <v>194</v>
      </c>
      <c r="J154" s="74"/>
      <c r="K154" s="76"/>
    </row>
    <row r="155" spans="2:17" ht="15.75" thickBot="1">
      <c r="B155" s="17">
        <v>3</v>
      </c>
      <c r="C155" s="45" t="s">
        <v>152</v>
      </c>
      <c r="D155" s="45" t="s">
        <v>153</v>
      </c>
      <c r="E155" s="46">
        <v>8750</v>
      </c>
      <c r="F155" s="47" t="e" cm="1">
        <f t="array" aca="1" ref="F155" ca="1">_xlfn.IFS(E155&lt;1,"5%",E155&lt;5001,"10%",E155&lt;10001,"15%",E155&lt;15001,"20%",E155&lt;20001,"25%",E155&lt;25001,"30%")</f>
        <v>#NAME?</v>
      </c>
      <c r="G155" s="2" t="e" cm="1">
        <f t="array" aca="1" ref="G155" ca="1">_xlfn.IFS(E155&lt;1,"A",E155&lt;5001,"B",E155&lt;10001,"C",E155&lt;15001,"D",E155&lt;20001,"E",E155&lt;25001,"F")</f>
        <v>#NAME?</v>
      </c>
      <c r="I155" s="1">
        <v>1</v>
      </c>
      <c r="J155" s="47">
        <v>0.05</v>
      </c>
      <c r="K155" s="2" t="s">
        <v>1</v>
      </c>
      <c r="Q155" t="e" cm="1">
        <f t="array" aca="1" ref="Q155" ca="1">_xlfn.IFS(E153&lt;1,"A",E153&lt;5001,"B",E153&lt;10001,"C",E153&lt;15001,"D",E153&lt;20001,"E",E153&lt;25001,"F")</f>
        <v>#NAME?</v>
      </c>
    </row>
    <row r="156" spans="2:17" ht="15.75" thickBot="1">
      <c r="B156" s="17">
        <v>4</v>
      </c>
      <c r="C156" s="45" t="s">
        <v>154</v>
      </c>
      <c r="D156" s="45" t="s">
        <v>155</v>
      </c>
      <c r="E156" s="46">
        <v>15000</v>
      </c>
      <c r="F156" s="47" t="e" cm="1">
        <f t="array" aca="1" ref="F156" ca="1">_xlfn.IFS(E156&lt;1,"5%",E156&lt;5001,"10%",E156&lt;10001,"15%",E156&lt;15001,"20%",E156&lt;20001,"25%",E156&lt;25001,"30%")</f>
        <v>#NAME?</v>
      </c>
      <c r="G156" s="2" t="e" cm="1">
        <f t="array" aca="1" ref="G156" ca="1">_xlfn.IFS(E156&lt;1,"A",E156&lt;5001,"B",E156&lt;10001,"C",E156&lt;15001,"D",E156&lt;20001,"E",E156&lt;25001,"F")</f>
        <v>#NAME?</v>
      </c>
      <c r="I156" s="1">
        <v>5001</v>
      </c>
      <c r="J156" s="47">
        <v>0.1</v>
      </c>
      <c r="K156" s="2" t="s">
        <v>2</v>
      </c>
      <c r="N156" t="e" cm="1">
        <f t="array" aca="1" ref="N156" ca="1">_xlfn.IFS(E153&lt;1,"5%",E153&lt;5001,"10%",E153&lt;10001,"15%",E153&lt;15001,"20%",E153&lt;20001,"25%",E153&lt;25001,"30%")</f>
        <v>#NAME?</v>
      </c>
    </row>
    <row r="157" spans="2:17" ht="15.75" thickBot="1">
      <c r="B157" s="17">
        <v>5</v>
      </c>
      <c r="C157" s="45" t="s">
        <v>156</v>
      </c>
      <c r="D157" s="45" t="s">
        <v>155</v>
      </c>
      <c r="E157" s="46">
        <v>8875</v>
      </c>
      <c r="F157" s="47" t="e" cm="1">
        <f t="array" aca="1" ref="F157" ca="1">_xlfn.IFS(E157&lt;1,"5%",E157&lt;5001,"10%",E157&lt;10001,"15%",E157&lt;15001,"20%",E157&lt;20001,"25%",E157&lt;25001,"30%")</f>
        <v>#NAME?</v>
      </c>
      <c r="G157" s="2" t="e" cm="1">
        <f t="array" aca="1" ref="G157" ca="1">_xlfn.IFS(E157&lt;1,"A",E157&lt;5001,"B",E157&lt;10001,"C",E157&lt;15001,"D",E157&lt;20001,"E",E157&lt;25001,"F")</f>
        <v>#NAME?</v>
      </c>
      <c r="I157" s="1">
        <v>10001</v>
      </c>
      <c r="J157" s="47">
        <v>0.15</v>
      </c>
      <c r="K157" s="2" t="s">
        <v>196</v>
      </c>
    </row>
    <row r="158" spans="2:17" ht="15.75" thickBot="1">
      <c r="B158" s="17">
        <v>6</v>
      </c>
      <c r="C158" s="45" t="s">
        <v>157</v>
      </c>
      <c r="D158" s="45" t="s">
        <v>155</v>
      </c>
      <c r="E158" s="46">
        <v>8875</v>
      </c>
      <c r="F158" s="47" t="e" cm="1">
        <f t="array" aca="1" ref="F158" ca="1">_xlfn.IFS(E158&lt;1,"5%",E158&lt;5001,"10%",E158&lt;10001,"15%",E158&lt;15001,"20%",E158&lt;20001,"25%",E158&lt;25001,"30%")</f>
        <v>#NAME?</v>
      </c>
      <c r="G158" s="2" t="e" cm="1">
        <f t="array" aca="1" ref="G158" ca="1">_xlfn.IFS(E158&lt;1,"A",E158&lt;5001,"B",E158&lt;10001,"C",E158&lt;15001,"D",E158&lt;20001,"E",E158&lt;25001,"F")</f>
        <v>#NAME?</v>
      </c>
      <c r="I158" s="1">
        <v>15001</v>
      </c>
      <c r="J158" s="47">
        <v>0.2</v>
      </c>
      <c r="K158" s="2" t="s">
        <v>150</v>
      </c>
    </row>
    <row r="159" spans="2:17" ht="15.75" thickBot="1">
      <c r="B159" s="13">
        <v>7</v>
      </c>
      <c r="C159" s="45" t="s">
        <v>158</v>
      </c>
      <c r="D159" s="48" t="s">
        <v>22</v>
      </c>
      <c r="E159" s="49">
        <v>10625</v>
      </c>
      <c r="F159" s="47" t="e" cm="1">
        <f t="array" aca="1" ref="F159" ca="1">_xlfn.IFS(E159&lt;1,"5%",E159&lt;5001,"10%",E159&lt;10001,"15%",E159&lt;15001,"20%",E159&lt;20001,"25%",E159&lt;25001,"30%")</f>
        <v>#NAME?</v>
      </c>
      <c r="G159" s="2" t="e" cm="1">
        <f t="array" aca="1" ref="G159" ca="1">_xlfn.IFS(E159&lt;1,"A",E159&lt;5001,"B",E159&lt;10001,"C",E159&lt;15001,"D",E159&lt;20001,"E",E159&lt;25001,"F")</f>
        <v>#NAME?</v>
      </c>
      <c r="H159" s="70"/>
      <c r="I159" s="1">
        <v>20001</v>
      </c>
      <c r="J159" s="47">
        <v>0.25</v>
      </c>
      <c r="K159" s="2" t="s">
        <v>197</v>
      </c>
    </row>
    <row r="160" spans="2:17" ht="15.75" thickBot="1">
      <c r="B160" s="17">
        <v>8</v>
      </c>
      <c r="C160" s="45" t="s">
        <v>159</v>
      </c>
      <c r="D160" s="45" t="s">
        <v>153</v>
      </c>
      <c r="E160" s="46">
        <v>11250</v>
      </c>
      <c r="F160" s="47" t="e" cm="1">
        <f t="array" aca="1" ref="F160" ca="1">_xlfn.IFS(E160&lt;1,"5%",E160&lt;5001,"10%",E160&lt;10001,"15%",E160&lt;15001,"20%",E160&lt;20001,"25%",E160&lt;25001,"30%")</f>
        <v>#NAME?</v>
      </c>
      <c r="G160" s="2" t="e" cm="1">
        <f t="array" aca="1" ref="G160" ca="1">_xlfn.IFS(E160&lt;1,"A",E160&lt;5001,"B",E160&lt;10001,"C",E160&lt;15001,"D",E160&lt;20001,"E",E160&lt;25001,"F")</f>
        <v>#NAME?</v>
      </c>
      <c r="H160" s="70"/>
      <c r="I160" s="1">
        <v>25001</v>
      </c>
      <c r="J160" s="47">
        <v>0.3</v>
      </c>
      <c r="K160" s="2" t="s">
        <v>198</v>
      </c>
    </row>
    <row r="161" spans="2:14" ht="15.75" thickBot="1">
      <c r="B161" s="17">
        <v>9</v>
      </c>
      <c r="C161" s="45" t="s">
        <v>160</v>
      </c>
      <c r="D161" s="45" t="s">
        <v>161</v>
      </c>
      <c r="E161" s="46">
        <v>10625</v>
      </c>
      <c r="F161" s="47" t="e" cm="1">
        <f t="array" aca="1" ref="F161" ca="1">_xlfn.IFS(E161&lt;1,"5%",E161&lt;5001,"10%",E161&lt;10001,"15%",E161&lt;15001,"20%",E161&lt;20001,"25%",E161&lt;25001,"30%")</f>
        <v>#NAME?</v>
      </c>
      <c r="G161" s="2" t="e" cm="1">
        <f t="array" aca="1" ref="G161" ca="1">_xlfn.IFS(E161&lt;1,"A",E161&lt;5001,"B",E161&lt;10001,"C",E161&lt;15001,"D",E161&lt;20001,"E",E161&lt;25001,"F")</f>
        <v>#NAME?</v>
      </c>
      <c r="H161" s="64"/>
      <c r="I161" s="63"/>
      <c r="J161" s="63"/>
      <c r="K161" s="63"/>
      <c r="N161" t="str">
        <f>VLOOKUP(I156,I155:K160,3,0)</f>
        <v>B</v>
      </c>
    </row>
    <row r="162" spans="2:14" ht="15.75" thickBot="1">
      <c r="B162" s="17">
        <v>10</v>
      </c>
      <c r="C162" s="45" t="s">
        <v>162</v>
      </c>
      <c r="D162" s="45" t="s">
        <v>163</v>
      </c>
      <c r="E162" s="46">
        <v>15000</v>
      </c>
      <c r="F162" s="47" t="e" cm="1">
        <f t="array" aca="1" ref="F162" ca="1">_xlfn.IFS(E162&lt;1,"5%",E162&lt;5001,"10%",E162&lt;10001,"15%",E162&lt;15001,"20%",E162&lt;20001,"25%",E162&lt;25001,"30%")</f>
        <v>#NAME?</v>
      </c>
      <c r="G162" s="2" t="e" cm="1">
        <f t="array" aca="1" ref="G162" ca="1">_xlfn.IFS(E162&lt;1,"A",E162&lt;5001,"B",E162&lt;10001,"C",E162&lt;15001,"D",E162&lt;20001,"E",E162&lt;25001,"F")</f>
        <v>#NAME?</v>
      </c>
      <c r="H162" s="64"/>
      <c r="I162" s="63"/>
      <c r="J162" s="63"/>
      <c r="K162" s="63"/>
    </row>
    <row r="163" spans="2:14" ht="15.75" thickBot="1">
      <c r="B163" s="17">
        <v>11</v>
      </c>
      <c r="C163" s="45" t="s">
        <v>164</v>
      </c>
      <c r="D163" s="45" t="s">
        <v>161</v>
      </c>
      <c r="E163" s="46">
        <v>13750</v>
      </c>
      <c r="F163" s="47" t="e" cm="1">
        <f t="array" aca="1" ref="F163" ca="1">_xlfn.IFS(E163&lt;1,"5%",E163&lt;5001,"10%",E163&lt;10001,"15%",E163&lt;15001,"20%",E163&lt;20001,"25%",E163&lt;25001,"30%")</f>
        <v>#NAME?</v>
      </c>
      <c r="G163" s="2" t="e" cm="1">
        <f t="array" aca="1" ref="G163" ca="1">_xlfn.IFS(E163&lt;1,"A",E163&lt;5001,"B",E163&lt;10001,"C",E163&lt;15001,"D",E163&lt;20001,"E",E163&lt;25001,"F")</f>
        <v>#NAME?</v>
      </c>
      <c r="H163" s="64"/>
      <c r="I163" s="63"/>
      <c r="J163" s="63"/>
      <c r="K163" s="63"/>
    </row>
    <row r="164" spans="2:14" ht="15.75" thickBot="1">
      <c r="B164" s="17">
        <v>12</v>
      </c>
      <c r="C164" s="45" t="s">
        <v>165</v>
      </c>
      <c r="D164" s="45" t="s">
        <v>166</v>
      </c>
      <c r="E164" s="46">
        <v>35000</v>
      </c>
      <c r="F164" s="47" t="e" cm="1">
        <f t="array" aca="1" ref="F164" ca="1">_xlfn.IFS(E164&lt;1,"5%",E164&lt;5001,"10%",E164&lt;10001,"15%",E164&lt;15001,"20%",E164&lt;20001,"25%",E164&gt;25001,"30%")</f>
        <v>#NAME?</v>
      </c>
      <c r="G164" s="2" t="e" cm="1">
        <f t="array" aca="1" ref="G164" ca="1">_xlfn.IFS(E164&lt;1,"A",E164&lt;5001,"B",E164&lt;10001,"C",E164&lt;15001,"D",E164&lt;20001,"E",E164&gt;25001,"F")</f>
        <v>#NAME?</v>
      </c>
      <c r="H164" s="64"/>
      <c r="I164" s="63"/>
      <c r="J164" s="63"/>
      <c r="K164" s="63"/>
    </row>
    <row r="165" spans="2:14" ht="15.75" thickBot="1">
      <c r="B165" s="17">
        <v>13</v>
      </c>
      <c r="C165" s="45" t="s">
        <v>167</v>
      </c>
      <c r="D165" s="45" t="s">
        <v>168</v>
      </c>
      <c r="E165" s="46">
        <v>10625</v>
      </c>
      <c r="F165" s="47" t="e" cm="1">
        <f t="array" aca="1" ref="F165" ca="1">_xlfn.IFS(E165&lt;1,"5%",E165&lt;5001,"10%",E165&lt;10001,"15%",E165&lt;15001,"20%",E165&lt;20001,"25%",E165&lt;25001,"30%")</f>
        <v>#NAME?</v>
      </c>
      <c r="G165" s="2" t="e" cm="1">
        <f t="array" aca="1" ref="G165" ca="1">_xlfn.IFS(E165&lt;1,"A",E165&lt;5001,"B",E165&lt;10001,"C",E165&lt;15001,"D",E165&lt;20001,"E",E165&lt;25001,"F")</f>
        <v>#NAME?</v>
      </c>
      <c r="H165" s="64"/>
      <c r="I165" s="63"/>
      <c r="J165" s="63"/>
      <c r="K165" s="63"/>
    </row>
    <row r="166" spans="2:14" ht="15.75" thickBot="1">
      <c r="B166" s="17">
        <v>14</v>
      </c>
      <c r="C166" s="45" t="s">
        <v>169</v>
      </c>
      <c r="D166" s="45" t="s">
        <v>168</v>
      </c>
      <c r="E166" s="46">
        <v>10625</v>
      </c>
      <c r="F166" s="47" t="e" cm="1">
        <f t="array" aca="1" ref="F166" ca="1">_xlfn.IFS(E166&lt;1,"5%",E166&lt;5001,"10%",E166&lt;10001,"15%",E166&lt;15001,"20%",E166&lt;20001,"25%",E166&lt;25001,"30%")</f>
        <v>#NAME?</v>
      </c>
      <c r="G166" s="2" t="e" cm="1">
        <f t="array" aca="1" ref="G166" ca="1">_xlfn.IFS(E166&lt;1,"A",E166&lt;5001,"B",E166&lt;10001,"C",E166&lt;15001,"D",E166&lt;20001,"E",E166&lt;25001,"F")</f>
        <v>#NAME?</v>
      </c>
      <c r="H166" s="64"/>
      <c r="I166" s="63"/>
      <c r="J166" s="63"/>
      <c r="K166" s="63"/>
    </row>
    <row r="167" spans="2:14" ht="15.75" thickBot="1">
      <c r="B167" s="17">
        <v>15</v>
      </c>
      <c r="C167" s="45" t="s">
        <v>170</v>
      </c>
      <c r="D167" s="45" t="s">
        <v>163</v>
      </c>
      <c r="E167" s="46">
        <v>11250</v>
      </c>
      <c r="F167" s="47" t="e" cm="1">
        <f t="array" aca="1" ref="F167" ca="1">_xlfn.IFS(E167&lt;1,"5%",E167&lt;5001,"10%",E167&lt;10001,"15%",E167&lt;15001,"20%",E167&lt;20001,"25%",E167&lt;25001,"30%")</f>
        <v>#NAME?</v>
      </c>
      <c r="G167" s="2" t="e" cm="1">
        <f t="array" aca="1" ref="G167" ca="1">_xlfn.IFS(E167&lt;1,"A",E167&lt;5001,"B",E167&lt;10001,"C",E167&lt;15001,"D",E167&lt;20001,"E",E167&lt;25001,"F")</f>
        <v>#NAME?</v>
      </c>
      <c r="H167" s="64"/>
      <c r="I167" s="63"/>
      <c r="J167" s="63"/>
      <c r="K167" s="63"/>
    </row>
    <row r="168" spans="2:14" ht="15.75" thickBot="1">
      <c r="B168" s="17">
        <v>16</v>
      </c>
      <c r="C168" s="45" t="s">
        <v>171</v>
      </c>
      <c r="D168" s="45" t="s">
        <v>163</v>
      </c>
      <c r="E168" s="46">
        <v>11250</v>
      </c>
      <c r="F168" s="47" t="e" cm="1">
        <f t="array" aca="1" ref="F168" ca="1">_xlfn.IFS(E168&lt;1,"5%",E168&lt;5001,"10%",E168&lt;10001,"15%",E168&lt;15001,"20%",E168&lt;20001,"25%",E168&lt;25001,"30%")</f>
        <v>#NAME?</v>
      </c>
      <c r="G168" s="2" t="e" cm="1">
        <f t="array" aca="1" ref="G168" ca="1">_xlfn.IFS(E168&lt;1,"A",E168&lt;5001,"B",E168&lt;10001,"C",E168&lt;15001,"D",E168&lt;20001,"E",E168&lt;25001,"F")</f>
        <v>#NAME?</v>
      </c>
      <c r="H168" s="64"/>
      <c r="I168" s="63"/>
      <c r="J168" s="63"/>
      <c r="K168" s="63"/>
    </row>
    <row r="169" spans="2:14" ht="15.75" thickBot="1">
      <c r="B169" s="17">
        <v>17</v>
      </c>
      <c r="C169" s="45" t="s">
        <v>172</v>
      </c>
      <c r="D169" s="45" t="s">
        <v>153</v>
      </c>
      <c r="E169" s="46">
        <v>7500</v>
      </c>
      <c r="F169" s="47" t="e" cm="1">
        <f t="array" aca="1" ref="F169" ca="1">_xlfn.IFS(E169&lt;1,"5%",E169&lt;5001,"10%",E169&lt;10001,"15%",E169&lt;15001,"20%",E169&lt;20001,"25%",E169&lt;25001,"30%")</f>
        <v>#NAME?</v>
      </c>
      <c r="G169" s="2" t="e" cm="1">
        <f t="array" aca="1" ref="G169" ca="1">_xlfn.IFS(E169&lt;1,"A",E169&lt;5001,"B",E169&lt;10001,"C",E169&lt;15001,"D",E169&lt;20001,"E",E169&lt;25001,"F")</f>
        <v>#NAME?</v>
      </c>
      <c r="H169" s="64"/>
      <c r="I169" s="63"/>
      <c r="J169" s="63"/>
      <c r="K169" s="63"/>
    </row>
    <row r="170" spans="2:14" ht="15.75" thickBot="1">
      <c r="B170" s="17">
        <v>18</v>
      </c>
      <c r="C170" s="45" t="s">
        <v>173</v>
      </c>
      <c r="D170" s="45" t="s">
        <v>153</v>
      </c>
      <c r="E170" s="46">
        <v>4250</v>
      </c>
      <c r="F170" s="47" t="e" cm="1">
        <f t="array" aca="1" ref="F170" ca="1">_xlfn.IFS(E170&lt;1,"5%",E170&lt;5001,"10%",E170&lt;10001,"15%",E170&lt;15001,"20%",E170&lt;20001,"25%",E170&lt;25001,"30%")</f>
        <v>#NAME?</v>
      </c>
      <c r="G170" s="2" t="e" cm="1">
        <f t="array" aca="1" ref="G170" ca="1">_xlfn.IFS(E170&lt;1,"A",E170&lt;5001,"B",E170&lt;10001,"C",E170&lt;15001,"D",E170&lt;20001,"E",E170&lt;25001,"F")</f>
        <v>#NAME?</v>
      </c>
      <c r="H170" s="64"/>
      <c r="I170" s="63"/>
      <c r="J170" s="63"/>
      <c r="K170" s="63"/>
    </row>
    <row r="171" spans="2:14" ht="15.75" thickBot="1">
      <c r="B171" s="17">
        <v>19</v>
      </c>
      <c r="C171" s="45" t="s">
        <v>174</v>
      </c>
      <c r="D171" s="45" t="s">
        <v>153</v>
      </c>
      <c r="E171" s="46">
        <v>5625</v>
      </c>
      <c r="F171" s="47" t="e" cm="1">
        <f t="array" aca="1" ref="F171" ca="1">_xlfn.IFS(E171&lt;1,"5%",E171&lt;5001,"10%",E171&lt;10001,"15%",E171&lt;15001,"20%",E171&lt;20001,"25%",E171&lt;25001,"30%")</f>
        <v>#NAME?</v>
      </c>
      <c r="G171" s="2" t="e" cm="1">
        <f t="array" aca="1" ref="G171" ca="1">_xlfn.IFS(E171&lt;1,"A",E171&lt;5001,"B",E171&lt;10001,"C",E171&lt;15001,"D",E171&lt;20001,"E",E171&lt;25001,"F")</f>
        <v>#NAME?</v>
      </c>
      <c r="H171" s="64"/>
      <c r="I171" s="63"/>
      <c r="J171" s="63"/>
      <c r="K171" s="63"/>
    </row>
    <row r="172" spans="2:14" ht="15.75" thickBot="1">
      <c r="B172" s="17">
        <v>20</v>
      </c>
      <c r="C172" s="45" t="s">
        <v>175</v>
      </c>
      <c r="D172" s="45" t="s">
        <v>153</v>
      </c>
      <c r="E172" s="46">
        <v>5625</v>
      </c>
      <c r="F172" s="47" t="e" cm="1">
        <f t="array" aca="1" ref="F172" ca="1">_xlfn.IFS(E172&lt;1,"5%",E172&lt;5001,"10%",E172&lt;10001,"15%",E172&lt;15001,"20%",E172&lt;20001,"25%",E172&lt;25001,"30%")</f>
        <v>#NAME?</v>
      </c>
      <c r="G172" s="2" t="e" cm="1">
        <f t="array" aca="1" ref="G172" ca="1">_xlfn.IFS(E172&lt;1,"A",E172&lt;5001,"B",E172&lt;10001,"C",E172&lt;15001,"D",E172&lt;20001,"E",E172&lt;25001,"F")</f>
        <v>#NAME?</v>
      </c>
      <c r="H172" s="64"/>
      <c r="I172" s="63"/>
      <c r="J172" s="63"/>
      <c r="K172" s="63"/>
    </row>
    <row r="173" spans="2:14" ht="15.75" thickBot="1">
      <c r="B173" s="17">
        <v>21</v>
      </c>
      <c r="C173" s="45" t="s">
        <v>176</v>
      </c>
      <c r="D173" s="45" t="s">
        <v>153</v>
      </c>
      <c r="E173" s="46">
        <v>5625</v>
      </c>
      <c r="F173" s="47" t="e" cm="1">
        <f t="array" aca="1" ref="F173" ca="1">_xlfn.IFS(E173&lt;1,"5%",E173&lt;5001,"10%",E173&lt;10001,"15%",E173&lt;15001,"20%",E173&lt;20001,"25%",E173&lt;25001,"30%")</f>
        <v>#NAME?</v>
      </c>
      <c r="G173" s="2" t="e" cm="1">
        <f t="array" aca="1" ref="G173" ca="1">_xlfn.IFS(E173&lt;1,"A",E173&lt;5001,"B",E173&lt;10001,"C",E173&lt;15001,"D",E173&lt;20001,"E",E173&lt;25001,"F")</f>
        <v>#NAME?</v>
      </c>
      <c r="H173" s="64"/>
      <c r="I173" s="63"/>
      <c r="J173" s="63"/>
      <c r="K173" s="63"/>
    </row>
    <row r="174" spans="2:14" ht="15.75" thickBot="1">
      <c r="B174" s="17">
        <v>22</v>
      </c>
      <c r="C174" s="45" t="s">
        <v>177</v>
      </c>
      <c r="D174" s="45" t="s">
        <v>22</v>
      </c>
      <c r="E174" s="46">
        <v>10625</v>
      </c>
      <c r="F174" s="47" t="e" cm="1">
        <f t="array" aca="1" ref="F174" ca="1">_xlfn.IFS(E174&lt;1,"5%",E174&lt;5001,"10%",E174&lt;10001,"15%",E174&lt;15001,"20%",E174&lt;20001,"25%",E174&lt;25001,"30%")</f>
        <v>#NAME?</v>
      </c>
      <c r="G174" s="2" t="e" cm="1">
        <f t="array" aca="1" ref="G174" ca="1">_xlfn.IFS(E174&lt;1,"A",E174&lt;5001,"B",E174&lt;10001,"C",E174&lt;15001,"D",E174&lt;20001,"E",E174&lt;25001,"F")</f>
        <v>#NAME?</v>
      </c>
      <c r="H174" s="64"/>
      <c r="I174" s="63"/>
      <c r="J174" s="63"/>
      <c r="K174" s="63"/>
    </row>
    <row r="175" spans="2:14" ht="15.75" thickBot="1">
      <c r="B175" s="17">
        <v>23</v>
      </c>
      <c r="C175" s="45" t="s">
        <v>178</v>
      </c>
      <c r="D175" s="45" t="s">
        <v>155</v>
      </c>
      <c r="E175" s="46">
        <v>5625</v>
      </c>
      <c r="F175" s="47" t="e" cm="1">
        <f t="array" aca="1" ref="F175" ca="1">_xlfn.IFS(E175&lt;1,"5%",E175&lt;5001,"10%",E175&lt;10001,"15%",E175&lt;15001,"20%",E175&lt;20001,"25%",E175&lt;25001,"30%")</f>
        <v>#NAME?</v>
      </c>
      <c r="G175" s="2" t="e" cm="1">
        <f t="array" aca="1" ref="G175" ca="1">_xlfn.IFS(E175&lt;1,"A",E175&lt;5001,"B",E175&lt;10001,"C",E175&lt;15001,"D",E175&lt;20001,"E",E175&lt;25001,"F")</f>
        <v>#NAME?</v>
      </c>
      <c r="H175" s="64"/>
      <c r="I175" s="63"/>
      <c r="J175" s="63"/>
      <c r="K175" s="63"/>
    </row>
    <row r="176" spans="2:14" ht="15.75" thickBot="1">
      <c r="B176" s="17">
        <v>24</v>
      </c>
      <c r="C176" s="45" t="s">
        <v>179</v>
      </c>
      <c r="D176" s="45" t="s">
        <v>22</v>
      </c>
      <c r="E176" s="46">
        <v>13750</v>
      </c>
      <c r="F176" s="47" t="e" cm="1">
        <f t="array" aca="1" ref="F176" ca="1">_xlfn.IFS(E176&lt;1,"5%",E176&lt;5001,"10%",E176&lt;10001,"15%",E176&lt;15001,"20%",E176&lt;20001,"25%",E176&lt;25001,"30%")</f>
        <v>#NAME?</v>
      </c>
      <c r="G176" s="2" t="e" cm="1">
        <f t="array" aca="1" ref="G176" ca="1">_xlfn.IFS(E176&lt;1,"A",E176&lt;5001,"B",E176&lt;10001,"C",E176&lt;15001,"D",E176&lt;20001,"E",E176&lt;25001,"F")</f>
        <v>#NAME?</v>
      </c>
      <c r="H176" s="64"/>
      <c r="I176" s="63"/>
      <c r="J176" s="63"/>
      <c r="K176" s="63"/>
    </row>
    <row r="177" spans="2:11" ht="15.75" thickBot="1">
      <c r="B177" s="17">
        <v>25</v>
      </c>
      <c r="C177" s="45" t="s">
        <v>180</v>
      </c>
      <c r="D177" s="45" t="s">
        <v>22</v>
      </c>
      <c r="E177" s="46">
        <v>9375</v>
      </c>
      <c r="F177" s="47" t="e" cm="1">
        <f t="array" aca="1" ref="F177" ca="1">_xlfn.IFS(E177&lt;1,"5%",E177&lt;5001,"10%",E177&lt;10001,"15%",E177&lt;15001,"20%",E177&lt;20001,"25%",E177&lt;25001,"30%")</f>
        <v>#NAME?</v>
      </c>
      <c r="G177" s="2" t="e" cm="1">
        <f t="array" aca="1" ref="G177" ca="1">_xlfn.IFS(E177&lt;1,"A",E177&lt;5001,"B",E177&lt;10001,"C",E177&lt;15001,"D",E177&lt;20001,"E",E177&lt;25001,"F")</f>
        <v>#NAME?</v>
      </c>
      <c r="H177" s="64"/>
      <c r="I177" s="63"/>
      <c r="J177" s="63"/>
      <c r="K177" s="63"/>
    </row>
    <row r="178" spans="2:11" ht="15.75" thickBot="1">
      <c r="B178" s="17">
        <v>26</v>
      </c>
      <c r="C178" s="45" t="s">
        <v>181</v>
      </c>
      <c r="D178" s="45" t="s">
        <v>155</v>
      </c>
      <c r="E178" s="46">
        <v>7500</v>
      </c>
      <c r="F178" s="47" t="e" cm="1">
        <f t="array" aca="1" ref="F178" ca="1">_xlfn.IFS(E178&lt;1,"5%",E178&lt;5001,"10%",E178&lt;10001,"15%",E178&lt;15001,"20%",E178&lt;20001,"25%",E178&lt;25001,"30%")</f>
        <v>#NAME?</v>
      </c>
      <c r="G178" s="2" t="e" cm="1">
        <f t="array" aca="1" ref="G178" ca="1">_xlfn.IFS(E178&lt;1,"A",E178&lt;5001,"B",E178&lt;10001,"C",E178&lt;15001,"D",E178&lt;20001,"E",E178&lt;25001,"F")</f>
        <v>#NAME?</v>
      </c>
      <c r="H178" s="64"/>
      <c r="I178" s="63"/>
      <c r="J178" s="63"/>
      <c r="K178" s="63"/>
    </row>
    <row r="179" spans="2:11" ht="15.75" thickBot="1">
      <c r="B179" s="17">
        <v>27</v>
      </c>
      <c r="C179" s="45" t="s">
        <v>182</v>
      </c>
      <c r="D179" s="45" t="s">
        <v>163</v>
      </c>
      <c r="E179" s="46">
        <v>6875</v>
      </c>
      <c r="F179" s="47" t="e" cm="1">
        <f t="array" aca="1" ref="F179" ca="1">_xlfn.IFS(E179&lt;1,"5%",E179&lt;5001,"10%",E179&lt;10001,"15%",E179&lt;15001,"20%",E179&lt;20001,"25%",E179&lt;25001,"30%")</f>
        <v>#NAME?</v>
      </c>
      <c r="G179" s="2" t="e" cm="1">
        <f t="array" aca="1" ref="G179" ca="1">_xlfn.IFS(E179&lt;1,"A",E179&lt;5001,"B",E179&lt;10001,"C",E179&lt;15001,"D",E179&lt;20001,"E",E179&lt;25001,"F")</f>
        <v>#NAME?</v>
      </c>
      <c r="H179" s="64"/>
      <c r="I179" s="63"/>
      <c r="J179" s="63"/>
      <c r="K179" s="63"/>
    </row>
    <row r="180" spans="2:11" ht="15.75" thickBot="1">
      <c r="B180" s="17">
        <v>28</v>
      </c>
      <c r="C180" s="45" t="s">
        <v>183</v>
      </c>
      <c r="D180" s="45" t="s">
        <v>168</v>
      </c>
      <c r="E180" s="46">
        <v>10125</v>
      </c>
      <c r="F180" s="47" t="e" cm="1">
        <f t="array" aca="1" ref="F180" ca="1">_xlfn.IFS(E180&lt;1,"5%",E180&lt;5001,"10%",E180&lt;10001,"15%",E180&lt;15001,"20%",E180&lt;20001,"25%",E180&lt;25001,"30%")</f>
        <v>#NAME?</v>
      </c>
      <c r="G180" s="2" t="e" cm="1">
        <f t="array" aca="1" ref="G180" ca="1">_xlfn.IFS(E180&lt;1,"A",E180&lt;5001,"B",E180&lt;10001,"C",E180&lt;15001,"D",E180&lt;20001,"E",E180&lt;25001,"F")</f>
        <v>#NAME?</v>
      </c>
      <c r="H180" s="64"/>
      <c r="I180" s="63"/>
      <c r="J180" s="63"/>
      <c r="K180" s="63"/>
    </row>
    <row r="181" spans="2:11" ht="15.75" thickBot="1">
      <c r="B181" s="17">
        <v>29</v>
      </c>
      <c r="C181" s="45" t="s">
        <v>184</v>
      </c>
      <c r="D181" s="45" t="s">
        <v>155</v>
      </c>
      <c r="E181" s="46">
        <v>11250</v>
      </c>
      <c r="F181" s="47" t="e" cm="1">
        <f t="array" aca="1" ref="F181" ca="1">_xlfn.IFS(E181&lt;1,"5%",E181&lt;5001,"10%",E181&lt;10001,"15%",E181&lt;15001,"20%",E181&lt;20001,"25%",E181&lt;25001,"30%")</f>
        <v>#NAME?</v>
      </c>
      <c r="G181" s="2" t="e" cm="1">
        <f t="array" aca="1" ref="G181" ca="1">_xlfn.IFS(E181&lt;1,"A",E181&lt;5001,"B",E181&lt;10001,"C",E181&lt;15001,"D",E181&lt;20001,"E",E181&lt;25001,"F")</f>
        <v>#NAME?</v>
      </c>
      <c r="H181" s="64"/>
      <c r="I181" s="63"/>
      <c r="J181" s="63"/>
      <c r="K181" s="63"/>
    </row>
    <row r="182" spans="2:11" ht="15.75" thickBot="1">
      <c r="B182" s="17">
        <v>30</v>
      </c>
      <c r="C182" s="45" t="s">
        <v>185</v>
      </c>
      <c r="D182" s="45" t="s">
        <v>186</v>
      </c>
      <c r="E182" s="46">
        <v>11250</v>
      </c>
      <c r="F182" s="47" t="e" cm="1">
        <f t="array" aca="1" ref="F182" ca="1">_xlfn.IFS(E182&lt;1,"5%",E182&lt;5001,"10%",E182&lt;10001,"15%",E182&lt;15001,"20%",E182&lt;20001,"25%",E182&lt;25001,"30%")</f>
        <v>#NAME?</v>
      </c>
      <c r="G182" s="2" t="e" cm="1">
        <f t="array" aca="1" ref="G182" ca="1">_xlfn.IFS(E182&lt;1,"A",E182&lt;5001,"B",E182&lt;10001,"C",E182&lt;15001,"D",E182&lt;20001,"E",E182&lt;25001,"F")</f>
        <v>#NAME?</v>
      </c>
      <c r="H182" s="64"/>
      <c r="I182" s="63"/>
      <c r="J182" s="63"/>
      <c r="K182" s="63"/>
    </row>
    <row r="183" spans="2:11" ht="15.75" thickBot="1">
      <c r="B183" s="17">
        <v>31</v>
      </c>
      <c r="C183" s="45" t="s">
        <v>187</v>
      </c>
      <c r="D183" s="45" t="s">
        <v>186</v>
      </c>
      <c r="E183" s="46">
        <v>5000</v>
      </c>
      <c r="F183" s="47" t="e" cm="1">
        <f t="array" aca="1" ref="F183" ca="1">_xlfn.IFS(E183&lt;1,"5%",E183&lt;5001,"10%",E183&lt;10001,"15%",E183&lt;15001,"20%",E183&lt;20001,"25%",E183&lt;25001,"30%")</f>
        <v>#NAME?</v>
      </c>
      <c r="G183" s="2" t="e" cm="1">
        <f t="array" aca="1" ref="G183" ca="1">_xlfn.IFS(E183&lt;1,"A",E183&lt;5001,"B",E183&lt;10001,"C",E183&lt;15001,"D",E183&lt;20001,"E",E183&lt;25001,"F")</f>
        <v>#NAME?</v>
      </c>
      <c r="H183" s="64"/>
      <c r="I183" s="63"/>
      <c r="J183" s="63"/>
      <c r="K183" s="63"/>
    </row>
    <row r="184" spans="2:11" ht="15.75" thickBot="1">
      <c r="B184" s="17">
        <v>32</v>
      </c>
      <c r="C184" s="45" t="s">
        <v>188</v>
      </c>
      <c r="D184" s="45" t="s">
        <v>186</v>
      </c>
      <c r="E184" s="46">
        <v>6250</v>
      </c>
      <c r="F184" s="47" t="e" cm="1">
        <f t="array" aca="1" ref="F184" ca="1">_xlfn.IFS(E184&lt;1,"5%",E184&lt;5001,"10%",E184&lt;10001,"15%",E184&lt;15001,"20%",E184&lt;20001,"25%",E184&lt;25001,"30%")</f>
        <v>#NAME?</v>
      </c>
      <c r="G184" s="2" t="e" cm="1">
        <f t="array" aca="1" ref="G184" ca="1">_xlfn.IFS(E184&lt;1,"A",E184&lt;5001,"B",E184&lt;10001,"C",E184&lt;15001,"D",E184&lt;20001,"E",E184&lt;25001,"F")</f>
        <v>#NAME?</v>
      </c>
      <c r="H184" s="64"/>
      <c r="I184" s="63"/>
      <c r="J184" s="63"/>
      <c r="K184" s="63"/>
    </row>
    <row r="185" spans="2:11" ht="15.75" thickBot="1">
      <c r="B185" s="17">
        <v>33</v>
      </c>
      <c r="C185" s="45" t="s">
        <v>189</v>
      </c>
      <c r="D185" s="45" t="s">
        <v>153</v>
      </c>
      <c r="E185" s="46">
        <v>6625</v>
      </c>
      <c r="F185" s="47" t="e" cm="1">
        <f t="array" aca="1" ref="F185" ca="1">_xlfn.IFS(E185&lt;1,"5%",E185&lt;5001,"10%",E185&lt;10001,"15%",E185&lt;15001,"20%",E185&lt;20001,"25%",E185&lt;25001,"30%")</f>
        <v>#NAME?</v>
      </c>
      <c r="G185" s="2" t="e" cm="1">
        <f t="array" aca="1" ref="G185" ca="1">_xlfn.IFS(E185&lt;1,"A",E185&lt;5001,"B",E185&lt;10001,"C",E185&lt;15001,"D",E185&lt;20001,"E",E185&lt;25001,"F")</f>
        <v>#NAME?</v>
      </c>
      <c r="H185" s="64"/>
      <c r="I185" s="63"/>
      <c r="J185" s="63"/>
      <c r="K185" s="63"/>
    </row>
    <row r="186" spans="2:11" ht="15.75" thickBot="1">
      <c r="B186" s="17">
        <v>34</v>
      </c>
      <c r="C186" s="45" t="s">
        <v>177</v>
      </c>
      <c r="D186" s="45" t="s">
        <v>168</v>
      </c>
      <c r="E186" s="46">
        <v>8375</v>
      </c>
      <c r="F186" s="47" t="e" cm="1">
        <f t="array" aca="1" ref="F186" ca="1">_xlfn.IFS(E186&lt;1,"5%",E186&lt;5001,"10%",E186&lt;10001,"15%",E186&lt;15001,"20%",E186&lt;20001,"25%",E186&lt;25001,"30%")</f>
        <v>#NAME?</v>
      </c>
      <c r="G186" s="2" t="e" cm="1">
        <f t="array" aca="1" ref="G186" ca="1">_xlfn.IFS(E186&lt;1,"A",E186&lt;5001,"B",E186&lt;10001,"C",E186&lt;15001,"D",E186&lt;20001,"E",E186&lt;25001,"F")</f>
        <v>#NAME?</v>
      </c>
      <c r="H186" s="64"/>
      <c r="I186" s="63"/>
      <c r="J186" s="63"/>
      <c r="K186" s="63"/>
    </row>
    <row r="187" spans="2:11" ht="15.75" thickBot="1">
      <c r="B187" s="17">
        <v>35</v>
      </c>
      <c r="C187" s="45" t="s">
        <v>162</v>
      </c>
      <c r="D187" s="45" t="s">
        <v>161</v>
      </c>
      <c r="E187" s="46">
        <v>17500</v>
      </c>
      <c r="F187" s="47" t="e" cm="1">
        <f t="array" aca="1" ref="F187" ca="1">_xlfn.IFS(E187&lt;1,"5%",E187&lt;5001,"10%",E187&lt;10001,"15%",E187&lt;15001,"20%",E187&lt;20001,"25%",E187&lt;25001,"30%")</f>
        <v>#NAME?</v>
      </c>
      <c r="G187" s="2" t="e" cm="1">
        <f t="array" aca="1" ref="G187" ca="1">_xlfn.IFS(E187&lt;1,"A",E187&lt;5001,"B",E187&lt;10001,"C",E187&lt;15001,"D",E187&lt;20001,"E",E187&lt;25001,"F")</f>
        <v>#NAME?</v>
      </c>
      <c r="H187" s="64"/>
      <c r="I187" s="63"/>
      <c r="J187" s="63"/>
      <c r="K187" s="63"/>
    </row>
    <row r="188" spans="2:11" ht="15.75" thickBot="1">
      <c r="B188" s="17">
        <v>36</v>
      </c>
      <c r="C188" s="45" t="s">
        <v>190</v>
      </c>
      <c r="D188" s="45" t="s">
        <v>161</v>
      </c>
      <c r="E188" s="46">
        <v>17500</v>
      </c>
      <c r="F188" s="47" t="e" cm="1">
        <f t="array" aca="1" ref="F188" ca="1">_xlfn.IFS(E188&lt;1,"5%",E188&lt;5001,"10%",E188&lt;10001,"15%",E188&lt;15001,"20%",E188&lt;20001,"25%",E188&lt;25001,"30%")</f>
        <v>#NAME?</v>
      </c>
      <c r="G188" s="2" t="e" cm="1">
        <f t="array" aca="1" ref="G188" ca="1">_xlfn.IFS(E188&lt;1,"A",E188&lt;5001,"B",E188&lt;10001,"C",E188&lt;15001,"D",E188&lt;20001,"E",E188&lt;25001,"F")</f>
        <v>#NAME?</v>
      </c>
      <c r="H188" s="64"/>
      <c r="I188" s="63"/>
      <c r="J188" s="63"/>
      <c r="K188" s="63"/>
    </row>
    <row r="189" spans="2:11" ht="15.75" thickBot="1">
      <c r="B189" s="17">
        <v>37</v>
      </c>
      <c r="C189" s="45" t="s">
        <v>165</v>
      </c>
      <c r="D189" s="45" t="s">
        <v>161</v>
      </c>
      <c r="E189" s="46">
        <v>17500</v>
      </c>
      <c r="F189" s="47" t="e" cm="1">
        <f t="array" aca="1" ref="F189" ca="1">_xlfn.IFS(E189&lt;1,"5%",E189&lt;5001,"10%",E189&lt;10001,"15%",E189&lt;15001,"20%",E189&lt;20001,"25%",E189&lt;25001,"30%")</f>
        <v>#NAME?</v>
      </c>
      <c r="G189" s="2" t="e" cm="1">
        <f t="array" aca="1" ref="G189" ca="1">_xlfn.IFS(E189&lt;1,"A",E189&lt;5001,"B",E189&lt;10001,"C",E189&lt;15001,"D",E189&lt;20001,"E",E189&lt;25001,"F")</f>
        <v>#NAME?</v>
      </c>
      <c r="H189" s="64"/>
      <c r="I189" s="63"/>
      <c r="J189" s="63"/>
      <c r="K189" s="63"/>
    </row>
    <row r="190" spans="2:11" ht="15.75" thickBot="1">
      <c r="B190" s="17">
        <v>38</v>
      </c>
      <c r="C190" s="45" t="s">
        <v>191</v>
      </c>
      <c r="D190" s="45" t="s">
        <v>22</v>
      </c>
      <c r="E190" s="46">
        <v>7500</v>
      </c>
      <c r="F190" s="47" t="e" cm="1">
        <f t="array" aca="1" ref="F190" ca="1">_xlfn.IFS(E190&lt;1,"5%",E190&lt;5001,"10%",E190&lt;10001,"15%",E190&lt;15001,"20%",E190&lt;20001,"25%",E190&lt;25001,"30%")</f>
        <v>#NAME?</v>
      </c>
      <c r="G190" s="2" t="e" cm="1">
        <f t="array" aca="1" ref="G190" ca="1">_xlfn.IFS(E190&lt;1,"A",E190&lt;5001,"B",E190&lt;10001,"C",E190&lt;15001,"D",E190&lt;20001,"E",E190&lt;25001,"F")</f>
        <v>#NAME?</v>
      </c>
      <c r="H190" s="64"/>
      <c r="I190" s="63"/>
      <c r="J190" s="63"/>
      <c r="K190" s="63"/>
    </row>
    <row r="191" spans="2:11" ht="15.75" thickBot="1">
      <c r="B191" s="17">
        <v>39</v>
      </c>
      <c r="C191" s="45" t="s">
        <v>192</v>
      </c>
      <c r="D191" s="45" t="s">
        <v>163</v>
      </c>
      <c r="E191" s="46">
        <v>5625</v>
      </c>
      <c r="F191" s="47" t="e" cm="1">
        <f t="array" aca="1" ref="F191" ca="1">_xlfn.IFS(E191&lt;1,"5%",E191&lt;5001,"10%",E191&lt;10001,"15%",E191&lt;15001,"20%",E191&lt;20001,"25%",E191&lt;25001,"30%")</f>
        <v>#NAME?</v>
      </c>
      <c r="G191" s="2" t="e" cm="1">
        <f t="array" aca="1" ref="G191" ca="1">_xlfn.IFS(E191&lt;1,"A",E191&lt;5001,"B",E191&lt;10001,"C",E191&lt;15001,"D",E191&lt;20001,"E",E191&lt;25001,"F")</f>
        <v>#NAME?</v>
      </c>
      <c r="H191" s="64"/>
      <c r="I191" s="63"/>
      <c r="J191" s="63"/>
      <c r="K191" s="63"/>
    </row>
    <row r="192" spans="2:11" ht="15.75" thickBot="1">
      <c r="B192" s="17">
        <v>40</v>
      </c>
      <c r="C192" s="45" t="s">
        <v>177</v>
      </c>
      <c r="D192" s="45" t="s">
        <v>155</v>
      </c>
      <c r="E192" s="46">
        <v>9500</v>
      </c>
      <c r="F192" s="47" t="e" cm="1">
        <f t="array" aca="1" ref="F192" ca="1">_xlfn.IFS(E192&lt;1,"5%",E192&lt;5001,"10%",E192&lt;10001,"15%",E192&lt;15001,"20%",E192&lt;20001,"25%",E192&lt;25001,"30%")</f>
        <v>#NAME?</v>
      </c>
      <c r="G192" s="2" t="e" cm="1">
        <f t="array" aca="1" ref="G192" ca="1">_xlfn.IFS(E192&lt;1,"A",E192&lt;5001,"B",E192&lt;10001,"C",E192&lt;15001,"D",E192&lt;20001,"E",E192&lt;25001,"F")</f>
        <v>#NAME?</v>
      </c>
      <c r="H192" s="64"/>
      <c r="I192" s="63"/>
      <c r="J192" s="63"/>
      <c r="K192" s="63"/>
    </row>
    <row r="197" spans="2:10">
      <c r="C197" s="68" t="s">
        <v>199</v>
      </c>
      <c r="D197" s="68"/>
    </row>
    <row r="199" spans="2:10" ht="15.75" thickBot="1"/>
    <row r="200" spans="2:10" ht="15.75" thickBot="1">
      <c r="B200" s="66" t="s">
        <v>200</v>
      </c>
      <c r="C200" s="67"/>
      <c r="F200" s="66" t="s">
        <v>246</v>
      </c>
      <c r="G200" s="67"/>
      <c r="I200" s="66" t="s">
        <v>247</v>
      </c>
      <c r="J200" s="67"/>
    </row>
    <row r="201" spans="2:10" ht="15.75" thickBot="1">
      <c r="B201" s="53" t="s">
        <v>115</v>
      </c>
      <c r="C201" s="54" t="s">
        <v>201</v>
      </c>
      <c r="F201" s="53" t="s">
        <v>115</v>
      </c>
      <c r="G201" s="54" t="s">
        <v>146</v>
      </c>
      <c r="I201" s="53" t="s">
        <v>115</v>
      </c>
      <c r="J201" s="58" t="s">
        <v>147</v>
      </c>
    </row>
    <row r="202" spans="2:10" ht="15.75" thickBot="1">
      <c r="B202" s="55" t="s">
        <v>202</v>
      </c>
      <c r="C202" s="55" t="s">
        <v>203</v>
      </c>
      <c r="F202" s="55" t="s">
        <v>202</v>
      </c>
      <c r="G202" s="55" t="s">
        <v>22</v>
      </c>
      <c r="I202" s="55" t="s">
        <v>202</v>
      </c>
      <c r="J202" s="56">
        <v>92671</v>
      </c>
    </row>
    <row r="203" spans="2:10" ht="15.75" thickBot="1">
      <c r="B203" s="55" t="s">
        <v>204</v>
      </c>
      <c r="C203" s="55" t="s">
        <v>205</v>
      </c>
      <c r="F203" s="55" t="s">
        <v>204</v>
      </c>
      <c r="G203" s="55" t="s">
        <v>222</v>
      </c>
      <c r="I203" s="55" t="s">
        <v>204</v>
      </c>
      <c r="J203" s="56">
        <v>84120</v>
      </c>
    </row>
    <row r="204" spans="2:10" ht="15.75" thickBot="1">
      <c r="B204" s="55" t="s">
        <v>206</v>
      </c>
      <c r="C204" s="55" t="s">
        <v>207</v>
      </c>
      <c r="F204" s="55" t="s">
        <v>206</v>
      </c>
      <c r="G204" s="55" t="s">
        <v>211</v>
      </c>
      <c r="I204" s="55" t="s">
        <v>206</v>
      </c>
      <c r="J204" s="56">
        <v>50793</v>
      </c>
    </row>
    <row r="205" spans="2:10" ht="15.75" thickBot="1">
      <c r="B205" s="55" t="s">
        <v>208</v>
      </c>
      <c r="C205" s="55" t="s">
        <v>209</v>
      </c>
      <c r="D205" s="64"/>
      <c r="E205" s="69"/>
      <c r="F205" s="55" t="s">
        <v>210</v>
      </c>
      <c r="G205" s="55" t="s">
        <v>211</v>
      </c>
      <c r="H205" s="70"/>
      <c r="I205" s="55" t="s">
        <v>208</v>
      </c>
      <c r="J205" s="56">
        <v>77833</v>
      </c>
    </row>
    <row r="206" spans="2:10" ht="15.75" thickBot="1">
      <c r="B206" s="55" t="s">
        <v>212</v>
      </c>
      <c r="C206" s="55" t="s">
        <v>213</v>
      </c>
      <c r="D206" s="64"/>
      <c r="E206" s="69"/>
      <c r="F206" s="55" t="s">
        <v>214</v>
      </c>
      <c r="G206" s="55" t="s">
        <v>22</v>
      </c>
      <c r="H206" s="70"/>
      <c r="I206" s="55" t="s">
        <v>212</v>
      </c>
      <c r="J206" s="56">
        <v>58914</v>
      </c>
    </row>
    <row r="207" spans="2:10" ht="15.75" thickBot="1">
      <c r="B207" s="55" t="s">
        <v>215</v>
      </c>
      <c r="C207" s="55" t="s">
        <v>216</v>
      </c>
      <c r="D207" s="64"/>
      <c r="E207" s="69"/>
      <c r="F207" s="55" t="s">
        <v>217</v>
      </c>
      <c r="G207" s="55" t="s">
        <v>218</v>
      </c>
      <c r="H207" s="70"/>
      <c r="I207" s="55" t="s">
        <v>215</v>
      </c>
      <c r="J207" s="56">
        <v>51096</v>
      </c>
    </row>
    <row r="208" spans="2:10" ht="15.75" thickBot="1">
      <c r="B208" s="55" t="s">
        <v>219</v>
      </c>
      <c r="C208" s="55" t="s">
        <v>220</v>
      </c>
      <c r="D208" s="64"/>
      <c r="E208" s="69"/>
      <c r="F208" s="55" t="s">
        <v>221</v>
      </c>
      <c r="G208" s="55" t="s">
        <v>222</v>
      </c>
      <c r="H208" s="70"/>
      <c r="I208" s="55" t="s">
        <v>217</v>
      </c>
      <c r="J208" s="56">
        <v>88965</v>
      </c>
    </row>
    <row r="209" spans="2:10" ht="15.75" thickBot="1">
      <c r="B209" s="55" t="s">
        <v>223</v>
      </c>
      <c r="C209" s="55" t="s">
        <v>224</v>
      </c>
      <c r="D209" s="64"/>
      <c r="E209" s="69"/>
      <c r="F209" s="55" t="s">
        <v>225</v>
      </c>
      <c r="G209" s="55" t="s">
        <v>22</v>
      </c>
      <c r="H209" s="70"/>
      <c r="I209" s="55" t="s">
        <v>221</v>
      </c>
      <c r="J209" s="56">
        <v>63288</v>
      </c>
    </row>
    <row r="210" spans="2:10" ht="15.75" thickBot="1">
      <c r="B210" s="55" t="s">
        <v>226</v>
      </c>
      <c r="C210" s="55" t="s">
        <v>227</v>
      </c>
      <c r="D210" s="64"/>
      <c r="E210" s="69"/>
      <c r="F210" s="55" t="s">
        <v>228</v>
      </c>
      <c r="G210" s="55" t="s">
        <v>22</v>
      </c>
      <c r="H210" s="70"/>
      <c r="I210" s="55" t="s">
        <v>225</v>
      </c>
      <c r="J210" s="56">
        <v>45742</v>
      </c>
    </row>
    <row r="211" spans="2:10" ht="15.75" thickBot="1">
      <c r="B211" s="55" t="s">
        <v>229</v>
      </c>
      <c r="C211" s="55" t="s">
        <v>230</v>
      </c>
      <c r="D211" s="64"/>
      <c r="E211" s="69"/>
      <c r="F211" s="55" t="s">
        <v>208</v>
      </c>
      <c r="G211" s="55" t="s">
        <v>231</v>
      </c>
      <c r="H211" s="70"/>
      <c r="I211" s="55" t="s">
        <v>232</v>
      </c>
      <c r="J211" s="56">
        <v>88354</v>
      </c>
    </row>
    <row r="212" spans="2:10" ht="15.75" thickBot="1">
      <c r="B212" s="55" t="s">
        <v>233</v>
      </c>
      <c r="C212" s="55" t="s">
        <v>234</v>
      </c>
      <c r="D212" s="64"/>
      <c r="E212" s="69"/>
      <c r="F212" s="55" t="s">
        <v>212</v>
      </c>
      <c r="G212" s="55" t="s">
        <v>161</v>
      </c>
      <c r="H212" s="70"/>
      <c r="I212" s="55" t="s">
        <v>235</v>
      </c>
      <c r="J212" s="56">
        <v>76641</v>
      </c>
    </row>
    <row r="213" spans="2:10" ht="15.75" thickBot="1">
      <c r="B213" s="55" t="s">
        <v>236</v>
      </c>
      <c r="C213" s="55" t="s">
        <v>237</v>
      </c>
      <c r="D213" s="64"/>
      <c r="E213" s="69"/>
      <c r="F213" s="55" t="s">
        <v>215</v>
      </c>
      <c r="G213" s="55" t="s">
        <v>218</v>
      </c>
      <c r="H213" s="70"/>
      <c r="I213" s="55" t="s">
        <v>228</v>
      </c>
      <c r="J213" s="56">
        <v>61678</v>
      </c>
    </row>
    <row r="214" spans="2:10" ht="15.75" thickBot="1">
      <c r="B214" s="55" t="s">
        <v>210</v>
      </c>
      <c r="C214" s="55" t="s">
        <v>238</v>
      </c>
      <c r="D214" s="64"/>
      <c r="E214" s="69"/>
      <c r="F214" s="55" t="s">
        <v>232</v>
      </c>
      <c r="G214" s="55" t="s">
        <v>211</v>
      </c>
      <c r="H214" s="70"/>
      <c r="I214" s="55" t="s">
        <v>219</v>
      </c>
      <c r="J214" s="56">
        <v>83735</v>
      </c>
    </row>
    <row r="215" spans="2:10" ht="15.75" thickBot="1">
      <c r="B215" s="55" t="s">
        <v>214</v>
      </c>
      <c r="C215" s="55" t="s">
        <v>239</v>
      </c>
      <c r="D215" s="64"/>
      <c r="E215" s="69"/>
      <c r="F215" s="55" t="s">
        <v>235</v>
      </c>
      <c r="G215" s="55" t="s">
        <v>211</v>
      </c>
      <c r="H215" s="70"/>
      <c r="I215" s="55" t="s">
        <v>223</v>
      </c>
      <c r="J215" s="56">
        <v>74418</v>
      </c>
    </row>
    <row r="216" spans="2:10" ht="15.75" thickBot="1">
      <c r="B216" s="55" t="s">
        <v>217</v>
      </c>
      <c r="C216" s="55" t="s">
        <v>240</v>
      </c>
      <c r="D216" s="64"/>
      <c r="E216" s="69"/>
      <c r="F216" s="55" t="s">
        <v>219</v>
      </c>
      <c r="G216" s="55" t="s">
        <v>211</v>
      </c>
      <c r="H216" s="70"/>
      <c r="I216" s="55" t="s">
        <v>226</v>
      </c>
      <c r="J216" s="56">
        <v>51366</v>
      </c>
    </row>
    <row r="217" spans="2:10" ht="15.75" thickBot="1">
      <c r="B217" s="55" t="s">
        <v>221</v>
      </c>
      <c r="C217" s="55" t="s">
        <v>241</v>
      </c>
      <c r="D217" s="64"/>
      <c r="E217" s="69"/>
      <c r="F217" s="55" t="s">
        <v>223</v>
      </c>
      <c r="G217" s="55" t="s">
        <v>218</v>
      </c>
      <c r="H217" s="70"/>
      <c r="I217" s="55" t="s">
        <v>229</v>
      </c>
      <c r="J217" s="56">
        <v>54600</v>
      </c>
    </row>
    <row r="218" spans="2:10" ht="15.75" thickBot="1">
      <c r="B218" s="55" t="s">
        <v>225</v>
      </c>
      <c r="C218" s="55" t="s">
        <v>242</v>
      </c>
      <c r="D218" s="64"/>
      <c r="E218" s="69"/>
      <c r="F218" s="55" t="s">
        <v>226</v>
      </c>
      <c r="G218" s="55" t="s">
        <v>22</v>
      </c>
      <c r="H218" s="70"/>
      <c r="I218" s="55" t="s">
        <v>233</v>
      </c>
      <c r="J218" s="56">
        <v>93509</v>
      </c>
    </row>
    <row r="219" spans="2:10" ht="15.75" thickBot="1">
      <c r="B219" s="55" t="s">
        <v>232</v>
      </c>
      <c r="C219" s="55" t="s">
        <v>243</v>
      </c>
      <c r="D219" s="64"/>
      <c r="E219" s="69"/>
      <c r="F219" s="55" t="s">
        <v>229</v>
      </c>
      <c r="G219" s="55" t="s">
        <v>161</v>
      </c>
      <c r="H219" s="70"/>
      <c r="I219" s="55" t="s">
        <v>236</v>
      </c>
      <c r="J219" s="56">
        <v>80105</v>
      </c>
    </row>
    <row r="220" spans="2:10" ht="15.75" thickBot="1">
      <c r="B220" s="55" t="s">
        <v>235</v>
      </c>
      <c r="C220" s="55" t="s">
        <v>244</v>
      </c>
      <c r="D220" s="64"/>
      <c r="E220" s="69"/>
      <c r="F220" s="55" t="s">
        <v>233</v>
      </c>
      <c r="G220" s="55" t="s">
        <v>222</v>
      </c>
      <c r="H220" s="70"/>
      <c r="I220" s="55" t="s">
        <v>210</v>
      </c>
      <c r="J220" s="56">
        <v>60802</v>
      </c>
    </row>
    <row r="221" spans="2:10" ht="15.75" thickBot="1">
      <c r="B221" s="55" t="s">
        <v>228</v>
      </c>
      <c r="C221" s="55" t="s">
        <v>136</v>
      </c>
      <c r="D221" s="64"/>
      <c r="E221" s="69"/>
      <c r="F221" s="55" t="s">
        <v>236</v>
      </c>
      <c r="G221" s="55" t="s">
        <v>161</v>
      </c>
      <c r="H221" s="70"/>
      <c r="I221" s="55" t="s">
        <v>214</v>
      </c>
      <c r="J221" s="56">
        <v>76260</v>
      </c>
    </row>
    <row r="222" spans="2:10">
      <c r="B222" s="63"/>
      <c r="C222" s="63"/>
      <c r="D222" s="63"/>
      <c r="E222" s="63"/>
      <c r="F222" s="63"/>
      <c r="G222" s="63"/>
      <c r="H222" s="63"/>
      <c r="I222" s="63"/>
      <c r="J222" s="63"/>
    </row>
    <row r="223" spans="2:10" ht="15.75" thickBot="1">
      <c r="B223" s="62"/>
      <c r="C223" s="62"/>
      <c r="D223" s="57" t="s">
        <v>49</v>
      </c>
      <c r="E223" s="63"/>
      <c r="F223" s="63"/>
      <c r="G223" s="63"/>
      <c r="H223" s="63"/>
      <c r="I223" s="63"/>
      <c r="J223" s="63"/>
    </row>
    <row r="224" spans="2:10" ht="15.75" thickBot="1">
      <c r="B224" s="53" t="s">
        <v>115</v>
      </c>
      <c r="C224" s="53" t="s">
        <v>201</v>
      </c>
      <c r="D224" s="54" t="s">
        <v>245</v>
      </c>
      <c r="E224" s="54" t="s">
        <v>147</v>
      </c>
      <c r="F224" s="64"/>
      <c r="G224" s="65"/>
      <c r="H224" s="65"/>
      <c r="I224" s="65"/>
      <c r="J224" s="65"/>
    </row>
    <row r="225" spans="2:10" ht="15.75" thickBot="1">
      <c r="B225" s="55" t="s">
        <v>202</v>
      </c>
      <c r="C225" s="55" t="s">
        <v>203</v>
      </c>
      <c r="D225" s="55" t="str">
        <f>VLOOKUP(B225,F202:G221,2,0)</f>
        <v>Sales</v>
      </c>
      <c r="E225" s="55">
        <f>VLOOKUP(B225,I202:J221,2,0)</f>
        <v>92671</v>
      </c>
      <c r="F225" s="64"/>
      <c r="G225" s="65"/>
      <c r="H225" s="65"/>
      <c r="I225" s="65"/>
      <c r="J225" s="65"/>
    </row>
    <row r="226" spans="2:10" ht="15.75" thickBot="1">
      <c r="B226" s="55" t="s">
        <v>204</v>
      </c>
      <c r="C226" s="55" t="s">
        <v>205</v>
      </c>
      <c r="D226" s="55" t="str">
        <f t="shared" ref="D226:D236" si="5">VLOOKUP(B226,F203:G222,2,0)</f>
        <v>Operations</v>
      </c>
      <c r="E226" s="55">
        <f t="shared" ref="E226:E238" si="6">VLOOKUP(B226,I203:J222,2,0)</f>
        <v>84120</v>
      </c>
      <c r="F226" s="64"/>
      <c r="G226" s="65"/>
      <c r="H226" s="65"/>
      <c r="I226" s="65"/>
      <c r="J226" s="65"/>
    </row>
    <row r="227" spans="2:10" ht="15.75" thickBot="1">
      <c r="B227" s="55" t="s">
        <v>206</v>
      </c>
      <c r="C227" s="55" t="s">
        <v>207</v>
      </c>
      <c r="D227" s="55" t="str">
        <f t="shared" si="5"/>
        <v>Marketing</v>
      </c>
      <c r="E227" s="55">
        <f t="shared" si="6"/>
        <v>50793</v>
      </c>
      <c r="F227" s="64"/>
      <c r="G227" s="65"/>
      <c r="H227" s="65"/>
      <c r="I227" s="65"/>
      <c r="J227" s="65"/>
    </row>
    <row r="228" spans="2:10" ht="15.75" thickBot="1">
      <c r="B228" s="55" t="s">
        <v>208</v>
      </c>
      <c r="C228" s="55" t="s">
        <v>209</v>
      </c>
      <c r="D228" s="55" t="str">
        <f t="shared" si="5"/>
        <v>HR</v>
      </c>
      <c r="E228" s="55">
        <f t="shared" si="6"/>
        <v>77833</v>
      </c>
      <c r="F228" s="64"/>
      <c r="G228" s="65"/>
      <c r="H228" s="65"/>
      <c r="I228" s="65"/>
      <c r="J228" s="65"/>
    </row>
    <row r="229" spans="2:10" ht="15.75" thickBot="1">
      <c r="B229" s="55" t="s">
        <v>212</v>
      </c>
      <c r="C229" s="55" t="s">
        <v>213</v>
      </c>
      <c r="D229" s="55" t="str">
        <f t="shared" si="5"/>
        <v>Finance</v>
      </c>
      <c r="E229" s="55">
        <f t="shared" si="6"/>
        <v>58914</v>
      </c>
      <c r="F229" s="64"/>
      <c r="G229" s="65"/>
      <c r="H229" s="65"/>
      <c r="I229" s="65"/>
      <c r="J229" s="65"/>
    </row>
    <row r="230" spans="2:10" ht="15.75" thickBot="1">
      <c r="B230" s="55" t="s">
        <v>215</v>
      </c>
      <c r="C230" s="55" t="s">
        <v>216</v>
      </c>
      <c r="D230" s="55" t="str">
        <f t="shared" si="5"/>
        <v>IT</v>
      </c>
      <c r="E230" s="55">
        <f t="shared" si="6"/>
        <v>51096</v>
      </c>
      <c r="F230" s="64"/>
      <c r="G230" s="65"/>
      <c r="H230" s="65"/>
      <c r="I230" s="65"/>
      <c r="J230" s="65"/>
    </row>
    <row r="231" spans="2:10" ht="15.75" thickBot="1">
      <c r="B231" s="55" t="s">
        <v>219</v>
      </c>
      <c r="C231" s="55" t="s">
        <v>220</v>
      </c>
      <c r="D231" s="55" t="str">
        <f t="shared" si="5"/>
        <v>Marketing</v>
      </c>
      <c r="E231" s="55">
        <f t="shared" si="6"/>
        <v>83735</v>
      </c>
      <c r="F231" s="64"/>
      <c r="G231" s="65"/>
      <c r="H231" s="65"/>
      <c r="I231" s="65"/>
      <c r="J231" s="65"/>
    </row>
    <row r="232" spans="2:10" ht="15.75" thickBot="1">
      <c r="B232" s="55" t="s">
        <v>223</v>
      </c>
      <c r="C232" s="55" t="s">
        <v>224</v>
      </c>
      <c r="D232" s="55" t="str">
        <f t="shared" si="5"/>
        <v>IT</v>
      </c>
      <c r="E232" s="55">
        <f t="shared" si="6"/>
        <v>74418</v>
      </c>
      <c r="F232" s="64"/>
      <c r="G232" s="65"/>
      <c r="H232" s="65"/>
      <c r="I232" s="65"/>
      <c r="J232" s="65"/>
    </row>
    <row r="233" spans="2:10" ht="15.75" thickBot="1">
      <c r="B233" s="55" t="s">
        <v>226</v>
      </c>
      <c r="C233" s="55" t="s">
        <v>227</v>
      </c>
      <c r="D233" s="55" t="str">
        <f t="shared" si="5"/>
        <v>Sales</v>
      </c>
      <c r="E233" s="55">
        <f t="shared" si="6"/>
        <v>51366</v>
      </c>
      <c r="F233" s="64"/>
      <c r="G233" s="65"/>
      <c r="H233" s="65"/>
      <c r="I233" s="65"/>
      <c r="J233" s="65"/>
    </row>
    <row r="234" spans="2:10" ht="15.75" thickBot="1">
      <c r="B234" s="55" t="s">
        <v>229</v>
      </c>
      <c r="C234" s="55" t="s">
        <v>230</v>
      </c>
      <c r="D234" s="55" t="str">
        <f t="shared" si="5"/>
        <v>Finance</v>
      </c>
      <c r="E234" s="55">
        <f t="shared" si="6"/>
        <v>54600</v>
      </c>
      <c r="F234" s="64"/>
      <c r="G234" s="65"/>
      <c r="H234" s="65"/>
      <c r="I234" s="65"/>
      <c r="J234" s="65"/>
    </row>
    <row r="235" spans="2:10" ht="15.75" thickBot="1">
      <c r="B235" s="55" t="s">
        <v>233</v>
      </c>
      <c r="C235" s="55" t="s">
        <v>234</v>
      </c>
      <c r="D235" s="55" t="str">
        <f t="shared" si="5"/>
        <v>Operations</v>
      </c>
      <c r="E235" s="55">
        <f t="shared" si="6"/>
        <v>93509</v>
      </c>
      <c r="F235" s="64"/>
      <c r="G235" s="65"/>
      <c r="H235" s="65"/>
      <c r="I235" s="65"/>
      <c r="J235" s="65"/>
    </row>
    <row r="236" spans="2:10" ht="15.75" thickBot="1">
      <c r="B236" s="55" t="s">
        <v>236</v>
      </c>
      <c r="C236" s="55" t="s">
        <v>237</v>
      </c>
      <c r="D236" s="55" t="str">
        <f t="shared" si="5"/>
        <v>Finance</v>
      </c>
      <c r="E236" s="55">
        <f t="shared" si="6"/>
        <v>80105</v>
      </c>
      <c r="F236" s="64"/>
      <c r="G236" s="65"/>
      <c r="H236" s="65"/>
      <c r="I236" s="65"/>
      <c r="J236" s="65"/>
    </row>
    <row r="237" spans="2:10" ht="15.75" thickBot="1">
      <c r="B237" s="55" t="s">
        <v>210</v>
      </c>
      <c r="C237" s="55" t="s">
        <v>238</v>
      </c>
      <c r="D237" s="55" t="str">
        <f>VLOOKUP(B237,F202:G221,2,0)</f>
        <v>Marketing</v>
      </c>
      <c r="E237" s="55">
        <f t="shared" si="6"/>
        <v>60802</v>
      </c>
      <c r="F237" s="64"/>
      <c r="G237" s="65"/>
      <c r="H237" s="65"/>
      <c r="I237" s="65"/>
      <c r="J237" s="65"/>
    </row>
    <row r="238" spans="2:10" ht="15.75" thickBot="1">
      <c r="B238" s="55" t="s">
        <v>214</v>
      </c>
      <c r="C238" s="55" t="s">
        <v>239</v>
      </c>
      <c r="D238" s="55" t="str">
        <f t="shared" ref="D238:D244" si="7">VLOOKUP(B238,F203:G222,2,0)</f>
        <v>Sales</v>
      </c>
      <c r="E238" s="55">
        <f t="shared" si="6"/>
        <v>76260</v>
      </c>
      <c r="F238" s="64"/>
      <c r="G238" s="65"/>
      <c r="H238" s="65"/>
      <c r="I238" s="65"/>
      <c r="J238" s="65"/>
    </row>
    <row r="239" spans="2:10" ht="15.75" thickBot="1">
      <c r="B239" s="55" t="s">
        <v>217</v>
      </c>
      <c r="C239" s="55" t="s">
        <v>240</v>
      </c>
      <c r="D239" s="55" t="str">
        <f t="shared" si="7"/>
        <v>IT</v>
      </c>
      <c r="E239" s="55">
        <f>VLOOKUP(B239,I202:J221,2,0)</f>
        <v>88965</v>
      </c>
      <c r="F239" s="64"/>
      <c r="G239" s="65"/>
      <c r="H239" s="65"/>
      <c r="I239" s="65"/>
      <c r="J239" s="65"/>
    </row>
    <row r="240" spans="2:10" ht="15.75" thickBot="1">
      <c r="B240" s="55" t="s">
        <v>221</v>
      </c>
      <c r="C240" s="55" t="s">
        <v>241</v>
      </c>
      <c r="D240" s="55" t="str">
        <f t="shared" si="7"/>
        <v>Operations</v>
      </c>
      <c r="E240" s="55">
        <f t="shared" ref="E240:E244" si="8">VLOOKUP(B240,I203:J222,2,0)</f>
        <v>63288</v>
      </c>
      <c r="F240" s="64"/>
      <c r="G240" s="65"/>
      <c r="H240" s="65"/>
      <c r="I240" s="65"/>
      <c r="J240" s="65"/>
    </row>
    <row r="241" spans="2:10" ht="15.75" thickBot="1">
      <c r="B241" s="55" t="s">
        <v>225</v>
      </c>
      <c r="C241" s="55" t="s">
        <v>242</v>
      </c>
      <c r="D241" s="55" t="str">
        <f t="shared" si="7"/>
        <v>Sales</v>
      </c>
      <c r="E241" s="55">
        <f t="shared" si="8"/>
        <v>45742</v>
      </c>
      <c r="F241" s="64"/>
      <c r="G241" s="65"/>
      <c r="H241" s="65"/>
      <c r="I241" s="65"/>
      <c r="J241" s="65"/>
    </row>
    <row r="242" spans="2:10" ht="15.75" thickBot="1">
      <c r="B242" s="55" t="s">
        <v>232</v>
      </c>
      <c r="C242" s="55" t="s">
        <v>243</v>
      </c>
      <c r="D242" s="55" t="str">
        <f t="shared" si="7"/>
        <v>Marketing</v>
      </c>
      <c r="E242" s="55">
        <f t="shared" si="8"/>
        <v>88354</v>
      </c>
      <c r="F242" s="64"/>
      <c r="G242" s="65"/>
      <c r="H242" s="65"/>
      <c r="I242" s="65"/>
      <c r="J242" s="65"/>
    </row>
    <row r="243" spans="2:10" ht="15.75" thickBot="1">
      <c r="B243" s="55" t="s">
        <v>235</v>
      </c>
      <c r="C243" s="55" t="s">
        <v>244</v>
      </c>
      <c r="D243" s="55" t="str">
        <f t="shared" si="7"/>
        <v>Marketing</v>
      </c>
      <c r="E243" s="55">
        <f t="shared" si="8"/>
        <v>76641</v>
      </c>
      <c r="F243" s="64"/>
      <c r="G243" s="65"/>
      <c r="H243" s="65"/>
      <c r="I243" s="65"/>
      <c r="J243" s="65"/>
    </row>
    <row r="244" spans="2:10" ht="15.75" thickBot="1">
      <c r="B244" s="55" t="s">
        <v>228</v>
      </c>
      <c r="C244" s="55" t="s">
        <v>136</v>
      </c>
      <c r="D244" s="55" t="str">
        <f t="shared" si="7"/>
        <v>Sales</v>
      </c>
      <c r="E244" s="55">
        <f t="shared" si="8"/>
        <v>61678</v>
      </c>
      <c r="F244" s="64"/>
      <c r="G244" s="65"/>
      <c r="H244" s="65"/>
      <c r="I244" s="65"/>
      <c r="J244" s="65"/>
    </row>
  </sheetData>
  <mergeCells count="27">
    <mergeCell ref="C131:E131"/>
    <mergeCell ref="C132:E132"/>
    <mergeCell ref="B135:B137"/>
    <mergeCell ref="C135:C137"/>
    <mergeCell ref="D135:D137"/>
    <mergeCell ref="E1:G1"/>
    <mergeCell ref="D2:F2"/>
    <mergeCell ref="C34:E34"/>
    <mergeCell ref="B44:C44"/>
    <mergeCell ref="B48:C48"/>
    <mergeCell ref="C75:D75"/>
    <mergeCell ref="C148:D148"/>
    <mergeCell ref="C149:D149"/>
    <mergeCell ref="H159:H160"/>
    <mergeCell ref="H161:K192"/>
    <mergeCell ref="J152:J154"/>
    <mergeCell ref="K152:K154"/>
    <mergeCell ref="C197:D197"/>
    <mergeCell ref="B200:C200"/>
    <mergeCell ref="D205:E221"/>
    <mergeCell ref="H205:H221"/>
    <mergeCell ref="B222:J222"/>
    <mergeCell ref="B223:C223"/>
    <mergeCell ref="E223:J223"/>
    <mergeCell ref="F224:J244"/>
    <mergeCell ref="F200:G200"/>
    <mergeCell ref="I200:J200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sankar</dc:creator>
  <cp:lastModifiedBy>sairam</cp:lastModifiedBy>
  <dcterms:created xsi:type="dcterms:W3CDTF">2024-01-11T08:33:03Z</dcterms:created>
  <dcterms:modified xsi:type="dcterms:W3CDTF">2024-01-17T13:04:28Z</dcterms:modified>
</cp:coreProperties>
</file>