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Basic" sheetId="1" r:id="rId4"/>
    <sheet state="visible" name="GPT &amp; Avarage Practice" sheetId="2" r:id="rId5"/>
    <sheet state="visible" name="VLOOKUP" sheetId="3" r:id="rId6"/>
    <sheet state="visible" name="XLOOKUP" sheetId="4" r:id="rId7"/>
    <sheet state="visible" name="IF, COUNTIF" sheetId="5" r:id="rId8"/>
    <sheet state="visible" name="IFS" sheetId="6" r:id="rId9"/>
    <sheet state="visible" name="Excel Reporting for Data Analys" sheetId="7" r:id="rId10"/>
    <sheet state="visible" name="Country" sheetId="8" r:id="rId11"/>
    <sheet state="visible" name="Village" sheetId="9" r:id="rId12"/>
    <sheet state="visible" name="City" sheetId="10" r:id="rId13"/>
  </sheets>
  <definedNames/>
  <calcPr/>
</workbook>
</file>

<file path=xl/sharedStrings.xml><?xml version="1.0" encoding="utf-8"?>
<sst xmlns="http://schemas.openxmlformats.org/spreadsheetml/2006/main" count="309" uniqueCount="99">
  <si>
    <t>SUM</t>
  </si>
  <si>
    <t>MIN</t>
  </si>
  <si>
    <t>MAX</t>
  </si>
  <si>
    <t>RIGHT</t>
  </si>
  <si>
    <t>AVG</t>
  </si>
  <si>
    <t>Count</t>
  </si>
  <si>
    <t>Left</t>
  </si>
  <si>
    <t>"Rajesh" " Saini"</t>
  </si>
  <si>
    <t>"</t>
  </si>
  <si>
    <t>"Virendra" " Verma"</t>
  </si>
  <si>
    <t>"Pradeep" "yadav"</t>
  </si>
  <si>
    <t>Student Name</t>
  </si>
  <si>
    <t>English</t>
  </si>
  <si>
    <t>Hindi</t>
  </si>
  <si>
    <t>Science</t>
  </si>
  <si>
    <t>Math</t>
  </si>
  <si>
    <t>Social Studies</t>
  </si>
  <si>
    <t>Avarage</t>
  </si>
  <si>
    <t>Total</t>
  </si>
  <si>
    <t>Gain</t>
  </si>
  <si>
    <t>%</t>
  </si>
  <si>
    <t>Aarav</t>
  </si>
  <si>
    <t>Priya</t>
  </si>
  <si>
    <t>Rohan</t>
  </si>
  <si>
    <t>Sneha</t>
  </si>
  <si>
    <t>Karan</t>
  </si>
  <si>
    <t>Meera</t>
  </si>
  <si>
    <t>Arjun</t>
  </si>
  <si>
    <t>Isha</t>
  </si>
  <si>
    <t>Dev</t>
  </si>
  <si>
    <t>Anjali</t>
  </si>
  <si>
    <t>City</t>
  </si>
  <si>
    <t>Country</t>
  </si>
  <si>
    <t>Village</t>
  </si>
  <si>
    <t>Grade</t>
  </si>
  <si>
    <t>CountIF</t>
  </si>
  <si>
    <t>CountSum</t>
  </si>
  <si>
    <t>CountAVG</t>
  </si>
  <si>
    <t>A</t>
  </si>
  <si>
    <t>B</t>
  </si>
  <si>
    <t>No Of Students</t>
  </si>
  <si>
    <t>C</t>
  </si>
  <si>
    <t>D</t>
  </si>
  <si>
    <t>CountIfs</t>
  </si>
  <si>
    <t>Sum</t>
  </si>
  <si>
    <t>Topics</t>
  </si>
  <si>
    <t>Status</t>
  </si>
  <si>
    <t>Conditional Formatting</t>
  </si>
  <si>
    <t>📌 Conditional Formatting</t>
  </si>
  <si>
    <t>✅</t>
  </si>
  <si>
    <t>Date</t>
  </si>
  <si>
    <t>John</t>
  </si>
  <si>
    <t>Sarah</t>
  </si>
  <si>
    <t>Michael</t>
  </si>
  <si>
    <t>Lisa</t>
  </si>
  <si>
    <t>David</t>
  </si>
  <si>
    <t>📌 Sorting</t>
  </si>
  <si>
    <t>📌 Filtering</t>
  </si>
  <si>
    <t>📌 Alignment</t>
  </si>
  <si>
    <t>📌 Text Rotation</t>
  </si>
  <si>
    <t>Bad</t>
  </si>
  <si>
    <t>📌 Wrapping</t>
  </si>
  <si>
    <t>Good</t>
  </si>
  <si>
    <t>📌 Charts</t>
  </si>
  <si>
    <t>Excellent</t>
  </si>
  <si>
    <t>📌 Borders</t>
  </si>
  <si>
    <t>📌 Data Cleaning</t>
  </si>
  <si>
    <t>📌 Find &amp; Replace</t>
  </si>
  <si>
    <t>📌 Spelling Check</t>
  </si>
  <si>
    <t>Mumbai</t>
  </si>
  <si>
    <t>India</t>
  </si>
  <si>
    <t>Delhi</t>
  </si>
  <si>
    <t>Canada</t>
  </si>
  <si>
    <t>Jaipur</t>
  </si>
  <si>
    <t>Australia</t>
  </si>
  <si>
    <t>Pune</t>
  </si>
  <si>
    <t>United Kingdom</t>
  </si>
  <si>
    <t>Chandigarh</t>
  </si>
  <si>
    <t>Germany</t>
  </si>
  <si>
    <t>Kolkata</t>
  </si>
  <si>
    <t>France</t>
  </si>
  <si>
    <t>Hyderabad</t>
  </si>
  <si>
    <t>Japan</t>
  </si>
  <si>
    <t>Bangalore</t>
  </si>
  <si>
    <t>Brazil</t>
  </si>
  <si>
    <t>Lucknow</t>
  </si>
  <si>
    <t>South Africa</t>
  </si>
  <si>
    <t>Ahmedabad</t>
  </si>
  <si>
    <t>Italy</t>
  </si>
  <si>
    <t>Rampur</t>
  </si>
  <si>
    <t>Bhanpur</t>
  </si>
  <si>
    <t>Chikhaldara</t>
  </si>
  <si>
    <t>Dhampur</t>
  </si>
  <si>
    <t>Birsinghpur</t>
  </si>
  <si>
    <t>Dholera</t>
  </si>
  <si>
    <t>Kheda</t>
  </si>
  <si>
    <t>Gauriganj</t>
  </si>
  <si>
    <t>Reoti</t>
  </si>
  <si>
    <t>Nandurbar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</si>
</sst>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10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D1" s="1" t="s">
        <v>0</v>
      </c>
      <c r="G1" s="1" t="s">
        <v>1</v>
      </c>
    </row>
    <row r="2">
      <c r="C2" s="1">
        <v>100.0</v>
      </c>
      <c r="D2" s="1">
        <f>SUM(C2:C12)</f>
        <v>1200</v>
      </c>
      <c r="F2" s="1">
        <v>100.0</v>
      </c>
      <c r="G2" s="2">
        <f>MIN(F2:F100)</f>
        <v>10</v>
      </c>
      <c r="H2" s="1">
        <v>100.0</v>
      </c>
    </row>
    <row r="3">
      <c r="C3" s="1">
        <v>100.0</v>
      </c>
      <c r="F3" s="1">
        <v>10.0</v>
      </c>
      <c r="H3" s="1">
        <v>100.0</v>
      </c>
    </row>
    <row r="4">
      <c r="C4" s="1">
        <v>100.0</v>
      </c>
      <c r="D4" s="1" t="s">
        <v>2</v>
      </c>
      <c r="F4" s="1">
        <v>100.0</v>
      </c>
      <c r="H4" s="1">
        <v>100.0</v>
      </c>
    </row>
    <row r="5">
      <c r="C5" s="1">
        <v>100.0</v>
      </c>
      <c r="F5" s="1">
        <v>100.0</v>
      </c>
      <c r="H5" s="1">
        <v>100.0</v>
      </c>
    </row>
    <row r="6">
      <c r="C6" s="1">
        <v>100.0</v>
      </c>
      <c r="D6" s="2">
        <f>MAX(C2:C12)</f>
        <v>200</v>
      </c>
      <c r="F6" s="1">
        <v>100.0</v>
      </c>
      <c r="H6" s="1">
        <v>200.0</v>
      </c>
    </row>
    <row r="7">
      <c r="B7" s="1" t="s">
        <v>3</v>
      </c>
      <c r="C7" s="1">
        <v>200.0</v>
      </c>
      <c r="F7" s="1">
        <v>100.0</v>
      </c>
      <c r="H7" s="1">
        <v>100.0</v>
      </c>
    </row>
    <row r="8">
      <c r="A8" s="1">
        <v>1.23456789E8</v>
      </c>
      <c r="B8" s="2" t="str">
        <f>RIGHT(A2,4)</f>
        <v/>
      </c>
      <c r="C8" s="1">
        <v>100.0</v>
      </c>
      <c r="D8" s="1" t="s">
        <v>4</v>
      </c>
      <c r="F8" s="1">
        <v>100.0</v>
      </c>
      <c r="H8" s="1">
        <v>100.0</v>
      </c>
    </row>
    <row r="9">
      <c r="C9" s="1">
        <v>100.0</v>
      </c>
      <c r="D9" s="2">
        <f>AVERAGE(C2:C12)</f>
        <v>109.0909091</v>
      </c>
      <c r="F9" s="1">
        <v>100.0</v>
      </c>
      <c r="H9" s="1">
        <v>100.0</v>
      </c>
    </row>
    <row r="10">
      <c r="C10" s="1">
        <v>100.0</v>
      </c>
      <c r="E10" s="1" t="s">
        <v>5</v>
      </c>
      <c r="H10" s="1">
        <v>100.0</v>
      </c>
    </row>
    <row r="11">
      <c r="C11" s="1">
        <v>100.0</v>
      </c>
      <c r="D11" s="2">
        <f>COUNT(C2:C12)</f>
        <v>11</v>
      </c>
    </row>
    <row r="12">
      <c r="C12" s="1">
        <v>100.0</v>
      </c>
      <c r="G12" s="1" t="s">
        <v>3</v>
      </c>
    </row>
    <row r="13">
      <c r="G13" s="1">
        <v>9.18937800532E11</v>
      </c>
      <c r="H13" s="2" t="str">
        <f t="shared" ref="H13:H20" si="1">RIGHT(G13,10)</f>
        <v>8937800532</v>
      </c>
    </row>
    <row r="14">
      <c r="C14" s="1"/>
      <c r="D14" s="1" t="s">
        <v>6</v>
      </c>
      <c r="G14" s="1">
        <v>9.18937800533E11</v>
      </c>
      <c r="H14" s="2" t="str">
        <f t="shared" si="1"/>
        <v>8937800533</v>
      </c>
    </row>
    <row r="15">
      <c r="C15" s="1"/>
      <c r="D15" s="1">
        <v>9.18937800532E11</v>
      </c>
      <c r="E15" s="2" t="str">
        <f t="shared" ref="E15:E22" si="2">LEFT(D15,10)</f>
        <v>9189378005</v>
      </c>
      <c r="G15" s="1">
        <v>9.18937800534E11</v>
      </c>
      <c r="H15" s="2" t="str">
        <f t="shared" si="1"/>
        <v>8937800534</v>
      </c>
    </row>
    <row r="16">
      <c r="D16" s="1">
        <v>9.18937800533E11</v>
      </c>
      <c r="E16" s="2" t="str">
        <f t="shared" si="2"/>
        <v>9189378005</v>
      </c>
      <c r="G16" s="1">
        <v>9.18937800535E11</v>
      </c>
      <c r="H16" s="2" t="str">
        <f t="shared" si="1"/>
        <v>8937800535</v>
      </c>
    </row>
    <row r="17">
      <c r="D17" s="1">
        <v>9.18937800534E11</v>
      </c>
      <c r="E17" s="2" t="str">
        <f t="shared" si="2"/>
        <v>9189378005</v>
      </c>
      <c r="G17" s="1">
        <v>9.18937800536E11</v>
      </c>
      <c r="H17" s="2" t="str">
        <f t="shared" si="1"/>
        <v>8937800536</v>
      </c>
    </row>
    <row r="18">
      <c r="D18" s="1">
        <v>9.18937800535E11</v>
      </c>
      <c r="E18" s="2" t="str">
        <f t="shared" si="2"/>
        <v>9189378005</v>
      </c>
      <c r="G18" s="1">
        <v>9.18937800537E11</v>
      </c>
      <c r="H18" s="2" t="str">
        <f t="shared" si="1"/>
        <v>8937800537</v>
      </c>
    </row>
    <row r="19">
      <c r="D19" s="1">
        <v>9.18937800536E11</v>
      </c>
      <c r="E19" s="2" t="str">
        <f t="shared" si="2"/>
        <v>9189378005</v>
      </c>
      <c r="G19" s="1">
        <v>9.18937800538E11</v>
      </c>
      <c r="H19" s="2" t="str">
        <f t="shared" si="1"/>
        <v>8937800538</v>
      </c>
    </row>
    <row r="20">
      <c r="D20" s="1">
        <v>9.18937800537E11</v>
      </c>
      <c r="E20" s="2" t="str">
        <f t="shared" si="2"/>
        <v>9189378005</v>
      </c>
      <c r="G20" s="1">
        <v>9.18937800539E11</v>
      </c>
      <c r="H20" s="2" t="str">
        <f t="shared" si="1"/>
        <v>8937800539</v>
      </c>
    </row>
    <row r="21">
      <c r="D21" s="1">
        <v>9.18937800538E11</v>
      </c>
      <c r="E21" s="2" t="str">
        <f t="shared" si="2"/>
        <v>9189378005</v>
      </c>
    </row>
    <row r="22">
      <c r="D22" s="1">
        <v>9.18937800539E11</v>
      </c>
      <c r="E22" s="2" t="str">
        <f t="shared" si="2"/>
        <v>9189378005</v>
      </c>
    </row>
    <row r="26">
      <c r="D26" s="1" t="s">
        <v>7</v>
      </c>
      <c r="E26" s="1" t="s">
        <v>8</v>
      </c>
      <c r="F26" s="2" t="str">
        <f>IFERROR(__xludf.DUMMYFUNCTION("SPLIT(D26,E26)"),"Rajesh")</f>
        <v>Rajesh</v>
      </c>
      <c r="G26" s="2" t="str">
        <f>IFERROR(__xludf.DUMMYFUNCTION("""COMPUTED_VALUE""")," ")</f>
        <v> </v>
      </c>
      <c r="H26" s="2" t="str">
        <f>IFERROR(__xludf.DUMMYFUNCTION("""COMPUTED_VALUE""")," Saini")</f>
        <v> Saini</v>
      </c>
    </row>
    <row r="27">
      <c r="D27" s="1" t="s">
        <v>9</v>
      </c>
      <c r="E27" s="1" t="s">
        <v>8</v>
      </c>
      <c r="F27" s="2" t="str">
        <f>IFERROR(__xludf.DUMMYFUNCTION("SPLIT(D27,E27)"),"Virendra")</f>
        <v>Virendra</v>
      </c>
      <c r="G27" s="2" t="str">
        <f>IFERROR(__xludf.DUMMYFUNCTION("""COMPUTED_VALUE""")," ")</f>
        <v> </v>
      </c>
      <c r="H27" s="2" t="str">
        <f>IFERROR(__xludf.DUMMYFUNCTION("""COMPUTED_VALUE""")," Verma")</f>
        <v> Verma</v>
      </c>
    </row>
    <row r="28">
      <c r="D28" s="1" t="s">
        <v>10</v>
      </c>
      <c r="E28" s="1" t="s">
        <v>8</v>
      </c>
      <c r="F28" s="2" t="str">
        <f>IFERROR(__xludf.DUMMYFUNCTION("SPLIT(D28,E28)"),"Pradeep")</f>
        <v>Pradeep</v>
      </c>
      <c r="G28" s="2" t="str">
        <f>IFERROR(__xludf.DUMMYFUNCTION("""COMPUTED_VALUE""")," ")</f>
        <v> </v>
      </c>
      <c r="H28" s="2" t="str">
        <f>IFERROR(__xludf.DUMMYFUNCTION("""COMPUTED_VALUE"""),"yadav")</f>
        <v>yadav</v>
      </c>
    </row>
    <row r="30">
      <c r="E30" s="1" t="s">
        <v>8</v>
      </c>
    </row>
    <row r="31">
      <c r="D31" s="1" t="s">
        <v>7</v>
      </c>
      <c r="E31" s="2" t="str">
        <f>IFERROR(__xludf.DUMMYFUNCTION("SPLIT(D26,E26)"),"Rajesh")</f>
        <v>Rajesh</v>
      </c>
      <c r="F31" s="2" t="str">
        <f>IFERROR(__xludf.DUMMYFUNCTION("""COMPUTED_VALUE""")," ")</f>
        <v> </v>
      </c>
      <c r="G31" s="2" t="str">
        <f>IFERROR(__xludf.DUMMYFUNCTION("""COMPUTED_VALUE""")," Saini")</f>
        <v> Saini</v>
      </c>
    </row>
    <row r="32">
      <c r="D32" s="1" t="s">
        <v>9</v>
      </c>
      <c r="E32" s="2" t="str">
        <f>IFERROR(__xludf.DUMMYFUNCTION("SPLIT(D27,E27)"),"Virendra")</f>
        <v>Virendra</v>
      </c>
      <c r="F32" s="2" t="str">
        <f>IFERROR(__xludf.DUMMYFUNCTION("""COMPUTED_VALUE""")," ")</f>
        <v> </v>
      </c>
      <c r="G32" s="2" t="str">
        <f>IFERROR(__xludf.DUMMYFUNCTION("""COMPUTED_VALUE""")," Verma")</f>
        <v> Verma</v>
      </c>
    </row>
    <row r="33">
      <c r="D33" s="1" t="s">
        <v>10</v>
      </c>
      <c r="E33" s="2" t="str">
        <f>IFERROR(__xludf.DUMMYFUNCTION("SPLIT(D28,E28)"),"Pradeep")</f>
        <v>Pradeep</v>
      </c>
      <c r="F33" s="2" t="str">
        <f>IFERROR(__xludf.DUMMYFUNCTION("""COMPUTED_VALUE""")," ")</f>
        <v> </v>
      </c>
      <c r="G33" s="2" t="str">
        <f>IFERROR(__xludf.DUMMYFUNCTION("""COMPUTED_VALUE"""),"yadav")</f>
        <v>yadav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1" t="s">
        <v>21</v>
      </c>
      <c r="B2" s="1">
        <v>85.0</v>
      </c>
      <c r="C2" s="1">
        <v>78.0</v>
      </c>
      <c r="D2" s="1">
        <v>92.0</v>
      </c>
      <c r="E2" s="1">
        <v>88.0</v>
      </c>
      <c r="F2" s="1">
        <v>80.0</v>
      </c>
      <c r="G2" s="2">
        <f t="shared" ref="G2:G12" si="1">AVERAGE(B2:F2)</f>
        <v>84.6</v>
      </c>
      <c r="H2" s="1">
        <v>500.0</v>
      </c>
      <c r="I2" s="2">
        <f t="shared" ref="I2:I12" si="2">SUM(B2:F2)</f>
        <v>423</v>
      </c>
      <c r="J2" s="4">
        <f t="shared" ref="J2:J12" si="3">I2/H2</f>
        <v>0.846</v>
      </c>
    </row>
    <row r="3">
      <c r="A3" s="1" t="s">
        <v>22</v>
      </c>
      <c r="B3" s="1">
        <v>90.0</v>
      </c>
      <c r="C3" s="1">
        <v>82.0</v>
      </c>
      <c r="D3" s="1">
        <v>89.0</v>
      </c>
      <c r="E3" s="1">
        <v>91.0</v>
      </c>
      <c r="F3" s="1">
        <v>87.0</v>
      </c>
      <c r="G3" s="2">
        <f t="shared" si="1"/>
        <v>87.8</v>
      </c>
      <c r="H3" s="1">
        <v>500.0</v>
      </c>
      <c r="I3" s="2">
        <f t="shared" si="2"/>
        <v>439</v>
      </c>
      <c r="J3" s="4">
        <f t="shared" si="3"/>
        <v>0.878</v>
      </c>
    </row>
    <row r="4">
      <c r="A4" s="1" t="s">
        <v>23</v>
      </c>
      <c r="B4" s="1">
        <v>76.0</v>
      </c>
      <c r="C4" s="1">
        <v>74.0</v>
      </c>
      <c r="D4" s="1">
        <v>70.0</v>
      </c>
      <c r="E4" s="1">
        <v>80.0</v>
      </c>
      <c r="F4" s="1">
        <v>75.0</v>
      </c>
      <c r="G4" s="2">
        <f t="shared" si="1"/>
        <v>75</v>
      </c>
      <c r="H4" s="1">
        <v>500.0</v>
      </c>
      <c r="I4" s="2">
        <f t="shared" si="2"/>
        <v>375</v>
      </c>
      <c r="J4" s="4">
        <f t="shared" si="3"/>
        <v>0.75</v>
      </c>
    </row>
    <row r="5">
      <c r="A5" s="1" t="s">
        <v>24</v>
      </c>
      <c r="B5" s="1">
        <v>88.0</v>
      </c>
      <c r="C5" s="1">
        <v>90.0</v>
      </c>
      <c r="D5" s="1">
        <v>85.0</v>
      </c>
      <c r="E5" s="1">
        <v>93.0</v>
      </c>
      <c r="F5" s="1">
        <v>89.0</v>
      </c>
      <c r="G5" s="2">
        <f t="shared" si="1"/>
        <v>89</v>
      </c>
      <c r="H5" s="1">
        <v>500.0</v>
      </c>
      <c r="I5" s="2">
        <f t="shared" si="2"/>
        <v>445</v>
      </c>
      <c r="J5" s="4">
        <f t="shared" si="3"/>
        <v>0.89</v>
      </c>
    </row>
    <row r="6">
      <c r="A6" s="1" t="s">
        <v>25</v>
      </c>
      <c r="B6" s="1">
        <v>69.0</v>
      </c>
      <c r="C6" s="1">
        <v>72.0</v>
      </c>
      <c r="D6" s="1">
        <v>65.0</v>
      </c>
      <c r="E6" s="1">
        <v>70.0</v>
      </c>
      <c r="F6" s="1">
        <v>68.0</v>
      </c>
      <c r="G6" s="2">
        <f t="shared" si="1"/>
        <v>68.8</v>
      </c>
      <c r="H6" s="1">
        <v>500.0</v>
      </c>
      <c r="I6" s="2">
        <f t="shared" si="2"/>
        <v>344</v>
      </c>
      <c r="J6" s="4">
        <f t="shared" si="3"/>
        <v>0.688</v>
      </c>
    </row>
    <row r="7">
      <c r="A7" s="1" t="s">
        <v>26</v>
      </c>
      <c r="B7" s="1">
        <v>95.0</v>
      </c>
      <c r="C7" s="1">
        <v>89.0</v>
      </c>
      <c r="D7" s="1">
        <v>94.0</v>
      </c>
      <c r="E7" s="1">
        <v>97.0</v>
      </c>
      <c r="F7" s="1">
        <v>90.0</v>
      </c>
      <c r="G7" s="2">
        <f t="shared" si="1"/>
        <v>93</v>
      </c>
      <c r="H7" s="1">
        <v>500.0</v>
      </c>
      <c r="I7" s="2">
        <f t="shared" si="2"/>
        <v>465</v>
      </c>
      <c r="J7" s="4">
        <f t="shared" si="3"/>
        <v>0.93</v>
      </c>
    </row>
    <row r="8">
      <c r="A8" s="1" t="s">
        <v>27</v>
      </c>
      <c r="B8" s="1">
        <v>82.0</v>
      </c>
      <c r="C8" s="1">
        <v>85.0</v>
      </c>
      <c r="D8" s="1">
        <v>80.0</v>
      </c>
      <c r="E8" s="1">
        <v>84.0</v>
      </c>
      <c r="F8" s="1">
        <v>83.0</v>
      </c>
      <c r="G8" s="2">
        <f t="shared" si="1"/>
        <v>82.8</v>
      </c>
      <c r="H8" s="1">
        <v>500.0</v>
      </c>
      <c r="I8" s="2">
        <f t="shared" si="2"/>
        <v>414</v>
      </c>
      <c r="J8" s="4">
        <f t="shared" si="3"/>
        <v>0.828</v>
      </c>
    </row>
    <row r="9">
      <c r="A9" s="1" t="s">
        <v>28</v>
      </c>
      <c r="B9" s="1">
        <v>91.0</v>
      </c>
      <c r="C9" s="1">
        <v>88.0</v>
      </c>
      <c r="D9" s="1">
        <v>93.0</v>
      </c>
      <c r="E9" s="1">
        <v>90.0</v>
      </c>
      <c r="F9" s="1">
        <v>92.0</v>
      </c>
      <c r="G9" s="2">
        <f t="shared" si="1"/>
        <v>90.8</v>
      </c>
      <c r="H9" s="1">
        <v>500.0</v>
      </c>
      <c r="I9" s="2">
        <f t="shared" si="2"/>
        <v>454</v>
      </c>
      <c r="J9" s="4">
        <f t="shared" si="3"/>
        <v>0.908</v>
      </c>
    </row>
    <row r="10">
      <c r="A10" s="1" t="s">
        <v>29</v>
      </c>
      <c r="B10" s="1">
        <v>73.0</v>
      </c>
      <c r="C10" s="1">
        <v>70.0</v>
      </c>
      <c r="D10" s="1">
        <v>76.0</v>
      </c>
      <c r="E10" s="1">
        <v>78.0</v>
      </c>
      <c r="F10" s="1">
        <v>72.0</v>
      </c>
      <c r="G10" s="2">
        <f t="shared" si="1"/>
        <v>73.8</v>
      </c>
      <c r="H10" s="1">
        <v>500.0</v>
      </c>
      <c r="I10" s="2">
        <f t="shared" si="2"/>
        <v>369</v>
      </c>
      <c r="J10" s="4">
        <f t="shared" si="3"/>
        <v>0.738</v>
      </c>
    </row>
    <row r="11">
      <c r="A11" s="1" t="s">
        <v>30</v>
      </c>
      <c r="B11" s="1">
        <v>87.0</v>
      </c>
      <c r="C11" s="1">
        <v>84.0</v>
      </c>
      <c r="D11" s="1">
        <v>86.0</v>
      </c>
      <c r="E11" s="1">
        <v>89.0</v>
      </c>
      <c r="F11" s="1">
        <v>85.0</v>
      </c>
      <c r="G11" s="2">
        <f t="shared" si="1"/>
        <v>86.2</v>
      </c>
      <c r="H11" s="1">
        <v>500.0</v>
      </c>
      <c r="I11" s="2">
        <f t="shared" si="2"/>
        <v>431</v>
      </c>
      <c r="J11" s="4">
        <f t="shared" si="3"/>
        <v>0.862</v>
      </c>
    </row>
    <row r="12">
      <c r="A12" s="5" t="s">
        <v>18</v>
      </c>
      <c r="B12" s="6">
        <f t="shared" ref="B12:F12" si="4">SUM(B2:B11)</f>
        <v>836</v>
      </c>
      <c r="C12" s="6">
        <f t="shared" si="4"/>
        <v>812</v>
      </c>
      <c r="D12" s="6">
        <f t="shared" si="4"/>
        <v>830</v>
      </c>
      <c r="E12" s="6">
        <f t="shared" si="4"/>
        <v>860</v>
      </c>
      <c r="F12" s="6">
        <f t="shared" si="4"/>
        <v>821</v>
      </c>
      <c r="G12" s="6">
        <f t="shared" si="1"/>
        <v>831.8</v>
      </c>
      <c r="H12" s="1">
        <v>500.0</v>
      </c>
      <c r="I12" s="2">
        <f t="shared" si="2"/>
        <v>4159</v>
      </c>
      <c r="J12" s="4">
        <f t="shared" si="3"/>
        <v>8.318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31</v>
      </c>
      <c r="H1" s="1" t="s">
        <v>32</v>
      </c>
    </row>
    <row r="2">
      <c r="A2" s="1" t="s">
        <v>21</v>
      </c>
      <c r="B2" s="1">
        <v>85.0</v>
      </c>
      <c r="C2" s="1">
        <v>78.0</v>
      </c>
      <c r="D2" s="1">
        <v>92.0</v>
      </c>
      <c r="E2" s="1">
        <v>88.0</v>
      </c>
      <c r="F2" s="1">
        <v>80.0</v>
      </c>
      <c r="G2" s="2" t="str">
        <f>VLOOKUP(A2,City!A:B,2,0)</f>
        <v>Mumbai</v>
      </c>
      <c r="H2" s="2" t="str">
        <f>VLOOKUP(A2,Country!A:C,3,0)</f>
        <v>India</v>
      </c>
    </row>
    <row r="3">
      <c r="A3" s="1" t="s">
        <v>22</v>
      </c>
      <c r="B3" s="1">
        <v>90.0</v>
      </c>
      <c r="C3" s="1">
        <v>82.0</v>
      </c>
      <c r="D3" s="1">
        <v>89.0</v>
      </c>
      <c r="E3" s="1">
        <v>91.0</v>
      </c>
      <c r="F3" s="1">
        <v>87.0</v>
      </c>
      <c r="G3" s="2" t="str">
        <f>VLOOKUP(A3,City!A:B,2,0)</f>
        <v>Delhi</v>
      </c>
      <c r="H3" s="2" t="str">
        <f>VLOOKUP(A3,Country!A:C,3,0)</f>
        <v>Canada</v>
      </c>
    </row>
    <row r="4">
      <c r="A4" s="1" t="s">
        <v>23</v>
      </c>
      <c r="B4" s="1">
        <v>76.0</v>
      </c>
      <c r="C4" s="1">
        <v>74.0</v>
      </c>
      <c r="D4" s="1">
        <v>70.0</v>
      </c>
      <c r="E4" s="1">
        <v>80.0</v>
      </c>
      <c r="F4" s="1">
        <v>75.0</v>
      </c>
      <c r="G4" s="2" t="str">
        <f>VLOOKUP(A4,City!A:B,2,0)</f>
        <v>Jaipur</v>
      </c>
      <c r="H4" s="2" t="str">
        <f>VLOOKUP(A4,Country!A:C,3,0)</f>
        <v>Australia</v>
      </c>
    </row>
    <row r="5">
      <c r="A5" s="1" t="s">
        <v>24</v>
      </c>
      <c r="B5" s="1">
        <v>88.0</v>
      </c>
      <c r="C5" s="1">
        <v>90.0</v>
      </c>
      <c r="D5" s="1">
        <v>85.0</v>
      </c>
      <c r="E5" s="1">
        <v>93.0</v>
      </c>
      <c r="F5" s="1">
        <v>89.0</v>
      </c>
      <c r="G5" s="2" t="str">
        <f>VLOOKUP(A5,City!A:B,2,0)</f>
        <v>Pune</v>
      </c>
      <c r="H5" s="2" t="str">
        <f>VLOOKUP(A5,Country!A:C,3,0)</f>
        <v>United Kingdom</v>
      </c>
    </row>
    <row r="6">
      <c r="A6" s="1" t="s">
        <v>25</v>
      </c>
      <c r="B6" s="1">
        <v>69.0</v>
      </c>
      <c r="C6" s="1">
        <v>72.0</v>
      </c>
      <c r="D6" s="1">
        <v>65.0</v>
      </c>
      <c r="E6" s="1">
        <v>70.0</v>
      </c>
      <c r="F6" s="1">
        <v>68.0</v>
      </c>
      <c r="G6" s="2" t="str">
        <f>VLOOKUP(A6,City!A:B,2,0)</f>
        <v>Chandigarh</v>
      </c>
      <c r="H6" s="2" t="str">
        <f>VLOOKUP(A6,Country!A:C,3,0)</f>
        <v>Germany</v>
      </c>
    </row>
    <row r="7">
      <c r="A7" s="1" t="s">
        <v>26</v>
      </c>
      <c r="B7" s="1">
        <v>95.0</v>
      </c>
      <c r="C7" s="1">
        <v>89.0</v>
      </c>
      <c r="D7" s="1">
        <v>94.0</v>
      </c>
      <c r="E7" s="1">
        <v>97.0</v>
      </c>
      <c r="F7" s="1">
        <v>90.0</v>
      </c>
      <c r="G7" s="2" t="str">
        <f>VLOOKUP(A7,City!A:B,2,0)</f>
        <v>Kolkata</v>
      </c>
      <c r="H7" s="2" t="str">
        <f>VLOOKUP(A7,Country!A:C,3,0)</f>
        <v>France</v>
      </c>
    </row>
    <row r="8">
      <c r="A8" s="1" t="s">
        <v>27</v>
      </c>
      <c r="B8" s="1">
        <v>82.0</v>
      </c>
      <c r="C8" s="1">
        <v>85.0</v>
      </c>
      <c r="D8" s="1">
        <v>80.0</v>
      </c>
      <c r="E8" s="1">
        <v>84.0</v>
      </c>
      <c r="F8" s="1">
        <v>83.0</v>
      </c>
      <c r="G8" s="2" t="str">
        <f>VLOOKUP(A8,City!A:B,2,0)</f>
        <v>Hyderabad</v>
      </c>
      <c r="H8" s="2" t="str">
        <f>VLOOKUP(A8,Country!A:C,3,0)</f>
        <v>Japan</v>
      </c>
    </row>
    <row r="9">
      <c r="A9" s="1" t="s">
        <v>28</v>
      </c>
      <c r="B9" s="1">
        <v>91.0</v>
      </c>
      <c r="C9" s="1">
        <v>88.0</v>
      </c>
      <c r="D9" s="1">
        <v>93.0</v>
      </c>
      <c r="E9" s="1">
        <v>90.0</v>
      </c>
      <c r="F9" s="1">
        <v>92.0</v>
      </c>
      <c r="G9" s="2" t="str">
        <f>VLOOKUP(A9,City!A:B,2,0)</f>
        <v>Bangalore</v>
      </c>
      <c r="H9" s="2" t="str">
        <f>VLOOKUP(A9,Country!A:C,3,0)</f>
        <v>Brazil</v>
      </c>
    </row>
    <row r="10">
      <c r="A10" s="1" t="s">
        <v>29</v>
      </c>
      <c r="B10" s="1">
        <v>73.0</v>
      </c>
      <c r="C10" s="1">
        <v>70.0</v>
      </c>
      <c r="D10" s="1">
        <v>76.0</v>
      </c>
      <c r="E10" s="1">
        <v>78.0</v>
      </c>
      <c r="F10" s="1">
        <v>72.0</v>
      </c>
      <c r="G10" s="2" t="str">
        <f>VLOOKUP(A10,City!A:B,2,0)</f>
        <v>Lucknow</v>
      </c>
      <c r="H10" s="2" t="str">
        <f>VLOOKUP(A10,Country!A:C,3,0)</f>
        <v>South Africa</v>
      </c>
    </row>
    <row r="11">
      <c r="A11" s="1" t="s">
        <v>30</v>
      </c>
      <c r="B11" s="1">
        <v>87.0</v>
      </c>
      <c r="C11" s="1">
        <v>84.0</v>
      </c>
      <c r="D11" s="1">
        <v>86.0</v>
      </c>
      <c r="E11" s="1">
        <v>89.0</v>
      </c>
      <c r="F11" s="1">
        <v>85.0</v>
      </c>
      <c r="G11" s="2" t="str">
        <f>VLOOKUP(A11,City!A:B,2,0)</f>
        <v>Ahmedabad</v>
      </c>
      <c r="H11" s="2" t="str">
        <f>VLOOKUP(A11,Country!A:C,3,0)</f>
        <v>Italy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5" t="s">
        <v>33</v>
      </c>
    </row>
    <row r="2">
      <c r="A2" s="1" t="s">
        <v>21</v>
      </c>
      <c r="B2" s="1">
        <v>85.0</v>
      </c>
      <c r="C2" s="1">
        <v>78.0</v>
      </c>
      <c r="D2" s="1">
        <v>92.0</v>
      </c>
      <c r="E2" s="1">
        <v>88.0</v>
      </c>
      <c r="F2" s="1">
        <v>80.0</v>
      </c>
      <c r="G2" s="2" t="str">
        <f t="array" ref="G2">XLOOKUP(A2,Village!B:B,Village!A:A,2,0)</f>
        <v>Rampur</v>
      </c>
    </row>
    <row r="3">
      <c r="A3" s="1" t="s">
        <v>22</v>
      </c>
      <c r="B3" s="1">
        <v>90.0</v>
      </c>
      <c r="C3" s="1">
        <v>82.0</v>
      </c>
      <c r="D3" s="1">
        <v>89.0</v>
      </c>
      <c r="E3" s="1">
        <v>91.0</v>
      </c>
      <c r="F3" s="1">
        <v>87.0</v>
      </c>
      <c r="G3" s="2" t="str">
        <f t="array" ref="G3">XLOOKUP(A3,Village!B:B,Village!A:A,2,0)</f>
        <v>Bhanpur</v>
      </c>
    </row>
    <row r="4">
      <c r="A4" s="1" t="s">
        <v>23</v>
      </c>
      <c r="B4" s="1">
        <v>76.0</v>
      </c>
      <c r="C4" s="1">
        <v>74.0</v>
      </c>
      <c r="D4" s="1">
        <v>70.0</v>
      </c>
      <c r="E4" s="1">
        <v>80.0</v>
      </c>
      <c r="F4" s="1">
        <v>75.0</v>
      </c>
      <c r="G4" s="2" t="str">
        <f t="array" ref="G4">XLOOKUP(A4,Village!B:B,Village!A:A,2,0)</f>
        <v>Chikhaldara</v>
      </c>
    </row>
    <row r="5">
      <c r="A5" s="1" t="s">
        <v>24</v>
      </c>
      <c r="B5" s="1">
        <v>88.0</v>
      </c>
      <c r="C5" s="1">
        <v>90.0</v>
      </c>
      <c r="D5" s="1">
        <v>85.0</v>
      </c>
      <c r="E5" s="1">
        <v>93.0</v>
      </c>
      <c r="F5" s="1">
        <v>89.0</v>
      </c>
      <c r="G5" s="2" t="str">
        <f t="array" ref="G5">XLOOKUP(A5,Village!B:B,Village!A:A,2,0)</f>
        <v>Dhampur</v>
      </c>
    </row>
    <row r="6">
      <c r="A6" s="1" t="s">
        <v>25</v>
      </c>
      <c r="B6" s="1">
        <v>69.0</v>
      </c>
      <c r="C6" s="1">
        <v>72.0</v>
      </c>
      <c r="D6" s="1">
        <v>65.0</v>
      </c>
      <c r="E6" s="1">
        <v>70.0</v>
      </c>
      <c r="F6" s="1">
        <v>68.0</v>
      </c>
      <c r="G6" s="2" t="str">
        <f t="array" ref="G6">XLOOKUP(A6,Village!B:B,Village!A:A,2,0)</f>
        <v>Birsinghpur</v>
      </c>
    </row>
    <row r="7">
      <c r="A7" s="1" t="s">
        <v>26</v>
      </c>
      <c r="B7" s="1">
        <v>95.0</v>
      </c>
      <c r="C7" s="1">
        <v>89.0</v>
      </c>
      <c r="D7" s="1">
        <v>94.0</v>
      </c>
      <c r="E7" s="1">
        <v>97.0</v>
      </c>
      <c r="F7" s="1">
        <v>90.0</v>
      </c>
      <c r="G7" s="2" t="str">
        <f t="array" ref="G7">XLOOKUP(A7,Village!B:B,Village!A:A,2,0)</f>
        <v>Dholera</v>
      </c>
    </row>
    <row r="8">
      <c r="A8" s="1" t="s">
        <v>27</v>
      </c>
      <c r="B8" s="1">
        <v>82.0</v>
      </c>
      <c r="C8" s="1">
        <v>85.0</v>
      </c>
      <c r="D8" s="1">
        <v>80.0</v>
      </c>
      <c r="E8" s="1">
        <v>84.0</v>
      </c>
      <c r="F8" s="1">
        <v>83.0</v>
      </c>
      <c r="G8" s="2" t="str">
        <f t="array" ref="G8">XLOOKUP(A8,Village!B:B,Village!A:A,2,0)</f>
        <v>Kheda</v>
      </c>
    </row>
    <row r="9">
      <c r="A9" s="1" t="s">
        <v>28</v>
      </c>
      <c r="B9" s="1">
        <v>91.0</v>
      </c>
      <c r="C9" s="1">
        <v>88.0</v>
      </c>
      <c r="D9" s="1">
        <v>93.0</v>
      </c>
      <c r="E9" s="1">
        <v>90.0</v>
      </c>
      <c r="F9" s="1">
        <v>92.0</v>
      </c>
      <c r="G9" s="2" t="str">
        <f t="array" ref="G9">XLOOKUP(A9,Village!B:B,Village!A:A,2,0)</f>
        <v>Gauriganj</v>
      </c>
    </row>
    <row r="10">
      <c r="A10" s="1" t="s">
        <v>29</v>
      </c>
      <c r="B10" s="1">
        <v>73.0</v>
      </c>
      <c r="C10" s="1">
        <v>70.0</v>
      </c>
      <c r="D10" s="1">
        <v>76.0</v>
      </c>
      <c r="E10" s="1">
        <v>78.0</v>
      </c>
      <c r="F10" s="1">
        <v>72.0</v>
      </c>
      <c r="G10" s="2" t="str">
        <f t="array" ref="G10">XLOOKUP(A10,Village!B:B,Village!A:A,2,0)</f>
        <v>Reoti</v>
      </c>
    </row>
    <row r="11">
      <c r="A11" s="1" t="s">
        <v>30</v>
      </c>
      <c r="B11" s="1">
        <v>87.0</v>
      </c>
      <c r="C11" s="1">
        <v>84.0</v>
      </c>
      <c r="D11" s="1">
        <v>86.0</v>
      </c>
      <c r="E11" s="1">
        <v>89.0</v>
      </c>
      <c r="F11" s="1">
        <v>85.0</v>
      </c>
      <c r="G11" s="2" t="str">
        <f t="array" ref="G11">XLOOKUP(A11,Village!B:B,Village!A:A,2,0)</f>
        <v>Nandurbar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34</v>
      </c>
      <c r="D1" s="3" t="s">
        <v>34</v>
      </c>
      <c r="E1" s="3" t="s">
        <v>35</v>
      </c>
      <c r="F1" s="3"/>
      <c r="G1" s="3"/>
      <c r="H1" s="3" t="s">
        <v>36</v>
      </c>
      <c r="I1" s="3"/>
      <c r="K1" s="5" t="s">
        <v>37</v>
      </c>
    </row>
    <row r="2">
      <c r="A2" s="7" t="s">
        <v>21</v>
      </c>
      <c r="B2" s="7">
        <v>85.0</v>
      </c>
      <c r="C2" s="8" t="str">
        <f t="shared" ref="C2:C11" si="1">IF(B2&gt;50,"Pass","Fail")</f>
        <v>Pass</v>
      </c>
      <c r="D2" s="7" t="s">
        <v>38</v>
      </c>
      <c r="H2" s="1"/>
    </row>
    <row r="3">
      <c r="A3" s="7" t="s">
        <v>22</v>
      </c>
      <c r="B3" s="7">
        <v>45.0</v>
      </c>
      <c r="C3" s="8" t="str">
        <f t="shared" si="1"/>
        <v>Fail</v>
      </c>
      <c r="D3" s="7" t="s">
        <v>39</v>
      </c>
      <c r="E3" s="9" t="s">
        <v>34</v>
      </c>
      <c r="F3" s="9" t="s">
        <v>40</v>
      </c>
      <c r="H3" s="9" t="s">
        <v>34</v>
      </c>
      <c r="I3" s="9" t="s">
        <v>40</v>
      </c>
      <c r="K3" s="9" t="s">
        <v>34</v>
      </c>
      <c r="L3" s="9" t="s">
        <v>40</v>
      </c>
    </row>
    <row r="4">
      <c r="A4" s="7" t="s">
        <v>23</v>
      </c>
      <c r="B4" s="7">
        <v>76.0</v>
      </c>
      <c r="C4" s="8" t="str">
        <f t="shared" si="1"/>
        <v>Pass</v>
      </c>
      <c r="D4" s="7" t="s">
        <v>41</v>
      </c>
      <c r="E4" s="9" t="s">
        <v>38</v>
      </c>
      <c r="F4" s="10">
        <f t="shared" ref="F4:F7" si="2">COUNTIF(D:D,E4)</f>
        <v>5</v>
      </c>
      <c r="H4" s="9" t="s">
        <v>38</v>
      </c>
      <c r="I4" s="10">
        <f t="shared" ref="I4:I7" si="3">SUMIF(D:D,H4,B:B)</f>
        <v>427</v>
      </c>
      <c r="K4" s="9" t="s">
        <v>38</v>
      </c>
      <c r="L4" s="10">
        <f t="shared" ref="L4:L7" si="4">AVERAGEIF(D:D,K4,B:B)</f>
        <v>85.4</v>
      </c>
    </row>
    <row r="5">
      <c r="A5" s="7" t="s">
        <v>24</v>
      </c>
      <c r="B5" s="7">
        <v>10.0</v>
      </c>
      <c r="C5" s="8" t="str">
        <f t="shared" si="1"/>
        <v>Fail</v>
      </c>
      <c r="D5" s="7" t="s">
        <v>42</v>
      </c>
      <c r="E5" s="9" t="s">
        <v>39</v>
      </c>
      <c r="F5" s="10">
        <f t="shared" si="2"/>
        <v>2</v>
      </c>
      <c r="H5" s="9" t="s">
        <v>39</v>
      </c>
      <c r="I5" s="10">
        <f t="shared" si="3"/>
        <v>85</v>
      </c>
      <c r="K5" s="9" t="s">
        <v>39</v>
      </c>
      <c r="L5" s="10">
        <f t="shared" si="4"/>
        <v>42.5</v>
      </c>
    </row>
    <row r="6">
      <c r="A6" s="7" t="s">
        <v>25</v>
      </c>
      <c r="B6" s="7">
        <v>69.0</v>
      </c>
      <c r="C6" s="8" t="str">
        <f t="shared" si="1"/>
        <v>Pass</v>
      </c>
      <c r="D6" s="7" t="s">
        <v>38</v>
      </c>
      <c r="E6" s="9" t="s">
        <v>41</v>
      </c>
      <c r="F6" s="10">
        <f t="shared" si="2"/>
        <v>2</v>
      </c>
      <c r="H6" s="9" t="s">
        <v>41</v>
      </c>
      <c r="I6" s="10">
        <f t="shared" si="3"/>
        <v>86</v>
      </c>
      <c r="K6" s="9" t="s">
        <v>41</v>
      </c>
      <c r="L6" s="10">
        <f t="shared" si="4"/>
        <v>43</v>
      </c>
    </row>
    <row r="7">
      <c r="A7" s="7" t="s">
        <v>26</v>
      </c>
      <c r="B7" s="7">
        <v>95.0</v>
      </c>
      <c r="C7" s="8" t="str">
        <f t="shared" si="1"/>
        <v>Pass</v>
      </c>
      <c r="D7" s="7" t="s">
        <v>38</v>
      </c>
      <c r="E7" s="9" t="s">
        <v>42</v>
      </c>
      <c r="F7" s="10">
        <f t="shared" si="2"/>
        <v>1</v>
      </c>
      <c r="H7" s="9" t="s">
        <v>42</v>
      </c>
      <c r="I7" s="10">
        <f t="shared" si="3"/>
        <v>10</v>
      </c>
      <c r="K7" s="9" t="s">
        <v>42</v>
      </c>
      <c r="L7" s="10">
        <f t="shared" si="4"/>
        <v>10</v>
      </c>
    </row>
    <row r="8">
      <c r="A8" s="7" t="s">
        <v>27</v>
      </c>
      <c r="B8" s="7">
        <v>10.0</v>
      </c>
      <c r="C8" s="8" t="str">
        <f t="shared" si="1"/>
        <v>Fail</v>
      </c>
      <c r="D8" s="7" t="s">
        <v>41</v>
      </c>
      <c r="H8" s="1"/>
    </row>
    <row r="9">
      <c r="A9" s="7" t="s">
        <v>28</v>
      </c>
      <c r="B9" s="7">
        <v>91.0</v>
      </c>
      <c r="C9" s="8" t="str">
        <f t="shared" si="1"/>
        <v>Pass</v>
      </c>
      <c r="D9" s="7" t="s">
        <v>38</v>
      </c>
      <c r="H9" s="1"/>
    </row>
    <row r="10">
      <c r="A10" s="7" t="s">
        <v>29</v>
      </c>
      <c r="B10" s="7">
        <v>40.0</v>
      </c>
      <c r="C10" s="8" t="str">
        <f t="shared" si="1"/>
        <v>Fail</v>
      </c>
      <c r="D10" s="7" t="s">
        <v>39</v>
      </c>
    </row>
    <row r="11">
      <c r="A11" s="7" t="s">
        <v>30</v>
      </c>
      <c r="B11" s="7">
        <v>87.0</v>
      </c>
      <c r="C11" s="8" t="str">
        <f t="shared" si="1"/>
        <v>Pass</v>
      </c>
      <c r="D11" s="7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</cols>
  <sheetData>
    <row r="1">
      <c r="A1" s="3" t="s">
        <v>11</v>
      </c>
      <c r="B1" s="3" t="s">
        <v>12</v>
      </c>
      <c r="C1" s="3" t="s">
        <v>34</v>
      </c>
      <c r="D1" s="3" t="s">
        <v>34</v>
      </c>
    </row>
    <row r="2">
      <c r="A2" s="7" t="s">
        <v>21</v>
      </c>
      <c r="B2" s="7">
        <v>85.0</v>
      </c>
      <c r="C2" s="8" t="str">
        <f t="shared" ref="C2:C31" si="1">IF(B2&gt;50,"Pass","Fail")</f>
        <v>Pass</v>
      </c>
      <c r="D2" s="7" t="s">
        <v>38</v>
      </c>
      <c r="F2" s="1" t="s">
        <v>43</v>
      </c>
    </row>
    <row r="3">
      <c r="A3" s="7" t="s">
        <v>22</v>
      </c>
      <c r="B3" s="7">
        <v>45.0</v>
      </c>
      <c r="C3" s="8" t="str">
        <f t="shared" si="1"/>
        <v>Fail</v>
      </c>
      <c r="D3" s="7" t="s">
        <v>39</v>
      </c>
    </row>
    <row r="4">
      <c r="A4" s="7" t="s">
        <v>23</v>
      </c>
      <c r="B4" s="7">
        <v>76.0</v>
      </c>
      <c r="C4" s="8" t="str">
        <f t="shared" si="1"/>
        <v>Pass</v>
      </c>
      <c r="D4" s="7" t="s">
        <v>41</v>
      </c>
      <c r="F4" s="3" t="s">
        <v>11</v>
      </c>
      <c r="G4" s="3" t="s">
        <v>34</v>
      </c>
      <c r="H4" s="1" t="s">
        <v>5</v>
      </c>
      <c r="I4" s="1" t="s">
        <v>44</v>
      </c>
    </row>
    <row r="5">
      <c r="A5" s="7" t="s">
        <v>24</v>
      </c>
      <c r="B5" s="7">
        <v>10.0</v>
      </c>
      <c r="C5" s="8" t="str">
        <f t="shared" si="1"/>
        <v>Fail</v>
      </c>
      <c r="D5" s="7" t="s">
        <v>42</v>
      </c>
      <c r="F5" s="7" t="s">
        <v>21</v>
      </c>
      <c r="G5" s="7" t="s">
        <v>38</v>
      </c>
      <c r="H5" s="2">
        <f>COUNTIFS(A2:A31, "Aarav", D2:D31, "A")</f>
        <v>3</v>
      </c>
      <c r="I5" s="2">
        <f t="shared" ref="I5:I14" si="2">SUMIFS(B2:B20, A2:A20, "Aarav", D2:D20, "A")</f>
        <v>170</v>
      </c>
      <c r="J5" s="1"/>
    </row>
    <row r="6">
      <c r="A6" s="7" t="s">
        <v>25</v>
      </c>
      <c r="B6" s="7">
        <v>69.0</v>
      </c>
      <c r="C6" s="8" t="str">
        <f t="shared" si="1"/>
        <v>Pass</v>
      </c>
      <c r="D6" s="7" t="s">
        <v>38</v>
      </c>
      <c r="F6" s="7" t="s">
        <v>22</v>
      </c>
      <c r="G6" s="7" t="s">
        <v>39</v>
      </c>
      <c r="H6" s="2">
        <f t="shared" ref="H6:H14" si="3">COUNTIFS(A3:A21, "Aarav", D3:D21, "A")</f>
        <v>1</v>
      </c>
      <c r="I6" s="2">
        <f t="shared" si="2"/>
        <v>85</v>
      </c>
    </row>
    <row r="7">
      <c r="A7" s="7" t="s">
        <v>26</v>
      </c>
      <c r="B7" s="7">
        <v>95.0</v>
      </c>
      <c r="C7" s="8" t="str">
        <f t="shared" si="1"/>
        <v>Pass</v>
      </c>
      <c r="D7" s="7" t="s">
        <v>38</v>
      </c>
      <c r="F7" s="7" t="s">
        <v>23</v>
      </c>
      <c r="G7" s="7" t="s">
        <v>41</v>
      </c>
      <c r="H7" s="2">
        <f t="shared" si="3"/>
        <v>2</v>
      </c>
      <c r="I7" s="2">
        <f t="shared" si="2"/>
        <v>170</v>
      </c>
    </row>
    <row r="8">
      <c r="A8" s="7" t="s">
        <v>27</v>
      </c>
      <c r="B8" s="7">
        <v>10.0</v>
      </c>
      <c r="C8" s="8" t="str">
        <f t="shared" si="1"/>
        <v>Fail</v>
      </c>
      <c r="D8" s="7" t="s">
        <v>41</v>
      </c>
      <c r="F8" s="7" t="s">
        <v>24</v>
      </c>
      <c r="G8" s="7" t="s">
        <v>42</v>
      </c>
      <c r="H8" s="2">
        <f t="shared" si="3"/>
        <v>2</v>
      </c>
      <c r="I8" s="2">
        <f t="shared" si="2"/>
        <v>170</v>
      </c>
    </row>
    <row r="9">
      <c r="A9" s="7" t="s">
        <v>28</v>
      </c>
      <c r="B9" s="7">
        <v>91.0</v>
      </c>
      <c r="C9" s="8" t="str">
        <f t="shared" si="1"/>
        <v>Pass</v>
      </c>
      <c r="D9" s="7" t="s">
        <v>38</v>
      </c>
      <c r="F9" s="7" t="s">
        <v>25</v>
      </c>
      <c r="G9" s="7" t="s">
        <v>38</v>
      </c>
      <c r="H9" s="2">
        <f t="shared" si="3"/>
        <v>2</v>
      </c>
      <c r="I9" s="2">
        <f t="shared" si="2"/>
        <v>170</v>
      </c>
    </row>
    <row r="10">
      <c r="A10" s="7" t="s">
        <v>29</v>
      </c>
      <c r="B10" s="7">
        <v>40.0</v>
      </c>
      <c r="C10" s="8" t="str">
        <f t="shared" si="1"/>
        <v>Fail</v>
      </c>
      <c r="D10" s="7" t="s">
        <v>39</v>
      </c>
      <c r="F10" s="7" t="s">
        <v>26</v>
      </c>
      <c r="G10" s="7" t="s">
        <v>38</v>
      </c>
      <c r="H10" s="2">
        <f t="shared" si="3"/>
        <v>2</v>
      </c>
      <c r="I10" s="2">
        <f t="shared" si="2"/>
        <v>170</v>
      </c>
    </row>
    <row r="11">
      <c r="A11" s="7" t="s">
        <v>30</v>
      </c>
      <c r="B11" s="7">
        <v>87.0</v>
      </c>
      <c r="C11" s="8" t="str">
        <f t="shared" si="1"/>
        <v>Pass</v>
      </c>
      <c r="D11" s="7" t="s">
        <v>38</v>
      </c>
      <c r="F11" s="7" t="s">
        <v>27</v>
      </c>
      <c r="G11" s="7" t="s">
        <v>41</v>
      </c>
      <c r="H11" s="2">
        <f t="shared" si="3"/>
        <v>2</v>
      </c>
      <c r="I11" s="2">
        <f t="shared" si="2"/>
        <v>170</v>
      </c>
    </row>
    <row r="12">
      <c r="A12" s="7" t="s">
        <v>21</v>
      </c>
      <c r="B12" s="7">
        <v>85.0</v>
      </c>
      <c r="C12" s="8" t="str">
        <f t="shared" si="1"/>
        <v>Pass</v>
      </c>
      <c r="D12" s="7" t="s">
        <v>38</v>
      </c>
      <c r="F12" s="7" t="s">
        <v>28</v>
      </c>
      <c r="G12" s="7" t="s">
        <v>38</v>
      </c>
      <c r="H12" s="2">
        <f t="shared" si="3"/>
        <v>2</v>
      </c>
      <c r="I12" s="2">
        <f t="shared" si="2"/>
        <v>170</v>
      </c>
    </row>
    <row r="13">
      <c r="A13" s="7" t="s">
        <v>22</v>
      </c>
      <c r="B13" s="7">
        <v>45.0</v>
      </c>
      <c r="C13" s="8" t="str">
        <f t="shared" si="1"/>
        <v>Fail</v>
      </c>
      <c r="D13" s="7" t="s">
        <v>39</v>
      </c>
      <c r="F13" s="7" t="s">
        <v>29</v>
      </c>
      <c r="G13" s="7" t="s">
        <v>39</v>
      </c>
      <c r="H13" s="2">
        <f t="shared" si="3"/>
        <v>2</v>
      </c>
      <c r="I13" s="2">
        <f t="shared" si="2"/>
        <v>170</v>
      </c>
    </row>
    <row r="14">
      <c r="A14" s="7" t="s">
        <v>23</v>
      </c>
      <c r="B14" s="7">
        <v>76.0</v>
      </c>
      <c r="C14" s="8" t="str">
        <f t="shared" si="1"/>
        <v>Pass</v>
      </c>
      <c r="D14" s="7" t="s">
        <v>41</v>
      </c>
      <c r="F14" s="7" t="s">
        <v>30</v>
      </c>
      <c r="G14" s="7" t="s">
        <v>38</v>
      </c>
      <c r="H14" s="2">
        <f t="shared" si="3"/>
        <v>2</v>
      </c>
      <c r="I14" s="2">
        <f t="shared" si="2"/>
        <v>170</v>
      </c>
    </row>
    <row r="15">
      <c r="A15" s="7" t="s">
        <v>24</v>
      </c>
      <c r="B15" s="7">
        <v>10.0</v>
      </c>
      <c r="C15" s="8" t="str">
        <f t="shared" si="1"/>
        <v>Fail</v>
      </c>
      <c r="D15" s="7" t="s">
        <v>42</v>
      </c>
      <c r="G15" s="7"/>
    </row>
    <row r="16">
      <c r="A16" s="7" t="s">
        <v>25</v>
      </c>
      <c r="B16" s="7">
        <v>69.0</v>
      </c>
      <c r="C16" s="8" t="str">
        <f t="shared" si="1"/>
        <v>Pass</v>
      </c>
      <c r="D16" s="7" t="s">
        <v>38</v>
      </c>
      <c r="G16" s="7"/>
    </row>
    <row r="17">
      <c r="A17" s="7" t="s">
        <v>26</v>
      </c>
      <c r="B17" s="7">
        <v>95.0</v>
      </c>
      <c r="C17" s="8" t="str">
        <f t="shared" si="1"/>
        <v>Pass</v>
      </c>
      <c r="D17" s="7" t="s">
        <v>38</v>
      </c>
      <c r="G17" s="7"/>
    </row>
    <row r="18">
      <c r="A18" s="7" t="s">
        <v>27</v>
      </c>
      <c r="B18" s="7">
        <v>10.0</v>
      </c>
      <c r="C18" s="8" t="str">
        <f t="shared" si="1"/>
        <v>Fail</v>
      </c>
      <c r="D18" s="7" t="s">
        <v>41</v>
      </c>
      <c r="G18" s="7"/>
    </row>
    <row r="19">
      <c r="A19" s="7" t="s">
        <v>28</v>
      </c>
      <c r="B19" s="7">
        <v>91.0</v>
      </c>
      <c r="C19" s="8" t="str">
        <f t="shared" si="1"/>
        <v>Pass</v>
      </c>
      <c r="D19" s="7" t="s">
        <v>38</v>
      </c>
      <c r="G19" s="7"/>
    </row>
    <row r="20">
      <c r="A20" s="7" t="s">
        <v>29</v>
      </c>
      <c r="B20" s="7">
        <v>40.0</v>
      </c>
      <c r="C20" s="8" t="str">
        <f t="shared" si="1"/>
        <v>Fail</v>
      </c>
      <c r="D20" s="7" t="s">
        <v>39</v>
      </c>
      <c r="G20" s="7"/>
    </row>
    <row r="21">
      <c r="A21" s="7" t="s">
        <v>30</v>
      </c>
      <c r="B21" s="7">
        <v>87.0</v>
      </c>
      <c r="C21" s="8" t="str">
        <f t="shared" si="1"/>
        <v>Pass</v>
      </c>
      <c r="D21" s="7" t="s">
        <v>38</v>
      </c>
      <c r="G21" s="7"/>
    </row>
    <row r="22">
      <c r="A22" s="7" t="s">
        <v>21</v>
      </c>
      <c r="B22" s="7">
        <v>85.0</v>
      </c>
      <c r="C22" s="8" t="str">
        <f t="shared" si="1"/>
        <v>Pass</v>
      </c>
      <c r="D22" s="7" t="s">
        <v>38</v>
      </c>
      <c r="G22" s="7"/>
    </row>
    <row r="23">
      <c r="A23" s="7" t="s">
        <v>22</v>
      </c>
      <c r="B23" s="7">
        <v>45.0</v>
      </c>
      <c r="C23" s="8" t="str">
        <f t="shared" si="1"/>
        <v>Fail</v>
      </c>
      <c r="D23" s="7" t="s">
        <v>39</v>
      </c>
      <c r="G23" s="7"/>
    </row>
    <row r="24">
      <c r="A24" s="7" t="s">
        <v>23</v>
      </c>
      <c r="B24" s="7">
        <v>76.0</v>
      </c>
      <c r="C24" s="8" t="str">
        <f t="shared" si="1"/>
        <v>Pass</v>
      </c>
      <c r="D24" s="7" t="s">
        <v>41</v>
      </c>
      <c r="G24" s="7"/>
    </row>
    <row r="25">
      <c r="A25" s="7" t="s">
        <v>24</v>
      </c>
      <c r="B25" s="7">
        <v>10.0</v>
      </c>
      <c r="C25" s="8" t="str">
        <f t="shared" si="1"/>
        <v>Fail</v>
      </c>
      <c r="D25" s="7" t="s">
        <v>42</v>
      </c>
      <c r="G25" s="7"/>
    </row>
    <row r="26">
      <c r="A26" s="7" t="s">
        <v>25</v>
      </c>
      <c r="B26" s="7">
        <v>69.0</v>
      </c>
      <c r="C26" s="8" t="str">
        <f t="shared" si="1"/>
        <v>Pass</v>
      </c>
      <c r="D26" s="7" t="s">
        <v>38</v>
      </c>
      <c r="G26" s="7"/>
    </row>
    <row r="27">
      <c r="A27" s="7" t="s">
        <v>26</v>
      </c>
      <c r="B27" s="7">
        <v>95.0</v>
      </c>
      <c r="C27" s="8" t="str">
        <f t="shared" si="1"/>
        <v>Pass</v>
      </c>
      <c r="D27" s="7" t="s">
        <v>38</v>
      </c>
      <c r="G27" s="7"/>
    </row>
    <row r="28">
      <c r="A28" s="7" t="s">
        <v>27</v>
      </c>
      <c r="B28" s="7">
        <v>10.0</v>
      </c>
      <c r="C28" s="8" t="str">
        <f t="shared" si="1"/>
        <v>Fail</v>
      </c>
      <c r="D28" s="7" t="s">
        <v>41</v>
      </c>
      <c r="G28" s="7"/>
    </row>
    <row r="29">
      <c r="A29" s="7" t="s">
        <v>28</v>
      </c>
      <c r="B29" s="7">
        <v>91.0</v>
      </c>
      <c r="C29" s="8" t="str">
        <f t="shared" si="1"/>
        <v>Pass</v>
      </c>
      <c r="D29" s="7" t="s">
        <v>38</v>
      </c>
      <c r="G29" s="7"/>
    </row>
    <row r="30">
      <c r="A30" s="7" t="s">
        <v>29</v>
      </c>
      <c r="B30" s="7">
        <v>40.0</v>
      </c>
      <c r="C30" s="8" t="str">
        <f t="shared" si="1"/>
        <v>Fail</v>
      </c>
      <c r="D30" s="7" t="s">
        <v>39</v>
      </c>
      <c r="G30" s="7"/>
    </row>
    <row r="31">
      <c r="A31" s="7" t="s">
        <v>30</v>
      </c>
      <c r="B31" s="7">
        <v>87.0</v>
      </c>
      <c r="C31" s="8" t="str">
        <f t="shared" si="1"/>
        <v>Pass</v>
      </c>
      <c r="D31" s="7" t="s">
        <v>38</v>
      </c>
      <c r="G31" s="7"/>
    </row>
    <row r="32">
      <c r="G32" s="7"/>
    </row>
    <row r="33">
      <c r="G33" s="7"/>
    </row>
    <row r="34">
      <c r="G34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1" t="s">
        <v>45</v>
      </c>
      <c r="B1" s="11" t="s">
        <v>46</v>
      </c>
      <c r="F1" s="12" t="s">
        <v>47</v>
      </c>
      <c r="G1" s="13"/>
    </row>
    <row r="2">
      <c r="A2" s="14" t="s">
        <v>48</v>
      </c>
      <c r="B2" s="15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6" t="s">
        <v>55</v>
      </c>
    </row>
    <row r="3">
      <c r="A3" s="14" t="s">
        <v>56</v>
      </c>
      <c r="B3" s="10"/>
      <c r="D3" s="17">
        <v>44931.0</v>
      </c>
      <c r="E3" s="9">
        <v>421.0</v>
      </c>
      <c r="F3" s="9">
        <v>530.0</v>
      </c>
      <c r="G3" s="9">
        <v>612.0</v>
      </c>
      <c r="H3" s="9">
        <v>304.0</v>
      </c>
      <c r="I3" s="9">
        <v>499.0</v>
      </c>
    </row>
    <row r="4">
      <c r="A4" s="14" t="s">
        <v>57</v>
      </c>
      <c r="B4" s="10"/>
      <c r="D4" s="17">
        <v>44938.0</v>
      </c>
      <c r="E4" s="9">
        <v>318.0</v>
      </c>
      <c r="F4" s="9">
        <v>684.0</v>
      </c>
      <c r="G4" s="9">
        <v>203.0</v>
      </c>
      <c r="H4" s="9">
        <v>478.0</v>
      </c>
      <c r="I4" s="9">
        <v>151.0</v>
      </c>
    </row>
    <row r="5">
      <c r="A5" s="14" t="s">
        <v>58</v>
      </c>
      <c r="B5" s="10"/>
      <c r="D5" s="17">
        <v>44945.0</v>
      </c>
      <c r="E5" s="9">
        <v>509.0</v>
      </c>
      <c r="F5" s="9">
        <v>321.0</v>
      </c>
      <c r="G5" s="9">
        <v>774.0</v>
      </c>
      <c r="H5" s="9">
        <v>682.0</v>
      </c>
      <c r="I5" s="9">
        <v>263.0</v>
      </c>
    </row>
    <row r="6">
      <c r="A6" s="14" t="s">
        <v>59</v>
      </c>
      <c r="B6" s="10"/>
      <c r="D6" s="17">
        <v>44952.0</v>
      </c>
      <c r="E6" s="9">
        <v>624.0</v>
      </c>
      <c r="F6" s="9">
        <v>493.0</v>
      </c>
      <c r="G6" s="9">
        <v>389.0</v>
      </c>
      <c r="H6" s="9">
        <v>701.0</v>
      </c>
      <c r="I6" s="9">
        <v>520.0</v>
      </c>
      <c r="K6" s="9" t="s">
        <v>60</v>
      </c>
      <c r="L6" s="18"/>
    </row>
    <row r="7">
      <c r="A7" s="14" t="s">
        <v>61</v>
      </c>
      <c r="B7" s="10"/>
      <c r="D7" s="17">
        <v>44959.0</v>
      </c>
      <c r="E7" s="9">
        <v>212.0</v>
      </c>
      <c r="F7" s="9">
        <v>350.0</v>
      </c>
      <c r="G7" s="9">
        <v>447.0</v>
      </c>
      <c r="H7" s="9">
        <v>598.0</v>
      </c>
      <c r="I7" s="9">
        <v>673.0</v>
      </c>
      <c r="K7" s="9" t="s">
        <v>62</v>
      </c>
      <c r="L7" s="19"/>
    </row>
    <row r="8">
      <c r="A8" s="14" t="s">
        <v>63</v>
      </c>
      <c r="B8" s="10"/>
      <c r="D8" s="17">
        <v>44966.0</v>
      </c>
      <c r="E8" s="9">
        <v>445.0</v>
      </c>
      <c r="F8" s="9">
        <v>782.0</v>
      </c>
      <c r="G8" s="9">
        <v>169.0</v>
      </c>
      <c r="H8" s="9">
        <v>315.0</v>
      </c>
      <c r="I8" s="9">
        <v>274.0</v>
      </c>
      <c r="K8" s="9" t="s">
        <v>64</v>
      </c>
      <c r="L8" s="20"/>
    </row>
    <row r="9">
      <c r="A9" s="14" t="s">
        <v>65</v>
      </c>
      <c r="B9" s="10"/>
      <c r="D9" s="17">
        <v>44973.0</v>
      </c>
      <c r="E9" s="9">
        <v>361.0</v>
      </c>
      <c r="F9" s="9">
        <v>590.0</v>
      </c>
      <c r="G9" s="9">
        <v>420.0</v>
      </c>
      <c r="H9" s="9">
        <v>734.0</v>
      </c>
      <c r="I9" s="9">
        <v>208.0</v>
      </c>
    </row>
    <row r="10">
      <c r="A10" s="14" t="s">
        <v>66</v>
      </c>
      <c r="B10" s="10"/>
      <c r="D10" s="17">
        <v>44980.0</v>
      </c>
      <c r="E10" s="9">
        <v>487.0</v>
      </c>
      <c r="F10" s="9">
        <v>619.0</v>
      </c>
      <c r="G10" s="9">
        <v>392.0</v>
      </c>
      <c r="H10" s="9">
        <v>123.0</v>
      </c>
      <c r="I10" s="9">
        <v>567.0</v>
      </c>
    </row>
    <row r="11">
      <c r="A11" s="14" t="s">
        <v>67</v>
      </c>
      <c r="B11" s="10"/>
      <c r="D11" s="17">
        <v>44986.0</v>
      </c>
      <c r="E11" s="9">
        <v>275.0</v>
      </c>
      <c r="F11" s="9">
        <v>458.0</v>
      </c>
      <c r="G11" s="9">
        <v>689.0</v>
      </c>
      <c r="H11" s="9">
        <v>541.0</v>
      </c>
      <c r="I11" s="9">
        <v>382.0</v>
      </c>
    </row>
    <row r="12">
      <c r="A12" s="14" t="s">
        <v>68</v>
      </c>
      <c r="B12" s="10"/>
      <c r="D12" s="17">
        <v>44993.0</v>
      </c>
      <c r="E12" s="9">
        <v>692.0</v>
      </c>
      <c r="F12" s="9">
        <v>371.0</v>
      </c>
      <c r="G12" s="9">
        <v>310.0</v>
      </c>
      <c r="H12" s="9">
        <v>299.0</v>
      </c>
      <c r="I12" s="9">
        <v>640.0</v>
      </c>
    </row>
    <row r="13">
      <c r="D13" s="17">
        <v>45000.0</v>
      </c>
      <c r="E13" s="9">
        <v>533.0</v>
      </c>
      <c r="F13" s="9">
        <v>482.0</v>
      </c>
      <c r="G13" s="9">
        <v>134.0</v>
      </c>
      <c r="H13" s="9">
        <v>756.0</v>
      </c>
      <c r="I13" s="9">
        <v>453.0</v>
      </c>
    </row>
    <row r="14">
      <c r="D14" s="17">
        <v>45007.0</v>
      </c>
      <c r="E14" s="9">
        <v>246.0</v>
      </c>
      <c r="F14" s="9">
        <v>395.0</v>
      </c>
      <c r="G14" s="9">
        <v>712.0</v>
      </c>
      <c r="H14" s="9">
        <v>618.0</v>
      </c>
      <c r="I14" s="9">
        <v>390.0</v>
      </c>
    </row>
    <row r="15">
      <c r="D15" s="17">
        <v>45014.0</v>
      </c>
      <c r="E15" s="9">
        <v>178.0</v>
      </c>
      <c r="F15" s="9">
        <v>602.0</v>
      </c>
      <c r="G15" s="9">
        <v>493.0</v>
      </c>
      <c r="H15" s="9">
        <v>514.0</v>
      </c>
      <c r="I15" s="9">
        <v>279.0</v>
      </c>
    </row>
    <row r="16">
      <c r="D16" s="17">
        <v>45021.0</v>
      </c>
      <c r="E16" s="9">
        <v>520.0</v>
      </c>
      <c r="F16" s="9">
        <v>221.0</v>
      </c>
      <c r="G16" s="9">
        <v>688.0</v>
      </c>
      <c r="H16" s="9">
        <v>338.0</v>
      </c>
      <c r="I16" s="9">
        <v>410.0</v>
      </c>
    </row>
    <row r="17">
      <c r="D17" s="17">
        <v>45028.0</v>
      </c>
      <c r="E17" s="9">
        <v>399.0</v>
      </c>
      <c r="F17" s="9">
        <v>456.0</v>
      </c>
      <c r="G17" s="9">
        <v>540.0</v>
      </c>
      <c r="H17" s="9">
        <v>687.0</v>
      </c>
      <c r="I17" s="9">
        <v>301.0</v>
      </c>
    </row>
  </sheetData>
  <conditionalFormatting sqref="J9">
    <cfRule type="colorScale" priority="1">
      <colorScale>
        <cfvo type="formula" val="250"/>
        <cfvo type="formula" val="300"/>
        <cfvo type="formula" val="500"/>
        <color rgb="FFFF0000"/>
        <color rgb="FFFFFF00"/>
        <color rgb="FF38761D"/>
      </colorScale>
    </cfRule>
  </conditionalFormatting>
  <conditionalFormatting sqref="E3:I17">
    <cfRule type="colorScale" priority="2">
      <colorScale>
        <cfvo type="formula" val="250"/>
        <cfvo type="formula" val="300"/>
        <cfvo type="formula" val="500"/>
        <color rgb="FFCC0000"/>
        <color rgb="FFFBBC04"/>
        <color rgb="FF38761D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31</v>
      </c>
      <c r="C1" s="3" t="s">
        <v>32</v>
      </c>
    </row>
    <row r="2">
      <c r="A2" s="1" t="s">
        <v>21</v>
      </c>
      <c r="B2" s="1" t="s">
        <v>69</v>
      </c>
      <c r="C2" s="1" t="s">
        <v>70</v>
      </c>
    </row>
    <row r="3">
      <c r="A3" s="1" t="s">
        <v>22</v>
      </c>
      <c r="B3" s="1" t="s">
        <v>71</v>
      </c>
      <c r="C3" s="1" t="s">
        <v>72</v>
      </c>
    </row>
    <row r="4">
      <c r="A4" s="1" t="s">
        <v>23</v>
      </c>
      <c r="B4" s="1" t="s">
        <v>73</v>
      </c>
      <c r="C4" s="1" t="s">
        <v>74</v>
      </c>
    </row>
    <row r="5">
      <c r="A5" s="1" t="s">
        <v>24</v>
      </c>
      <c r="B5" s="1" t="s">
        <v>75</v>
      </c>
      <c r="C5" s="1" t="s">
        <v>76</v>
      </c>
    </row>
    <row r="6">
      <c r="A6" s="1" t="s">
        <v>25</v>
      </c>
      <c r="B6" s="1" t="s">
        <v>77</v>
      </c>
      <c r="C6" s="1" t="s">
        <v>78</v>
      </c>
    </row>
    <row r="7">
      <c r="A7" s="1" t="s">
        <v>26</v>
      </c>
      <c r="B7" s="1" t="s">
        <v>79</v>
      </c>
      <c r="C7" s="1" t="s">
        <v>80</v>
      </c>
    </row>
    <row r="8">
      <c r="A8" s="1" t="s">
        <v>27</v>
      </c>
      <c r="B8" s="1" t="s">
        <v>81</v>
      </c>
      <c r="C8" s="1" t="s">
        <v>82</v>
      </c>
    </row>
    <row r="9">
      <c r="A9" s="1" t="s">
        <v>28</v>
      </c>
      <c r="B9" s="1" t="s">
        <v>83</v>
      </c>
      <c r="C9" s="1" t="s">
        <v>84</v>
      </c>
    </row>
    <row r="10">
      <c r="A10" s="1" t="s">
        <v>29</v>
      </c>
      <c r="B10" s="1" t="s">
        <v>85</v>
      </c>
      <c r="C10" s="1" t="s">
        <v>86</v>
      </c>
    </row>
    <row r="11">
      <c r="A11" s="1" t="s">
        <v>30</v>
      </c>
      <c r="B11" s="1" t="s">
        <v>87</v>
      </c>
      <c r="C11" s="1" t="s">
        <v>88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33</v>
      </c>
      <c r="B1" s="3" t="s">
        <v>11</v>
      </c>
    </row>
    <row r="2">
      <c r="A2" s="1" t="s">
        <v>89</v>
      </c>
      <c r="B2" s="1" t="s">
        <v>21</v>
      </c>
    </row>
    <row r="3">
      <c r="A3" s="1" t="s">
        <v>90</v>
      </c>
      <c r="B3" s="1" t="s">
        <v>22</v>
      </c>
    </row>
    <row r="4">
      <c r="A4" s="1" t="s">
        <v>91</v>
      </c>
      <c r="B4" s="1" t="s">
        <v>23</v>
      </c>
    </row>
    <row r="5">
      <c r="A5" s="1" t="s">
        <v>92</v>
      </c>
      <c r="B5" s="1" t="s">
        <v>24</v>
      </c>
    </row>
    <row r="6">
      <c r="A6" s="1" t="s">
        <v>93</v>
      </c>
      <c r="B6" s="1" t="s">
        <v>25</v>
      </c>
    </row>
    <row r="7">
      <c r="A7" s="1" t="s">
        <v>94</v>
      </c>
      <c r="B7" s="1" t="s">
        <v>26</v>
      </c>
    </row>
    <row r="8">
      <c r="A8" s="1" t="s">
        <v>95</v>
      </c>
      <c r="B8" s="1" t="s">
        <v>27</v>
      </c>
    </row>
    <row r="9">
      <c r="A9" s="1" t="s">
        <v>96</v>
      </c>
      <c r="B9" s="1" t="s">
        <v>28</v>
      </c>
    </row>
    <row r="10">
      <c r="A10" s="1" t="s">
        <v>97</v>
      </c>
      <c r="B10" s="1" t="s">
        <v>29</v>
      </c>
    </row>
    <row r="11">
      <c r="A11" s="1" t="s">
        <v>98</v>
      </c>
      <c r="B11" s="1" t="s">
        <v>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31</v>
      </c>
    </row>
    <row r="2">
      <c r="A2" s="1" t="s">
        <v>24</v>
      </c>
      <c r="B2" s="1" t="s">
        <v>75</v>
      </c>
    </row>
    <row r="3">
      <c r="A3" s="1" t="s">
        <v>23</v>
      </c>
      <c r="B3" s="1" t="s">
        <v>73</v>
      </c>
    </row>
    <row r="4">
      <c r="A4" s="1" t="s">
        <v>22</v>
      </c>
      <c r="B4" s="1" t="s">
        <v>71</v>
      </c>
    </row>
    <row r="5">
      <c r="A5" s="1" t="s">
        <v>26</v>
      </c>
      <c r="B5" s="1" t="s">
        <v>79</v>
      </c>
    </row>
    <row r="6">
      <c r="A6" s="1" t="s">
        <v>25</v>
      </c>
      <c r="B6" s="1" t="s">
        <v>77</v>
      </c>
    </row>
    <row r="7">
      <c r="A7" s="1" t="s">
        <v>28</v>
      </c>
      <c r="B7" s="1" t="s">
        <v>83</v>
      </c>
    </row>
    <row r="8">
      <c r="A8" s="1" t="s">
        <v>29</v>
      </c>
      <c r="B8" s="1" t="s">
        <v>85</v>
      </c>
    </row>
    <row r="9">
      <c r="A9" s="1" t="s">
        <v>27</v>
      </c>
      <c r="B9" s="1" t="s">
        <v>81</v>
      </c>
    </row>
    <row r="10">
      <c r="A10" s="1" t="s">
        <v>30</v>
      </c>
      <c r="B10" s="1" t="s">
        <v>87</v>
      </c>
    </row>
    <row r="11">
      <c r="A11" s="1" t="s">
        <v>21</v>
      </c>
      <c r="B11" s="1" t="s">
        <v>69</v>
      </c>
    </row>
  </sheetData>
  <drawing r:id="rId1"/>
</worksheet>
</file>