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rit Saini\Desktop\"/>
    </mc:Choice>
  </mc:AlternateContent>
  <bookViews>
    <workbookView xWindow="0" yWindow="0" windowWidth="23040" windowHeight="9972" firstSheet="4" activeTab="9"/>
  </bookViews>
  <sheets>
    <sheet name="Practical 1" sheetId="1" r:id="rId1"/>
    <sheet name="Practical 2" sheetId="2" r:id="rId2"/>
    <sheet name="Practical 3" sheetId="3" r:id="rId3"/>
    <sheet name="Practical 4" sheetId="4" r:id="rId4"/>
    <sheet name="Practical 5" sheetId="5" r:id="rId5"/>
    <sheet name="Practical 6" sheetId="6" r:id="rId6"/>
    <sheet name="Practical 7" sheetId="7" r:id="rId7"/>
    <sheet name="Practical 8" sheetId="10" r:id="rId8"/>
    <sheet name="Practical 9" sheetId="8" r:id="rId9"/>
    <sheet name="Practical 10" sheetId="9" r:id="rId10"/>
    <sheet name="Practical 11" sheetId="11" r:id="rId11"/>
    <sheet name="Practical 12" sheetId="12" r:id="rId12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2" l="1"/>
  <c r="G7" i="11"/>
  <c r="E7" i="11"/>
  <c r="D7" i="12"/>
  <c r="K7" i="12"/>
  <c r="H115" i="7" l="1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K18" i="9"/>
  <c r="K16" i="9"/>
  <c r="K13" i="9"/>
  <c r="K10" i="9"/>
  <c r="G21" i="9"/>
  <c r="H21" i="9"/>
  <c r="H11" i="9"/>
  <c r="H12" i="9"/>
  <c r="H13" i="9"/>
  <c r="H14" i="9"/>
  <c r="H15" i="9"/>
  <c r="H16" i="9"/>
  <c r="H17" i="9"/>
  <c r="H18" i="9"/>
  <c r="H19" i="9"/>
  <c r="H20" i="9"/>
  <c r="H10" i="9"/>
  <c r="G11" i="9"/>
  <c r="G12" i="9"/>
  <c r="G13" i="9"/>
  <c r="G14" i="9"/>
  <c r="G15" i="9"/>
  <c r="G16" i="9"/>
  <c r="G17" i="9"/>
  <c r="G18" i="9"/>
  <c r="G19" i="9"/>
  <c r="G20" i="9"/>
  <c r="G10" i="9"/>
  <c r="F21" i="9"/>
  <c r="E21" i="9"/>
  <c r="N20" i="10"/>
  <c r="I28" i="8"/>
  <c r="I29" i="8" s="1"/>
  <c r="F18" i="11"/>
  <c r="E18" i="12"/>
  <c r="G18" i="11"/>
  <c r="G8" i="11"/>
  <c r="G9" i="11"/>
  <c r="G10" i="11"/>
  <c r="G11" i="11"/>
  <c r="G12" i="11"/>
  <c r="G13" i="11"/>
  <c r="G14" i="11"/>
  <c r="G15" i="11"/>
  <c r="G16" i="11"/>
  <c r="G17" i="11"/>
  <c r="E18" i="11"/>
  <c r="E8" i="11"/>
  <c r="E9" i="11"/>
  <c r="E10" i="11"/>
  <c r="E11" i="11"/>
  <c r="E12" i="11"/>
  <c r="E13" i="11"/>
  <c r="E14" i="11"/>
  <c r="E15" i="11"/>
  <c r="E16" i="11"/>
  <c r="E17" i="11"/>
  <c r="D18" i="11"/>
  <c r="C18" i="12"/>
  <c r="D15" i="12" s="1"/>
  <c r="G17" i="12"/>
  <c r="F17" i="12"/>
  <c r="G16" i="12"/>
  <c r="F16" i="12"/>
  <c r="G15" i="12"/>
  <c r="F15" i="12"/>
  <c r="G14" i="12"/>
  <c r="F14" i="12"/>
  <c r="D14" i="12"/>
  <c r="G13" i="12"/>
  <c r="F13" i="12"/>
  <c r="G12" i="12"/>
  <c r="F12" i="12"/>
  <c r="G11" i="12"/>
  <c r="F11" i="12"/>
  <c r="G10" i="12"/>
  <c r="F10" i="12"/>
  <c r="D10" i="12"/>
  <c r="G9" i="12"/>
  <c r="F9" i="12"/>
  <c r="G8" i="12"/>
  <c r="F8" i="12"/>
  <c r="G7" i="12"/>
  <c r="F7" i="12"/>
  <c r="F18" i="12" s="1"/>
  <c r="G18" i="12" l="1"/>
  <c r="D9" i="12"/>
  <c r="D13" i="12"/>
  <c r="D17" i="12"/>
  <c r="D8" i="12"/>
  <c r="D12" i="12"/>
  <c r="D16" i="12"/>
  <c r="D18" i="12"/>
  <c r="D11" i="12"/>
  <c r="K10" i="12"/>
  <c r="K13" i="12" s="1"/>
  <c r="K15" i="12" s="1"/>
  <c r="G12" i="6"/>
  <c r="C8" i="4"/>
  <c r="N8" i="3"/>
  <c r="I8" i="3"/>
  <c r="D7" i="3"/>
  <c r="H17" i="12" l="1"/>
  <c r="H16" i="12"/>
  <c r="H15" i="12"/>
  <c r="H14" i="12"/>
  <c r="H13" i="12"/>
  <c r="H12" i="12"/>
  <c r="H11" i="12"/>
  <c r="H10" i="12"/>
  <c r="H9" i="12"/>
  <c r="H8" i="12"/>
  <c r="V9" i="7"/>
  <c r="V11" i="7" s="1"/>
  <c r="G15" i="6"/>
  <c r="G13" i="6"/>
  <c r="G14" i="6"/>
  <c r="H16" i="7" l="1"/>
  <c r="H17" i="7"/>
  <c r="H21" i="7"/>
  <c r="H14" i="7"/>
  <c r="H23" i="7"/>
  <c r="H20" i="7"/>
  <c r="H24" i="7"/>
  <c r="H18" i="7"/>
  <c r="H22" i="7"/>
  <c r="H15" i="7"/>
  <c r="H19" i="7"/>
  <c r="H18" i="12"/>
  <c r="G16" i="6"/>
  <c r="C29" i="5"/>
  <c r="G9" i="5" s="1"/>
  <c r="J9" i="5" s="1"/>
  <c r="J10" i="5" l="1"/>
  <c r="J14" i="5"/>
  <c r="J18" i="5"/>
  <c r="J22" i="5"/>
  <c r="J26" i="5"/>
  <c r="J12" i="5"/>
  <c r="J16" i="5"/>
  <c r="J20" i="5"/>
  <c r="J24" i="5"/>
  <c r="J28" i="5"/>
  <c r="J11" i="5"/>
  <c r="J15" i="5"/>
  <c r="J19" i="5"/>
  <c r="J23" i="5"/>
  <c r="J27" i="5"/>
  <c r="J13" i="5"/>
  <c r="J17" i="5"/>
  <c r="J21" i="5"/>
  <c r="J25" i="5"/>
  <c r="C2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J29" i="5" l="1"/>
  <c r="N7" i="3"/>
  <c r="D9" i="3" l="1"/>
  <c r="D10" i="3"/>
  <c r="E10" i="3" s="1"/>
  <c r="D13" i="3"/>
  <c r="E13" i="3" s="1"/>
  <c r="D14" i="3"/>
  <c r="E14" i="3" s="1"/>
  <c r="D17" i="3"/>
  <c r="E17" i="3" s="1"/>
  <c r="D18" i="3"/>
  <c r="E18" i="3" s="1"/>
  <c r="D21" i="3"/>
  <c r="E21" i="3" s="1"/>
  <c r="D22" i="3"/>
  <c r="E22" i="3" s="1"/>
  <c r="D25" i="3"/>
  <c r="E25" i="3" s="1"/>
  <c r="D26" i="3"/>
  <c r="E26" i="3" s="1"/>
  <c r="C28" i="3"/>
  <c r="E7" i="3" s="1"/>
  <c r="D24" i="3" l="1"/>
  <c r="E24" i="3" s="1"/>
  <c r="D20" i="3"/>
  <c r="E20" i="3" s="1"/>
  <c r="D16" i="3"/>
  <c r="E16" i="3" s="1"/>
  <c r="D12" i="3"/>
  <c r="E12" i="3" s="1"/>
  <c r="D8" i="3"/>
  <c r="E8" i="3" s="1"/>
  <c r="E28" i="3" s="1"/>
  <c r="E9" i="3"/>
  <c r="D27" i="3"/>
  <c r="E27" i="3" s="1"/>
  <c r="D23" i="3"/>
  <c r="E23" i="3" s="1"/>
  <c r="D19" i="3"/>
  <c r="E19" i="3" s="1"/>
  <c r="D15" i="3"/>
  <c r="E15" i="3" s="1"/>
  <c r="D11" i="3"/>
  <c r="E11" i="3" s="1"/>
  <c r="H9" i="2"/>
  <c r="H10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11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9" i="2"/>
  <c r="G29" i="2" s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9" i="2"/>
  <c r="F29" i="2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8" i="1"/>
  <c r="C28" i="1" s="1"/>
  <c r="I7" i="3" l="1"/>
  <c r="D28" i="3"/>
  <c r="N9" i="3" l="1"/>
  <c r="F15" i="3"/>
  <c r="F23" i="3"/>
  <c r="F11" i="3"/>
  <c r="F19" i="3"/>
  <c r="F27" i="3"/>
  <c r="F8" i="3"/>
  <c r="F14" i="3"/>
  <c r="F21" i="3"/>
  <c r="F7" i="3"/>
  <c r="F12" i="3"/>
  <c r="F22" i="3"/>
  <c r="F13" i="3"/>
  <c r="F20" i="3"/>
  <c r="F9" i="3"/>
  <c r="F26" i="3"/>
  <c r="F10" i="3"/>
  <c r="F17" i="3"/>
  <c r="F24" i="3"/>
  <c r="F18" i="3"/>
  <c r="F25" i="3"/>
  <c r="F16" i="3"/>
  <c r="F28" i="3" l="1"/>
</calcChain>
</file>

<file path=xl/sharedStrings.xml><?xml version="1.0" encoding="utf-8"?>
<sst xmlns="http://schemas.openxmlformats.org/spreadsheetml/2006/main" count="258" uniqueCount="174">
  <si>
    <t>FITTING OF BINOMIAL DISTRIBUTION FOR n AND p = q = 1/2 GIVEN</t>
  </si>
  <si>
    <t>x</t>
  </si>
  <si>
    <t>P(x=r)</t>
  </si>
  <si>
    <t>p</t>
  </si>
  <si>
    <t>q</t>
  </si>
  <si>
    <t>n         =</t>
  </si>
  <si>
    <t>p         =</t>
  </si>
  <si>
    <t>q         =</t>
  </si>
  <si>
    <t>SUM =</t>
  </si>
  <si>
    <t>~ 1</t>
  </si>
  <si>
    <t>p=1</t>
  </si>
  <si>
    <t>p=5/6</t>
  </si>
  <si>
    <t>p=3/4</t>
  </si>
  <si>
    <t>p=1/2</t>
  </si>
  <si>
    <t>p=1/4</t>
  </si>
  <si>
    <t>p=1/6</t>
  </si>
  <si>
    <t>p=0</t>
  </si>
  <si>
    <t>Sum</t>
  </si>
  <si>
    <t>GRAPHS</t>
  </si>
  <si>
    <t>FITTING OF BINOMIAL DISTRIBUTION FOR n AND p ARE GIVEN</t>
  </si>
  <si>
    <t>FITTING OF BINOMIAL DISTRIBUTION COMPUTING MEAN AND VARIANCE</t>
  </si>
  <si>
    <t>f</t>
  </si>
  <si>
    <t>P(x)</t>
  </si>
  <si>
    <t>x.P(x)</t>
  </si>
  <si>
    <t>q  =</t>
  </si>
  <si>
    <t>Mean =</t>
  </si>
  <si>
    <t>Variance =</t>
  </si>
  <si>
    <t>n =</t>
  </si>
  <si>
    <t>p  =</t>
  </si>
  <si>
    <t>Fitting of Poisson Distribution for given value of Lambda</t>
  </si>
  <si>
    <t>~1</t>
  </si>
  <si>
    <t>ʎ     =</t>
  </si>
  <si>
    <t>Fitting of Poisson Distribution after Computing Mean</t>
  </si>
  <si>
    <t>Mean  =</t>
  </si>
  <si>
    <t>X</t>
  </si>
  <si>
    <t>P(X)</t>
  </si>
  <si>
    <t>Applicaton Problem based on Bionomial Distribution</t>
  </si>
  <si>
    <t xml:space="preserve">Probability of getting Head </t>
  </si>
  <si>
    <t xml:space="preserve">Probability of not getting Head </t>
  </si>
  <si>
    <t>q   =</t>
  </si>
  <si>
    <t>Number of Coins</t>
  </si>
  <si>
    <t>P(X=r)</t>
  </si>
  <si>
    <t>P(X&gt;=7)</t>
  </si>
  <si>
    <t>n   =</t>
  </si>
  <si>
    <t>p   =</t>
  </si>
  <si>
    <t xml:space="preserve">    Ten Coins are throw simuntaneously. Find the probability of getting at least 7 Heads</t>
  </si>
  <si>
    <t xml:space="preserve">                        Number of Trials =                                n  =</t>
  </si>
  <si>
    <r>
      <t xml:space="preserve">                                     </t>
    </r>
    <r>
      <rPr>
        <b/>
        <sz val="12"/>
        <color theme="1"/>
        <rFont val="Calibri"/>
        <family val="2"/>
      </rPr>
      <t xml:space="preserve">ʎ </t>
    </r>
    <r>
      <rPr>
        <sz val="11"/>
        <color theme="1"/>
        <rFont val="Calibri"/>
        <family val="2"/>
      </rPr>
      <t>=                                              n*p =</t>
    </r>
    <r>
      <rPr>
        <b/>
        <sz val="12"/>
        <color theme="1"/>
        <rFont val="Calibri"/>
        <family val="2"/>
      </rPr>
      <t xml:space="preserve">                                     </t>
    </r>
  </si>
  <si>
    <r>
      <t xml:space="preserve">  Six Coins are tossed 6,400 times. Using the Poisson Distribution , Find the approximate probability of getting 6 Heads </t>
    </r>
    <r>
      <rPr>
        <b/>
        <i/>
        <sz val="15"/>
        <color theme="0"/>
        <rFont val="Calibri"/>
        <family val="2"/>
        <scheme val="minor"/>
      </rPr>
      <t>r</t>
    </r>
    <r>
      <rPr>
        <b/>
        <sz val="15"/>
        <color theme="0"/>
        <rFont val="Calibri"/>
        <family val="2"/>
        <scheme val="minor"/>
      </rPr>
      <t xml:space="preserve"> times</t>
    </r>
  </si>
  <si>
    <t>.</t>
  </si>
  <si>
    <t>Let    r  =</t>
  </si>
  <si>
    <r>
      <t xml:space="preserve">Probability of getting </t>
    </r>
    <r>
      <rPr>
        <b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heads in first Trial = </t>
    </r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</t>
    </r>
    <r>
      <rPr>
        <b/>
        <sz val="11"/>
        <color theme="1"/>
        <rFont val="Calibri"/>
        <family val="2"/>
        <scheme val="minor"/>
      </rPr>
      <t xml:space="preserve"> (1/2)^6</t>
    </r>
  </si>
  <si>
    <t>Applicaton Problem based on Poisson Distribution</t>
  </si>
  <si>
    <t>( =n*p )</t>
  </si>
  <si>
    <t>( =n*p*q)</t>
  </si>
  <si>
    <t>Problems based on Area property of Normal Distribution</t>
  </si>
  <si>
    <t xml:space="preserve">To find the Ordinate for a given Area for Normal Distribution </t>
  </si>
  <si>
    <t>Fitting of Normal Distribution when Parameters are given</t>
  </si>
  <si>
    <t>Fitting of Normal Distribution when Parameters are not given</t>
  </si>
  <si>
    <t>Class Intervals</t>
  </si>
  <si>
    <t>P(LL&lt;x&lt;UL)</t>
  </si>
  <si>
    <t>fx</t>
  </si>
  <si>
    <r>
      <t>fx</t>
    </r>
    <r>
      <rPr>
        <b/>
        <vertAlign val="superscript"/>
        <sz val="11"/>
        <color theme="1"/>
        <rFont val="Calibri"/>
        <family val="2"/>
      </rPr>
      <t>2</t>
    </r>
  </si>
  <si>
    <t>f(x)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</si>
  <si>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</si>
  <si>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</si>
  <si>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</si>
  <si>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</si>
  <si>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</si>
  <si>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</si>
  <si>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</si>
  <si>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</si>
  <si>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</si>
  <si>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</si>
  <si>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100-110</t>
  </si>
  <si>
    <t>Σ</t>
  </si>
  <si>
    <t>(Mean)</t>
  </si>
  <si>
    <t>Σfx/Σf</t>
  </si>
  <si>
    <t>E(x)   =</t>
  </si>
  <si>
    <t>Mean</t>
  </si>
  <si>
    <t>=</t>
  </si>
  <si>
    <r>
      <t>Σfx</t>
    </r>
    <r>
      <rPr>
        <vertAlign val="superscript"/>
        <sz val="11"/>
        <color rgb="FF000000"/>
        <rFont val="Calibri"/>
        <family val="2"/>
      </rPr>
      <t>2</t>
    </r>
    <r>
      <rPr>
        <sz val="11"/>
        <color theme="1"/>
        <rFont val="Calibri"/>
        <family val="2"/>
        <scheme val="minor"/>
      </rPr>
      <t>/Σf</t>
    </r>
  </si>
  <si>
    <r>
      <t>E(x</t>
    </r>
    <r>
      <rPr>
        <b/>
        <vertAlign val="super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)   =</t>
    </r>
  </si>
  <si>
    <r>
      <t>E(x</t>
    </r>
    <r>
      <rPr>
        <vertAlign val="superscript"/>
        <sz val="11"/>
        <color rgb="FF000000"/>
        <rFont val="Calibri"/>
        <family val="2"/>
      </rPr>
      <t>2</t>
    </r>
    <r>
      <rPr>
        <sz val="11"/>
        <color theme="1"/>
        <rFont val="Calibri"/>
        <family val="2"/>
        <scheme val="minor"/>
      </rPr>
      <t>)-[E(x)]</t>
    </r>
    <r>
      <rPr>
        <vertAlign val="superscript"/>
        <sz val="11"/>
        <color rgb="FF000000"/>
        <rFont val="Calibri"/>
        <family val="2"/>
      </rPr>
      <t>2</t>
    </r>
  </si>
  <si>
    <t>V(x)   =</t>
  </si>
  <si>
    <t>Variance</t>
  </si>
  <si>
    <t>S.D  =</t>
  </si>
  <si>
    <t>(Variance)</t>
  </si>
  <si>
    <t xml:space="preserve">Mean </t>
  </si>
  <si>
    <t>E(x)  =</t>
  </si>
  <si>
    <t>S.D</t>
  </si>
  <si>
    <t>σ</t>
  </si>
  <si>
    <r>
      <t>σ</t>
    </r>
    <r>
      <rPr>
        <sz val="11"/>
        <color theme="1"/>
        <rFont val="Calibri"/>
        <family val="2"/>
      </rPr>
      <t>(x)  =</t>
    </r>
  </si>
  <si>
    <t>Given</t>
  </si>
  <si>
    <t xml:space="preserve">Q.   X is normally distributed and the mean of x is 12 and the standard deviation is 4. </t>
  </si>
  <si>
    <t>b)   Find a and b when P(a&lt;x&lt;b)=0.20 and P(x&gt;a)=0.24</t>
  </si>
  <si>
    <t>a)   Find a when P(x&gt;a)=0.24</t>
  </si>
  <si>
    <t>μ   =</t>
  </si>
  <si>
    <t>σ  =</t>
  </si>
  <si>
    <t>a</t>
  </si>
  <si>
    <t>b</t>
  </si>
  <si>
    <t>P(x&gt;a)=0.24</t>
  </si>
  <si>
    <t>Given Area</t>
  </si>
  <si>
    <t xml:space="preserve">         As                z =  (x-μ) /σ</t>
  </si>
  <si>
    <t xml:space="preserve">         So                z = (x-12)/4</t>
  </si>
  <si>
    <t xml:space="preserve">   Therefore        x = 4z+12</t>
  </si>
  <si>
    <t>1-P(x&lt;a)</t>
  </si>
  <si>
    <t>P(4z+12&lt;a)</t>
  </si>
  <si>
    <t>1-0.24</t>
  </si>
  <si>
    <t>P(z&lt;(a-12)/4)</t>
  </si>
  <si>
    <t>From the Z-Table, for Probability=0.76, z&lt;0.71</t>
  </si>
  <si>
    <t>So, (a-12)/4</t>
  </si>
  <si>
    <t>P(a&lt;x&lt;b)=0.20</t>
  </si>
  <si>
    <t>P(0.71&lt;z&lt;(b-12)/4)</t>
  </si>
  <si>
    <t>P(z&lt;(b-12)/4)</t>
  </si>
  <si>
    <t>P (a&lt;4z + 12&lt;b)</t>
  </si>
  <si>
    <t>P( (a-12)/4 &lt;z &lt; (b-12)/4)</t>
  </si>
  <si>
    <t>P (z&lt; (b-12)/4) -0.76</t>
  </si>
  <si>
    <t>P(z&lt;(b-12)/4) - P(z&lt;0.71)</t>
  </si>
  <si>
    <t>From the Z-Table, for Probability=0.96, z&lt;1.76</t>
  </si>
  <si>
    <t>So, (b-12)/4</t>
  </si>
  <si>
    <t>Ordinates</t>
  </si>
  <si>
    <t xml:space="preserve">       a)    P(x &lt; 40) </t>
  </si>
  <si>
    <t xml:space="preserve">     b)      P(x &gt; 21) </t>
  </si>
  <si>
    <t xml:space="preserve">    c)        P(30 &lt; x &lt; 35) </t>
  </si>
  <si>
    <t>Q)   X is a normally distributed variable with mean, μ = 30 and standard deviation, σ = 4. Find: </t>
  </si>
  <si>
    <t xml:space="preserve">μ </t>
  </si>
  <si>
    <t>Area under the graph for x &lt; 40</t>
  </si>
  <si>
    <t>Area under the graph for x &gt; 21</t>
  </si>
  <si>
    <t xml:space="preserve"> P(x &lt; 40) </t>
  </si>
  <si>
    <t xml:space="preserve"> P(x &gt; 21)</t>
  </si>
  <si>
    <t>a.)</t>
  </si>
  <si>
    <t>b.)</t>
  </si>
  <si>
    <t>P(x &lt; 30)</t>
  </si>
  <si>
    <t>P(x &lt; 35)</t>
  </si>
  <si>
    <t>P(x &lt; 35)-P(x &lt; 30)</t>
  </si>
  <si>
    <t xml:space="preserve"> P(30 &lt; x &lt; 35)</t>
  </si>
  <si>
    <t>c.)</t>
  </si>
  <si>
    <t>Application based problems using Normal Distribution</t>
  </si>
  <si>
    <t>A Hardware company produces Computer Mouse whose life span table has been given to you.</t>
  </si>
  <si>
    <t>500 - 1000</t>
  </si>
  <si>
    <t>1000 - 1500</t>
  </si>
  <si>
    <t>1500 - 2000</t>
  </si>
  <si>
    <t>2000 - 2500</t>
  </si>
  <si>
    <t>2500 - 3000</t>
  </si>
  <si>
    <t>3000 - 3500</t>
  </si>
  <si>
    <t>3500 - 4000</t>
  </si>
  <si>
    <t>4000 - 4500</t>
  </si>
  <si>
    <t>4500 - 5000</t>
  </si>
  <si>
    <t>5000 - 5500</t>
  </si>
  <si>
    <t>5500 - 6000</t>
  </si>
  <si>
    <t>LifeSpan of Mouse</t>
  </si>
  <si>
    <r>
      <t>fx</t>
    </r>
    <r>
      <rPr>
        <b/>
        <vertAlign val="superscript"/>
        <sz val="11"/>
        <color rgb="FF000000"/>
        <rFont val="Calibri"/>
        <family val="2"/>
      </rPr>
      <t>2</t>
    </r>
  </si>
  <si>
    <r>
      <t>Σfx</t>
    </r>
    <r>
      <rPr>
        <b/>
        <vertAlign val="super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/Σf</t>
    </r>
  </si>
  <si>
    <r>
      <t>E(x</t>
    </r>
    <r>
      <rPr>
        <b/>
        <vertAlign val="super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)-[E(x)]</t>
    </r>
    <r>
      <rPr>
        <b/>
        <vertAlign val="superscript"/>
        <sz val="11"/>
        <color rgb="FF000000"/>
        <rFont val="Calibri"/>
        <family val="2"/>
      </rPr>
      <t>2</t>
    </r>
  </si>
  <si>
    <t>Using Normal Distribution,</t>
  </si>
  <si>
    <t>z</t>
  </si>
  <si>
    <r>
      <t>E(x</t>
    </r>
    <r>
      <rPr>
        <b/>
        <vertAlign val="super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)  =</t>
    </r>
  </si>
  <si>
    <t>V(x)  =</t>
  </si>
  <si>
    <t>S.D.(x)  =</t>
  </si>
  <si>
    <r>
      <t>σ</t>
    </r>
    <r>
      <rPr>
        <sz val="11"/>
        <color theme="1"/>
        <rFont val="Calibri"/>
        <family val="2"/>
      </rPr>
      <t xml:space="preserve">(x)  </t>
    </r>
  </si>
  <si>
    <t>( x-E(x)) / σ(x)</t>
  </si>
  <si>
    <t>σ(x) * z + E(x)</t>
  </si>
  <si>
    <t>What percentage of Mouse will last at least 4000 Hours ?</t>
  </si>
  <si>
    <t>P(  σ(x) * z  +  E(x)&gt;4000 )</t>
  </si>
  <si>
    <t>P(x&gt;4000)</t>
  </si>
  <si>
    <t xml:space="preserve">P( z&gt;(987.254902) / σ(x) </t>
  </si>
  <si>
    <t xml:space="preserve">P (z&gt;(4000-E(x)) / σ(x) </t>
  </si>
  <si>
    <t xml:space="preserve">P( z&gt;0.75488953189924) </t>
  </si>
  <si>
    <t xml:space="preserve">1 - P( z&lt;0.75488953189924) </t>
  </si>
  <si>
    <t>Percentage of Mouse will last at least 4000 Hours is</t>
  </si>
  <si>
    <t>1 - 0.7088</t>
  </si>
  <si>
    <t xml:space="preserve">                                                                               = 29.12% </t>
  </si>
  <si>
    <t>Let x be the Random Variable denotes the number 6 Heads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</si>
</sst>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5"/>
      <color theme="0"/>
      <name val="Calibri"/>
      <family val="2"/>
      <scheme val="minor"/>
    </font>
    <font>
      <sz val="25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0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u/>
      <sz val="30"/>
      <color theme="0"/>
      <name val="Calisto MT"/>
      <family val="1"/>
    </font>
    <font>
      <b/>
      <sz val="3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2"/>
      <color theme="1"/>
      <name val="Calibri"/>
      <family val="2"/>
    </font>
    <font>
      <b/>
      <i/>
      <sz val="15"/>
      <color theme="0"/>
      <name val="Calibri"/>
      <family val="2"/>
      <scheme val="minor"/>
    </font>
    <font>
      <b/>
      <sz val="13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7"/>
      <color theme="0"/>
      <name val="Californian FB"/>
      <family val="1"/>
    </font>
    <font>
      <b/>
      <sz val="27"/>
      <color theme="1" tint="4.9989318521683403E-2"/>
      <name val="Candara"/>
      <family val="2"/>
    </font>
    <font>
      <b/>
      <sz val="27"/>
      <color theme="1" tint="4.9989318521683403E-2"/>
      <name val="Centaur"/>
      <family val="1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sz val="13"/>
      <color rgb="FF000000"/>
      <name val="Calibri"/>
      <family val="2"/>
      <charset val="1"/>
    </font>
    <font>
      <b/>
      <vertAlign val="superscript"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25"/>
      <color theme="1"/>
      <name val="Constantia"/>
      <family val="1"/>
    </font>
    <font>
      <b/>
      <u val="double"/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rgb="FFFFFF00"/>
      </patternFill>
    </fill>
    <fill>
      <patternFill patternType="solid">
        <fgColor theme="1" tint="0.14999847407452621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theme="1"/>
      </right>
      <top style="medium">
        <color indexed="64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</borders>
  <cellStyleXfs count="3">
    <xf numFmtId="0" fontId="0" fillId="0" borderId="0"/>
    <xf numFmtId="44" fontId="21" fillId="0" borderId="0" applyFont="0" applyFill="0" applyBorder="0" applyAlignment="0" applyProtection="0"/>
    <xf numFmtId="0" fontId="22" fillId="0" borderId="53" applyNumberFormat="0" applyFill="0" applyAlignment="0" applyProtection="0"/>
  </cellStyleXfs>
  <cellXfs count="464">
    <xf numFmtId="0" fontId="0" fillId="0" borderId="0" xfId="0"/>
    <xf numFmtId="0" fontId="0" fillId="0" borderId="7" xfId="0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0" fillId="0" borderId="0" xfId="0" applyBorder="1"/>
    <xf numFmtId="0" fontId="0" fillId="2" borderId="1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12" borderId="7" xfId="0" applyFont="1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11" fillId="15" borderId="18" xfId="0" applyFont="1" applyFill="1" applyBorder="1" applyAlignment="1">
      <alignment horizontal="center"/>
    </xf>
    <xf numFmtId="0" fontId="11" fillId="15" borderId="19" xfId="0" applyFont="1" applyFill="1" applyBorder="1" applyAlignment="1">
      <alignment horizontal="center"/>
    </xf>
    <xf numFmtId="0" fontId="11" fillId="15" borderId="21" xfId="0" applyFont="1" applyFill="1" applyBorder="1" applyAlignment="1">
      <alignment horizontal="center"/>
    </xf>
    <xf numFmtId="0" fontId="11" fillId="15" borderId="11" xfId="0" quotePrefix="1" applyFont="1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1" fillId="16" borderId="11" xfId="0" applyFont="1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8" fillId="17" borderId="0" xfId="0" applyFont="1" applyFill="1" applyBorder="1" applyAlignment="1">
      <alignment horizontal="center"/>
    </xf>
    <xf numFmtId="0" fontId="8" fillId="17" borderId="0" xfId="0" applyFont="1" applyFill="1" applyBorder="1" applyAlignment="1"/>
    <xf numFmtId="0" fontId="8" fillId="17" borderId="31" xfId="0" applyFont="1" applyFill="1" applyBorder="1" applyAlignment="1"/>
    <xf numFmtId="0" fontId="13" fillId="18" borderId="16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1" fillId="8" borderId="19" xfId="0" applyFont="1" applyFill="1" applyBorder="1" applyAlignment="1">
      <alignment horizontal="center"/>
    </xf>
    <xf numFmtId="0" fontId="0" fillId="13" borderId="20" xfId="0" applyFill="1" applyBorder="1" applyAlignment="1">
      <alignment horizontal="center"/>
    </xf>
    <xf numFmtId="0" fontId="0" fillId="13" borderId="30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1" fillId="5" borderId="21" xfId="0" applyFont="1" applyFill="1" applyBorder="1" applyAlignment="1">
      <alignment horizontal="center"/>
    </xf>
    <xf numFmtId="0" fontId="3" fillId="20" borderId="21" xfId="0" applyFont="1" applyFill="1" applyBorder="1" applyAlignment="1">
      <alignment horizontal="center"/>
    </xf>
    <xf numFmtId="0" fontId="1" fillId="20" borderId="21" xfId="0" applyFont="1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1" fillId="21" borderId="21" xfId="0" applyFont="1" applyFill="1" applyBorder="1" applyAlignment="1">
      <alignment horizontal="center"/>
    </xf>
    <xf numFmtId="0" fontId="0" fillId="21" borderId="21" xfId="0" applyFill="1" applyBorder="1" applyAlignment="1">
      <alignment horizontal="center"/>
    </xf>
    <xf numFmtId="0" fontId="0" fillId="22" borderId="11" xfId="0" applyFill="1" applyBorder="1" applyAlignment="1">
      <alignment horizontal="center"/>
    </xf>
    <xf numFmtId="0" fontId="0" fillId="22" borderId="16" xfId="0" applyFill="1" applyBorder="1" applyAlignment="1">
      <alignment horizontal="center"/>
    </xf>
    <xf numFmtId="0" fontId="1" fillId="16" borderId="21" xfId="0" applyFont="1" applyFill="1" applyBorder="1" applyAlignment="1">
      <alignment horizontal="center"/>
    </xf>
    <xf numFmtId="0" fontId="1" fillId="16" borderId="16" xfId="0" applyFont="1" applyFill="1" applyBorder="1" applyAlignment="1">
      <alignment horizontal="center"/>
    </xf>
    <xf numFmtId="0" fontId="0" fillId="23" borderId="20" xfId="0" applyFill="1" applyBorder="1" applyAlignment="1">
      <alignment horizontal="center"/>
    </xf>
    <xf numFmtId="0" fontId="0" fillId="23" borderId="33" xfId="0" applyFill="1" applyBorder="1" applyAlignment="1">
      <alignment horizontal="center"/>
    </xf>
    <xf numFmtId="0" fontId="0" fillId="23" borderId="34" xfId="0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0" fillId="23" borderId="35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6" borderId="21" xfId="0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12" borderId="21" xfId="0" applyFont="1" applyFill="1" applyBorder="1" applyAlignment="1">
      <alignment horizontal="center"/>
    </xf>
    <xf numFmtId="0" fontId="1" fillId="18" borderId="45" xfId="0" applyFont="1" applyFill="1" applyBorder="1" applyAlignment="1">
      <alignment horizontal="center"/>
    </xf>
    <xf numFmtId="0" fontId="1" fillId="18" borderId="41" xfId="0" applyFont="1" applyFill="1" applyBorder="1" applyAlignment="1">
      <alignment horizontal="center"/>
    </xf>
    <xf numFmtId="0" fontId="1" fillId="18" borderId="44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6" borderId="2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32" xfId="0" applyFill="1" applyBorder="1"/>
    <xf numFmtId="0" fontId="0" fillId="6" borderId="0" xfId="0" applyFill="1" applyBorder="1"/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5" xfId="0" applyFill="1" applyBorder="1"/>
    <xf numFmtId="0" fontId="0" fillId="6" borderId="6" xfId="0" applyFill="1" applyBorder="1"/>
    <xf numFmtId="0" fontId="1" fillId="25" borderId="11" xfId="0" applyFont="1" applyFill="1" applyBorder="1" applyAlignment="1">
      <alignment horizontal="center"/>
    </xf>
    <xf numFmtId="0" fontId="1" fillId="25" borderId="19" xfId="0" applyFont="1" applyFill="1" applyBorder="1" applyAlignment="1">
      <alignment horizontal="center"/>
    </xf>
    <xf numFmtId="0" fontId="0" fillId="18" borderId="17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1" fillId="21" borderId="36" xfId="0" applyFont="1" applyFill="1" applyBorder="1" applyAlignment="1">
      <alignment horizontal="center"/>
    </xf>
    <xf numFmtId="0" fontId="1" fillId="21" borderId="37" xfId="0" applyFont="1" applyFill="1" applyBorder="1" applyAlignment="1">
      <alignment horizontal="center"/>
    </xf>
    <xf numFmtId="0" fontId="1" fillId="21" borderId="38" xfId="0" applyFont="1" applyFill="1" applyBorder="1" applyAlignment="1">
      <alignment horizontal="center"/>
    </xf>
    <xf numFmtId="0" fontId="1" fillId="6" borderId="0" xfId="0" applyFont="1" applyFill="1" applyBorder="1"/>
    <xf numFmtId="0" fontId="11" fillId="15" borderId="7" xfId="0" applyFont="1" applyFill="1" applyBorder="1" applyAlignment="1">
      <alignment horizontal="center"/>
    </xf>
    <xf numFmtId="0" fontId="20" fillId="18" borderId="11" xfId="0" applyFont="1" applyFill="1" applyBorder="1" applyAlignment="1">
      <alignment horizontal="center"/>
    </xf>
    <xf numFmtId="0" fontId="26" fillId="33" borderId="7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24" borderId="27" xfId="0" applyFill="1" applyBorder="1" applyAlignment="1">
      <alignment horizontal="center" vertical="center"/>
    </xf>
    <xf numFmtId="0" fontId="0" fillId="24" borderId="17" xfId="0" applyFill="1" applyBorder="1" applyAlignment="1">
      <alignment horizontal="center" vertical="center"/>
    </xf>
    <xf numFmtId="49" fontId="0" fillId="24" borderId="14" xfId="0" applyNumberFormat="1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24" borderId="14" xfId="0" applyFill="1" applyBorder="1" applyAlignment="1">
      <alignment horizontal="center" vertical="center"/>
    </xf>
    <xf numFmtId="0" fontId="0" fillId="24" borderId="29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26" fillId="7" borderId="18" xfId="0" applyFont="1" applyFill="1" applyBorder="1" applyAlignment="1">
      <alignment horizontal="center" vertical="center"/>
    </xf>
    <xf numFmtId="0" fontId="26" fillId="7" borderId="52" xfId="0" applyFont="1" applyFill="1" applyBorder="1" applyAlignment="1">
      <alignment horizontal="center" vertical="center"/>
    </xf>
    <xf numFmtId="0" fontId="27" fillId="7" borderId="52" xfId="0" applyFont="1" applyFill="1" applyBorder="1" applyAlignment="1">
      <alignment horizontal="center" vertical="center"/>
    </xf>
    <xf numFmtId="0" fontId="27" fillId="7" borderId="19" xfId="0" applyFont="1" applyFill="1" applyBorder="1" applyAlignment="1">
      <alignment horizontal="center" vertical="center"/>
    </xf>
    <xf numFmtId="0" fontId="29" fillId="36" borderId="18" xfId="0" applyFont="1" applyFill="1" applyBorder="1" applyAlignment="1">
      <alignment horizontal="center" vertical="center"/>
    </xf>
    <xf numFmtId="0" fontId="1" fillId="7" borderId="52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25" borderId="17" xfId="0" applyFont="1" applyFill="1" applyBorder="1" applyAlignment="1">
      <alignment horizontal="center" vertical="center"/>
    </xf>
    <xf numFmtId="0" fontId="0" fillId="16" borderId="36" xfId="0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26" fillId="4" borderId="1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32" fillId="36" borderId="18" xfId="0" applyFont="1" applyFill="1" applyBorder="1" applyAlignment="1">
      <alignment horizontal="center" vertical="center"/>
    </xf>
    <xf numFmtId="0" fontId="0" fillId="38" borderId="13" xfId="0" applyFill="1" applyBorder="1" applyAlignment="1">
      <alignment horizontal="center" vertical="center"/>
    </xf>
    <xf numFmtId="0" fontId="0" fillId="38" borderId="61" xfId="0" applyFill="1" applyBorder="1" applyAlignment="1">
      <alignment horizontal="center" vertical="center"/>
    </xf>
    <xf numFmtId="49" fontId="0" fillId="38" borderId="14" xfId="0" applyNumberFormat="1" applyFill="1" applyBorder="1" applyAlignment="1">
      <alignment horizontal="center" vertical="center"/>
    </xf>
    <xf numFmtId="0" fontId="0" fillId="38" borderId="7" xfId="0" applyFill="1" applyBorder="1" applyAlignment="1">
      <alignment horizontal="center" vertical="center"/>
    </xf>
    <xf numFmtId="0" fontId="0" fillId="38" borderId="14" xfId="0" applyFill="1" applyBorder="1" applyAlignment="1">
      <alignment horizontal="center" vertical="center"/>
    </xf>
    <xf numFmtId="0" fontId="0" fillId="38" borderId="29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26" fillId="7" borderId="62" xfId="0" applyFont="1" applyFill="1" applyBorder="1" applyAlignment="1">
      <alignment horizontal="center" vertical="center"/>
    </xf>
    <xf numFmtId="0" fontId="26" fillId="7" borderId="57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24" xfId="0" applyFill="1" applyBorder="1" applyAlignment="1">
      <alignment horizontal="center" vertical="center"/>
    </xf>
    <xf numFmtId="0" fontId="1" fillId="18" borderId="16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18" fillId="18" borderId="5" xfId="0" applyFont="1" applyFill="1" applyBorder="1" applyAlignment="1">
      <alignment horizontal="center" vertical="center"/>
    </xf>
    <xf numFmtId="0" fontId="1" fillId="35" borderId="21" xfId="0" applyFont="1" applyFill="1" applyBorder="1" applyAlignment="1">
      <alignment horizontal="center" vertical="center"/>
    </xf>
    <xf numFmtId="0" fontId="26" fillId="0" borderId="7" xfId="0" applyFont="1" applyBorder="1" applyAlignment="1">
      <alignment horizontal="center"/>
    </xf>
    <xf numFmtId="0" fontId="26" fillId="32" borderId="7" xfId="0" applyFont="1" applyFill="1" applyBorder="1" applyAlignment="1">
      <alignment horizontal="left"/>
    </xf>
    <xf numFmtId="0" fontId="33" fillId="34" borderId="20" xfId="0" applyFont="1" applyFill="1" applyBorder="1" applyAlignment="1">
      <alignment horizontal="left" vertical="center"/>
    </xf>
    <xf numFmtId="0" fontId="33" fillId="34" borderId="0" xfId="0" applyFont="1" applyFill="1" applyBorder="1" applyAlignment="1">
      <alignment horizontal="left" vertical="center"/>
    </xf>
    <xf numFmtId="0" fontId="33" fillId="34" borderId="32" xfId="0" applyFont="1" applyFill="1" applyBorder="1" applyAlignment="1">
      <alignment horizontal="left" vertical="center"/>
    </xf>
    <xf numFmtId="0" fontId="33" fillId="34" borderId="4" xfId="0" applyFont="1" applyFill="1" applyBorder="1" applyAlignment="1">
      <alignment horizontal="left" vertical="center"/>
    </xf>
    <xf numFmtId="0" fontId="33" fillId="34" borderId="5" xfId="0" applyFont="1" applyFill="1" applyBorder="1" applyAlignment="1">
      <alignment horizontal="left" vertical="center"/>
    </xf>
    <xf numFmtId="0" fontId="33" fillId="34" borderId="6" xfId="0" applyFont="1" applyFill="1" applyBorder="1" applyAlignment="1">
      <alignment horizontal="left" vertical="center"/>
    </xf>
    <xf numFmtId="0" fontId="3" fillId="7" borderId="2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6" fillId="33" borderId="13" xfId="0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/>
    </xf>
    <xf numFmtId="0" fontId="26" fillId="33" borderId="58" xfId="0" applyFont="1" applyFill="1" applyBorder="1" applyAlignment="1">
      <alignment horizontal="center" vertical="center"/>
    </xf>
    <xf numFmtId="0" fontId="26" fillId="0" borderId="63" xfId="0" applyFont="1" applyBorder="1" applyAlignment="1">
      <alignment horizontal="center" vertical="center"/>
    </xf>
    <xf numFmtId="0" fontId="26" fillId="0" borderId="61" xfId="0" applyFont="1" applyBorder="1" applyAlignment="1">
      <alignment horizontal="center"/>
    </xf>
    <xf numFmtId="0" fontId="26" fillId="0" borderId="63" xfId="0" applyFont="1" applyBorder="1" applyAlignment="1">
      <alignment horizontal="center"/>
    </xf>
    <xf numFmtId="0" fontId="34" fillId="27" borderId="13" xfId="0" applyFont="1" applyFill="1" applyBorder="1" applyAlignment="1">
      <alignment horizontal="center"/>
    </xf>
    <xf numFmtId="0" fontId="34" fillId="27" borderId="36" xfId="0" applyFont="1" applyFill="1" applyBorder="1" applyAlignment="1">
      <alignment horizontal="center"/>
    </xf>
    <xf numFmtId="0" fontId="34" fillId="27" borderId="58" xfId="0" applyFont="1" applyFill="1" applyBorder="1" applyAlignment="1">
      <alignment horizontal="center"/>
    </xf>
    <xf numFmtId="0" fontId="34" fillId="27" borderId="38" xfId="0" applyFont="1" applyFill="1" applyBorder="1" applyAlignment="1">
      <alignment horizontal="center"/>
    </xf>
    <xf numFmtId="0" fontId="27" fillId="31" borderId="13" xfId="0" applyFont="1" applyFill="1" applyBorder="1" applyAlignment="1">
      <alignment horizontal="center"/>
    </xf>
    <xf numFmtId="0" fontId="27" fillId="31" borderId="61" xfId="0" applyFont="1" applyFill="1" applyBorder="1" applyAlignment="1">
      <alignment horizontal="center"/>
    </xf>
    <xf numFmtId="0" fontId="27" fillId="31" borderId="36" xfId="0" applyFont="1" applyFill="1" applyBorder="1" applyAlignment="1">
      <alignment horizontal="center"/>
    </xf>
    <xf numFmtId="0" fontId="27" fillId="31" borderId="58" xfId="0" applyFont="1" applyFill="1" applyBorder="1" applyAlignment="1">
      <alignment horizontal="center"/>
    </xf>
    <xf numFmtId="0" fontId="27" fillId="31" borderId="63" xfId="0" applyFont="1" applyFill="1" applyBorder="1" applyAlignment="1">
      <alignment horizontal="center"/>
    </xf>
    <xf numFmtId="0" fontId="27" fillId="31" borderId="38" xfId="0" applyFont="1" applyFill="1" applyBorder="1" applyAlignment="1">
      <alignment horizontal="center"/>
    </xf>
    <xf numFmtId="0" fontId="26" fillId="31" borderId="13" xfId="0" applyFont="1" applyFill="1" applyBorder="1" applyAlignment="1">
      <alignment horizontal="center" vertical="center"/>
    </xf>
    <xf numFmtId="0" fontId="26" fillId="31" borderId="61" xfId="0" applyFont="1" applyFill="1" applyBorder="1" applyAlignment="1">
      <alignment horizontal="center" vertical="center"/>
    </xf>
    <xf numFmtId="0" fontId="26" fillId="31" borderId="36" xfId="0" applyFont="1" applyFill="1" applyBorder="1" applyAlignment="1">
      <alignment horizontal="center" vertical="center"/>
    </xf>
    <xf numFmtId="0" fontId="26" fillId="31" borderId="58" xfId="0" applyFont="1" applyFill="1" applyBorder="1" applyAlignment="1">
      <alignment horizontal="center" vertical="center"/>
    </xf>
    <xf numFmtId="0" fontId="26" fillId="31" borderId="63" xfId="0" applyFont="1" applyFill="1" applyBorder="1" applyAlignment="1">
      <alignment horizontal="center" vertical="center"/>
    </xf>
    <xf numFmtId="0" fontId="26" fillId="31" borderId="38" xfId="0" applyFont="1" applyFill="1" applyBorder="1" applyAlignment="1">
      <alignment horizontal="center" vertical="center"/>
    </xf>
    <xf numFmtId="0" fontId="26" fillId="31" borderId="18" xfId="0" applyFont="1" applyFill="1" applyBorder="1" applyAlignment="1">
      <alignment horizontal="right"/>
    </xf>
    <xf numFmtId="0" fontId="26" fillId="31" borderId="52" xfId="0" applyFont="1" applyFill="1" applyBorder="1" applyAlignment="1">
      <alignment horizontal="center"/>
    </xf>
    <xf numFmtId="0" fontId="26" fillId="31" borderId="19" xfId="0" applyFont="1" applyFill="1" applyBorder="1"/>
    <xf numFmtId="0" fontId="26" fillId="31" borderId="18" xfId="0" applyFont="1" applyFill="1" applyBorder="1" applyAlignment="1">
      <alignment horizontal="center" vertical="center"/>
    </xf>
    <xf numFmtId="0" fontId="26" fillId="37" borderId="13" xfId="0" applyFont="1" applyFill="1" applyBorder="1" applyAlignment="1">
      <alignment horizontal="center" vertical="center"/>
    </xf>
    <xf numFmtId="0" fontId="26" fillId="37" borderId="61" xfId="0" applyFont="1" applyFill="1" applyBorder="1" applyAlignment="1">
      <alignment horizontal="center" vertical="center"/>
    </xf>
    <xf numFmtId="0" fontId="26" fillId="37" borderId="36" xfId="0" applyFont="1" applyFill="1" applyBorder="1" applyAlignment="1">
      <alignment horizontal="center" vertical="center"/>
    </xf>
    <xf numFmtId="0" fontId="26" fillId="37" borderId="14" xfId="0" applyFont="1" applyFill="1" applyBorder="1" applyAlignment="1">
      <alignment horizontal="center" vertical="center"/>
    </xf>
    <xf numFmtId="0" fontId="26" fillId="37" borderId="7" xfId="0" applyFont="1" applyFill="1" applyBorder="1" applyAlignment="1">
      <alignment horizontal="center" vertical="center"/>
    </xf>
    <xf numFmtId="0" fontId="26" fillId="37" borderId="37" xfId="0" applyFont="1" applyFill="1" applyBorder="1" applyAlignment="1">
      <alignment horizontal="center" vertical="center"/>
    </xf>
    <xf numFmtId="0" fontId="26" fillId="37" borderId="58" xfId="0" applyFont="1" applyFill="1" applyBorder="1" applyAlignment="1">
      <alignment horizontal="center" vertical="center"/>
    </xf>
    <xf numFmtId="0" fontId="26" fillId="37" borderId="63" xfId="0" applyFont="1" applyFill="1" applyBorder="1" applyAlignment="1">
      <alignment horizontal="center" vertical="center"/>
    </xf>
    <xf numFmtId="0" fontId="26" fillId="37" borderId="38" xfId="0" applyFont="1" applyFill="1" applyBorder="1" applyAlignment="1">
      <alignment horizontal="center" vertical="center"/>
    </xf>
    <xf numFmtId="0" fontId="26" fillId="37" borderId="13" xfId="0" applyFont="1" applyFill="1" applyBorder="1" applyAlignment="1">
      <alignment horizontal="center"/>
    </xf>
    <xf numFmtId="0" fontId="26" fillId="37" borderId="61" xfId="0" applyFont="1" applyFill="1" applyBorder="1" applyAlignment="1">
      <alignment horizontal="center"/>
    </xf>
    <xf numFmtId="0" fontId="26" fillId="37" borderId="14" xfId="0" applyFont="1" applyFill="1" applyBorder="1" applyAlignment="1">
      <alignment horizontal="center"/>
    </xf>
    <xf numFmtId="0" fontId="26" fillId="37" borderId="7" xfId="0" applyFont="1" applyFill="1" applyBorder="1" applyAlignment="1">
      <alignment horizontal="center"/>
    </xf>
    <xf numFmtId="0" fontId="26" fillId="37" borderId="58" xfId="0" applyFont="1" applyFill="1" applyBorder="1" applyAlignment="1">
      <alignment horizontal="center"/>
    </xf>
    <xf numFmtId="0" fontId="26" fillId="37" borderId="63" xfId="0" applyFont="1" applyFill="1" applyBorder="1" applyAlignment="1">
      <alignment horizontal="center"/>
    </xf>
    <xf numFmtId="0" fontId="26" fillId="3" borderId="61" xfId="0" applyFont="1" applyFill="1" applyBorder="1"/>
    <xf numFmtId="0" fontId="26" fillId="3" borderId="63" xfId="0" applyFont="1" applyFill="1" applyBorder="1"/>
    <xf numFmtId="0" fontId="1" fillId="0" borderId="11" xfId="0" applyFont="1" applyBorder="1" applyAlignment="1">
      <alignment horizontal="center" vertical="center"/>
    </xf>
    <xf numFmtId="0" fontId="26" fillId="17" borderId="0" xfId="0" applyFont="1" applyFill="1" applyBorder="1" applyAlignment="1">
      <alignment horizontal="left"/>
    </xf>
    <xf numFmtId="0" fontId="26" fillId="3" borderId="24" xfId="0" applyFont="1" applyFill="1" applyBorder="1" applyAlignment="1">
      <alignment horizontal="right"/>
    </xf>
    <xf numFmtId="0" fontId="26" fillId="0" borderId="24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6" fillId="17" borderId="2" xfId="0" applyFont="1" applyFill="1" applyBorder="1" applyAlignment="1">
      <alignment horizontal="left"/>
    </xf>
    <xf numFmtId="0" fontId="0" fillId="0" borderId="1" xfId="0" applyBorder="1"/>
    <xf numFmtId="0" fontId="0" fillId="0" borderId="3" xfId="0" applyBorder="1"/>
    <xf numFmtId="0" fontId="0" fillId="0" borderId="20" xfId="0" applyBorder="1"/>
    <xf numFmtId="0" fontId="0" fillId="0" borderId="32" xfId="0" applyBorder="1"/>
    <xf numFmtId="0" fontId="0" fillId="0" borderId="0" xfId="0" applyBorder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8" fillId="6" borderId="21" xfId="0" applyFont="1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1" fillId="8" borderId="66" xfId="0" applyFont="1" applyFill="1" applyBorder="1" applyAlignment="1">
      <alignment horizontal="center" vertical="center"/>
    </xf>
    <xf numFmtId="0" fontId="1" fillId="31" borderId="67" xfId="0" applyFont="1" applyFill="1" applyBorder="1" applyAlignment="1">
      <alignment horizontal="center" vertical="center"/>
    </xf>
    <xf numFmtId="0" fontId="26" fillId="31" borderId="68" xfId="0" applyFont="1" applyFill="1" applyBorder="1" applyAlignment="1">
      <alignment horizontal="center" vertical="center"/>
    </xf>
    <xf numFmtId="0" fontId="26" fillId="31" borderId="69" xfId="0" applyFont="1" applyFill="1" applyBorder="1" applyAlignment="1">
      <alignment horizontal="center" vertical="center"/>
    </xf>
    <xf numFmtId="0" fontId="0" fillId="16" borderId="27" xfId="0" applyFill="1" applyBorder="1" applyAlignment="1">
      <alignment horizontal="center" vertical="center"/>
    </xf>
    <xf numFmtId="0" fontId="0" fillId="16" borderId="28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61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0" fillId="16" borderId="57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26" fillId="39" borderId="21" xfId="0" applyFont="1" applyFill="1" applyBorder="1" applyAlignment="1">
      <alignment horizontal="center" vertical="center"/>
    </xf>
    <xf numFmtId="0" fontId="1" fillId="8" borderId="52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26" fillId="33" borderId="73" xfId="0" applyFont="1" applyFill="1" applyBorder="1" applyAlignment="1">
      <alignment horizontal="center" vertical="center"/>
    </xf>
    <xf numFmtId="0" fontId="32" fillId="36" borderId="15" xfId="0" applyFont="1" applyFill="1" applyBorder="1" applyAlignment="1">
      <alignment horizontal="center" vertical="center"/>
    </xf>
    <xf numFmtId="0" fontId="1" fillId="22" borderId="33" xfId="0" applyFont="1" applyFill="1" applyBorder="1" applyAlignment="1">
      <alignment horizontal="center"/>
    </xf>
    <xf numFmtId="0" fontId="1" fillId="22" borderId="3" xfId="0" applyFont="1" applyFill="1" applyBorder="1" applyAlignment="1">
      <alignment horizontal="center"/>
    </xf>
    <xf numFmtId="0" fontId="0" fillId="24" borderId="70" xfId="0" applyFill="1" applyBorder="1" applyAlignment="1">
      <alignment horizontal="center"/>
    </xf>
    <xf numFmtId="0" fontId="0" fillId="24" borderId="87" xfId="0" applyFill="1" applyBorder="1" applyAlignment="1">
      <alignment horizontal="center"/>
    </xf>
    <xf numFmtId="0" fontId="0" fillId="24" borderId="86" xfId="0" applyFill="1" applyBorder="1" applyAlignment="1">
      <alignment horizontal="center"/>
    </xf>
    <xf numFmtId="0" fontId="0" fillId="24" borderId="88" xfId="0" applyFill="1" applyBorder="1" applyAlignment="1">
      <alignment horizontal="center"/>
    </xf>
    <xf numFmtId="0" fontId="0" fillId="24" borderId="71" xfId="0" applyFill="1" applyBorder="1" applyAlignment="1">
      <alignment horizontal="center"/>
    </xf>
    <xf numFmtId="0" fontId="0" fillId="24" borderId="89" xfId="0" applyFill="1" applyBorder="1" applyAlignment="1">
      <alignment horizontal="center"/>
    </xf>
    <xf numFmtId="0" fontId="1" fillId="7" borderId="72" xfId="0" applyFont="1" applyFill="1" applyBorder="1" applyAlignment="1">
      <alignment horizontal="center"/>
    </xf>
    <xf numFmtId="0" fontId="0" fillId="30" borderId="12" xfId="0" applyFill="1" applyBorder="1" applyAlignment="1">
      <alignment horizontal="center"/>
    </xf>
    <xf numFmtId="3" fontId="0" fillId="30" borderId="19" xfId="0" applyNumberFormat="1" applyFill="1" applyBorder="1" applyAlignment="1">
      <alignment horizontal="center"/>
    </xf>
    <xf numFmtId="0" fontId="0" fillId="30" borderId="51" xfId="0" applyFill="1" applyBorder="1" applyAlignment="1">
      <alignment horizontal="center"/>
    </xf>
    <xf numFmtId="0" fontId="0" fillId="30" borderId="18" xfId="0" applyFill="1" applyBorder="1" applyAlignment="1">
      <alignment horizontal="center"/>
    </xf>
    <xf numFmtId="0" fontId="0" fillId="30" borderId="19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1" borderId="5" xfId="0" applyFont="1" applyFill="1" applyBorder="1" applyAlignment="1">
      <alignment horizontal="center"/>
    </xf>
    <xf numFmtId="0" fontId="12" fillId="14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14" fillId="19" borderId="1" xfId="0" applyFont="1" applyFill="1" applyBorder="1" applyAlignment="1">
      <alignment horizontal="center" vertical="center"/>
    </xf>
    <xf numFmtId="0" fontId="14" fillId="19" borderId="2" xfId="0" applyFont="1" applyFill="1" applyBorder="1" applyAlignment="1">
      <alignment horizontal="center" vertical="center"/>
    </xf>
    <xf numFmtId="0" fontId="14" fillId="19" borderId="3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0" xfId="0" applyFont="1" applyFill="1" applyBorder="1" applyAlignment="1">
      <alignment horizontal="center" vertical="center"/>
    </xf>
    <xf numFmtId="0" fontId="14" fillId="19" borderId="32" xfId="0" applyFont="1" applyFill="1" applyBorder="1" applyAlignment="1">
      <alignment horizontal="center" vertical="center"/>
    </xf>
    <xf numFmtId="0" fontId="14" fillId="19" borderId="4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19" borderId="6" xfId="0" applyFont="1" applyFill="1" applyBorder="1" applyAlignment="1">
      <alignment horizontal="center" vertical="center"/>
    </xf>
    <xf numFmtId="0" fontId="0" fillId="9" borderId="39" xfId="0" applyFill="1" applyBorder="1" applyAlignment="1">
      <alignment horizontal="center"/>
    </xf>
    <xf numFmtId="0" fontId="0" fillId="9" borderId="4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0" fillId="9" borderId="43" xfId="0" applyFill="1" applyBorder="1" applyAlignment="1">
      <alignment horizontal="center"/>
    </xf>
    <xf numFmtId="0" fontId="0" fillId="9" borderId="48" xfId="0" applyFill="1" applyBorder="1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4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15" fillId="26" borderId="1" xfId="0" applyFont="1" applyFill="1" applyBorder="1" applyAlignment="1">
      <alignment horizontal="center"/>
    </xf>
    <xf numFmtId="0" fontId="15" fillId="26" borderId="2" xfId="0" applyFont="1" applyFill="1" applyBorder="1" applyAlignment="1">
      <alignment horizontal="center"/>
    </xf>
    <xf numFmtId="0" fontId="15" fillId="26" borderId="3" xfId="0" applyFont="1" applyFill="1" applyBorder="1" applyAlignment="1">
      <alignment horizontal="center"/>
    </xf>
    <xf numFmtId="0" fontId="15" fillId="26" borderId="4" xfId="0" applyFont="1" applyFill="1" applyBorder="1" applyAlignment="1">
      <alignment horizontal="center"/>
    </xf>
    <xf numFmtId="0" fontId="15" fillId="26" borderId="5" xfId="0" applyFont="1" applyFill="1" applyBorder="1" applyAlignment="1">
      <alignment horizontal="center"/>
    </xf>
    <xf numFmtId="0" fontId="15" fillId="26" borderId="6" xfId="0" applyFont="1" applyFill="1" applyBorder="1" applyAlignment="1">
      <alignment horizontal="center"/>
    </xf>
    <xf numFmtId="0" fontId="16" fillId="24" borderId="1" xfId="0" applyFont="1" applyFill="1" applyBorder="1" applyAlignment="1">
      <alignment horizontal="center" vertical="center"/>
    </xf>
    <xf numFmtId="0" fontId="16" fillId="24" borderId="2" xfId="0" applyFont="1" applyFill="1" applyBorder="1" applyAlignment="1">
      <alignment horizontal="center" vertical="center"/>
    </xf>
    <xf numFmtId="0" fontId="16" fillId="24" borderId="3" xfId="0" applyFont="1" applyFill="1" applyBorder="1" applyAlignment="1">
      <alignment horizontal="center" vertical="center"/>
    </xf>
    <xf numFmtId="0" fontId="16" fillId="24" borderId="4" xfId="0" applyFont="1" applyFill="1" applyBorder="1" applyAlignment="1">
      <alignment horizontal="center" vertical="center"/>
    </xf>
    <xf numFmtId="0" fontId="16" fillId="24" borderId="5" xfId="0" applyFont="1" applyFill="1" applyBorder="1" applyAlignment="1">
      <alignment horizontal="center" vertical="center"/>
    </xf>
    <xf numFmtId="0" fontId="16" fillId="24" borderId="6" xfId="0" applyFont="1" applyFill="1" applyBorder="1" applyAlignment="1">
      <alignment horizontal="center" vertical="center"/>
    </xf>
    <xf numFmtId="0" fontId="0" fillId="30" borderId="18" xfId="0" applyFill="1" applyBorder="1" applyAlignment="1">
      <alignment horizontal="left"/>
    </xf>
    <xf numFmtId="0" fontId="0" fillId="30" borderId="52" xfId="0" applyFill="1" applyBorder="1" applyAlignment="1">
      <alignment horizontal="left"/>
    </xf>
    <xf numFmtId="0" fontId="4" fillId="30" borderId="15" xfId="0" applyFont="1" applyFill="1" applyBorder="1" applyAlignment="1">
      <alignment horizontal="left"/>
    </xf>
    <xf numFmtId="0" fontId="4" fillId="30" borderId="50" xfId="0" applyFont="1" applyFill="1" applyBorder="1" applyAlignment="1">
      <alignment horizontal="left"/>
    </xf>
    <xf numFmtId="0" fontId="15" fillId="26" borderId="1" xfId="0" applyFont="1" applyFill="1" applyBorder="1" applyAlignment="1">
      <alignment horizontal="center" vertical="center"/>
    </xf>
    <xf numFmtId="0" fontId="15" fillId="26" borderId="2" xfId="0" applyFont="1" applyFill="1" applyBorder="1" applyAlignment="1">
      <alignment horizontal="center" vertical="center"/>
    </xf>
    <xf numFmtId="0" fontId="15" fillId="26" borderId="3" xfId="0" applyFont="1" applyFill="1" applyBorder="1" applyAlignment="1">
      <alignment horizontal="center" vertical="center"/>
    </xf>
    <xf numFmtId="0" fontId="15" fillId="26" borderId="4" xfId="0" applyFont="1" applyFill="1" applyBorder="1" applyAlignment="1">
      <alignment horizontal="center" vertical="center"/>
    </xf>
    <xf numFmtId="0" fontId="15" fillId="26" borderId="5" xfId="0" applyFont="1" applyFill="1" applyBorder="1" applyAlignment="1">
      <alignment horizontal="center" vertical="center"/>
    </xf>
    <xf numFmtId="0" fontId="15" fillId="26" borderId="6" xfId="0" applyFont="1" applyFill="1" applyBorder="1" applyAlignment="1">
      <alignment horizontal="center" vertical="center"/>
    </xf>
    <xf numFmtId="0" fontId="17" fillId="27" borderId="1" xfId="0" applyFont="1" applyFill="1" applyBorder="1" applyAlignment="1">
      <alignment horizontal="center" vertical="center"/>
    </xf>
    <xf numFmtId="0" fontId="17" fillId="27" borderId="2" xfId="0" applyFont="1" applyFill="1" applyBorder="1" applyAlignment="1">
      <alignment horizontal="center" vertical="center"/>
    </xf>
    <xf numFmtId="0" fontId="17" fillId="27" borderId="3" xfId="0" applyFont="1" applyFill="1" applyBorder="1" applyAlignment="1">
      <alignment horizontal="center" vertical="center"/>
    </xf>
    <xf numFmtId="0" fontId="17" fillId="27" borderId="4" xfId="0" applyFont="1" applyFill="1" applyBorder="1" applyAlignment="1">
      <alignment horizontal="center" vertical="center"/>
    </xf>
    <xf numFmtId="0" fontId="17" fillId="27" borderId="5" xfId="0" applyFont="1" applyFill="1" applyBorder="1" applyAlignment="1">
      <alignment horizontal="center" vertical="center"/>
    </xf>
    <xf numFmtId="0" fontId="17" fillId="27" borderId="6" xfId="0" applyFont="1" applyFill="1" applyBorder="1" applyAlignment="1">
      <alignment horizontal="center" vertical="center"/>
    </xf>
    <xf numFmtId="0" fontId="0" fillId="30" borderId="1" xfId="0" applyFill="1" applyBorder="1" applyAlignment="1">
      <alignment horizontal="center"/>
    </xf>
    <xf numFmtId="0" fontId="0" fillId="30" borderId="2" xfId="0" applyFill="1" applyBorder="1" applyAlignment="1">
      <alignment horizontal="center"/>
    </xf>
    <xf numFmtId="0" fontId="0" fillId="30" borderId="49" xfId="0" applyFill="1" applyBorder="1" applyAlignment="1">
      <alignment horizontal="center"/>
    </xf>
    <xf numFmtId="0" fontId="1" fillId="7" borderId="73" xfId="0" applyFont="1" applyFill="1" applyBorder="1" applyAlignment="1">
      <alignment horizontal="center"/>
    </xf>
    <xf numFmtId="0" fontId="1" fillId="7" borderId="84" xfId="0" applyFont="1" applyFill="1" applyBorder="1" applyAlignment="1">
      <alignment horizontal="center"/>
    </xf>
    <xf numFmtId="0" fontId="1" fillId="7" borderId="85" xfId="0" applyFont="1" applyFill="1" applyBorder="1" applyAlignment="1">
      <alignment horizontal="center"/>
    </xf>
    <xf numFmtId="0" fontId="26" fillId="3" borderId="61" xfId="0" applyFont="1" applyFill="1" applyBorder="1" applyAlignment="1">
      <alignment horizontal="left"/>
    </xf>
    <xf numFmtId="0" fontId="26" fillId="3" borderId="36" xfId="0" applyFont="1" applyFill="1" applyBorder="1" applyAlignment="1">
      <alignment horizontal="left"/>
    </xf>
    <xf numFmtId="0" fontId="26" fillId="3" borderId="63" xfId="0" applyFont="1" applyFill="1" applyBorder="1" applyAlignment="1">
      <alignment horizontal="left"/>
    </xf>
    <xf numFmtId="0" fontId="26" fillId="3" borderId="38" xfId="0" applyFont="1" applyFill="1" applyBorder="1" applyAlignment="1">
      <alignment horizontal="left"/>
    </xf>
    <xf numFmtId="0" fontId="26" fillId="3" borderId="24" xfId="0" applyFont="1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24" fillId="16" borderId="54" xfId="2" applyFont="1" applyFill="1" applyBorder="1" applyAlignment="1">
      <alignment horizontal="center"/>
    </xf>
    <xf numFmtId="0" fontId="24" fillId="16" borderId="55" xfId="2" applyFont="1" applyFill="1" applyBorder="1" applyAlignment="1">
      <alignment horizontal="center"/>
    </xf>
    <xf numFmtId="0" fontId="24" fillId="16" borderId="56" xfId="2" applyFont="1" applyFill="1" applyBorder="1" applyAlignment="1">
      <alignment horizontal="center"/>
    </xf>
    <xf numFmtId="0" fontId="24" fillId="16" borderId="4" xfId="2" applyFont="1" applyFill="1" applyBorder="1" applyAlignment="1">
      <alignment horizontal="center"/>
    </xf>
    <xf numFmtId="0" fontId="24" fillId="16" borderId="5" xfId="2" applyFont="1" applyFill="1" applyBorder="1" applyAlignment="1">
      <alignment horizontal="center"/>
    </xf>
    <xf numFmtId="0" fontId="24" fillId="16" borderId="6" xfId="2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58" xfId="0" applyFont="1" applyBorder="1" applyAlignment="1">
      <alignment horizontal="left"/>
    </xf>
    <xf numFmtId="0" fontId="1" fillId="0" borderId="63" xfId="0" applyFont="1" applyBorder="1" applyAlignment="1">
      <alignment horizontal="left"/>
    </xf>
    <xf numFmtId="44" fontId="1" fillId="0" borderId="63" xfId="1" applyFont="1" applyBorder="1" applyAlignment="1">
      <alignment horizontal="left"/>
    </xf>
    <xf numFmtId="44" fontId="1" fillId="0" borderId="38" xfId="1" applyFont="1" applyBorder="1" applyAlignment="1">
      <alignment horizontal="left"/>
    </xf>
    <xf numFmtId="0" fontId="1" fillId="37" borderId="11" xfId="0" applyFont="1" applyFill="1" applyBorder="1" applyAlignment="1">
      <alignment horizontal="center"/>
    </xf>
    <xf numFmtId="0" fontId="1" fillId="37" borderId="16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6" fillId="37" borderId="25" xfId="0" applyFont="1" applyFill="1" applyBorder="1" applyAlignment="1">
      <alignment horizontal="center"/>
    </xf>
    <xf numFmtId="0" fontId="26" fillId="37" borderId="9" xfId="0" applyFont="1" applyFill="1" applyBorder="1" applyAlignment="1">
      <alignment horizontal="center"/>
    </xf>
    <xf numFmtId="0" fontId="26" fillId="37" borderId="59" xfId="0" applyFont="1" applyFill="1" applyBorder="1" applyAlignment="1">
      <alignment horizontal="center"/>
    </xf>
    <xf numFmtId="0" fontId="26" fillId="37" borderId="3" xfId="0" applyFont="1" applyFill="1" applyBorder="1" applyAlignment="1">
      <alignment horizontal="center"/>
    </xf>
    <xf numFmtId="0" fontId="26" fillId="37" borderId="22" xfId="0" applyFont="1" applyFill="1" applyBorder="1" applyAlignment="1">
      <alignment horizontal="center"/>
    </xf>
    <xf numFmtId="0" fontId="26" fillId="37" borderId="64" xfId="0" applyFont="1" applyFill="1" applyBorder="1" applyAlignment="1">
      <alignment horizontal="center"/>
    </xf>
    <xf numFmtId="0" fontId="26" fillId="37" borderId="65" xfId="0" applyFont="1" applyFill="1" applyBorder="1" applyAlignment="1">
      <alignment horizontal="center"/>
    </xf>
    <xf numFmtId="0" fontId="26" fillId="37" borderId="4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3" borderId="32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3" borderId="32" xfId="0" applyFont="1" applyFill="1" applyBorder="1" applyAlignment="1">
      <alignment horizontal="left" vertical="center"/>
    </xf>
    <xf numFmtId="0" fontId="23" fillId="28" borderId="54" xfId="2" applyFont="1" applyFill="1" applyBorder="1" applyAlignment="1">
      <alignment horizontal="center"/>
    </xf>
    <xf numFmtId="0" fontId="23" fillId="28" borderId="55" xfId="2" applyFont="1" applyFill="1" applyBorder="1" applyAlignment="1">
      <alignment horizontal="center"/>
    </xf>
    <xf numFmtId="0" fontId="23" fillId="28" borderId="56" xfId="2" applyFont="1" applyFill="1" applyBorder="1" applyAlignment="1">
      <alignment horizontal="center"/>
    </xf>
    <xf numFmtId="0" fontId="23" fillId="28" borderId="4" xfId="2" applyFont="1" applyFill="1" applyBorder="1" applyAlignment="1">
      <alignment horizontal="center"/>
    </xf>
    <xf numFmtId="0" fontId="23" fillId="28" borderId="5" xfId="2" applyFont="1" applyFill="1" applyBorder="1" applyAlignment="1">
      <alignment horizontal="center"/>
    </xf>
    <xf numFmtId="0" fontId="23" fillId="28" borderId="6" xfId="2" applyFont="1" applyFill="1" applyBorder="1" applyAlignment="1">
      <alignment horizontal="center"/>
    </xf>
    <xf numFmtId="0" fontId="33" fillId="34" borderId="1" xfId="0" applyFont="1" applyFill="1" applyBorder="1" applyAlignment="1">
      <alignment horizontal="center" vertical="center"/>
    </xf>
    <xf numFmtId="0" fontId="33" fillId="34" borderId="2" xfId="0" applyFont="1" applyFill="1" applyBorder="1" applyAlignment="1">
      <alignment horizontal="center" vertical="center"/>
    </xf>
    <xf numFmtId="0" fontId="33" fillId="34" borderId="3" xfId="0" applyFont="1" applyFill="1" applyBorder="1" applyAlignment="1">
      <alignment horizontal="center" vertical="center"/>
    </xf>
    <xf numFmtId="0" fontId="26" fillId="32" borderId="59" xfId="0" applyFont="1" applyFill="1" applyBorder="1" applyAlignment="1">
      <alignment horizontal="center" vertical="center"/>
    </xf>
    <xf numFmtId="0" fontId="26" fillId="32" borderId="2" xfId="0" applyFont="1" applyFill="1" applyBorder="1" applyAlignment="1">
      <alignment horizontal="center" vertical="center"/>
    </xf>
    <xf numFmtId="0" fontId="26" fillId="32" borderId="3" xfId="0" applyFont="1" applyFill="1" applyBorder="1" applyAlignment="1">
      <alignment horizontal="center" vertical="center"/>
    </xf>
    <xf numFmtId="0" fontId="26" fillId="32" borderId="60" xfId="0" applyFont="1" applyFill="1" applyBorder="1" applyAlignment="1">
      <alignment horizontal="center" vertical="center"/>
    </xf>
    <xf numFmtId="0" fontId="26" fillId="32" borderId="5" xfId="0" applyFont="1" applyFill="1" applyBorder="1" applyAlignment="1">
      <alignment horizontal="center" vertical="center"/>
    </xf>
    <xf numFmtId="0" fontId="26" fillId="32" borderId="6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11" fillId="24" borderId="2" xfId="0" applyFont="1" applyFill="1" applyBorder="1" applyAlignment="1">
      <alignment horizontal="center" vertical="center"/>
    </xf>
    <xf numFmtId="0" fontId="11" fillId="24" borderId="3" xfId="0" applyFont="1" applyFill="1" applyBorder="1" applyAlignment="1">
      <alignment horizontal="center" vertical="center"/>
    </xf>
    <xf numFmtId="0" fontId="24" fillId="25" borderId="54" xfId="2" applyFont="1" applyFill="1" applyBorder="1" applyAlignment="1">
      <alignment horizontal="center" vertical="center"/>
    </xf>
    <xf numFmtId="0" fontId="24" fillId="25" borderId="55" xfId="2" applyFont="1" applyFill="1" applyBorder="1" applyAlignment="1">
      <alignment horizontal="center" vertical="center"/>
    </xf>
    <xf numFmtId="0" fontId="24" fillId="25" borderId="56" xfId="2" applyFont="1" applyFill="1" applyBorder="1" applyAlignment="1">
      <alignment horizontal="center" vertical="center"/>
    </xf>
    <xf numFmtId="0" fontId="24" fillId="25" borderId="4" xfId="2" applyFont="1" applyFill="1" applyBorder="1" applyAlignment="1">
      <alignment horizontal="center" vertical="center"/>
    </xf>
    <xf numFmtId="0" fontId="24" fillId="25" borderId="5" xfId="2" applyFont="1" applyFill="1" applyBorder="1" applyAlignment="1">
      <alignment horizontal="center" vertical="center"/>
    </xf>
    <xf numFmtId="0" fontId="24" fillId="25" borderId="6" xfId="2" applyFont="1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29" borderId="2" xfId="0" applyFill="1" applyBorder="1" applyAlignment="1">
      <alignment horizontal="center" vertical="center"/>
    </xf>
    <xf numFmtId="0" fontId="0" fillId="29" borderId="3" xfId="0" applyFill="1" applyBorder="1" applyAlignment="1">
      <alignment horizontal="center" vertical="center"/>
    </xf>
    <xf numFmtId="0" fontId="0" fillId="29" borderId="20" xfId="0" applyFill="1" applyBorder="1" applyAlignment="1">
      <alignment horizontal="center" vertical="center"/>
    </xf>
    <xf numFmtId="0" fontId="0" fillId="29" borderId="0" xfId="0" applyFill="1" applyBorder="1" applyAlignment="1">
      <alignment horizontal="center" vertical="center"/>
    </xf>
    <xf numFmtId="0" fontId="0" fillId="29" borderId="32" xfId="0" applyFill="1" applyBorder="1" applyAlignment="1">
      <alignment horizontal="center" vertical="center"/>
    </xf>
    <xf numFmtId="0" fontId="0" fillId="29" borderId="4" xfId="0" applyFill="1" applyBorder="1" applyAlignment="1">
      <alignment horizontal="center" vertical="center"/>
    </xf>
    <xf numFmtId="0" fontId="0" fillId="29" borderId="5" xfId="0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25" fillId="32" borderId="54" xfId="2" applyFont="1" applyFill="1" applyBorder="1" applyAlignment="1">
      <alignment horizontal="center" vertical="center"/>
    </xf>
    <xf numFmtId="0" fontId="25" fillId="32" borderId="55" xfId="2" applyFont="1" applyFill="1" applyBorder="1" applyAlignment="1">
      <alignment horizontal="center" vertical="center"/>
    </xf>
    <xf numFmtId="0" fontId="25" fillId="32" borderId="56" xfId="2" applyFont="1" applyFill="1" applyBorder="1" applyAlignment="1">
      <alignment horizontal="center" vertical="center"/>
    </xf>
    <xf numFmtId="0" fontId="25" fillId="32" borderId="4" xfId="2" applyFont="1" applyFill="1" applyBorder="1" applyAlignment="1">
      <alignment horizontal="center" vertical="center"/>
    </xf>
    <xf numFmtId="0" fontId="25" fillId="32" borderId="5" xfId="2" applyFont="1" applyFill="1" applyBorder="1" applyAlignment="1">
      <alignment horizontal="center" vertical="center"/>
    </xf>
    <xf numFmtId="0" fontId="25" fillId="32" borderId="6" xfId="2" applyFont="1" applyFill="1" applyBorder="1" applyAlignment="1">
      <alignment horizontal="center" vertical="center"/>
    </xf>
    <xf numFmtId="0" fontId="1" fillId="32" borderId="81" xfId="0" applyFont="1" applyFill="1" applyBorder="1" applyAlignment="1">
      <alignment horizontal="center" vertical="center"/>
    </xf>
    <xf numFmtId="0" fontId="1" fillId="32" borderId="82" xfId="0" applyFont="1" applyFill="1" applyBorder="1" applyAlignment="1">
      <alignment horizontal="center" vertical="center"/>
    </xf>
    <xf numFmtId="0" fontId="1" fillId="32" borderId="8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5" fillId="13" borderId="1" xfId="0" applyFont="1" applyFill="1" applyBorder="1" applyAlignment="1">
      <alignment horizontal="center" vertical="center"/>
    </xf>
    <xf numFmtId="0" fontId="35" fillId="13" borderId="2" xfId="0" applyFont="1" applyFill="1" applyBorder="1" applyAlignment="1">
      <alignment horizontal="center" vertical="center"/>
    </xf>
    <xf numFmtId="0" fontId="35" fillId="13" borderId="3" xfId="0" applyFont="1" applyFill="1" applyBorder="1" applyAlignment="1">
      <alignment horizontal="center" vertical="center"/>
    </xf>
    <xf numFmtId="0" fontId="35" fillId="13" borderId="4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11" fillId="24" borderId="4" xfId="0" applyFont="1" applyFill="1" applyBorder="1" applyAlignment="1">
      <alignment horizontal="center" vertical="center"/>
    </xf>
    <xf numFmtId="0" fontId="11" fillId="24" borderId="5" xfId="0" applyFont="1" applyFill="1" applyBorder="1" applyAlignment="1">
      <alignment horizontal="center" vertical="center"/>
    </xf>
    <xf numFmtId="0" fontId="11" fillId="24" borderId="6" xfId="0" applyFont="1" applyFill="1" applyBorder="1" applyAlignment="1">
      <alignment horizontal="center" vertical="center"/>
    </xf>
    <xf numFmtId="0" fontId="26" fillId="32" borderId="36" xfId="0" applyFont="1" applyFill="1" applyBorder="1" applyAlignment="1">
      <alignment horizontal="center" vertical="center"/>
    </xf>
    <xf numFmtId="0" fontId="26" fillId="33" borderId="11" xfId="0" applyFont="1" applyFill="1" applyBorder="1" applyAlignment="1">
      <alignment horizontal="center" vertical="center"/>
    </xf>
    <xf numFmtId="0" fontId="26" fillId="33" borderId="24" xfId="0" applyFont="1" applyFill="1" applyBorder="1" applyAlignment="1">
      <alignment horizontal="center" vertical="center"/>
    </xf>
    <xf numFmtId="0" fontId="26" fillId="33" borderId="16" xfId="0" applyFont="1" applyFill="1" applyBorder="1" applyAlignment="1">
      <alignment horizontal="center" vertical="center"/>
    </xf>
    <xf numFmtId="0" fontId="26" fillId="0" borderId="58" xfId="0" applyFont="1" applyBorder="1" applyAlignment="1">
      <alignment horizontal="center" vertical="center"/>
    </xf>
    <xf numFmtId="0" fontId="26" fillId="32" borderId="38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74" xfId="0" applyFont="1" applyBorder="1" applyAlignment="1">
      <alignment horizontal="center" vertical="center"/>
    </xf>
    <xf numFmtId="0" fontId="26" fillId="32" borderId="75" xfId="0" applyFont="1" applyFill="1" applyBorder="1" applyAlignment="1">
      <alignment horizontal="center" vertical="center"/>
    </xf>
    <xf numFmtId="0" fontId="26" fillId="32" borderId="76" xfId="0" applyFont="1" applyFill="1" applyBorder="1" applyAlignment="1">
      <alignment horizontal="center" vertical="center"/>
    </xf>
    <xf numFmtId="0" fontId="26" fillId="0" borderId="77" xfId="0" applyFont="1" applyBorder="1" applyAlignment="1">
      <alignment horizontal="center" vertical="center"/>
    </xf>
    <xf numFmtId="0" fontId="1" fillId="32" borderId="7" xfId="0" applyFont="1" applyFill="1" applyBorder="1" applyAlignment="1">
      <alignment horizontal="center" vertical="center"/>
    </xf>
    <xf numFmtId="0" fontId="1" fillId="32" borderId="78" xfId="0" applyFont="1" applyFill="1" applyBorder="1" applyAlignment="1">
      <alignment horizontal="center" vertical="center"/>
    </xf>
    <xf numFmtId="0" fontId="26" fillId="33" borderId="18" xfId="0" applyFont="1" applyFill="1" applyBorder="1" applyAlignment="1">
      <alignment horizontal="center" vertical="center"/>
    </xf>
    <xf numFmtId="0" fontId="26" fillId="32" borderId="19" xfId="0" applyFont="1" applyFill="1" applyBorder="1" applyAlignment="1">
      <alignment horizontal="center" vertical="center"/>
    </xf>
    <xf numFmtId="0" fontId="1" fillId="32" borderId="10" xfId="0" applyFont="1" applyFill="1" applyBorder="1" applyAlignment="1">
      <alignment horizontal="center" vertical="center"/>
    </xf>
    <xf numFmtId="0" fontId="1" fillId="32" borderId="79" xfId="0" applyFont="1" applyFill="1" applyBorder="1" applyAlignment="1">
      <alignment horizontal="center" vertical="center"/>
    </xf>
    <xf numFmtId="0" fontId="26" fillId="0" borderId="80" xfId="0" applyFont="1" applyBorder="1" applyAlignment="1">
      <alignment horizontal="center" vertical="center"/>
    </xf>
    <xf numFmtId="0" fontId="9" fillId="40" borderId="0" xfId="0" applyFont="1" applyFill="1" applyBorder="1" applyAlignment="1">
      <alignment horizontal="center" vertical="center"/>
    </xf>
    <xf numFmtId="0" fontId="0" fillId="20" borderId="1" xfId="0" applyFill="1" applyBorder="1" applyAlignment="1">
      <alignment vertical="center"/>
    </xf>
    <xf numFmtId="0" fontId="0" fillId="20" borderId="2" xfId="0" applyFill="1" applyBorder="1" applyAlignment="1">
      <alignment vertical="center"/>
    </xf>
    <xf numFmtId="0" fontId="0" fillId="20" borderId="3" xfId="0" applyFill="1" applyBorder="1" applyAlignment="1">
      <alignment vertical="center"/>
    </xf>
    <xf numFmtId="0" fontId="0" fillId="20" borderId="20" xfId="0" applyFill="1" applyBorder="1" applyAlignment="1">
      <alignment vertical="center"/>
    </xf>
    <xf numFmtId="0" fontId="0" fillId="20" borderId="32" xfId="0" applyFill="1" applyBorder="1" applyAlignment="1">
      <alignment vertical="center"/>
    </xf>
    <xf numFmtId="0" fontId="0" fillId="20" borderId="4" xfId="0" applyFill="1" applyBorder="1" applyAlignment="1">
      <alignment vertical="center"/>
    </xf>
    <xf numFmtId="0" fontId="0" fillId="20" borderId="5" xfId="0" applyFill="1" applyBorder="1" applyAlignment="1">
      <alignment vertical="center"/>
    </xf>
    <xf numFmtId="0" fontId="0" fillId="20" borderId="6" xfId="0" applyFill="1" applyBorder="1" applyAlignment="1">
      <alignment vertical="center"/>
    </xf>
    <xf numFmtId="0" fontId="36" fillId="40" borderId="0" xfId="0" applyFont="1" applyFill="1" applyBorder="1" applyAlignment="1">
      <alignment horizontal="center" vertical="center"/>
    </xf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09492563429571"/>
          <c:y val="0.16245370370370371"/>
          <c:w val="0.863571741032371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'Practical 1'!$B$8:$B$27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'Practical 1'!$C$8:$C$27</c:f>
              <c:numCache>
                <c:formatCode>General</c:formatCode>
                <c:ptCount val="20"/>
                <c:pt idx="0">
                  <c:v>1.9073486328125034E-5</c:v>
                </c:pt>
                <c:pt idx="1">
                  <c:v>1.8119812011718755E-4</c:v>
                </c:pt>
                <c:pt idx="2">
                  <c:v>1.0871887207031263E-3</c:v>
                </c:pt>
                <c:pt idx="3">
                  <c:v>4.6205520629882752E-3</c:v>
                </c:pt>
                <c:pt idx="4">
                  <c:v>1.4785766601562502E-2</c:v>
                </c:pt>
                <c:pt idx="5">
                  <c:v>3.6964416503906257E-2</c:v>
                </c:pt>
                <c:pt idx="6">
                  <c:v>7.3928833007812458E-2</c:v>
                </c:pt>
                <c:pt idx="7">
                  <c:v>0.12013435363769531</c:v>
                </c:pt>
                <c:pt idx="8">
                  <c:v>0.16017913818359369</c:v>
                </c:pt>
                <c:pt idx="9">
                  <c:v>0.17619705200195307</c:v>
                </c:pt>
                <c:pt idx="10">
                  <c:v>0.16017913818359369</c:v>
                </c:pt>
                <c:pt idx="11">
                  <c:v>0.12013435363769531</c:v>
                </c:pt>
                <c:pt idx="12">
                  <c:v>7.3928833007812472E-2</c:v>
                </c:pt>
                <c:pt idx="13">
                  <c:v>3.6964416503906257E-2</c:v>
                </c:pt>
                <c:pt idx="14">
                  <c:v>1.4785766601562502E-2</c:v>
                </c:pt>
                <c:pt idx="15">
                  <c:v>4.6205520629882752E-3</c:v>
                </c:pt>
                <c:pt idx="16">
                  <c:v>1.0871887207031261E-3</c:v>
                </c:pt>
                <c:pt idx="17">
                  <c:v>1.8119812011718753E-4</c:v>
                </c:pt>
                <c:pt idx="18">
                  <c:v>1.9073486328125E-5</c:v>
                </c:pt>
                <c:pt idx="19">
                  <c:v>9.5367431640625E-7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1F5-4778-B68D-EB1C808E6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6181744"/>
        <c:axId val="-1756190448"/>
      </c:scatterChart>
      <c:valAx>
        <c:axId val="-175618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6190448"/>
        <c:crosses val="autoZero"/>
        <c:crossBetween val="midCat"/>
      </c:valAx>
      <c:valAx>
        <c:axId val="-17561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618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'Practical 5'!$J$8</c:f>
              <c:strCache>
                <c:ptCount val="1"/>
                <c:pt idx="0">
                  <c:v>P(X)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'Practical 5'!$I$9:$I$28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25</c:v>
                </c:pt>
              </c:numCache>
            </c:numRef>
          </c:xVal>
          <c:yVal>
            <c:numRef>
              <c:f>'Practical 5'!$J$9:$J$28</c:f>
              <c:numCache>
                <c:formatCode>General</c:formatCode>
                <c:ptCount val="20"/>
                <c:pt idx="0">
                  <c:v>4.6583164650983397E-5</c:v>
                </c:pt>
                <c:pt idx="1">
                  <c:v>2.9114477906864642E-4</c:v>
                </c:pt>
                <c:pt idx="2">
                  <c:v>1.2131032461193594E-3</c:v>
                </c:pt>
                <c:pt idx="3">
                  <c:v>3.7909476441229982E-3</c:v>
                </c:pt>
                <c:pt idx="4">
                  <c:v>1.9744518979807286E-2</c:v>
                </c:pt>
                <c:pt idx="5">
                  <c:v>5.5090733760622963E-2</c:v>
                </c:pt>
                <c:pt idx="6">
                  <c:v>7.6514908000865245E-2</c:v>
                </c:pt>
                <c:pt idx="7">
                  <c:v>9.5643635001081556E-2</c:v>
                </c:pt>
                <c:pt idx="8">
                  <c:v>0.10868594886486541</c:v>
                </c:pt>
                <c:pt idx="9">
                  <c:v>0.11321453006756814</c:v>
                </c:pt>
                <c:pt idx="10">
                  <c:v>0.10886012506496937</c:v>
                </c:pt>
                <c:pt idx="11">
                  <c:v>9.7196540236579781E-2</c:v>
                </c:pt>
                <c:pt idx="12">
                  <c:v>8.0997116863816512E-2</c:v>
                </c:pt>
                <c:pt idx="13">
                  <c:v>4.6528674669012234E-2</c:v>
                </c:pt>
                <c:pt idx="14">
                  <c:v>3.2311579631258497E-2</c:v>
                </c:pt>
                <c:pt idx="15">
                  <c:v>2.1257618178459531E-2</c:v>
                </c:pt>
                <c:pt idx="16">
                  <c:v>1.3286011361537196E-2</c:v>
                </c:pt>
                <c:pt idx="17">
                  <c:v>7.9083400961531009E-3</c:v>
                </c:pt>
                <c:pt idx="18">
                  <c:v>4.49337505463244E-3</c:v>
                </c:pt>
                <c:pt idx="19">
                  <c:v>6.359509531578977E-4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2771056"/>
        <c:axId val="-1712769968"/>
      </c:scatterChart>
      <c:valAx>
        <c:axId val="-171277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2769968"/>
        <c:crosses val="autoZero"/>
        <c:crossBetween val="midCat"/>
      </c:valAx>
      <c:valAx>
        <c:axId val="-17127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277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'Practical 6'!$G$11</c:f>
              <c:strCache>
                <c:ptCount val="1"/>
                <c:pt idx="0">
                  <c:v>P(X=r)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'Practical 6'!$F$12:$F$15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xVal>
          <c:yVal>
            <c:numRef>
              <c:f>'Practical 6'!$G$12:$G$15</c:f>
              <c:numCache>
                <c:formatCode>General</c:formatCode>
                <c:ptCount val="4"/>
                <c:pt idx="0">
                  <c:v>0.11718750000000003</c:v>
                </c:pt>
                <c:pt idx="1">
                  <c:v>4.3945312499999986E-2</c:v>
                </c:pt>
                <c:pt idx="2">
                  <c:v>9.7656250000000017E-3</c:v>
                </c:pt>
                <c:pt idx="3">
                  <c:v>9.765625E-4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2767248"/>
        <c:axId val="-1712766704"/>
      </c:scatterChart>
      <c:valAx>
        <c:axId val="-17127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2766704"/>
        <c:crosses val="autoZero"/>
        <c:crossBetween val="midCat"/>
      </c:valAx>
      <c:valAx>
        <c:axId val="-17127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276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'Practical 7'!$H$13</c:f>
              <c:strCache>
                <c:ptCount val="1"/>
                <c:pt idx="0">
                  <c:v>P(x=r)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'Practical 7'!$G$14:$G$114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'Practical 7'!$H$14:$H$114</c:f>
              <c:numCache>
                <c:formatCode>General</c:formatCode>
                <c:ptCount val="101"/>
                <c:pt idx="0">
                  <c:v>3.7200759760208361E-44</c:v>
                </c:pt>
                <c:pt idx="1">
                  <c:v>3.7200759760208376E-42</c:v>
                </c:pt>
                <c:pt idx="2">
                  <c:v>1.8600379880104138E-40</c:v>
                </c:pt>
                <c:pt idx="3">
                  <c:v>6.2001266267014385E-39</c:v>
                </c:pt>
                <c:pt idx="4">
                  <c:v>1.5500316566753289E-37</c:v>
                </c:pt>
                <c:pt idx="5">
                  <c:v>3.1000633133506985E-36</c:v>
                </c:pt>
                <c:pt idx="6">
                  <c:v>5.166772188917836E-35</c:v>
                </c:pt>
                <c:pt idx="7">
                  <c:v>7.3811031270255183E-34</c:v>
                </c:pt>
                <c:pt idx="8">
                  <c:v>9.2263789087817849E-33</c:v>
                </c:pt>
                <c:pt idx="9">
                  <c:v>1.0251532120868739E-31</c:v>
                </c:pt>
                <c:pt idx="10">
                  <c:v>1.0251532120868618E-30</c:v>
                </c:pt>
                <c:pt idx="11">
                  <c:v>9.319574655335262E-30</c:v>
                </c:pt>
                <c:pt idx="12">
                  <c:v>7.7663122127793072E-29</c:v>
                </c:pt>
                <c:pt idx="13">
                  <c:v>5.974086317522533E-28</c:v>
                </c:pt>
                <c:pt idx="14">
                  <c:v>4.2672045125160967E-27</c:v>
                </c:pt>
                <c:pt idx="15">
                  <c:v>2.8448030083440757E-26</c:v>
                </c:pt>
                <c:pt idx="16">
                  <c:v>1.7780018802150439E-25</c:v>
                </c:pt>
                <c:pt idx="17">
                  <c:v>1.0458834589500228E-24</c:v>
                </c:pt>
                <c:pt idx="18">
                  <c:v>5.8104636608334731E-24</c:v>
                </c:pt>
                <c:pt idx="19">
                  <c:v>3.058138768859721E-23</c:v>
                </c:pt>
                <c:pt idx="20">
                  <c:v>1.5290693844298628E-22</c:v>
                </c:pt>
                <c:pt idx="21">
                  <c:v>7.2812827829993665E-22</c:v>
                </c:pt>
                <c:pt idx="22">
                  <c:v>3.3096739922724415E-21</c:v>
                </c:pt>
                <c:pt idx="23">
                  <c:v>1.4389886922923661E-20</c:v>
                </c:pt>
                <c:pt idx="24">
                  <c:v>5.9957862178848842E-20</c:v>
                </c:pt>
                <c:pt idx="25">
                  <c:v>2.3983144871539311E-19</c:v>
                </c:pt>
                <c:pt idx="26">
                  <c:v>9.2242864890536035E-19</c:v>
                </c:pt>
                <c:pt idx="27">
                  <c:v>3.4164024033531916E-18</c:v>
                </c:pt>
                <c:pt idx="28">
                  <c:v>1.2201437154832732E-17</c:v>
                </c:pt>
                <c:pt idx="29">
                  <c:v>4.2073921223561556E-17</c:v>
                </c:pt>
                <c:pt idx="30">
                  <c:v>1.4024640407853864E-16</c:v>
                </c:pt>
                <c:pt idx="31">
                  <c:v>4.5240775509205671E-16</c:v>
                </c:pt>
                <c:pt idx="32">
                  <c:v>1.413774234662682E-15</c:v>
                </c:pt>
                <c:pt idx="33">
                  <c:v>4.2841643474626784E-15</c:v>
                </c:pt>
                <c:pt idx="34">
                  <c:v>1.2600483374890188E-14</c:v>
                </c:pt>
                <c:pt idx="35">
                  <c:v>3.6001381071115118E-14</c:v>
                </c:pt>
                <c:pt idx="36">
                  <c:v>1.0000383630865278E-13</c:v>
                </c:pt>
                <c:pt idx="37">
                  <c:v>2.7028063867203415E-13</c:v>
                </c:pt>
                <c:pt idx="38">
                  <c:v>7.1126483861061862E-13</c:v>
                </c:pt>
                <c:pt idx="39">
                  <c:v>1.8237559964374805E-12</c:v>
                </c:pt>
                <c:pt idx="40">
                  <c:v>4.5593899910936656E-12</c:v>
                </c:pt>
                <c:pt idx="41">
                  <c:v>1.1120463392911512E-11</c:v>
                </c:pt>
                <c:pt idx="42">
                  <c:v>2.64772937926462E-11</c:v>
                </c:pt>
                <c:pt idx="43">
                  <c:v>6.1575101843363579E-11</c:v>
                </c:pt>
                <c:pt idx="44">
                  <c:v>1.3994341328037122E-10</c:v>
                </c:pt>
                <c:pt idx="45">
                  <c:v>3.1098536284526948E-10</c:v>
                </c:pt>
                <c:pt idx="46">
                  <c:v>6.7605513662014777E-10</c:v>
                </c:pt>
                <c:pt idx="47">
                  <c:v>1.4384151842981956E-9</c:v>
                </c:pt>
                <c:pt idx="48">
                  <c:v>2.9966983006212446E-9</c:v>
                </c:pt>
                <c:pt idx="49">
                  <c:v>6.1157108175943628E-9</c:v>
                </c:pt>
                <c:pt idx="50">
                  <c:v>1.2231421635188746E-8</c:v>
                </c:pt>
                <c:pt idx="51">
                  <c:v>2.398317967684064E-8</c:v>
                </c:pt>
                <c:pt idx="52">
                  <c:v>4.6121499378539471E-8</c:v>
                </c:pt>
                <c:pt idx="53">
                  <c:v>8.702169694064092E-8</c:v>
                </c:pt>
                <c:pt idx="54">
                  <c:v>1.6115129063081567E-7</c:v>
                </c:pt>
                <c:pt idx="55">
                  <c:v>2.9300234660148427E-7</c:v>
                </c:pt>
                <c:pt idx="56">
                  <c:v>5.2321847607407698E-7</c:v>
                </c:pt>
                <c:pt idx="57">
                  <c:v>9.1792715100716458E-7</c:v>
                </c:pt>
                <c:pt idx="58">
                  <c:v>1.5826330189778665E-6</c:v>
                </c:pt>
                <c:pt idx="59">
                  <c:v>2.682428845725196E-6</c:v>
                </c:pt>
                <c:pt idx="60">
                  <c:v>4.4707147428753219E-6</c:v>
                </c:pt>
                <c:pt idx="61">
                  <c:v>7.3290405620906817E-6</c:v>
                </c:pt>
                <c:pt idx="62">
                  <c:v>1.1821033164662373E-5</c:v>
                </c:pt>
                <c:pt idx="63">
                  <c:v>1.8763544705813247E-5</c:v>
                </c:pt>
                <c:pt idx="64">
                  <c:v>2.9318038602833169E-5</c:v>
                </c:pt>
                <c:pt idx="65">
                  <c:v>4.5104674773589516E-5</c:v>
                </c:pt>
                <c:pt idx="66">
                  <c:v>6.834041632362057E-5</c:v>
                </c:pt>
                <c:pt idx="67">
                  <c:v>1.0200062137853794E-4</c:v>
                </c:pt>
                <c:pt idx="68">
                  <c:v>1.5000091379196762E-4</c:v>
                </c:pt>
                <c:pt idx="69">
                  <c:v>2.1739262868401165E-4</c:v>
                </c:pt>
                <c:pt idx="70">
                  <c:v>3.1056089812001584E-4</c:v>
                </c:pt>
                <c:pt idx="71">
                  <c:v>4.3740971566199466E-4</c:v>
                </c:pt>
                <c:pt idx="72">
                  <c:v>6.0751349397499335E-4</c:v>
                </c:pt>
                <c:pt idx="73">
                  <c:v>8.3221026571916607E-4</c:v>
                </c:pt>
                <c:pt idx="74">
                  <c:v>1.1246084671880634E-3</c:v>
                </c:pt>
                <c:pt idx="75">
                  <c:v>1.4994779562507543E-3</c:v>
                </c:pt>
                <c:pt idx="76">
                  <c:v>1.9729973108562494E-3</c:v>
                </c:pt>
                <c:pt idx="77">
                  <c:v>2.5623341699431887E-3</c:v>
                </c:pt>
                <c:pt idx="78">
                  <c:v>3.2850438076194801E-3</c:v>
                </c:pt>
                <c:pt idx="79">
                  <c:v>4.1582833007841446E-3</c:v>
                </c:pt>
                <c:pt idx="80">
                  <c:v>5.1978541259801734E-3</c:v>
                </c:pt>
                <c:pt idx="81">
                  <c:v>6.4171038592347922E-3</c:v>
                </c:pt>
                <c:pt idx="82">
                  <c:v>7.8257364137009483E-3</c:v>
                </c:pt>
                <c:pt idx="83">
                  <c:v>9.4285980887963399E-3</c:v>
                </c:pt>
                <c:pt idx="84">
                  <c:v>1.122452153428136E-2</c:v>
                </c:pt>
                <c:pt idx="85">
                  <c:v>1.32053194520957E-2</c:v>
                </c:pt>
                <c:pt idx="86">
                  <c:v>1.5355022618715939E-2</c:v>
                </c:pt>
                <c:pt idx="87">
                  <c:v>1.7649451285880413E-2</c:v>
                </c:pt>
                <c:pt idx="88">
                  <c:v>2.0056194643045918E-2</c:v>
                </c:pt>
                <c:pt idx="89">
                  <c:v>2.2535050160725743E-2</c:v>
                </c:pt>
                <c:pt idx="90">
                  <c:v>2.5038944623028594E-2</c:v>
                </c:pt>
                <c:pt idx="91">
                  <c:v>2.7515323761569923E-2</c:v>
                </c:pt>
                <c:pt idx="92">
                  <c:v>2.9907960610402063E-2</c:v>
                </c:pt>
                <c:pt idx="93">
                  <c:v>3.2159097430539879E-2</c:v>
                </c:pt>
                <c:pt idx="94">
                  <c:v>3.4211805777170028E-2</c:v>
                </c:pt>
                <c:pt idx="95">
                  <c:v>3.6012427133863226E-2</c:v>
                </c:pt>
                <c:pt idx="96">
                  <c:v>3.7512944931107503E-2</c:v>
                </c:pt>
                <c:pt idx="97">
                  <c:v>3.8673139104234554E-2</c:v>
                </c:pt>
                <c:pt idx="98">
                  <c:v>3.9462386841055672E-2</c:v>
                </c:pt>
                <c:pt idx="99">
                  <c:v>3.9860996809147141E-2</c:v>
                </c:pt>
                <c:pt idx="100">
                  <c:v>3.9860996809147134E-2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2480544"/>
        <c:axId val="-1712466944"/>
      </c:scatterChart>
      <c:valAx>
        <c:axId val="-171248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2466944"/>
        <c:crosses val="autoZero"/>
        <c:crossBetween val="midCat"/>
      </c:valAx>
      <c:valAx>
        <c:axId val="-17124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248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'Practical 11'!$G$6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'Practical 11'!$F$7:$F$17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</c:numCache>
            </c:numRef>
          </c:xVal>
          <c:yVal>
            <c:numRef>
              <c:f>'Practical 11'!$G$7:$G$17</c:f>
              <c:numCache>
                <c:formatCode>General</c:formatCode>
                <c:ptCount val="11"/>
                <c:pt idx="0">
                  <c:v>1.8884336272607162E-3</c:v>
                </c:pt>
                <c:pt idx="1">
                  <c:v>3.5127666267365538E-3</c:v>
                </c:pt>
                <c:pt idx="2">
                  <c:v>5.8148639218072945E-3</c:v>
                </c:pt>
                <c:pt idx="3">
                  <c:v>8.5658901139514382E-3</c:v>
                </c:pt>
                <c:pt idx="4">
                  <c:v>1.1229182154035039E-2</c:v>
                </c:pt>
                <c:pt idx="5">
                  <c:v>1.3099853530219755E-2</c:v>
                </c:pt>
                <c:pt idx="6">
                  <c:v>1.3599640805810928E-2</c:v>
                </c:pt>
                <c:pt idx="7">
                  <c:v>1.2564092382981199E-2</c:v>
                </c:pt>
                <c:pt idx="8">
                  <c:v>1.0329456933822676E-2</c:v>
                </c:pt>
                <c:pt idx="9">
                  <c:v>7.5572979110825255E-3</c:v>
                </c:pt>
                <c:pt idx="10">
                  <c:v>4.9203758803971539E-3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2475104"/>
        <c:axId val="-1712479456"/>
      </c:scatterChart>
      <c:valAx>
        <c:axId val="-17124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2479456"/>
        <c:crosses val="autoZero"/>
        <c:crossBetween val="midCat"/>
      </c:valAx>
      <c:valAx>
        <c:axId val="-17124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247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x -vs- f(x)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'Practical 12'!$H$6</c:f>
              <c:strCache>
                <c:ptCount val="1"/>
                <c:pt idx="0">
                  <c:v>f(x)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'Practical 12'!$E$7:$E$17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</c:numCache>
            </c:numRef>
          </c:xVal>
          <c:yVal>
            <c:numRef>
              <c:f>'Practical 12'!$H$7:$H$17</c:f>
              <c:numCache>
                <c:formatCode>General</c:formatCode>
                <c:ptCount val="11"/>
                <c:pt idx="0">
                  <c:v>1.8910068278312519E-3</c:v>
                </c:pt>
                <c:pt idx="1">
                  <c:v>3.5149951322910843E-3</c:v>
                </c:pt>
                <c:pt idx="2">
                  <c:v>5.8152333484591326E-3</c:v>
                </c:pt>
                <c:pt idx="3">
                  <c:v>8.562889749414682E-3</c:v>
                </c:pt>
                <c:pt idx="4">
                  <c:v>1.1222363864197605E-2</c:v>
                </c:pt>
                <c:pt idx="5">
                  <c:v>1.30905871614718E-2</c:v>
                </c:pt>
                <c:pt idx="6">
                  <c:v>1.3590789785905695E-2</c:v>
                </c:pt>
                <c:pt idx="7">
                  <c:v>1.2558594879815515E-2</c:v>
                </c:pt>
                <c:pt idx="8">
                  <c:v>1.0328760194266585E-2</c:v>
                </c:pt>
                <c:pt idx="9">
                  <c:v>7.5607717118558486E-3</c:v>
                </c:pt>
                <c:pt idx="10">
                  <c:v>4.9260049468334887E-3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2472928"/>
        <c:axId val="-1712476736"/>
      </c:scatterChart>
      <c:valAx>
        <c:axId val="-171247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2476736"/>
        <c:crosses val="autoZero"/>
        <c:crossBetween val="midCat"/>
      </c:valAx>
      <c:valAx>
        <c:axId val="-171247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247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baseline="0"/>
              <a:t> = 1 &amp; p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9486111111111112"/>
          <c:w val="0.88389129483814521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'Practical 2'!$D$9:$D$28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'Practical 2'!$E$9:$E$28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6179024"/>
        <c:axId val="-1756177936"/>
      </c:scatterChart>
      <c:valAx>
        <c:axId val="-175617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6177936"/>
        <c:crosses val="autoZero"/>
        <c:crossBetween val="midCat"/>
      </c:valAx>
      <c:valAx>
        <c:axId val="-17561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617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baseline="0"/>
              <a:t> = 5/6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'Practical 2'!$D$9:$D$28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'Practical 2'!$F$9:$F$28</c:f>
              <c:numCache>
                <c:formatCode>General</c:formatCode>
                <c:ptCount val="20"/>
                <c:pt idx="0">
                  <c:v>1.2693721105953553E-14</c:v>
                </c:pt>
                <c:pt idx="1">
                  <c:v>6.33099340159439E-13</c:v>
                </c:pt>
                <c:pt idx="2">
                  <c:v>1.9942629215022314E-11</c:v>
                </c:pt>
                <c:pt idx="3">
                  <c:v>4.4496991436018401E-10</c:v>
                </c:pt>
                <c:pt idx="4">
                  <c:v>7.4754945612510911E-9</c:v>
                </c:pt>
                <c:pt idx="5">
                  <c:v>9.8115866116420278E-8</c:v>
                </c:pt>
                <c:pt idx="6">
                  <c:v>1.0302165942224168E-6</c:v>
                </c:pt>
                <c:pt idx="7">
                  <c:v>8.7890353194599897E-6</c:v>
                </c:pt>
                <c:pt idx="8">
                  <c:v>6.1523247236219955E-5</c:v>
                </c:pt>
                <c:pt idx="9">
                  <c:v>3.5529675278916928E-4</c:v>
                </c:pt>
                <c:pt idx="10">
                  <c:v>1.6957345019483108E-3</c:v>
                </c:pt>
                <c:pt idx="11">
                  <c:v>6.6769546014214731E-3</c:v>
                </c:pt>
                <c:pt idx="12">
                  <c:v>2.1571699481515522E-2</c:v>
                </c:pt>
                <c:pt idx="13">
                  <c:v>5.6625711138978282E-2</c:v>
                </c:pt>
                <c:pt idx="14">
                  <c:v>0.11891399339185431</c:v>
                </c:pt>
                <c:pt idx="15">
                  <c:v>0.19509327040851099</c:v>
                </c:pt>
                <c:pt idx="16">
                  <c:v>0.24099756932816055</c:v>
                </c:pt>
                <c:pt idx="17">
                  <c:v>0.21087287316214046</c:v>
                </c:pt>
                <c:pt idx="18">
                  <c:v>0.11653500885276183</c:v>
                </c:pt>
                <c:pt idx="19">
                  <c:v>3.0590439823849964E-2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6176848"/>
        <c:axId val="-1756189904"/>
      </c:scatterChart>
      <c:valAx>
        <c:axId val="-175617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6189904"/>
        <c:crosses val="autoZero"/>
        <c:crossBetween val="midCat"/>
      </c:valAx>
      <c:valAx>
        <c:axId val="-17561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617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baseline="0"/>
              <a:t> = 3/4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'Practical 2'!$D$9:$D$28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'Practical 2'!$G$9:$G$28</c:f>
              <c:numCache>
                <c:formatCode>General</c:formatCode>
                <c:ptCount val="20"/>
                <c:pt idx="0">
                  <c:v>5.4569682106375856E-11</c:v>
                </c:pt>
                <c:pt idx="1">
                  <c:v>1.5552359400317114E-9</c:v>
                </c:pt>
                <c:pt idx="2">
                  <c:v>2.7994246920570738E-8</c:v>
                </c:pt>
                <c:pt idx="3">
                  <c:v>3.5692664823727645E-7</c:v>
                </c:pt>
                <c:pt idx="4">
                  <c:v>3.42649582307786E-6</c:v>
                </c:pt>
                <c:pt idx="5">
                  <c:v>2.5698718673083962E-5</c:v>
                </c:pt>
                <c:pt idx="6">
                  <c:v>1.5419231203850329E-4</c:v>
                </c:pt>
                <c:pt idx="7">
                  <c:v>7.5168752118770586E-4</c:v>
                </c:pt>
                <c:pt idx="8">
                  <c:v>3.0067500847508173E-3</c:v>
                </c:pt>
                <c:pt idx="9">
                  <c:v>9.9222752796777041E-3</c:v>
                </c:pt>
                <c:pt idx="10">
                  <c:v>2.7060750762757369E-2</c:v>
                </c:pt>
                <c:pt idx="11">
                  <c:v>6.0886689216204062E-2</c:v>
                </c:pt>
                <c:pt idx="12">
                  <c:v>0.11240619547606913</c:v>
                </c:pt>
                <c:pt idx="13">
                  <c:v>0.1686092932141037</c:v>
                </c:pt>
                <c:pt idx="14">
                  <c:v>0.20233115185692441</c:v>
                </c:pt>
                <c:pt idx="15">
                  <c:v>0.18968545486586663</c:v>
                </c:pt>
                <c:pt idx="16">
                  <c:v>0.13389561519943524</c:v>
                </c:pt>
                <c:pt idx="17">
                  <c:v>6.6947807599717649E-2</c:v>
                </c:pt>
                <c:pt idx="18">
                  <c:v>2.1141412926226625E-2</c:v>
                </c:pt>
                <c:pt idx="19">
                  <c:v>3.1712119389339963E-3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2448336"/>
        <c:axId val="-1712774864"/>
      </c:scatterChart>
      <c:valAx>
        <c:axId val="-184244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2774864"/>
        <c:crosses val="autoZero"/>
        <c:crossBetween val="midCat"/>
      </c:valAx>
      <c:valAx>
        <c:axId val="-17127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244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baseline="0"/>
              <a:t> = 1/2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'Practical 2'!$D$9:$D$28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'Practical 2'!$H$9:$H$28</c:f>
              <c:numCache>
                <c:formatCode>General</c:formatCode>
                <c:ptCount val="20"/>
                <c:pt idx="0">
                  <c:v>1.9073486328125034E-5</c:v>
                </c:pt>
                <c:pt idx="1">
                  <c:v>1.8119812011718755E-4</c:v>
                </c:pt>
                <c:pt idx="2">
                  <c:v>1.0871887207031263E-3</c:v>
                </c:pt>
                <c:pt idx="3">
                  <c:v>4.6205520629882752E-3</c:v>
                </c:pt>
                <c:pt idx="4">
                  <c:v>1.4785766601562502E-2</c:v>
                </c:pt>
                <c:pt idx="5">
                  <c:v>3.6964416503906257E-2</c:v>
                </c:pt>
                <c:pt idx="6">
                  <c:v>7.3928833007812458E-2</c:v>
                </c:pt>
                <c:pt idx="7">
                  <c:v>0.12013435363769531</c:v>
                </c:pt>
                <c:pt idx="8">
                  <c:v>0.16017913818359369</c:v>
                </c:pt>
                <c:pt idx="9">
                  <c:v>0.17619705200195307</c:v>
                </c:pt>
                <c:pt idx="10">
                  <c:v>0.16017913818359369</c:v>
                </c:pt>
                <c:pt idx="11">
                  <c:v>0.12013435363769531</c:v>
                </c:pt>
                <c:pt idx="12">
                  <c:v>7.3928833007812472E-2</c:v>
                </c:pt>
                <c:pt idx="13">
                  <c:v>3.6964416503906257E-2</c:v>
                </c:pt>
                <c:pt idx="14">
                  <c:v>1.4785766601562502E-2</c:v>
                </c:pt>
                <c:pt idx="15">
                  <c:v>4.6205520629882752E-3</c:v>
                </c:pt>
                <c:pt idx="16">
                  <c:v>1.0871887207031261E-3</c:v>
                </c:pt>
                <c:pt idx="17">
                  <c:v>1.8119812011718753E-4</c:v>
                </c:pt>
                <c:pt idx="18">
                  <c:v>1.9073486328125E-5</c:v>
                </c:pt>
                <c:pt idx="19">
                  <c:v>9.5367431640625E-7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2774320"/>
        <c:axId val="-1712771600"/>
      </c:scatterChart>
      <c:valAx>
        <c:axId val="-171277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2771600"/>
        <c:crosses val="autoZero"/>
        <c:crossBetween val="midCat"/>
      </c:valAx>
      <c:valAx>
        <c:axId val="-17127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277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baseline="0"/>
              <a:t> = 1/4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'Practical 2'!$D$9:$D$28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'Practical 2'!$I$9:$I$28</c:f>
              <c:numCache>
                <c:formatCode>General</c:formatCode>
                <c:ptCount val="20"/>
                <c:pt idx="0">
                  <c:v>2.1141412926226615E-2</c:v>
                </c:pt>
                <c:pt idx="1">
                  <c:v>6.6947807599717662E-2</c:v>
                </c:pt>
                <c:pt idx="2">
                  <c:v>0.13389561519943524</c:v>
                </c:pt>
                <c:pt idx="3">
                  <c:v>0.18968545486586663</c:v>
                </c:pt>
                <c:pt idx="4">
                  <c:v>0.20233115185692441</c:v>
                </c:pt>
                <c:pt idx="5">
                  <c:v>0.1686092932141037</c:v>
                </c:pt>
                <c:pt idx="6">
                  <c:v>0.11240619547606913</c:v>
                </c:pt>
                <c:pt idx="7">
                  <c:v>6.0886689216204062E-2</c:v>
                </c:pt>
                <c:pt idx="8">
                  <c:v>2.7060750762757369E-2</c:v>
                </c:pt>
                <c:pt idx="9">
                  <c:v>9.9222752796777041E-3</c:v>
                </c:pt>
                <c:pt idx="10">
                  <c:v>3.0067500847508173E-3</c:v>
                </c:pt>
                <c:pt idx="11">
                  <c:v>7.5168752118770586E-4</c:v>
                </c:pt>
                <c:pt idx="12">
                  <c:v>1.541923120385034E-4</c:v>
                </c:pt>
                <c:pt idx="13">
                  <c:v>2.5698718673083962E-5</c:v>
                </c:pt>
                <c:pt idx="14">
                  <c:v>3.42649582307786E-6</c:v>
                </c:pt>
                <c:pt idx="15">
                  <c:v>3.5692664823727645E-7</c:v>
                </c:pt>
                <c:pt idx="16">
                  <c:v>2.7994246920570738E-8</c:v>
                </c:pt>
                <c:pt idx="17">
                  <c:v>1.5552359400317114E-9</c:v>
                </c:pt>
                <c:pt idx="18">
                  <c:v>5.4569682106375856E-11</c:v>
                </c:pt>
                <c:pt idx="19">
                  <c:v>9.0949470177292824E-13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2772688"/>
        <c:axId val="-1712780304"/>
      </c:scatterChart>
      <c:valAx>
        <c:axId val="-171277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2780304"/>
        <c:crosses val="autoZero"/>
        <c:crossBetween val="midCat"/>
      </c:valAx>
      <c:valAx>
        <c:axId val="-17127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277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baseline="0"/>
              <a:t> = 1/6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'Practical 2'!$D$9:$D$28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'Practical 2'!$J$9:$J$28</c:f>
              <c:numCache>
                <c:formatCode>General</c:formatCode>
                <c:ptCount val="20"/>
                <c:pt idx="0">
                  <c:v>0.11653500885276183</c:v>
                </c:pt>
                <c:pt idx="1">
                  <c:v>0.21087287316214048</c:v>
                </c:pt>
                <c:pt idx="2">
                  <c:v>0.24099756932816058</c:v>
                </c:pt>
                <c:pt idx="3">
                  <c:v>0.19509327040851099</c:v>
                </c:pt>
                <c:pt idx="4">
                  <c:v>0.11891399339185425</c:v>
                </c:pt>
                <c:pt idx="5">
                  <c:v>5.6625711138978227E-2</c:v>
                </c:pt>
                <c:pt idx="6">
                  <c:v>2.1571699481515501E-2</c:v>
                </c:pt>
                <c:pt idx="7">
                  <c:v>6.6769546014214644E-3</c:v>
                </c:pt>
                <c:pt idx="8">
                  <c:v>1.6957345019483093E-3</c:v>
                </c:pt>
                <c:pt idx="9">
                  <c:v>3.5529675278916895E-4</c:v>
                </c:pt>
                <c:pt idx="10">
                  <c:v>6.1523247236219901E-5</c:v>
                </c:pt>
                <c:pt idx="11">
                  <c:v>8.7890353194599897E-6</c:v>
                </c:pt>
                <c:pt idx="12">
                  <c:v>1.0302165942224151E-6</c:v>
                </c:pt>
                <c:pt idx="13">
                  <c:v>9.8115866116420093E-8</c:v>
                </c:pt>
                <c:pt idx="14">
                  <c:v>7.4754945612510911E-9</c:v>
                </c:pt>
                <c:pt idx="15">
                  <c:v>4.4496991436018401E-10</c:v>
                </c:pt>
                <c:pt idx="16">
                  <c:v>1.9942629215022175E-11</c:v>
                </c:pt>
                <c:pt idx="17">
                  <c:v>6.3309934015943668E-13</c:v>
                </c:pt>
                <c:pt idx="18">
                  <c:v>1.2693721105953643E-14</c:v>
                </c:pt>
                <c:pt idx="19">
                  <c:v>1.2089258196146271E-16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2779760"/>
        <c:axId val="-1712778672"/>
      </c:scatterChart>
      <c:valAx>
        <c:axId val="-171277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2778672"/>
        <c:crosses val="autoZero"/>
        <c:crossBetween val="midCat"/>
      </c:valAx>
      <c:valAx>
        <c:axId val="-17127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277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66489159953271E-2"/>
          <c:y val="0.16414027149321267"/>
          <c:w val="0.89932771228740915"/>
          <c:h val="0.6772119689789907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'Practical 3'!$D$6</c:f>
              <c:strCache>
                <c:ptCount val="1"/>
                <c:pt idx="0">
                  <c:v>P(x)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'Practical 3'!$D$7:$D$27</c:f>
              <c:numCache>
                <c:formatCode>General</c:formatCode>
                <c:ptCount val="21"/>
                <c:pt idx="0">
                  <c:v>6.4000000000000001E-2</c:v>
                </c:pt>
                <c:pt idx="1">
                  <c:v>3.2000000000000001E-2</c:v>
                </c:pt>
                <c:pt idx="2">
                  <c:v>4.8000000000000001E-2</c:v>
                </c:pt>
                <c:pt idx="3">
                  <c:v>5.6000000000000001E-2</c:v>
                </c:pt>
                <c:pt idx="4">
                  <c:v>4.8000000000000001E-2</c:v>
                </c:pt>
                <c:pt idx="5">
                  <c:v>0</c:v>
                </c:pt>
                <c:pt idx="6">
                  <c:v>7.1999999999999995E-2</c:v>
                </c:pt>
                <c:pt idx="7">
                  <c:v>8.0000000000000002E-3</c:v>
                </c:pt>
                <c:pt idx="8">
                  <c:v>7.1999999999999995E-2</c:v>
                </c:pt>
                <c:pt idx="9">
                  <c:v>3.2000000000000001E-2</c:v>
                </c:pt>
                <c:pt idx="10">
                  <c:v>5.6000000000000001E-2</c:v>
                </c:pt>
                <c:pt idx="11">
                  <c:v>2.4E-2</c:v>
                </c:pt>
                <c:pt idx="12">
                  <c:v>0</c:v>
                </c:pt>
                <c:pt idx="13">
                  <c:v>0.04</c:v>
                </c:pt>
                <c:pt idx="14">
                  <c:v>5.6000000000000001E-2</c:v>
                </c:pt>
                <c:pt idx="15">
                  <c:v>0.08</c:v>
                </c:pt>
                <c:pt idx="16">
                  <c:v>7.1999999999999995E-2</c:v>
                </c:pt>
                <c:pt idx="17">
                  <c:v>6.4000000000000001E-2</c:v>
                </c:pt>
                <c:pt idx="18">
                  <c:v>0.04</c:v>
                </c:pt>
                <c:pt idx="19">
                  <c:v>4.8000000000000001E-2</c:v>
                </c:pt>
                <c:pt idx="20">
                  <c:v>8.7999999999999995E-2</c:v>
                </c:pt>
              </c:numCache>
            </c:numRef>
          </c:val>
        </c:ser>
        <c:ser>
          <c:idx val="2"/>
          <c:order val="2"/>
          <c:tx>
            <c:strRef>
              <c:f>'Practical 3'!$F$6</c:f>
              <c:strCache>
                <c:ptCount val="1"/>
                <c:pt idx="0">
                  <c:v>P(x=r)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'Practical 3'!$F$7:$F$27</c:f>
              <c:numCache>
                <c:formatCode>General</c:formatCode>
                <c:ptCount val="21"/>
                <c:pt idx="0">
                  <c:v>1.7995198169974822E-7</c:v>
                </c:pt>
                <c:pt idx="1">
                  <c:v>4.2249595703419217E-6</c:v>
                </c:pt>
                <c:pt idx="2">
                  <c:v>4.7117483904030666E-5</c:v>
                </c:pt>
                <c:pt idx="3">
                  <c:v>3.318709735849117E-4</c:v>
                </c:pt>
                <c:pt idx="4">
                  <c:v>1.6557475747334199E-3</c:v>
                </c:pt>
                <c:pt idx="5">
                  <c:v>6.2198517589985873E-3</c:v>
                </c:pt>
                <c:pt idx="6">
                  <c:v>1.8253912770974125E-2</c:v>
                </c:pt>
                <c:pt idx="7">
                  <c:v>4.2857012592721802E-2</c:v>
                </c:pt>
                <c:pt idx="8">
                  <c:v>8.175440989155093E-2</c:v>
                </c:pt>
                <c:pt idx="9">
                  <c:v>0.12796342417807974</c:v>
                </c:pt>
                <c:pt idx="10">
                  <c:v>0.16523972600386827</c:v>
                </c:pt>
                <c:pt idx="11">
                  <c:v>0.17634279059701369</c:v>
                </c:pt>
                <c:pt idx="12">
                  <c:v>0.15525832650389257</c:v>
                </c:pt>
                <c:pt idx="13">
                  <c:v>0.11215986128709302</c:v>
                </c:pt>
                <c:pt idx="14">
                  <c:v>6.5832962059815467E-2</c:v>
                </c:pt>
                <c:pt idx="15">
                  <c:v>3.0912869141130769E-2</c:v>
                </c:pt>
                <c:pt idx="16">
                  <c:v>1.1340318842534398E-2</c:v>
                </c:pt>
                <c:pt idx="17">
                  <c:v>3.1323642838713911E-3</c:v>
                </c:pt>
                <c:pt idx="18">
                  <c:v>6.1285388162701186E-4</c:v>
                </c:pt>
                <c:pt idx="19">
                  <c:v>7.5730227935603275E-5</c:v>
                </c:pt>
                <c:pt idx="20">
                  <c:v>4.4450351179593317E-6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712777584"/>
        <c:axId val="-17127737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'Practical 3'!$B$6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'Practical 3'!$B$7:$B$27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171277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2773776"/>
        <c:crosses val="autoZero"/>
        <c:auto val="1"/>
        <c:lblAlgn val="ctr"/>
        <c:lblOffset val="100"/>
        <c:noMultiLvlLbl val="0"/>
      </c:catAx>
      <c:valAx>
        <c:axId val="-17127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277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'Practical 4'!$C$7</c:f>
              <c:strCache>
                <c:ptCount val="1"/>
                <c:pt idx="0">
                  <c:v>P(x=r)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'Practical 4'!$B$8:$B$27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'Practical 4'!$C$8:$C$27</c:f>
              <c:numCache>
                <c:formatCode>General</c:formatCode>
                <c:ptCount val="20"/>
                <c:pt idx="0">
                  <c:v>2.683701023220094E-3</c:v>
                </c:pt>
                <c:pt idx="1">
                  <c:v>1.0734804092880379E-2</c:v>
                </c:pt>
                <c:pt idx="2">
                  <c:v>2.8626144247681014E-2</c:v>
                </c:pt>
                <c:pt idx="3">
                  <c:v>5.7252288495362028E-2</c:v>
                </c:pt>
                <c:pt idx="4">
                  <c:v>9.1603661592579252E-2</c:v>
                </c:pt>
                <c:pt idx="5">
                  <c:v>0.12213821545677231</c:v>
                </c:pt>
                <c:pt idx="6">
                  <c:v>0.13958653195059695</c:v>
                </c:pt>
                <c:pt idx="7">
                  <c:v>0.13958653195059695</c:v>
                </c:pt>
                <c:pt idx="8">
                  <c:v>0.12407691728941951</c:v>
                </c:pt>
                <c:pt idx="9">
                  <c:v>9.9261533831535603E-2</c:v>
                </c:pt>
                <c:pt idx="10">
                  <c:v>7.2190206422934985E-2</c:v>
                </c:pt>
                <c:pt idx="11">
                  <c:v>4.8126804281956682E-2</c:v>
                </c:pt>
                <c:pt idx="12">
                  <c:v>2.961649494274254E-2</c:v>
                </c:pt>
                <c:pt idx="13">
                  <c:v>1.6923711395852893E-2</c:v>
                </c:pt>
                <c:pt idx="14">
                  <c:v>9.0259794111215482E-3</c:v>
                </c:pt>
                <c:pt idx="15">
                  <c:v>4.5129897055607724E-3</c:v>
                </c:pt>
                <c:pt idx="16">
                  <c:v>2.1237598614403594E-3</c:v>
                </c:pt>
                <c:pt idx="17">
                  <c:v>9.4389327175127167E-4</c:v>
                </c:pt>
                <c:pt idx="18">
                  <c:v>3.9742874600053648E-4</c:v>
                </c:pt>
                <c:pt idx="19">
                  <c:v>1.589714984002141E-4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2775952"/>
        <c:axId val="-1712775408"/>
      </c:scatterChart>
      <c:valAx>
        <c:axId val="-17127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2775408"/>
        <c:crosses val="autoZero"/>
        <c:crossBetween val="midCat"/>
      </c:valAx>
      <c:valAx>
        <c:axId val="-17127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2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1.gi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561974</xdr:colOff>
      <xdr:row>8</xdr:row>
      <xdr:rowOff>9525</xdr:rowOff>
    </xdr:from>
    <xdr:to>
      <xdr:col>16</xdr:col>
      <xdr:colOff>400049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5</xdr:row>
      <xdr:rowOff>60960</xdr:rowOff>
    </xdr:from>
    <xdr:to>
      <xdr:col>11</xdr:col>
      <xdr:colOff>579120</xdr:colOff>
      <xdr:row>7</xdr:row>
      <xdr:rowOff>160020</xdr:rowOff>
    </xdr:to>
    <xdr:pic>
      <xdr:nvPicPr>
        <xdr:cNvPr id="2" name="Picture 1" descr="Equation">
          <a:extLst>
            <a:ext uri="{FF2B5EF4-FFF2-40B4-BE49-F238E27FC236}">
              <a16:creationId xmlns="" xmlns:a16="http://schemas.microsoft.com/office/drawing/2014/main" id="{DDC0D5F6-E244-4692-BE1D-D5A88A451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6940" y="1013460"/>
          <a:ext cx="1722120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220980</xdr:colOff>
      <xdr:row>4</xdr:row>
      <xdr:rowOff>76200</xdr:rowOff>
    </xdr:from>
    <xdr:to>
      <xdr:col>20</xdr:col>
      <xdr:colOff>525780</xdr:colOff>
      <xdr:row>18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106680</xdr:colOff>
      <xdr:row>4</xdr:row>
      <xdr:rowOff>152400</xdr:rowOff>
    </xdr:from>
    <xdr:to>
      <xdr:col>19</xdr:col>
      <xdr:colOff>411480</xdr:colOff>
      <xdr:row>18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541020</xdr:colOff>
      <xdr:row>35</xdr:row>
      <xdr:rowOff>53340</xdr:rowOff>
    </xdr:from>
    <xdr:to>
      <xdr:col>6</xdr:col>
      <xdr:colOff>868680</xdr:colOff>
      <xdr:row>48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929640</xdr:colOff>
      <xdr:row>35</xdr:row>
      <xdr:rowOff>68580</xdr:rowOff>
    </xdr:from>
    <xdr:to>
      <xdr:col>11</xdr:col>
      <xdr:colOff>259080</xdr:colOff>
      <xdr:row>48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350520</xdr:colOff>
      <xdr:row>35</xdr:row>
      <xdr:rowOff>60960</xdr:rowOff>
    </xdr:from>
    <xdr:to>
      <xdr:col>19</xdr:col>
      <xdr:colOff>38100</xdr:colOff>
      <xdr:row>48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550333</xdr:colOff>
      <xdr:row>49</xdr:row>
      <xdr:rowOff>152401</xdr:rowOff>
    </xdr:from>
    <xdr:to>
      <xdr:col>6</xdr:col>
      <xdr:colOff>812799</xdr:colOff>
      <xdr:row>62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939800</xdr:colOff>
      <xdr:row>49</xdr:row>
      <xdr:rowOff>177801</xdr:rowOff>
    </xdr:from>
    <xdr:to>
      <xdr:col>11</xdr:col>
      <xdr:colOff>279400</xdr:colOff>
      <xdr:row>62</xdr:row>
      <xdr:rowOff>135466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457201</xdr:colOff>
      <xdr:row>49</xdr:row>
      <xdr:rowOff>177801</xdr:rowOff>
    </xdr:from>
    <xdr:to>
      <xdr:col>19</xdr:col>
      <xdr:colOff>50800</xdr:colOff>
      <xdr:row>62</xdr:row>
      <xdr:rowOff>177800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60960</xdr:rowOff>
    </xdr:from>
    <xdr:to>
      <xdr:col>14</xdr:col>
      <xdr:colOff>822960</xdr:colOff>
      <xdr:row>28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367553</xdr:colOff>
      <xdr:row>7</xdr:row>
      <xdr:rowOff>150608</xdr:rowOff>
    </xdr:from>
    <xdr:to>
      <xdr:col>15</xdr:col>
      <xdr:colOff>474233</xdr:colOff>
      <xdr:row>24</xdr:row>
      <xdr:rowOff>107876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7</xdr:row>
      <xdr:rowOff>0</xdr:rowOff>
    </xdr:from>
    <xdr:to>
      <xdr:col>19</xdr:col>
      <xdr:colOff>579120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14</xdr:row>
      <xdr:rowOff>99060</xdr:rowOff>
    </xdr:from>
    <xdr:to>
      <xdr:col>15</xdr:col>
      <xdr:colOff>335280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243840</xdr:colOff>
      <xdr:row>16</xdr:row>
      <xdr:rowOff>175260</xdr:rowOff>
    </xdr:from>
    <xdr:to>
      <xdr:col>20</xdr:col>
      <xdr:colOff>480060</xdr:colOff>
      <xdr:row>36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8</xdr:row>
      <xdr:rowOff>7620</xdr:rowOff>
    </xdr:from>
    <xdr:to>
      <xdr:col>18</xdr:col>
      <xdr:colOff>15240</xdr:colOff>
      <xdr:row>8</xdr:row>
      <xdr:rowOff>15240</xdr:rowOff>
    </xdr:to>
    <xdr:cxnSp macro="">
      <xdr:nvCxnSpPr>
        <xdr:cNvPr id="3" name="Straight Connector 2"/>
        <xdr:cNvCxnSpPr/>
      </xdr:nvCxnSpPr>
      <xdr:spPr>
        <a:xfrm flipV="1">
          <a:off x="3040380" y="1516380"/>
          <a:ext cx="7947660" cy="762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12</xdr:row>
      <xdr:rowOff>0</xdr:rowOff>
    </xdr:from>
    <xdr:to>
      <xdr:col>11</xdr:col>
      <xdr:colOff>0</xdr:colOff>
      <xdr:row>28</xdr:row>
      <xdr:rowOff>7620</xdr:rowOff>
    </xdr:to>
    <xdr:cxnSp macro="">
      <xdr:nvCxnSpPr>
        <xdr:cNvPr id="3" name="Straight Connector 2"/>
        <xdr:cNvCxnSpPr/>
      </xdr:nvCxnSpPr>
      <xdr:spPr>
        <a:xfrm>
          <a:off x="7025640" y="2301240"/>
          <a:ext cx="7620" cy="3009900"/>
        </a:xfrm>
        <a:prstGeom prst="line">
          <a:avLst/>
        </a:prstGeom>
        <a:ln>
          <a:solidFill>
            <a:schemeClr val="tx1"/>
          </a:solidFill>
        </a:ln>
        <a:scene3d>
          <a:camera prst="orthographicFront"/>
          <a:lightRig rig="threePt" dir="t"/>
        </a:scene3d>
        <a:sp3d>
          <a:bevelT prst="relaxedInset"/>
        </a:sp3d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9"/>
  <sheetViews>
    <sheetView workbookViewId="0">
      <selection activeCell="F8" sqref="F8:G10"/>
    </sheetView>
  </sheetViews>
  <sheetFormatPr defaultRowHeight="14.4" x14ac:dyDescent="0.3"/>
  <cols>
    <col min="1" max="1" width="9.33203125" customWidth="1"/>
    <col min="3" max="3" width="16.33203125" customWidth="1"/>
  </cols>
  <sheetData>
    <row r="1" spans="2:20" ht="15" thickBot="1" x14ac:dyDescent="0.35"/>
    <row r="2" spans="2:20" x14ac:dyDescent="0.3">
      <c r="B2" s="263" t="s">
        <v>0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5"/>
    </row>
    <row r="3" spans="2:20" ht="15" thickBot="1" x14ac:dyDescent="0.35">
      <c r="B3" s="266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8"/>
    </row>
    <row r="7" spans="2:20" ht="18" thickBot="1" x14ac:dyDescent="0.4">
      <c r="B7" s="2" t="s">
        <v>1</v>
      </c>
      <c r="C7" s="2" t="s">
        <v>2</v>
      </c>
    </row>
    <row r="8" spans="2:20" x14ac:dyDescent="0.3">
      <c r="B8" s="10">
        <v>1</v>
      </c>
      <c r="C8" s="12">
        <f>_xlfn.BINOM.DIST(B8,$G$8,$G$9,FALSE)</f>
        <v>1.9073486328125034E-5</v>
      </c>
      <c r="F8" s="4" t="s">
        <v>5</v>
      </c>
      <c r="G8" s="5">
        <v>20</v>
      </c>
      <c r="H8" s="3"/>
    </row>
    <row r="9" spans="2:20" x14ac:dyDescent="0.3">
      <c r="B9" s="10">
        <v>2</v>
      </c>
      <c r="C9" s="12">
        <f t="shared" ref="C9:C27" si="0">_xlfn.BINOM.DIST(B9,$G$8,$G$9,FALSE)</f>
        <v>1.8119812011718755E-4</v>
      </c>
      <c r="F9" s="6" t="s">
        <v>6</v>
      </c>
      <c r="G9" s="7">
        <v>0.5</v>
      </c>
      <c r="H9" s="3"/>
    </row>
    <row r="10" spans="2:20" ht="15" thickBot="1" x14ac:dyDescent="0.35">
      <c r="B10" s="10">
        <v>3</v>
      </c>
      <c r="C10" s="12">
        <f t="shared" si="0"/>
        <v>1.0871887207031263E-3</v>
      </c>
      <c r="F10" s="8" t="s">
        <v>7</v>
      </c>
      <c r="G10" s="9">
        <v>0.5</v>
      </c>
      <c r="H10" s="3"/>
    </row>
    <row r="11" spans="2:20" x14ac:dyDescent="0.3">
      <c r="B11" s="10">
        <v>4</v>
      </c>
      <c r="C11" s="12">
        <f t="shared" si="0"/>
        <v>4.6205520629882752E-3</v>
      </c>
    </row>
    <row r="12" spans="2:20" x14ac:dyDescent="0.3">
      <c r="B12" s="10">
        <v>5</v>
      </c>
      <c r="C12" s="12">
        <f t="shared" si="0"/>
        <v>1.4785766601562502E-2</v>
      </c>
    </row>
    <row r="13" spans="2:20" x14ac:dyDescent="0.3">
      <c r="B13" s="10">
        <v>6</v>
      </c>
      <c r="C13" s="12">
        <f t="shared" si="0"/>
        <v>3.6964416503906257E-2</v>
      </c>
    </row>
    <row r="14" spans="2:20" x14ac:dyDescent="0.3">
      <c r="B14" s="10">
        <v>7</v>
      </c>
      <c r="C14" s="12">
        <f t="shared" si="0"/>
        <v>7.3928833007812458E-2</v>
      </c>
    </row>
    <row r="15" spans="2:20" x14ac:dyDescent="0.3">
      <c r="B15" s="10">
        <v>8</v>
      </c>
      <c r="C15" s="12">
        <f t="shared" si="0"/>
        <v>0.12013435363769531</v>
      </c>
    </row>
    <row r="16" spans="2:20" x14ac:dyDescent="0.3">
      <c r="B16" s="10">
        <v>9</v>
      </c>
      <c r="C16" s="12">
        <f t="shared" si="0"/>
        <v>0.16017913818359369</v>
      </c>
    </row>
    <row r="17" spans="2:3" x14ac:dyDescent="0.3">
      <c r="B17" s="10">
        <v>10</v>
      </c>
      <c r="C17" s="12">
        <f t="shared" si="0"/>
        <v>0.17619705200195307</v>
      </c>
    </row>
    <row r="18" spans="2:3" x14ac:dyDescent="0.3">
      <c r="B18" s="10">
        <v>11</v>
      </c>
      <c r="C18" s="12">
        <f t="shared" si="0"/>
        <v>0.16017913818359369</v>
      </c>
    </row>
    <row r="19" spans="2:3" x14ac:dyDescent="0.3">
      <c r="B19" s="10">
        <v>12</v>
      </c>
      <c r="C19" s="12">
        <f t="shared" si="0"/>
        <v>0.12013435363769531</v>
      </c>
    </row>
    <row r="20" spans="2:3" x14ac:dyDescent="0.3">
      <c r="B20" s="10">
        <v>13</v>
      </c>
      <c r="C20" s="12">
        <f t="shared" si="0"/>
        <v>7.3928833007812472E-2</v>
      </c>
    </row>
    <row r="21" spans="2:3" x14ac:dyDescent="0.3">
      <c r="B21" s="10">
        <v>14</v>
      </c>
      <c r="C21" s="12">
        <f t="shared" si="0"/>
        <v>3.6964416503906257E-2</v>
      </c>
    </row>
    <row r="22" spans="2:3" x14ac:dyDescent="0.3">
      <c r="B22" s="10">
        <v>15</v>
      </c>
      <c r="C22" s="12">
        <f t="shared" si="0"/>
        <v>1.4785766601562502E-2</v>
      </c>
    </row>
    <row r="23" spans="2:3" x14ac:dyDescent="0.3">
      <c r="B23" s="10">
        <v>16</v>
      </c>
      <c r="C23" s="12">
        <f t="shared" si="0"/>
        <v>4.6205520629882752E-3</v>
      </c>
    </row>
    <row r="24" spans="2:3" x14ac:dyDescent="0.3">
      <c r="B24" s="10">
        <v>17</v>
      </c>
      <c r="C24" s="12">
        <f t="shared" si="0"/>
        <v>1.0871887207031261E-3</v>
      </c>
    </row>
    <row r="25" spans="2:3" x14ac:dyDescent="0.3">
      <c r="B25" s="10">
        <v>18</v>
      </c>
      <c r="C25" s="12">
        <f t="shared" si="0"/>
        <v>1.8119812011718753E-4</v>
      </c>
    </row>
    <row r="26" spans="2:3" x14ac:dyDescent="0.3">
      <c r="B26" s="10">
        <v>19</v>
      </c>
      <c r="C26" s="12">
        <f t="shared" si="0"/>
        <v>1.9073486328125E-5</v>
      </c>
    </row>
    <row r="27" spans="2:3" ht="15" thickBot="1" x14ac:dyDescent="0.35">
      <c r="B27" s="11">
        <v>20</v>
      </c>
      <c r="C27" s="13">
        <f t="shared" si="0"/>
        <v>9.5367431640625E-7</v>
      </c>
    </row>
    <row r="28" spans="2:3" ht="15" thickBot="1" x14ac:dyDescent="0.35">
      <c r="B28" s="14" t="s">
        <v>8</v>
      </c>
      <c r="C28" s="15">
        <f>SUM(C8:C27)</f>
        <v>0.99999904632568337</v>
      </c>
    </row>
    <row r="29" spans="2:3" x14ac:dyDescent="0.3">
      <c r="C29" s="16" t="s">
        <v>9</v>
      </c>
    </row>
  </sheetData>
  <mergeCells count="1">
    <mergeCell ref="B2:T3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R26"/>
  <sheetViews>
    <sheetView tabSelected="1" zoomScaleNormal="100" workbookViewId="0">
      <selection activeCell="G28" sqref="G28"/>
    </sheetView>
  </sheetViews>
  <sheetFormatPr defaultRowHeight="14.4" x14ac:dyDescent="0.3"/>
  <cols>
    <col min="1" max="3" width="8.88671875" style="425"/>
    <col min="4" max="4" width="22.33203125" style="117" customWidth="1"/>
    <col min="5" max="7" width="8.88671875" style="425"/>
    <col min="8" max="8" width="13.109375" style="425" customWidth="1"/>
    <col min="9" max="10" width="8.88671875" style="425"/>
    <col min="11" max="11" width="14.33203125" style="425" customWidth="1"/>
    <col min="12" max="13" width="8.88671875" style="425"/>
    <col min="14" max="14" width="14.44140625" style="425" customWidth="1"/>
    <col min="15" max="16384" width="8.88671875" style="425"/>
  </cols>
  <sheetData>
    <row r="1" spans="4:18" ht="15" thickBot="1" x14ac:dyDescent="0.35"/>
    <row r="2" spans="4:18" x14ac:dyDescent="0.3">
      <c r="E2" s="426" t="s">
        <v>138</v>
      </c>
      <c r="F2" s="427"/>
      <c r="G2" s="427"/>
      <c r="H2" s="427"/>
      <c r="I2" s="427"/>
      <c r="J2" s="427"/>
      <c r="K2" s="427"/>
      <c r="L2" s="427"/>
      <c r="M2" s="427"/>
      <c r="N2" s="427"/>
      <c r="O2" s="427"/>
      <c r="P2" s="427"/>
      <c r="Q2" s="427"/>
      <c r="R2" s="428"/>
    </row>
    <row r="3" spans="4:18" ht="15" thickBot="1" x14ac:dyDescent="0.35">
      <c r="E3" s="429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1"/>
    </row>
    <row r="4" spans="4:18" ht="15" thickBot="1" x14ac:dyDescent="0.35"/>
    <row r="5" spans="4:18" ht="15.6" x14ac:dyDescent="0.3">
      <c r="G5" s="398" t="s">
        <v>139</v>
      </c>
      <c r="H5" s="399"/>
      <c r="I5" s="399"/>
      <c r="J5" s="399"/>
      <c r="K5" s="399"/>
      <c r="L5" s="399"/>
      <c r="M5" s="399"/>
      <c r="N5" s="399"/>
      <c r="O5" s="399"/>
      <c r="P5" s="400"/>
    </row>
    <row r="6" spans="4:18" ht="16.2" thickBot="1" x14ac:dyDescent="0.35">
      <c r="G6" s="432" t="s">
        <v>163</v>
      </c>
      <c r="H6" s="433"/>
      <c r="I6" s="433"/>
      <c r="J6" s="433"/>
      <c r="K6" s="433"/>
      <c r="L6" s="433"/>
      <c r="M6" s="433"/>
      <c r="N6" s="433"/>
      <c r="O6" s="433"/>
      <c r="P6" s="434"/>
    </row>
    <row r="8" spans="4:18" ht="15" thickBot="1" x14ac:dyDescent="0.35"/>
    <row r="9" spans="4:18" ht="16.8" thickBot="1" x14ac:dyDescent="0.35">
      <c r="D9" s="234" t="s">
        <v>151</v>
      </c>
      <c r="E9" s="235" t="s">
        <v>21</v>
      </c>
      <c r="F9" s="235" t="s">
        <v>1</v>
      </c>
      <c r="G9" s="235" t="s">
        <v>61</v>
      </c>
      <c r="H9" s="236" t="s">
        <v>152</v>
      </c>
      <c r="J9" s="172" t="s">
        <v>89</v>
      </c>
      <c r="K9" s="435" t="s">
        <v>77</v>
      </c>
      <c r="N9" s="436" t="s">
        <v>155</v>
      </c>
      <c r="O9" s="437"/>
      <c r="P9" s="437"/>
      <c r="Q9" s="437"/>
      <c r="R9" s="438"/>
    </row>
    <row r="10" spans="4:18" ht="15.6" thickTop="1" thickBot="1" x14ac:dyDescent="0.35">
      <c r="D10" s="237" t="s">
        <v>140</v>
      </c>
      <c r="E10" s="230">
        <v>34</v>
      </c>
      <c r="F10" s="230">
        <v>750</v>
      </c>
      <c r="G10" s="230">
        <f>(E10*F10)</f>
        <v>25500</v>
      </c>
      <c r="H10" s="238">
        <f>(E10*F10*F10)</f>
        <v>19125000</v>
      </c>
      <c r="J10" s="439" t="s">
        <v>79</v>
      </c>
      <c r="K10" s="440">
        <f>(G21/E21)</f>
        <v>3012.7450980392155</v>
      </c>
      <c r="N10" s="441"/>
      <c r="O10" s="441"/>
      <c r="P10" s="441"/>
    </row>
    <row r="11" spans="4:18" ht="15" thickBot="1" x14ac:dyDescent="0.35">
      <c r="D11" s="239" t="s">
        <v>141</v>
      </c>
      <c r="E11" s="231">
        <v>21</v>
      </c>
      <c r="F11" s="231">
        <v>1250</v>
      </c>
      <c r="G11" s="240">
        <f t="shared" ref="G11:G20" si="0">(E11*F11)</f>
        <v>26250</v>
      </c>
      <c r="H11" s="133">
        <f t="shared" ref="H11:H20" si="1">(E11*F11*F11)</f>
        <v>32812500</v>
      </c>
      <c r="J11" s="442"/>
      <c r="K11" s="442"/>
      <c r="N11" s="172" t="s">
        <v>156</v>
      </c>
      <c r="O11" s="173" t="s">
        <v>80</v>
      </c>
      <c r="P11" s="392" t="s">
        <v>161</v>
      </c>
      <c r="Q11" s="393"/>
      <c r="R11" s="394"/>
    </row>
    <row r="12" spans="4:18" ht="16.8" thickBot="1" x14ac:dyDescent="0.35">
      <c r="D12" s="239" t="s">
        <v>142</v>
      </c>
      <c r="E12" s="231">
        <v>56</v>
      </c>
      <c r="F12" s="231">
        <v>1750</v>
      </c>
      <c r="G12" s="240">
        <f t="shared" si="0"/>
        <v>98000</v>
      </c>
      <c r="H12" s="133">
        <f t="shared" si="1"/>
        <v>171500000</v>
      </c>
      <c r="J12" s="172" t="s">
        <v>157</v>
      </c>
      <c r="K12" s="435" t="s">
        <v>153</v>
      </c>
      <c r="N12" s="174" t="s">
        <v>1</v>
      </c>
      <c r="O12" s="175" t="s">
        <v>80</v>
      </c>
      <c r="P12" s="395" t="s">
        <v>162</v>
      </c>
      <c r="Q12" s="396"/>
      <c r="R12" s="397"/>
    </row>
    <row r="13" spans="4:18" ht="15" thickBot="1" x14ac:dyDescent="0.35">
      <c r="D13" s="239" t="s">
        <v>143</v>
      </c>
      <c r="E13" s="231">
        <v>76</v>
      </c>
      <c r="F13" s="240">
        <v>2250</v>
      </c>
      <c r="G13" s="240">
        <f t="shared" si="0"/>
        <v>171000</v>
      </c>
      <c r="H13" s="133">
        <f t="shared" si="1"/>
        <v>384750000</v>
      </c>
      <c r="J13" s="439"/>
      <c r="K13" s="440">
        <f>(H21/E21)</f>
        <v>10787009.803921569</v>
      </c>
    </row>
    <row r="14" spans="4:18" ht="15" thickBot="1" x14ac:dyDescent="0.35">
      <c r="D14" s="239" t="s">
        <v>144</v>
      </c>
      <c r="E14" s="231">
        <v>87</v>
      </c>
      <c r="F14" s="231">
        <v>2750</v>
      </c>
      <c r="G14" s="240">
        <f t="shared" si="0"/>
        <v>239250</v>
      </c>
      <c r="H14" s="133">
        <f t="shared" si="1"/>
        <v>657937500</v>
      </c>
      <c r="J14" s="442"/>
      <c r="K14" s="442"/>
      <c r="N14" s="247" t="s">
        <v>165</v>
      </c>
      <c r="O14" s="443" t="s">
        <v>80</v>
      </c>
      <c r="P14" s="444" t="s">
        <v>164</v>
      </c>
      <c r="Q14" s="444"/>
      <c r="R14" s="445"/>
    </row>
    <row r="15" spans="4:18" ht="16.8" thickBot="1" x14ac:dyDescent="0.35">
      <c r="D15" s="239" t="s">
        <v>145</v>
      </c>
      <c r="E15" s="231">
        <v>98</v>
      </c>
      <c r="F15" s="231">
        <v>3250</v>
      </c>
      <c r="G15" s="240">
        <f t="shared" si="0"/>
        <v>318500</v>
      </c>
      <c r="H15" s="133">
        <f t="shared" si="1"/>
        <v>1035125000</v>
      </c>
      <c r="J15" s="172" t="s">
        <v>158</v>
      </c>
      <c r="K15" s="435" t="s">
        <v>154</v>
      </c>
      <c r="O15" s="446" t="s">
        <v>80</v>
      </c>
      <c r="P15" s="447" t="s">
        <v>167</v>
      </c>
      <c r="Q15" s="447"/>
      <c r="R15" s="448"/>
    </row>
    <row r="16" spans="4:18" ht="15" thickBot="1" x14ac:dyDescent="0.35">
      <c r="D16" s="239" t="s">
        <v>146</v>
      </c>
      <c r="E16" s="231">
        <v>28</v>
      </c>
      <c r="F16" s="240">
        <v>3750</v>
      </c>
      <c r="G16" s="240">
        <f t="shared" si="0"/>
        <v>105000</v>
      </c>
      <c r="H16" s="133">
        <f t="shared" si="1"/>
        <v>393750000</v>
      </c>
      <c r="J16" s="439" t="s">
        <v>85</v>
      </c>
      <c r="K16" s="440">
        <f>(K13-(K10)^2)</f>
        <v>1710376.7781622466</v>
      </c>
      <c r="O16" s="446" t="s">
        <v>80</v>
      </c>
      <c r="P16" s="447" t="s">
        <v>166</v>
      </c>
      <c r="Q16" s="447"/>
      <c r="R16" s="448"/>
    </row>
    <row r="17" spans="4:18" ht="15" thickBot="1" x14ac:dyDescent="0.35">
      <c r="D17" s="239" t="s">
        <v>147</v>
      </c>
      <c r="E17" s="231">
        <v>23</v>
      </c>
      <c r="F17" s="231">
        <v>4250</v>
      </c>
      <c r="G17" s="240">
        <f t="shared" si="0"/>
        <v>97750</v>
      </c>
      <c r="H17" s="133">
        <f t="shared" si="1"/>
        <v>415437500</v>
      </c>
      <c r="J17" s="442"/>
      <c r="K17" s="442"/>
      <c r="O17" s="446" t="s">
        <v>80</v>
      </c>
      <c r="P17" s="447" t="s">
        <v>168</v>
      </c>
      <c r="Q17" s="447"/>
      <c r="R17" s="448"/>
    </row>
    <row r="18" spans="4:18" ht="15" thickBot="1" x14ac:dyDescent="0.35">
      <c r="D18" s="239" t="s">
        <v>148</v>
      </c>
      <c r="E18" s="231">
        <v>19</v>
      </c>
      <c r="F18" s="231">
        <v>4750</v>
      </c>
      <c r="G18" s="240">
        <f t="shared" si="0"/>
        <v>90250</v>
      </c>
      <c r="H18" s="133">
        <f t="shared" si="1"/>
        <v>428687500</v>
      </c>
      <c r="J18" s="449" t="s">
        <v>159</v>
      </c>
      <c r="K18" s="450">
        <f>SQRT(K16)</f>
        <v>1307.8137398583358</v>
      </c>
      <c r="O18" s="446" t="s">
        <v>80</v>
      </c>
      <c r="P18" s="447" t="s">
        <v>169</v>
      </c>
      <c r="Q18" s="447"/>
      <c r="R18" s="448"/>
    </row>
    <row r="19" spans="4:18" ht="16.2" thickBot="1" x14ac:dyDescent="0.35">
      <c r="D19" s="239" t="s">
        <v>149</v>
      </c>
      <c r="E19" s="231">
        <v>52</v>
      </c>
      <c r="F19" s="240">
        <v>5250</v>
      </c>
      <c r="G19" s="240">
        <f t="shared" si="0"/>
        <v>273000</v>
      </c>
      <c r="H19" s="133">
        <f t="shared" si="1"/>
        <v>1433250000</v>
      </c>
      <c r="J19" s="229" t="s">
        <v>160</v>
      </c>
      <c r="O19" s="446" t="s">
        <v>80</v>
      </c>
      <c r="P19" s="451" t="s">
        <v>171</v>
      </c>
      <c r="Q19" s="451"/>
      <c r="R19" s="452"/>
    </row>
    <row r="20" spans="4:18" ht="15" thickBot="1" x14ac:dyDescent="0.35">
      <c r="D20" s="241" t="s">
        <v>150</v>
      </c>
      <c r="E20" s="232">
        <v>16</v>
      </c>
      <c r="F20" s="232">
        <v>5750</v>
      </c>
      <c r="G20" s="242">
        <f t="shared" si="0"/>
        <v>92000</v>
      </c>
      <c r="H20" s="243">
        <f t="shared" si="1"/>
        <v>529000000</v>
      </c>
      <c r="O20" s="453" t="s">
        <v>80</v>
      </c>
      <c r="P20" s="422">
        <v>0.29120000000000001</v>
      </c>
      <c r="Q20" s="423"/>
      <c r="R20" s="424"/>
    </row>
    <row r="21" spans="4:18" ht="15" thickBot="1" x14ac:dyDescent="0.35">
      <c r="D21" s="244" t="s">
        <v>75</v>
      </c>
      <c r="E21" s="233">
        <f>SUM(E10:E20)</f>
        <v>510</v>
      </c>
      <c r="F21" s="245">
        <f>SUM(F10:F20)</f>
        <v>35750</v>
      </c>
      <c r="G21" s="245">
        <f>SUM(G10:G20)</f>
        <v>1536500</v>
      </c>
      <c r="H21" s="246">
        <f>SUM(H10:H20)</f>
        <v>5501375000</v>
      </c>
    </row>
    <row r="22" spans="4:18" ht="15" thickBot="1" x14ac:dyDescent="0.35"/>
    <row r="23" spans="4:18" x14ac:dyDescent="0.3">
      <c r="J23" s="455"/>
      <c r="K23" s="456"/>
      <c r="L23" s="456"/>
      <c r="M23" s="456"/>
      <c r="N23" s="456"/>
      <c r="O23" s="457"/>
    </row>
    <row r="24" spans="4:18" x14ac:dyDescent="0.3">
      <c r="J24" s="458"/>
      <c r="K24" s="463" t="s">
        <v>170</v>
      </c>
      <c r="L24" s="463"/>
      <c r="M24" s="463"/>
      <c r="N24" s="463"/>
      <c r="O24" s="459"/>
    </row>
    <row r="25" spans="4:18" x14ac:dyDescent="0.3">
      <c r="J25" s="458"/>
      <c r="K25" s="454" t="s">
        <v>172</v>
      </c>
      <c r="L25" s="454"/>
      <c r="M25" s="454"/>
      <c r="N25" s="454"/>
      <c r="O25" s="459"/>
    </row>
    <row r="26" spans="4:18" ht="15" thickBot="1" x14ac:dyDescent="0.35">
      <c r="J26" s="460"/>
      <c r="K26" s="461"/>
      <c r="L26" s="461"/>
      <c r="M26" s="461"/>
      <c r="N26" s="461"/>
      <c r="O26" s="462"/>
    </row>
  </sheetData>
  <mergeCells count="15">
    <mergeCell ref="E2:R3"/>
    <mergeCell ref="G5:P5"/>
    <mergeCell ref="G6:P6"/>
    <mergeCell ref="N9:R9"/>
    <mergeCell ref="K24:N24"/>
    <mergeCell ref="K25:N25"/>
    <mergeCell ref="P11:R11"/>
    <mergeCell ref="P12:R12"/>
    <mergeCell ref="P14:R14"/>
    <mergeCell ref="P15:R15"/>
    <mergeCell ref="P17:R17"/>
    <mergeCell ref="P16:R16"/>
    <mergeCell ref="P18:R18"/>
    <mergeCell ref="P19:R19"/>
    <mergeCell ref="P20:R20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18"/>
  <sheetViews>
    <sheetView workbookViewId="0">
      <selection activeCell="O26" sqref="O26"/>
    </sheetView>
  </sheetViews>
  <sheetFormatPr defaultRowHeight="14.4" x14ac:dyDescent="0.3"/>
  <cols>
    <col min="1" max="2" width="8.88671875" style="117"/>
    <col min="3" max="3" width="13.109375" style="117" customWidth="1"/>
    <col min="4" max="4" width="8.88671875" style="117"/>
    <col min="5" max="5" width="11" style="117" customWidth="1"/>
    <col min="6" max="6" width="8.88671875" style="117"/>
    <col min="7" max="7" width="14.88671875" style="117" customWidth="1"/>
    <col min="8" max="11" width="8.88671875" style="117"/>
    <col min="12" max="12" width="12.88671875" style="117" customWidth="1"/>
    <col min="13" max="16384" width="8.88671875" style="117"/>
  </cols>
  <sheetData>
    <row r="1" spans="3:20" ht="15" thickBot="1" x14ac:dyDescent="0.35"/>
    <row r="2" spans="3:20" ht="15" thickBot="1" x14ac:dyDescent="0.35">
      <c r="D2" s="401" t="s">
        <v>57</v>
      </c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3"/>
    </row>
    <row r="3" spans="3:20" ht="15.6" thickTop="1" thickBot="1" x14ac:dyDescent="0.35">
      <c r="D3" s="404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5"/>
      <c r="R3" s="405"/>
      <c r="S3" s="405"/>
      <c r="T3" s="406"/>
    </row>
    <row r="5" spans="3:20" ht="15" thickBot="1" x14ac:dyDescent="0.35"/>
    <row r="6" spans="3:20" ht="15" thickBot="1" x14ac:dyDescent="0.35">
      <c r="C6" s="151" t="s">
        <v>59</v>
      </c>
      <c r="D6" s="152" t="s">
        <v>21</v>
      </c>
      <c r="E6" s="152" t="s">
        <v>60</v>
      </c>
      <c r="F6" s="152" t="s">
        <v>1</v>
      </c>
      <c r="G6" s="153" t="s">
        <v>63</v>
      </c>
      <c r="J6" s="407"/>
      <c r="K6" s="408"/>
      <c r="L6" s="409"/>
    </row>
    <row r="7" spans="3:20" ht="15" thickBot="1" x14ac:dyDescent="0.35">
      <c r="C7" s="143" t="s">
        <v>64</v>
      </c>
      <c r="D7" s="144">
        <v>1</v>
      </c>
      <c r="E7" s="144">
        <f>(D7/$D$18)</f>
        <v>1.3698630136986301E-2</v>
      </c>
      <c r="F7" s="144">
        <v>5</v>
      </c>
      <c r="G7" s="150">
        <f>_xlfn.NORM.DIST(F7,$L$12,$L$13,FALSE)</f>
        <v>1.8884336272607162E-3</v>
      </c>
      <c r="J7" s="410"/>
      <c r="K7" s="411"/>
      <c r="L7" s="412"/>
    </row>
    <row r="8" spans="3:20" ht="15" thickBot="1" x14ac:dyDescent="0.35">
      <c r="C8" s="145" t="s">
        <v>65</v>
      </c>
      <c r="D8" s="146">
        <v>5</v>
      </c>
      <c r="E8" s="146">
        <f t="shared" ref="E8:E17" si="0">(D8/$D$18)</f>
        <v>6.8493150684931503E-2</v>
      </c>
      <c r="F8" s="146">
        <v>15</v>
      </c>
      <c r="G8" s="150">
        <f t="shared" ref="G8:G17" si="1">_xlfn.NORM.DIST(F8,$L$12,$L$13,FALSE)</f>
        <v>3.5127666267365538E-3</v>
      </c>
      <c r="J8" s="413"/>
      <c r="K8" s="414"/>
      <c r="L8" s="415"/>
    </row>
    <row r="9" spans="3:20" ht="15" thickBot="1" x14ac:dyDescent="0.35">
      <c r="C9" s="147" t="s">
        <v>66</v>
      </c>
      <c r="D9" s="146">
        <v>9</v>
      </c>
      <c r="E9" s="146">
        <f t="shared" si="0"/>
        <v>0.12328767123287671</v>
      </c>
      <c r="F9" s="146">
        <v>25</v>
      </c>
      <c r="G9" s="150">
        <f t="shared" si="1"/>
        <v>5.8148639218072945E-3</v>
      </c>
    </row>
    <row r="10" spans="3:20" ht="15" thickBot="1" x14ac:dyDescent="0.35">
      <c r="C10" s="147" t="s">
        <v>67</v>
      </c>
      <c r="D10" s="146">
        <v>2</v>
      </c>
      <c r="E10" s="146">
        <f t="shared" si="0"/>
        <v>2.7397260273972601E-2</v>
      </c>
      <c r="F10" s="146">
        <v>35</v>
      </c>
      <c r="G10" s="150">
        <f t="shared" si="1"/>
        <v>8.5658901139514382E-3</v>
      </c>
    </row>
    <row r="11" spans="3:20" ht="15" thickBot="1" x14ac:dyDescent="0.35">
      <c r="C11" s="147" t="s">
        <v>68</v>
      </c>
      <c r="D11" s="146">
        <v>6</v>
      </c>
      <c r="E11" s="146">
        <f t="shared" si="0"/>
        <v>8.2191780821917804E-2</v>
      </c>
      <c r="F11" s="146">
        <v>45</v>
      </c>
      <c r="G11" s="150">
        <f t="shared" si="1"/>
        <v>1.1229182154035039E-2</v>
      </c>
      <c r="K11" s="160" t="s">
        <v>93</v>
      </c>
    </row>
    <row r="12" spans="3:20" ht="15" thickBot="1" x14ac:dyDescent="0.35">
      <c r="C12" s="147" t="s">
        <v>69</v>
      </c>
      <c r="D12" s="146">
        <v>11</v>
      </c>
      <c r="E12" s="146">
        <f t="shared" si="0"/>
        <v>0.15068493150684931</v>
      </c>
      <c r="F12" s="146">
        <v>55</v>
      </c>
      <c r="G12" s="150">
        <f t="shared" si="1"/>
        <v>1.3099853530219755E-2</v>
      </c>
      <c r="J12" s="154" t="s">
        <v>88</v>
      </c>
      <c r="K12" s="155" t="s">
        <v>89</v>
      </c>
      <c r="L12" s="156">
        <v>63.21</v>
      </c>
    </row>
    <row r="13" spans="3:20" ht="16.2" thickBot="1" x14ac:dyDescent="0.35">
      <c r="C13" s="147" t="s">
        <v>70</v>
      </c>
      <c r="D13" s="146">
        <v>8</v>
      </c>
      <c r="E13" s="146">
        <f t="shared" si="0"/>
        <v>0.1095890410958904</v>
      </c>
      <c r="F13" s="146">
        <v>65</v>
      </c>
      <c r="G13" s="150">
        <f t="shared" si="1"/>
        <v>1.3599640805810928E-2</v>
      </c>
      <c r="J13" s="158" t="s">
        <v>90</v>
      </c>
      <c r="K13" s="159" t="s">
        <v>92</v>
      </c>
      <c r="L13" s="157">
        <v>29.28</v>
      </c>
    </row>
    <row r="14" spans="3:20" ht="15" thickBot="1" x14ac:dyDescent="0.35">
      <c r="C14" s="147" t="s">
        <v>71</v>
      </c>
      <c r="D14" s="146">
        <v>7</v>
      </c>
      <c r="E14" s="146">
        <f t="shared" si="0"/>
        <v>9.5890410958904104E-2</v>
      </c>
      <c r="F14" s="146">
        <v>75</v>
      </c>
      <c r="G14" s="150">
        <f t="shared" si="1"/>
        <v>1.2564092382981199E-2</v>
      </c>
    </row>
    <row r="15" spans="3:20" ht="15" thickBot="1" x14ac:dyDescent="0.35">
      <c r="C15" s="147" t="s">
        <v>72</v>
      </c>
      <c r="D15" s="146">
        <v>10</v>
      </c>
      <c r="E15" s="146">
        <f t="shared" si="0"/>
        <v>0.13698630136986301</v>
      </c>
      <c r="F15" s="146">
        <v>85</v>
      </c>
      <c r="G15" s="150">
        <f t="shared" si="1"/>
        <v>1.0329456933822676E-2</v>
      </c>
    </row>
    <row r="16" spans="3:20" ht="15" thickBot="1" x14ac:dyDescent="0.35">
      <c r="C16" s="147" t="s">
        <v>73</v>
      </c>
      <c r="D16" s="146">
        <v>0</v>
      </c>
      <c r="E16" s="146">
        <f t="shared" si="0"/>
        <v>0</v>
      </c>
      <c r="F16" s="146">
        <v>95</v>
      </c>
      <c r="G16" s="150">
        <f t="shared" si="1"/>
        <v>7.5572979110825255E-3</v>
      </c>
    </row>
    <row r="17" spans="3:7" ht="15" thickBot="1" x14ac:dyDescent="0.35">
      <c r="C17" s="148" t="s">
        <v>74</v>
      </c>
      <c r="D17" s="149">
        <v>14</v>
      </c>
      <c r="E17" s="149">
        <f t="shared" si="0"/>
        <v>0.19178082191780821</v>
      </c>
      <c r="F17" s="149">
        <v>105</v>
      </c>
      <c r="G17" s="150">
        <f t="shared" si="1"/>
        <v>4.9203758803971539E-3</v>
      </c>
    </row>
    <row r="18" spans="3:7" ht="16.2" thickBot="1" x14ac:dyDescent="0.35">
      <c r="C18" s="142" t="s">
        <v>75</v>
      </c>
      <c r="D18" s="130">
        <f>SUM(D7:D17)</f>
        <v>73</v>
      </c>
      <c r="E18" s="130">
        <f>SUM(E7:E17)</f>
        <v>1</v>
      </c>
      <c r="F18" s="130">
        <f>SUM(F7:F17)</f>
        <v>605</v>
      </c>
      <c r="G18" s="131">
        <f>SUM(G7:G17)</f>
        <v>9.3081853888105262E-2</v>
      </c>
    </row>
  </sheetData>
  <mergeCells count="2">
    <mergeCell ref="D2:T3"/>
    <mergeCell ref="J6:L8"/>
  </mergeCells>
  <pageMargins left="0.7" right="0.7" top="0.75" bottom="0.75" header="0.3" footer="0.3"/>
  <ignoredErrors>
    <ignoredError sqref="C8" twoDigitTextYear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8"/>
  <sheetViews>
    <sheetView workbookViewId="0">
      <selection activeCell="H8" sqref="H8"/>
    </sheetView>
  </sheetViews>
  <sheetFormatPr defaultRowHeight="14.4" x14ac:dyDescent="0.3"/>
  <cols>
    <col min="1" max="1" width="8.88671875" style="117"/>
    <col min="2" max="2" width="14.44140625" style="117" customWidth="1"/>
    <col min="3" max="3" width="9.6640625" style="117" customWidth="1"/>
    <col min="4" max="4" width="13.33203125" style="117" customWidth="1"/>
    <col min="5" max="5" width="8.88671875" style="117"/>
    <col min="6" max="6" width="12.21875" style="117" customWidth="1"/>
    <col min="7" max="7" width="8.88671875" style="117"/>
    <col min="8" max="8" width="11.21875" style="117" customWidth="1"/>
    <col min="9" max="10" width="8.88671875" style="117"/>
    <col min="11" max="11" width="13.109375" style="117" customWidth="1"/>
    <col min="12" max="16384" width="8.88671875" style="117"/>
  </cols>
  <sheetData>
    <row r="1" spans="2:20" ht="15" thickBot="1" x14ac:dyDescent="0.35"/>
    <row r="2" spans="2:20" ht="15" thickBot="1" x14ac:dyDescent="0.35">
      <c r="D2" s="416" t="s">
        <v>58</v>
      </c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8"/>
    </row>
    <row r="3" spans="2:20" ht="15.6" thickTop="1" thickBot="1" x14ac:dyDescent="0.35">
      <c r="D3" s="419"/>
      <c r="E3" s="420"/>
      <c r="F3" s="420"/>
      <c r="G3" s="420"/>
      <c r="H3" s="420"/>
      <c r="I3" s="420"/>
      <c r="J3" s="420"/>
      <c r="K3" s="420"/>
      <c r="L3" s="420"/>
      <c r="M3" s="420"/>
      <c r="N3" s="420"/>
      <c r="O3" s="420"/>
      <c r="P3" s="420"/>
      <c r="Q3" s="420"/>
      <c r="R3" s="420"/>
      <c r="S3" s="420"/>
      <c r="T3" s="421"/>
    </row>
    <row r="5" spans="2:20" ht="15" thickBot="1" x14ac:dyDescent="0.35"/>
    <row r="6" spans="2:20" ht="16.8" thickBot="1" x14ac:dyDescent="0.35">
      <c r="B6" s="125" t="s">
        <v>59</v>
      </c>
      <c r="C6" s="126" t="s">
        <v>21</v>
      </c>
      <c r="D6" s="126" t="s">
        <v>60</v>
      </c>
      <c r="E6" s="126" t="s">
        <v>1</v>
      </c>
      <c r="F6" s="127" t="s">
        <v>61</v>
      </c>
      <c r="G6" s="127" t="s">
        <v>62</v>
      </c>
      <c r="H6" s="128" t="s">
        <v>63</v>
      </c>
      <c r="J6" s="134" t="s">
        <v>78</v>
      </c>
      <c r="K6" s="135" t="s">
        <v>77</v>
      </c>
    </row>
    <row r="7" spans="2:20" ht="15" thickBot="1" x14ac:dyDescent="0.35">
      <c r="B7" s="118" t="s">
        <v>64</v>
      </c>
      <c r="C7" s="119">
        <v>1</v>
      </c>
      <c r="D7" s="119">
        <f>(C7/$C$18)</f>
        <v>1.3698630136986301E-2</v>
      </c>
      <c r="E7" s="119">
        <v>5</v>
      </c>
      <c r="F7" s="119">
        <f>(C7*E7)</f>
        <v>5</v>
      </c>
      <c r="G7" s="119">
        <f>(C7*E7*E7)</f>
        <v>25</v>
      </c>
      <c r="H7" s="132">
        <f>_xlfn.NORM.DIST(E7,$K$7,$K$15,FALSE)</f>
        <v>1.8910068278312519E-3</v>
      </c>
      <c r="J7" s="136" t="s">
        <v>76</v>
      </c>
      <c r="K7" s="137">
        <f>(F18/C18)</f>
        <v>63.219178082191782</v>
      </c>
    </row>
    <row r="8" spans="2:20" ht="15" thickBot="1" x14ac:dyDescent="0.35">
      <c r="B8" s="120" t="s">
        <v>65</v>
      </c>
      <c r="C8" s="121">
        <v>5</v>
      </c>
      <c r="D8" s="121">
        <f t="shared" ref="D7:D17" si="0">(C8/$C$18)</f>
        <v>6.8493150684931503E-2</v>
      </c>
      <c r="E8" s="121">
        <v>15</v>
      </c>
      <c r="F8" s="121">
        <f t="shared" ref="F8:F17" si="1">(C8*E8)</f>
        <v>75</v>
      </c>
      <c r="G8" s="121">
        <f t="shared" ref="G8:G17" si="2">(C8*E8*E8)</f>
        <v>1125</v>
      </c>
      <c r="H8" s="132">
        <f t="shared" ref="H7:H17" si="3">_xlfn.NORM.DIST(E8,$K$7,$K$15,FALSE)</f>
        <v>3.5149951322910843E-3</v>
      </c>
    </row>
    <row r="9" spans="2:20" ht="16.2" x14ac:dyDescent="0.3">
      <c r="B9" s="122" t="s">
        <v>66</v>
      </c>
      <c r="C9" s="121">
        <v>9</v>
      </c>
      <c r="D9" s="121">
        <f t="shared" si="0"/>
        <v>0.12328767123287671</v>
      </c>
      <c r="E9" s="121">
        <v>25</v>
      </c>
      <c r="F9" s="121">
        <f t="shared" si="1"/>
        <v>225</v>
      </c>
      <c r="G9" s="121">
        <f t="shared" si="2"/>
        <v>5625</v>
      </c>
      <c r="H9" s="132">
        <f t="shared" si="3"/>
        <v>5.8152333484591326E-3</v>
      </c>
      <c r="J9" s="138" t="s">
        <v>82</v>
      </c>
      <c r="K9" s="135" t="s">
        <v>81</v>
      </c>
    </row>
    <row r="10" spans="2:20" ht="15" thickBot="1" x14ac:dyDescent="0.35">
      <c r="B10" s="122" t="s">
        <v>67</v>
      </c>
      <c r="C10" s="121">
        <v>2</v>
      </c>
      <c r="D10" s="121">
        <f t="shared" si="0"/>
        <v>2.7397260273972601E-2</v>
      </c>
      <c r="E10" s="121">
        <v>35</v>
      </c>
      <c r="F10" s="121">
        <f t="shared" si="1"/>
        <v>70</v>
      </c>
      <c r="G10" s="121">
        <f t="shared" si="2"/>
        <v>2450</v>
      </c>
      <c r="H10" s="132">
        <f t="shared" si="3"/>
        <v>8.562889749414682E-3</v>
      </c>
      <c r="J10" s="139"/>
      <c r="K10" s="137">
        <f>(G18/C18)</f>
        <v>4855.1369863013697</v>
      </c>
    </row>
    <row r="11" spans="2:20" ht="15" thickBot="1" x14ac:dyDescent="0.35">
      <c r="B11" s="122" t="s">
        <v>68</v>
      </c>
      <c r="C11" s="121">
        <v>6</v>
      </c>
      <c r="D11" s="121">
        <f t="shared" si="0"/>
        <v>8.2191780821917804E-2</v>
      </c>
      <c r="E11" s="121">
        <v>45</v>
      </c>
      <c r="F11" s="121">
        <f t="shared" si="1"/>
        <v>270</v>
      </c>
      <c r="G11" s="121">
        <f t="shared" si="2"/>
        <v>12150</v>
      </c>
      <c r="H11" s="132">
        <f t="shared" si="3"/>
        <v>1.1222363864197605E-2</v>
      </c>
    </row>
    <row r="12" spans="2:20" ht="16.2" x14ac:dyDescent="0.3">
      <c r="B12" s="122" t="s">
        <v>69</v>
      </c>
      <c r="C12" s="121">
        <v>11</v>
      </c>
      <c r="D12" s="121">
        <f t="shared" si="0"/>
        <v>0.15068493150684931</v>
      </c>
      <c r="E12" s="121">
        <v>55</v>
      </c>
      <c r="F12" s="121">
        <f t="shared" si="1"/>
        <v>605</v>
      </c>
      <c r="G12" s="121">
        <f t="shared" si="2"/>
        <v>33275</v>
      </c>
      <c r="H12" s="132">
        <f t="shared" si="3"/>
        <v>1.30905871614718E-2</v>
      </c>
      <c r="J12" s="138" t="s">
        <v>84</v>
      </c>
      <c r="K12" s="135" t="s">
        <v>83</v>
      </c>
    </row>
    <row r="13" spans="2:20" ht="15" thickBot="1" x14ac:dyDescent="0.35">
      <c r="B13" s="122" t="s">
        <v>70</v>
      </c>
      <c r="C13" s="121">
        <v>8</v>
      </c>
      <c r="D13" s="121">
        <f t="shared" si="0"/>
        <v>0.1095890410958904</v>
      </c>
      <c r="E13" s="121">
        <v>65</v>
      </c>
      <c r="F13" s="121">
        <f t="shared" si="1"/>
        <v>520</v>
      </c>
      <c r="G13" s="121">
        <f t="shared" si="2"/>
        <v>33800</v>
      </c>
      <c r="H13" s="132">
        <f t="shared" si="3"/>
        <v>1.3590789785905695E-2</v>
      </c>
      <c r="J13" s="139" t="s">
        <v>87</v>
      </c>
      <c r="K13" s="137">
        <f>(K10-K7*K7)</f>
        <v>858.47250891349177</v>
      </c>
    </row>
    <row r="14" spans="2:20" ht="15" thickBot="1" x14ac:dyDescent="0.35">
      <c r="B14" s="122" t="s">
        <v>71</v>
      </c>
      <c r="C14" s="121">
        <v>7</v>
      </c>
      <c r="D14" s="121">
        <f t="shared" si="0"/>
        <v>9.5890410958904104E-2</v>
      </c>
      <c r="E14" s="121">
        <v>75</v>
      </c>
      <c r="F14" s="121">
        <f t="shared" si="1"/>
        <v>525</v>
      </c>
      <c r="G14" s="121">
        <f t="shared" si="2"/>
        <v>39375</v>
      </c>
      <c r="H14" s="132">
        <f t="shared" si="3"/>
        <v>1.2558594879815515E-2</v>
      </c>
    </row>
    <row r="15" spans="2:20" ht="15" thickBot="1" x14ac:dyDescent="0.35">
      <c r="B15" s="122" t="s">
        <v>72</v>
      </c>
      <c r="C15" s="121">
        <v>10</v>
      </c>
      <c r="D15" s="121">
        <f t="shared" si="0"/>
        <v>0.13698630136986301</v>
      </c>
      <c r="E15" s="121">
        <v>85</v>
      </c>
      <c r="F15" s="121">
        <f t="shared" si="1"/>
        <v>850</v>
      </c>
      <c r="G15" s="121">
        <f t="shared" si="2"/>
        <v>72250</v>
      </c>
      <c r="H15" s="132">
        <f t="shared" si="3"/>
        <v>1.0328760194266585E-2</v>
      </c>
      <c r="J15" s="140" t="s">
        <v>86</v>
      </c>
      <c r="K15" s="141">
        <f>((K13)^0.5)</f>
        <v>29.299701515774725</v>
      </c>
    </row>
    <row r="16" spans="2:20" x14ac:dyDescent="0.3">
      <c r="B16" s="122" t="s">
        <v>73</v>
      </c>
      <c r="C16" s="121">
        <v>0</v>
      </c>
      <c r="D16" s="121">
        <f t="shared" si="0"/>
        <v>0</v>
      </c>
      <c r="E16" s="121">
        <v>95</v>
      </c>
      <c r="F16" s="121">
        <f t="shared" si="1"/>
        <v>0</v>
      </c>
      <c r="G16" s="121">
        <f t="shared" si="2"/>
        <v>0</v>
      </c>
      <c r="H16" s="132">
        <f t="shared" si="3"/>
        <v>7.5607717118558486E-3</v>
      </c>
    </row>
    <row r="17" spans="2:8" ht="15" thickBot="1" x14ac:dyDescent="0.35">
      <c r="B17" s="123" t="s">
        <v>74</v>
      </c>
      <c r="C17" s="124">
        <v>14</v>
      </c>
      <c r="D17" s="124">
        <f t="shared" si="0"/>
        <v>0.19178082191780821</v>
      </c>
      <c r="E17" s="124">
        <v>105</v>
      </c>
      <c r="F17" s="124">
        <f t="shared" si="1"/>
        <v>1470</v>
      </c>
      <c r="G17" s="124">
        <f t="shared" si="2"/>
        <v>154350</v>
      </c>
      <c r="H17" s="132">
        <f t="shared" si="3"/>
        <v>4.9260049468334887E-3</v>
      </c>
    </row>
    <row r="18" spans="2:8" ht="18" thickBot="1" x14ac:dyDescent="0.35">
      <c r="B18" s="129" t="s">
        <v>75</v>
      </c>
      <c r="C18" s="130">
        <f t="shared" ref="C18:H18" si="4">SUM(C7:C17)</f>
        <v>73</v>
      </c>
      <c r="D18" s="130">
        <f t="shared" si="4"/>
        <v>1</v>
      </c>
      <c r="E18" s="130">
        <f t="shared" si="4"/>
        <v>605</v>
      </c>
      <c r="F18" s="130">
        <f t="shared" si="4"/>
        <v>4615</v>
      </c>
      <c r="G18" s="130">
        <f t="shared" si="4"/>
        <v>354425</v>
      </c>
      <c r="H18" s="131">
        <f t="shared" si="4"/>
        <v>9.3061997602342669E-2</v>
      </c>
    </row>
  </sheetData>
  <mergeCells count="1">
    <mergeCell ref="D2:T3"/>
  </mergeCells>
  <pageMargins left="0.7" right="0.7" top="0.75" bottom="0.75" header="0.3" footer="0.3"/>
  <ignoredErrors>
    <ignoredError sqref="B8" twoDigitTextYea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X33"/>
  <sheetViews>
    <sheetView topLeftCell="B1" zoomScale="95" zoomScaleNormal="95" workbookViewId="0">
      <selection activeCell="B9" sqref="B9"/>
    </sheetView>
  </sheetViews>
  <sheetFormatPr defaultRowHeight="14.4" x14ac:dyDescent="0.3"/>
  <cols>
    <col min="5" max="5" width="14.33203125" customWidth="1"/>
    <col min="6" max="6" width="15.109375" customWidth="1"/>
    <col min="7" max="7" width="13.88671875" customWidth="1"/>
    <col min="8" max="8" width="16.88671875" customWidth="1"/>
    <col min="9" max="9" width="14.44140625" customWidth="1"/>
    <col min="10" max="10" width="14.33203125" customWidth="1"/>
    <col min="11" max="11" width="14.5546875" customWidth="1"/>
  </cols>
  <sheetData>
    <row r="1" spans="4:24" ht="15" thickBot="1" x14ac:dyDescent="0.35"/>
    <row r="2" spans="4:24" ht="15" customHeight="1" x14ac:dyDescent="0.3">
      <c r="D2" s="263" t="s">
        <v>19</v>
      </c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5"/>
    </row>
    <row r="3" spans="4:24" ht="15.75" customHeight="1" thickBot="1" x14ac:dyDescent="0.35">
      <c r="D3" s="266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8"/>
    </row>
    <row r="7" spans="4:24" ht="18" thickBot="1" x14ac:dyDescent="0.4">
      <c r="D7" s="17" t="s">
        <v>1</v>
      </c>
      <c r="E7" s="269" t="s">
        <v>2</v>
      </c>
      <c r="F7" s="269"/>
      <c r="G7" s="269"/>
      <c r="H7" s="269"/>
      <c r="I7" s="269"/>
      <c r="J7" s="269"/>
      <c r="K7" s="269"/>
    </row>
    <row r="8" spans="4:24" ht="15" thickBot="1" x14ac:dyDescent="0.35">
      <c r="D8" s="1"/>
      <c r="E8" s="18" t="s">
        <v>10</v>
      </c>
      <c r="F8" s="18" t="s">
        <v>11</v>
      </c>
      <c r="G8" s="18" t="s">
        <v>12</v>
      </c>
      <c r="H8" s="18" t="s">
        <v>13</v>
      </c>
      <c r="I8" s="18" t="s">
        <v>14</v>
      </c>
      <c r="J8" s="18" t="s">
        <v>15</v>
      </c>
      <c r="K8" s="18" t="s">
        <v>16</v>
      </c>
      <c r="P8" s="25" t="s">
        <v>5</v>
      </c>
      <c r="Q8" s="26">
        <v>20</v>
      </c>
    </row>
    <row r="9" spans="4:24" x14ac:dyDescent="0.3">
      <c r="D9" s="24">
        <v>1</v>
      </c>
      <c r="E9" s="23">
        <v>0</v>
      </c>
      <c r="F9" s="23">
        <f>_xlfn.BINOM.DIST(D9,$Q$8,$O$11,FALSE)</f>
        <v>1.2693721105953553E-14</v>
      </c>
      <c r="G9" s="23">
        <f>_xlfn.BINOM.DIST(D9,$Q$8,$P$11,FALSE)</f>
        <v>5.4569682106375856E-11</v>
      </c>
      <c r="H9" s="23">
        <f>_xlfn.BINOM.DIST(D9,$Q$8,$Q$11,FALSE)</f>
        <v>1.9073486328125034E-5</v>
      </c>
      <c r="I9" s="23">
        <f>_xlfn.BINOM.DIST(D9,$Q$8,$R$11,FALSE)</f>
        <v>2.1141412926226615E-2</v>
      </c>
      <c r="J9" s="23">
        <f>_xlfn.BINOM.DIST(D9,$Q$8,$S$11,FALSE)</f>
        <v>0.11653500885276183</v>
      </c>
      <c r="K9" s="23">
        <v>0</v>
      </c>
    </row>
    <row r="10" spans="4:24" x14ac:dyDescent="0.3">
      <c r="D10" s="24">
        <v>2</v>
      </c>
      <c r="E10" s="23">
        <v>0</v>
      </c>
      <c r="F10" s="23">
        <f t="shared" ref="F10:F28" si="0">_xlfn.BINOM.DIST(D10,$Q$8,$O$11,FALSE)</f>
        <v>6.33099340159439E-13</v>
      </c>
      <c r="G10" s="23">
        <f t="shared" ref="G10:G28" si="1">_xlfn.BINOM.DIST(D10,$Q$8,$P$11,FALSE)</f>
        <v>1.5552359400317114E-9</v>
      </c>
      <c r="H10" s="23">
        <f>_xlfn.BINOM.DIST(D10,$Q$8,$Q$11,FALSE)</f>
        <v>1.8119812011718755E-4</v>
      </c>
      <c r="I10" s="23">
        <f t="shared" ref="I10:I28" si="2">_xlfn.BINOM.DIST(D10,$Q$8,$R$11,FALSE)</f>
        <v>6.6947807599717662E-2</v>
      </c>
      <c r="J10" s="23">
        <f t="shared" ref="J10:J28" si="3">_xlfn.BINOM.DIST(D10,$Q$8,$S$11,FALSE)</f>
        <v>0.21087287316214048</v>
      </c>
      <c r="K10" s="23">
        <v>0</v>
      </c>
    </row>
    <row r="11" spans="4:24" x14ac:dyDescent="0.3">
      <c r="D11" s="24">
        <v>3</v>
      </c>
      <c r="E11" s="23">
        <v>0</v>
      </c>
      <c r="F11" s="23">
        <f t="shared" si="0"/>
        <v>1.9942629215022314E-11</v>
      </c>
      <c r="G11" s="23">
        <f t="shared" si="1"/>
        <v>2.7994246920570738E-8</v>
      </c>
      <c r="H11" s="23">
        <f>_xlfn.BINOM.DIST(D11,$Q$8,$Q$11,FALSE)</f>
        <v>1.0871887207031263E-3</v>
      </c>
      <c r="I11" s="23">
        <f t="shared" si="2"/>
        <v>0.13389561519943524</v>
      </c>
      <c r="J11" s="23">
        <f t="shared" si="3"/>
        <v>0.24099756932816058</v>
      </c>
      <c r="K11" s="23">
        <v>0</v>
      </c>
      <c r="M11" s="27" t="s">
        <v>3</v>
      </c>
      <c r="N11" s="28">
        <v>1</v>
      </c>
      <c r="O11" s="28">
        <v>0.84</v>
      </c>
      <c r="P11" s="28">
        <v>0.75</v>
      </c>
      <c r="Q11" s="28">
        <v>0.5</v>
      </c>
      <c r="R11" s="28">
        <v>0.25</v>
      </c>
      <c r="S11" s="28">
        <v>0.16</v>
      </c>
      <c r="T11" s="28">
        <v>0</v>
      </c>
    </row>
    <row r="12" spans="4:24" x14ac:dyDescent="0.3">
      <c r="D12" s="24">
        <v>4</v>
      </c>
      <c r="E12" s="23">
        <v>0</v>
      </c>
      <c r="F12" s="23">
        <f t="shared" si="0"/>
        <v>4.4496991436018401E-10</v>
      </c>
      <c r="G12" s="23">
        <f t="shared" si="1"/>
        <v>3.5692664823727645E-7</v>
      </c>
      <c r="H12" s="23">
        <f t="shared" ref="H12:H28" si="4">_xlfn.BINOM.DIST(D12,$Q$8,$Q$11,FALSE)</f>
        <v>4.6205520629882752E-3</v>
      </c>
      <c r="I12" s="23">
        <f t="shared" si="2"/>
        <v>0.18968545486586663</v>
      </c>
      <c r="J12" s="23">
        <f t="shared" si="3"/>
        <v>0.19509327040851099</v>
      </c>
      <c r="K12" s="23">
        <v>0</v>
      </c>
      <c r="M12" s="27" t="s">
        <v>4</v>
      </c>
      <c r="N12" s="28">
        <v>0</v>
      </c>
      <c r="O12" s="28">
        <v>0.16</v>
      </c>
      <c r="P12" s="28">
        <v>0.25</v>
      </c>
      <c r="Q12" s="28">
        <v>0.5</v>
      </c>
      <c r="R12" s="28">
        <v>0.75</v>
      </c>
      <c r="S12" s="28">
        <v>0.84</v>
      </c>
      <c r="T12" s="28">
        <v>1</v>
      </c>
    </row>
    <row r="13" spans="4:24" x14ac:dyDescent="0.3">
      <c r="D13" s="24">
        <v>5</v>
      </c>
      <c r="E13" s="23">
        <v>0</v>
      </c>
      <c r="F13" s="23">
        <f t="shared" si="0"/>
        <v>7.4754945612510911E-9</v>
      </c>
      <c r="G13" s="23">
        <f t="shared" si="1"/>
        <v>3.42649582307786E-6</v>
      </c>
      <c r="H13" s="23">
        <f t="shared" si="4"/>
        <v>1.4785766601562502E-2</v>
      </c>
      <c r="I13" s="23">
        <f t="shared" si="2"/>
        <v>0.20233115185692441</v>
      </c>
      <c r="J13" s="23">
        <f t="shared" si="3"/>
        <v>0.11891399339185425</v>
      </c>
      <c r="K13" s="23">
        <v>0</v>
      </c>
    </row>
    <row r="14" spans="4:24" x14ac:dyDescent="0.3">
      <c r="D14" s="24">
        <v>6</v>
      </c>
      <c r="E14" s="23">
        <v>0</v>
      </c>
      <c r="F14" s="23">
        <f t="shared" si="0"/>
        <v>9.8115866116420278E-8</v>
      </c>
      <c r="G14" s="23">
        <f t="shared" si="1"/>
        <v>2.5698718673083962E-5</v>
      </c>
      <c r="H14" s="23">
        <f t="shared" si="4"/>
        <v>3.6964416503906257E-2</v>
      </c>
      <c r="I14" s="23">
        <f t="shared" si="2"/>
        <v>0.1686092932141037</v>
      </c>
      <c r="J14" s="23">
        <f t="shared" si="3"/>
        <v>5.6625711138978227E-2</v>
      </c>
      <c r="K14" s="23">
        <v>0</v>
      </c>
    </row>
    <row r="15" spans="4:24" x14ac:dyDescent="0.3">
      <c r="D15" s="24">
        <v>7</v>
      </c>
      <c r="E15" s="23">
        <v>0</v>
      </c>
      <c r="F15" s="23">
        <f t="shared" si="0"/>
        <v>1.0302165942224168E-6</v>
      </c>
      <c r="G15" s="23">
        <f t="shared" si="1"/>
        <v>1.5419231203850329E-4</v>
      </c>
      <c r="H15" s="23">
        <f t="shared" si="4"/>
        <v>7.3928833007812458E-2</v>
      </c>
      <c r="I15" s="23">
        <f t="shared" si="2"/>
        <v>0.11240619547606913</v>
      </c>
      <c r="J15" s="23">
        <f t="shared" si="3"/>
        <v>2.1571699481515501E-2</v>
      </c>
      <c r="K15" s="23">
        <v>0</v>
      </c>
    </row>
    <row r="16" spans="4:24" x14ac:dyDescent="0.3">
      <c r="D16" s="24">
        <v>8</v>
      </c>
      <c r="E16" s="23">
        <v>0</v>
      </c>
      <c r="F16" s="23">
        <f t="shared" si="0"/>
        <v>8.7890353194599897E-6</v>
      </c>
      <c r="G16" s="23">
        <f t="shared" si="1"/>
        <v>7.5168752118770586E-4</v>
      </c>
      <c r="H16" s="23">
        <f t="shared" si="4"/>
        <v>0.12013435363769531</v>
      </c>
      <c r="I16" s="23">
        <f t="shared" si="2"/>
        <v>6.0886689216204062E-2</v>
      </c>
      <c r="J16" s="23">
        <f t="shared" si="3"/>
        <v>6.6769546014214644E-3</v>
      </c>
      <c r="K16" s="23">
        <v>0</v>
      </c>
    </row>
    <row r="17" spans="4:16" x14ac:dyDescent="0.3">
      <c r="D17" s="24">
        <v>9</v>
      </c>
      <c r="E17" s="23">
        <v>0</v>
      </c>
      <c r="F17" s="23">
        <f t="shared" si="0"/>
        <v>6.1523247236219955E-5</v>
      </c>
      <c r="G17" s="23">
        <f t="shared" si="1"/>
        <v>3.0067500847508173E-3</v>
      </c>
      <c r="H17" s="23">
        <f t="shared" si="4"/>
        <v>0.16017913818359369</v>
      </c>
      <c r="I17" s="23">
        <f t="shared" si="2"/>
        <v>2.7060750762757369E-2</v>
      </c>
      <c r="J17" s="23">
        <f t="shared" si="3"/>
        <v>1.6957345019483093E-3</v>
      </c>
      <c r="K17" s="23">
        <v>0</v>
      </c>
    </row>
    <row r="18" spans="4:16" x14ac:dyDescent="0.3">
      <c r="D18" s="24">
        <v>10</v>
      </c>
      <c r="E18" s="23">
        <v>0</v>
      </c>
      <c r="F18" s="23">
        <f t="shared" si="0"/>
        <v>3.5529675278916928E-4</v>
      </c>
      <c r="G18" s="23">
        <f t="shared" si="1"/>
        <v>9.9222752796777041E-3</v>
      </c>
      <c r="H18" s="23">
        <f t="shared" si="4"/>
        <v>0.17619705200195307</v>
      </c>
      <c r="I18" s="23">
        <f t="shared" si="2"/>
        <v>9.9222752796777041E-3</v>
      </c>
      <c r="J18" s="23">
        <f t="shared" si="3"/>
        <v>3.5529675278916895E-4</v>
      </c>
      <c r="K18" s="23">
        <v>0</v>
      </c>
    </row>
    <row r="19" spans="4:16" x14ac:dyDescent="0.3">
      <c r="D19" s="24">
        <v>11</v>
      </c>
      <c r="E19" s="23">
        <v>0</v>
      </c>
      <c r="F19" s="23">
        <f t="shared" si="0"/>
        <v>1.6957345019483108E-3</v>
      </c>
      <c r="G19" s="23">
        <f t="shared" si="1"/>
        <v>2.7060750762757369E-2</v>
      </c>
      <c r="H19" s="23">
        <f t="shared" si="4"/>
        <v>0.16017913818359369</v>
      </c>
      <c r="I19" s="23">
        <f t="shared" si="2"/>
        <v>3.0067500847508173E-3</v>
      </c>
      <c r="J19" s="23">
        <f t="shared" si="3"/>
        <v>6.1523247236219901E-5</v>
      </c>
      <c r="K19" s="23">
        <v>0</v>
      </c>
    </row>
    <row r="20" spans="4:16" x14ac:dyDescent="0.3">
      <c r="D20" s="24">
        <v>12</v>
      </c>
      <c r="E20" s="23">
        <v>0</v>
      </c>
      <c r="F20" s="23">
        <f t="shared" si="0"/>
        <v>6.6769546014214731E-3</v>
      </c>
      <c r="G20" s="23">
        <f t="shared" si="1"/>
        <v>6.0886689216204062E-2</v>
      </c>
      <c r="H20" s="23">
        <f t="shared" si="4"/>
        <v>0.12013435363769531</v>
      </c>
      <c r="I20" s="23">
        <f t="shared" si="2"/>
        <v>7.5168752118770586E-4</v>
      </c>
      <c r="J20" s="23">
        <f t="shared" si="3"/>
        <v>8.7890353194599897E-6</v>
      </c>
      <c r="K20" s="23">
        <v>0</v>
      </c>
    </row>
    <row r="21" spans="4:16" x14ac:dyDescent="0.3">
      <c r="D21" s="24">
        <v>13</v>
      </c>
      <c r="E21" s="23">
        <v>0</v>
      </c>
      <c r="F21" s="23">
        <f t="shared" si="0"/>
        <v>2.1571699481515522E-2</v>
      </c>
      <c r="G21" s="23">
        <f t="shared" si="1"/>
        <v>0.11240619547606913</v>
      </c>
      <c r="H21" s="23">
        <f t="shared" si="4"/>
        <v>7.3928833007812472E-2</v>
      </c>
      <c r="I21" s="23">
        <f t="shared" si="2"/>
        <v>1.541923120385034E-4</v>
      </c>
      <c r="J21" s="23">
        <f t="shared" si="3"/>
        <v>1.0302165942224151E-6</v>
      </c>
      <c r="K21" s="23">
        <v>0</v>
      </c>
    </row>
    <row r="22" spans="4:16" x14ac:dyDescent="0.3">
      <c r="D22" s="24">
        <v>14</v>
      </c>
      <c r="E22" s="23">
        <v>0</v>
      </c>
      <c r="F22" s="23">
        <f t="shared" si="0"/>
        <v>5.6625711138978282E-2</v>
      </c>
      <c r="G22" s="23">
        <f t="shared" si="1"/>
        <v>0.1686092932141037</v>
      </c>
      <c r="H22" s="23">
        <f t="shared" si="4"/>
        <v>3.6964416503906257E-2</v>
      </c>
      <c r="I22" s="23">
        <f t="shared" si="2"/>
        <v>2.5698718673083962E-5</v>
      </c>
      <c r="J22" s="23">
        <f t="shared" si="3"/>
        <v>9.8115866116420093E-8</v>
      </c>
      <c r="K22" s="23">
        <v>0</v>
      </c>
    </row>
    <row r="23" spans="4:16" x14ac:dyDescent="0.3">
      <c r="D23" s="24">
        <v>15</v>
      </c>
      <c r="E23" s="23">
        <v>0</v>
      </c>
      <c r="F23" s="23">
        <f t="shared" si="0"/>
        <v>0.11891399339185431</v>
      </c>
      <c r="G23" s="23">
        <f t="shared" si="1"/>
        <v>0.20233115185692441</v>
      </c>
      <c r="H23" s="23">
        <f t="shared" si="4"/>
        <v>1.4785766601562502E-2</v>
      </c>
      <c r="I23" s="23">
        <f t="shared" si="2"/>
        <v>3.42649582307786E-6</v>
      </c>
      <c r="J23" s="23">
        <f t="shared" si="3"/>
        <v>7.4754945612510911E-9</v>
      </c>
      <c r="K23" s="23">
        <v>0</v>
      </c>
      <c r="P23" s="3"/>
    </row>
    <row r="24" spans="4:16" x14ac:dyDescent="0.3">
      <c r="D24" s="24">
        <v>16</v>
      </c>
      <c r="E24" s="23">
        <v>0</v>
      </c>
      <c r="F24" s="23">
        <f t="shared" si="0"/>
        <v>0.19509327040851099</v>
      </c>
      <c r="G24" s="23">
        <f t="shared" si="1"/>
        <v>0.18968545486586663</v>
      </c>
      <c r="H24" s="23">
        <f t="shared" si="4"/>
        <v>4.6205520629882752E-3</v>
      </c>
      <c r="I24" s="23">
        <f t="shared" si="2"/>
        <v>3.5692664823727645E-7</v>
      </c>
      <c r="J24" s="23">
        <f t="shared" si="3"/>
        <v>4.4496991436018401E-10</v>
      </c>
      <c r="K24" s="23">
        <v>0</v>
      </c>
    </row>
    <row r="25" spans="4:16" x14ac:dyDescent="0.3">
      <c r="D25" s="24">
        <v>17</v>
      </c>
      <c r="E25" s="23">
        <v>0</v>
      </c>
      <c r="F25" s="23">
        <f t="shared" si="0"/>
        <v>0.24099756932816055</v>
      </c>
      <c r="G25" s="23">
        <f t="shared" si="1"/>
        <v>0.13389561519943524</v>
      </c>
      <c r="H25" s="23">
        <f t="shared" si="4"/>
        <v>1.0871887207031261E-3</v>
      </c>
      <c r="I25" s="23">
        <f t="shared" si="2"/>
        <v>2.7994246920570738E-8</v>
      </c>
      <c r="J25" s="23">
        <f t="shared" si="3"/>
        <v>1.9942629215022175E-11</v>
      </c>
      <c r="K25" s="23">
        <v>0</v>
      </c>
    </row>
    <row r="26" spans="4:16" x14ac:dyDescent="0.3">
      <c r="D26" s="24">
        <v>18</v>
      </c>
      <c r="E26" s="23">
        <v>0</v>
      </c>
      <c r="F26" s="23">
        <f t="shared" si="0"/>
        <v>0.21087287316214046</v>
      </c>
      <c r="G26" s="23">
        <f t="shared" si="1"/>
        <v>6.6947807599717649E-2</v>
      </c>
      <c r="H26" s="23">
        <f t="shared" si="4"/>
        <v>1.8119812011718753E-4</v>
      </c>
      <c r="I26" s="23">
        <f t="shared" si="2"/>
        <v>1.5552359400317114E-9</v>
      </c>
      <c r="J26" s="23">
        <f t="shared" si="3"/>
        <v>6.3309934015943668E-13</v>
      </c>
      <c r="K26" s="23">
        <v>0</v>
      </c>
    </row>
    <row r="27" spans="4:16" x14ac:dyDescent="0.3">
      <c r="D27" s="24">
        <v>19</v>
      </c>
      <c r="E27" s="23">
        <v>0</v>
      </c>
      <c r="F27" s="23">
        <f t="shared" si="0"/>
        <v>0.11653500885276183</v>
      </c>
      <c r="G27" s="23">
        <f t="shared" si="1"/>
        <v>2.1141412926226625E-2</v>
      </c>
      <c r="H27" s="23">
        <f t="shared" si="4"/>
        <v>1.9073486328125E-5</v>
      </c>
      <c r="I27" s="23">
        <f t="shared" si="2"/>
        <v>5.4569682106375856E-11</v>
      </c>
      <c r="J27" s="23">
        <f t="shared" si="3"/>
        <v>1.2693721105953643E-14</v>
      </c>
      <c r="K27" s="23">
        <v>0</v>
      </c>
    </row>
    <row r="28" spans="4:16" x14ac:dyDescent="0.3">
      <c r="D28" s="24">
        <v>20</v>
      </c>
      <c r="E28" s="23">
        <v>0</v>
      </c>
      <c r="F28" s="23">
        <f t="shared" si="0"/>
        <v>3.0590439823849964E-2</v>
      </c>
      <c r="G28" s="23">
        <f t="shared" si="1"/>
        <v>3.1712119389339963E-3</v>
      </c>
      <c r="H28" s="23">
        <f t="shared" si="4"/>
        <v>9.5367431640625E-7</v>
      </c>
      <c r="I28" s="23">
        <f t="shared" si="2"/>
        <v>9.0949470177292824E-13</v>
      </c>
      <c r="J28" s="23">
        <f t="shared" si="3"/>
        <v>1.2089258196146271E-16</v>
      </c>
      <c r="K28" s="23">
        <v>0</v>
      </c>
    </row>
    <row r="29" spans="4:16" x14ac:dyDescent="0.3">
      <c r="D29" s="21" t="s">
        <v>17</v>
      </c>
      <c r="E29" s="22">
        <v>0</v>
      </c>
      <c r="F29" s="22">
        <f>SUM(F9:F28)</f>
        <v>0.99999999999999978</v>
      </c>
      <c r="G29" s="22">
        <f>SUM(G9:G28)</f>
        <v>0.99999999999909051</v>
      </c>
      <c r="H29" s="22">
        <v>1</v>
      </c>
      <c r="I29" s="22">
        <v>1</v>
      </c>
      <c r="J29" s="22">
        <v>1</v>
      </c>
      <c r="K29" s="22">
        <v>0</v>
      </c>
    </row>
    <row r="30" spans="4:16" x14ac:dyDescent="0.3">
      <c r="I30" s="19"/>
    </row>
    <row r="31" spans="4:16" ht="15" thickBot="1" x14ac:dyDescent="0.35"/>
    <row r="32" spans="4:16" x14ac:dyDescent="0.3">
      <c r="H32" s="270" t="s">
        <v>18</v>
      </c>
      <c r="I32" s="271"/>
      <c r="J32" s="271"/>
      <c r="K32" s="272"/>
    </row>
    <row r="33" spans="8:11" ht="15" thickBot="1" x14ac:dyDescent="0.35">
      <c r="H33" s="273"/>
      <c r="I33" s="274"/>
      <c r="J33" s="274"/>
      <c r="K33" s="275"/>
    </row>
  </sheetData>
  <mergeCells count="3">
    <mergeCell ref="D2:X3"/>
    <mergeCell ref="E7:K7"/>
    <mergeCell ref="H32:K3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GridLines="0" showRowColHeaders="0" zoomScaleNormal="100" workbookViewId="0">
      <selection activeCell="S25" sqref="S25"/>
    </sheetView>
  </sheetViews>
  <sheetFormatPr defaultRowHeight="14.4" x14ac:dyDescent="0.3"/>
  <cols>
    <col min="1" max="2" width="8.88671875" style="20"/>
    <col min="3" max="3" width="15.5546875" style="20" customWidth="1"/>
    <col min="4" max="5" width="8.88671875" style="20"/>
    <col min="6" max="6" width="12" style="20" bestFit="1" customWidth="1"/>
    <col min="7" max="7" width="8.88671875" style="20"/>
    <col min="8" max="8" width="11.5546875" style="20" customWidth="1"/>
    <col min="9" max="14" width="8.88671875" style="20"/>
    <col min="15" max="15" width="13.88671875" style="20" customWidth="1"/>
    <col min="16" max="16384" width="8.88671875" style="20"/>
  </cols>
  <sheetData>
    <row r="1" spans="1:19" ht="15" thickBot="1" x14ac:dyDescent="0.35"/>
    <row r="2" spans="1:19" ht="14.4" customHeight="1" x14ac:dyDescent="0.6">
      <c r="A2" s="30"/>
      <c r="B2" s="276" t="s">
        <v>20</v>
      </c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59"/>
      <c r="Q2" s="60"/>
      <c r="R2" s="60"/>
      <c r="S2" s="60"/>
    </row>
    <row r="3" spans="1:19" ht="15" customHeight="1" thickBot="1" x14ac:dyDescent="0.65">
      <c r="A3" s="61"/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59"/>
      <c r="Q3" s="60"/>
      <c r="R3" s="60"/>
      <c r="S3" s="60"/>
    </row>
    <row r="5" spans="1:19" ht="15" thickBot="1" x14ac:dyDescent="0.35"/>
    <row r="6" spans="1:19" s="31" customFormat="1" ht="16.2" thickBot="1" x14ac:dyDescent="0.35">
      <c r="B6" s="33" t="s">
        <v>1</v>
      </c>
      <c r="C6" s="34" t="s">
        <v>21</v>
      </c>
      <c r="D6" s="35" t="s">
        <v>22</v>
      </c>
      <c r="E6" s="36" t="s">
        <v>23</v>
      </c>
      <c r="F6" s="114" t="s">
        <v>2</v>
      </c>
    </row>
    <row r="7" spans="1:19" ht="15" thickBot="1" x14ac:dyDescent="0.35">
      <c r="B7" s="37">
        <v>0</v>
      </c>
      <c r="C7" s="40">
        <v>8</v>
      </c>
      <c r="D7" s="40">
        <f>(C7/$C$28)</f>
        <v>6.4000000000000001E-2</v>
      </c>
      <c r="E7" s="41">
        <f>(B7*D7)</f>
        <v>0</v>
      </c>
      <c r="F7" s="42">
        <f>_xlfn.BINOM.DIST(B7,$N$7,$N$8,FALSE)</f>
        <v>1.7995198169974822E-7</v>
      </c>
      <c r="H7" s="50" t="s">
        <v>25</v>
      </c>
      <c r="I7" s="51">
        <f>(E28)</f>
        <v>10.800000000000002</v>
      </c>
      <c r="J7" s="20" t="s">
        <v>53</v>
      </c>
      <c r="M7" s="53" t="s">
        <v>27</v>
      </c>
      <c r="N7" s="54">
        <f>MAX(B7:B27)</f>
        <v>20</v>
      </c>
    </row>
    <row r="8" spans="1:19" ht="15" thickBot="1" x14ac:dyDescent="0.35">
      <c r="B8" s="38">
        <v>1</v>
      </c>
      <c r="C8" s="40">
        <v>4</v>
      </c>
      <c r="D8" s="43">
        <f t="shared" ref="D8:D27" si="0">(C8/$C$28)</f>
        <v>3.2000000000000001E-2</v>
      </c>
      <c r="E8" s="41">
        <f t="shared" ref="E8:E27" si="1">(B8*D8)</f>
        <v>3.2000000000000001E-2</v>
      </c>
      <c r="F8" s="42">
        <f t="shared" ref="F8:F27" si="2">_xlfn.BINOM.DIST(B8,$N$7,$N$8,FALSE)</f>
        <v>4.2249595703419217E-6</v>
      </c>
      <c r="H8" s="29" t="s">
        <v>26</v>
      </c>
      <c r="I8" s="52">
        <f>(N7*N8*N9)</f>
        <v>4.968</v>
      </c>
      <c r="J8" s="20" t="s">
        <v>54</v>
      </c>
      <c r="K8"/>
      <c r="M8" s="57" t="s">
        <v>28</v>
      </c>
      <c r="N8" s="58">
        <f>(E28/N7)</f>
        <v>0.54000000000000015</v>
      </c>
    </row>
    <row r="9" spans="1:19" ht="15" thickBot="1" x14ac:dyDescent="0.35">
      <c r="B9" s="38">
        <v>2</v>
      </c>
      <c r="C9" s="40">
        <v>6</v>
      </c>
      <c r="D9" s="43">
        <f t="shared" si="0"/>
        <v>4.8000000000000001E-2</v>
      </c>
      <c r="E9" s="41">
        <f t="shared" si="1"/>
        <v>9.6000000000000002E-2</v>
      </c>
      <c r="F9" s="42">
        <f t="shared" si="2"/>
        <v>4.7117483904030666E-5</v>
      </c>
      <c r="M9" s="55" t="s">
        <v>24</v>
      </c>
      <c r="N9" s="56">
        <f>(1-N8)</f>
        <v>0.45999999999999985</v>
      </c>
    </row>
    <row r="10" spans="1:19" x14ac:dyDescent="0.3">
      <c r="B10" s="38">
        <v>3</v>
      </c>
      <c r="C10" s="40">
        <v>7</v>
      </c>
      <c r="D10" s="43">
        <f t="shared" si="0"/>
        <v>5.6000000000000001E-2</v>
      </c>
      <c r="E10" s="41">
        <f t="shared" si="1"/>
        <v>0.16800000000000001</v>
      </c>
      <c r="F10" s="42">
        <f t="shared" si="2"/>
        <v>3.318709735849117E-4</v>
      </c>
    </row>
    <row r="11" spans="1:19" x14ac:dyDescent="0.3">
      <c r="B11" s="38">
        <v>4</v>
      </c>
      <c r="C11" s="40">
        <v>6</v>
      </c>
      <c r="D11" s="43">
        <f t="shared" si="0"/>
        <v>4.8000000000000001E-2</v>
      </c>
      <c r="E11" s="41">
        <f t="shared" si="1"/>
        <v>0.192</v>
      </c>
      <c r="F11" s="42">
        <f t="shared" si="2"/>
        <v>1.6557475747334199E-3</v>
      </c>
    </row>
    <row r="12" spans="1:19" x14ac:dyDescent="0.3">
      <c r="B12" s="38">
        <v>5</v>
      </c>
      <c r="C12" s="40">
        <v>0</v>
      </c>
      <c r="D12" s="43">
        <f t="shared" si="0"/>
        <v>0</v>
      </c>
      <c r="E12" s="41">
        <f t="shared" si="1"/>
        <v>0</v>
      </c>
      <c r="F12" s="42">
        <f t="shared" si="2"/>
        <v>6.2198517589985873E-3</v>
      </c>
    </row>
    <row r="13" spans="1:19" x14ac:dyDescent="0.3">
      <c r="B13" s="38">
        <v>6</v>
      </c>
      <c r="C13" s="40">
        <v>9</v>
      </c>
      <c r="D13" s="43">
        <f t="shared" si="0"/>
        <v>7.1999999999999995E-2</v>
      </c>
      <c r="E13" s="41">
        <f t="shared" si="1"/>
        <v>0.43199999999999994</v>
      </c>
      <c r="F13" s="42">
        <f t="shared" si="2"/>
        <v>1.8253912770974125E-2</v>
      </c>
    </row>
    <row r="14" spans="1:19" x14ac:dyDescent="0.3">
      <c r="B14" s="38">
        <v>7</v>
      </c>
      <c r="C14" s="40">
        <v>1</v>
      </c>
      <c r="D14" s="43">
        <f t="shared" si="0"/>
        <v>8.0000000000000002E-3</v>
      </c>
      <c r="E14" s="41">
        <f t="shared" si="1"/>
        <v>5.6000000000000001E-2</v>
      </c>
      <c r="F14" s="42">
        <f t="shared" si="2"/>
        <v>4.2857012592721802E-2</v>
      </c>
    </row>
    <row r="15" spans="1:19" x14ac:dyDescent="0.3">
      <c r="B15" s="38">
        <v>8</v>
      </c>
      <c r="C15" s="40">
        <v>9</v>
      </c>
      <c r="D15" s="43">
        <f t="shared" si="0"/>
        <v>7.1999999999999995E-2</v>
      </c>
      <c r="E15" s="41">
        <f t="shared" si="1"/>
        <v>0.57599999999999996</v>
      </c>
      <c r="F15" s="42">
        <f t="shared" si="2"/>
        <v>8.175440989155093E-2</v>
      </c>
    </row>
    <row r="16" spans="1:19" x14ac:dyDescent="0.3">
      <c r="B16" s="38">
        <v>9</v>
      </c>
      <c r="C16" s="40">
        <v>4</v>
      </c>
      <c r="D16" s="43">
        <f t="shared" si="0"/>
        <v>3.2000000000000001E-2</v>
      </c>
      <c r="E16" s="41">
        <f t="shared" si="1"/>
        <v>0.28800000000000003</v>
      </c>
      <c r="F16" s="42">
        <f t="shared" si="2"/>
        <v>0.12796342417807974</v>
      </c>
    </row>
    <row r="17" spans="2:6" x14ac:dyDescent="0.3">
      <c r="B17" s="38">
        <v>10</v>
      </c>
      <c r="C17" s="40">
        <v>7</v>
      </c>
      <c r="D17" s="43">
        <f t="shared" si="0"/>
        <v>5.6000000000000001E-2</v>
      </c>
      <c r="E17" s="41">
        <f t="shared" si="1"/>
        <v>0.56000000000000005</v>
      </c>
      <c r="F17" s="42">
        <f t="shared" si="2"/>
        <v>0.16523972600386827</v>
      </c>
    </row>
    <row r="18" spans="2:6" x14ac:dyDescent="0.3">
      <c r="B18" s="38">
        <v>11</v>
      </c>
      <c r="C18" s="40">
        <v>3</v>
      </c>
      <c r="D18" s="43">
        <f t="shared" si="0"/>
        <v>2.4E-2</v>
      </c>
      <c r="E18" s="41">
        <f t="shared" si="1"/>
        <v>0.26400000000000001</v>
      </c>
      <c r="F18" s="42">
        <f t="shared" si="2"/>
        <v>0.17634279059701369</v>
      </c>
    </row>
    <row r="19" spans="2:6" x14ac:dyDescent="0.3">
      <c r="B19" s="38">
        <v>12</v>
      </c>
      <c r="C19" s="40">
        <v>0</v>
      </c>
      <c r="D19" s="43">
        <f t="shared" si="0"/>
        <v>0</v>
      </c>
      <c r="E19" s="41">
        <f t="shared" si="1"/>
        <v>0</v>
      </c>
      <c r="F19" s="42">
        <f t="shared" si="2"/>
        <v>0.15525832650389257</v>
      </c>
    </row>
    <row r="20" spans="2:6" x14ac:dyDescent="0.3">
      <c r="B20" s="38">
        <v>13</v>
      </c>
      <c r="C20" s="40">
        <v>5</v>
      </c>
      <c r="D20" s="43">
        <f t="shared" si="0"/>
        <v>0.04</v>
      </c>
      <c r="E20" s="41">
        <f t="shared" si="1"/>
        <v>0.52</v>
      </c>
      <c r="F20" s="42">
        <f t="shared" si="2"/>
        <v>0.11215986128709302</v>
      </c>
    </row>
    <row r="21" spans="2:6" x14ac:dyDescent="0.3">
      <c r="B21" s="38">
        <v>14</v>
      </c>
      <c r="C21" s="40">
        <v>7</v>
      </c>
      <c r="D21" s="43">
        <f t="shared" si="0"/>
        <v>5.6000000000000001E-2</v>
      </c>
      <c r="E21" s="41">
        <f t="shared" si="1"/>
        <v>0.78400000000000003</v>
      </c>
      <c r="F21" s="42">
        <f t="shared" si="2"/>
        <v>6.5832962059815467E-2</v>
      </c>
    </row>
    <row r="22" spans="2:6" x14ac:dyDescent="0.3">
      <c r="B22" s="38">
        <v>15</v>
      </c>
      <c r="C22" s="40">
        <v>10</v>
      </c>
      <c r="D22" s="43">
        <f t="shared" si="0"/>
        <v>0.08</v>
      </c>
      <c r="E22" s="41">
        <f t="shared" si="1"/>
        <v>1.2</v>
      </c>
      <c r="F22" s="42">
        <f t="shared" si="2"/>
        <v>3.0912869141130769E-2</v>
      </c>
    </row>
    <row r="23" spans="2:6" x14ac:dyDescent="0.3">
      <c r="B23" s="38">
        <v>16</v>
      </c>
      <c r="C23" s="40">
        <v>9</v>
      </c>
      <c r="D23" s="43">
        <f t="shared" si="0"/>
        <v>7.1999999999999995E-2</v>
      </c>
      <c r="E23" s="41">
        <f t="shared" si="1"/>
        <v>1.1519999999999999</v>
      </c>
      <c r="F23" s="42">
        <f t="shared" si="2"/>
        <v>1.1340318842534398E-2</v>
      </c>
    </row>
    <row r="24" spans="2:6" x14ac:dyDescent="0.3">
      <c r="B24" s="38">
        <v>17</v>
      </c>
      <c r="C24" s="40">
        <v>8</v>
      </c>
      <c r="D24" s="43">
        <f t="shared" si="0"/>
        <v>6.4000000000000001E-2</v>
      </c>
      <c r="E24" s="41">
        <f t="shared" si="1"/>
        <v>1.0880000000000001</v>
      </c>
      <c r="F24" s="42">
        <f t="shared" si="2"/>
        <v>3.1323642838713911E-3</v>
      </c>
    </row>
    <row r="25" spans="2:6" x14ac:dyDescent="0.3">
      <c r="B25" s="38">
        <v>18</v>
      </c>
      <c r="C25" s="40">
        <v>5</v>
      </c>
      <c r="D25" s="43">
        <f t="shared" si="0"/>
        <v>0.04</v>
      </c>
      <c r="E25" s="41">
        <f t="shared" si="1"/>
        <v>0.72</v>
      </c>
      <c r="F25" s="42">
        <f t="shared" si="2"/>
        <v>6.1285388162701186E-4</v>
      </c>
    </row>
    <row r="26" spans="2:6" x14ac:dyDescent="0.3">
      <c r="B26" s="38">
        <v>19</v>
      </c>
      <c r="C26" s="40">
        <v>6</v>
      </c>
      <c r="D26" s="43">
        <f t="shared" si="0"/>
        <v>4.8000000000000001E-2</v>
      </c>
      <c r="E26" s="41">
        <f t="shared" si="1"/>
        <v>0.91200000000000003</v>
      </c>
      <c r="F26" s="42">
        <f t="shared" si="2"/>
        <v>7.5730227935603275E-5</v>
      </c>
    </row>
    <row r="27" spans="2:6" ht="15" thickBot="1" x14ac:dyDescent="0.35">
      <c r="B27" s="39">
        <v>20</v>
      </c>
      <c r="C27" s="44">
        <v>11</v>
      </c>
      <c r="D27" s="45">
        <f t="shared" si="0"/>
        <v>8.7999999999999995E-2</v>
      </c>
      <c r="E27" s="41">
        <f t="shared" si="1"/>
        <v>1.7599999999999998</v>
      </c>
      <c r="F27" s="42">
        <f t="shared" si="2"/>
        <v>4.4450351179593317E-6</v>
      </c>
    </row>
    <row r="28" spans="2:6" ht="15" thickBot="1" x14ac:dyDescent="0.35">
      <c r="B28" s="46" t="s">
        <v>17</v>
      </c>
      <c r="C28" s="47">
        <f>SUM(C7:C27)</f>
        <v>125</v>
      </c>
      <c r="D28" s="48">
        <f>SUM(D7:D27)</f>
        <v>1.0000000000000002</v>
      </c>
      <c r="E28" s="49">
        <f>SUM(E7:E27)</f>
        <v>10.800000000000002</v>
      </c>
      <c r="F28" s="49">
        <f>SUM(F7:F27)</f>
        <v>0.99999999999999989</v>
      </c>
    </row>
  </sheetData>
  <mergeCells count="1">
    <mergeCell ref="B2:O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9"/>
  <sheetViews>
    <sheetView zoomScaleNormal="100" workbookViewId="0">
      <selection activeCell="F14" sqref="F14"/>
    </sheetView>
  </sheetViews>
  <sheetFormatPr defaultRowHeight="14.4" x14ac:dyDescent="0.3"/>
  <cols>
    <col min="2" max="2" width="8.88671875" style="20"/>
    <col min="3" max="3" width="15.44140625" style="20" customWidth="1"/>
  </cols>
  <sheetData>
    <row r="2" spans="2:18" x14ac:dyDescent="0.3">
      <c r="C2" s="278" t="s">
        <v>29</v>
      </c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</row>
    <row r="3" spans="2:18" x14ac:dyDescent="0.3"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</row>
    <row r="4" spans="2:18" x14ac:dyDescent="0.3"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</row>
    <row r="6" spans="2:18" ht="15" thickBot="1" x14ac:dyDescent="0.35"/>
    <row r="7" spans="2:18" s="32" customFormat="1" ht="16.2" thickBot="1" x14ac:dyDescent="0.35">
      <c r="B7" s="63" t="s">
        <v>1</v>
      </c>
      <c r="C7" s="64" t="s">
        <v>2</v>
      </c>
    </row>
    <row r="8" spans="2:18" ht="18" thickBot="1" x14ac:dyDescent="0.4">
      <c r="B8" s="65">
        <v>1</v>
      </c>
      <c r="C8" s="66">
        <f>_xlfn.POISSON.DIST(B8,$G$8,FALSE)</f>
        <v>2.683701023220094E-3</v>
      </c>
      <c r="F8" s="115" t="s">
        <v>31</v>
      </c>
      <c r="G8" s="62">
        <v>8</v>
      </c>
    </row>
    <row r="9" spans="2:18" x14ac:dyDescent="0.3">
      <c r="B9" s="65">
        <v>2</v>
      </c>
      <c r="C9" s="66">
        <f t="shared" ref="C9:C27" si="0">_xlfn.POISSON.DIST(B9,$G$8,FALSE)</f>
        <v>1.0734804092880379E-2</v>
      </c>
    </row>
    <row r="10" spans="2:18" x14ac:dyDescent="0.3">
      <c r="B10" s="65">
        <v>3</v>
      </c>
      <c r="C10" s="66">
        <f t="shared" si="0"/>
        <v>2.8626144247681014E-2</v>
      </c>
    </row>
    <row r="11" spans="2:18" x14ac:dyDescent="0.3">
      <c r="B11" s="65">
        <v>4</v>
      </c>
      <c r="C11" s="66">
        <f t="shared" si="0"/>
        <v>5.7252288495362028E-2</v>
      </c>
    </row>
    <row r="12" spans="2:18" x14ac:dyDescent="0.3">
      <c r="B12" s="65">
        <v>5</v>
      </c>
      <c r="C12" s="66">
        <f t="shared" si="0"/>
        <v>9.1603661592579252E-2</v>
      </c>
    </row>
    <row r="13" spans="2:18" x14ac:dyDescent="0.3">
      <c r="B13" s="65">
        <v>6</v>
      </c>
      <c r="C13" s="66">
        <f t="shared" si="0"/>
        <v>0.12213821545677231</v>
      </c>
    </row>
    <row r="14" spans="2:18" x14ac:dyDescent="0.3">
      <c r="B14" s="65">
        <v>7</v>
      </c>
      <c r="C14" s="66">
        <f t="shared" si="0"/>
        <v>0.13958653195059695</v>
      </c>
    </row>
    <row r="15" spans="2:18" x14ac:dyDescent="0.3">
      <c r="B15" s="65">
        <v>8</v>
      </c>
      <c r="C15" s="66">
        <f t="shared" si="0"/>
        <v>0.13958653195059695</v>
      </c>
    </row>
    <row r="16" spans="2:18" x14ac:dyDescent="0.3">
      <c r="B16" s="65">
        <v>9</v>
      </c>
      <c r="C16" s="66">
        <f t="shared" si="0"/>
        <v>0.12407691728941951</v>
      </c>
    </row>
    <row r="17" spans="2:3" x14ac:dyDescent="0.3">
      <c r="B17" s="65">
        <v>10</v>
      </c>
      <c r="C17" s="66">
        <f t="shared" si="0"/>
        <v>9.9261533831535603E-2</v>
      </c>
    </row>
    <row r="18" spans="2:3" x14ac:dyDescent="0.3">
      <c r="B18" s="65">
        <v>11</v>
      </c>
      <c r="C18" s="66">
        <f t="shared" si="0"/>
        <v>7.2190206422934985E-2</v>
      </c>
    </row>
    <row r="19" spans="2:3" x14ac:dyDescent="0.3">
      <c r="B19" s="65">
        <v>12</v>
      </c>
      <c r="C19" s="66">
        <f t="shared" si="0"/>
        <v>4.8126804281956682E-2</v>
      </c>
    </row>
    <row r="20" spans="2:3" x14ac:dyDescent="0.3">
      <c r="B20" s="65">
        <v>13</v>
      </c>
      <c r="C20" s="66">
        <f t="shared" si="0"/>
        <v>2.961649494274254E-2</v>
      </c>
    </row>
    <row r="21" spans="2:3" x14ac:dyDescent="0.3">
      <c r="B21" s="65">
        <v>14</v>
      </c>
      <c r="C21" s="66">
        <f t="shared" si="0"/>
        <v>1.6923711395852893E-2</v>
      </c>
    </row>
    <row r="22" spans="2:3" x14ac:dyDescent="0.3">
      <c r="B22" s="65">
        <v>15</v>
      </c>
      <c r="C22" s="66">
        <f t="shared" si="0"/>
        <v>9.0259794111215482E-3</v>
      </c>
    </row>
    <row r="23" spans="2:3" x14ac:dyDescent="0.3">
      <c r="B23" s="65">
        <v>16</v>
      </c>
      <c r="C23" s="66">
        <f t="shared" si="0"/>
        <v>4.5129897055607724E-3</v>
      </c>
    </row>
    <row r="24" spans="2:3" x14ac:dyDescent="0.3">
      <c r="B24" s="65">
        <v>17</v>
      </c>
      <c r="C24" s="66">
        <f t="shared" si="0"/>
        <v>2.1237598614403594E-3</v>
      </c>
    </row>
    <row r="25" spans="2:3" x14ac:dyDescent="0.3">
      <c r="B25" s="65">
        <v>18</v>
      </c>
      <c r="C25" s="66">
        <f t="shared" si="0"/>
        <v>9.4389327175127167E-4</v>
      </c>
    </row>
    <row r="26" spans="2:3" x14ac:dyDescent="0.3">
      <c r="B26" s="65">
        <v>19</v>
      </c>
      <c r="C26" s="66">
        <f t="shared" si="0"/>
        <v>3.9742874600053648E-4</v>
      </c>
    </row>
    <row r="27" spans="2:3" ht="15" thickBot="1" x14ac:dyDescent="0.35">
      <c r="B27" s="67">
        <v>20</v>
      </c>
      <c r="C27" s="66">
        <f t="shared" si="0"/>
        <v>1.589714984002141E-4</v>
      </c>
    </row>
    <row r="28" spans="2:3" ht="15" thickBot="1" x14ac:dyDescent="0.35">
      <c r="B28" s="68" t="s">
        <v>17</v>
      </c>
      <c r="C28" s="49">
        <f>SUM(C8:C27)</f>
        <v>0.99957056946840583</v>
      </c>
    </row>
    <row r="29" spans="2:3" ht="16.2" thickBot="1" x14ac:dyDescent="0.35">
      <c r="C29" s="69" t="s">
        <v>30</v>
      </c>
    </row>
  </sheetData>
  <mergeCells count="1">
    <mergeCell ref="C2:R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9"/>
  <sheetViews>
    <sheetView workbookViewId="0">
      <selection activeCell="D32" sqref="D32"/>
    </sheetView>
  </sheetViews>
  <sheetFormatPr defaultRowHeight="14.4" x14ac:dyDescent="0.3"/>
  <cols>
    <col min="1" max="9" width="8.88671875" style="20"/>
    <col min="10" max="10" width="18.33203125" style="20" customWidth="1"/>
    <col min="11" max="16384" width="8.88671875" style="20"/>
  </cols>
  <sheetData>
    <row r="1" spans="2:19" ht="15" thickBot="1" x14ac:dyDescent="0.35"/>
    <row r="2" spans="2:19" x14ac:dyDescent="0.3">
      <c r="C2" s="280" t="s">
        <v>32</v>
      </c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2"/>
    </row>
    <row r="3" spans="2:19" x14ac:dyDescent="0.3">
      <c r="C3" s="283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5"/>
    </row>
    <row r="4" spans="2:19" ht="15" thickBot="1" x14ac:dyDescent="0.35">
      <c r="C4" s="286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8"/>
    </row>
    <row r="7" spans="2:19" ht="15" thickBot="1" x14ac:dyDescent="0.35"/>
    <row r="8" spans="2:19" ht="18" thickBot="1" x14ac:dyDescent="0.4">
      <c r="B8" s="70" t="s">
        <v>1</v>
      </c>
      <c r="C8" s="71" t="s">
        <v>21</v>
      </c>
      <c r="I8" s="79" t="s">
        <v>34</v>
      </c>
      <c r="J8" s="80" t="s">
        <v>35</v>
      </c>
    </row>
    <row r="9" spans="2:19" ht="15" thickBot="1" x14ac:dyDescent="0.35">
      <c r="B9" s="72">
        <v>1</v>
      </c>
      <c r="C9" s="72">
        <v>8</v>
      </c>
      <c r="F9" s="77" t="s">
        <v>33</v>
      </c>
      <c r="G9" s="78">
        <f>(C29/B28)</f>
        <v>12.5</v>
      </c>
      <c r="I9" s="81">
        <v>1</v>
      </c>
      <c r="J9" s="82">
        <f>_xlfn.POISSON.DIST(I9,$G$9,FALSE)</f>
        <v>4.6583164650983397E-5</v>
      </c>
    </row>
    <row r="10" spans="2:19" x14ac:dyDescent="0.3">
      <c r="B10" s="73">
        <v>2</v>
      </c>
      <c r="C10" s="73">
        <v>6</v>
      </c>
      <c r="I10" s="81">
        <v>2</v>
      </c>
      <c r="J10" s="83">
        <f t="shared" ref="J10:J28" si="0">_xlfn.POISSON.DIST(I10,$G$9,FALSE)</f>
        <v>2.9114477906864642E-4</v>
      </c>
    </row>
    <row r="11" spans="2:19" x14ac:dyDescent="0.3">
      <c r="B11" s="73">
        <v>3</v>
      </c>
      <c r="C11" s="73">
        <v>4</v>
      </c>
      <c r="I11" s="81">
        <v>3</v>
      </c>
      <c r="J11" s="83">
        <f t="shared" si="0"/>
        <v>1.2131032461193594E-3</v>
      </c>
    </row>
    <row r="12" spans="2:19" x14ac:dyDescent="0.3">
      <c r="B12" s="73">
        <v>4</v>
      </c>
      <c r="C12" s="73">
        <v>9</v>
      </c>
      <c r="I12" s="81">
        <v>4</v>
      </c>
      <c r="J12" s="83">
        <f t="shared" si="0"/>
        <v>3.7909476441229982E-3</v>
      </c>
    </row>
    <row r="13" spans="2:19" x14ac:dyDescent="0.3">
      <c r="B13" s="73">
        <v>5</v>
      </c>
      <c r="C13" s="73">
        <v>11</v>
      </c>
      <c r="I13" s="81">
        <v>6</v>
      </c>
      <c r="J13" s="83">
        <f t="shared" si="0"/>
        <v>1.9744518979807286E-2</v>
      </c>
    </row>
    <row r="14" spans="2:19" x14ac:dyDescent="0.3">
      <c r="B14" s="73">
        <v>6</v>
      </c>
      <c r="C14" s="73">
        <v>1</v>
      </c>
      <c r="I14" s="81">
        <v>8</v>
      </c>
      <c r="J14" s="83">
        <f t="shared" si="0"/>
        <v>5.5090733760622963E-2</v>
      </c>
    </row>
    <row r="15" spans="2:19" x14ac:dyDescent="0.3">
      <c r="B15" s="73">
        <v>7</v>
      </c>
      <c r="C15" s="73">
        <v>17</v>
      </c>
      <c r="I15" s="81">
        <v>9</v>
      </c>
      <c r="J15" s="83">
        <f t="shared" si="0"/>
        <v>7.6514908000865245E-2</v>
      </c>
    </row>
    <row r="16" spans="2:19" x14ac:dyDescent="0.3">
      <c r="B16" s="73">
        <v>8</v>
      </c>
      <c r="C16" s="73">
        <v>3</v>
      </c>
      <c r="I16" s="81">
        <v>10</v>
      </c>
      <c r="J16" s="83">
        <f t="shared" si="0"/>
        <v>9.5643635001081556E-2</v>
      </c>
    </row>
    <row r="17" spans="2:10" x14ac:dyDescent="0.3">
      <c r="B17" s="73">
        <v>9</v>
      </c>
      <c r="C17" s="73">
        <v>12</v>
      </c>
      <c r="I17" s="81">
        <v>11</v>
      </c>
      <c r="J17" s="83">
        <f t="shared" si="0"/>
        <v>0.10868594886486541</v>
      </c>
    </row>
    <row r="18" spans="2:10" x14ac:dyDescent="0.3">
      <c r="B18" s="73">
        <v>10</v>
      </c>
      <c r="C18" s="73">
        <v>18</v>
      </c>
      <c r="I18" s="81">
        <v>12</v>
      </c>
      <c r="J18" s="83">
        <f t="shared" si="0"/>
        <v>0.11321453006756814</v>
      </c>
    </row>
    <row r="19" spans="2:10" x14ac:dyDescent="0.3">
      <c r="B19" s="73">
        <v>11</v>
      </c>
      <c r="C19" s="73">
        <v>2</v>
      </c>
      <c r="I19" s="81">
        <v>13</v>
      </c>
      <c r="J19" s="83">
        <f t="shared" si="0"/>
        <v>0.10886012506496937</v>
      </c>
    </row>
    <row r="20" spans="2:10" x14ac:dyDescent="0.3">
      <c r="B20" s="73">
        <v>12</v>
      </c>
      <c r="C20" s="73">
        <v>19</v>
      </c>
      <c r="I20" s="81">
        <v>14</v>
      </c>
      <c r="J20" s="83">
        <f t="shared" si="0"/>
        <v>9.7196540236579781E-2</v>
      </c>
    </row>
    <row r="21" spans="2:10" x14ac:dyDescent="0.3">
      <c r="B21" s="73">
        <v>13</v>
      </c>
      <c r="C21" s="73">
        <v>20</v>
      </c>
      <c r="I21" s="81">
        <v>15</v>
      </c>
      <c r="J21" s="83">
        <f t="shared" si="0"/>
        <v>8.0997116863816512E-2</v>
      </c>
    </row>
    <row r="22" spans="2:10" x14ac:dyDescent="0.3">
      <c r="B22" s="73">
        <v>14</v>
      </c>
      <c r="C22" s="73">
        <v>15</v>
      </c>
      <c r="I22" s="81">
        <v>17</v>
      </c>
      <c r="J22" s="83">
        <f t="shared" si="0"/>
        <v>4.6528674669012234E-2</v>
      </c>
    </row>
    <row r="23" spans="2:10" x14ac:dyDescent="0.3">
      <c r="B23" s="73">
        <v>15</v>
      </c>
      <c r="C23" s="73">
        <v>22</v>
      </c>
      <c r="I23" s="81">
        <v>18</v>
      </c>
      <c r="J23" s="83">
        <f t="shared" si="0"/>
        <v>3.2311579631258497E-2</v>
      </c>
    </row>
    <row r="24" spans="2:10" x14ac:dyDescent="0.3">
      <c r="B24" s="73">
        <v>16</v>
      </c>
      <c r="C24" s="73">
        <v>14</v>
      </c>
      <c r="I24" s="81">
        <v>19</v>
      </c>
      <c r="J24" s="83">
        <f t="shared" si="0"/>
        <v>2.1257618178459531E-2</v>
      </c>
    </row>
    <row r="25" spans="2:10" x14ac:dyDescent="0.3">
      <c r="B25" s="73">
        <v>17</v>
      </c>
      <c r="C25" s="73">
        <v>25</v>
      </c>
      <c r="I25" s="81">
        <v>20</v>
      </c>
      <c r="J25" s="83">
        <f t="shared" si="0"/>
        <v>1.3286011361537196E-2</v>
      </c>
    </row>
    <row r="26" spans="2:10" x14ac:dyDescent="0.3">
      <c r="B26" s="73">
        <v>18</v>
      </c>
      <c r="C26" s="73">
        <v>10</v>
      </c>
      <c r="I26" s="81">
        <v>21</v>
      </c>
      <c r="J26" s="83">
        <f t="shared" si="0"/>
        <v>7.9083400961531009E-3</v>
      </c>
    </row>
    <row r="27" spans="2:10" x14ac:dyDescent="0.3">
      <c r="B27" s="73">
        <v>19</v>
      </c>
      <c r="C27" s="73">
        <v>21</v>
      </c>
      <c r="I27" s="81">
        <v>22</v>
      </c>
      <c r="J27" s="83">
        <f t="shared" si="0"/>
        <v>4.49337505463244E-3</v>
      </c>
    </row>
    <row r="28" spans="2:10" ht="15" thickBot="1" x14ac:dyDescent="0.35">
      <c r="B28" s="74">
        <v>20</v>
      </c>
      <c r="C28" s="73">
        <v>13</v>
      </c>
      <c r="I28" s="84">
        <v>25</v>
      </c>
      <c r="J28" s="85">
        <f t="shared" si="0"/>
        <v>6.359509531578977E-4</v>
      </c>
    </row>
    <row r="29" spans="2:10" ht="15" thickBot="1" x14ac:dyDescent="0.35">
      <c r="B29" s="75" t="s">
        <v>17</v>
      </c>
      <c r="C29" s="76">
        <f>SUM(C9:C28)</f>
        <v>250</v>
      </c>
      <c r="I29" s="86" t="s">
        <v>17</v>
      </c>
      <c r="J29" s="87">
        <f>SUM(J9:J28)</f>
        <v>0.88771138561834917</v>
      </c>
    </row>
  </sheetData>
  <sortState ref="I9:I28">
    <sortCondition ref="I9"/>
  </sortState>
  <mergeCells count="1">
    <mergeCell ref="C2:S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2"/>
  <sheetViews>
    <sheetView workbookViewId="0">
      <selection activeCell="G20" sqref="G20"/>
    </sheetView>
  </sheetViews>
  <sheetFormatPr defaultRowHeight="14.4" x14ac:dyDescent="0.3"/>
  <cols>
    <col min="2" max="2" width="8.88671875" style="20"/>
    <col min="3" max="3" width="6.88671875" style="20" customWidth="1"/>
    <col min="4" max="4" width="10.109375" customWidth="1"/>
    <col min="5" max="5" width="9.44140625" customWidth="1"/>
    <col min="7" max="7" width="12.109375" customWidth="1"/>
    <col min="9" max="9" width="7" customWidth="1"/>
    <col min="10" max="10" width="9.88671875" customWidth="1"/>
  </cols>
  <sheetData>
    <row r="1" spans="2:22" ht="15" thickBot="1" x14ac:dyDescent="0.35"/>
    <row r="2" spans="2:22" ht="15" thickBot="1" x14ac:dyDescent="0.35">
      <c r="B2" s="93"/>
      <c r="C2" s="94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6"/>
    </row>
    <row r="3" spans="2:22" x14ac:dyDescent="0.3">
      <c r="B3" s="97"/>
      <c r="C3" s="98"/>
      <c r="D3" s="298" t="s">
        <v>36</v>
      </c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300"/>
      <c r="V3" s="99"/>
    </row>
    <row r="4" spans="2:22" ht="18" customHeight="1" thickBot="1" x14ac:dyDescent="0.35">
      <c r="B4" s="97"/>
      <c r="C4" s="98"/>
      <c r="D4" s="301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3"/>
      <c r="V4" s="99"/>
    </row>
    <row r="5" spans="2:22" x14ac:dyDescent="0.3">
      <c r="B5" s="97"/>
      <c r="C5" s="98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99"/>
    </row>
    <row r="6" spans="2:22" x14ac:dyDescent="0.3">
      <c r="B6" s="97"/>
      <c r="C6" s="98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99"/>
    </row>
    <row r="7" spans="2:22" ht="15" thickBot="1" x14ac:dyDescent="0.35">
      <c r="B7" s="97"/>
      <c r="C7" s="98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99"/>
    </row>
    <row r="8" spans="2:22" x14ac:dyDescent="0.3">
      <c r="B8" s="97"/>
      <c r="C8" s="98"/>
      <c r="D8" s="100"/>
      <c r="E8" s="100"/>
      <c r="F8" s="304" t="s">
        <v>45</v>
      </c>
      <c r="G8" s="305"/>
      <c r="H8" s="305"/>
      <c r="I8" s="305"/>
      <c r="J8" s="305"/>
      <c r="K8" s="305"/>
      <c r="L8" s="305"/>
      <c r="M8" s="305"/>
      <c r="N8" s="305"/>
      <c r="O8" s="305"/>
      <c r="P8" s="305"/>
      <c r="Q8" s="306"/>
      <c r="R8" s="100"/>
      <c r="S8" s="100"/>
      <c r="T8" s="100"/>
      <c r="U8" s="100"/>
      <c r="V8" s="99"/>
    </row>
    <row r="9" spans="2:22" ht="15" thickBot="1" x14ac:dyDescent="0.35">
      <c r="B9" s="97"/>
      <c r="C9" s="98"/>
      <c r="D9" s="100"/>
      <c r="E9" s="100"/>
      <c r="F9" s="307"/>
      <c r="G9" s="308"/>
      <c r="H9" s="308"/>
      <c r="I9" s="308"/>
      <c r="J9" s="308"/>
      <c r="K9" s="308"/>
      <c r="L9" s="308"/>
      <c r="M9" s="308"/>
      <c r="N9" s="308"/>
      <c r="O9" s="308"/>
      <c r="P9" s="308"/>
      <c r="Q9" s="309"/>
      <c r="R9" s="100"/>
      <c r="S9" s="100"/>
      <c r="T9" s="100"/>
      <c r="U9" s="100"/>
      <c r="V9" s="99"/>
    </row>
    <row r="10" spans="2:22" ht="15" thickBot="1" x14ac:dyDescent="0.35">
      <c r="B10" s="97"/>
      <c r="C10" s="98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99"/>
    </row>
    <row r="11" spans="2:22" ht="15" thickBot="1" x14ac:dyDescent="0.35">
      <c r="B11" s="97"/>
      <c r="C11" s="98"/>
      <c r="D11" s="100"/>
      <c r="E11" s="100"/>
      <c r="F11" s="105" t="s">
        <v>34</v>
      </c>
      <c r="G11" s="106" t="s">
        <v>41</v>
      </c>
      <c r="H11" s="100"/>
      <c r="I11" s="295" t="s">
        <v>37</v>
      </c>
      <c r="J11" s="296"/>
      <c r="K11" s="296"/>
      <c r="L11" s="296"/>
      <c r="M11" s="297"/>
      <c r="N11" s="90" t="s">
        <v>44</v>
      </c>
      <c r="O11" s="110">
        <v>0.5</v>
      </c>
      <c r="P11" s="100"/>
      <c r="Q11" s="100"/>
      <c r="R11" s="100"/>
      <c r="S11" s="100"/>
      <c r="T11" s="100"/>
      <c r="U11" s="100"/>
      <c r="V11" s="99"/>
    </row>
    <row r="12" spans="2:22" x14ac:dyDescent="0.3">
      <c r="B12" s="97"/>
      <c r="C12" s="98"/>
      <c r="D12" s="100"/>
      <c r="E12" s="100"/>
      <c r="F12" s="107">
        <v>7</v>
      </c>
      <c r="G12" s="107">
        <f>_xlfn.BINOM.DIST(F12,$O$13,$O$11,FALSE)</f>
        <v>0.11718750000000003</v>
      </c>
      <c r="H12" s="100"/>
      <c r="I12" s="289" t="s">
        <v>38</v>
      </c>
      <c r="J12" s="290"/>
      <c r="K12" s="290"/>
      <c r="L12" s="290"/>
      <c r="M12" s="291"/>
      <c r="N12" s="91" t="s">
        <v>39</v>
      </c>
      <c r="O12" s="111">
        <v>0.5</v>
      </c>
      <c r="P12" s="100"/>
      <c r="Q12" s="100"/>
      <c r="R12" s="100"/>
      <c r="S12" s="100"/>
      <c r="T12" s="100"/>
      <c r="U12" s="100"/>
      <c r="V12" s="99"/>
    </row>
    <row r="13" spans="2:22" ht="15" thickBot="1" x14ac:dyDescent="0.35">
      <c r="B13" s="97"/>
      <c r="C13" s="98"/>
      <c r="D13" s="100"/>
      <c r="E13" s="100"/>
      <c r="F13" s="108">
        <v>8</v>
      </c>
      <c r="G13" s="108">
        <f>_xlfn.BINOM.DIST(F13,$O$13,$O$11,FALSE)</f>
        <v>4.3945312499999986E-2</v>
      </c>
      <c r="H13" s="100"/>
      <c r="I13" s="292" t="s">
        <v>40</v>
      </c>
      <c r="J13" s="293"/>
      <c r="K13" s="293"/>
      <c r="L13" s="293"/>
      <c r="M13" s="294"/>
      <c r="N13" s="92" t="s">
        <v>43</v>
      </c>
      <c r="O13" s="112">
        <v>10</v>
      </c>
      <c r="P13" s="100"/>
      <c r="Q13" s="100"/>
      <c r="R13" s="100"/>
      <c r="S13" s="100"/>
      <c r="T13" s="100"/>
      <c r="U13" s="100"/>
      <c r="V13" s="99"/>
    </row>
    <row r="14" spans="2:22" x14ac:dyDescent="0.3">
      <c r="B14" s="97"/>
      <c r="C14" s="98"/>
      <c r="D14" s="100"/>
      <c r="E14" s="100"/>
      <c r="F14" s="108">
        <v>9</v>
      </c>
      <c r="G14" s="108">
        <f>_xlfn.BINOM.DIST(F14,$O$13,$O$11,FALSE)</f>
        <v>9.7656250000000017E-3</v>
      </c>
      <c r="H14" s="100"/>
      <c r="I14" s="100"/>
      <c r="J14" s="100"/>
      <c r="K14" s="100"/>
      <c r="L14" s="100"/>
      <c r="M14" s="100"/>
      <c r="N14" s="100"/>
      <c r="O14" s="113"/>
      <c r="P14" s="100"/>
      <c r="Q14" s="100"/>
      <c r="R14" s="100"/>
      <c r="S14" s="100"/>
      <c r="T14" s="100"/>
      <c r="U14" s="100"/>
      <c r="V14" s="99"/>
    </row>
    <row r="15" spans="2:22" ht="15" thickBot="1" x14ac:dyDescent="0.35">
      <c r="B15" s="97"/>
      <c r="C15" s="98"/>
      <c r="D15" s="100"/>
      <c r="E15" s="100"/>
      <c r="F15" s="109">
        <v>10</v>
      </c>
      <c r="G15" s="109">
        <f>_xlfn.BINOM.DIST(F15,$O$13,$O$11,FALSE)</f>
        <v>9.765625E-4</v>
      </c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99"/>
    </row>
    <row r="16" spans="2:22" ht="15" thickBot="1" x14ac:dyDescent="0.35">
      <c r="B16" s="97"/>
      <c r="C16" s="98"/>
      <c r="D16" s="100"/>
      <c r="E16" s="100"/>
      <c r="F16" s="88" t="s">
        <v>42</v>
      </c>
      <c r="G16" s="89">
        <f>SUM(G12:G15)</f>
        <v>0.171875</v>
      </c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99"/>
    </row>
    <row r="17" spans="2:22" x14ac:dyDescent="0.3">
      <c r="B17" s="97"/>
      <c r="C17" s="98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99"/>
    </row>
    <row r="18" spans="2:22" x14ac:dyDescent="0.3">
      <c r="B18" s="97"/>
      <c r="C18" s="98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99"/>
    </row>
    <row r="19" spans="2:22" x14ac:dyDescent="0.3">
      <c r="B19" s="97"/>
      <c r="C19" s="98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99"/>
    </row>
    <row r="20" spans="2:22" x14ac:dyDescent="0.3">
      <c r="B20" s="97"/>
      <c r="C20" s="98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99"/>
    </row>
    <row r="21" spans="2:22" x14ac:dyDescent="0.3">
      <c r="B21" s="97"/>
      <c r="C21" s="98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99"/>
    </row>
    <row r="22" spans="2:22" x14ac:dyDescent="0.3">
      <c r="B22" s="97"/>
      <c r="C22" s="98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99"/>
    </row>
    <row r="23" spans="2:22" x14ac:dyDescent="0.3">
      <c r="B23" s="97"/>
      <c r="C23" s="98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99"/>
    </row>
    <row r="24" spans="2:22" x14ac:dyDescent="0.3">
      <c r="B24" s="97"/>
      <c r="C24" s="98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99"/>
    </row>
    <row r="25" spans="2:22" x14ac:dyDescent="0.3">
      <c r="B25" s="97"/>
      <c r="C25" s="98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99"/>
    </row>
    <row r="26" spans="2:22" x14ac:dyDescent="0.3">
      <c r="B26" s="97"/>
      <c r="C26" s="98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99"/>
    </row>
    <row r="27" spans="2:22" x14ac:dyDescent="0.3">
      <c r="B27" s="97"/>
      <c r="C27" s="98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99"/>
    </row>
    <row r="28" spans="2:22" x14ac:dyDescent="0.3">
      <c r="B28" s="97"/>
      <c r="C28" s="98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99"/>
    </row>
    <row r="29" spans="2:22" x14ac:dyDescent="0.3">
      <c r="B29" s="97"/>
      <c r="C29" s="98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99"/>
    </row>
    <row r="30" spans="2:22" x14ac:dyDescent="0.3">
      <c r="B30" s="97"/>
      <c r="C30" s="98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99"/>
    </row>
    <row r="31" spans="2:22" x14ac:dyDescent="0.3">
      <c r="B31" s="97"/>
      <c r="C31" s="98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99"/>
    </row>
    <row r="32" spans="2:22" ht="15" thickBot="1" x14ac:dyDescent="0.35">
      <c r="B32" s="101"/>
      <c r="C32" s="102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4"/>
    </row>
  </sheetData>
  <mergeCells count="5">
    <mergeCell ref="I12:M12"/>
    <mergeCell ref="I13:M13"/>
    <mergeCell ref="I11:M11"/>
    <mergeCell ref="D3:U4"/>
    <mergeCell ref="F8:Q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W115"/>
  <sheetViews>
    <sheetView topLeftCell="D1" workbookViewId="0">
      <selection activeCell="W16" sqref="W16"/>
    </sheetView>
  </sheetViews>
  <sheetFormatPr defaultRowHeight="14.4" x14ac:dyDescent="0.3"/>
  <cols>
    <col min="1" max="6" width="8.88671875" style="20"/>
    <col min="7" max="7" width="9.44140625" style="20" customWidth="1"/>
    <col min="8" max="8" width="18" style="20" customWidth="1"/>
    <col min="9" max="9" width="8.88671875" style="20"/>
    <col min="10" max="10" width="10.77734375" style="20" customWidth="1"/>
    <col min="11" max="11" width="11.88671875" style="20" customWidth="1"/>
    <col min="12" max="20" width="8.88671875" style="20"/>
    <col min="21" max="21" width="10.109375" style="20" customWidth="1"/>
    <col min="22" max="16384" width="8.88671875" style="20"/>
  </cols>
  <sheetData>
    <row r="2" spans="6:23" ht="15" thickBot="1" x14ac:dyDescent="0.35"/>
    <row r="3" spans="6:23" x14ac:dyDescent="0.3">
      <c r="F3" s="314" t="s">
        <v>52</v>
      </c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316"/>
    </row>
    <row r="4" spans="6:23" ht="15" thickBot="1" x14ac:dyDescent="0.35">
      <c r="F4" s="317"/>
      <c r="G4" s="318"/>
      <c r="H4" s="318"/>
      <c r="I4" s="318"/>
      <c r="J4" s="318"/>
      <c r="K4" s="318"/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9"/>
    </row>
    <row r="5" spans="6:23" ht="15" thickBot="1" x14ac:dyDescent="0.35"/>
    <row r="6" spans="6:23" ht="14.4" customHeight="1" x14ac:dyDescent="0.3">
      <c r="F6" s="320" t="s">
        <v>48</v>
      </c>
      <c r="G6" s="321"/>
      <c r="H6" s="321"/>
      <c r="I6" s="321"/>
      <c r="J6" s="321"/>
      <c r="K6" s="321"/>
      <c r="L6" s="321"/>
      <c r="M6" s="321"/>
      <c r="N6" s="321"/>
      <c r="O6" s="321"/>
      <c r="P6" s="321"/>
      <c r="Q6" s="321"/>
      <c r="R6" s="321"/>
      <c r="S6" s="321"/>
      <c r="T6" s="321"/>
      <c r="U6" s="321"/>
      <c r="V6" s="321"/>
      <c r="W6" s="322"/>
    </row>
    <row r="7" spans="6:23" ht="14.4" customHeight="1" thickBot="1" x14ac:dyDescent="0.35">
      <c r="F7" s="323"/>
      <c r="G7" s="324"/>
      <c r="H7" s="324"/>
      <c r="I7" s="324"/>
      <c r="J7" s="324"/>
      <c r="K7" s="324"/>
      <c r="L7" s="324"/>
      <c r="M7" s="324"/>
      <c r="N7" s="324"/>
      <c r="O7" s="324"/>
      <c r="P7" s="324"/>
      <c r="Q7" s="324"/>
      <c r="R7" s="324"/>
      <c r="S7" s="324"/>
      <c r="T7" s="324"/>
      <c r="U7" s="324"/>
      <c r="V7" s="324"/>
      <c r="W7" s="325"/>
    </row>
    <row r="8" spans="6:23" ht="15" thickBot="1" x14ac:dyDescent="0.35"/>
    <row r="9" spans="6:23" ht="15" thickBot="1" x14ac:dyDescent="0.35">
      <c r="G9" s="329" t="s">
        <v>173</v>
      </c>
      <c r="H9" s="330"/>
      <c r="I9" s="330"/>
      <c r="J9" s="330"/>
      <c r="K9" s="331"/>
      <c r="Q9" s="326" t="s">
        <v>51</v>
      </c>
      <c r="R9" s="327"/>
      <c r="S9" s="327"/>
      <c r="T9" s="327"/>
      <c r="U9" s="328"/>
      <c r="V9" s="258">
        <f>(0.5)^6</f>
        <v>1.5625E-2</v>
      </c>
    </row>
    <row r="10" spans="6:23" ht="15" thickBot="1" x14ac:dyDescent="0.35">
      <c r="Q10" s="310" t="s">
        <v>46</v>
      </c>
      <c r="R10" s="311"/>
      <c r="S10" s="311"/>
      <c r="T10" s="311"/>
      <c r="U10" s="311"/>
      <c r="V10" s="259">
        <v>6400</v>
      </c>
    </row>
    <row r="11" spans="6:23" ht="16.2" thickBot="1" x14ac:dyDescent="0.35">
      <c r="Q11" s="312" t="s">
        <v>47</v>
      </c>
      <c r="R11" s="313"/>
      <c r="S11" s="313"/>
      <c r="T11" s="313"/>
      <c r="U11" s="313"/>
      <c r="V11" s="260">
        <f>(V10*V9)</f>
        <v>100</v>
      </c>
    </row>
    <row r="12" spans="6:23" ht="15" thickBot="1" x14ac:dyDescent="0.35">
      <c r="U12" s="261" t="s">
        <v>50</v>
      </c>
      <c r="V12" s="262">
        <v>100</v>
      </c>
    </row>
    <row r="13" spans="6:23" ht="15" thickBot="1" x14ac:dyDescent="0.35">
      <c r="G13" s="249" t="s">
        <v>1</v>
      </c>
      <c r="H13" s="250" t="s">
        <v>2</v>
      </c>
    </row>
    <row r="14" spans="6:23" x14ac:dyDescent="0.3">
      <c r="G14" s="251">
        <v>0</v>
      </c>
      <c r="H14" s="252">
        <f>_xlfn.POISSON.DIST(G14,$V$11,FALSE)</f>
        <v>3.7200759760208361E-44</v>
      </c>
    </row>
    <row r="15" spans="6:23" x14ac:dyDescent="0.3">
      <c r="G15" s="253">
        <v>1</v>
      </c>
      <c r="H15" s="254">
        <f t="shared" ref="H15:H78" si="0">_xlfn.POISSON.DIST(G15,$V$11,FALSE)</f>
        <v>3.7200759760208376E-42</v>
      </c>
    </row>
    <row r="16" spans="6:23" x14ac:dyDescent="0.3">
      <c r="G16" s="253">
        <v>2</v>
      </c>
      <c r="H16" s="254">
        <f t="shared" si="0"/>
        <v>1.8600379880104138E-40</v>
      </c>
    </row>
    <row r="17" spans="7:15" x14ac:dyDescent="0.3">
      <c r="G17" s="253">
        <v>3</v>
      </c>
      <c r="H17" s="254">
        <f t="shared" si="0"/>
        <v>6.2001266267014385E-39</v>
      </c>
    </row>
    <row r="18" spans="7:15" x14ac:dyDescent="0.3">
      <c r="G18" s="253">
        <v>4</v>
      </c>
      <c r="H18" s="254">
        <f t="shared" si="0"/>
        <v>1.5500316566753289E-37</v>
      </c>
    </row>
    <row r="19" spans="7:15" x14ac:dyDescent="0.3">
      <c r="G19" s="253">
        <v>5</v>
      </c>
      <c r="H19" s="254">
        <f t="shared" si="0"/>
        <v>3.1000633133506985E-36</v>
      </c>
    </row>
    <row r="20" spans="7:15" x14ac:dyDescent="0.3">
      <c r="G20" s="253">
        <v>6</v>
      </c>
      <c r="H20" s="254">
        <f t="shared" si="0"/>
        <v>5.166772188917836E-35</v>
      </c>
    </row>
    <row r="21" spans="7:15" x14ac:dyDescent="0.3">
      <c r="G21" s="253">
        <v>7</v>
      </c>
      <c r="H21" s="254">
        <f t="shared" si="0"/>
        <v>7.3811031270255183E-34</v>
      </c>
    </row>
    <row r="22" spans="7:15" x14ac:dyDescent="0.3">
      <c r="G22" s="253">
        <v>8</v>
      </c>
      <c r="H22" s="254">
        <f t="shared" si="0"/>
        <v>9.2263789087817849E-33</v>
      </c>
    </row>
    <row r="23" spans="7:15" x14ac:dyDescent="0.3">
      <c r="G23" s="253">
        <v>9</v>
      </c>
      <c r="H23" s="254">
        <f t="shared" si="0"/>
        <v>1.0251532120868739E-31</v>
      </c>
    </row>
    <row r="24" spans="7:15" x14ac:dyDescent="0.3">
      <c r="G24" s="253">
        <v>10</v>
      </c>
      <c r="H24" s="254">
        <f t="shared" si="0"/>
        <v>1.0251532120868618E-30</v>
      </c>
    </row>
    <row r="25" spans="7:15" x14ac:dyDescent="0.3">
      <c r="G25" s="253">
        <v>11</v>
      </c>
      <c r="H25" s="254">
        <f t="shared" si="0"/>
        <v>9.319574655335262E-30</v>
      </c>
    </row>
    <row r="26" spans="7:15" x14ac:dyDescent="0.3">
      <c r="G26" s="253">
        <v>12</v>
      </c>
      <c r="H26" s="254">
        <f t="shared" si="0"/>
        <v>7.7663122127793072E-29</v>
      </c>
    </row>
    <row r="27" spans="7:15" x14ac:dyDescent="0.3">
      <c r="G27" s="253">
        <v>13</v>
      </c>
      <c r="H27" s="254">
        <f t="shared" si="0"/>
        <v>5.974086317522533E-28</v>
      </c>
      <c r="O27" s="20" t="s">
        <v>49</v>
      </c>
    </row>
    <row r="28" spans="7:15" x14ac:dyDescent="0.3">
      <c r="G28" s="253">
        <v>14</v>
      </c>
      <c r="H28" s="254">
        <f t="shared" si="0"/>
        <v>4.2672045125160967E-27</v>
      </c>
    </row>
    <row r="29" spans="7:15" x14ac:dyDescent="0.3">
      <c r="G29" s="253">
        <v>15</v>
      </c>
      <c r="H29" s="254">
        <f t="shared" si="0"/>
        <v>2.8448030083440757E-26</v>
      </c>
    </row>
    <row r="30" spans="7:15" x14ac:dyDescent="0.3">
      <c r="G30" s="253">
        <v>16</v>
      </c>
      <c r="H30" s="254">
        <f t="shared" si="0"/>
        <v>1.7780018802150439E-25</v>
      </c>
    </row>
    <row r="31" spans="7:15" x14ac:dyDescent="0.3">
      <c r="G31" s="253">
        <v>17</v>
      </c>
      <c r="H31" s="254">
        <f t="shared" si="0"/>
        <v>1.0458834589500228E-24</v>
      </c>
    </row>
    <row r="32" spans="7:15" x14ac:dyDescent="0.3">
      <c r="G32" s="253">
        <v>18</v>
      </c>
      <c r="H32" s="254">
        <f t="shared" si="0"/>
        <v>5.8104636608334731E-24</v>
      </c>
    </row>
    <row r="33" spans="7:8" x14ac:dyDescent="0.3">
      <c r="G33" s="253">
        <v>19</v>
      </c>
      <c r="H33" s="254">
        <f t="shared" si="0"/>
        <v>3.058138768859721E-23</v>
      </c>
    </row>
    <row r="34" spans="7:8" x14ac:dyDescent="0.3">
      <c r="G34" s="253">
        <v>20</v>
      </c>
      <c r="H34" s="254">
        <f t="shared" si="0"/>
        <v>1.5290693844298628E-22</v>
      </c>
    </row>
    <row r="35" spans="7:8" x14ac:dyDescent="0.3">
      <c r="G35" s="253">
        <v>21</v>
      </c>
      <c r="H35" s="254">
        <f t="shared" si="0"/>
        <v>7.2812827829993665E-22</v>
      </c>
    </row>
    <row r="36" spans="7:8" x14ac:dyDescent="0.3">
      <c r="G36" s="253">
        <v>22</v>
      </c>
      <c r="H36" s="254">
        <f t="shared" si="0"/>
        <v>3.3096739922724415E-21</v>
      </c>
    </row>
    <row r="37" spans="7:8" x14ac:dyDescent="0.3">
      <c r="G37" s="253">
        <v>23</v>
      </c>
      <c r="H37" s="254">
        <f t="shared" si="0"/>
        <v>1.4389886922923661E-20</v>
      </c>
    </row>
    <row r="38" spans="7:8" x14ac:dyDescent="0.3">
      <c r="G38" s="253">
        <v>24</v>
      </c>
      <c r="H38" s="254">
        <f t="shared" si="0"/>
        <v>5.9957862178848842E-20</v>
      </c>
    </row>
    <row r="39" spans="7:8" x14ac:dyDescent="0.3">
      <c r="G39" s="253">
        <v>25</v>
      </c>
      <c r="H39" s="254">
        <f t="shared" si="0"/>
        <v>2.3983144871539311E-19</v>
      </c>
    </row>
    <row r="40" spans="7:8" x14ac:dyDescent="0.3">
      <c r="G40" s="253">
        <v>26</v>
      </c>
      <c r="H40" s="254">
        <f t="shared" si="0"/>
        <v>9.2242864890536035E-19</v>
      </c>
    </row>
    <row r="41" spans="7:8" x14ac:dyDescent="0.3">
      <c r="G41" s="253">
        <v>27</v>
      </c>
      <c r="H41" s="254">
        <f t="shared" si="0"/>
        <v>3.4164024033531916E-18</v>
      </c>
    </row>
    <row r="42" spans="7:8" x14ac:dyDescent="0.3">
      <c r="G42" s="253">
        <v>28</v>
      </c>
      <c r="H42" s="254">
        <f t="shared" si="0"/>
        <v>1.2201437154832732E-17</v>
      </c>
    </row>
    <row r="43" spans="7:8" x14ac:dyDescent="0.3">
      <c r="G43" s="253">
        <v>29</v>
      </c>
      <c r="H43" s="254">
        <f t="shared" si="0"/>
        <v>4.2073921223561556E-17</v>
      </c>
    </row>
    <row r="44" spans="7:8" x14ac:dyDescent="0.3">
      <c r="G44" s="253">
        <v>30</v>
      </c>
      <c r="H44" s="254">
        <f t="shared" si="0"/>
        <v>1.4024640407853864E-16</v>
      </c>
    </row>
    <row r="45" spans="7:8" x14ac:dyDescent="0.3">
      <c r="G45" s="253">
        <v>31</v>
      </c>
      <c r="H45" s="254">
        <f t="shared" si="0"/>
        <v>4.5240775509205671E-16</v>
      </c>
    </row>
    <row r="46" spans="7:8" x14ac:dyDescent="0.3">
      <c r="G46" s="253">
        <v>32</v>
      </c>
      <c r="H46" s="254">
        <f t="shared" si="0"/>
        <v>1.413774234662682E-15</v>
      </c>
    </row>
    <row r="47" spans="7:8" x14ac:dyDescent="0.3">
      <c r="G47" s="253">
        <v>33</v>
      </c>
      <c r="H47" s="254">
        <f t="shared" si="0"/>
        <v>4.2841643474626784E-15</v>
      </c>
    </row>
    <row r="48" spans="7:8" x14ac:dyDescent="0.3">
      <c r="G48" s="253">
        <v>34</v>
      </c>
      <c r="H48" s="254">
        <f t="shared" si="0"/>
        <v>1.2600483374890188E-14</v>
      </c>
    </row>
    <row r="49" spans="7:8" x14ac:dyDescent="0.3">
      <c r="G49" s="253">
        <v>35</v>
      </c>
      <c r="H49" s="254">
        <f t="shared" si="0"/>
        <v>3.6001381071115118E-14</v>
      </c>
    </row>
    <row r="50" spans="7:8" x14ac:dyDescent="0.3">
      <c r="G50" s="253">
        <v>36</v>
      </c>
      <c r="H50" s="254">
        <f t="shared" si="0"/>
        <v>1.0000383630865278E-13</v>
      </c>
    </row>
    <row r="51" spans="7:8" x14ac:dyDescent="0.3">
      <c r="G51" s="253">
        <v>37</v>
      </c>
      <c r="H51" s="254">
        <f t="shared" si="0"/>
        <v>2.7028063867203415E-13</v>
      </c>
    </row>
    <row r="52" spans="7:8" x14ac:dyDescent="0.3">
      <c r="G52" s="253">
        <v>38</v>
      </c>
      <c r="H52" s="254">
        <f t="shared" si="0"/>
        <v>7.1126483861061862E-13</v>
      </c>
    </row>
    <row r="53" spans="7:8" x14ac:dyDescent="0.3">
      <c r="G53" s="253">
        <v>39</v>
      </c>
      <c r="H53" s="254">
        <f t="shared" si="0"/>
        <v>1.8237559964374805E-12</v>
      </c>
    </row>
    <row r="54" spans="7:8" x14ac:dyDescent="0.3">
      <c r="G54" s="253">
        <v>40</v>
      </c>
      <c r="H54" s="254">
        <f t="shared" si="0"/>
        <v>4.5593899910936656E-12</v>
      </c>
    </row>
    <row r="55" spans="7:8" x14ac:dyDescent="0.3">
      <c r="G55" s="253">
        <v>41</v>
      </c>
      <c r="H55" s="254">
        <f t="shared" si="0"/>
        <v>1.1120463392911512E-11</v>
      </c>
    </row>
    <row r="56" spans="7:8" x14ac:dyDescent="0.3">
      <c r="G56" s="253">
        <v>42</v>
      </c>
      <c r="H56" s="254">
        <f t="shared" si="0"/>
        <v>2.64772937926462E-11</v>
      </c>
    </row>
    <row r="57" spans="7:8" x14ac:dyDescent="0.3">
      <c r="G57" s="253">
        <v>43</v>
      </c>
      <c r="H57" s="254">
        <f t="shared" si="0"/>
        <v>6.1575101843363579E-11</v>
      </c>
    </row>
    <row r="58" spans="7:8" x14ac:dyDescent="0.3">
      <c r="G58" s="253">
        <v>44</v>
      </c>
      <c r="H58" s="254">
        <f t="shared" si="0"/>
        <v>1.3994341328037122E-10</v>
      </c>
    </row>
    <row r="59" spans="7:8" x14ac:dyDescent="0.3">
      <c r="G59" s="253">
        <v>45</v>
      </c>
      <c r="H59" s="254">
        <f t="shared" si="0"/>
        <v>3.1098536284526948E-10</v>
      </c>
    </row>
    <row r="60" spans="7:8" x14ac:dyDescent="0.3">
      <c r="G60" s="253">
        <v>46</v>
      </c>
      <c r="H60" s="254">
        <f t="shared" si="0"/>
        <v>6.7605513662014777E-10</v>
      </c>
    </row>
    <row r="61" spans="7:8" x14ac:dyDescent="0.3">
      <c r="G61" s="253">
        <v>47</v>
      </c>
      <c r="H61" s="254">
        <f t="shared" si="0"/>
        <v>1.4384151842981956E-9</v>
      </c>
    </row>
    <row r="62" spans="7:8" x14ac:dyDescent="0.3">
      <c r="G62" s="253">
        <v>48</v>
      </c>
      <c r="H62" s="254">
        <f t="shared" si="0"/>
        <v>2.9966983006212446E-9</v>
      </c>
    </row>
    <row r="63" spans="7:8" x14ac:dyDescent="0.3">
      <c r="G63" s="253">
        <v>49</v>
      </c>
      <c r="H63" s="254">
        <f t="shared" si="0"/>
        <v>6.1157108175943628E-9</v>
      </c>
    </row>
    <row r="64" spans="7:8" x14ac:dyDescent="0.3">
      <c r="G64" s="253">
        <v>50</v>
      </c>
      <c r="H64" s="254">
        <f t="shared" si="0"/>
        <v>1.2231421635188746E-8</v>
      </c>
    </row>
    <row r="65" spans="7:8" x14ac:dyDescent="0.3">
      <c r="G65" s="253">
        <v>51</v>
      </c>
      <c r="H65" s="254">
        <f t="shared" si="0"/>
        <v>2.398317967684064E-8</v>
      </c>
    </row>
    <row r="66" spans="7:8" x14ac:dyDescent="0.3">
      <c r="G66" s="253">
        <v>52</v>
      </c>
      <c r="H66" s="254">
        <f t="shared" si="0"/>
        <v>4.6121499378539471E-8</v>
      </c>
    </row>
    <row r="67" spans="7:8" x14ac:dyDescent="0.3">
      <c r="G67" s="253">
        <v>53</v>
      </c>
      <c r="H67" s="254">
        <f t="shared" si="0"/>
        <v>8.702169694064092E-8</v>
      </c>
    </row>
    <row r="68" spans="7:8" x14ac:dyDescent="0.3">
      <c r="G68" s="253">
        <v>54</v>
      </c>
      <c r="H68" s="254">
        <f t="shared" si="0"/>
        <v>1.6115129063081567E-7</v>
      </c>
    </row>
    <row r="69" spans="7:8" x14ac:dyDescent="0.3">
      <c r="G69" s="253">
        <v>55</v>
      </c>
      <c r="H69" s="254">
        <f t="shared" si="0"/>
        <v>2.9300234660148427E-7</v>
      </c>
    </row>
    <row r="70" spans="7:8" x14ac:dyDescent="0.3">
      <c r="G70" s="253">
        <v>56</v>
      </c>
      <c r="H70" s="254">
        <f t="shared" si="0"/>
        <v>5.2321847607407698E-7</v>
      </c>
    </row>
    <row r="71" spans="7:8" x14ac:dyDescent="0.3">
      <c r="G71" s="253">
        <v>57</v>
      </c>
      <c r="H71" s="254">
        <f t="shared" si="0"/>
        <v>9.1792715100716458E-7</v>
      </c>
    </row>
    <row r="72" spans="7:8" x14ac:dyDescent="0.3">
      <c r="G72" s="253">
        <v>58</v>
      </c>
      <c r="H72" s="254">
        <f t="shared" si="0"/>
        <v>1.5826330189778665E-6</v>
      </c>
    </row>
    <row r="73" spans="7:8" x14ac:dyDescent="0.3">
      <c r="G73" s="253">
        <v>59</v>
      </c>
      <c r="H73" s="254">
        <f t="shared" si="0"/>
        <v>2.682428845725196E-6</v>
      </c>
    </row>
    <row r="74" spans="7:8" x14ac:dyDescent="0.3">
      <c r="G74" s="253">
        <v>60</v>
      </c>
      <c r="H74" s="254">
        <f t="shared" si="0"/>
        <v>4.4707147428753219E-6</v>
      </c>
    </row>
    <row r="75" spans="7:8" x14ac:dyDescent="0.3">
      <c r="G75" s="253">
        <v>61</v>
      </c>
      <c r="H75" s="254">
        <f t="shared" si="0"/>
        <v>7.3290405620906817E-6</v>
      </c>
    </row>
    <row r="76" spans="7:8" x14ac:dyDescent="0.3">
      <c r="G76" s="253">
        <v>62</v>
      </c>
      <c r="H76" s="254">
        <f t="shared" si="0"/>
        <v>1.1821033164662373E-5</v>
      </c>
    </row>
    <row r="77" spans="7:8" x14ac:dyDescent="0.3">
      <c r="G77" s="253">
        <v>63</v>
      </c>
      <c r="H77" s="254">
        <f t="shared" si="0"/>
        <v>1.8763544705813247E-5</v>
      </c>
    </row>
    <row r="78" spans="7:8" x14ac:dyDescent="0.3">
      <c r="G78" s="253">
        <v>64</v>
      </c>
      <c r="H78" s="254">
        <f t="shared" si="0"/>
        <v>2.9318038602833169E-5</v>
      </c>
    </row>
    <row r="79" spans="7:8" x14ac:dyDescent="0.3">
      <c r="G79" s="253">
        <v>65</v>
      </c>
      <c r="H79" s="254">
        <f t="shared" ref="H79:H114" si="1">_xlfn.POISSON.DIST(G79,$V$11,FALSE)</f>
        <v>4.5104674773589516E-5</v>
      </c>
    </row>
    <row r="80" spans="7:8" x14ac:dyDescent="0.3">
      <c r="G80" s="253">
        <v>66</v>
      </c>
      <c r="H80" s="254">
        <f t="shared" si="1"/>
        <v>6.834041632362057E-5</v>
      </c>
    </row>
    <row r="81" spans="7:8" x14ac:dyDescent="0.3">
      <c r="G81" s="253">
        <v>67</v>
      </c>
      <c r="H81" s="254">
        <f t="shared" si="1"/>
        <v>1.0200062137853794E-4</v>
      </c>
    </row>
    <row r="82" spans="7:8" x14ac:dyDescent="0.3">
      <c r="G82" s="253">
        <v>68</v>
      </c>
      <c r="H82" s="254">
        <f t="shared" si="1"/>
        <v>1.5000091379196762E-4</v>
      </c>
    </row>
    <row r="83" spans="7:8" x14ac:dyDescent="0.3">
      <c r="G83" s="253">
        <v>69</v>
      </c>
      <c r="H83" s="254">
        <f t="shared" si="1"/>
        <v>2.1739262868401165E-4</v>
      </c>
    </row>
    <row r="84" spans="7:8" x14ac:dyDescent="0.3">
      <c r="G84" s="253">
        <v>70</v>
      </c>
      <c r="H84" s="254">
        <f t="shared" si="1"/>
        <v>3.1056089812001584E-4</v>
      </c>
    </row>
    <row r="85" spans="7:8" x14ac:dyDescent="0.3">
      <c r="G85" s="253">
        <v>71</v>
      </c>
      <c r="H85" s="254">
        <f t="shared" si="1"/>
        <v>4.3740971566199466E-4</v>
      </c>
    </row>
    <row r="86" spans="7:8" x14ac:dyDescent="0.3">
      <c r="G86" s="253">
        <v>72</v>
      </c>
      <c r="H86" s="254">
        <f t="shared" si="1"/>
        <v>6.0751349397499335E-4</v>
      </c>
    </row>
    <row r="87" spans="7:8" x14ac:dyDescent="0.3">
      <c r="G87" s="253">
        <v>73</v>
      </c>
      <c r="H87" s="254">
        <f t="shared" si="1"/>
        <v>8.3221026571916607E-4</v>
      </c>
    </row>
    <row r="88" spans="7:8" x14ac:dyDescent="0.3">
      <c r="G88" s="253">
        <v>74</v>
      </c>
      <c r="H88" s="254">
        <f t="shared" si="1"/>
        <v>1.1246084671880634E-3</v>
      </c>
    </row>
    <row r="89" spans="7:8" x14ac:dyDescent="0.3">
      <c r="G89" s="253">
        <v>75</v>
      </c>
      <c r="H89" s="254">
        <f t="shared" si="1"/>
        <v>1.4994779562507543E-3</v>
      </c>
    </row>
    <row r="90" spans="7:8" x14ac:dyDescent="0.3">
      <c r="G90" s="253">
        <v>76</v>
      </c>
      <c r="H90" s="254">
        <f t="shared" si="1"/>
        <v>1.9729973108562494E-3</v>
      </c>
    </row>
    <row r="91" spans="7:8" x14ac:dyDescent="0.3">
      <c r="G91" s="253">
        <v>77</v>
      </c>
      <c r="H91" s="254">
        <f t="shared" si="1"/>
        <v>2.5623341699431887E-3</v>
      </c>
    </row>
    <row r="92" spans="7:8" x14ac:dyDescent="0.3">
      <c r="G92" s="253">
        <v>78</v>
      </c>
      <c r="H92" s="254">
        <f t="shared" si="1"/>
        <v>3.2850438076194801E-3</v>
      </c>
    </row>
    <row r="93" spans="7:8" x14ac:dyDescent="0.3">
      <c r="G93" s="253">
        <v>79</v>
      </c>
      <c r="H93" s="254">
        <f t="shared" si="1"/>
        <v>4.1582833007841446E-3</v>
      </c>
    </row>
    <row r="94" spans="7:8" x14ac:dyDescent="0.3">
      <c r="G94" s="253">
        <v>80</v>
      </c>
      <c r="H94" s="254">
        <f t="shared" si="1"/>
        <v>5.1978541259801734E-3</v>
      </c>
    </row>
    <row r="95" spans="7:8" x14ac:dyDescent="0.3">
      <c r="G95" s="253">
        <v>81</v>
      </c>
      <c r="H95" s="254">
        <f t="shared" si="1"/>
        <v>6.4171038592347922E-3</v>
      </c>
    </row>
    <row r="96" spans="7:8" x14ac:dyDescent="0.3">
      <c r="G96" s="253">
        <v>82</v>
      </c>
      <c r="H96" s="254">
        <f t="shared" si="1"/>
        <v>7.8257364137009483E-3</v>
      </c>
    </row>
    <row r="97" spans="7:8" x14ac:dyDescent="0.3">
      <c r="G97" s="253">
        <v>83</v>
      </c>
      <c r="H97" s="254">
        <f t="shared" si="1"/>
        <v>9.4285980887963399E-3</v>
      </c>
    </row>
    <row r="98" spans="7:8" x14ac:dyDescent="0.3">
      <c r="G98" s="253">
        <v>84</v>
      </c>
      <c r="H98" s="254">
        <f t="shared" si="1"/>
        <v>1.122452153428136E-2</v>
      </c>
    </row>
    <row r="99" spans="7:8" x14ac:dyDescent="0.3">
      <c r="G99" s="253">
        <v>85</v>
      </c>
      <c r="H99" s="254">
        <f t="shared" si="1"/>
        <v>1.32053194520957E-2</v>
      </c>
    </row>
    <row r="100" spans="7:8" x14ac:dyDescent="0.3">
      <c r="G100" s="253">
        <v>86</v>
      </c>
      <c r="H100" s="254">
        <f t="shared" si="1"/>
        <v>1.5355022618715939E-2</v>
      </c>
    </row>
    <row r="101" spans="7:8" x14ac:dyDescent="0.3">
      <c r="G101" s="253">
        <v>87</v>
      </c>
      <c r="H101" s="254">
        <f t="shared" si="1"/>
        <v>1.7649451285880413E-2</v>
      </c>
    </row>
    <row r="102" spans="7:8" x14ac:dyDescent="0.3">
      <c r="G102" s="253">
        <v>88</v>
      </c>
      <c r="H102" s="254">
        <f t="shared" si="1"/>
        <v>2.0056194643045918E-2</v>
      </c>
    </row>
    <row r="103" spans="7:8" x14ac:dyDescent="0.3">
      <c r="G103" s="253">
        <v>89</v>
      </c>
      <c r="H103" s="254">
        <f t="shared" si="1"/>
        <v>2.2535050160725743E-2</v>
      </c>
    </row>
    <row r="104" spans="7:8" x14ac:dyDescent="0.3">
      <c r="G104" s="253">
        <v>90</v>
      </c>
      <c r="H104" s="254">
        <f t="shared" si="1"/>
        <v>2.5038944623028594E-2</v>
      </c>
    </row>
    <row r="105" spans="7:8" x14ac:dyDescent="0.3">
      <c r="G105" s="253">
        <v>91</v>
      </c>
      <c r="H105" s="254">
        <f t="shared" si="1"/>
        <v>2.7515323761569923E-2</v>
      </c>
    </row>
    <row r="106" spans="7:8" x14ac:dyDescent="0.3">
      <c r="G106" s="253">
        <v>92</v>
      </c>
      <c r="H106" s="254">
        <f t="shared" si="1"/>
        <v>2.9907960610402063E-2</v>
      </c>
    </row>
    <row r="107" spans="7:8" x14ac:dyDescent="0.3">
      <c r="G107" s="253">
        <v>93</v>
      </c>
      <c r="H107" s="254">
        <f t="shared" si="1"/>
        <v>3.2159097430539879E-2</v>
      </c>
    </row>
    <row r="108" spans="7:8" x14ac:dyDescent="0.3">
      <c r="G108" s="253">
        <v>94</v>
      </c>
      <c r="H108" s="254">
        <f t="shared" si="1"/>
        <v>3.4211805777170028E-2</v>
      </c>
    </row>
    <row r="109" spans="7:8" x14ac:dyDescent="0.3">
      <c r="G109" s="253">
        <v>95</v>
      </c>
      <c r="H109" s="254">
        <f t="shared" si="1"/>
        <v>3.6012427133863226E-2</v>
      </c>
    </row>
    <row r="110" spans="7:8" x14ac:dyDescent="0.3">
      <c r="G110" s="253">
        <v>96</v>
      </c>
      <c r="H110" s="254">
        <f t="shared" si="1"/>
        <v>3.7512944931107503E-2</v>
      </c>
    </row>
    <row r="111" spans="7:8" x14ac:dyDescent="0.3">
      <c r="G111" s="253">
        <v>97</v>
      </c>
      <c r="H111" s="254">
        <f t="shared" si="1"/>
        <v>3.8673139104234554E-2</v>
      </c>
    </row>
    <row r="112" spans="7:8" x14ac:dyDescent="0.3">
      <c r="G112" s="253">
        <v>98</v>
      </c>
      <c r="H112" s="254">
        <f t="shared" si="1"/>
        <v>3.9462386841055672E-2</v>
      </c>
    </row>
    <row r="113" spans="7:8" x14ac:dyDescent="0.3">
      <c r="G113" s="253">
        <v>99</v>
      </c>
      <c r="H113" s="254">
        <f t="shared" si="1"/>
        <v>3.9860996809147141E-2</v>
      </c>
    </row>
    <row r="114" spans="7:8" ht="15" thickBot="1" x14ac:dyDescent="0.35">
      <c r="G114" s="255">
        <v>100</v>
      </c>
      <c r="H114" s="256">
        <f t="shared" si="1"/>
        <v>3.9860996809147134E-2</v>
      </c>
    </row>
    <row r="115" spans="7:8" ht="16.2" thickBot="1" x14ac:dyDescent="0.35">
      <c r="G115" s="248" t="s">
        <v>75</v>
      </c>
      <c r="H115" s="257">
        <f>SUM(H14:H114)</f>
        <v>0.52656219852999853</v>
      </c>
    </row>
  </sheetData>
  <mergeCells count="6">
    <mergeCell ref="Q10:U10"/>
    <mergeCell ref="Q11:U11"/>
    <mergeCell ref="F3:W4"/>
    <mergeCell ref="F6:W7"/>
    <mergeCell ref="Q9:U9"/>
    <mergeCell ref="G9:K9"/>
  </mergeCells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3"/>
  <sheetViews>
    <sheetView workbookViewId="0">
      <selection activeCell="K16" sqref="K16"/>
    </sheetView>
  </sheetViews>
  <sheetFormatPr defaultRowHeight="14.4" x14ac:dyDescent="0.3"/>
  <cols>
    <col min="8" max="8" width="8.88671875" customWidth="1"/>
    <col min="9" max="9" width="11.77734375" customWidth="1"/>
    <col min="10" max="10" width="8" customWidth="1"/>
    <col min="11" max="11" width="12.33203125" customWidth="1"/>
  </cols>
  <sheetData>
    <row r="1" spans="3:21" ht="15" thickBot="1" x14ac:dyDescent="0.35"/>
    <row r="2" spans="3:21" ht="15" thickBot="1" x14ac:dyDescent="0.35">
      <c r="C2" s="221"/>
      <c r="D2" s="339" t="s">
        <v>55</v>
      </c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  <c r="T2" s="341"/>
      <c r="U2" s="222"/>
    </row>
    <row r="3" spans="3:21" ht="15.6" thickTop="1" thickBot="1" x14ac:dyDescent="0.35">
      <c r="C3" s="223"/>
      <c r="D3" s="342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  <c r="R3" s="343"/>
      <c r="S3" s="343"/>
      <c r="T3" s="344"/>
      <c r="U3" s="224"/>
    </row>
    <row r="4" spans="3:21" ht="15" thickBot="1" x14ac:dyDescent="0.35">
      <c r="C4" s="22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224"/>
    </row>
    <row r="5" spans="3:21" x14ac:dyDescent="0.3">
      <c r="C5" s="223"/>
      <c r="D5" s="3"/>
      <c r="E5" s="3"/>
      <c r="F5" s="3"/>
      <c r="G5" s="225"/>
      <c r="H5" s="345" t="s">
        <v>125</v>
      </c>
      <c r="I5" s="346"/>
      <c r="J5" s="346"/>
      <c r="K5" s="346"/>
      <c r="L5" s="346"/>
      <c r="M5" s="346"/>
      <c r="N5" s="346"/>
      <c r="O5" s="346"/>
      <c r="P5" s="347"/>
      <c r="Q5" s="225"/>
      <c r="R5" s="3"/>
      <c r="S5" s="3"/>
      <c r="T5" s="3"/>
      <c r="U5" s="224"/>
    </row>
    <row r="6" spans="3:21" ht="15" thickBot="1" x14ac:dyDescent="0.35">
      <c r="C6" s="223"/>
      <c r="D6" s="3"/>
      <c r="E6" s="3"/>
      <c r="F6" s="3"/>
      <c r="G6" s="225"/>
      <c r="H6" s="348" t="s">
        <v>122</v>
      </c>
      <c r="I6" s="349"/>
      <c r="J6" s="349"/>
      <c r="K6" s="349" t="s">
        <v>123</v>
      </c>
      <c r="L6" s="349"/>
      <c r="M6" s="349"/>
      <c r="N6" s="350" t="s">
        <v>124</v>
      </c>
      <c r="O6" s="350"/>
      <c r="P6" s="351"/>
      <c r="Q6" s="3"/>
      <c r="R6" s="3"/>
      <c r="S6" s="3"/>
      <c r="T6" s="3"/>
      <c r="U6" s="224"/>
    </row>
    <row r="7" spans="3:21" x14ac:dyDescent="0.3">
      <c r="C7" s="22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24"/>
    </row>
    <row r="8" spans="3:21" x14ac:dyDescent="0.3">
      <c r="C8" s="22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24"/>
    </row>
    <row r="9" spans="3:21" x14ac:dyDescent="0.3">
      <c r="C9" s="22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224"/>
    </row>
    <row r="10" spans="3:21" x14ac:dyDescent="0.3">
      <c r="C10" s="22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224"/>
    </row>
    <row r="11" spans="3:21" x14ac:dyDescent="0.3">
      <c r="C11" s="223"/>
      <c r="D11" s="3"/>
      <c r="E11" s="3"/>
      <c r="F11" s="3"/>
      <c r="G11" s="3"/>
      <c r="H11" s="3"/>
      <c r="I11" s="3"/>
      <c r="J11" s="3"/>
      <c r="K11" s="116" t="s">
        <v>126</v>
      </c>
      <c r="L11" s="161" t="s">
        <v>80</v>
      </c>
      <c r="M11" s="162">
        <v>30</v>
      </c>
      <c r="N11" s="3"/>
      <c r="O11" s="3"/>
      <c r="P11" s="3"/>
      <c r="Q11" s="3"/>
      <c r="R11" s="3"/>
      <c r="S11" s="3"/>
      <c r="T11" s="3"/>
      <c r="U11" s="224"/>
    </row>
    <row r="12" spans="3:21" x14ac:dyDescent="0.3">
      <c r="C12" s="223"/>
      <c r="D12" s="3"/>
      <c r="E12" s="3"/>
      <c r="F12" s="3"/>
      <c r="G12" s="3"/>
      <c r="H12" s="3"/>
      <c r="I12" s="3"/>
      <c r="J12" s="3"/>
      <c r="K12" s="116" t="s">
        <v>91</v>
      </c>
      <c r="L12" s="161" t="s">
        <v>80</v>
      </c>
      <c r="M12" s="162">
        <v>4</v>
      </c>
      <c r="N12" s="3"/>
      <c r="O12" s="3"/>
      <c r="P12" s="3"/>
      <c r="Q12" s="3"/>
      <c r="R12" s="3"/>
      <c r="S12" s="3"/>
      <c r="T12" s="3"/>
      <c r="U12" s="224"/>
    </row>
    <row r="13" spans="3:21" ht="15" thickBot="1" x14ac:dyDescent="0.35">
      <c r="C13" s="22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224"/>
    </row>
    <row r="14" spans="3:21" x14ac:dyDescent="0.3">
      <c r="C14" s="223"/>
      <c r="D14" s="3"/>
      <c r="E14" s="3"/>
      <c r="F14" s="3"/>
      <c r="G14" s="3"/>
      <c r="H14" s="170" t="s">
        <v>131</v>
      </c>
      <c r="I14" s="213" t="s">
        <v>129</v>
      </c>
      <c r="J14" s="176" t="s">
        <v>80</v>
      </c>
      <c r="K14" s="213">
        <v>0.99379033467422395</v>
      </c>
      <c r="L14" s="176" t="s">
        <v>80</v>
      </c>
      <c r="M14" s="332" t="s">
        <v>127</v>
      </c>
      <c r="N14" s="332"/>
      <c r="O14" s="332"/>
      <c r="P14" s="333"/>
      <c r="Q14" s="3"/>
      <c r="R14" s="3"/>
      <c r="S14" s="3"/>
      <c r="T14" s="3"/>
      <c r="U14" s="224"/>
    </row>
    <row r="15" spans="3:21" ht="15" thickBot="1" x14ac:dyDescent="0.35">
      <c r="C15" s="223"/>
      <c r="D15" s="3"/>
      <c r="E15" s="3"/>
      <c r="F15" s="3"/>
      <c r="G15" s="3"/>
      <c r="H15" s="171" t="s">
        <v>132</v>
      </c>
      <c r="I15" s="214" t="s">
        <v>130</v>
      </c>
      <c r="J15" s="177" t="s">
        <v>80</v>
      </c>
      <c r="K15" s="214">
        <v>0.98777552734495533</v>
      </c>
      <c r="L15" s="177" t="s">
        <v>80</v>
      </c>
      <c r="M15" s="334" t="s">
        <v>128</v>
      </c>
      <c r="N15" s="334"/>
      <c r="O15" s="334"/>
      <c r="P15" s="335"/>
      <c r="Q15" s="3"/>
      <c r="R15" s="3"/>
      <c r="S15" s="3"/>
      <c r="T15" s="3"/>
      <c r="U15" s="224"/>
    </row>
    <row r="16" spans="3:21" x14ac:dyDescent="0.3">
      <c r="C16" s="22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224"/>
    </row>
    <row r="17" spans="3:21" x14ac:dyDescent="0.3">
      <c r="C17" s="223"/>
      <c r="D17" s="3"/>
      <c r="E17" s="3"/>
      <c r="F17" s="3"/>
      <c r="G17" s="3"/>
      <c r="H17" s="3"/>
      <c r="I17" s="3"/>
      <c r="J17" s="3"/>
      <c r="K17" s="116" t="s">
        <v>133</v>
      </c>
      <c r="L17" s="161" t="s">
        <v>80</v>
      </c>
      <c r="M17" s="162">
        <v>0.5</v>
      </c>
      <c r="N17" s="3"/>
      <c r="O17" s="3"/>
      <c r="P17" s="3"/>
      <c r="Q17" s="3"/>
      <c r="R17" s="3"/>
      <c r="S17" s="3"/>
      <c r="T17" s="3"/>
      <c r="U17" s="224"/>
    </row>
    <row r="18" spans="3:21" x14ac:dyDescent="0.3">
      <c r="C18" s="223"/>
      <c r="D18" s="3"/>
      <c r="E18" s="3"/>
      <c r="F18" s="3"/>
      <c r="G18" s="3"/>
      <c r="H18" s="3"/>
      <c r="I18" s="3"/>
      <c r="J18" s="3"/>
      <c r="K18" s="116" t="s">
        <v>134</v>
      </c>
      <c r="L18" s="161" t="s">
        <v>80</v>
      </c>
      <c r="M18" s="162">
        <v>0.89435022633314498</v>
      </c>
      <c r="N18" s="3"/>
      <c r="O18" s="3"/>
      <c r="P18" s="3"/>
      <c r="Q18" s="3"/>
      <c r="R18" s="3"/>
      <c r="S18" s="3"/>
      <c r="T18" s="3"/>
      <c r="U18" s="224"/>
    </row>
    <row r="19" spans="3:21" ht="15" thickBot="1" x14ac:dyDescent="0.35">
      <c r="C19" s="22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224"/>
    </row>
    <row r="20" spans="3:21" ht="15" thickBot="1" x14ac:dyDescent="0.35">
      <c r="C20" s="223"/>
      <c r="D20" s="3"/>
      <c r="E20" s="3"/>
      <c r="F20" s="3"/>
      <c r="G20" s="3"/>
      <c r="H20" s="215" t="s">
        <v>137</v>
      </c>
      <c r="I20" s="217" t="s">
        <v>136</v>
      </c>
      <c r="J20" s="218" t="s">
        <v>80</v>
      </c>
      <c r="K20" s="336" t="s">
        <v>135</v>
      </c>
      <c r="L20" s="336"/>
      <c r="M20" s="219" t="s">
        <v>80</v>
      </c>
      <c r="N20" s="337">
        <f>(M18-M17)</f>
        <v>0.39435022633314498</v>
      </c>
      <c r="O20" s="337"/>
      <c r="P20" s="338"/>
      <c r="Q20" s="3"/>
      <c r="R20" s="3"/>
      <c r="S20" s="3"/>
      <c r="T20" s="3"/>
      <c r="U20" s="224"/>
    </row>
    <row r="21" spans="3:21" x14ac:dyDescent="0.3">
      <c r="C21" s="223"/>
      <c r="D21" s="3"/>
      <c r="E21" s="3"/>
      <c r="F21" s="3"/>
      <c r="G21" s="3"/>
      <c r="H21" s="3"/>
      <c r="I21" s="3"/>
      <c r="J21" s="3"/>
      <c r="K21" s="220"/>
      <c r="L21" s="220"/>
      <c r="M21" s="220"/>
      <c r="N21" s="3"/>
      <c r="O21" s="3"/>
      <c r="P21" s="3"/>
      <c r="Q21" s="3"/>
      <c r="R21" s="3"/>
      <c r="S21" s="3"/>
      <c r="T21" s="3"/>
      <c r="U21" s="224"/>
    </row>
    <row r="22" spans="3:21" x14ac:dyDescent="0.3">
      <c r="C22" s="223"/>
      <c r="D22" s="3"/>
      <c r="E22" s="3"/>
      <c r="F22" s="3"/>
      <c r="G22" s="3"/>
      <c r="H22" s="3"/>
      <c r="I22" s="3"/>
      <c r="J22" s="3"/>
      <c r="K22" s="216"/>
      <c r="L22" s="216"/>
      <c r="M22" s="216"/>
      <c r="N22" s="3"/>
      <c r="O22" s="3"/>
      <c r="P22" s="3"/>
      <c r="Q22" s="3"/>
      <c r="R22" s="3"/>
      <c r="S22" s="3"/>
      <c r="T22" s="3"/>
      <c r="U22" s="224"/>
    </row>
    <row r="23" spans="3:21" ht="15" thickBot="1" x14ac:dyDescent="0.35">
      <c r="C23" s="226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8"/>
    </row>
  </sheetData>
  <mergeCells count="9">
    <mergeCell ref="M14:P14"/>
    <mergeCell ref="M15:P15"/>
    <mergeCell ref="K20:L20"/>
    <mergeCell ref="N20:P20"/>
    <mergeCell ref="D2:T3"/>
    <mergeCell ref="H5:P5"/>
    <mergeCell ref="H6:J6"/>
    <mergeCell ref="K6:M6"/>
    <mergeCell ref="N6:P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29"/>
  <sheetViews>
    <sheetView workbookViewId="0">
      <selection activeCell="N22" sqref="N22"/>
    </sheetView>
  </sheetViews>
  <sheetFormatPr defaultRowHeight="14.4" x14ac:dyDescent="0.3"/>
  <cols>
    <col min="1" max="3" width="8.88671875" style="20"/>
    <col min="4" max="4" width="7.109375" style="20" customWidth="1"/>
    <col min="5" max="5" width="10.88671875" style="20" customWidth="1"/>
    <col min="6" max="6" width="7.5546875" style="20" customWidth="1"/>
    <col min="7" max="7" width="13.109375" style="20" customWidth="1"/>
    <col min="8" max="8" width="8.88671875" style="20"/>
    <col min="9" max="9" width="10.5546875" style="20" customWidth="1"/>
    <col min="10" max="13" width="8.88671875" style="20"/>
    <col min="14" max="14" width="21.77734375" style="20" customWidth="1"/>
    <col min="15" max="15" width="8.88671875" style="20"/>
    <col min="16" max="16" width="10.5546875" style="20" customWidth="1"/>
    <col min="17" max="17" width="10.88671875" style="20" customWidth="1"/>
    <col min="18" max="18" width="8.88671875" style="20"/>
    <col min="19" max="19" width="10.6640625" style="20" customWidth="1"/>
    <col min="20" max="16384" width="8.88671875" style="20"/>
  </cols>
  <sheetData>
    <row r="1" spans="4:20" ht="15" thickBot="1" x14ac:dyDescent="0.35"/>
    <row r="2" spans="4:20" ht="15" customHeight="1" thickBot="1" x14ac:dyDescent="0.35">
      <c r="D2" s="383" t="s">
        <v>56</v>
      </c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  <c r="R2" s="384"/>
      <c r="S2" s="384"/>
      <c r="T2" s="385"/>
    </row>
    <row r="3" spans="4:20" ht="15.6" customHeight="1" thickTop="1" thickBot="1" x14ac:dyDescent="0.35">
      <c r="D3" s="386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8"/>
    </row>
    <row r="5" spans="4:20" ht="15" thickBot="1" x14ac:dyDescent="0.35"/>
    <row r="6" spans="4:20" x14ac:dyDescent="0.3">
      <c r="H6" s="389" t="s">
        <v>94</v>
      </c>
      <c r="I6" s="390"/>
      <c r="J6" s="390"/>
      <c r="K6" s="390"/>
      <c r="L6" s="390"/>
      <c r="M6" s="390"/>
      <c r="N6" s="390"/>
      <c r="O6" s="391"/>
    </row>
    <row r="7" spans="4:20" x14ac:dyDescent="0.3">
      <c r="H7" s="163" t="s">
        <v>96</v>
      </c>
      <c r="I7" s="164"/>
      <c r="J7" s="164"/>
      <c r="K7" s="164"/>
      <c r="L7" s="164"/>
      <c r="M7" s="164"/>
      <c r="N7" s="164"/>
      <c r="O7" s="165"/>
    </row>
    <row r="8" spans="4:20" ht="15" thickBot="1" x14ac:dyDescent="0.35">
      <c r="H8" s="166" t="s">
        <v>95</v>
      </c>
      <c r="I8" s="167"/>
      <c r="J8" s="167"/>
      <c r="K8" s="167"/>
      <c r="L8" s="167"/>
      <c r="M8" s="167"/>
      <c r="N8" s="167"/>
      <c r="O8" s="168"/>
    </row>
    <row r="9" spans="4:20" ht="15" thickBot="1" x14ac:dyDescent="0.35"/>
    <row r="10" spans="4:20" x14ac:dyDescent="0.3">
      <c r="K10" s="178" t="s">
        <v>97</v>
      </c>
      <c r="L10" s="179">
        <v>12</v>
      </c>
    </row>
    <row r="11" spans="4:20" ht="15" thickBot="1" x14ac:dyDescent="0.35">
      <c r="K11" s="180" t="s">
        <v>98</v>
      </c>
      <c r="L11" s="181">
        <v>4</v>
      </c>
    </row>
    <row r="12" spans="4:20" ht="18" thickBot="1" x14ac:dyDescent="0.4">
      <c r="H12" s="169" t="s">
        <v>99</v>
      </c>
      <c r="O12" s="169" t="s">
        <v>100</v>
      </c>
    </row>
    <row r="13" spans="4:20" ht="15" thickBot="1" x14ac:dyDescent="0.35"/>
    <row r="14" spans="4:20" ht="15" thickBot="1" x14ac:dyDescent="0.35">
      <c r="G14" s="194" t="s">
        <v>101</v>
      </c>
      <c r="H14" s="195" t="s">
        <v>80</v>
      </c>
      <c r="I14" s="196" t="s">
        <v>102</v>
      </c>
      <c r="N14" s="197" t="s">
        <v>112</v>
      </c>
      <c r="O14" s="195" t="s">
        <v>80</v>
      </c>
      <c r="P14" s="196" t="s">
        <v>102</v>
      </c>
    </row>
    <row r="15" spans="4:20" ht="15" thickBot="1" x14ac:dyDescent="0.35"/>
    <row r="16" spans="4:20" x14ac:dyDescent="0.3">
      <c r="G16" s="374" t="s">
        <v>103</v>
      </c>
      <c r="H16" s="375"/>
      <c r="I16" s="376"/>
      <c r="N16" s="365" t="s">
        <v>103</v>
      </c>
      <c r="O16" s="366"/>
      <c r="P16" s="367"/>
    </row>
    <row r="17" spans="6:19" x14ac:dyDescent="0.3">
      <c r="G17" s="380" t="s">
        <v>104</v>
      </c>
      <c r="H17" s="381"/>
      <c r="I17" s="382"/>
      <c r="N17" s="368" t="s">
        <v>104</v>
      </c>
      <c r="O17" s="369"/>
      <c r="P17" s="370"/>
    </row>
    <row r="18" spans="6:19" ht="15" thickBot="1" x14ac:dyDescent="0.35">
      <c r="G18" s="377" t="s">
        <v>105</v>
      </c>
      <c r="H18" s="378"/>
      <c r="I18" s="379"/>
      <c r="N18" s="371" t="s">
        <v>105</v>
      </c>
      <c r="O18" s="372"/>
      <c r="P18" s="373"/>
    </row>
    <row r="19" spans="6:19" ht="15" thickBot="1" x14ac:dyDescent="0.35">
      <c r="G19" s="30"/>
      <c r="H19" s="30"/>
      <c r="I19" s="30"/>
      <c r="Q19" s="30"/>
      <c r="R19" s="30"/>
      <c r="S19" s="30"/>
    </row>
    <row r="20" spans="6:19" ht="15" thickBot="1" x14ac:dyDescent="0.35">
      <c r="N20" s="207" t="s">
        <v>115</v>
      </c>
      <c r="O20" s="208" t="s">
        <v>80</v>
      </c>
      <c r="P20" s="359">
        <v>0.2</v>
      </c>
      <c r="Q20" s="360"/>
    </row>
    <row r="21" spans="6:19" x14ac:dyDescent="0.3">
      <c r="G21" s="198" t="s">
        <v>101</v>
      </c>
      <c r="H21" s="199" t="s">
        <v>80</v>
      </c>
      <c r="I21" s="200" t="s">
        <v>106</v>
      </c>
      <c r="N21" s="209" t="s">
        <v>116</v>
      </c>
      <c r="O21" s="210" t="s">
        <v>80</v>
      </c>
      <c r="P21" s="361">
        <v>0.2</v>
      </c>
      <c r="Q21" s="362"/>
    </row>
    <row r="22" spans="6:19" x14ac:dyDescent="0.3">
      <c r="G22" s="201" t="s">
        <v>107</v>
      </c>
      <c r="H22" s="202" t="s">
        <v>80</v>
      </c>
      <c r="I22" s="203" t="s">
        <v>108</v>
      </c>
      <c r="N22" s="209" t="s">
        <v>113</v>
      </c>
      <c r="O22" s="210" t="s">
        <v>80</v>
      </c>
      <c r="P22" s="357" t="s">
        <v>118</v>
      </c>
      <c r="Q22" s="358"/>
    </row>
    <row r="23" spans="6:19" x14ac:dyDescent="0.3">
      <c r="G23" s="201" t="s">
        <v>107</v>
      </c>
      <c r="H23" s="202" t="s">
        <v>80</v>
      </c>
      <c r="I23" s="203">
        <v>0.76</v>
      </c>
      <c r="N23" s="209">
        <v>0.2</v>
      </c>
      <c r="O23" s="210" t="s">
        <v>80</v>
      </c>
      <c r="P23" s="357" t="s">
        <v>117</v>
      </c>
      <c r="Q23" s="358"/>
    </row>
    <row r="24" spans="6:19" ht="15" thickBot="1" x14ac:dyDescent="0.35">
      <c r="G24" s="204" t="s">
        <v>109</v>
      </c>
      <c r="H24" s="205" t="s">
        <v>80</v>
      </c>
      <c r="I24" s="206">
        <v>0.76</v>
      </c>
      <c r="N24" s="211" t="s">
        <v>114</v>
      </c>
      <c r="O24" s="212" t="s">
        <v>80</v>
      </c>
      <c r="P24" s="363">
        <v>0.96</v>
      </c>
      <c r="Q24" s="364"/>
    </row>
    <row r="25" spans="6:19" ht="15" thickBot="1" x14ac:dyDescent="0.35"/>
    <row r="26" spans="6:19" ht="15" thickBot="1" x14ac:dyDescent="0.35">
      <c r="F26" s="354" t="s">
        <v>110</v>
      </c>
      <c r="G26" s="355"/>
      <c r="H26" s="355"/>
      <c r="I26" s="355"/>
      <c r="J26" s="356"/>
      <c r="N26" s="354" t="s">
        <v>119</v>
      </c>
      <c r="O26" s="355"/>
      <c r="P26" s="356"/>
    </row>
    <row r="27" spans="6:19" ht="15" thickBot="1" x14ac:dyDescent="0.35"/>
    <row r="28" spans="6:19" ht="15" thickBot="1" x14ac:dyDescent="0.35">
      <c r="G28" s="182" t="s">
        <v>111</v>
      </c>
      <c r="H28" s="183" t="s">
        <v>80</v>
      </c>
      <c r="I28" s="184">
        <f>0.71</f>
        <v>0.71</v>
      </c>
      <c r="N28" s="188" t="s">
        <v>120</v>
      </c>
      <c r="O28" s="189" t="s">
        <v>80</v>
      </c>
      <c r="P28" s="190">
        <v>1.76</v>
      </c>
    </row>
    <row r="29" spans="6:19" ht="15" thickBot="1" x14ac:dyDescent="0.35">
      <c r="G29" s="185" t="s">
        <v>99</v>
      </c>
      <c r="H29" s="186" t="s">
        <v>80</v>
      </c>
      <c r="I29" s="187">
        <f>I28*4+12</f>
        <v>14.84</v>
      </c>
      <c r="K29" s="352" t="s">
        <v>121</v>
      </c>
      <c r="L29" s="353"/>
      <c r="N29" s="191" t="s">
        <v>100</v>
      </c>
      <c r="O29" s="192" t="s">
        <v>80</v>
      </c>
      <c r="P29" s="193">
        <v>19.04</v>
      </c>
    </row>
  </sheetData>
  <mergeCells count="16">
    <mergeCell ref="G16:I16"/>
    <mergeCell ref="G18:I18"/>
    <mergeCell ref="G17:I17"/>
    <mergeCell ref="D2:T3"/>
    <mergeCell ref="H6:O6"/>
    <mergeCell ref="P20:Q20"/>
    <mergeCell ref="P21:Q21"/>
    <mergeCell ref="P24:Q24"/>
    <mergeCell ref="N16:P16"/>
    <mergeCell ref="N17:P17"/>
    <mergeCell ref="N18:P18"/>
    <mergeCell ref="K29:L29"/>
    <mergeCell ref="F26:J26"/>
    <mergeCell ref="P22:Q22"/>
    <mergeCell ref="P23:Q23"/>
    <mergeCell ref="N26:P26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Practical 1</vt:lpstr>
      <vt:lpstr>Practical 2</vt:lpstr>
      <vt:lpstr>Practical 3</vt:lpstr>
      <vt:lpstr>Practical 4</vt:lpstr>
      <vt:lpstr>Practical 5</vt:lpstr>
      <vt:lpstr>Practical 6</vt:lpstr>
      <vt:lpstr>Practical 7</vt:lpstr>
      <vt:lpstr>Practical 8</vt:lpstr>
      <vt:lpstr>Practical 9</vt:lpstr>
      <vt:lpstr>Practical 10</vt:lpstr>
      <vt:lpstr>Practical 11</vt:lpstr>
      <vt:lpstr>Practical 12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BSC 1</dc:creator>
  <cp:lastModifiedBy>HARIT SAINI</cp:lastModifiedBy>
  <cp:lastPrinted>2019-04-17T05:19:29Z</cp:lastPrinted>
  <dcterms:created xsi:type="dcterms:W3CDTF">2019-04-04T04:51:16Z</dcterms:created>
  <dcterms:modified xsi:type="dcterms:W3CDTF">2019-04-25T08:39:26Z</dcterms:modified>
</cp:coreProperties>
</file>