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irajpotluri/Downloads/Assignment -2 Countif-sumif-exercises/"/>
    </mc:Choice>
  </mc:AlternateContent>
  <xr:revisionPtr revIDLastSave="0" documentId="13_ncr:1_{063E9498-507F-274B-8A80-943A3AF0D6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  <c r="F9" i="3"/>
  <c r="F10" i="3"/>
  <c r="F11" i="3"/>
  <c r="E10" i="3"/>
  <c r="E11" i="3"/>
  <c r="E9" i="3"/>
  <c r="D10" i="3"/>
  <c r="D11" i="3"/>
  <c r="D9" i="3"/>
  <c r="C10" i="3"/>
  <c r="C11" i="3"/>
  <c r="C9" i="3"/>
  <c r="B10" i="3"/>
  <c r="B11" i="3"/>
  <c r="B9" i="3"/>
  <c r="F4" i="3"/>
  <c r="F5" i="3"/>
  <c r="E4" i="3"/>
  <c r="E5" i="3"/>
  <c r="D4" i="3"/>
  <c r="D5" i="3"/>
  <c r="C4" i="3"/>
  <c r="C5" i="3"/>
  <c r="B4" i="3"/>
  <c r="B5" i="3"/>
  <c r="F3" i="3"/>
  <c r="E3" i="3"/>
  <c r="D3" i="3"/>
  <c r="C3" i="3"/>
  <c r="B3" i="3"/>
  <c r="F2" i="3"/>
  <c r="E2" i="3"/>
  <c r="D2" i="3"/>
  <c r="C2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<sst xmlns="http://schemas.openxmlformats.org/spreadsheetml/2006/main" count="1531" uniqueCount="76">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</sst>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4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E29" sqref="E29"/>
    </sheetView>
  </sheetViews>
  <sheetFormatPr baseColWidth="10" defaultColWidth="8.83203125" defaultRowHeight="15"/>
  <cols>
    <col min="2" max="2" width="10.33203125" bestFit="1" customWidth="1"/>
    <col min="3" max="4" width="17.5" customWidth="1"/>
    <col min="7" max="7" width="13.33203125" customWidth="1"/>
  </cols>
  <sheetData>
    <row r="1" spans="1:7" ht="32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6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>
      <c r="F28" s="3" t="s">
        <v>23</v>
      </c>
    </row>
    <row r="29" spans="1:7">
      <c r="E29" s="4" t="s">
        <v>35</v>
      </c>
      <c r="F29">
        <f>COUNTIF(G2:G25,"Boston")</f>
        <v>4</v>
      </c>
    </row>
    <row r="30" spans="1:7">
      <c r="E30" s="4" t="s">
        <v>36</v>
      </c>
      <c r="F30">
        <f>COUNTIF(D2:D25,"microwave")</f>
        <v>5</v>
      </c>
    </row>
    <row r="31" spans="1:7">
      <c r="E31" s="4" t="s">
        <v>37</v>
      </c>
      <c r="F31">
        <f>COUNTIF(F2:F25,"truck 3")</f>
        <v>8</v>
      </c>
    </row>
    <row r="32" spans="1:7">
      <c r="E32" s="4" t="s">
        <v>38</v>
      </c>
      <c r="F32">
        <f>COUNTIF(C2:C25,"Peter White")</f>
        <v>6</v>
      </c>
    </row>
    <row r="33" spans="5:6">
      <c r="E33" s="4" t="s">
        <v>30</v>
      </c>
      <c r="F33">
        <f>COUNTIF(E2:E25,"&lt;20")</f>
        <v>9</v>
      </c>
    </row>
    <row r="35" spans="5:6">
      <c r="F35" s="3" t="s">
        <v>24</v>
      </c>
    </row>
    <row r="36" spans="5:6">
      <c r="E36" s="4" t="s">
        <v>27</v>
      </c>
      <c r="F36">
        <f>SUMIF(D2:D25,D6,E2:E25)</f>
        <v>105</v>
      </c>
    </row>
    <row r="37" spans="5:6">
      <c r="E37" s="4" t="s">
        <v>28</v>
      </c>
      <c r="F37">
        <f>SUMIF(D2:D25,D23,E2:E25)</f>
        <v>164</v>
      </c>
    </row>
    <row r="38" spans="5:6">
      <c r="E38" s="4" t="s">
        <v>34</v>
      </c>
      <c r="F38">
        <f>SUMIF(F2:F25,"truck 4",E2:E25)</f>
        <v>156</v>
      </c>
    </row>
    <row r="39" spans="5:6">
      <c r="E39" s="4" t="s">
        <v>44</v>
      </c>
      <c r="F39">
        <f>SUMIF(F2:F25,"truck *",E2:E25)</f>
        <v>511</v>
      </c>
    </row>
    <row r="41" spans="5:6">
      <c r="E41" s="4"/>
      <c r="F41" s="3" t="s">
        <v>25</v>
      </c>
    </row>
    <row r="42" spans="5:6">
      <c r="E42" s="4" t="s">
        <v>39</v>
      </c>
      <c r="F42">
        <f>COUNTIFS(D2:D25,"microwave",G2:G25,"Boston")</f>
        <v>2</v>
      </c>
    </row>
    <row r="43" spans="5:6">
      <c r="E43" s="4" t="s">
        <v>40</v>
      </c>
      <c r="F43">
        <f>COUNTIFS(C2:C25,C17,F2:F25,F18)</f>
        <v>2</v>
      </c>
    </row>
    <row r="44" spans="5:6" ht="18">
      <c r="E44" s="4" t="s">
        <v>41</v>
      </c>
      <c r="F44" s="18">
        <f>COUNTIFS(G2:G25,"Boston",B2:B25,"&gt;03-02-13")</f>
        <v>2</v>
      </c>
    </row>
    <row r="45" spans="5:6">
      <c r="E45" s="4" t="s">
        <v>42</v>
      </c>
      <c r="F45">
        <f>COUNTIFS(B2:B25,"&gt;03-02-2013",B2:B25,"&lt;06-02-2013")</f>
        <v>9</v>
      </c>
    </row>
    <row r="46" spans="5:6">
      <c r="F46" s="3" t="s">
        <v>26</v>
      </c>
    </row>
    <row r="47" spans="5:6">
      <c r="E47" s="4" t="s">
        <v>31</v>
      </c>
      <c r="F47">
        <f>SUMIFS(E2:E25,D2:D25,"microwave",G2:G25,"NY")</f>
        <v>25</v>
      </c>
    </row>
    <row r="48" spans="5:6">
      <c r="E48" s="4" t="s">
        <v>33</v>
      </c>
      <c r="F48">
        <f>SUMIFS(E2:E25,G2:G25,"pittsburgh",F2:F25,"truck 1")</f>
        <v>75</v>
      </c>
    </row>
    <row r="49" spans="5:6">
      <c r="E49" s="4" t="s">
        <v>43</v>
      </c>
      <c r="F49">
        <f>SUMIFS(E2:E25,B2:B25,"&gt;03-02-13",B2:B25,"&lt;06-02-13")</f>
        <v>194</v>
      </c>
    </row>
    <row r="52" spans="5:6">
      <c r="E52" s="4" t="s">
        <v>32</v>
      </c>
      <c r="F52">
        <f>SUMIF(G2:G25,"NY",E2:E25)+SUMIF(G2:G25,"Balitmore",E2:E25)+SUMIF(G2:G25,"Philadelphia",E2:E25)</f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0" sqref="F10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8" customHeight="1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>
      <c r="A3" s="8" t="s">
        <v>47</v>
      </c>
      <c r="B3" s="2">
        <f>COUNTIF(B17:B242,A3)</f>
        <v>46</v>
      </c>
      <c r="C3" s="2">
        <f>SUMIF(B17:B242,A3,E17:E242)</f>
        <v>1934</v>
      </c>
      <c r="D3" s="2">
        <f>COUNTIFS(B17:B242,A3,D17:D242,"cash")</f>
        <v>31</v>
      </c>
      <c r="E3" s="2">
        <f>COUNTIFS(B17:B242,A3,D17:D242,"credit card")</f>
        <v>15</v>
      </c>
      <c r="F3" s="2">
        <f>SUMIFS(E17:E242,B17:B242,A3,D17:D242,"cash")</f>
        <v>1350</v>
      </c>
    </row>
    <row r="4" spans="1:6">
      <c r="A4" s="9" t="s">
        <v>48</v>
      </c>
      <c r="B4" s="2">
        <f t="shared" ref="B4:B5" si="0">COUNTIF(B18:B243,A4)</f>
        <v>50</v>
      </c>
      <c r="C4" s="2">
        <f t="shared" ref="C4:C5" si="1">SUMIF(B18:B243,A4,E18:E243)</f>
        <v>1650</v>
      </c>
      <c r="D4" s="2">
        <f t="shared" ref="D4:D5" si="2">COUNTIFS(B18:B243,A4,D18:D243,"cash")</f>
        <v>35</v>
      </c>
      <c r="E4" s="2">
        <f t="shared" ref="E4:E5" si="3">COUNTIFS(B18:B243,A4,D18:D243,"credit card")</f>
        <v>15</v>
      </c>
      <c r="F4" s="2">
        <f t="shared" ref="F4:F5" si="4">SUMIFS(E18:E243,B18:B243,A4,D18:D243,"cash")</f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7.25" customHeight="1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>
      <c r="A9" s="8" t="s">
        <v>53</v>
      </c>
      <c r="B9" s="2">
        <f>COUNTIF(C16:C241,A9)</f>
        <v>25</v>
      </c>
      <c r="C9" s="2">
        <f>SUMIF(C16:C241,A9,E16:E241)</f>
        <v>688</v>
      </c>
      <c r="D9" s="2">
        <f>COUNTIFS(B16:B241,B18,C16:C241,A9)</f>
        <v>7</v>
      </c>
      <c r="E9" s="2">
        <f>COUNTIFS(B16:B241,"Kids",'Exercise 2'!C16:C241,'Exercise 2'!A9)</f>
        <v>1</v>
      </c>
      <c r="F9" s="2">
        <f>SUMIFS(E16:E241,C16:C241,A9,A16:A241,"&gt;10-05-2013",A16:A241,"&lt;20-05-2013")</f>
        <v>270</v>
      </c>
    </row>
    <row r="10" spans="1:6">
      <c r="A10" s="8" t="s">
        <v>54</v>
      </c>
      <c r="B10" s="2">
        <f t="shared" ref="B10:B11" si="5">COUNTIF(C17:C242,A10)</f>
        <v>31</v>
      </c>
      <c r="C10" s="2">
        <f t="shared" ref="C10:C11" si="6">SUMIF(C17:C242,A10,E17:E242)</f>
        <v>965</v>
      </c>
      <c r="D10" s="2">
        <f t="shared" ref="D10:D11" si="7">COUNTIFS(B17:B242,B19,C17:C242,A10)</f>
        <v>5</v>
      </c>
      <c r="E10" s="2">
        <f>COUNTIFS(B17:B242,"Kids",'Exercise 2'!C17:C242,'Exercise 2'!A10)</f>
        <v>1</v>
      </c>
      <c r="F10" s="2">
        <f t="shared" ref="F10:F11" si="8">SUMIFS(E17:E242,A17:A242,"&gt;10-05-2013",A17:A242,"&lt;20-05-2013")</f>
        <v>2396</v>
      </c>
    </row>
    <row r="11" spans="1:6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4</v>
      </c>
      <c r="E11" s="2">
        <f>COUNTIFS(B18:B243,"Kids",'Exercise 2'!C18:C243,'Exercise 2'!A11)</f>
        <v>1</v>
      </c>
      <c r="F11" s="2">
        <f t="shared" si="8"/>
        <v>2396</v>
      </c>
    </row>
    <row r="12" spans="1:6">
      <c r="B12" s="15"/>
    </row>
    <row r="13" spans="1:6">
      <c r="B13" s="15"/>
    </row>
    <row r="14" spans="1:6">
      <c r="A14" s="17" t="s">
        <v>65</v>
      </c>
      <c r="B14" s="17"/>
      <c r="C14" s="17"/>
      <c r="D14" s="17"/>
      <c r="E14" s="17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:F11"/>
    </sheetView>
  </sheetViews>
  <sheetFormatPr baseColWidth="10" defaultColWidth="8.83203125" defaultRowHeight="15"/>
  <cols>
    <col min="1" max="1" width="21.5" customWidth="1"/>
    <col min="2" max="2" width="21.83203125" customWidth="1"/>
    <col min="3" max="3" width="12" bestFit="1" customWidth="1"/>
    <col min="4" max="4" width="13.5" customWidth="1"/>
    <col min="5" max="5" width="14" customWidth="1"/>
    <col min="6" max="6" width="26" customWidth="1"/>
    <col min="7" max="7" width="17.83203125" customWidth="1"/>
  </cols>
  <sheetData>
    <row r="1" spans="1:6" ht="44.25" customHeight="1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5"/>
    </row>
    <row r="13" spans="1:6">
      <c r="B13" s="15"/>
    </row>
    <row r="14" spans="1:6">
      <c r="A14" s="17" t="s">
        <v>65</v>
      </c>
      <c r="B14" s="17"/>
      <c r="C14" s="17"/>
      <c r="D14" s="17"/>
      <c r="E14" s="17"/>
    </row>
    <row r="15" spans="1:6" ht="1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baseColWidth="10" defaultColWidth="8.83203125" defaultRowHeight="15"/>
  <sheetData>
    <row r="8" spans="2:2" ht="31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Sai raj Potluri</cp:lastModifiedBy>
  <dcterms:created xsi:type="dcterms:W3CDTF">2013-06-05T17:23:06Z</dcterms:created>
  <dcterms:modified xsi:type="dcterms:W3CDTF">2022-12-18T06:52:58Z</dcterms:modified>
</cp:coreProperties>
</file>