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5.xml" ContentType="application/vnd.openxmlformats-officedocument.drawing+xml"/>
  <Override PartName="/xl/slicers/slicer5.xml" ContentType="application/vnd.ms-excel.slicer+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6.xml" ContentType="application/vnd.openxmlformats-officedocument.drawing+xml"/>
  <Override PartName="/xl/slicers/slicer6.xml" ContentType="application/vnd.ms-excel.slicer+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7.xml" ContentType="application/vnd.openxmlformats-officedocument.drawing+xml"/>
  <Override PartName="/xl/slicers/slicer7.xml" ContentType="application/vnd.ms-excel.slicer+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8.xml" ContentType="application/vnd.openxmlformats-officedocument.drawing+xml"/>
  <Override PartName="/xl/slicers/slicer8.xml" ContentType="application/vnd.ms-excel.slicer+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9.xml" ContentType="application/vnd.openxmlformats-officedocument.drawing+xml"/>
  <Override PartName="/xl/charts/chart33.xml" ContentType="application/vnd.openxmlformats-officedocument.drawingml.chart+xml"/>
  <Override PartName="/xl/charts/chart34.xml" ContentType="application/vnd.openxmlformats-officedocument.drawingml.chart+xml"/>
  <Override PartName="/xl/charts/style6.xml" ContentType="application/vnd.ms-office.chartstyle+xml"/>
  <Override PartName="/xl/charts/colors6.xml" ContentType="application/vnd.ms-office.chartcolorstyle+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0.xml" ContentType="application/vnd.openxmlformats-officedocument.drawing+xml"/>
  <Override PartName="/xl/charts/chart41.xml" ContentType="application/vnd.openxmlformats-officedocument.drawingml.chart+xml"/>
  <Override PartName="/xl/charts/style7.xml" ContentType="application/vnd.ms-office.chartstyle+xml"/>
  <Override PartName="/xl/charts/colors7.xml" ContentType="application/vnd.ms-office.chartcolorstyle+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1.xml" ContentType="application/vnd.openxmlformats-officedocument.drawing+xml"/>
  <Override PartName="/xl/charts/chart49.xml" ContentType="application/vnd.openxmlformats-officedocument.drawingml.chart+xml"/>
  <Override PartName="/xl/charts/style8.xml" ContentType="application/vnd.ms-office.chartstyle+xml"/>
  <Override PartName="/xl/charts/colors8.xml" ContentType="application/vnd.ms-office.chartcolorstyle+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12.xml" ContentType="application/vnd.openxmlformats-officedocument.drawing+xml"/>
  <Override PartName="/xl/charts/chart57.xml" ContentType="application/vnd.openxmlformats-officedocument.drawingml.chart+xml"/>
  <Override PartName="/xl/charts/style9.xml" ContentType="application/vnd.ms-office.chartstyle+xml"/>
  <Override PartName="/xl/charts/colors9.xml" ContentType="application/vnd.ms-office.chartcolorstyle+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ransair\Documents\Weekly Volumes Spreadsheet\Dashboard\"/>
    </mc:Choice>
  </mc:AlternateContent>
  <xr:revisionPtr revIDLastSave="0" documentId="13_ncr:1_{E04F31B3-092D-44D6-AB8A-858FF41DE99F}" xr6:coauthVersionLast="47" xr6:coauthVersionMax="47" xr10:uidLastSave="{00000000-0000-0000-0000-000000000000}"/>
  <bookViews>
    <workbookView xWindow="-110" yWindow="-110" windowWidth="19420" windowHeight="10420" firstSheet="2" activeTab="5" xr2:uid="{F6D1409D-AAF9-40A2-ADE5-CA9674B15CA5}"/>
  </bookViews>
  <sheets>
    <sheet name="Post-Cursor Dashboard" sheetId="5" r:id="rId1"/>
    <sheet name="Pre-Cursor Dashboard" sheetId="6" r:id="rId2"/>
    <sheet name="Approach 2" sheetId="14" r:id="rId3"/>
    <sheet name="RE-DP" sheetId="15" r:id="rId4"/>
    <sheet name="Themis" sheetId="16" r:id="rId5"/>
    <sheet name="BT" sheetId="17" r:id="rId6"/>
    <sheet name="Transit - Deepdive" sheetId="18" r:id="rId7"/>
    <sheet name="Over-Estimation" sheetId="19" r:id="rId8"/>
    <sheet name="Weekly Volumes" sheetId="1" r:id="rId9"/>
    <sheet name="Cases-Solved" sheetId="3" state="hidden" r:id="rId10"/>
    <sheet name="Time Utilization" sheetId="4" state="hidden" r:id="rId11"/>
    <sheet name="Productivity" sheetId="9" state="hidden" r:id="rId12"/>
    <sheet name="Sample%" sheetId="13" state="hidden" r:id="rId13"/>
  </sheets>
  <externalReferences>
    <externalReference r:id="rId14"/>
  </externalReferences>
  <definedNames>
    <definedName name="Slicer_Week">#N/A</definedName>
    <definedName name="Slicer_Week1">#N/A</definedName>
    <definedName name="Slicer_Week2">#N/A</definedName>
    <definedName name="Slicer_Week3">#N/A</definedName>
    <definedName name="Slicer_Week4">#N/A</definedName>
    <definedName name="Slicer_Week5">#N/A</definedName>
    <definedName name="Slicer_Week6">#N/A</definedName>
    <definedName name="Slicer_Week7">#N/A</definedName>
  </definedNames>
  <calcPr calcId="191029"/>
  <pivotCaches>
    <pivotCache cacheId="14" r:id="rId15"/>
    <pivotCache cacheId="15" r:id="rId16"/>
    <pivotCache cacheId="16" r:id="rId17"/>
    <pivotCache cacheId="17" r:id="rId18"/>
    <pivotCache cacheId="18" r:id="rId19"/>
    <pivotCache cacheId="19" r:id="rId20"/>
    <pivotCache cacheId="20" r:id="rId21"/>
    <pivotCache cacheId="21" r:id="rId22"/>
  </pivotCaches>
  <extLst>
    <ext xmlns:x14="http://schemas.microsoft.com/office/spreadsheetml/2009/9/main" uri="{BBE1A952-AA13-448e-AADC-164F8A28A991}">
      <x14:slicerCaches>
        <x14:slicerCache r:id="rId23"/>
        <x14:slicerCache r:id="rId24"/>
        <x14:slicerCache r:id="rId25"/>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 r="H7" i="1"/>
  <c r="H8" i="1"/>
  <c r="H9" i="1"/>
  <c r="H10" i="1"/>
  <c r="H11" i="1"/>
  <c r="H12" i="1"/>
  <c r="H13" i="1"/>
  <c r="H14" i="1"/>
  <c r="H15" i="1"/>
  <c r="H16" i="1"/>
  <c r="H17" i="1"/>
  <c r="H18" i="1"/>
  <c r="H5" i="1"/>
  <c r="E6" i="1"/>
  <c r="E7" i="1"/>
  <c r="E8" i="1"/>
  <c r="E9" i="1"/>
  <c r="E10" i="1"/>
  <c r="E11" i="1"/>
  <c r="E12" i="1"/>
  <c r="E13" i="1"/>
  <c r="E14" i="1"/>
  <c r="E15" i="1"/>
  <c r="E16" i="1"/>
  <c r="E17" i="1"/>
  <c r="E18" i="1"/>
  <c r="E5" i="1"/>
  <c r="BW18" i="1" l="1"/>
  <c r="BZ18" i="1"/>
  <c r="CA18" i="1"/>
  <c r="BW17" i="1"/>
  <c r="BZ17" i="1"/>
  <c r="CA17" i="1"/>
  <c r="BW5" i="1"/>
  <c r="BW6" i="1"/>
  <c r="BW7" i="1"/>
  <c r="BW8" i="1"/>
  <c r="BW9" i="1"/>
  <c r="BW10" i="1"/>
  <c r="BW11" i="1"/>
  <c r="BW12" i="1"/>
  <c r="BW13" i="1"/>
  <c r="BW14" i="1"/>
  <c r="BW15" i="1"/>
  <c r="BW16" i="1"/>
  <c r="BZ5" i="1"/>
  <c r="BZ6" i="1"/>
  <c r="BZ7" i="1"/>
  <c r="BZ8" i="1"/>
  <c r="BZ9" i="1"/>
  <c r="BZ10" i="1"/>
  <c r="BZ11" i="1"/>
  <c r="BZ12" i="1"/>
  <c r="BZ13" i="1"/>
  <c r="BZ14" i="1"/>
  <c r="BZ15" i="1"/>
  <c r="BZ16" i="1"/>
  <c r="Y5" i="1"/>
  <c r="Y6" i="1"/>
  <c r="Y7" i="1"/>
  <c r="Y8" i="1"/>
  <c r="Y9" i="1"/>
  <c r="Y10" i="1"/>
  <c r="Y11" i="1"/>
  <c r="Y12" i="1"/>
  <c r="Y13" i="1"/>
  <c r="Y14" i="1"/>
  <c r="Y15" i="1"/>
  <c r="Y16" i="1"/>
  <c r="Y17" i="1"/>
  <c r="Y18" i="1"/>
  <c r="BC5" i="1"/>
  <c r="BC6" i="1"/>
  <c r="BC7" i="1"/>
  <c r="BC8" i="1"/>
  <c r="BC9" i="1"/>
  <c r="BC10" i="1"/>
  <c r="BC11" i="1"/>
  <c r="BC12" i="1"/>
  <c r="BC13" i="1"/>
  <c r="BC14" i="1"/>
  <c r="BC15" i="1"/>
  <c r="BC16" i="1"/>
  <c r="BC17" i="1"/>
  <c r="BC18" i="1"/>
  <c r="BF5" i="1"/>
  <c r="BF6" i="1"/>
  <c r="BF7" i="1"/>
  <c r="BF8" i="1"/>
  <c r="BF9" i="1"/>
  <c r="BF10" i="1"/>
  <c r="BF11" i="1"/>
  <c r="BF12" i="1"/>
  <c r="BF13" i="1"/>
  <c r="BF14" i="1"/>
  <c r="BF15" i="1"/>
  <c r="BF16" i="1"/>
  <c r="BF17" i="1"/>
  <c r="BF18" i="1"/>
  <c r="BP5" i="1"/>
  <c r="BP6" i="1"/>
  <c r="BP7" i="1"/>
  <c r="BP8" i="1"/>
  <c r="BP9" i="1"/>
  <c r="BP10" i="1"/>
  <c r="BP11" i="1"/>
  <c r="BP12" i="1"/>
  <c r="BP13" i="1"/>
  <c r="BP14" i="1"/>
  <c r="BP15" i="1"/>
  <c r="BP16" i="1"/>
  <c r="BP17" i="1"/>
  <c r="BP18" i="1"/>
  <c r="AS5" i="1"/>
  <c r="AS6" i="1"/>
  <c r="AS7" i="1"/>
  <c r="AS8" i="1"/>
  <c r="AS9" i="1"/>
  <c r="AS10" i="1"/>
  <c r="AS11" i="1"/>
  <c r="AS12" i="1"/>
  <c r="AS13" i="1"/>
  <c r="AS14" i="1"/>
  <c r="AS15" i="1"/>
  <c r="AS16" i="1"/>
  <c r="AS17" i="1"/>
  <c r="AS18" i="1"/>
  <c r="AV5" i="1"/>
  <c r="AV6" i="1"/>
  <c r="AV7" i="1"/>
  <c r="AV8" i="1"/>
  <c r="AV9" i="1"/>
  <c r="AV10" i="1"/>
  <c r="AV11" i="1"/>
  <c r="AV12" i="1"/>
  <c r="AV13" i="1"/>
  <c r="AV14" i="1"/>
  <c r="AV15" i="1"/>
  <c r="AV16" i="1"/>
  <c r="AV17" i="1"/>
  <c r="AV18" i="1"/>
  <c r="O5" i="1"/>
  <c r="O6" i="1"/>
  <c r="O7" i="1"/>
  <c r="O8" i="1"/>
  <c r="O9" i="1"/>
  <c r="O10" i="1"/>
  <c r="O11" i="1"/>
  <c r="O12" i="1"/>
  <c r="O13" i="1"/>
  <c r="O14" i="1"/>
  <c r="O15" i="1"/>
  <c r="O16" i="1"/>
  <c r="O17" i="1"/>
  <c r="O18" i="1"/>
  <c r="R5" i="1"/>
  <c r="R6" i="1"/>
  <c r="R7" i="1"/>
  <c r="R8" i="1"/>
  <c r="R9" i="1"/>
  <c r="R10" i="1"/>
  <c r="R11" i="1"/>
  <c r="R12" i="1"/>
  <c r="R13" i="1"/>
  <c r="R14" i="1"/>
  <c r="R15" i="1"/>
  <c r="R16" i="1"/>
  <c r="R17" i="1"/>
  <c r="R18" i="1"/>
  <c r="BQ18" i="1"/>
  <c r="BM18" i="1"/>
  <c r="BG18" i="1"/>
  <c r="AW18" i="1"/>
  <c r="AC18" i="1"/>
  <c r="AB18" i="1"/>
  <c r="S18" i="1"/>
  <c r="I18" i="1"/>
  <c r="BQ17" i="1"/>
  <c r="BM17" i="1"/>
  <c r="BG17" i="1"/>
  <c r="AW17" i="1"/>
  <c r="AC17" i="1"/>
  <c r="AB17" i="1"/>
  <c r="S17" i="1"/>
  <c r="I17" i="1"/>
  <c r="CA16" i="1"/>
  <c r="BQ16" i="1"/>
  <c r="BM16" i="1"/>
  <c r="BG16" i="1"/>
  <c r="AW16" i="1"/>
  <c r="AC16" i="1"/>
  <c r="S16" i="1"/>
  <c r="I16" i="1"/>
  <c r="CA15" i="1"/>
  <c r="BQ15" i="1"/>
  <c r="BM15" i="1"/>
  <c r="BG15" i="1"/>
  <c r="AW15" i="1"/>
  <c r="AC15" i="1"/>
  <c r="AB15" i="1"/>
  <c r="S15" i="1"/>
  <c r="I15" i="1"/>
  <c r="AB5" i="1"/>
  <c r="AB6" i="1"/>
  <c r="AB7" i="1"/>
  <c r="AB8" i="1"/>
  <c r="AB9" i="1"/>
  <c r="AB10" i="1"/>
  <c r="AB11" i="1"/>
  <c r="AB12" i="1"/>
  <c r="AB13" i="1"/>
  <c r="AB14" i="1"/>
  <c r="AI5" i="1"/>
  <c r="AI6" i="1"/>
  <c r="AI7" i="1"/>
  <c r="AI8" i="1"/>
  <c r="AI9" i="1"/>
  <c r="AI10" i="1"/>
  <c r="AI11" i="1"/>
  <c r="AI12" i="1"/>
  <c r="AI13" i="1"/>
  <c r="AI14" i="1"/>
  <c r="AL14" i="1"/>
  <c r="AM14" i="1"/>
  <c r="AL13" i="1"/>
  <c r="AM13" i="1"/>
  <c r="AL12" i="1"/>
  <c r="AM12" i="1"/>
  <c r="AL11" i="1"/>
  <c r="AM11" i="1"/>
  <c r="AL10" i="1"/>
  <c r="AM10" i="1"/>
  <c r="AL9" i="1"/>
  <c r="AM9" i="1"/>
  <c r="AL8" i="1"/>
  <c r="AM8" i="1"/>
  <c r="AL7" i="1"/>
  <c r="AM7" i="1"/>
  <c r="AL6" i="1"/>
  <c r="AM6" i="1"/>
  <c r="AC14" i="1"/>
  <c r="BG14" i="1"/>
  <c r="BM14" i="1"/>
  <c r="BQ14" i="1"/>
  <c r="CA14" i="1"/>
  <c r="AW14" i="1"/>
  <c r="F1" i="1"/>
  <c r="S14" i="1"/>
  <c r="I14" i="1"/>
  <c r="CA13" i="1"/>
  <c r="BM13" i="1"/>
  <c r="BM12" i="1"/>
  <c r="BQ13" i="1"/>
  <c r="BG13" i="1"/>
  <c r="AW13" i="1"/>
  <c r="AC13" i="1"/>
  <c r="S13" i="1"/>
  <c r="I13" i="1"/>
  <c r="CA12" i="1"/>
  <c r="BM11" i="1"/>
  <c r="BQ12" i="1"/>
  <c r="BG12" i="1"/>
  <c r="AW12" i="1"/>
  <c r="AC12" i="1"/>
  <c r="S12" i="1"/>
  <c r="I12" i="1"/>
  <c r="S11" i="1"/>
  <c r="S10" i="1"/>
  <c r="S9" i="1"/>
  <c r="S8" i="1"/>
  <c r="S7" i="1"/>
  <c r="S6" i="1"/>
  <c r="I11" i="1"/>
  <c r="I10" i="1"/>
  <c r="I9" i="1"/>
  <c r="I8" i="1"/>
  <c r="I7" i="1"/>
  <c r="I6" i="1"/>
  <c r="BM10" i="1"/>
  <c r="CA11" i="1"/>
  <c r="BQ11" i="1"/>
  <c r="BG5" i="1"/>
  <c r="BG6" i="1"/>
  <c r="BG7" i="1"/>
  <c r="BG8" i="1"/>
  <c r="BG9" i="1"/>
  <c r="BG10" i="1"/>
  <c r="BG11" i="1"/>
  <c r="AW11" i="1"/>
  <c r="AC11" i="1"/>
  <c r="CA10" i="1"/>
  <c r="BM9" i="1"/>
  <c r="BM8" i="1"/>
  <c r="BQ10" i="1"/>
  <c r="BM7" i="1"/>
  <c r="BM6" i="1"/>
  <c r="BM5" i="1"/>
  <c r="BQ9" i="1"/>
  <c r="AW10" i="1"/>
  <c r="BQ5" i="1"/>
  <c r="BQ6" i="1"/>
  <c r="BQ7" i="1"/>
  <c r="BQ8" i="1"/>
  <c r="AW5" i="1"/>
  <c r="AM5" i="1"/>
  <c r="AC5" i="1"/>
  <c r="AW6" i="1"/>
  <c r="AW7" i="1"/>
  <c r="AW8" i="1"/>
  <c r="AW9" i="1"/>
  <c r="AC6" i="1"/>
  <c r="AC7" i="1"/>
  <c r="AC8" i="1"/>
  <c r="AC9" i="1"/>
  <c r="AC10" i="1"/>
  <c r="P1" i="1" l="1"/>
  <c r="Z1" i="1"/>
  <c r="I5" i="1"/>
  <c r="S5" i="1"/>
  <c r="CA9" i="1"/>
  <c r="CA8" i="1"/>
  <c r="CA7" i="1"/>
  <c r="CA6" i="1"/>
  <c r="AT1" i="1" l="1"/>
  <c r="AJ1" i="1" l="1"/>
  <c r="BD1" i="1"/>
  <c r="BN1" i="1"/>
  <c r="BX1" i="1"/>
  <c r="AL5" i="1"/>
  <c r="CA5" i="1"/>
</calcChain>
</file>

<file path=xl/sharedStrings.xml><?xml version="1.0" encoding="utf-8"?>
<sst xmlns="http://schemas.openxmlformats.org/spreadsheetml/2006/main" count="244" uniqueCount="34">
  <si>
    <t>L2 Cases Sample</t>
  </si>
  <si>
    <t>L2 Cases Solved</t>
  </si>
  <si>
    <t>L1 Cases Solved</t>
  </si>
  <si>
    <t>Week</t>
  </si>
  <si>
    <t>L2 Prdocutivity</t>
  </si>
  <si>
    <t>L2 Time Utilization</t>
  </si>
  <si>
    <t>L1 Productivity</t>
  </si>
  <si>
    <t>L1 Time Utilization</t>
  </si>
  <si>
    <t>EMB - PostCursor Audit</t>
  </si>
  <si>
    <t>BackTracking - Multivist Reductions Audit</t>
  </si>
  <si>
    <t>WorkLoad - ROBL 90 Deep Dive Audit - Themis</t>
  </si>
  <si>
    <t>WorkLoad - ROBL 90 Corrections Audit - REDP Corrections</t>
  </si>
  <si>
    <t>EMB - PreCursor Audit</t>
  </si>
  <si>
    <t>Current Week:</t>
  </si>
  <si>
    <t>EMB - Approach 2 Audit</t>
  </si>
  <si>
    <t>WorkLoad - Transit - Deepdive</t>
  </si>
  <si>
    <t>WORKLOAD - OVER - ESTIMATION</t>
  </si>
  <si>
    <t>Row Labels</t>
  </si>
  <si>
    <t>Grand Total</t>
  </si>
  <si>
    <t xml:space="preserve"> L1 Cases Solved</t>
  </si>
  <si>
    <t xml:space="preserve"> L2 Cases Solved</t>
  </si>
  <si>
    <t xml:space="preserve"> L1 Time Utilization</t>
  </si>
  <si>
    <t xml:space="preserve"> L2 Time Utilization</t>
  </si>
  <si>
    <t>EMB - Post-Cursor Audit</t>
  </si>
  <si>
    <t>EMB - Pre-Cursor Audit</t>
  </si>
  <si>
    <t>EMB - Approach2 Audit</t>
  </si>
  <si>
    <t>Sum of L1 Cases Solved</t>
  </si>
  <si>
    <t>Sum of L2 Cases Solved</t>
  </si>
  <si>
    <t xml:space="preserve"> L2 Prdocutivity</t>
  </si>
  <si>
    <t xml:space="preserve"> L1 Productivity</t>
  </si>
  <si>
    <t xml:space="preserve"> L2 Cases Sample %</t>
  </si>
  <si>
    <t xml:space="preserve"> L2 Cases Sample%</t>
  </si>
  <si>
    <t xml:space="preserve"> L2 Cases Sample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</si>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</sst>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mbria"/>
      <family val="2"/>
    </font>
    <font>
      <sz val="11"/>
      <color theme="1"/>
      <name val="Cambria"/>
      <family val="2"/>
    </font>
    <font>
      <b/>
      <sz val="11"/>
      <color theme="1"/>
      <name val="Cambria"/>
      <family val="1"/>
    </font>
    <font>
      <b/>
      <sz val="14"/>
      <color rgb="FFFFFF00"/>
      <name val="Cambria"/>
      <family val="1"/>
    </font>
    <font>
      <sz val="11"/>
      <color theme="5"/>
      <name val="Cambria"/>
      <family val="1"/>
    </font>
    <font>
      <b/>
      <sz val="11"/>
      <color theme="5"/>
      <name val="Cambria"/>
      <family val="1"/>
    </font>
    <font>
      <b/>
      <sz val="18"/>
      <color rgb="FFFFFF00"/>
      <name val="Cambria"/>
      <family val="1"/>
    </font>
    <font>
      <sz val="8"/>
      <name val="Cambria"/>
      <family val="2"/>
    </font>
  </fonts>
  <fills count="5">
    <fill>
      <patternFill patternType="none"/>
    </fill>
    <fill>
      <patternFill patternType="gray125"/>
    </fill>
    <fill>
      <patternFill patternType="solid">
        <fgColor theme="4"/>
        <bgColor theme="4"/>
      </patternFill>
    </fill>
    <fill>
      <patternFill patternType="solid">
        <fgColor theme="5" tint="0.39997558519241921"/>
        <bgColor indexed="64"/>
      </patternFill>
    </fill>
    <fill>
      <patternFill patternType="solid">
        <fgColor theme="0"/>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30">
    <xf numFmtId="0" fontId="0" fillId="0" borderId="0" xfId="0"/>
    <xf numFmtId="0" fontId="4" fillId="0" borderId="0" xfId="0" applyFont="1" applyProtection="1">
      <protection locked="0"/>
    </xf>
    <xf numFmtId="0" fontId="5" fillId="0" borderId="0" xfId="0" applyFont="1" applyAlignment="1" applyProtection="1">
      <alignment horizontal="right"/>
      <protection locked="0"/>
    </xf>
    <xf numFmtId="0" fontId="5" fillId="0" borderId="0" xfId="0" applyFont="1" applyAlignment="1" applyProtection="1">
      <alignment horizontal="left"/>
      <protection locked="0"/>
    </xf>
    <xf numFmtId="0" fontId="0" fillId="0" borderId="0" xfId="0" applyProtection="1">
      <protection locked="0"/>
    </xf>
    <xf numFmtId="0" fontId="3" fillId="0" borderId="0" xfId="0" applyFont="1" applyProtection="1">
      <protection locked="0"/>
    </xf>
    <xf numFmtId="0" fontId="2" fillId="0" borderId="0" xfId="0" applyFont="1" applyAlignment="1" applyProtection="1">
      <alignment horizontal="center"/>
      <protection locked="0"/>
    </xf>
    <xf numFmtId="0" fontId="0" fillId="0" borderId="0" xfId="0" applyAlignment="1" applyProtection="1">
      <alignment horizontal="center"/>
      <protection locked="0"/>
    </xf>
    <xf numFmtId="2" fontId="0" fillId="0" borderId="0" xfId="0" applyNumberFormat="1" applyProtection="1">
      <protection locked="0"/>
    </xf>
    <xf numFmtId="9" fontId="0" fillId="0" borderId="0" xfId="1" applyFont="1" applyProtection="1">
      <protection locked="0"/>
    </xf>
    <xf numFmtId="1" fontId="0" fillId="0" borderId="0" xfId="0" applyNumberFormat="1" applyProtection="1">
      <protection locked="0"/>
    </xf>
    <xf numFmtId="0" fontId="2" fillId="3" borderId="0" xfId="0" applyFont="1" applyFill="1" applyAlignment="1" applyProtection="1">
      <alignment horizontal="center"/>
      <protection locked="0"/>
    </xf>
    <xf numFmtId="9" fontId="0" fillId="0" borderId="0" xfId="1" applyNumberFormat="1" applyFont="1" applyProtection="1">
      <protection locked="0"/>
    </xf>
    <xf numFmtId="3" fontId="0" fillId="0" borderId="0" xfId="0" applyNumberFormat="1"/>
    <xf numFmtId="0" fontId="0" fillId="0" borderId="0" xfId="0" quotePrefix="1" applyProtection="1">
      <protection locked="0"/>
    </xf>
    <xf numFmtId="0" fontId="0" fillId="0" borderId="0" xfId="0" applyNumberFormat="1"/>
    <xf numFmtId="0" fontId="0" fillId="0" borderId="0" xfId="0" pivotButton="1"/>
    <xf numFmtId="0" fontId="0" fillId="0" borderId="0" xfId="0" applyAlignment="1">
      <alignment horizontal="left"/>
    </xf>
    <xf numFmtId="0" fontId="2" fillId="4" borderId="0" xfId="0" applyFont="1" applyFill="1"/>
    <xf numFmtId="0" fontId="0" fillId="0" borderId="0" xfId="0" applyAlignment="1">
      <alignment horizontal="right"/>
    </xf>
    <xf numFmtId="0" fontId="2" fillId="0" borderId="0" xfId="0" applyFont="1"/>
    <xf numFmtId="1" fontId="0" fillId="0" borderId="0" xfId="0" applyNumberFormat="1"/>
    <xf numFmtId="9" fontId="0" fillId="0" borderId="0" xfId="0" applyNumberFormat="1"/>
    <xf numFmtId="0" fontId="3" fillId="2" borderId="1" xfId="0" applyFont="1" applyFill="1" applyBorder="1" applyAlignment="1" applyProtection="1">
      <protection locked="0"/>
    </xf>
    <xf numFmtId="1" fontId="0" fillId="0" borderId="0" xfId="0" applyNumberFormat="1" applyAlignment="1">
      <alignment horizontal="right"/>
    </xf>
    <xf numFmtId="9" fontId="0" fillId="0" borderId="0" xfId="0" applyNumberFormat="1" applyAlignment="1">
      <alignment horizontal="right"/>
    </xf>
    <xf numFmtId="0" fontId="0" fillId="4" borderId="0" xfId="0" applyFill="1"/>
    <xf numFmtId="0" fontId="6" fillId="2" borderId="1" xfId="0" applyFont="1" applyFill="1" applyBorder="1" applyAlignment="1" applyProtection="1">
      <alignment horizontal="center"/>
      <protection locked="0"/>
    </xf>
    <xf numFmtId="0" fontId="3" fillId="2" borderId="1" xfId="0" applyFont="1" applyFill="1" applyBorder="1" applyAlignment="1" applyProtection="1">
      <alignment horizontal="center"/>
      <protection locked="0"/>
    </xf>
    <xf numFmtId="0" fontId="3" fillId="0" borderId="0" xfId="0" applyFont="1" applyAlignment="1" applyProtection="1">
      <alignment horizontal="center"/>
      <protection locked="0"/>
    </xf>
  </cellXfs>
  <cellStyles count="2">
    <cellStyle name="Normal" xfId="0" builtinId="0"/>
    <cellStyle name="Percent" xfId="1" builtinId="5"/>
  </cellStyles>
  <dxfs count="117">
    <dxf>
      <alignment horizontal="right"/>
    </dxf>
    <dxf>
      <numFmt numFmtId="13" formatCode="0%"/>
    </dxf>
    <dxf>
      <numFmt numFmtId="13" formatCode="0%"/>
    </dxf>
    <dxf>
      <alignment horizontal="right"/>
    </dxf>
    <dxf>
      <alignment horizontal="right"/>
    </dxf>
    <dxf>
      <alignment horizontal="right"/>
    </dxf>
    <dxf>
      <numFmt numFmtId="13" formatCode="0%"/>
    </dxf>
    <dxf>
      <alignment horizontal="right"/>
    </dxf>
    <dxf>
      <alignment horizontal="right"/>
    </dxf>
    <dxf>
      <alignment horizontal="right"/>
    </dxf>
    <dxf>
      <numFmt numFmtId="13" formatCode="0%"/>
    </dxf>
    <dxf>
      <alignment horizontal="right"/>
    </dxf>
    <dxf>
      <alignment horizontal="right"/>
    </dxf>
    <dxf>
      <numFmt numFmtId="13" formatCode="0%"/>
    </dxf>
    <dxf>
      <numFmt numFmtId="13" formatCode="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numFmt numFmtId="1" formatCode="0"/>
    </dxf>
    <dxf>
      <numFmt numFmtId="1" formatCode="0"/>
    </dxf>
    <dxf>
      <numFmt numFmtId="1" formatCode="0"/>
    </dxf>
    <dxf>
      <numFmt numFmtId="1" formatCode="0"/>
    </dxf>
    <dxf>
      <alignment horizontal="right"/>
    </dxf>
    <dxf>
      <alignment horizontal="right"/>
    </dxf>
    <dxf>
      <alignment horizontal="right"/>
    </dxf>
    <dxf>
      <alignment horizontal="right"/>
    </dxf>
    <dxf>
      <font>
        <b val="0"/>
        <i val="0"/>
        <strike val="0"/>
        <condense val="0"/>
        <extend val="0"/>
        <outline val="0"/>
        <shadow val="0"/>
        <u val="none"/>
        <vertAlign val="baseline"/>
        <sz val="11"/>
        <color theme="1"/>
        <name val="Cambria"/>
        <family val="2"/>
        <scheme val="none"/>
      </font>
      <numFmt numFmtId="13" formatCode="0%"/>
      <protection locked="0" hidden="0"/>
    </dxf>
    <dxf>
      <numFmt numFmtId="2" formatCode="0.00"/>
      <protection locked="0" hidden="0"/>
    </dxf>
    <dxf>
      <protection locked="0" hidden="0"/>
    </dxf>
    <dxf>
      <protection locked="0" hidden="0"/>
    </dxf>
    <dxf>
      <numFmt numFmtId="2" formatCode="0.00"/>
      <protection locked="0" hidden="0"/>
    </dxf>
    <dxf>
      <protection locked="0" hidden="0"/>
    </dxf>
    <dxf>
      <protection locked="0" hidden="0"/>
    </dxf>
    <dxf>
      <alignment horizontal="center" vertical="bottom" textRotation="0" wrapText="0" indent="0" justifyLastLine="0" shrinkToFit="0" readingOrder="0"/>
      <protection locked="0" hidden="0"/>
    </dxf>
    <dxf>
      <protection locked="0" hidden="0"/>
    </dxf>
    <dxf>
      <font>
        <b/>
        <i val="0"/>
        <strike val="0"/>
        <condense val="0"/>
        <extend val="0"/>
        <outline val="0"/>
        <shadow val="0"/>
        <u val="none"/>
        <vertAlign val="baseline"/>
        <sz val="11"/>
        <color theme="1"/>
        <name val="Cambria"/>
        <family val="1"/>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mbria"/>
        <family val="2"/>
        <scheme val="none"/>
      </font>
      <numFmt numFmtId="13" formatCode="0%"/>
      <protection locked="0" hidden="0"/>
    </dxf>
    <dxf>
      <numFmt numFmtId="2" formatCode="0.00"/>
      <protection locked="0" hidden="0"/>
    </dxf>
    <dxf>
      <protection locked="0" hidden="0"/>
    </dxf>
    <dxf>
      <protection locked="0" hidden="0"/>
    </dxf>
    <dxf>
      <numFmt numFmtId="2" formatCode="0.00"/>
      <protection locked="0" hidden="0"/>
    </dxf>
    <dxf>
      <protection locked="0" hidden="0"/>
    </dxf>
    <dxf>
      <protection locked="0" hidden="0"/>
    </dxf>
    <dxf>
      <alignment horizontal="center" vertical="bottom" textRotation="0" wrapText="0" indent="0" justifyLastLine="0" shrinkToFit="0" readingOrder="0"/>
      <protection locked="0" hidden="0"/>
    </dxf>
    <dxf>
      <protection locked="0" hidden="0"/>
    </dxf>
    <dxf>
      <font>
        <b/>
        <i val="0"/>
        <strike val="0"/>
        <condense val="0"/>
        <extend val="0"/>
        <outline val="0"/>
        <shadow val="0"/>
        <u val="none"/>
        <vertAlign val="baseline"/>
        <sz val="11"/>
        <color theme="1"/>
        <name val="Cambria"/>
        <family val="1"/>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mbria"/>
        <family val="2"/>
        <scheme val="none"/>
      </font>
      <numFmt numFmtId="13" formatCode="0%"/>
      <protection locked="0" hidden="0"/>
    </dxf>
    <dxf>
      <numFmt numFmtId="2" formatCode="0.00"/>
      <protection locked="0" hidden="0"/>
    </dxf>
    <dxf>
      <protection locked="0" hidden="0"/>
    </dxf>
    <dxf>
      <protection locked="0" hidden="0"/>
    </dxf>
    <dxf>
      <numFmt numFmtId="2" formatCode="0.00"/>
      <protection locked="0" hidden="0"/>
    </dxf>
    <dxf>
      <protection locked="0" hidden="0"/>
    </dxf>
    <dxf>
      <protection locked="0" hidden="0"/>
    </dxf>
    <dxf>
      <alignment horizontal="center" vertical="bottom" textRotation="0" wrapText="0" indent="0" justifyLastLine="0" shrinkToFit="0" readingOrder="0"/>
      <protection locked="0" hidden="0"/>
    </dxf>
    <dxf>
      <protection locked="0" hidden="0"/>
    </dxf>
    <dxf>
      <font>
        <b/>
        <i val="0"/>
        <strike val="0"/>
        <condense val="0"/>
        <extend val="0"/>
        <outline val="0"/>
        <shadow val="0"/>
        <u val="none"/>
        <vertAlign val="baseline"/>
        <sz val="11"/>
        <color theme="1"/>
        <name val="Cambria"/>
        <family val="1"/>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mbria"/>
        <family val="2"/>
        <scheme val="none"/>
      </font>
      <numFmt numFmtId="13" formatCode="0%"/>
      <protection locked="0" hidden="0"/>
    </dxf>
    <dxf>
      <numFmt numFmtId="2" formatCode="0.00"/>
      <protection locked="0" hidden="0"/>
    </dxf>
    <dxf>
      <protection locked="0" hidden="0"/>
    </dxf>
    <dxf>
      <protection locked="0" hidden="0"/>
    </dxf>
    <dxf>
      <numFmt numFmtId="2" formatCode="0.00"/>
      <protection locked="0" hidden="0"/>
    </dxf>
    <dxf>
      <protection locked="0" hidden="0"/>
    </dxf>
    <dxf>
      <protection locked="0" hidden="0"/>
    </dxf>
    <dxf>
      <alignment horizontal="center" vertical="bottom" textRotation="0" wrapText="0" indent="0" justifyLastLine="0" shrinkToFit="0" readingOrder="0"/>
      <protection locked="0" hidden="0"/>
    </dxf>
    <dxf>
      <protection locked="0" hidden="0"/>
    </dxf>
    <dxf>
      <font>
        <b/>
        <i val="0"/>
        <strike val="0"/>
        <condense val="0"/>
        <extend val="0"/>
        <outline val="0"/>
        <shadow val="0"/>
        <u val="none"/>
        <vertAlign val="baseline"/>
        <sz val="11"/>
        <color theme="1"/>
        <name val="Cambria"/>
        <family val="1"/>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mbria"/>
        <family val="2"/>
        <scheme val="none"/>
      </font>
      <numFmt numFmtId="13" formatCode="0%"/>
      <protection locked="0" hidden="0"/>
    </dxf>
    <dxf>
      <numFmt numFmtId="2" formatCode="0.00"/>
      <protection locked="0" hidden="0"/>
    </dxf>
    <dxf>
      <protection locked="0" hidden="0"/>
    </dxf>
    <dxf>
      <protection locked="0" hidden="0"/>
    </dxf>
    <dxf>
      <numFmt numFmtId="2" formatCode="0.00"/>
      <protection locked="0" hidden="0"/>
    </dxf>
    <dxf>
      <protection locked="0" hidden="0"/>
    </dxf>
    <dxf>
      <protection locked="0" hidden="0"/>
    </dxf>
    <dxf>
      <alignment horizontal="center" vertical="bottom" textRotation="0" wrapText="0" indent="0" justifyLastLine="0" shrinkToFit="0" readingOrder="0"/>
      <protection locked="0" hidden="0"/>
    </dxf>
    <dxf>
      <protection locked="0" hidden="0"/>
    </dxf>
    <dxf>
      <font>
        <b/>
        <i val="0"/>
        <strike val="0"/>
        <condense val="0"/>
        <extend val="0"/>
        <outline val="0"/>
        <shadow val="0"/>
        <u val="none"/>
        <vertAlign val="baseline"/>
        <sz val="11"/>
        <color theme="1"/>
        <name val="Cambria"/>
        <family val="1"/>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mbria"/>
        <family val="2"/>
        <scheme val="none"/>
      </font>
      <numFmt numFmtId="13" formatCode="0%"/>
      <protection locked="0" hidden="0"/>
    </dxf>
    <dxf>
      <numFmt numFmtId="2" formatCode="0.00"/>
      <protection locked="0" hidden="0"/>
    </dxf>
    <dxf>
      <protection locked="0" hidden="0"/>
    </dxf>
    <dxf>
      <protection locked="0" hidden="0"/>
    </dxf>
    <dxf>
      <numFmt numFmtId="2" formatCode="0.00"/>
      <protection locked="0" hidden="0"/>
    </dxf>
    <dxf>
      <protection locked="0" hidden="0"/>
    </dxf>
    <dxf>
      <protection locked="0" hidden="0"/>
    </dxf>
    <dxf>
      <alignment horizontal="center" vertical="bottom" textRotation="0" wrapText="0" indent="0" justifyLastLine="0" shrinkToFit="0" readingOrder="0"/>
      <protection locked="0" hidden="0"/>
    </dxf>
    <dxf>
      <protection locked="0" hidden="0"/>
    </dxf>
    <dxf>
      <font>
        <b/>
        <i val="0"/>
        <strike val="0"/>
        <condense val="0"/>
        <extend val="0"/>
        <outline val="0"/>
        <shadow val="0"/>
        <u val="none"/>
        <vertAlign val="baseline"/>
        <sz val="11"/>
        <color theme="1"/>
        <name val="Cambria"/>
        <family val="1"/>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mbria"/>
        <family val="2"/>
        <scheme val="none"/>
      </font>
      <numFmt numFmtId="13" formatCode="0%"/>
      <protection locked="0" hidden="0"/>
    </dxf>
    <dxf>
      <numFmt numFmtId="2" formatCode="0.00"/>
      <protection locked="0" hidden="0"/>
    </dxf>
    <dxf>
      <protection locked="0" hidden="0"/>
    </dxf>
    <dxf>
      <protection locked="0" hidden="0"/>
    </dxf>
    <dxf>
      <numFmt numFmtId="2" formatCode="0.00"/>
      <protection locked="0" hidden="0"/>
    </dxf>
    <dxf>
      <protection locked="0" hidden="0"/>
    </dxf>
    <dxf>
      <protection locked="0" hidden="0"/>
    </dxf>
    <dxf>
      <alignment horizontal="center" vertical="bottom" textRotation="0" wrapText="0" indent="0" justifyLastLine="0" shrinkToFit="0" readingOrder="0"/>
      <protection locked="0" hidden="0"/>
    </dxf>
    <dxf>
      <protection locked="0" hidden="0"/>
    </dxf>
    <dxf>
      <font>
        <b/>
        <i val="0"/>
        <strike val="0"/>
        <condense val="0"/>
        <extend val="0"/>
        <outline val="0"/>
        <shadow val="0"/>
        <u val="none"/>
        <vertAlign val="baseline"/>
        <sz val="11"/>
        <color theme="1"/>
        <name val="Cambria"/>
        <family val="1"/>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mbria"/>
        <family val="2"/>
        <scheme val="none"/>
      </font>
      <numFmt numFmtId="13" formatCode="0%"/>
      <protection locked="0" hidden="0"/>
    </dxf>
    <dxf>
      <numFmt numFmtId="2" formatCode="0.00"/>
      <protection locked="0" hidden="0"/>
    </dxf>
    <dxf>
      <protection locked="0" hidden="0"/>
    </dxf>
    <dxf>
      <protection locked="0" hidden="0"/>
    </dxf>
    <dxf>
      <numFmt numFmtId="2" formatCode="0.00"/>
      <protection locked="0" hidden="0"/>
    </dxf>
    <dxf>
      <protection locked="0" hidden="0"/>
    </dxf>
    <dxf>
      <protection locked="0" hidden="0"/>
    </dxf>
    <dxf>
      <alignment horizontal="center" vertical="bottom" textRotation="0" wrapText="0" indent="0" justifyLastLine="0" shrinkToFit="0" readingOrder="0"/>
      <protection locked="0" hidden="0"/>
    </dxf>
    <dxf>
      <protection locked="0" hidden="0"/>
    </dxf>
    <dxf>
      <font>
        <b/>
        <i val="0"/>
        <strike val="0"/>
        <condense val="0"/>
        <extend val="0"/>
        <outline val="0"/>
        <shadow val="0"/>
        <u val="none"/>
        <vertAlign val="baseline"/>
        <sz val="11"/>
        <color theme="1"/>
        <name val="Cambria"/>
        <family val="1"/>
        <scheme val="none"/>
      </font>
      <alignment horizontal="center" vertical="bottom" textRotation="0" wrapText="0"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pivotCacheDefinition" Target="pivotCache/pivotCacheDefinition7.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microsoft.com/office/2007/relationships/slicerCache" Target="slicerCaches/slicerCache3.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1.xml"/><Relationship Id="rId28" Type="http://schemas.microsoft.com/office/2007/relationships/slicerCache" Target="slicerCaches/slicerCache6.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pivotCacheDefinition" Target="pivotCache/pivotCacheDefinition8.xml"/><Relationship Id="rId27" Type="http://schemas.microsoft.com/office/2007/relationships/slicerCache" Target="slicerCaches/slicerCache5.xml"/><Relationship Id="rId30" Type="http://schemas.microsoft.com/office/2007/relationships/slicerCache" Target="slicerCaches/slicerCache8.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4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[Process_Wise_Dashboard.xlsx]Cases-Solved!PivotTable3</c:name>
    <c:fmtId val="13"/>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93481629319849E-2"/>
          <c:y val="0.14459837224027577"/>
          <c:w val="0.87022780943357048"/>
          <c:h val="0.76803040481403451"/>
        </c:manualLayout>
      </c:layout>
      <c:barChart>
        <c:barDir val="bar"/>
        <c:grouping val="stacked"/>
        <c:varyColors val="0"/>
        <c:ser>
          <c:idx val="0"/>
          <c:order val="0"/>
          <c:tx>
            <c:strRef>
              <c:f>'Cases-Solved'!$B$3</c:f>
              <c:strCache>
                <c:ptCount val="1"/>
                <c:pt idx="0">
                  <c:v> L1 Cases Solved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'Cases-Solved'!$A$4:$A$9</c:f>
              <c:strCache>
                <c:ptCount val="5"/>
                <c:pt idx="0">
                  <c:v>10</c:v>
                </c:pt>
                <c:pt idx="1">
                  <c:v>11</c:v>
                </c:pt>
                <c:pt idx="2">
                  <c:v>12</c:v>
                </c:pt>
                <c:pt idx="3">
                  <c:v>13</c:v>
                </c:pt>
                <c:pt idx="4">
                  <c:v>14</c:v>
                </c:pt>
              </c:strCache>
            </c:strRef>
          </c:cat>
          <c:val>
            <c:numRef>
              <c:f>'Cases-Solved'!$B$4:$B$9</c:f>
              <c:numCache>
                <c:formatCode>General</c:formatCode>
                <c:ptCount val="5"/>
                <c:pt idx="0">
                  <c:v>25155</c:v>
                </c:pt>
                <c:pt idx="1">
                  <c:v>33307</c:v>
                </c:pt>
                <c:pt idx="2">
                  <c:v>29443</c:v>
                </c:pt>
                <c:pt idx="3">
                  <c:v>29914</c:v>
                </c:pt>
                <c:pt idx="4">
                  <c:v>25753</c:v>
                </c:pt>
              </c:numCache>
            </c:numRef>
          </c:val>
          <c:extLst>
            <c:ext xmlns:c16="http://schemas.microsoft.com/office/drawing/2014/chart" uri="{C3380CC4-5D6E-409C-BE32-E72D297353CC}">
              <c16:uniqueId val="{00000000-3352-41FC-A8CA-42BB7C5F47F9}"/>
            </c:ext>
          </c:extLst>
        </c:ser>
        <c:ser>
          <c:idx val="1"/>
          <c:order val="1"/>
          <c:tx>
            <c:strRef>
              <c:f>'Cases-Solved'!$C$3</c:f>
              <c:strCache>
                <c:ptCount val="1"/>
                <c:pt idx="0">
                  <c:v> L2 Cases Solved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'Cases-Solved'!$A$4:$A$9</c:f>
              <c:strCache>
                <c:ptCount val="5"/>
                <c:pt idx="0">
                  <c:v>10</c:v>
                </c:pt>
                <c:pt idx="1">
                  <c:v>11</c:v>
                </c:pt>
                <c:pt idx="2">
                  <c:v>12</c:v>
                </c:pt>
                <c:pt idx="3">
                  <c:v>13</c:v>
                </c:pt>
                <c:pt idx="4">
                  <c:v>14</c:v>
                </c:pt>
              </c:strCache>
            </c:strRef>
          </c:cat>
          <c:val>
            <c:numRef>
              <c:f>'Cases-Solved'!$C$4:$C$9</c:f>
              <c:numCache>
                <c:formatCode>General</c:formatCode>
                <c:ptCount val="5"/>
                <c:pt idx="0">
                  <c:v>4746</c:v>
                </c:pt>
                <c:pt idx="1">
                  <c:v>5925</c:v>
                </c:pt>
                <c:pt idx="2">
                  <c:v>5310</c:v>
                </c:pt>
                <c:pt idx="3">
                  <c:v>5999</c:v>
                </c:pt>
                <c:pt idx="4">
                  <c:v>6416</c:v>
                </c:pt>
              </c:numCache>
            </c:numRef>
          </c:val>
          <c:extLst>
            <c:ext xmlns:c16="http://schemas.microsoft.com/office/drawing/2014/chart" uri="{C3380CC4-5D6E-409C-BE32-E72D297353CC}">
              <c16:uniqueId val="{00000001-3352-41FC-A8CA-42BB7C5F47F9}"/>
            </c:ext>
          </c:extLst>
        </c:ser>
        <c:dLbls>
          <c:dLblPos val="ctr"/>
          <c:showLegendKey val="0"/>
          <c:showVal val="1"/>
          <c:showCatName val="0"/>
          <c:showSerName val="0"/>
          <c:showPercent val="0"/>
          <c:showBubbleSize val="0"/>
        </c:dLbls>
        <c:gapWidth val="79"/>
        <c:overlap val="100"/>
        <c:axId val="1595460304"/>
        <c:axId val="1595460720"/>
      </c:barChart>
      <c:catAx>
        <c:axId val="159546030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95460720"/>
        <c:crosses val="autoZero"/>
        <c:auto val="1"/>
        <c:lblAlgn val="ctr"/>
        <c:lblOffset val="100"/>
        <c:noMultiLvlLbl val="0"/>
      </c:catAx>
      <c:valAx>
        <c:axId val="1595460720"/>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Cases</a:t>
                </a:r>
                <a:r>
                  <a:rPr lang="en-US" baseline="0"/>
                  <a:t> solved</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95460304"/>
        <c:crosses val="autoZero"/>
        <c:crossBetween val="between"/>
      </c:valAx>
      <c:spPr>
        <a:noFill/>
        <a:ln>
          <a:noFill/>
        </a:ln>
        <a:effectLst/>
      </c:spPr>
    </c:plotArea>
    <c:legend>
      <c:legendPos val="t"/>
      <c:layout>
        <c:manualLayout>
          <c:xMode val="edge"/>
          <c:yMode val="edge"/>
          <c:x val="0.25927643265917971"/>
          <c:y val="1.6965107093908326E-2"/>
          <c:w val="0.48144713468164058"/>
          <c:h val="9.54293953208364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[Process_Wise_Dashboard.xlsx]Time Utilization!PivotTable8</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342342777525351E-2"/>
          <c:y val="0.22944222072580134"/>
          <c:w val="0.93974774706388875"/>
          <c:h val="0.5451986498751511"/>
        </c:manualLayout>
      </c:layout>
      <c:barChart>
        <c:barDir val="col"/>
        <c:grouping val="clustered"/>
        <c:varyColors val="0"/>
        <c:ser>
          <c:idx val="0"/>
          <c:order val="0"/>
          <c:tx>
            <c:strRef>
              <c:f>'Time Utilization'!$B$33</c:f>
              <c:strCache>
                <c:ptCount val="1"/>
                <c:pt idx="0">
                  <c:v> L1 Time Utilization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Utilization'!$A$34:$A$40</c:f>
              <c:strCache>
                <c:ptCount val="6"/>
                <c:pt idx="0">
                  <c:v>9</c:v>
                </c:pt>
                <c:pt idx="1">
                  <c:v>10</c:v>
                </c:pt>
                <c:pt idx="2">
                  <c:v>11</c:v>
                </c:pt>
                <c:pt idx="3">
                  <c:v>12</c:v>
                </c:pt>
                <c:pt idx="4">
                  <c:v>13</c:v>
                </c:pt>
                <c:pt idx="5">
                  <c:v>14</c:v>
                </c:pt>
              </c:strCache>
            </c:strRef>
          </c:cat>
          <c:val>
            <c:numRef>
              <c:f>'Time Utilization'!$B$34:$B$40</c:f>
              <c:numCache>
                <c:formatCode>General</c:formatCode>
                <c:ptCount val="6"/>
                <c:pt idx="0">
                  <c:v>67.97</c:v>
                </c:pt>
                <c:pt idx="1">
                  <c:v>24.66</c:v>
                </c:pt>
                <c:pt idx="2">
                  <c:v>88.76</c:v>
                </c:pt>
                <c:pt idx="3">
                  <c:v>0</c:v>
                </c:pt>
                <c:pt idx="4">
                  <c:v>0</c:v>
                </c:pt>
                <c:pt idx="5">
                  <c:v>164.08</c:v>
                </c:pt>
              </c:numCache>
            </c:numRef>
          </c:val>
          <c:extLst>
            <c:ext xmlns:c16="http://schemas.microsoft.com/office/drawing/2014/chart" uri="{C3380CC4-5D6E-409C-BE32-E72D297353CC}">
              <c16:uniqueId val="{00000004-6AD1-4DA3-8A87-B4FE40D0F0AE}"/>
            </c:ext>
          </c:extLst>
        </c:ser>
        <c:ser>
          <c:idx val="1"/>
          <c:order val="1"/>
          <c:tx>
            <c:strRef>
              <c:f>'Time Utilization'!$C$33</c:f>
              <c:strCache>
                <c:ptCount val="1"/>
                <c:pt idx="0">
                  <c:v> L2 Time Utilization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Utilization'!$A$34:$A$40</c:f>
              <c:strCache>
                <c:ptCount val="6"/>
                <c:pt idx="0">
                  <c:v>9</c:v>
                </c:pt>
                <c:pt idx="1">
                  <c:v>10</c:v>
                </c:pt>
                <c:pt idx="2">
                  <c:v>11</c:v>
                </c:pt>
                <c:pt idx="3">
                  <c:v>12</c:v>
                </c:pt>
                <c:pt idx="4">
                  <c:v>13</c:v>
                </c:pt>
                <c:pt idx="5">
                  <c:v>14</c:v>
                </c:pt>
              </c:strCache>
            </c:strRef>
          </c:cat>
          <c:val>
            <c:numRef>
              <c:f>'Time Utilization'!$C$34:$C$40</c:f>
              <c:numCache>
                <c:formatCode>General</c:formatCode>
                <c:ptCount val="6"/>
                <c:pt idx="0">
                  <c:v>16.510000000000002</c:v>
                </c:pt>
                <c:pt idx="1">
                  <c:v>9.48</c:v>
                </c:pt>
                <c:pt idx="3">
                  <c:v>0</c:v>
                </c:pt>
                <c:pt idx="4">
                  <c:v>0</c:v>
                </c:pt>
              </c:numCache>
            </c:numRef>
          </c:val>
          <c:extLst>
            <c:ext xmlns:c16="http://schemas.microsoft.com/office/drawing/2014/chart" uri="{C3380CC4-5D6E-409C-BE32-E72D297353CC}">
              <c16:uniqueId val="{00000006-6AD1-4DA3-8A87-B4FE40D0F0AE}"/>
            </c:ext>
          </c:extLst>
        </c:ser>
        <c:dLbls>
          <c:dLblPos val="outEnd"/>
          <c:showLegendKey val="0"/>
          <c:showVal val="1"/>
          <c:showCatName val="0"/>
          <c:showSerName val="0"/>
          <c:showPercent val="0"/>
          <c:showBubbleSize val="0"/>
        </c:dLbls>
        <c:gapWidth val="100"/>
        <c:overlap val="-24"/>
        <c:axId val="1685554944"/>
        <c:axId val="1685553280"/>
      </c:barChart>
      <c:catAx>
        <c:axId val="16855549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553280"/>
        <c:crosses val="autoZero"/>
        <c:auto val="1"/>
        <c:lblAlgn val="ctr"/>
        <c:lblOffset val="100"/>
        <c:noMultiLvlLbl val="0"/>
      </c:catAx>
      <c:valAx>
        <c:axId val="1685553280"/>
        <c:scaling>
          <c:orientation val="minMax"/>
        </c:scaling>
        <c:delete val="1"/>
        <c:axPos val="l"/>
        <c:numFmt formatCode="General" sourceLinked="1"/>
        <c:majorTickMark val="none"/>
        <c:minorTickMark val="none"/>
        <c:tickLblPos val="nextTo"/>
        <c:crossAx val="1685554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lumMod val="9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[Process_Wise_Dashboard.xlsx]Productivity!PivotTable9</c:name>
    <c:fmtId val="7"/>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031847133757961E-2"/>
          <c:y val="0.15616312666799007"/>
          <c:w val="0.92993630573248409"/>
          <c:h val="0.6286922958159642"/>
        </c:manualLayout>
      </c:layout>
      <c:lineChart>
        <c:grouping val="standard"/>
        <c:varyColors val="0"/>
        <c:ser>
          <c:idx val="0"/>
          <c:order val="0"/>
          <c:tx>
            <c:strRef>
              <c:f>Productivity!$B$36</c:f>
              <c:strCache>
                <c:ptCount val="1"/>
                <c:pt idx="0">
                  <c:v> L1 Productivity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Productivity!$A$37:$A$43</c:f>
              <c:strCache>
                <c:ptCount val="6"/>
                <c:pt idx="0">
                  <c:v>9</c:v>
                </c:pt>
                <c:pt idx="1">
                  <c:v>10</c:v>
                </c:pt>
                <c:pt idx="2">
                  <c:v>11</c:v>
                </c:pt>
                <c:pt idx="3">
                  <c:v>12</c:v>
                </c:pt>
                <c:pt idx="4">
                  <c:v>13</c:v>
                </c:pt>
                <c:pt idx="5">
                  <c:v>14</c:v>
                </c:pt>
              </c:strCache>
            </c:strRef>
          </c:cat>
          <c:val>
            <c:numRef>
              <c:f>Productivity!$B$37:$B$43</c:f>
              <c:numCache>
                <c:formatCode>0</c:formatCode>
                <c:ptCount val="6"/>
                <c:pt idx="0">
                  <c:v>72.649698396351326</c:v>
                </c:pt>
                <c:pt idx="1">
                  <c:v>49.878345498783453</c:v>
                </c:pt>
                <c:pt idx="2">
                  <c:v>40.130689499774668</c:v>
                </c:pt>
                <c:pt idx="3">
                  <c:v>0</c:v>
                </c:pt>
                <c:pt idx="4">
                  <c:v>0</c:v>
                </c:pt>
                <c:pt idx="5">
                  <c:v>33.172842515845929</c:v>
                </c:pt>
              </c:numCache>
            </c:numRef>
          </c:val>
          <c:smooth val="0"/>
          <c:extLst>
            <c:ext xmlns:c16="http://schemas.microsoft.com/office/drawing/2014/chart" uri="{C3380CC4-5D6E-409C-BE32-E72D297353CC}">
              <c16:uniqueId val="{0000000C-F33A-4A30-A1CD-709740F91FDB}"/>
            </c:ext>
          </c:extLst>
        </c:ser>
        <c:ser>
          <c:idx val="1"/>
          <c:order val="1"/>
          <c:tx>
            <c:strRef>
              <c:f>Productivity!$C$36</c:f>
              <c:strCache>
                <c:ptCount val="1"/>
                <c:pt idx="0">
                  <c:v> L2 Prdocutivity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Productivity!$A$37:$A$43</c:f>
              <c:strCache>
                <c:ptCount val="6"/>
                <c:pt idx="0">
                  <c:v>9</c:v>
                </c:pt>
                <c:pt idx="1">
                  <c:v>10</c:v>
                </c:pt>
                <c:pt idx="2">
                  <c:v>11</c:v>
                </c:pt>
                <c:pt idx="3">
                  <c:v>12</c:v>
                </c:pt>
                <c:pt idx="4">
                  <c:v>13</c:v>
                </c:pt>
                <c:pt idx="5">
                  <c:v>14</c:v>
                </c:pt>
              </c:strCache>
            </c:strRef>
          </c:cat>
          <c:val>
            <c:numRef>
              <c:f>Productivity!$C$37:$C$43</c:f>
              <c:numCache>
                <c:formatCode>0</c:formatCode>
                <c:ptCount val="6"/>
                <c:pt idx="0">
                  <c:v>58.752271350696539</c:v>
                </c:pt>
                <c:pt idx="1">
                  <c:v>33.22784810126582</c:v>
                </c:pt>
                <c:pt idx="2">
                  <c:v>0</c:v>
                </c:pt>
                <c:pt idx="3">
                  <c:v>0</c:v>
                </c:pt>
                <c:pt idx="4">
                  <c:v>0</c:v>
                </c:pt>
                <c:pt idx="5">
                  <c:v>0</c:v>
                </c:pt>
              </c:numCache>
            </c:numRef>
          </c:val>
          <c:smooth val="0"/>
          <c:extLst>
            <c:ext xmlns:c16="http://schemas.microsoft.com/office/drawing/2014/chart" uri="{C3380CC4-5D6E-409C-BE32-E72D297353CC}">
              <c16:uniqueId val="{0000000E-F33A-4A30-A1CD-709740F91FDB}"/>
            </c:ext>
          </c:extLst>
        </c:ser>
        <c:dLbls>
          <c:dLblPos val="t"/>
          <c:showLegendKey val="0"/>
          <c:showVal val="1"/>
          <c:showCatName val="0"/>
          <c:showSerName val="0"/>
          <c:showPercent val="0"/>
          <c:showBubbleSize val="0"/>
        </c:dLbls>
        <c:marker val="1"/>
        <c:smooth val="0"/>
        <c:axId val="1795016527"/>
        <c:axId val="1795014031"/>
      </c:lineChart>
      <c:catAx>
        <c:axId val="179501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4031"/>
        <c:crosses val="autoZero"/>
        <c:auto val="1"/>
        <c:lblAlgn val="ctr"/>
        <c:lblOffset val="100"/>
        <c:noMultiLvlLbl val="0"/>
      </c:catAx>
      <c:valAx>
        <c:axId val="1795014031"/>
        <c:scaling>
          <c:orientation val="minMax"/>
        </c:scaling>
        <c:delete val="1"/>
        <c:axPos val="l"/>
        <c:numFmt formatCode="0" sourceLinked="1"/>
        <c:majorTickMark val="none"/>
        <c:minorTickMark val="none"/>
        <c:tickLblPos val="nextTo"/>
        <c:crossAx val="1795016527"/>
        <c:crosses val="autoZero"/>
        <c:crossBetween val="between"/>
      </c:valAx>
      <c:spPr>
        <a:noFill/>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[Process_Wise_Dashboard.xlsx]Sample%!PivotTable10</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0" i="0" baseline="0">
                <a:effectLst/>
              </a:rPr>
              <a:t>L2 Cases Sample%</a:t>
            </a:r>
            <a:endParaRPr lang="en-US" sz="1200"/>
          </a:p>
        </c:rich>
      </c:tx>
      <c:layout>
        <c:manualLayout>
          <c:xMode val="edge"/>
          <c:yMode val="edge"/>
          <c:x val="2.141095194345927E-2"/>
          <c:y val="6.7006670174201852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27879870941771E-2"/>
          <c:y val="0.1474047154362115"/>
          <c:w val="0.91502918448129689"/>
          <c:h val="0.65898961347780249"/>
        </c:manualLayout>
      </c:layout>
      <c:lineChart>
        <c:grouping val="standard"/>
        <c:varyColors val="0"/>
        <c:ser>
          <c:idx val="0"/>
          <c:order val="0"/>
          <c:tx>
            <c:strRef>
              <c:f>'Sample%'!$B$36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'Sample%'!$A$37:$A$43</c:f>
              <c:strCache>
                <c:ptCount val="6"/>
                <c:pt idx="0">
                  <c:v>9</c:v>
                </c:pt>
                <c:pt idx="1">
                  <c:v>10</c:v>
                </c:pt>
                <c:pt idx="2">
                  <c:v>11</c:v>
                </c:pt>
                <c:pt idx="3">
                  <c:v>12</c:v>
                </c:pt>
                <c:pt idx="4">
                  <c:v>13</c:v>
                </c:pt>
                <c:pt idx="5">
                  <c:v>14</c:v>
                </c:pt>
              </c:strCache>
            </c:strRef>
          </c:cat>
          <c:val>
            <c:numRef>
              <c:f>'Sample%'!$B$37:$B$43</c:f>
              <c:numCache>
                <c:formatCode>0%</c:formatCode>
                <c:ptCount val="6"/>
                <c:pt idx="0">
                  <c:v>0.19643580396921831</c:v>
                </c:pt>
                <c:pt idx="1">
                  <c:v>0.25609756097560976</c:v>
                </c:pt>
                <c:pt idx="2">
                  <c:v>0</c:v>
                </c:pt>
                <c:pt idx="3">
                  <c:v>0</c:v>
                </c:pt>
                <c:pt idx="4">
                  <c:v>0</c:v>
                </c:pt>
                <c:pt idx="5">
                  <c:v>0</c:v>
                </c:pt>
              </c:numCache>
            </c:numRef>
          </c:val>
          <c:smooth val="0"/>
          <c:extLst>
            <c:ext xmlns:c16="http://schemas.microsoft.com/office/drawing/2014/chart" uri="{C3380CC4-5D6E-409C-BE32-E72D297353CC}">
              <c16:uniqueId val="{00000005-8DF5-409D-AC45-E83F5DA88FE1}"/>
            </c:ext>
          </c:extLst>
        </c:ser>
        <c:dLbls>
          <c:dLblPos val="t"/>
          <c:showLegendKey val="0"/>
          <c:showVal val="1"/>
          <c:showCatName val="0"/>
          <c:showSerName val="0"/>
          <c:showPercent val="0"/>
          <c:showBubbleSize val="0"/>
        </c:dLbls>
        <c:marker val="1"/>
        <c:smooth val="0"/>
        <c:axId val="1787634927"/>
        <c:axId val="1787649487"/>
      </c:lineChart>
      <c:catAx>
        <c:axId val="178763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49487"/>
        <c:crosses val="autoZero"/>
        <c:auto val="1"/>
        <c:lblAlgn val="ctr"/>
        <c:lblOffset val="100"/>
        <c:noMultiLvlLbl val="0"/>
      </c:catAx>
      <c:valAx>
        <c:axId val="1787649487"/>
        <c:scaling>
          <c:orientation val="minMax"/>
        </c:scaling>
        <c:delete val="1"/>
        <c:axPos val="l"/>
        <c:numFmt formatCode="0%" sourceLinked="1"/>
        <c:majorTickMark val="none"/>
        <c:minorTickMark val="none"/>
        <c:tickLblPos val="nextTo"/>
        <c:crossAx val="1787634927"/>
        <c:crosses val="autoZero"/>
        <c:crossBetween val="between"/>
      </c:valAx>
      <c:spPr>
        <a:noFill/>
      </c:spPr>
    </c:plotArea>
    <c:plotVisOnly val="1"/>
    <c:dispBlanksAs val="gap"/>
    <c:showDLblsOverMax val="0"/>
    <c:extLst/>
  </c:chart>
  <c:spPr>
    <a:solidFill>
      <a:schemeClr val="bg1">
        <a:lumMod val="95000"/>
      </a:schemeClr>
    </a:solidFill>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[Process_Wise_Dashboard.xlsx]Cases-Solved!PivotTable11</c:name>
    <c:fmtId val="10"/>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93481629319849E-2"/>
          <c:y val="0.14459837224027577"/>
          <c:w val="0.87022780943357048"/>
          <c:h val="0.76803040481403451"/>
        </c:manualLayout>
      </c:layout>
      <c:barChart>
        <c:barDir val="bar"/>
        <c:grouping val="stacked"/>
        <c:varyColors val="0"/>
        <c:ser>
          <c:idx val="0"/>
          <c:order val="0"/>
          <c:tx>
            <c:strRef>
              <c:f>'Cases-Solved'!$B$53</c:f>
              <c:strCache>
                <c:ptCount val="1"/>
                <c:pt idx="0">
                  <c:v> L1 Cases Solved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'Cases-Solved'!$A$54:$A$65</c:f>
              <c:strCache>
                <c:ptCount val="11"/>
                <c:pt idx="0">
                  <c:v>1</c:v>
                </c:pt>
                <c:pt idx="1">
                  <c:v>2</c:v>
                </c:pt>
                <c:pt idx="2">
                  <c:v>3</c:v>
                </c:pt>
                <c:pt idx="3">
                  <c:v>4</c:v>
                </c:pt>
                <c:pt idx="4">
                  <c:v>5</c:v>
                </c:pt>
                <c:pt idx="5">
                  <c:v>6</c:v>
                </c:pt>
                <c:pt idx="6">
                  <c:v>7</c:v>
                </c:pt>
                <c:pt idx="7">
                  <c:v>8</c:v>
                </c:pt>
                <c:pt idx="8">
                  <c:v>9</c:v>
                </c:pt>
                <c:pt idx="9">
                  <c:v>10</c:v>
                </c:pt>
                <c:pt idx="10">
                  <c:v>(blank)</c:v>
                </c:pt>
              </c:strCache>
            </c:strRef>
          </c:cat>
          <c:val>
            <c:numRef>
              <c:f>'Cases-Solved'!$B$54:$B$65</c:f>
              <c:numCache>
                <c:formatCode>General</c:formatCode>
                <c:ptCount val="11"/>
              </c:numCache>
            </c:numRef>
          </c:val>
          <c:extLst>
            <c:ext xmlns:c16="http://schemas.microsoft.com/office/drawing/2014/chart" uri="{C3380CC4-5D6E-409C-BE32-E72D297353CC}">
              <c16:uniqueId val="{00000004-4592-48F4-9D58-B113E8649761}"/>
            </c:ext>
          </c:extLst>
        </c:ser>
        <c:ser>
          <c:idx val="1"/>
          <c:order val="1"/>
          <c:tx>
            <c:strRef>
              <c:f>'Cases-Solved'!$C$53</c:f>
              <c:strCache>
                <c:ptCount val="1"/>
                <c:pt idx="0">
                  <c:v> L2 Cases Solved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'Cases-Solved'!$A$54:$A$65</c:f>
              <c:strCache>
                <c:ptCount val="11"/>
                <c:pt idx="0">
                  <c:v>1</c:v>
                </c:pt>
                <c:pt idx="1">
                  <c:v>2</c:v>
                </c:pt>
                <c:pt idx="2">
                  <c:v>3</c:v>
                </c:pt>
                <c:pt idx="3">
                  <c:v>4</c:v>
                </c:pt>
                <c:pt idx="4">
                  <c:v>5</c:v>
                </c:pt>
                <c:pt idx="5">
                  <c:v>6</c:v>
                </c:pt>
                <c:pt idx="6">
                  <c:v>7</c:v>
                </c:pt>
                <c:pt idx="7">
                  <c:v>8</c:v>
                </c:pt>
                <c:pt idx="8">
                  <c:v>9</c:v>
                </c:pt>
                <c:pt idx="9">
                  <c:v>10</c:v>
                </c:pt>
                <c:pt idx="10">
                  <c:v>(blank)</c:v>
                </c:pt>
              </c:strCache>
            </c:strRef>
          </c:cat>
          <c:val>
            <c:numRef>
              <c:f>'Cases-Solved'!$C$54:$C$65</c:f>
              <c:numCache>
                <c:formatCode>General</c:formatCode>
                <c:ptCount val="11"/>
              </c:numCache>
            </c:numRef>
          </c:val>
          <c:extLst>
            <c:ext xmlns:c16="http://schemas.microsoft.com/office/drawing/2014/chart" uri="{C3380CC4-5D6E-409C-BE32-E72D297353CC}">
              <c16:uniqueId val="{00000006-4592-48F4-9D58-B113E8649761}"/>
            </c:ext>
          </c:extLst>
        </c:ser>
        <c:dLbls>
          <c:dLblPos val="ctr"/>
          <c:showLegendKey val="0"/>
          <c:showVal val="1"/>
          <c:showCatName val="0"/>
          <c:showSerName val="0"/>
          <c:showPercent val="0"/>
          <c:showBubbleSize val="0"/>
        </c:dLbls>
        <c:gapWidth val="79"/>
        <c:overlap val="100"/>
        <c:axId val="1595460304"/>
        <c:axId val="1595460720"/>
      </c:barChart>
      <c:catAx>
        <c:axId val="159546030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95460720"/>
        <c:crosses val="autoZero"/>
        <c:auto val="1"/>
        <c:lblAlgn val="ctr"/>
        <c:lblOffset val="100"/>
        <c:noMultiLvlLbl val="0"/>
      </c:catAx>
      <c:valAx>
        <c:axId val="1595460720"/>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Cases</a:t>
                </a:r>
                <a:r>
                  <a:rPr lang="en-US" baseline="0"/>
                  <a:t> solved</a:t>
                </a:r>
                <a:endParaRPr lang="en-US"/>
              </a:p>
            </c:rich>
          </c:tx>
          <c:overlay val="0"/>
          <c:spPr>
            <a:noFill/>
            <a:ln>
              <a:noFill/>
            </a:ln>
            <a:effectLst/>
          </c:spPr>
        </c:title>
        <c:numFmt formatCode="General" sourceLinked="1"/>
        <c:majorTickMark val="none"/>
        <c:minorTickMark val="none"/>
        <c:tickLblPos val="nextTo"/>
        <c:crossAx val="1595460304"/>
        <c:crosses val="autoZero"/>
        <c:crossBetween val="between"/>
      </c:valAx>
      <c:spPr>
        <a:noFill/>
      </c:spPr>
    </c:plotArea>
    <c:legend>
      <c:legendPos val="t"/>
      <c:layout>
        <c:manualLayout>
          <c:xMode val="edge"/>
          <c:yMode val="edge"/>
          <c:x val="0.25927643265917971"/>
          <c:y val="1.6965107093908326E-2"/>
          <c:w val="0.48144713468164058"/>
          <c:h val="9.54293953208364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lumMod val="9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[Process_Wise_Dashboard.xlsx]Time Utilization!PivotTable12</c:name>
    <c:fmtId val="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342342777525351E-2"/>
          <c:y val="0.22944222072580134"/>
          <c:w val="0.93974774706388875"/>
          <c:h val="0.5451986498751511"/>
        </c:manualLayout>
      </c:layout>
      <c:barChart>
        <c:barDir val="col"/>
        <c:grouping val="clustered"/>
        <c:varyColors val="0"/>
        <c:ser>
          <c:idx val="0"/>
          <c:order val="0"/>
          <c:tx>
            <c:strRef>
              <c:f>'Time Utilization'!$B$51</c:f>
              <c:strCache>
                <c:ptCount val="1"/>
                <c:pt idx="0">
                  <c:v> L1 Time Utilization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Utilization'!$A$52:$A$63</c:f>
              <c:strCache>
                <c:ptCount val="11"/>
                <c:pt idx="0">
                  <c:v>1</c:v>
                </c:pt>
                <c:pt idx="1">
                  <c:v>2</c:v>
                </c:pt>
                <c:pt idx="2">
                  <c:v>3</c:v>
                </c:pt>
                <c:pt idx="3">
                  <c:v>4</c:v>
                </c:pt>
                <c:pt idx="4">
                  <c:v>5</c:v>
                </c:pt>
                <c:pt idx="5">
                  <c:v>6</c:v>
                </c:pt>
                <c:pt idx="6">
                  <c:v>7</c:v>
                </c:pt>
                <c:pt idx="7">
                  <c:v>8</c:v>
                </c:pt>
                <c:pt idx="8">
                  <c:v>9</c:v>
                </c:pt>
                <c:pt idx="9">
                  <c:v>10</c:v>
                </c:pt>
                <c:pt idx="10">
                  <c:v>(blank)</c:v>
                </c:pt>
              </c:strCache>
            </c:strRef>
          </c:cat>
          <c:val>
            <c:numRef>
              <c:f>'Time Utilization'!$B$52:$B$63</c:f>
              <c:numCache>
                <c:formatCode>General</c:formatCode>
                <c:ptCount val="11"/>
              </c:numCache>
            </c:numRef>
          </c:val>
          <c:extLst>
            <c:ext xmlns:c16="http://schemas.microsoft.com/office/drawing/2014/chart" uri="{C3380CC4-5D6E-409C-BE32-E72D297353CC}">
              <c16:uniqueId val="{00000004-8A31-43E3-B44E-AD3BA07C6386}"/>
            </c:ext>
          </c:extLst>
        </c:ser>
        <c:ser>
          <c:idx val="1"/>
          <c:order val="1"/>
          <c:tx>
            <c:strRef>
              <c:f>'Time Utilization'!$C$51</c:f>
              <c:strCache>
                <c:ptCount val="1"/>
                <c:pt idx="0">
                  <c:v> L2 Time Utilization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Utilization'!$A$52:$A$63</c:f>
              <c:strCache>
                <c:ptCount val="11"/>
                <c:pt idx="0">
                  <c:v>1</c:v>
                </c:pt>
                <c:pt idx="1">
                  <c:v>2</c:v>
                </c:pt>
                <c:pt idx="2">
                  <c:v>3</c:v>
                </c:pt>
                <c:pt idx="3">
                  <c:v>4</c:v>
                </c:pt>
                <c:pt idx="4">
                  <c:v>5</c:v>
                </c:pt>
                <c:pt idx="5">
                  <c:v>6</c:v>
                </c:pt>
                <c:pt idx="6">
                  <c:v>7</c:v>
                </c:pt>
                <c:pt idx="7">
                  <c:v>8</c:v>
                </c:pt>
                <c:pt idx="8">
                  <c:v>9</c:v>
                </c:pt>
                <c:pt idx="9">
                  <c:v>10</c:v>
                </c:pt>
                <c:pt idx="10">
                  <c:v>(blank)</c:v>
                </c:pt>
              </c:strCache>
            </c:strRef>
          </c:cat>
          <c:val>
            <c:numRef>
              <c:f>'Time Utilization'!$C$52:$C$63</c:f>
              <c:numCache>
                <c:formatCode>General</c:formatCode>
                <c:ptCount val="11"/>
              </c:numCache>
            </c:numRef>
          </c:val>
          <c:extLst>
            <c:ext xmlns:c16="http://schemas.microsoft.com/office/drawing/2014/chart" uri="{C3380CC4-5D6E-409C-BE32-E72D297353CC}">
              <c16:uniqueId val="{00000006-8A31-43E3-B44E-AD3BA07C6386}"/>
            </c:ext>
          </c:extLst>
        </c:ser>
        <c:dLbls>
          <c:dLblPos val="outEnd"/>
          <c:showLegendKey val="0"/>
          <c:showVal val="1"/>
          <c:showCatName val="0"/>
          <c:showSerName val="0"/>
          <c:showPercent val="0"/>
          <c:showBubbleSize val="0"/>
        </c:dLbls>
        <c:gapWidth val="100"/>
        <c:overlap val="-24"/>
        <c:axId val="1685554944"/>
        <c:axId val="1685553280"/>
      </c:barChart>
      <c:catAx>
        <c:axId val="16855549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553280"/>
        <c:crosses val="autoZero"/>
        <c:auto val="1"/>
        <c:lblAlgn val="ctr"/>
        <c:lblOffset val="100"/>
        <c:noMultiLvlLbl val="0"/>
      </c:catAx>
      <c:valAx>
        <c:axId val="1685553280"/>
        <c:scaling>
          <c:orientation val="minMax"/>
        </c:scaling>
        <c:delete val="1"/>
        <c:axPos val="l"/>
        <c:numFmt formatCode="General" sourceLinked="1"/>
        <c:majorTickMark val="none"/>
        <c:minorTickMark val="none"/>
        <c:tickLblPos val="nextTo"/>
        <c:crossAx val="1685554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lumMod val="9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[Process_Wise_Dashboard.xlsx]Productivity!PivotTable13</c:name>
    <c:fmtId val="9"/>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031847133757961E-2"/>
          <c:y val="0.15616312666799007"/>
          <c:w val="0.92993630573248409"/>
          <c:h val="0.6286922958159642"/>
        </c:manualLayout>
      </c:layout>
      <c:lineChart>
        <c:grouping val="standard"/>
        <c:varyColors val="0"/>
        <c:ser>
          <c:idx val="0"/>
          <c:order val="0"/>
          <c:tx>
            <c:strRef>
              <c:f>Productivity!$B$54</c:f>
              <c:strCache>
                <c:ptCount val="1"/>
                <c:pt idx="0">
                  <c:v> L1 Productivity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Productivity!$A$55:$A$66</c:f>
              <c:strCache>
                <c:ptCount val="11"/>
                <c:pt idx="0">
                  <c:v>1</c:v>
                </c:pt>
                <c:pt idx="1">
                  <c:v>2</c:v>
                </c:pt>
                <c:pt idx="2">
                  <c:v>3</c:v>
                </c:pt>
                <c:pt idx="3">
                  <c:v>4</c:v>
                </c:pt>
                <c:pt idx="4">
                  <c:v>5</c:v>
                </c:pt>
                <c:pt idx="5">
                  <c:v>6</c:v>
                </c:pt>
                <c:pt idx="6">
                  <c:v>7</c:v>
                </c:pt>
                <c:pt idx="7">
                  <c:v>8</c:v>
                </c:pt>
                <c:pt idx="8">
                  <c:v>9</c:v>
                </c:pt>
                <c:pt idx="9">
                  <c:v>10</c:v>
                </c:pt>
                <c:pt idx="10">
                  <c:v>(blank)</c:v>
                </c:pt>
              </c:strCache>
            </c:strRef>
          </c:cat>
          <c:val>
            <c:numRef>
              <c:f>Productivity!$B$55:$B$66</c:f>
              <c:numCache>
                <c:formatCode>General</c:formatCode>
                <c:ptCount val="11"/>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1AAA-4124-8882-437EA5186044}"/>
            </c:ext>
          </c:extLst>
        </c:ser>
        <c:ser>
          <c:idx val="1"/>
          <c:order val="1"/>
          <c:tx>
            <c:strRef>
              <c:f>Productivity!$C$54</c:f>
              <c:strCache>
                <c:ptCount val="1"/>
                <c:pt idx="0">
                  <c:v> L2 Prdocutivity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Productivity!$A$55:$A$66</c:f>
              <c:strCache>
                <c:ptCount val="11"/>
                <c:pt idx="0">
                  <c:v>1</c:v>
                </c:pt>
                <c:pt idx="1">
                  <c:v>2</c:v>
                </c:pt>
                <c:pt idx="2">
                  <c:v>3</c:v>
                </c:pt>
                <c:pt idx="3">
                  <c:v>4</c:v>
                </c:pt>
                <c:pt idx="4">
                  <c:v>5</c:v>
                </c:pt>
                <c:pt idx="5">
                  <c:v>6</c:v>
                </c:pt>
                <c:pt idx="6">
                  <c:v>7</c:v>
                </c:pt>
                <c:pt idx="7">
                  <c:v>8</c:v>
                </c:pt>
                <c:pt idx="8">
                  <c:v>9</c:v>
                </c:pt>
                <c:pt idx="9">
                  <c:v>10</c:v>
                </c:pt>
                <c:pt idx="10">
                  <c:v>(blank)</c:v>
                </c:pt>
              </c:strCache>
            </c:strRef>
          </c:cat>
          <c:val>
            <c:numRef>
              <c:f>Productivity!$C$55:$C$66</c:f>
              <c:numCache>
                <c:formatCode>General</c:formatCode>
                <c:ptCount val="11"/>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6-1AAA-4124-8882-437EA5186044}"/>
            </c:ext>
          </c:extLst>
        </c:ser>
        <c:dLbls>
          <c:dLblPos val="t"/>
          <c:showLegendKey val="0"/>
          <c:showVal val="1"/>
          <c:showCatName val="0"/>
          <c:showSerName val="0"/>
          <c:showPercent val="0"/>
          <c:showBubbleSize val="0"/>
        </c:dLbls>
        <c:marker val="1"/>
        <c:smooth val="0"/>
        <c:axId val="1795016527"/>
        <c:axId val="1795014031"/>
      </c:lineChart>
      <c:catAx>
        <c:axId val="179501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4031"/>
        <c:crosses val="autoZero"/>
        <c:auto val="1"/>
        <c:lblAlgn val="ctr"/>
        <c:lblOffset val="100"/>
        <c:noMultiLvlLbl val="0"/>
      </c:catAx>
      <c:valAx>
        <c:axId val="1795014031"/>
        <c:scaling>
          <c:orientation val="minMax"/>
        </c:scaling>
        <c:delete val="1"/>
        <c:axPos val="l"/>
        <c:numFmt formatCode="General" sourceLinked="1"/>
        <c:majorTickMark val="none"/>
        <c:minorTickMark val="none"/>
        <c:tickLblPos val="nextTo"/>
        <c:crossAx val="1795016527"/>
        <c:crosses val="autoZero"/>
        <c:crossBetween val="between"/>
      </c:valAx>
      <c:spPr>
        <a:noFill/>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[Process_Wise_Dashboard.xlsx]Sample%!PivotTable14</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0" i="0" baseline="0">
                <a:effectLst/>
              </a:rPr>
              <a:t>L2 Cases Sample%</a:t>
            </a:r>
            <a:endParaRPr lang="en-US" sz="1200"/>
          </a:p>
        </c:rich>
      </c:tx>
      <c:layout>
        <c:manualLayout>
          <c:xMode val="edge"/>
          <c:yMode val="edge"/>
          <c:x val="2.141095194345927E-2"/>
          <c:y val="6.7006670174201852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27879870941771E-2"/>
          <c:y val="0.1474047154362115"/>
          <c:w val="0.91502918448129689"/>
          <c:h val="0.65898961347780249"/>
        </c:manualLayout>
      </c:layout>
      <c:lineChart>
        <c:grouping val="standard"/>
        <c:varyColors val="0"/>
        <c:ser>
          <c:idx val="0"/>
          <c:order val="0"/>
          <c:tx>
            <c:strRef>
              <c:f>'Sample%'!$B$53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'Sample%'!$A$54:$A$65</c:f>
              <c:strCache>
                <c:ptCount val="11"/>
                <c:pt idx="0">
                  <c:v>1</c:v>
                </c:pt>
                <c:pt idx="1">
                  <c:v>2</c:v>
                </c:pt>
                <c:pt idx="2">
                  <c:v>3</c:v>
                </c:pt>
                <c:pt idx="3">
                  <c:v>4</c:v>
                </c:pt>
                <c:pt idx="4">
                  <c:v>5</c:v>
                </c:pt>
                <c:pt idx="5">
                  <c:v>6</c:v>
                </c:pt>
                <c:pt idx="6">
                  <c:v>7</c:v>
                </c:pt>
                <c:pt idx="7">
                  <c:v>8</c:v>
                </c:pt>
                <c:pt idx="8">
                  <c:v>9</c:v>
                </c:pt>
                <c:pt idx="9">
                  <c:v>10</c:v>
                </c:pt>
                <c:pt idx="10">
                  <c:v>(blank)</c:v>
                </c:pt>
              </c:strCache>
            </c:strRef>
          </c:cat>
          <c:val>
            <c:numRef>
              <c:f>'Sample%'!$B$54:$B$65</c:f>
              <c:numCache>
                <c:formatCode>0%</c:formatCode>
                <c:ptCount val="11"/>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74DF-464E-A0B7-2689E6230C3E}"/>
            </c:ext>
          </c:extLst>
        </c:ser>
        <c:dLbls>
          <c:dLblPos val="t"/>
          <c:showLegendKey val="0"/>
          <c:showVal val="1"/>
          <c:showCatName val="0"/>
          <c:showSerName val="0"/>
          <c:showPercent val="0"/>
          <c:showBubbleSize val="0"/>
        </c:dLbls>
        <c:marker val="1"/>
        <c:smooth val="0"/>
        <c:axId val="1787634927"/>
        <c:axId val="1787649487"/>
      </c:lineChart>
      <c:catAx>
        <c:axId val="178763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49487"/>
        <c:crosses val="autoZero"/>
        <c:auto val="1"/>
        <c:lblAlgn val="ctr"/>
        <c:lblOffset val="100"/>
        <c:noMultiLvlLbl val="0"/>
      </c:catAx>
      <c:valAx>
        <c:axId val="1787649487"/>
        <c:scaling>
          <c:orientation val="minMax"/>
        </c:scaling>
        <c:delete val="1"/>
        <c:axPos val="l"/>
        <c:numFmt formatCode="0%" sourceLinked="1"/>
        <c:majorTickMark val="none"/>
        <c:minorTickMark val="none"/>
        <c:tickLblPos val="nextTo"/>
        <c:crossAx val="1787634927"/>
        <c:crosses val="autoZero"/>
        <c:crossBetween val="between"/>
      </c:valAx>
      <c:spPr>
        <a:noFill/>
      </c:spPr>
    </c:plotArea>
    <c:plotVisOnly val="1"/>
    <c:dispBlanksAs val="gap"/>
    <c:showDLblsOverMax val="0"/>
    <c:extLst/>
  </c:chart>
  <c:spPr>
    <a:solidFill>
      <a:schemeClr val="bg1">
        <a:lumMod val="95000"/>
      </a:schemeClr>
    </a:solidFill>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[Process_Wise_Dashboard.xlsx]Cases-Solved!PivotTable1</c:name>
    <c:fmtId val="7"/>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93481629319849E-2"/>
          <c:y val="0.14459837224027577"/>
          <c:w val="0.87022780943357048"/>
          <c:h val="0.76803040481403451"/>
        </c:manualLayout>
      </c:layout>
      <c:barChart>
        <c:barDir val="bar"/>
        <c:grouping val="stacked"/>
        <c:varyColors val="0"/>
        <c:ser>
          <c:idx val="0"/>
          <c:order val="0"/>
          <c:tx>
            <c:strRef>
              <c:f>'Cases-Solved'!$B$74</c:f>
              <c:strCache>
                <c:ptCount val="1"/>
                <c:pt idx="0">
                  <c:v>Sum of L1 Cases Solved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'Cases-Solved'!$A$75:$A$80</c:f>
              <c:strCache>
                <c:ptCount val="5"/>
                <c:pt idx="0">
                  <c:v>10</c:v>
                </c:pt>
                <c:pt idx="1">
                  <c:v>11</c:v>
                </c:pt>
                <c:pt idx="2">
                  <c:v>12</c:v>
                </c:pt>
                <c:pt idx="3">
                  <c:v>13</c:v>
                </c:pt>
                <c:pt idx="4">
                  <c:v>14</c:v>
                </c:pt>
              </c:strCache>
            </c:strRef>
          </c:cat>
          <c:val>
            <c:numRef>
              <c:f>'Cases-Solved'!$B$75:$B$80</c:f>
              <c:numCache>
                <c:formatCode>General</c:formatCode>
                <c:ptCount val="5"/>
                <c:pt idx="0">
                  <c:v>4512</c:v>
                </c:pt>
                <c:pt idx="1">
                  <c:v>3661</c:v>
                </c:pt>
                <c:pt idx="2">
                  <c:v>2326</c:v>
                </c:pt>
                <c:pt idx="3">
                  <c:v>2116</c:v>
                </c:pt>
                <c:pt idx="4">
                  <c:v>2099</c:v>
                </c:pt>
              </c:numCache>
            </c:numRef>
          </c:val>
          <c:extLst>
            <c:ext xmlns:c16="http://schemas.microsoft.com/office/drawing/2014/chart" uri="{C3380CC4-5D6E-409C-BE32-E72D297353CC}">
              <c16:uniqueId val="{00000004-A272-42B8-960F-32AE916AC27E}"/>
            </c:ext>
          </c:extLst>
        </c:ser>
        <c:ser>
          <c:idx val="1"/>
          <c:order val="1"/>
          <c:tx>
            <c:strRef>
              <c:f>'Cases-Solved'!$C$74</c:f>
              <c:strCache>
                <c:ptCount val="1"/>
                <c:pt idx="0">
                  <c:v>Sum of L2 Cases Solved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'Cases-Solved'!$A$75:$A$80</c:f>
              <c:strCache>
                <c:ptCount val="5"/>
                <c:pt idx="0">
                  <c:v>10</c:v>
                </c:pt>
                <c:pt idx="1">
                  <c:v>11</c:v>
                </c:pt>
                <c:pt idx="2">
                  <c:v>12</c:v>
                </c:pt>
                <c:pt idx="3">
                  <c:v>13</c:v>
                </c:pt>
                <c:pt idx="4">
                  <c:v>14</c:v>
                </c:pt>
              </c:strCache>
            </c:strRef>
          </c:cat>
          <c:val>
            <c:numRef>
              <c:f>'Cases-Solved'!$C$75:$C$80</c:f>
              <c:numCache>
                <c:formatCode>General</c:formatCode>
                <c:ptCount val="5"/>
                <c:pt idx="0">
                  <c:v>0</c:v>
                </c:pt>
                <c:pt idx="1">
                  <c:v>1689</c:v>
                </c:pt>
                <c:pt idx="2">
                  <c:v>1165</c:v>
                </c:pt>
                <c:pt idx="3">
                  <c:v>1992</c:v>
                </c:pt>
                <c:pt idx="4">
                  <c:v>1744</c:v>
                </c:pt>
              </c:numCache>
            </c:numRef>
          </c:val>
          <c:extLst>
            <c:ext xmlns:c16="http://schemas.microsoft.com/office/drawing/2014/chart" uri="{C3380CC4-5D6E-409C-BE32-E72D297353CC}">
              <c16:uniqueId val="{00000006-A272-42B8-960F-32AE916AC27E}"/>
            </c:ext>
          </c:extLst>
        </c:ser>
        <c:dLbls>
          <c:dLblPos val="ctr"/>
          <c:showLegendKey val="0"/>
          <c:showVal val="1"/>
          <c:showCatName val="0"/>
          <c:showSerName val="0"/>
          <c:showPercent val="0"/>
          <c:showBubbleSize val="0"/>
        </c:dLbls>
        <c:gapWidth val="79"/>
        <c:overlap val="100"/>
        <c:axId val="1595460304"/>
        <c:axId val="1595460720"/>
      </c:barChart>
      <c:catAx>
        <c:axId val="159546030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95460720"/>
        <c:crosses val="autoZero"/>
        <c:auto val="1"/>
        <c:lblAlgn val="ctr"/>
        <c:lblOffset val="100"/>
        <c:noMultiLvlLbl val="0"/>
      </c:catAx>
      <c:valAx>
        <c:axId val="1595460720"/>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Cases</a:t>
                </a:r>
                <a:r>
                  <a:rPr lang="en-US" baseline="0"/>
                  <a:t> solved</a:t>
                </a:r>
                <a:endParaRPr lang="en-US"/>
              </a:p>
            </c:rich>
          </c:tx>
          <c:overlay val="0"/>
          <c:spPr>
            <a:noFill/>
            <a:ln>
              <a:noFill/>
            </a:ln>
            <a:effectLst/>
          </c:spPr>
        </c:title>
        <c:numFmt formatCode="General" sourceLinked="1"/>
        <c:majorTickMark val="none"/>
        <c:minorTickMark val="none"/>
        <c:tickLblPos val="nextTo"/>
        <c:crossAx val="1595460304"/>
        <c:crosses val="autoZero"/>
        <c:crossBetween val="between"/>
      </c:valAx>
      <c:spPr>
        <a:noFill/>
      </c:spPr>
    </c:plotArea>
    <c:legend>
      <c:legendPos val="t"/>
      <c:layout>
        <c:manualLayout>
          <c:xMode val="edge"/>
          <c:yMode val="edge"/>
          <c:x val="0.25927643265917971"/>
          <c:y val="1.6965107093908326E-2"/>
          <c:w val="0.48144713468164058"/>
          <c:h val="9.54293953208364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lumMod val="9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[Process_Wise_Dashboard.xlsx]Time Utilization!PivotTable2</c:name>
    <c:fmtId val="1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342342777525351E-2"/>
          <c:y val="0.22944222072580134"/>
          <c:w val="0.93974774706388875"/>
          <c:h val="0.5451986498751511"/>
        </c:manualLayout>
      </c:layout>
      <c:barChart>
        <c:barDir val="col"/>
        <c:grouping val="clustered"/>
        <c:varyColors val="0"/>
        <c:ser>
          <c:idx val="0"/>
          <c:order val="0"/>
          <c:tx>
            <c:strRef>
              <c:f>'Time Utilization'!$B$71</c:f>
              <c:strCache>
                <c:ptCount val="1"/>
                <c:pt idx="0">
                  <c:v> L1 Time Utilization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Utilization'!$A$72:$A$77</c:f>
              <c:strCache>
                <c:ptCount val="5"/>
                <c:pt idx="0">
                  <c:v>10</c:v>
                </c:pt>
                <c:pt idx="1">
                  <c:v>11</c:v>
                </c:pt>
                <c:pt idx="2">
                  <c:v>12</c:v>
                </c:pt>
                <c:pt idx="3">
                  <c:v>13</c:v>
                </c:pt>
                <c:pt idx="4">
                  <c:v>14</c:v>
                </c:pt>
              </c:strCache>
            </c:strRef>
          </c:cat>
          <c:val>
            <c:numRef>
              <c:f>'Time Utilization'!$B$72:$B$77</c:f>
              <c:numCache>
                <c:formatCode>General</c:formatCode>
                <c:ptCount val="5"/>
                <c:pt idx="0">
                  <c:v>312.64</c:v>
                </c:pt>
                <c:pt idx="1">
                  <c:v>269.07</c:v>
                </c:pt>
                <c:pt idx="2">
                  <c:v>174.13</c:v>
                </c:pt>
                <c:pt idx="3">
                  <c:v>165.37</c:v>
                </c:pt>
                <c:pt idx="4">
                  <c:v>174.02</c:v>
                </c:pt>
              </c:numCache>
            </c:numRef>
          </c:val>
          <c:extLst>
            <c:ext xmlns:c16="http://schemas.microsoft.com/office/drawing/2014/chart" uri="{C3380CC4-5D6E-409C-BE32-E72D297353CC}">
              <c16:uniqueId val="{00000004-717E-4039-B126-620BD5B2FC65}"/>
            </c:ext>
          </c:extLst>
        </c:ser>
        <c:ser>
          <c:idx val="1"/>
          <c:order val="1"/>
          <c:tx>
            <c:strRef>
              <c:f>'Time Utilization'!$C$71</c:f>
              <c:strCache>
                <c:ptCount val="1"/>
                <c:pt idx="0">
                  <c:v> L2 Time Utilization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Utilization'!$A$72:$A$77</c:f>
              <c:strCache>
                <c:ptCount val="5"/>
                <c:pt idx="0">
                  <c:v>10</c:v>
                </c:pt>
                <c:pt idx="1">
                  <c:v>11</c:v>
                </c:pt>
                <c:pt idx="2">
                  <c:v>12</c:v>
                </c:pt>
                <c:pt idx="3">
                  <c:v>13</c:v>
                </c:pt>
                <c:pt idx="4">
                  <c:v>14</c:v>
                </c:pt>
              </c:strCache>
            </c:strRef>
          </c:cat>
          <c:val>
            <c:numRef>
              <c:f>'Time Utilization'!$C$72:$C$77</c:f>
              <c:numCache>
                <c:formatCode>General</c:formatCode>
                <c:ptCount val="5"/>
                <c:pt idx="0">
                  <c:v>0</c:v>
                </c:pt>
                <c:pt idx="1">
                  <c:v>78.37</c:v>
                </c:pt>
                <c:pt idx="2">
                  <c:v>53.47</c:v>
                </c:pt>
                <c:pt idx="3">
                  <c:v>103.4</c:v>
                </c:pt>
                <c:pt idx="4">
                  <c:v>97.57</c:v>
                </c:pt>
              </c:numCache>
            </c:numRef>
          </c:val>
          <c:extLst>
            <c:ext xmlns:c16="http://schemas.microsoft.com/office/drawing/2014/chart" uri="{C3380CC4-5D6E-409C-BE32-E72D297353CC}">
              <c16:uniqueId val="{00000006-717E-4039-B126-620BD5B2FC65}"/>
            </c:ext>
          </c:extLst>
        </c:ser>
        <c:dLbls>
          <c:dLblPos val="outEnd"/>
          <c:showLegendKey val="0"/>
          <c:showVal val="1"/>
          <c:showCatName val="0"/>
          <c:showSerName val="0"/>
          <c:showPercent val="0"/>
          <c:showBubbleSize val="0"/>
        </c:dLbls>
        <c:gapWidth val="100"/>
        <c:overlap val="-24"/>
        <c:axId val="1685554944"/>
        <c:axId val="1685553280"/>
      </c:barChart>
      <c:catAx>
        <c:axId val="16855549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553280"/>
        <c:crosses val="autoZero"/>
        <c:auto val="1"/>
        <c:lblAlgn val="ctr"/>
        <c:lblOffset val="100"/>
        <c:noMultiLvlLbl val="0"/>
      </c:catAx>
      <c:valAx>
        <c:axId val="1685553280"/>
        <c:scaling>
          <c:orientation val="minMax"/>
        </c:scaling>
        <c:delete val="1"/>
        <c:axPos val="l"/>
        <c:numFmt formatCode="General" sourceLinked="1"/>
        <c:majorTickMark val="none"/>
        <c:minorTickMark val="none"/>
        <c:tickLblPos val="nextTo"/>
        <c:crossAx val="1685554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lumMod val="9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[Process_Wise_Dashboard.xlsx]Productivity!PivotTable3</c:name>
    <c:fmtId val="6"/>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031847133757961E-2"/>
          <c:y val="0.15616312666799007"/>
          <c:w val="0.92993630573248409"/>
          <c:h val="0.6286922958159642"/>
        </c:manualLayout>
      </c:layout>
      <c:lineChart>
        <c:grouping val="standard"/>
        <c:varyColors val="0"/>
        <c:ser>
          <c:idx val="0"/>
          <c:order val="0"/>
          <c:tx>
            <c:strRef>
              <c:f>Productivity!$B$74</c:f>
              <c:strCache>
                <c:ptCount val="1"/>
                <c:pt idx="0">
                  <c:v> L1 Productivity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Productivity!$A$75:$A$80</c:f>
              <c:strCache>
                <c:ptCount val="5"/>
                <c:pt idx="0">
                  <c:v>10</c:v>
                </c:pt>
                <c:pt idx="1">
                  <c:v>11</c:v>
                </c:pt>
                <c:pt idx="2">
                  <c:v>12</c:v>
                </c:pt>
                <c:pt idx="3">
                  <c:v>13</c:v>
                </c:pt>
                <c:pt idx="4">
                  <c:v>14</c:v>
                </c:pt>
              </c:strCache>
            </c:strRef>
          </c:cat>
          <c:val>
            <c:numRef>
              <c:f>Productivity!$B$75:$B$80</c:f>
              <c:numCache>
                <c:formatCode>0</c:formatCode>
                <c:ptCount val="5"/>
                <c:pt idx="0">
                  <c:v>14.431934493346981</c:v>
                </c:pt>
                <c:pt idx="1">
                  <c:v>13.606124800237856</c:v>
                </c:pt>
                <c:pt idx="2">
                  <c:v>13.357836099465917</c:v>
                </c:pt>
                <c:pt idx="3">
                  <c:v>12.795549374130736</c:v>
                </c:pt>
                <c:pt idx="4">
                  <c:v>12.061831973336398</c:v>
                </c:pt>
              </c:numCache>
            </c:numRef>
          </c:val>
          <c:smooth val="0"/>
          <c:extLst>
            <c:ext xmlns:c16="http://schemas.microsoft.com/office/drawing/2014/chart" uri="{C3380CC4-5D6E-409C-BE32-E72D297353CC}">
              <c16:uniqueId val="{00000004-F0B8-4788-A372-9CE0FED58829}"/>
            </c:ext>
          </c:extLst>
        </c:ser>
        <c:ser>
          <c:idx val="1"/>
          <c:order val="1"/>
          <c:tx>
            <c:strRef>
              <c:f>Productivity!$C$74</c:f>
              <c:strCache>
                <c:ptCount val="1"/>
                <c:pt idx="0">
                  <c:v> L2 Prdocutivity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Productivity!$A$75:$A$80</c:f>
              <c:strCache>
                <c:ptCount val="5"/>
                <c:pt idx="0">
                  <c:v>10</c:v>
                </c:pt>
                <c:pt idx="1">
                  <c:v>11</c:v>
                </c:pt>
                <c:pt idx="2">
                  <c:v>12</c:v>
                </c:pt>
                <c:pt idx="3">
                  <c:v>13</c:v>
                </c:pt>
                <c:pt idx="4">
                  <c:v>14</c:v>
                </c:pt>
              </c:strCache>
            </c:strRef>
          </c:cat>
          <c:val>
            <c:numRef>
              <c:f>Productivity!$C$75:$C$80</c:f>
              <c:numCache>
                <c:formatCode>0</c:formatCode>
                <c:ptCount val="5"/>
                <c:pt idx="0">
                  <c:v>0</c:v>
                </c:pt>
                <c:pt idx="1">
                  <c:v>21.551614138063034</c:v>
                </c:pt>
                <c:pt idx="2">
                  <c:v>21.787918458948944</c:v>
                </c:pt>
                <c:pt idx="3">
                  <c:v>19.264990328820115</c:v>
                </c:pt>
                <c:pt idx="4">
                  <c:v>17.874346622937381</c:v>
                </c:pt>
              </c:numCache>
            </c:numRef>
          </c:val>
          <c:smooth val="0"/>
          <c:extLst>
            <c:ext xmlns:c16="http://schemas.microsoft.com/office/drawing/2014/chart" uri="{C3380CC4-5D6E-409C-BE32-E72D297353CC}">
              <c16:uniqueId val="{00000006-F0B8-4788-A372-9CE0FED58829}"/>
            </c:ext>
          </c:extLst>
        </c:ser>
        <c:dLbls>
          <c:dLblPos val="t"/>
          <c:showLegendKey val="0"/>
          <c:showVal val="1"/>
          <c:showCatName val="0"/>
          <c:showSerName val="0"/>
          <c:showPercent val="0"/>
          <c:showBubbleSize val="0"/>
        </c:dLbls>
        <c:marker val="1"/>
        <c:smooth val="0"/>
        <c:axId val="1795016527"/>
        <c:axId val="1795014031"/>
      </c:lineChart>
      <c:catAx>
        <c:axId val="179501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4031"/>
        <c:crosses val="autoZero"/>
        <c:auto val="1"/>
        <c:lblAlgn val="ctr"/>
        <c:lblOffset val="100"/>
        <c:noMultiLvlLbl val="0"/>
      </c:catAx>
      <c:valAx>
        <c:axId val="1795014031"/>
        <c:scaling>
          <c:orientation val="minMax"/>
        </c:scaling>
        <c:delete val="1"/>
        <c:axPos val="l"/>
        <c:numFmt formatCode="0" sourceLinked="1"/>
        <c:majorTickMark val="none"/>
        <c:minorTickMark val="none"/>
        <c:tickLblPos val="nextTo"/>
        <c:crossAx val="1795016527"/>
        <c:crosses val="autoZero"/>
        <c:crossBetween val="between"/>
      </c:valAx>
      <c:spPr>
        <a:noFill/>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[Process_Wise_Dashboard.xlsx]Time Utilization!PivotTable5</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342342777525351E-2"/>
          <c:y val="0.22944222072580134"/>
          <c:w val="0.93974774706388875"/>
          <c:h val="0.5451986498751511"/>
        </c:manualLayout>
      </c:layout>
      <c:barChart>
        <c:barDir val="col"/>
        <c:grouping val="clustered"/>
        <c:varyColors val="0"/>
        <c:ser>
          <c:idx val="0"/>
          <c:order val="0"/>
          <c:tx>
            <c:strRef>
              <c:f>'Time Utilization'!$B$3</c:f>
              <c:strCache>
                <c:ptCount val="1"/>
                <c:pt idx="0">
                  <c:v> L1 Time Utilization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Utilization'!$A$4:$A$9</c:f>
              <c:strCache>
                <c:ptCount val="5"/>
                <c:pt idx="0">
                  <c:v>10</c:v>
                </c:pt>
                <c:pt idx="1">
                  <c:v>11</c:v>
                </c:pt>
                <c:pt idx="2">
                  <c:v>12</c:v>
                </c:pt>
                <c:pt idx="3">
                  <c:v>13</c:v>
                </c:pt>
                <c:pt idx="4">
                  <c:v>14</c:v>
                </c:pt>
              </c:strCache>
            </c:strRef>
          </c:cat>
          <c:val>
            <c:numRef>
              <c:f>'Time Utilization'!$B$4:$B$9</c:f>
              <c:numCache>
                <c:formatCode>General</c:formatCode>
                <c:ptCount val="5"/>
                <c:pt idx="0">
                  <c:v>537.79</c:v>
                </c:pt>
                <c:pt idx="1">
                  <c:v>620.53</c:v>
                </c:pt>
                <c:pt idx="2">
                  <c:v>551.41999999999996</c:v>
                </c:pt>
                <c:pt idx="3">
                  <c:v>533.33000000000004</c:v>
                </c:pt>
                <c:pt idx="4">
                  <c:v>479.96</c:v>
                </c:pt>
              </c:numCache>
            </c:numRef>
          </c:val>
          <c:extLst>
            <c:ext xmlns:c16="http://schemas.microsoft.com/office/drawing/2014/chart" uri="{C3380CC4-5D6E-409C-BE32-E72D297353CC}">
              <c16:uniqueId val="{00000000-CAAD-4681-BBFD-1C3AC54D393C}"/>
            </c:ext>
          </c:extLst>
        </c:ser>
        <c:ser>
          <c:idx val="1"/>
          <c:order val="1"/>
          <c:tx>
            <c:strRef>
              <c:f>'Time Utilization'!$C$3</c:f>
              <c:strCache>
                <c:ptCount val="1"/>
                <c:pt idx="0">
                  <c:v> L2 Time Utilization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Utilization'!$A$4:$A$9</c:f>
              <c:strCache>
                <c:ptCount val="5"/>
                <c:pt idx="0">
                  <c:v>10</c:v>
                </c:pt>
                <c:pt idx="1">
                  <c:v>11</c:v>
                </c:pt>
                <c:pt idx="2">
                  <c:v>12</c:v>
                </c:pt>
                <c:pt idx="3">
                  <c:v>13</c:v>
                </c:pt>
                <c:pt idx="4">
                  <c:v>14</c:v>
                </c:pt>
              </c:strCache>
            </c:strRef>
          </c:cat>
          <c:val>
            <c:numRef>
              <c:f>'Time Utilization'!$C$4:$C$9</c:f>
              <c:numCache>
                <c:formatCode>General</c:formatCode>
                <c:ptCount val="5"/>
                <c:pt idx="0">
                  <c:v>59.05</c:v>
                </c:pt>
                <c:pt idx="1">
                  <c:v>64.64</c:v>
                </c:pt>
                <c:pt idx="2">
                  <c:v>69.44</c:v>
                </c:pt>
                <c:pt idx="3">
                  <c:v>79.77</c:v>
                </c:pt>
                <c:pt idx="4">
                  <c:v>90.27</c:v>
                </c:pt>
              </c:numCache>
            </c:numRef>
          </c:val>
          <c:extLst>
            <c:ext xmlns:c16="http://schemas.microsoft.com/office/drawing/2014/chart" uri="{C3380CC4-5D6E-409C-BE32-E72D297353CC}">
              <c16:uniqueId val="{00000001-CAAD-4681-BBFD-1C3AC54D393C}"/>
            </c:ext>
          </c:extLst>
        </c:ser>
        <c:dLbls>
          <c:dLblPos val="outEnd"/>
          <c:showLegendKey val="0"/>
          <c:showVal val="1"/>
          <c:showCatName val="0"/>
          <c:showSerName val="0"/>
          <c:showPercent val="0"/>
          <c:showBubbleSize val="0"/>
        </c:dLbls>
        <c:gapWidth val="100"/>
        <c:overlap val="-24"/>
        <c:axId val="1685554944"/>
        <c:axId val="1685553280"/>
      </c:barChart>
      <c:catAx>
        <c:axId val="16855549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553280"/>
        <c:crosses val="autoZero"/>
        <c:auto val="1"/>
        <c:lblAlgn val="ctr"/>
        <c:lblOffset val="100"/>
        <c:noMultiLvlLbl val="0"/>
      </c:catAx>
      <c:valAx>
        <c:axId val="1685553280"/>
        <c:scaling>
          <c:orientation val="minMax"/>
        </c:scaling>
        <c:delete val="1"/>
        <c:axPos val="l"/>
        <c:numFmt formatCode="General" sourceLinked="1"/>
        <c:majorTickMark val="none"/>
        <c:minorTickMark val="none"/>
        <c:tickLblPos val="nextTo"/>
        <c:crossAx val="1685554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[Process_Wise_Dashboard.xlsx]Sample%!PivotTable4</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0" i="0" baseline="0">
                <a:effectLst/>
              </a:rPr>
              <a:t>Total</a:t>
            </a:r>
            <a:endParaRPr lang="en-US" sz="1200"/>
          </a:p>
        </c:rich>
      </c:tx>
      <c:layout>
        <c:manualLayout>
          <c:xMode val="edge"/>
          <c:yMode val="edge"/>
          <c:x val="2.141095194345927E-2"/>
          <c:y val="6.7006670174201852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27879870941771E-2"/>
          <c:y val="0.1474047154362115"/>
          <c:w val="0.91502918448129689"/>
          <c:h val="0.65898961347780249"/>
        </c:manualLayout>
      </c:layout>
      <c:lineChart>
        <c:grouping val="standard"/>
        <c:varyColors val="0"/>
        <c:ser>
          <c:idx val="0"/>
          <c:order val="0"/>
          <c:tx>
            <c:strRef>
              <c:f>'Sample%'!$B$73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'Sample%'!$A$74:$A$79</c:f>
              <c:strCache>
                <c:ptCount val="5"/>
                <c:pt idx="0">
                  <c:v>10</c:v>
                </c:pt>
                <c:pt idx="1">
                  <c:v>11</c:v>
                </c:pt>
                <c:pt idx="2">
                  <c:v>12</c:v>
                </c:pt>
                <c:pt idx="3">
                  <c:v>13</c:v>
                </c:pt>
                <c:pt idx="4">
                  <c:v>14</c:v>
                </c:pt>
              </c:strCache>
            </c:strRef>
          </c:cat>
          <c:val>
            <c:numRef>
              <c:f>'Sample%'!$B$74:$B$79</c:f>
              <c:numCache>
                <c:formatCode>0%</c:formatCode>
                <c:ptCount val="5"/>
                <c:pt idx="0">
                  <c:v>0</c:v>
                </c:pt>
                <c:pt idx="1">
                  <c:v>0.46134935809888011</c:v>
                </c:pt>
                <c:pt idx="2">
                  <c:v>0.50085984522785898</c:v>
                </c:pt>
                <c:pt idx="3">
                  <c:v>0.94139886578449905</c:v>
                </c:pt>
                <c:pt idx="4">
                  <c:v>0.83087184373511191</c:v>
                </c:pt>
              </c:numCache>
            </c:numRef>
          </c:val>
          <c:smooth val="0"/>
          <c:extLst>
            <c:ext xmlns:c16="http://schemas.microsoft.com/office/drawing/2014/chart" uri="{C3380CC4-5D6E-409C-BE32-E72D297353CC}">
              <c16:uniqueId val="{00000003-FA0D-4434-AA3E-83E6AFE348AC}"/>
            </c:ext>
          </c:extLst>
        </c:ser>
        <c:dLbls>
          <c:dLblPos val="t"/>
          <c:showLegendKey val="0"/>
          <c:showVal val="1"/>
          <c:showCatName val="0"/>
          <c:showSerName val="0"/>
          <c:showPercent val="0"/>
          <c:showBubbleSize val="0"/>
        </c:dLbls>
        <c:marker val="1"/>
        <c:smooth val="0"/>
        <c:axId val="1787634927"/>
        <c:axId val="1787649487"/>
      </c:lineChart>
      <c:catAx>
        <c:axId val="178763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49487"/>
        <c:crosses val="autoZero"/>
        <c:auto val="1"/>
        <c:lblAlgn val="ctr"/>
        <c:lblOffset val="100"/>
        <c:noMultiLvlLbl val="0"/>
      </c:catAx>
      <c:valAx>
        <c:axId val="1787649487"/>
        <c:scaling>
          <c:orientation val="minMax"/>
        </c:scaling>
        <c:delete val="1"/>
        <c:axPos val="l"/>
        <c:numFmt formatCode="0%" sourceLinked="1"/>
        <c:majorTickMark val="none"/>
        <c:minorTickMark val="none"/>
        <c:tickLblPos val="nextTo"/>
        <c:crossAx val="1787634927"/>
        <c:crosses val="autoZero"/>
        <c:crossBetween val="between"/>
      </c:valAx>
      <c:spPr>
        <a:noFill/>
      </c:spPr>
    </c:plotArea>
    <c:plotVisOnly val="1"/>
    <c:dispBlanksAs val="gap"/>
    <c:showDLblsOverMax val="0"/>
    <c:extLst/>
  </c:chart>
  <c:spPr>
    <a:solidFill>
      <a:schemeClr val="bg1">
        <a:lumMod val="95000"/>
      </a:schemeClr>
    </a:solidFill>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[Process_Wise_Dashboard.xlsx]Cases-Solved!PivotTable5</c:name>
    <c:fmtId val="7"/>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93481629319849E-2"/>
          <c:y val="0.14459837224027577"/>
          <c:w val="0.87022780943357048"/>
          <c:h val="0.76803040481403451"/>
        </c:manualLayout>
      </c:layout>
      <c:barChart>
        <c:barDir val="bar"/>
        <c:grouping val="stacked"/>
        <c:varyColors val="0"/>
        <c:ser>
          <c:idx val="0"/>
          <c:order val="0"/>
          <c:tx>
            <c:strRef>
              <c:f>'Cases-Solved'!$B$92</c:f>
              <c:strCache>
                <c:ptCount val="1"/>
                <c:pt idx="0">
                  <c:v>Sum of L1 Cases Solved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'Cases-Solved'!$A$93:$A$98</c:f>
              <c:strCache>
                <c:ptCount val="5"/>
                <c:pt idx="0">
                  <c:v>9</c:v>
                </c:pt>
                <c:pt idx="1">
                  <c:v>10</c:v>
                </c:pt>
                <c:pt idx="2">
                  <c:v>11</c:v>
                </c:pt>
                <c:pt idx="3">
                  <c:v>13</c:v>
                </c:pt>
                <c:pt idx="4">
                  <c:v>14</c:v>
                </c:pt>
              </c:strCache>
            </c:strRef>
          </c:cat>
          <c:val>
            <c:numRef>
              <c:f>'Cases-Solved'!$B$93:$B$98</c:f>
              <c:numCache>
                <c:formatCode>General</c:formatCode>
                <c:ptCount val="5"/>
                <c:pt idx="0">
                  <c:v>17063</c:v>
                </c:pt>
                <c:pt idx="1">
                  <c:v>14804</c:v>
                </c:pt>
                <c:pt idx="2">
                  <c:v>16569</c:v>
                </c:pt>
                <c:pt idx="3">
                  <c:v>12573</c:v>
                </c:pt>
                <c:pt idx="4">
                  <c:v>17956</c:v>
                </c:pt>
              </c:numCache>
            </c:numRef>
          </c:val>
          <c:extLst>
            <c:ext xmlns:c16="http://schemas.microsoft.com/office/drawing/2014/chart" uri="{C3380CC4-5D6E-409C-BE32-E72D297353CC}">
              <c16:uniqueId val="{00000004-018D-44E5-B724-D2A1CFA5AB16}"/>
            </c:ext>
          </c:extLst>
        </c:ser>
        <c:ser>
          <c:idx val="1"/>
          <c:order val="1"/>
          <c:tx>
            <c:strRef>
              <c:f>'Cases-Solved'!$C$92</c:f>
              <c:strCache>
                <c:ptCount val="1"/>
                <c:pt idx="0">
                  <c:v>Sum of L2 Cases Solved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'Cases-Solved'!$A$93:$A$98</c:f>
              <c:strCache>
                <c:ptCount val="5"/>
                <c:pt idx="0">
                  <c:v>9</c:v>
                </c:pt>
                <c:pt idx="1">
                  <c:v>10</c:v>
                </c:pt>
                <c:pt idx="2">
                  <c:v>11</c:v>
                </c:pt>
                <c:pt idx="3">
                  <c:v>13</c:v>
                </c:pt>
                <c:pt idx="4">
                  <c:v>14</c:v>
                </c:pt>
              </c:strCache>
            </c:strRef>
          </c:cat>
          <c:val>
            <c:numRef>
              <c:f>'Cases-Solved'!$C$93:$C$98</c:f>
              <c:numCache>
                <c:formatCode>General</c:formatCode>
                <c:ptCount val="5"/>
                <c:pt idx="0">
                  <c:v>6397</c:v>
                </c:pt>
                <c:pt idx="1">
                  <c:v>5533</c:v>
                </c:pt>
                <c:pt idx="2">
                  <c:v>5894</c:v>
                </c:pt>
                <c:pt idx="3">
                  <c:v>6716</c:v>
                </c:pt>
                <c:pt idx="4">
                  <c:v>6895</c:v>
                </c:pt>
              </c:numCache>
            </c:numRef>
          </c:val>
          <c:extLst>
            <c:ext xmlns:c16="http://schemas.microsoft.com/office/drawing/2014/chart" uri="{C3380CC4-5D6E-409C-BE32-E72D297353CC}">
              <c16:uniqueId val="{00000006-018D-44E5-B724-D2A1CFA5AB16}"/>
            </c:ext>
          </c:extLst>
        </c:ser>
        <c:dLbls>
          <c:dLblPos val="ctr"/>
          <c:showLegendKey val="0"/>
          <c:showVal val="1"/>
          <c:showCatName val="0"/>
          <c:showSerName val="0"/>
          <c:showPercent val="0"/>
          <c:showBubbleSize val="0"/>
        </c:dLbls>
        <c:gapWidth val="79"/>
        <c:overlap val="100"/>
        <c:axId val="1595460304"/>
        <c:axId val="1595460720"/>
      </c:barChart>
      <c:catAx>
        <c:axId val="159546030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95460720"/>
        <c:crosses val="autoZero"/>
        <c:auto val="1"/>
        <c:lblAlgn val="ctr"/>
        <c:lblOffset val="100"/>
        <c:noMultiLvlLbl val="0"/>
      </c:catAx>
      <c:valAx>
        <c:axId val="1595460720"/>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Cases</a:t>
                </a:r>
                <a:r>
                  <a:rPr lang="en-US" baseline="0"/>
                  <a:t> solved</a:t>
                </a:r>
                <a:endParaRPr lang="en-US"/>
              </a:p>
            </c:rich>
          </c:tx>
          <c:overlay val="0"/>
          <c:spPr>
            <a:noFill/>
            <a:ln>
              <a:noFill/>
            </a:ln>
            <a:effectLst/>
          </c:spPr>
        </c:title>
        <c:numFmt formatCode="General" sourceLinked="1"/>
        <c:majorTickMark val="none"/>
        <c:minorTickMark val="none"/>
        <c:tickLblPos val="nextTo"/>
        <c:crossAx val="1595460304"/>
        <c:crosses val="autoZero"/>
        <c:crossBetween val="between"/>
      </c:valAx>
      <c:spPr>
        <a:noFill/>
      </c:spPr>
    </c:plotArea>
    <c:legend>
      <c:legendPos val="t"/>
      <c:layout>
        <c:manualLayout>
          <c:xMode val="edge"/>
          <c:yMode val="edge"/>
          <c:x val="0.25927643265917971"/>
          <c:y val="1.6965107093908326E-2"/>
          <c:w val="0.48144713468164058"/>
          <c:h val="9.54293953208364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lumMod val="9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[Process_Wise_Dashboard.xlsx]Time Utilization!PivotTable7</c:name>
    <c:fmtId val="1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342342777525351E-2"/>
          <c:y val="0.22944222072580134"/>
          <c:w val="0.93974774706388875"/>
          <c:h val="0.5451986498751511"/>
        </c:manualLayout>
      </c:layout>
      <c:barChart>
        <c:barDir val="col"/>
        <c:grouping val="clustered"/>
        <c:varyColors val="0"/>
        <c:ser>
          <c:idx val="0"/>
          <c:order val="0"/>
          <c:tx>
            <c:strRef>
              <c:f>'Time Utilization'!$B$88</c:f>
              <c:strCache>
                <c:ptCount val="1"/>
                <c:pt idx="0">
                  <c:v> L1 Time Utilization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Utilization'!$A$89:$A$94</c:f>
              <c:strCache>
                <c:ptCount val="5"/>
                <c:pt idx="0">
                  <c:v>9</c:v>
                </c:pt>
                <c:pt idx="1">
                  <c:v>10</c:v>
                </c:pt>
                <c:pt idx="2">
                  <c:v>11</c:v>
                </c:pt>
                <c:pt idx="3">
                  <c:v>13</c:v>
                </c:pt>
                <c:pt idx="4">
                  <c:v>14</c:v>
                </c:pt>
              </c:strCache>
            </c:strRef>
          </c:cat>
          <c:val>
            <c:numRef>
              <c:f>'Time Utilization'!$B$89:$B$94</c:f>
              <c:numCache>
                <c:formatCode>General</c:formatCode>
                <c:ptCount val="5"/>
                <c:pt idx="0">
                  <c:v>398.72</c:v>
                </c:pt>
                <c:pt idx="1">
                  <c:v>345.15</c:v>
                </c:pt>
                <c:pt idx="2">
                  <c:v>384.98</c:v>
                </c:pt>
                <c:pt idx="3">
                  <c:v>287.8</c:v>
                </c:pt>
                <c:pt idx="4">
                  <c:v>379.57</c:v>
                </c:pt>
              </c:numCache>
            </c:numRef>
          </c:val>
          <c:extLst>
            <c:ext xmlns:c16="http://schemas.microsoft.com/office/drawing/2014/chart" uri="{C3380CC4-5D6E-409C-BE32-E72D297353CC}">
              <c16:uniqueId val="{00000004-DADE-47CD-9AA8-BBC77BDDC8F2}"/>
            </c:ext>
          </c:extLst>
        </c:ser>
        <c:ser>
          <c:idx val="1"/>
          <c:order val="1"/>
          <c:tx>
            <c:strRef>
              <c:f>'Time Utilization'!$C$88</c:f>
              <c:strCache>
                <c:ptCount val="1"/>
                <c:pt idx="0">
                  <c:v> L2 Time Utilization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Utilization'!$A$89:$A$94</c:f>
              <c:strCache>
                <c:ptCount val="5"/>
                <c:pt idx="0">
                  <c:v>9</c:v>
                </c:pt>
                <c:pt idx="1">
                  <c:v>10</c:v>
                </c:pt>
                <c:pt idx="2">
                  <c:v>11</c:v>
                </c:pt>
                <c:pt idx="3">
                  <c:v>13</c:v>
                </c:pt>
                <c:pt idx="4">
                  <c:v>14</c:v>
                </c:pt>
              </c:strCache>
            </c:strRef>
          </c:cat>
          <c:val>
            <c:numRef>
              <c:f>'Time Utilization'!$C$89:$C$94</c:f>
              <c:numCache>
                <c:formatCode>General</c:formatCode>
                <c:ptCount val="5"/>
                <c:pt idx="0">
                  <c:v>93.47</c:v>
                </c:pt>
                <c:pt idx="1">
                  <c:v>91.7</c:v>
                </c:pt>
                <c:pt idx="2">
                  <c:v>99.27</c:v>
                </c:pt>
                <c:pt idx="3">
                  <c:v>84.56</c:v>
                </c:pt>
                <c:pt idx="4">
                  <c:v>111.51</c:v>
                </c:pt>
              </c:numCache>
            </c:numRef>
          </c:val>
          <c:extLst>
            <c:ext xmlns:c16="http://schemas.microsoft.com/office/drawing/2014/chart" uri="{C3380CC4-5D6E-409C-BE32-E72D297353CC}">
              <c16:uniqueId val="{00000006-DADE-47CD-9AA8-BBC77BDDC8F2}"/>
            </c:ext>
          </c:extLst>
        </c:ser>
        <c:dLbls>
          <c:dLblPos val="outEnd"/>
          <c:showLegendKey val="0"/>
          <c:showVal val="1"/>
          <c:showCatName val="0"/>
          <c:showSerName val="0"/>
          <c:showPercent val="0"/>
          <c:showBubbleSize val="0"/>
        </c:dLbls>
        <c:gapWidth val="100"/>
        <c:overlap val="-24"/>
        <c:axId val="1685554944"/>
        <c:axId val="1685553280"/>
      </c:barChart>
      <c:catAx>
        <c:axId val="16855549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553280"/>
        <c:crosses val="autoZero"/>
        <c:auto val="1"/>
        <c:lblAlgn val="ctr"/>
        <c:lblOffset val="100"/>
        <c:noMultiLvlLbl val="0"/>
      </c:catAx>
      <c:valAx>
        <c:axId val="1685553280"/>
        <c:scaling>
          <c:orientation val="minMax"/>
        </c:scaling>
        <c:delete val="1"/>
        <c:axPos val="l"/>
        <c:numFmt formatCode="General" sourceLinked="1"/>
        <c:majorTickMark val="none"/>
        <c:minorTickMark val="none"/>
        <c:tickLblPos val="nextTo"/>
        <c:crossAx val="1685554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lumMod val="9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[Process_Wise_Dashboard.xlsx]Productivity!PivotTable8</c:name>
    <c:fmtId val="6"/>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031847133757961E-2"/>
          <c:y val="0.15616312666799007"/>
          <c:w val="0.92993630573248409"/>
          <c:h val="0.6286922958159642"/>
        </c:manualLayout>
      </c:layout>
      <c:lineChart>
        <c:grouping val="standard"/>
        <c:varyColors val="0"/>
        <c:ser>
          <c:idx val="0"/>
          <c:order val="0"/>
          <c:tx>
            <c:strRef>
              <c:f>Productivity!$B$91</c:f>
              <c:strCache>
                <c:ptCount val="1"/>
                <c:pt idx="0">
                  <c:v> L1 Productivity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Productivity!$A$92:$A$97</c:f>
              <c:strCache>
                <c:ptCount val="5"/>
                <c:pt idx="0">
                  <c:v>9</c:v>
                </c:pt>
                <c:pt idx="1">
                  <c:v>10</c:v>
                </c:pt>
                <c:pt idx="2">
                  <c:v>11</c:v>
                </c:pt>
                <c:pt idx="3">
                  <c:v>13</c:v>
                </c:pt>
                <c:pt idx="4">
                  <c:v>14</c:v>
                </c:pt>
              </c:strCache>
            </c:strRef>
          </c:cat>
          <c:val>
            <c:numRef>
              <c:f>Productivity!$B$92:$B$97</c:f>
              <c:numCache>
                <c:formatCode>0</c:formatCode>
                <c:ptCount val="5"/>
                <c:pt idx="0">
                  <c:v>42.794442215088282</c:v>
                </c:pt>
                <c:pt idx="1">
                  <c:v>42.891496450818487</c:v>
                </c:pt>
                <c:pt idx="2">
                  <c:v>43.038599407761438</c:v>
                </c:pt>
                <c:pt idx="3">
                  <c:v>43.68658790826963</c:v>
                </c:pt>
                <c:pt idx="4">
                  <c:v>47.306162236214668</c:v>
                </c:pt>
              </c:numCache>
            </c:numRef>
          </c:val>
          <c:smooth val="0"/>
          <c:extLst>
            <c:ext xmlns:c16="http://schemas.microsoft.com/office/drawing/2014/chart" uri="{C3380CC4-5D6E-409C-BE32-E72D297353CC}">
              <c16:uniqueId val="{00000002-2995-4E56-8654-6EFE9944E196}"/>
            </c:ext>
          </c:extLst>
        </c:ser>
        <c:ser>
          <c:idx val="1"/>
          <c:order val="1"/>
          <c:tx>
            <c:strRef>
              <c:f>Productivity!$C$91</c:f>
              <c:strCache>
                <c:ptCount val="1"/>
                <c:pt idx="0">
                  <c:v> L2 Prdocutivity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Productivity!$A$92:$A$97</c:f>
              <c:strCache>
                <c:ptCount val="5"/>
                <c:pt idx="0">
                  <c:v>9</c:v>
                </c:pt>
                <c:pt idx="1">
                  <c:v>10</c:v>
                </c:pt>
                <c:pt idx="2">
                  <c:v>11</c:v>
                </c:pt>
                <c:pt idx="3">
                  <c:v>13</c:v>
                </c:pt>
                <c:pt idx="4">
                  <c:v>14</c:v>
                </c:pt>
              </c:strCache>
            </c:strRef>
          </c:cat>
          <c:val>
            <c:numRef>
              <c:f>Productivity!$C$92:$C$97</c:f>
              <c:numCache>
                <c:formatCode>0</c:formatCode>
                <c:ptCount val="5"/>
                <c:pt idx="0">
                  <c:v>68.439071359794582</c:v>
                </c:pt>
                <c:pt idx="1">
                  <c:v>60.338058887677207</c:v>
                </c:pt>
                <c:pt idx="2">
                  <c:v>59.37342600987207</c:v>
                </c:pt>
                <c:pt idx="3">
                  <c:v>79.422894985808895</c:v>
                </c:pt>
                <c:pt idx="4">
                  <c:v>61.833019460138104</c:v>
                </c:pt>
              </c:numCache>
            </c:numRef>
          </c:val>
          <c:smooth val="0"/>
          <c:extLst>
            <c:ext xmlns:c16="http://schemas.microsoft.com/office/drawing/2014/chart" uri="{C3380CC4-5D6E-409C-BE32-E72D297353CC}">
              <c16:uniqueId val="{00000004-2995-4E56-8654-6EFE9944E196}"/>
            </c:ext>
          </c:extLst>
        </c:ser>
        <c:dLbls>
          <c:dLblPos val="t"/>
          <c:showLegendKey val="0"/>
          <c:showVal val="1"/>
          <c:showCatName val="0"/>
          <c:showSerName val="0"/>
          <c:showPercent val="0"/>
          <c:showBubbleSize val="0"/>
        </c:dLbls>
        <c:marker val="1"/>
        <c:smooth val="0"/>
        <c:axId val="1795016527"/>
        <c:axId val="1795014031"/>
      </c:lineChart>
      <c:catAx>
        <c:axId val="179501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4031"/>
        <c:crosses val="autoZero"/>
        <c:auto val="1"/>
        <c:lblAlgn val="ctr"/>
        <c:lblOffset val="100"/>
        <c:noMultiLvlLbl val="0"/>
      </c:catAx>
      <c:valAx>
        <c:axId val="1795014031"/>
        <c:scaling>
          <c:orientation val="minMax"/>
        </c:scaling>
        <c:delete val="1"/>
        <c:axPos val="l"/>
        <c:numFmt formatCode="0" sourceLinked="1"/>
        <c:majorTickMark val="none"/>
        <c:minorTickMark val="none"/>
        <c:tickLblPos val="nextTo"/>
        <c:crossAx val="1795016527"/>
        <c:crosses val="autoZero"/>
        <c:crossBetween val="between"/>
      </c:valAx>
      <c:spPr>
        <a:noFill/>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[Process_Wise_Dashboard.xlsx]Sample%!PivotTable9</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0" i="0" baseline="0">
                <a:effectLst/>
              </a:rPr>
              <a:t>Total</a:t>
            </a:r>
            <a:endParaRPr lang="en-US" sz="1200"/>
          </a:p>
        </c:rich>
      </c:tx>
      <c:layout>
        <c:manualLayout>
          <c:xMode val="edge"/>
          <c:yMode val="edge"/>
          <c:x val="2.141095194345927E-2"/>
          <c:y val="6.7006670174201852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27879870941771E-2"/>
          <c:y val="0.1474047154362115"/>
          <c:w val="0.91502918448129689"/>
          <c:h val="0.65898961347780249"/>
        </c:manualLayout>
      </c:layout>
      <c:lineChart>
        <c:grouping val="standard"/>
        <c:varyColors val="0"/>
        <c:ser>
          <c:idx val="0"/>
          <c:order val="0"/>
          <c:tx>
            <c:strRef>
              <c:f>'Sample%'!$B$90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'Sample%'!$A$91:$A$96</c:f>
              <c:strCache>
                <c:ptCount val="5"/>
                <c:pt idx="0">
                  <c:v>9</c:v>
                </c:pt>
                <c:pt idx="1">
                  <c:v>10</c:v>
                </c:pt>
                <c:pt idx="2">
                  <c:v>11</c:v>
                </c:pt>
                <c:pt idx="3">
                  <c:v>13</c:v>
                </c:pt>
                <c:pt idx="4">
                  <c:v>14</c:v>
                </c:pt>
              </c:strCache>
            </c:strRef>
          </c:cat>
          <c:val>
            <c:numRef>
              <c:f>'Sample%'!$B$91:$B$96</c:f>
              <c:numCache>
                <c:formatCode>0%</c:formatCode>
                <c:ptCount val="5"/>
                <c:pt idx="0">
                  <c:v>0.37490476469554007</c:v>
                </c:pt>
                <c:pt idx="1">
                  <c:v>0.37375033774655497</c:v>
                </c:pt>
                <c:pt idx="2">
                  <c:v>0.35572454583861429</c:v>
                </c:pt>
                <c:pt idx="3">
                  <c:v>0.53416050266443971</c:v>
                </c:pt>
                <c:pt idx="4">
                  <c:v>0.38399420806415685</c:v>
                </c:pt>
              </c:numCache>
            </c:numRef>
          </c:val>
          <c:smooth val="0"/>
          <c:extLst>
            <c:ext xmlns:c16="http://schemas.microsoft.com/office/drawing/2014/chart" uri="{C3380CC4-5D6E-409C-BE32-E72D297353CC}">
              <c16:uniqueId val="{00000003-A3A5-4279-B458-F52B146002FF}"/>
            </c:ext>
          </c:extLst>
        </c:ser>
        <c:dLbls>
          <c:dLblPos val="t"/>
          <c:showLegendKey val="0"/>
          <c:showVal val="1"/>
          <c:showCatName val="0"/>
          <c:showSerName val="0"/>
          <c:showPercent val="0"/>
          <c:showBubbleSize val="0"/>
        </c:dLbls>
        <c:marker val="1"/>
        <c:smooth val="0"/>
        <c:axId val="1787634927"/>
        <c:axId val="1787649487"/>
      </c:lineChart>
      <c:catAx>
        <c:axId val="178763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49487"/>
        <c:crosses val="autoZero"/>
        <c:auto val="1"/>
        <c:lblAlgn val="ctr"/>
        <c:lblOffset val="100"/>
        <c:noMultiLvlLbl val="0"/>
      </c:catAx>
      <c:valAx>
        <c:axId val="1787649487"/>
        <c:scaling>
          <c:orientation val="minMax"/>
        </c:scaling>
        <c:delete val="1"/>
        <c:axPos val="l"/>
        <c:numFmt formatCode="0%" sourceLinked="1"/>
        <c:majorTickMark val="none"/>
        <c:minorTickMark val="none"/>
        <c:tickLblPos val="nextTo"/>
        <c:crossAx val="1787634927"/>
        <c:crosses val="autoZero"/>
        <c:crossBetween val="between"/>
      </c:valAx>
      <c:spPr>
        <a:noFill/>
      </c:spPr>
    </c:plotArea>
    <c:plotVisOnly val="1"/>
    <c:dispBlanksAs val="gap"/>
    <c:showDLblsOverMax val="0"/>
    <c:extLst/>
  </c:chart>
  <c:spPr>
    <a:solidFill>
      <a:schemeClr val="bg1">
        <a:lumMod val="95000"/>
      </a:schemeClr>
    </a:solidFill>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[Process_Wise_Dashboard.xlsx]Cases-Solved!PivotTable10</c:name>
    <c:fmtId val="7"/>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93481629319849E-2"/>
          <c:y val="0.14459837224027577"/>
          <c:w val="0.87022780943357048"/>
          <c:h val="0.76803040481403451"/>
        </c:manualLayout>
      </c:layout>
      <c:barChart>
        <c:barDir val="bar"/>
        <c:grouping val="stacked"/>
        <c:varyColors val="0"/>
        <c:ser>
          <c:idx val="0"/>
          <c:order val="0"/>
          <c:tx>
            <c:strRef>
              <c:f>'Cases-Solved'!$B$109</c:f>
              <c:strCache>
                <c:ptCount val="1"/>
                <c:pt idx="0">
                  <c:v>Sum of L1 Cases Solved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'Cases-Solved'!$A$110:$A$116</c:f>
              <c:strCache>
                <c:ptCount val="6"/>
                <c:pt idx="0">
                  <c:v>9</c:v>
                </c:pt>
                <c:pt idx="1">
                  <c:v>10</c:v>
                </c:pt>
                <c:pt idx="2">
                  <c:v>11</c:v>
                </c:pt>
                <c:pt idx="3">
                  <c:v>12</c:v>
                </c:pt>
                <c:pt idx="4">
                  <c:v>13</c:v>
                </c:pt>
                <c:pt idx="5">
                  <c:v>14</c:v>
                </c:pt>
              </c:strCache>
            </c:strRef>
          </c:cat>
          <c:val>
            <c:numRef>
              <c:f>'Cases-Solved'!$B$110:$B$116</c:f>
              <c:numCache>
                <c:formatCode>General</c:formatCode>
                <c:ptCount val="6"/>
                <c:pt idx="0">
                  <c:v>1938</c:v>
                </c:pt>
                <c:pt idx="1">
                  <c:v>1426</c:v>
                </c:pt>
                <c:pt idx="2">
                  <c:v>1311</c:v>
                </c:pt>
                <c:pt idx="3">
                  <c:v>1613</c:v>
                </c:pt>
                <c:pt idx="4">
                  <c:v>1630</c:v>
                </c:pt>
                <c:pt idx="5">
                  <c:v>1189</c:v>
                </c:pt>
              </c:numCache>
            </c:numRef>
          </c:val>
          <c:extLst>
            <c:ext xmlns:c16="http://schemas.microsoft.com/office/drawing/2014/chart" uri="{C3380CC4-5D6E-409C-BE32-E72D297353CC}">
              <c16:uniqueId val="{00000004-8721-4827-8A21-61A99E80B71D}"/>
            </c:ext>
          </c:extLst>
        </c:ser>
        <c:ser>
          <c:idx val="1"/>
          <c:order val="1"/>
          <c:tx>
            <c:strRef>
              <c:f>'Cases-Solved'!$C$109</c:f>
              <c:strCache>
                <c:ptCount val="1"/>
                <c:pt idx="0">
                  <c:v>Sum of L2 Cases Solved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'Cases-Solved'!$A$110:$A$116</c:f>
              <c:strCache>
                <c:ptCount val="6"/>
                <c:pt idx="0">
                  <c:v>9</c:v>
                </c:pt>
                <c:pt idx="1">
                  <c:v>10</c:v>
                </c:pt>
                <c:pt idx="2">
                  <c:v>11</c:v>
                </c:pt>
                <c:pt idx="3">
                  <c:v>12</c:v>
                </c:pt>
                <c:pt idx="4">
                  <c:v>13</c:v>
                </c:pt>
                <c:pt idx="5">
                  <c:v>14</c:v>
                </c:pt>
              </c:strCache>
            </c:strRef>
          </c:cat>
          <c:val>
            <c:numRef>
              <c:f>'Cases-Solved'!$C$110:$C$116</c:f>
              <c:numCache>
                <c:formatCode>General</c:formatCode>
                <c:ptCount val="6"/>
                <c:pt idx="0">
                  <c:v>328</c:v>
                </c:pt>
                <c:pt idx="1">
                  <c:v>841</c:v>
                </c:pt>
                <c:pt idx="2">
                  <c:v>427</c:v>
                </c:pt>
                <c:pt idx="3">
                  <c:v>751</c:v>
                </c:pt>
                <c:pt idx="4">
                  <c:v>867</c:v>
                </c:pt>
                <c:pt idx="5">
                  <c:v>1425</c:v>
                </c:pt>
              </c:numCache>
            </c:numRef>
          </c:val>
          <c:extLst>
            <c:ext xmlns:c16="http://schemas.microsoft.com/office/drawing/2014/chart" uri="{C3380CC4-5D6E-409C-BE32-E72D297353CC}">
              <c16:uniqueId val="{00000006-8721-4827-8A21-61A99E80B71D}"/>
            </c:ext>
          </c:extLst>
        </c:ser>
        <c:dLbls>
          <c:dLblPos val="ctr"/>
          <c:showLegendKey val="0"/>
          <c:showVal val="1"/>
          <c:showCatName val="0"/>
          <c:showSerName val="0"/>
          <c:showPercent val="0"/>
          <c:showBubbleSize val="0"/>
        </c:dLbls>
        <c:gapWidth val="79"/>
        <c:overlap val="100"/>
        <c:axId val="1595460304"/>
        <c:axId val="1595460720"/>
      </c:barChart>
      <c:catAx>
        <c:axId val="159546030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95460720"/>
        <c:crosses val="autoZero"/>
        <c:auto val="1"/>
        <c:lblAlgn val="ctr"/>
        <c:lblOffset val="100"/>
        <c:noMultiLvlLbl val="0"/>
      </c:catAx>
      <c:valAx>
        <c:axId val="1595460720"/>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Cases</a:t>
                </a:r>
                <a:r>
                  <a:rPr lang="en-US" baseline="0"/>
                  <a:t> solved</a:t>
                </a:r>
                <a:endParaRPr lang="en-US"/>
              </a:p>
            </c:rich>
          </c:tx>
          <c:overlay val="0"/>
          <c:spPr>
            <a:noFill/>
            <a:ln>
              <a:noFill/>
            </a:ln>
            <a:effectLst/>
          </c:spPr>
        </c:title>
        <c:numFmt formatCode="General" sourceLinked="1"/>
        <c:majorTickMark val="none"/>
        <c:minorTickMark val="none"/>
        <c:tickLblPos val="nextTo"/>
        <c:crossAx val="1595460304"/>
        <c:crosses val="autoZero"/>
        <c:crossBetween val="between"/>
      </c:valAx>
      <c:spPr>
        <a:noFill/>
      </c:spPr>
    </c:plotArea>
    <c:legend>
      <c:legendPos val="t"/>
      <c:layout>
        <c:manualLayout>
          <c:xMode val="edge"/>
          <c:yMode val="edge"/>
          <c:x val="0.25927643265917971"/>
          <c:y val="1.6965107093908326E-2"/>
          <c:w val="0.48144713468164058"/>
          <c:h val="9.54293953208364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lumMod val="9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[Process_Wise_Dashboard.xlsx]Time Utilization!PivotTable11</c:name>
    <c:fmtId val="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342342777525351E-2"/>
          <c:y val="0.22944222072580134"/>
          <c:w val="0.93974774706388875"/>
          <c:h val="0.5451986498751511"/>
        </c:manualLayout>
      </c:layout>
      <c:barChart>
        <c:barDir val="col"/>
        <c:grouping val="clustered"/>
        <c:varyColors val="0"/>
        <c:ser>
          <c:idx val="0"/>
          <c:order val="0"/>
          <c:tx>
            <c:strRef>
              <c:f>'Time Utilization'!$B$105</c:f>
              <c:strCache>
                <c:ptCount val="1"/>
                <c:pt idx="0">
                  <c:v> L1 Time Utilization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Utilization'!$A$106:$A$112</c:f>
              <c:strCache>
                <c:ptCount val="6"/>
                <c:pt idx="0">
                  <c:v>9</c:v>
                </c:pt>
                <c:pt idx="1">
                  <c:v>10</c:v>
                </c:pt>
                <c:pt idx="2">
                  <c:v>11</c:v>
                </c:pt>
                <c:pt idx="3">
                  <c:v>12</c:v>
                </c:pt>
                <c:pt idx="4">
                  <c:v>13</c:v>
                </c:pt>
                <c:pt idx="5">
                  <c:v>14</c:v>
                </c:pt>
              </c:strCache>
            </c:strRef>
          </c:cat>
          <c:val>
            <c:numRef>
              <c:f>'Time Utilization'!$B$106:$B$112</c:f>
              <c:numCache>
                <c:formatCode>General</c:formatCode>
                <c:ptCount val="6"/>
                <c:pt idx="0">
                  <c:v>192.43</c:v>
                </c:pt>
                <c:pt idx="1">
                  <c:v>222.33</c:v>
                </c:pt>
                <c:pt idx="2">
                  <c:v>212.61</c:v>
                </c:pt>
                <c:pt idx="3">
                  <c:v>254.95</c:v>
                </c:pt>
                <c:pt idx="4">
                  <c:v>191.84</c:v>
                </c:pt>
                <c:pt idx="5">
                  <c:v>199.38</c:v>
                </c:pt>
              </c:numCache>
            </c:numRef>
          </c:val>
          <c:extLst>
            <c:ext xmlns:c16="http://schemas.microsoft.com/office/drawing/2014/chart" uri="{C3380CC4-5D6E-409C-BE32-E72D297353CC}">
              <c16:uniqueId val="{00000004-374E-41B1-AEB6-E7611F5F2A36}"/>
            </c:ext>
          </c:extLst>
        </c:ser>
        <c:ser>
          <c:idx val="1"/>
          <c:order val="1"/>
          <c:tx>
            <c:strRef>
              <c:f>'Time Utilization'!$C$105</c:f>
              <c:strCache>
                <c:ptCount val="1"/>
                <c:pt idx="0">
                  <c:v> L2 Time Utilization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Utilization'!$A$106:$A$112</c:f>
              <c:strCache>
                <c:ptCount val="6"/>
                <c:pt idx="0">
                  <c:v>9</c:v>
                </c:pt>
                <c:pt idx="1">
                  <c:v>10</c:v>
                </c:pt>
                <c:pt idx="2">
                  <c:v>11</c:v>
                </c:pt>
                <c:pt idx="3">
                  <c:v>12</c:v>
                </c:pt>
                <c:pt idx="4">
                  <c:v>13</c:v>
                </c:pt>
                <c:pt idx="5">
                  <c:v>14</c:v>
                </c:pt>
              </c:strCache>
            </c:strRef>
          </c:cat>
          <c:val>
            <c:numRef>
              <c:f>'Time Utilization'!$C$106:$C$112</c:f>
              <c:numCache>
                <c:formatCode>General</c:formatCode>
                <c:ptCount val="6"/>
                <c:pt idx="0">
                  <c:v>52.5</c:v>
                </c:pt>
                <c:pt idx="1">
                  <c:v>105.72</c:v>
                </c:pt>
                <c:pt idx="2">
                  <c:v>36.06</c:v>
                </c:pt>
                <c:pt idx="3">
                  <c:v>104.44</c:v>
                </c:pt>
                <c:pt idx="4">
                  <c:v>99.25</c:v>
                </c:pt>
                <c:pt idx="5">
                  <c:v>156.59</c:v>
                </c:pt>
              </c:numCache>
            </c:numRef>
          </c:val>
          <c:extLst>
            <c:ext xmlns:c16="http://schemas.microsoft.com/office/drawing/2014/chart" uri="{C3380CC4-5D6E-409C-BE32-E72D297353CC}">
              <c16:uniqueId val="{00000006-374E-41B1-AEB6-E7611F5F2A36}"/>
            </c:ext>
          </c:extLst>
        </c:ser>
        <c:dLbls>
          <c:dLblPos val="outEnd"/>
          <c:showLegendKey val="0"/>
          <c:showVal val="1"/>
          <c:showCatName val="0"/>
          <c:showSerName val="0"/>
          <c:showPercent val="0"/>
          <c:showBubbleSize val="0"/>
        </c:dLbls>
        <c:gapWidth val="100"/>
        <c:overlap val="-24"/>
        <c:axId val="1685554944"/>
        <c:axId val="1685553280"/>
      </c:barChart>
      <c:catAx>
        <c:axId val="16855549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553280"/>
        <c:crosses val="autoZero"/>
        <c:auto val="1"/>
        <c:lblAlgn val="ctr"/>
        <c:lblOffset val="100"/>
        <c:noMultiLvlLbl val="0"/>
      </c:catAx>
      <c:valAx>
        <c:axId val="1685553280"/>
        <c:scaling>
          <c:orientation val="minMax"/>
        </c:scaling>
        <c:delete val="1"/>
        <c:axPos val="l"/>
        <c:numFmt formatCode="General" sourceLinked="1"/>
        <c:majorTickMark val="none"/>
        <c:minorTickMark val="none"/>
        <c:tickLblPos val="nextTo"/>
        <c:crossAx val="1685554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lumMod val="9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[Process_Wise_Dashboard.xlsx]Productivity!PivotTable12</c:name>
    <c:fmtId val="9"/>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031847133757961E-2"/>
          <c:y val="0.15616312666799007"/>
          <c:w val="0.92993630573248409"/>
          <c:h val="0.6286922958159642"/>
        </c:manualLayout>
      </c:layout>
      <c:lineChart>
        <c:grouping val="standard"/>
        <c:varyColors val="0"/>
        <c:ser>
          <c:idx val="0"/>
          <c:order val="0"/>
          <c:tx>
            <c:strRef>
              <c:f>Productivity!$B$108</c:f>
              <c:strCache>
                <c:ptCount val="1"/>
                <c:pt idx="0">
                  <c:v> L1 Productivity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Productivity!$A$109:$A$115</c:f>
              <c:strCache>
                <c:ptCount val="6"/>
                <c:pt idx="0">
                  <c:v>9</c:v>
                </c:pt>
                <c:pt idx="1">
                  <c:v>10</c:v>
                </c:pt>
                <c:pt idx="2">
                  <c:v>11</c:v>
                </c:pt>
                <c:pt idx="3">
                  <c:v>12</c:v>
                </c:pt>
                <c:pt idx="4">
                  <c:v>13</c:v>
                </c:pt>
                <c:pt idx="5">
                  <c:v>14</c:v>
                </c:pt>
              </c:strCache>
            </c:strRef>
          </c:cat>
          <c:val>
            <c:numRef>
              <c:f>Productivity!$B$109:$B$115</c:f>
              <c:numCache>
                <c:formatCode>0</c:formatCode>
                <c:ptCount val="6"/>
                <c:pt idx="0">
                  <c:v>10.07119472015798</c:v>
                </c:pt>
                <c:pt idx="1">
                  <c:v>6.4138892637071017</c:v>
                </c:pt>
                <c:pt idx="2">
                  <c:v>6.1662198391420908</c:v>
                </c:pt>
                <c:pt idx="3">
                  <c:v>6.3267307315159842</c:v>
                </c:pt>
                <c:pt idx="4">
                  <c:v>8.4966638865721436</c:v>
                </c:pt>
                <c:pt idx="5">
                  <c:v>5.963486809108236</c:v>
                </c:pt>
              </c:numCache>
            </c:numRef>
          </c:val>
          <c:smooth val="0"/>
          <c:extLst>
            <c:ext xmlns:c16="http://schemas.microsoft.com/office/drawing/2014/chart" uri="{C3380CC4-5D6E-409C-BE32-E72D297353CC}">
              <c16:uniqueId val="{00000004-7265-4C52-8254-924D8E78C157}"/>
            </c:ext>
          </c:extLst>
        </c:ser>
        <c:ser>
          <c:idx val="1"/>
          <c:order val="1"/>
          <c:tx>
            <c:strRef>
              <c:f>Productivity!$C$108</c:f>
              <c:strCache>
                <c:ptCount val="1"/>
                <c:pt idx="0">
                  <c:v> L2 Prdocutivity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Productivity!$A$109:$A$115</c:f>
              <c:strCache>
                <c:ptCount val="6"/>
                <c:pt idx="0">
                  <c:v>9</c:v>
                </c:pt>
                <c:pt idx="1">
                  <c:v>10</c:v>
                </c:pt>
                <c:pt idx="2">
                  <c:v>11</c:v>
                </c:pt>
                <c:pt idx="3">
                  <c:v>12</c:v>
                </c:pt>
                <c:pt idx="4">
                  <c:v>13</c:v>
                </c:pt>
                <c:pt idx="5">
                  <c:v>14</c:v>
                </c:pt>
              </c:strCache>
            </c:strRef>
          </c:cat>
          <c:val>
            <c:numRef>
              <c:f>Productivity!$C$109:$C$115</c:f>
              <c:numCache>
                <c:formatCode>0</c:formatCode>
                <c:ptCount val="6"/>
                <c:pt idx="0">
                  <c:v>6.2476190476190476</c:v>
                </c:pt>
                <c:pt idx="1">
                  <c:v>7.9549754067347713</c:v>
                </c:pt>
                <c:pt idx="2">
                  <c:v>11.841375485302274</c:v>
                </c:pt>
                <c:pt idx="3">
                  <c:v>7.1907315204902336</c:v>
                </c:pt>
                <c:pt idx="4">
                  <c:v>8.7355163727959706</c:v>
                </c:pt>
                <c:pt idx="5">
                  <c:v>9.1001979692189785</c:v>
                </c:pt>
              </c:numCache>
            </c:numRef>
          </c:val>
          <c:smooth val="0"/>
          <c:extLst>
            <c:ext xmlns:c16="http://schemas.microsoft.com/office/drawing/2014/chart" uri="{C3380CC4-5D6E-409C-BE32-E72D297353CC}">
              <c16:uniqueId val="{00000006-7265-4C52-8254-924D8E78C157}"/>
            </c:ext>
          </c:extLst>
        </c:ser>
        <c:dLbls>
          <c:dLblPos val="t"/>
          <c:showLegendKey val="0"/>
          <c:showVal val="1"/>
          <c:showCatName val="0"/>
          <c:showSerName val="0"/>
          <c:showPercent val="0"/>
          <c:showBubbleSize val="0"/>
        </c:dLbls>
        <c:marker val="1"/>
        <c:smooth val="0"/>
        <c:axId val="1795016527"/>
        <c:axId val="1795014031"/>
      </c:lineChart>
      <c:catAx>
        <c:axId val="179501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4031"/>
        <c:crosses val="autoZero"/>
        <c:auto val="1"/>
        <c:lblAlgn val="ctr"/>
        <c:lblOffset val="100"/>
        <c:noMultiLvlLbl val="0"/>
      </c:catAx>
      <c:valAx>
        <c:axId val="1795014031"/>
        <c:scaling>
          <c:orientation val="minMax"/>
        </c:scaling>
        <c:delete val="1"/>
        <c:axPos val="l"/>
        <c:numFmt formatCode="0" sourceLinked="1"/>
        <c:majorTickMark val="none"/>
        <c:minorTickMark val="none"/>
        <c:tickLblPos val="nextTo"/>
        <c:crossAx val="1795016527"/>
        <c:crosses val="autoZero"/>
        <c:crossBetween val="between"/>
      </c:valAx>
      <c:spPr>
        <a:noFill/>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[Process_Wise_Dashboard.xlsx]Sample%!PivotTable13</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0" i="0" baseline="0">
                <a:effectLst/>
              </a:rPr>
              <a:t>Total</a:t>
            </a:r>
            <a:endParaRPr lang="en-US" sz="1200"/>
          </a:p>
        </c:rich>
      </c:tx>
      <c:layout>
        <c:manualLayout>
          <c:xMode val="edge"/>
          <c:yMode val="edge"/>
          <c:x val="2.141095194345927E-2"/>
          <c:y val="6.7006670174201852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27879870941771E-2"/>
          <c:y val="0.1474047154362115"/>
          <c:w val="0.91502918448129689"/>
          <c:h val="0.65898961347780249"/>
        </c:manualLayout>
      </c:layout>
      <c:lineChart>
        <c:grouping val="standard"/>
        <c:varyColors val="0"/>
        <c:ser>
          <c:idx val="0"/>
          <c:order val="0"/>
          <c:tx>
            <c:strRef>
              <c:f>'Sample%'!$B$107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'Sample%'!$A$108:$A$114</c:f>
              <c:strCache>
                <c:ptCount val="6"/>
                <c:pt idx="0">
                  <c:v>9</c:v>
                </c:pt>
                <c:pt idx="1">
                  <c:v>10</c:v>
                </c:pt>
                <c:pt idx="2">
                  <c:v>11</c:v>
                </c:pt>
                <c:pt idx="3">
                  <c:v>12</c:v>
                </c:pt>
                <c:pt idx="4">
                  <c:v>13</c:v>
                </c:pt>
                <c:pt idx="5">
                  <c:v>14</c:v>
                </c:pt>
              </c:strCache>
            </c:strRef>
          </c:cat>
          <c:val>
            <c:numRef>
              <c:f>'Sample%'!$B$108:$B$114</c:f>
              <c:numCache>
                <c:formatCode>0%</c:formatCode>
                <c:ptCount val="6"/>
                <c:pt idx="0">
                  <c:v>0.16924664602683179</c:v>
                </c:pt>
                <c:pt idx="1">
                  <c:v>0.58976157082748948</c:v>
                </c:pt>
                <c:pt idx="2">
                  <c:v>0.32570556826849734</c:v>
                </c:pt>
                <c:pt idx="3">
                  <c:v>0.46559206447613144</c:v>
                </c:pt>
                <c:pt idx="4">
                  <c:v>0.53190184049079758</c:v>
                </c:pt>
                <c:pt idx="5">
                  <c:v>1.1984861227922623</c:v>
                </c:pt>
              </c:numCache>
            </c:numRef>
          </c:val>
          <c:smooth val="0"/>
          <c:extLst>
            <c:ext xmlns:c16="http://schemas.microsoft.com/office/drawing/2014/chart" uri="{C3380CC4-5D6E-409C-BE32-E72D297353CC}">
              <c16:uniqueId val="{00000003-FEBF-4AB4-9B25-A05C5BF1C602}"/>
            </c:ext>
          </c:extLst>
        </c:ser>
        <c:dLbls>
          <c:dLblPos val="t"/>
          <c:showLegendKey val="0"/>
          <c:showVal val="1"/>
          <c:showCatName val="0"/>
          <c:showSerName val="0"/>
          <c:showPercent val="0"/>
          <c:showBubbleSize val="0"/>
        </c:dLbls>
        <c:marker val="1"/>
        <c:smooth val="0"/>
        <c:axId val="1787634927"/>
        <c:axId val="1787649487"/>
      </c:lineChart>
      <c:catAx>
        <c:axId val="178763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49487"/>
        <c:crosses val="autoZero"/>
        <c:auto val="1"/>
        <c:lblAlgn val="ctr"/>
        <c:lblOffset val="100"/>
        <c:noMultiLvlLbl val="0"/>
      </c:catAx>
      <c:valAx>
        <c:axId val="1787649487"/>
        <c:scaling>
          <c:orientation val="minMax"/>
        </c:scaling>
        <c:delete val="1"/>
        <c:axPos val="l"/>
        <c:numFmt formatCode="0%" sourceLinked="1"/>
        <c:majorTickMark val="none"/>
        <c:minorTickMark val="none"/>
        <c:tickLblPos val="nextTo"/>
        <c:crossAx val="1787634927"/>
        <c:crosses val="autoZero"/>
        <c:crossBetween val="between"/>
      </c:valAx>
      <c:spPr>
        <a:noFill/>
      </c:spPr>
    </c:plotArea>
    <c:plotVisOnly val="1"/>
    <c:dispBlanksAs val="gap"/>
    <c:showDLblsOverMax val="0"/>
    <c:extLst/>
  </c:chart>
  <c:spPr>
    <a:solidFill>
      <a:schemeClr val="bg1">
        <a:lumMod val="95000"/>
      </a:schemeClr>
    </a:solidFill>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[Process_Wise_Dashboard.xlsx]Cases-Solved!PivotTable14</c:name>
    <c:fmtId val="5"/>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93481629319849E-2"/>
          <c:y val="0.14459837224027577"/>
          <c:w val="0.87022780943357048"/>
          <c:h val="0.76803040481403451"/>
        </c:manualLayout>
      </c:layout>
      <c:barChart>
        <c:barDir val="bar"/>
        <c:grouping val="stacked"/>
        <c:varyColors val="0"/>
        <c:ser>
          <c:idx val="0"/>
          <c:order val="0"/>
          <c:tx>
            <c:strRef>
              <c:f>'Cases-Solved'!$B$126</c:f>
              <c:strCache>
                <c:ptCount val="1"/>
                <c:pt idx="0">
                  <c:v>Sum of L1 Cases Solved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'Cases-Solved'!$A$127:$A$133</c:f>
              <c:strCache>
                <c:ptCount val="6"/>
                <c:pt idx="0">
                  <c:v>9</c:v>
                </c:pt>
                <c:pt idx="1">
                  <c:v>10</c:v>
                </c:pt>
                <c:pt idx="2">
                  <c:v>11</c:v>
                </c:pt>
                <c:pt idx="3">
                  <c:v>12</c:v>
                </c:pt>
                <c:pt idx="4">
                  <c:v>13</c:v>
                </c:pt>
                <c:pt idx="5">
                  <c:v>14</c:v>
                </c:pt>
              </c:strCache>
            </c:strRef>
          </c:cat>
          <c:val>
            <c:numRef>
              <c:f>'Cases-Solved'!$B$127:$B$133</c:f>
              <c:numCache>
                <c:formatCode>General</c:formatCode>
                <c:ptCount val="6"/>
                <c:pt idx="0">
                  <c:v>1082</c:v>
                </c:pt>
                <c:pt idx="1">
                  <c:v>296</c:v>
                </c:pt>
                <c:pt idx="2">
                  <c:v>485</c:v>
                </c:pt>
                <c:pt idx="3">
                  <c:v>152</c:v>
                </c:pt>
                <c:pt idx="4">
                  <c:v>10</c:v>
                </c:pt>
                <c:pt idx="5">
                  <c:v>0</c:v>
                </c:pt>
              </c:numCache>
            </c:numRef>
          </c:val>
          <c:extLst>
            <c:ext xmlns:c16="http://schemas.microsoft.com/office/drawing/2014/chart" uri="{C3380CC4-5D6E-409C-BE32-E72D297353CC}">
              <c16:uniqueId val="{00000008-3042-4013-990D-60B24CFA65C2}"/>
            </c:ext>
          </c:extLst>
        </c:ser>
        <c:ser>
          <c:idx val="1"/>
          <c:order val="1"/>
          <c:tx>
            <c:strRef>
              <c:f>'Cases-Solved'!$C$126</c:f>
              <c:strCache>
                <c:ptCount val="1"/>
                <c:pt idx="0">
                  <c:v>Sum of L2 Cases Solved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'Cases-Solved'!$A$127:$A$133</c:f>
              <c:strCache>
                <c:ptCount val="6"/>
                <c:pt idx="0">
                  <c:v>9</c:v>
                </c:pt>
                <c:pt idx="1">
                  <c:v>10</c:v>
                </c:pt>
                <c:pt idx="2">
                  <c:v>11</c:v>
                </c:pt>
                <c:pt idx="3">
                  <c:v>12</c:v>
                </c:pt>
                <c:pt idx="4">
                  <c:v>13</c:v>
                </c:pt>
                <c:pt idx="5">
                  <c:v>14</c:v>
                </c:pt>
              </c:strCache>
            </c:strRef>
          </c:cat>
          <c:val>
            <c:numRef>
              <c:f>'Cases-Solved'!$C$127:$C$133</c:f>
              <c:numCache>
                <c:formatCode>General</c:formatCode>
                <c:ptCount val="6"/>
                <c:pt idx="0">
                  <c:v>1078</c:v>
                </c:pt>
                <c:pt idx="1">
                  <c:v>0</c:v>
                </c:pt>
                <c:pt idx="2">
                  <c:v>169</c:v>
                </c:pt>
                <c:pt idx="3">
                  <c:v>186</c:v>
                </c:pt>
                <c:pt idx="4">
                  <c:v>27</c:v>
                </c:pt>
              </c:numCache>
            </c:numRef>
          </c:val>
          <c:extLst>
            <c:ext xmlns:c16="http://schemas.microsoft.com/office/drawing/2014/chart" uri="{C3380CC4-5D6E-409C-BE32-E72D297353CC}">
              <c16:uniqueId val="{0000000A-3042-4013-990D-60B24CFA65C2}"/>
            </c:ext>
          </c:extLst>
        </c:ser>
        <c:dLbls>
          <c:dLblPos val="ctr"/>
          <c:showLegendKey val="0"/>
          <c:showVal val="1"/>
          <c:showCatName val="0"/>
          <c:showSerName val="0"/>
          <c:showPercent val="0"/>
          <c:showBubbleSize val="0"/>
        </c:dLbls>
        <c:gapWidth val="79"/>
        <c:overlap val="100"/>
        <c:axId val="1595460304"/>
        <c:axId val="1595460720"/>
      </c:barChart>
      <c:catAx>
        <c:axId val="159546030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95460720"/>
        <c:crosses val="autoZero"/>
        <c:auto val="1"/>
        <c:lblAlgn val="ctr"/>
        <c:lblOffset val="100"/>
        <c:noMultiLvlLbl val="0"/>
      </c:catAx>
      <c:valAx>
        <c:axId val="1595460720"/>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Cases</a:t>
                </a:r>
                <a:r>
                  <a:rPr lang="en-US" baseline="0"/>
                  <a:t> solved</a:t>
                </a:r>
                <a:endParaRPr lang="en-US"/>
              </a:p>
            </c:rich>
          </c:tx>
          <c:overlay val="0"/>
          <c:spPr>
            <a:noFill/>
            <a:ln>
              <a:noFill/>
            </a:ln>
            <a:effectLst/>
          </c:spPr>
        </c:title>
        <c:numFmt formatCode="General" sourceLinked="1"/>
        <c:majorTickMark val="none"/>
        <c:minorTickMark val="none"/>
        <c:tickLblPos val="nextTo"/>
        <c:crossAx val="1595460304"/>
        <c:crosses val="autoZero"/>
        <c:crossBetween val="between"/>
      </c:valAx>
      <c:spPr>
        <a:noFill/>
      </c:spPr>
    </c:plotArea>
    <c:legend>
      <c:legendPos val="t"/>
      <c:layout>
        <c:manualLayout>
          <c:xMode val="edge"/>
          <c:yMode val="edge"/>
          <c:x val="0.25927643265917971"/>
          <c:y val="1.6965107093908326E-2"/>
          <c:w val="0.48144713468164058"/>
          <c:h val="9.54293953208364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lumMod val="9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[Process_Wise_Dashboard.xlsx]Productivity!PivotTable1</c:name>
    <c:fmtId val="5"/>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031847133757961E-2"/>
          <c:y val="0.15616312666799007"/>
          <c:w val="0.92993630573248409"/>
          <c:h val="0.6286922958159642"/>
        </c:manualLayout>
      </c:layout>
      <c:lineChart>
        <c:grouping val="standard"/>
        <c:varyColors val="0"/>
        <c:ser>
          <c:idx val="0"/>
          <c:order val="0"/>
          <c:tx>
            <c:strRef>
              <c:f>Productivity!$B$3</c:f>
              <c:strCache>
                <c:ptCount val="1"/>
                <c:pt idx="0">
                  <c:v> L1 Productivity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Productivity!$A$4:$A$9</c:f>
              <c:strCache>
                <c:ptCount val="5"/>
                <c:pt idx="0">
                  <c:v>10</c:v>
                </c:pt>
                <c:pt idx="1">
                  <c:v>11</c:v>
                </c:pt>
                <c:pt idx="2">
                  <c:v>12</c:v>
                </c:pt>
                <c:pt idx="3">
                  <c:v>13</c:v>
                </c:pt>
                <c:pt idx="4">
                  <c:v>14</c:v>
                </c:pt>
              </c:strCache>
            </c:strRef>
          </c:cat>
          <c:val>
            <c:numRef>
              <c:f>Productivity!$B$4:$B$9</c:f>
              <c:numCache>
                <c:formatCode>0</c:formatCode>
                <c:ptCount val="5"/>
                <c:pt idx="0">
                  <c:v>46.774763383476824</c:v>
                </c:pt>
                <c:pt idx="1">
                  <c:v>53.675084202214236</c:v>
                </c:pt>
                <c:pt idx="2">
                  <c:v>53.394871422871859</c:v>
                </c:pt>
                <c:pt idx="3">
                  <c:v>56.089100556878478</c:v>
                </c:pt>
                <c:pt idx="4">
                  <c:v>53.656554712892742</c:v>
                </c:pt>
              </c:numCache>
            </c:numRef>
          </c:val>
          <c:smooth val="0"/>
          <c:extLst>
            <c:ext xmlns:c16="http://schemas.microsoft.com/office/drawing/2014/chart" uri="{C3380CC4-5D6E-409C-BE32-E72D297353CC}">
              <c16:uniqueId val="{00000000-0A65-45D9-8F12-D41921EA57B0}"/>
            </c:ext>
          </c:extLst>
        </c:ser>
        <c:ser>
          <c:idx val="1"/>
          <c:order val="1"/>
          <c:tx>
            <c:strRef>
              <c:f>Productivity!$C$3</c:f>
              <c:strCache>
                <c:ptCount val="1"/>
                <c:pt idx="0">
                  <c:v> L2 Prdocutivity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Productivity!$A$4:$A$9</c:f>
              <c:strCache>
                <c:ptCount val="5"/>
                <c:pt idx="0">
                  <c:v>10</c:v>
                </c:pt>
                <c:pt idx="1">
                  <c:v>11</c:v>
                </c:pt>
                <c:pt idx="2">
                  <c:v>12</c:v>
                </c:pt>
                <c:pt idx="3">
                  <c:v>13</c:v>
                </c:pt>
                <c:pt idx="4">
                  <c:v>14</c:v>
                </c:pt>
              </c:strCache>
            </c:strRef>
          </c:cat>
          <c:val>
            <c:numRef>
              <c:f>Productivity!$C$4:$C$9</c:f>
              <c:numCache>
                <c:formatCode>0</c:formatCode>
                <c:ptCount val="5"/>
                <c:pt idx="0">
                  <c:v>80.372565622353946</c:v>
                </c:pt>
                <c:pt idx="1">
                  <c:v>91.661509900990097</c:v>
                </c:pt>
                <c:pt idx="2">
                  <c:v>76.468894009216598</c:v>
                </c:pt>
                <c:pt idx="3">
                  <c:v>75.203710668170999</c:v>
                </c:pt>
                <c:pt idx="4">
                  <c:v>71.075661903179352</c:v>
                </c:pt>
              </c:numCache>
            </c:numRef>
          </c:val>
          <c:smooth val="0"/>
          <c:extLst>
            <c:ext xmlns:c16="http://schemas.microsoft.com/office/drawing/2014/chart" uri="{C3380CC4-5D6E-409C-BE32-E72D297353CC}">
              <c16:uniqueId val="{00000001-0A65-45D9-8F12-D41921EA57B0}"/>
            </c:ext>
          </c:extLst>
        </c:ser>
        <c:dLbls>
          <c:dLblPos val="t"/>
          <c:showLegendKey val="0"/>
          <c:showVal val="1"/>
          <c:showCatName val="0"/>
          <c:showSerName val="0"/>
          <c:showPercent val="0"/>
          <c:showBubbleSize val="0"/>
        </c:dLbls>
        <c:marker val="1"/>
        <c:smooth val="0"/>
        <c:axId val="1795016527"/>
        <c:axId val="1795014031"/>
      </c:lineChart>
      <c:catAx>
        <c:axId val="179501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4031"/>
        <c:crosses val="autoZero"/>
        <c:auto val="1"/>
        <c:lblAlgn val="ctr"/>
        <c:lblOffset val="100"/>
        <c:noMultiLvlLbl val="0"/>
      </c:catAx>
      <c:valAx>
        <c:axId val="1795014031"/>
        <c:scaling>
          <c:orientation val="minMax"/>
        </c:scaling>
        <c:delete val="1"/>
        <c:axPos val="l"/>
        <c:numFmt formatCode="0" sourceLinked="1"/>
        <c:majorTickMark val="none"/>
        <c:minorTickMark val="none"/>
        <c:tickLblPos val="nextTo"/>
        <c:crossAx val="17950165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[Process_Wise_Dashboard.xlsx]Time Utilization!PivotTable15</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342342777525351E-2"/>
          <c:y val="0.22944222072580134"/>
          <c:w val="0.93974774706388875"/>
          <c:h val="0.5451986498751511"/>
        </c:manualLayout>
      </c:layout>
      <c:barChart>
        <c:barDir val="col"/>
        <c:grouping val="clustered"/>
        <c:varyColors val="0"/>
        <c:ser>
          <c:idx val="0"/>
          <c:order val="0"/>
          <c:tx>
            <c:strRef>
              <c:f>'Time Utilization'!$B$123</c:f>
              <c:strCache>
                <c:ptCount val="1"/>
                <c:pt idx="0">
                  <c:v> L1 Time Utilization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Utilization'!$A$124:$A$130</c:f>
              <c:strCache>
                <c:ptCount val="6"/>
                <c:pt idx="0">
                  <c:v>9</c:v>
                </c:pt>
                <c:pt idx="1">
                  <c:v>10</c:v>
                </c:pt>
                <c:pt idx="2">
                  <c:v>11</c:v>
                </c:pt>
                <c:pt idx="3">
                  <c:v>12</c:v>
                </c:pt>
                <c:pt idx="4">
                  <c:v>13</c:v>
                </c:pt>
                <c:pt idx="5">
                  <c:v>14</c:v>
                </c:pt>
              </c:strCache>
            </c:strRef>
          </c:cat>
          <c:val>
            <c:numRef>
              <c:f>'Time Utilization'!$B$124:$B$130</c:f>
              <c:numCache>
                <c:formatCode>General</c:formatCode>
                <c:ptCount val="6"/>
                <c:pt idx="0">
                  <c:v>100.65</c:v>
                </c:pt>
                <c:pt idx="1">
                  <c:v>37.54</c:v>
                </c:pt>
                <c:pt idx="2">
                  <c:v>60.51</c:v>
                </c:pt>
                <c:pt idx="3">
                  <c:v>16.36</c:v>
                </c:pt>
                <c:pt idx="4">
                  <c:v>1.23</c:v>
                </c:pt>
                <c:pt idx="5">
                  <c:v>0</c:v>
                </c:pt>
              </c:numCache>
            </c:numRef>
          </c:val>
          <c:extLst>
            <c:ext xmlns:c16="http://schemas.microsoft.com/office/drawing/2014/chart" uri="{C3380CC4-5D6E-409C-BE32-E72D297353CC}">
              <c16:uniqueId val="{00000004-AFEE-4205-A89E-EE459F4B563D}"/>
            </c:ext>
          </c:extLst>
        </c:ser>
        <c:ser>
          <c:idx val="1"/>
          <c:order val="1"/>
          <c:tx>
            <c:strRef>
              <c:f>'Time Utilization'!$C$123</c:f>
              <c:strCache>
                <c:ptCount val="1"/>
                <c:pt idx="0">
                  <c:v> L2 Time Utilization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Utilization'!$A$124:$A$130</c:f>
              <c:strCache>
                <c:ptCount val="6"/>
                <c:pt idx="0">
                  <c:v>9</c:v>
                </c:pt>
                <c:pt idx="1">
                  <c:v>10</c:v>
                </c:pt>
                <c:pt idx="2">
                  <c:v>11</c:v>
                </c:pt>
                <c:pt idx="3">
                  <c:v>12</c:v>
                </c:pt>
                <c:pt idx="4">
                  <c:v>13</c:v>
                </c:pt>
                <c:pt idx="5">
                  <c:v>14</c:v>
                </c:pt>
              </c:strCache>
            </c:strRef>
          </c:cat>
          <c:val>
            <c:numRef>
              <c:f>'Time Utilization'!$C$124:$C$130</c:f>
              <c:numCache>
                <c:formatCode>General</c:formatCode>
                <c:ptCount val="6"/>
                <c:pt idx="0">
                  <c:v>69.94</c:v>
                </c:pt>
                <c:pt idx="1">
                  <c:v>0</c:v>
                </c:pt>
                <c:pt idx="2">
                  <c:v>11.04</c:v>
                </c:pt>
                <c:pt idx="3">
                  <c:v>17.899999999999999</c:v>
                </c:pt>
                <c:pt idx="4">
                  <c:v>2</c:v>
                </c:pt>
              </c:numCache>
            </c:numRef>
          </c:val>
          <c:extLst>
            <c:ext xmlns:c16="http://schemas.microsoft.com/office/drawing/2014/chart" uri="{C3380CC4-5D6E-409C-BE32-E72D297353CC}">
              <c16:uniqueId val="{00000006-AFEE-4205-A89E-EE459F4B563D}"/>
            </c:ext>
          </c:extLst>
        </c:ser>
        <c:dLbls>
          <c:dLblPos val="outEnd"/>
          <c:showLegendKey val="0"/>
          <c:showVal val="1"/>
          <c:showCatName val="0"/>
          <c:showSerName val="0"/>
          <c:showPercent val="0"/>
          <c:showBubbleSize val="0"/>
        </c:dLbls>
        <c:gapWidth val="100"/>
        <c:overlap val="-24"/>
        <c:axId val="1685554944"/>
        <c:axId val="1685553280"/>
      </c:barChart>
      <c:catAx>
        <c:axId val="16855549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553280"/>
        <c:crosses val="autoZero"/>
        <c:auto val="1"/>
        <c:lblAlgn val="ctr"/>
        <c:lblOffset val="100"/>
        <c:noMultiLvlLbl val="0"/>
      </c:catAx>
      <c:valAx>
        <c:axId val="1685553280"/>
        <c:scaling>
          <c:orientation val="minMax"/>
        </c:scaling>
        <c:delete val="1"/>
        <c:axPos val="l"/>
        <c:numFmt formatCode="General" sourceLinked="1"/>
        <c:majorTickMark val="none"/>
        <c:minorTickMark val="none"/>
        <c:tickLblPos val="nextTo"/>
        <c:crossAx val="1685554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lumMod val="9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[Process_Wise_Dashboard.xlsx]Productivity!PivotTable16</c:name>
    <c:fmtId val="6"/>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031847133757961E-2"/>
          <c:y val="0.15616312666799007"/>
          <c:w val="0.92993630573248409"/>
          <c:h val="0.6286922958159642"/>
        </c:manualLayout>
      </c:layout>
      <c:lineChart>
        <c:grouping val="standard"/>
        <c:varyColors val="0"/>
        <c:ser>
          <c:idx val="0"/>
          <c:order val="0"/>
          <c:tx>
            <c:strRef>
              <c:f>Productivity!$B$125</c:f>
              <c:strCache>
                <c:ptCount val="1"/>
                <c:pt idx="0">
                  <c:v> L1 Productivity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Productivity!$A$126:$A$132</c:f>
              <c:strCache>
                <c:ptCount val="6"/>
                <c:pt idx="0">
                  <c:v>9</c:v>
                </c:pt>
                <c:pt idx="1">
                  <c:v>10</c:v>
                </c:pt>
                <c:pt idx="2">
                  <c:v>11</c:v>
                </c:pt>
                <c:pt idx="3">
                  <c:v>12</c:v>
                </c:pt>
                <c:pt idx="4">
                  <c:v>13</c:v>
                </c:pt>
                <c:pt idx="5">
                  <c:v>14</c:v>
                </c:pt>
              </c:strCache>
            </c:strRef>
          </c:cat>
          <c:val>
            <c:numRef>
              <c:f>Productivity!$B$126:$B$132</c:f>
              <c:numCache>
                <c:formatCode>0</c:formatCode>
                <c:ptCount val="6"/>
                <c:pt idx="0">
                  <c:v>10.750124192747142</c:v>
                </c:pt>
                <c:pt idx="1">
                  <c:v>7.8849227490676617</c:v>
                </c:pt>
                <c:pt idx="2">
                  <c:v>8.0152040984961168</c:v>
                </c:pt>
                <c:pt idx="3">
                  <c:v>9.2909535452322736</c:v>
                </c:pt>
                <c:pt idx="4">
                  <c:v>8.1300813008130088</c:v>
                </c:pt>
                <c:pt idx="5">
                  <c:v>0</c:v>
                </c:pt>
              </c:numCache>
            </c:numRef>
          </c:val>
          <c:smooth val="0"/>
          <c:extLst>
            <c:ext xmlns:c16="http://schemas.microsoft.com/office/drawing/2014/chart" uri="{C3380CC4-5D6E-409C-BE32-E72D297353CC}">
              <c16:uniqueId val="{00000004-BD8E-4CF4-8D1B-7F1181CD51AA}"/>
            </c:ext>
          </c:extLst>
        </c:ser>
        <c:ser>
          <c:idx val="1"/>
          <c:order val="1"/>
          <c:tx>
            <c:strRef>
              <c:f>Productivity!$C$125</c:f>
              <c:strCache>
                <c:ptCount val="1"/>
                <c:pt idx="0">
                  <c:v> L2 Prdocutivity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Productivity!$A$126:$A$132</c:f>
              <c:strCache>
                <c:ptCount val="6"/>
                <c:pt idx="0">
                  <c:v>9</c:v>
                </c:pt>
                <c:pt idx="1">
                  <c:v>10</c:v>
                </c:pt>
                <c:pt idx="2">
                  <c:v>11</c:v>
                </c:pt>
                <c:pt idx="3">
                  <c:v>12</c:v>
                </c:pt>
                <c:pt idx="4">
                  <c:v>13</c:v>
                </c:pt>
                <c:pt idx="5">
                  <c:v>14</c:v>
                </c:pt>
              </c:strCache>
            </c:strRef>
          </c:cat>
          <c:val>
            <c:numRef>
              <c:f>Productivity!$C$126:$C$132</c:f>
              <c:numCache>
                <c:formatCode>0</c:formatCode>
                <c:ptCount val="6"/>
                <c:pt idx="0">
                  <c:v>15.413211323991993</c:v>
                </c:pt>
                <c:pt idx="1">
                  <c:v>0</c:v>
                </c:pt>
                <c:pt idx="2">
                  <c:v>15.307971014492756</c:v>
                </c:pt>
                <c:pt idx="3">
                  <c:v>10.391061452513968</c:v>
                </c:pt>
                <c:pt idx="4">
                  <c:v>13.5</c:v>
                </c:pt>
                <c:pt idx="5">
                  <c:v>0</c:v>
                </c:pt>
              </c:numCache>
            </c:numRef>
          </c:val>
          <c:smooth val="0"/>
          <c:extLst>
            <c:ext xmlns:c16="http://schemas.microsoft.com/office/drawing/2014/chart" uri="{C3380CC4-5D6E-409C-BE32-E72D297353CC}">
              <c16:uniqueId val="{00000006-BD8E-4CF4-8D1B-7F1181CD51AA}"/>
            </c:ext>
          </c:extLst>
        </c:ser>
        <c:dLbls>
          <c:dLblPos val="t"/>
          <c:showLegendKey val="0"/>
          <c:showVal val="1"/>
          <c:showCatName val="0"/>
          <c:showSerName val="0"/>
          <c:showPercent val="0"/>
          <c:showBubbleSize val="0"/>
        </c:dLbls>
        <c:marker val="1"/>
        <c:smooth val="0"/>
        <c:axId val="1795016527"/>
        <c:axId val="1795014031"/>
      </c:lineChart>
      <c:catAx>
        <c:axId val="179501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4031"/>
        <c:crosses val="autoZero"/>
        <c:auto val="1"/>
        <c:lblAlgn val="ctr"/>
        <c:lblOffset val="100"/>
        <c:noMultiLvlLbl val="0"/>
      </c:catAx>
      <c:valAx>
        <c:axId val="1795014031"/>
        <c:scaling>
          <c:orientation val="minMax"/>
        </c:scaling>
        <c:delete val="1"/>
        <c:axPos val="l"/>
        <c:numFmt formatCode="0" sourceLinked="1"/>
        <c:majorTickMark val="none"/>
        <c:minorTickMark val="none"/>
        <c:tickLblPos val="nextTo"/>
        <c:crossAx val="1795016527"/>
        <c:crosses val="autoZero"/>
        <c:crossBetween val="between"/>
      </c:valAx>
      <c:spPr>
        <a:noFill/>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[Process_Wise_Dashboard.xlsx]Sample%!PivotTable17</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0" i="0" baseline="0">
                <a:effectLst/>
              </a:rPr>
              <a:t>Total</a:t>
            </a:r>
            <a:endParaRPr lang="en-US" sz="1200"/>
          </a:p>
        </c:rich>
      </c:tx>
      <c:layout>
        <c:manualLayout>
          <c:xMode val="edge"/>
          <c:yMode val="edge"/>
          <c:x val="2.141095194345927E-2"/>
          <c:y val="6.7006670174201852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27879870941771E-2"/>
          <c:y val="0.1474047154362115"/>
          <c:w val="0.91502918448129689"/>
          <c:h val="0.65898961347780249"/>
        </c:manualLayout>
      </c:layout>
      <c:lineChart>
        <c:grouping val="standard"/>
        <c:varyColors val="0"/>
        <c:ser>
          <c:idx val="0"/>
          <c:order val="0"/>
          <c:tx>
            <c:strRef>
              <c:f>'Sample%'!$B$124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'Sample%'!$A$125:$A$131</c:f>
              <c:strCache>
                <c:ptCount val="6"/>
                <c:pt idx="0">
                  <c:v>9</c:v>
                </c:pt>
                <c:pt idx="1">
                  <c:v>10</c:v>
                </c:pt>
                <c:pt idx="2">
                  <c:v>11</c:v>
                </c:pt>
                <c:pt idx="3">
                  <c:v>12</c:v>
                </c:pt>
                <c:pt idx="4">
                  <c:v>13</c:v>
                </c:pt>
                <c:pt idx="5">
                  <c:v>14</c:v>
                </c:pt>
              </c:strCache>
            </c:strRef>
          </c:cat>
          <c:val>
            <c:numRef>
              <c:f>'Sample%'!$B$125:$B$131</c:f>
              <c:numCache>
                <c:formatCode>0%</c:formatCode>
                <c:ptCount val="6"/>
                <c:pt idx="0">
                  <c:v>0.99630314232902029</c:v>
                </c:pt>
                <c:pt idx="1">
                  <c:v>0</c:v>
                </c:pt>
                <c:pt idx="2">
                  <c:v>0.34845360824742266</c:v>
                </c:pt>
                <c:pt idx="3">
                  <c:v>1.2236842105263157</c:v>
                </c:pt>
                <c:pt idx="4">
                  <c:v>2.7</c:v>
                </c:pt>
                <c:pt idx="5">
                  <c:v>0</c:v>
                </c:pt>
              </c:numCache>
            </c:numRef>
          </c:val>
          <c:smooth val="0"/>
          <c:extLst>
            <c:ext xmlns:c16="http://schemas.microsoft.com/office/drawing/2014/chart" uri="{C3380CC4-5D6E-409C-BE32-E72D297353CC}">
              <c16:uniqueId val="{00000003-2AE9-4D49-8141-A3943387C305}"/>
            </c:ext>
          </c:extLst>
        </c:ser>
        <c:dLbls>
          <c:dLblPos val="t"/>
          <c:showLegendKey val="0"/>
          <c:showVal val="1"/>
          <c:showCatName val="0"/>
          <c:showSerName val="0"/>
          <c:showPercent val="0"/>
          <c:showBubbleSize val="0"/>
        </c:dLbls>
        <c:marker val="1"/>
        <c:smooth val="0"/>
        <c:axId val="1787634927"/>
        <c:axId val="1787649487"/>
      </c:lineChart>
      <c:catAx>
        <c:axId val="178763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49487"/>
        <c:crosses val="autoZero"/>
        <c:auto val="1"/>
        <c:lblAlgn val="ctr"/>
        <c:lblOffset val="100"/>
        <c:noMultiLvlLbl val="0"/>
      </c:catAx>
      <c:valAx>
        <c:axId val="1787649487"/>
        <c:scaling>
          <c:orientation val="minMax"/>
        </c:scaling>
        <c:delete val="1"/>
        <c:axPos val="l"/>
        <c:numFmt formatCode="0%" sourceLinked="1"/>
        <c:majorTickMark val="none"/>
        <c:minorTickMark val="none"/>
        <c:tickLblPos val="nextTo"/>
        <c:crossAx val="1787634927"/>
        <c:crosses val="autoZero"/>
        <c:crossBetween val="between"/>
      </c:valAx>
      <c:spPr>
        <a:noFill/>
      </c:spPr>
    </c:plotArea>
    <c:plotVisOnly val="1"/>
    <c:dispBlanksAs val="gap"/>
    <c:showDLblsOverMax val="0"/>
    <c:extLst/>
  </c:chart>
  <c:spPr>
    <a:solidFill>
      <a:schemeClr val="bg1">
        <a:lumMod val="95000"/>
      </a:schemeClr>
    </a:solidFill>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[Process_Wise_Dashboard.xlsx]Cases-Solved!PivotTable3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'Cases-Solved'!$B$3</c:f>
              <c:strCache>
                <c:ptCount val="1"/>
                <c:pt idx="0">
                  <c:v> L1 Cases Solved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'Cases-Solved'!$A$4:$A$9</c:f>
              <c:strCache>
                <c:ptCount val="5"/>
                <c:pt idx="0">
                  <c:v>10</c:v>
                </c:pt>
                <c:pt idx="1">
                  <c:v>11</c:v>
                </c:pt>
                <c:pt idx="2">
                  <c:v>12</c:v>
                </c:pt>
                <c:pt idx="3">
                  <c:v>13</c:v>
                </c:pt>
                <c:pt idx="4">
                  <c:v>14</c:v>
                </c:pt>
              </c:strCache>
            </c:strRef>
          </c:cat>
          <c:val>
            <c:numRef>
              <c:f>'Cases-Solved'!$B$4:$B$9</c:f>
              <c:numCache>
                <c:formatCode>General</c:formatCode>
                <c:ptCount val="5"/>
                <c:pt idx="0">
                  <c:v>25155</c:v>
                </c:pt>
                <c:pt idx="1">
                  <c:v>33307</c:v>
                </c:pt>
                <c:pt idx="2">
                  <c:v>29443</c:v>
                </c:pt>
                <c:pt idx="3">
                  <c:v>29914</c:v>
                </c:pt>
                <c:pt idx="4">
                  <c:v>25753</c:v>
                </c:pt>
              </c:numCache>
            </c:numRef>
          </c:val>
          <c:extLst>
            <c:ext xmlns:c16="http://schemas.microsoft.com/office/drawing/2014/chart" uri="{C3380CC4-5D6E-409C-BE32-E72D297353CC}">
              <c16:uniqueId val="{00000005-F70D-4577-9763-3273B6E1A41E}"/>
            </c:ext>
          </c:extLst>
        </c:ser>
        <c:ser>
          <c:idx val="1"/>
          <c:order val="1"/>
          <c:tx>
            <c:strRef>
              <c:f>'Cases-Solved'!$C$3</c:f>
              <c:strCache>
                <c:ptCount val="1"/>
                <c:pt idx="0">
                  <c:v> L2 Cases Solved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'Cases-Solved'!$A$4:$A$9</c:f>
              <c:strCache>
                <c:ptCount val="5"/>
                <c:pt idx="0">
                  <c:v>10</c:v>
                </c:pt>
                <c:pt idx="1">
                  <c:v>11</c:v>
                </c:pt>
                <c:pt idx="2">
                  <c:v>12</c:v>
                </c:pt>
                <c:pt idx="3">
                  <c:v>13</c:v>
                </c:pt>
                <c:pt idx="4">
                  <c:v>14</c:v>
                </c:pt>
              </c:strCache>
            </c:strRef>
          </c:cat>
          <c:val>
            <c:numRef>
              <c:f>'Cases-Solved'!$C$4:$C$9</c:f>
              <c:numCache>
                <c:formatCode>General</c:formatCode>
                <c:ptCount val="5"/>
                <c:pt idx="0">
                  <c:v>4746</c:v>
                </c:pt>
                <c:pt idx="1">
                  <c:v>5925</c:v>
                </c:pt>
                <c:pt idx="2">
                  <c:v>5310</c:v>
                </c:pt>
                <c:pt idx="3">
                  <c:v>5999</c:v>
                </c:pt>
                <c:pt idx="4">
                  <c:v>6416</c:v>
                </c:pt>
              </c:numCache>
            </c:numRef>
          </c:val>
          <c:extLst>
            <c:ext xmlns:c16="http://schemas.microsoft.com/office/drawing/2014/chart" uri="{C3380CC4-5D6E-409C-BE32-E72D297353CC}">
              <c16:uniqueId val="{00000007-F70D-4577-9763-3273B6E1A41E}"/>
            </c:ext>
          </c:extLst>
        </c:ser>
        <c:dLbls>
          <c:dLblPos val="ctr"/>
          <c:showLegendKey val="0"/>
          <c:showVal val="1"/>
          <c:showCatName val="0"/>
          <c:showSerName val="0"/>
          <c:showPercent val="0"/>
          <c:showBubbleSize val="0"/>
        </c:dLbls>
        <c:gapWidth val="79"/>
        <c:overlap val="100"/>
        <c:axId val="1375899648"/>
        <c:axId val="1375885088"/>
      </c:barChart>
      <c:catAx>
        <c:axId val="137589964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75885088"/>
        <c:crosses val="autoZero"/>
        <c:auto val="1"/>
        <c:lblAlgn val="ctr"/>
        <c:lblOffset val="100"/>
        <c:noMultiLvlLbl val="0"/>
      </c:catAx>
      <c:valAx>
        <c:axId val="1375885088"/>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cases solved</a:t>
                </a:r>
              </a:p>
            </c:rich>
          </c:tx>
          <c:overlay val="0"/>
          <c:spPr>
            <a:noFill/>
            <a:ln>
              <a:noFill/>
            </a:ln>
            <a:effectLst/>
          </c:spPr>
        </c:title>
        <c:numFmt formatCode="General" sourceLinked="1"/>
        <c:majorTickMark val="out"/>
        <c:minorTickMark val="none"/>
        <c:tickLblPos val="nextTo"/>
        <c:crossAx val="1375899648"/>
        <c:crosses val="autoZero"/>
        <c:crossBetween val="between"/>
      </c:valAx>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[Process_Wise_Dashboard.xlsx]Cases-Solved!PivotTable4</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'Cases-Solved'!$B$18</c:f>
              <c:strCache>
                <c:ptCount val="1"/>
                <c:pt idx="0">
                  <c:v> L1 Cases Solved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'Cases-Solved'!$A$19:$A$24</c:f>
              <c:strCache>
                <c:ptCount val="5"/>
                <c:pt idx="0">
                  <c:v>10</c:v>
                </c:pt>
                <c:pt idx="1">
                  <c:v>11</c:v>
                </c:pt>
                <c:pt idx="2">
                  <c:v>12</c:v>
                </c:pt>
                <c:pt idx="3">
                  <c:v>13</c:v>
                </c:pt>
                <c:pt idx="4">
                  <c:v>14</c:v>
                </c:pt>
              </c:strCache>
            </c:strRef>
          </c:cat>
          <c:val>
            <c:numRef>
              <c:f>'Cases-Solved'!$B$19:$B$24</c:f>
              <c:numCache>
                <c:formatCode>General</c:formatCode>
                <c:ptCount val="5"/>
                <c:pt idx="0">
                  <c:v>624</c:v>
                </c:pt>
                <c:pt idx="1">
                  <c:v>478</c:v>
                </c:pt>
                <c:pt idx="2">
                  <c:v>533</c:v>
                </c:pt>
                <c:pt idx="3">
                  <c:v>663</c:v>
                </c:pt>
                <c:pt idx="4">
                  <c:v>1474</c:v>
                </c:pt>
              </c:numCache>
            </c:numRef>
          </c:val>
          <c:extLst>
            <c:ext xmlns:c16="http://schemas.microsoft.com/office/drawing/2014/chart" uri="{C3380CC4-5D6E-409C-BE32-E72D297353CC}">
              <c16:uniqueId val="{00000000-88DD-41C3-8CA0-241C00E04AC5}"/>
            </c:ext>
          </c:extLst>
        </c:ser>
        <c:ser>
          <c:idx val="1"/>
          <c:order val="1"/>
          <c:tx>
            <c:strRef>
              <c:f>'Cases-Solved'!$C$18</c:f>
              <c:strCache>
                <c:ptCount val="1"/>
                <c:pt idx="0">
                  <c:v> L2 Cases Solved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'Cases-Solved'!$A$19:$A$24</c:f>
              <c:strCache>
                <c:ptCount val="5"/>
                <c:pt idx="0">
                  <c:v>10</c:v>
                </c:pt>
                <c:pt idx="1">
                  <c:v>11</c:v>
                </c:pt>
                <c:pt idx="2">
                  <c:v>12</c:v>
                </c:pt>
                <c:pt idx="3">
                  <c:v>13</c:v>
                </c:pt>
                <c:pt idx="4">
                  <c:v>14</c:v>
                </c:pt>
              </c:strCache>
            </c:strRef>
          </c:cat>
          <c:val>
            <c:numRef>
              <c:f>'Cases-Solved'!$C$19:$C$24</c:f>
              <c:numCache>
                <c:formatCode>General</c:formatCode>
                <c:ptCount val="5"/>
                <c:pt idx="0">
                  <c:v>484</c:v>
                </c:pt>
                <c:pt idx="1">
                  <c:v>505</c:v>
                </c:pt>
                <c:pt idx="2">
                  <c:v>437</c:v>
                </c:pt>
                <c:pt idx="3">
                  <c:v>644</c:v>
                </c:pt>
                <c:pt idx="4">
                  <c:v>866</c:v>
                </c:pt>
              </c:numCache>
            </c:numRef>
          </c:val>
          <c:extLst>
            <c:ext xmlns:c16="http://schemas.microsoft.com/office/drawing/2014/chart" uri="{C3380CC4-5D6E-409C-BE32-E72D297353CC}">
              <c16:uniqueId val="{00000001-88DD-41C3-8CA0-241C00E04AC5}"/>
            </c:ext>
          </c:extLst>
        </c:ser>
        <c:dLbls>
          <c:dLblPos val="ctr"/>
          <c:showLegendKey val="0"/>
          <c:showVal val="1"/>
          <c:showCatName val="0"/>
          <c:showSerName val="0"/>
          <c:showPercent val="0"/>
          <c:showBubbleSize val="0"/>
        </c:dLbls>
        <c:gapWidth val="79"/>
        <c:overlap val="100"/>
        <c:axId val="1375899648"/>
        <c:axId val="1375885088"/>
      </c:barChart>
      <c:catAx>
        <c:axId val="137589964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75885088"/>
        <c:crosses val="autoZero"/>
        <c:auto val="1"/>
        <c:lblAlgn val="ctr"/>
        <c:lblOffset val="100"/>
        <c:noMultiLvlLbl val="0"/>
      </c:catAx>
      <c:valAx>
        <c:axId val="1375885088"/>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cases solved</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375899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[Process_Wise_Dashboard.xlsx]Cases-Solved!PivotTable7</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'Cases-Solved'!$B$34</c:f>
              <c:strCache>
                <c:ptCount val="1"/>
                <c:pt idx="0">
                  <c:v> L1 Cases Solved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'Cases-Solved'!$A$35:$A$41</c:f>
              <c:strCache>
                <c:ptCount val="6"/>
                <c:pt idx="0">
                  <c:v>9</c:v>
                </c:pt>
                <c:pt idx="1">
                  <c:v>10</c:v>
                </c:pt>
                <c:pt idx="2">
                  <c:v>11</c:v>
                </c:pt>
                <c:pt idx="3">
                  <c:v>12</c:v>
                </c:pt>
                <c:pt idx="4">
                  <c:v>13</c:v>
                </c:pt>
                <c:pt idx="5">
                  <c:v>14</c:v>
                </c:pt>
              </c:strCache>
            </c:strRef>
          </c:cat>
          <c:val>
            <c:numRef>
              <c:f>'Cases-Solved'!$B$35:$B$41</c:f>
              <c:numCache>
                <c:formatCode>General</c:formatCode>
                <c:ptCount val="6"/>
                <c:pt idx="0">
                  <c:v>4938</c:v>
                </c:pt>
                <c:pt idx="1">
                  <c:v>1230</c:v>
                </c:pt>
                <c:pt idx="2">
                  <c:v>3562</c:v>
                </c:pt>
                <c:pt idx="3">
                  <c:v>0</c:v>
                </c:pt>
                <c:pt idx="4">
                  <c:v>0</c:v>
                </c:pt>
                <c:pt idx="5">
                  <c:v>5443</c:v>
                </c:pt>
              </c:numCache>
            </c:numRef>
          </c:val>
          <c:extLst>
            <c:ext xmlns:c16="http://schemas.microsoft.com/office/drawing/2014/chart" uri="{C3380CC4-5D6E-409C-BE32-E72D297353CC}">
              <c16:uniqueId val="{00000008-AB6B-4EBF-B10C-36150CE3E4E8}"/>
            </c:ext>
          </c:extLst>
        </c:ser>
        <c:ser>
          <c:idx val="1"/>
          <c:order val="1"/>
          <c:tx>
            <c:strRef>
              <c:f>'Cases-Solved'!$C$34</c:f>
              <c:strCache>
                <c:ptCount val="1"/>
                <c:pt idx="0">
                  <c:v> L2 Cases Solved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'Cases-Solved'!$A$35:$A$41</c:f>
              <c:strCache>
                <c:ptCount val="6"/>
                <c:pt idx="0">
                  <c:v>9</c:v>
                </c:pt>
                <c:pt idx="1">
                  <c:v>10</c:v>
                </c:pt>
                <c:pt idx="2">
                  <c:v>11</c:v>
                </c:pt>
                <c:pt idx="3">
                  <c:v>12</c:v>
                </c:pt>
                <c:pt idx="4">
                  <c:v>13</c:v>
                </c:pt>
                <c:pt idx="5">
                  <c:v>14</c:v>
                </c:pt>
              </c:strCache>
            </c:strRef>
          </c:cat>
          <c:val>
            <c:numRef>
              <c:f>'Cases-Solved'!$C$35:$C$41</c:f>
              <c:numCache>
                <c:formatCode>General</c:formatCode>
                <c:ptCount val="6"/>
                <c:pt idx="0">
                  <c:v>970</c:v>
                </c:pt>
                <c:pt idx="1">
                  <c:v>315</c:v>
                </c:pt>
                <c:pt idx="4">
                  <c:v>0</c:v>
                </c:pt>
              </c:numCache>
            </c:numRef>
          </c:val>
          <c:extLst>
            <c:ext xmlns:c16="http://schemas.microsoft.com/office/drawing/2014/chart" uri="{C3380CC4-5D6E-409C-BE32-E72D297353CC}">
              <c16:uniqueId val="{0000000A-AB6B-4EBF-B10C-36150CE3E4E8}"/>
            </c:ext>
          </c:extLst>
        </c:ser>
        <c:dLbls>
          <c:dLblPos val="ctr"/>
          <c:showLegendKey val="0"/>
          <c:showVal val="1"/>
          <c:showCatName val="0"/>
          <c:showSerName val="0"/>
          <c:showPercent val="0"/>
          <c:showBubbleSize val="0"/>
        </c:dLbls>
        <c:gapWidth val="79"/>
        <c:overlap val="100"/>
        <c:axId val="1375899648"/>
        <c:axId val="1375885088"/>
      </c:barChart>
      <c:catAx>
        <c:axId val="137589964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75885088"/>
        <c:crosses val="autoZero"/>
        <c:auto val="1"/>
        <c:lblAlgn val="ctr"/>
        <c:lblOffset val="100"/>
        <c:noMultiLvlLbl val="0"/>
      </c:catAx>
      <c:valAx>
        <c:axId val="1375885088"/>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cases solved</a:t>
                </a:r>
              </a:p>
            </c:rich>
          </c:tx>
          <c:overlay val="0"/>
          <c:spPr>
            <a:noFill/>
            <a:ln>
              <a:noFill/>
            </a:ln>
            <a:effectLst/>
          </c:spPr>
        </c:title>
        <c:numFmt formatCode="General" sourceLinked="1"/>
        <c:majorTickMark val="out"/>
        <c:minorTickMark val="none"/>
        <c:tickLblPos val="nextTo"/>
        <c:crossAx val="1375899648"/>
        <c:crosses val="autoZero"/>
        <c:crossBetween val="between"/>
      </c:valAx>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[Process_Wise_Dashboard.xlsx]Cases-Solved!PivotTable11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'Cases-Solved'!$B$53</c:f>
              <c:strCache>
                <c:ptCount val="1"/>
                <c:pt idx="0">
                  <c:v> L1 Cases Solved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'Cases-Solved'!$A$54:$A$65</c:f>
              <c:strCache>
                <c:ptCount val="11"/>
                <c:pt idx="0">
                  <c:v>1</c:v>
                </c:pt>
                <c:pt idx="1">
                  <c:v>2</c:v>
                </c:pt>
                <c:pt idx="2">
                  <c:v>3</c:v>
                </c:pt>
                <c:pt idx="3">
                  <c:v>4</c:v>
                </c:pt>
                <c:pt idx="4">
                  <c:v>5</c:v>
                </c:pt>
                <c:pt idx="5">
                  <c:v>6</c:v>
                </c:pt>
                <c:pt idx="6">
                  <c:v>7</c:v>
                </c:pt>
                <c:pt idx="7">
                  <c:v>8</c:v>
                </c:pt>
                <c:pt idx="8">
                  <c:v>9</c:v>
                </c:pt>
                <c:pt idx="9">
                  <c:v>10</c:v>
                </c:pt>
                <c:pt idx="10">
                  <c:v>(blank)</c:v>
                </c:pt>
              </c:strCache>
            </c:strRef>
          </c:cat>
          <c:val>
            <c:numRef>
              <c:f>'Cases-Solved'!$B$54:$B$65</c:f>
              <c:numCache>
                <c:formatCode>General</c:formatCode>
                <c:ptCount val="11"/>
              </c:numCache>
            </c:numRef>
          </c:val>
          <c:extLst>
            <c:ext xmlns:c16="http://schemas.microsoft.com/office/drawing/2014/chart" uri="{C3380CC4-5D6E-409C-BE32-E72D297353CC}">
              <c16:uniqueId val="{00000008-6E0D-4D3A-93AD-F6A1D7C55E73}"/>
            </c:ext>
          </c:extLst>
        </c:ser>
        <c:ser>
          <c:idx val="1"/>
          <c:order val="1"/>
          <c:tx>
            <c:strRef>
              <c:f>'Cases-Solved'!$C$53</c:f>
              <c:strCache>
                <c:ptCount val="1"/>
                <c:pt idx="0">
                  <c:v> L2 Cases Solved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'Cases-Solved'!$A$54:$A$65</c:f>
              <c:strCache>
                <c:ptCount val="11"/>
                <c:pt idx="0">
                  <c:v>1</c:v>
                </c:pt>
                <c:pt idx="1">
                  <c:v>2</c:v>
                </c:pt>
                <c:pt idx="2">
                  <c:v>3</c:v>
                </c:pt>
                <c:pt idx="3">
                  <c:v>4</c:v>
                </c:pt>
                <c:pt idx="4">
                  <c:v>5</c:v>
                </c:pt>
                <c:pt idx="5">
                  <c:v>6</c:v>
                </c:pt>
                <c:pt idx="6">
                  <c:v>7</c:v>
                </c:pt>
                <c:pt idx="7">
                  <c:v>8</c:v>
                </c:pt>
                <c:pt idx="8">
                  <c:v>9</c:v>
                </c:pt>
                <c:pt idx="9">
                  <c:v>10</c:v>
                </c:pt>
                <c:pt idx="10">
                  <c:v>(blank)</c:v>
                </c:pt>
              </c:strCache>
            </c:strRef>
          </c:cat>
          <c:val>
            <c:numRef>
              <c:f>'Cases-Solved'!$C$54:$C$65</c:f>
              <c:numCache>
                <c:formatCode>General</c:formatCode>
                <c:ptCount val="11"/>
              </c:numCache>
            </c:numRef>
          </c:val>
          <c:extLst>
            <c:ext xmlns:c16="http://schemas.microsoft.com/office/drawing/2014/chart" uri="{C3380CC4-5D6E-409C-BE32-E72D297353CC}">
              <c16:uniqueId val="{0000000A-6E0D-4D3A-93AD-F6A1D7C55E73}"/>
            </c:ext>
          </c:extLst>
        </c:ser>
        <c:dLbls>
          <c:dLblPos val="ctr"/>
          <c:showLegendKey val="0"/>
          <c:showVal val="1"/>
          <c:showCatName val="0"/>
          <c:showSerName val="0"/>
          <c:showPercent val="0"/>
          <c:showBubbleSize val="0"/>
        </c:dLbls>
        <c:gapWidth val="79"/>
        <c:overlap val="100"/>
        <c:axId val="1375899648"/>
        <c:axId val="1375885088"/>
      </c:barChart>
      <c:catAx>
        <c:axId val="137589964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75885088"/>
        <c:crosses val="autoZero"/>
        <c:auto val="1"/>
        <c:lblAlgn val="ctr"/>
        <c:lblOffset val="100"/>
        <c:noMultiLvlLbl val="0"/>
      </c:catAx>
      <c:valAx>
        <c:axId val="1375885088"/>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cases solved</a:t>
                </a:r>
              </a:p>
            </c:rich>
          </c:tx>
          <c:overlay val="0"/>
          <c:spPr>
            <a:noFill/>
            <a:ln>
              <a:noFill/>
            </a:ln>
            <a:effectLst/>
          </c:spPr>
        </c:title>
        <c:numFmt formatCode="General" sourceLinked="1"/>
        <c:majorTickMark val="out"/>
        <c:minorTickMark val="none"/>
        <c:tickLblPos val="nextTo"/>
        <c:crossAx val="1375899648"/>
        <c:crosses val="autoZero"/>
        <c:crossBetween val="between"/>
      </c:valAx>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[Process_Wise_Dashboard.xlsx]Cases-Solved!PivotTable1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'Cases-Solved'!$B$74</c:f>
              <c:strCache>
                <c:ptCount val="1"/>
                <c:pt idx="0">
                  <c:v>Sum of L1 Cases Solved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'Cases-Solved'!$A$75:$A$80</c:f>
              <c:strCache>
                <c:ptCount val="5"/>
                <c:pt idx="0">
                  <c:v>10</c:v>
                </c:pt>
                <c:pt idx="1">
                  <c:v>11</c:v>
                </c:pt>
                <c:pt idx="2">
                  <c:v>12</c:v>
                </c:pt>
                <c:pt idx="3">
                  <c:v>13</c:v>
                </c:pt>
                <c:pt idx="4">
                  <c:v>14</c:v>
                </c:pt>
              </c:strCache>
            </c:strRef>
          </c:cat>
          <c:val>
            <c:numRef>
              <c:f>'Cases-Solved'!$B$75:$B$80</c:f>
              <c:numCache>
                <c:formatCode>General</c:formatCode>
                <c:ptCount val="5"/>
                <c:pt idx="0">
                  <c:v>4512</c:v>
                </c:pt>
                <c:pt idx="1">
                  <c:v>3661</c:v>
                </c:pt>
                <c:pt idx="2">
                  <c:v>2326</c:v>
                </c:pt>
                <c:pt idx="3">
                  <c:v>2116</c:v>
                </c:pt>
                <c:pt idx="4">
                  <c:v>2099</c:v>
                </c:pt>
              </c:numCache>
            </c:numRef>
          </c:val>
          <c:extLst>
            <c:ext xmlns:c16="http://schemas.microsoft.com/office/drawing/2014/chart" uri="{C3380CC4-5D6E-409C-BE32-E72D297353CC}">
              <c16:uniqueId val="{00000008-7E5F-4195-B7BE-F7B06843BA7E}"/>
            </c:ext>
          </c:extLst>
        </c:ser>
        <c:ser>
          <c:idx val="1"/>
          <c:order val="1"/>
          <c:tx>
            <c:strRef>
              <c:f>'Cases-Solved'!$C$74</c:f>
              <c:strCache>
                <c:ptCount val="1"/>
                <c:pt idx="0">
                  <c:v>Sum of L2 Cases Solved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'Cases-Solved'!$A$75:$A$80</c:f>
              <c:strCache>
                <c:ptCount val="5"/>
                <c:pt idx="0">
                  <c:v>10</c:v>
                </c:pt>
                <c:pt idx="1">
                  <c:v>11</c:v>
                </c:pt>
                <c:pt idx="2">
                  <c:v>12</c:v>
                </c:pt>
                <c:pt idx="3">
                  <c:v>13</c:v>
                </c:pt>
                <c:pt idx="4">
                  <c:v>14</c:v>
                </c:pt>
              </c:strCache>
            </c:strRef>
          </c:cat>
          <c:val>
            <c:numRef>
              <c:f>'Cases-Solved'!$C$75:$C$80</c:f>
              <c:numCache>
                <c:formatCode>General</c:formatCode>
                <c:ptCount val="5"/>
                <c:pt idx="0">
                  <c:v>0</c:v>
                </c:pt>
                <c:pt idx="1">
                  <c:v>1689</c:v>
                </c:pt>
                <c:pt idx="2">
                  <c:v>1165</c:v>
                </c:pt>
                <c:pt idx="3">
                  <c:v>1992</c:v>
                </c:pt>
                <c:pt idx="4">
                  <c:v>1744</c:v>
                </c:pt>
              </c:numCache>
            </c:numRef>
          </c:val>
          <c:extLst>
            <c:ext xmlns:c16="http://schemas.microsoft.com/office/drawing/2014/chart" uri="{C3380CC4-5D6E-409C-BE32-E72D297353CC}">
              <c16:uniqueId val="{0000000A-7E5F-4195-B7BE-F7B06843BA7E}"/>
            </c:ext>
          </c:extLst>
        </c:ser>
        <c:dLbls>
          <c:dLblPos val="ctr"/>
          <c:showLegendKey val="0"/>
          <c:showVal val="1"/>
          <c:showCatName val="0"/>
          <c:showSerName val="0"/>
          <c:showPercent val="0"/>
          <c:showBubbleSize val="0"/>
        </c:dLbls>
        <c:gapWidth val="79"/>
        <c:overlap val="100"/>
        <c:axId val="1375899648"/>
        <c:axId val="1375885088"/>
      </c:barChart>
      <c:catAx>
        <c:axId val="137589964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75885088"/>
        <c:crosses val="autoZero"/>
        <c:auto val="1"/>
        <c:lblAlgn val="ctr"/>
        <c:lblOffset val="100"/>
        <c:noMultiLvlLbl val="0"/>
      </c:catAx>
      <c:valAx>
        <c:axId val="1375885088"/>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cases solved</a:t>
                </a:r>
              </a:p>
            </c:rich>
          </c:tx>
          <c:overlay val="0"/>
          <c:spPr>
            <a:noFill/>
            <a:ln>
              <a:noFill/>
            </a:ln>
            <a:effectLst/>
          </c:spPr>
        </c:title>
        <c:numFmt formatCode="General" sourceLinked="1"/>
        <c:majorTickMark val="out"/>
        <c:minorTickMark val="none"/>
        <c:tickLblPos val="nextTo"/>
        <c:crossAx val="1375899648"/>
        <c:crosses val="autoZero"/>
        <c:crossBetween val="between"/>
      </c:valAx>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[Process_Wise_Dashboard.xlsx]Cases-Solved!PivotTable5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'Cases-Solved'!$B$92</c:f>
              <c:strCache>
                <c:ptCount val="1"/>
                <c:pt idx="0">
                  <c:v>Sum of L1 Cases Solved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'Cases-Solved'!$A$93:$A$98</c:f>
              <c:strCache>
                <c:ptCount val="5"/>
                <c:pt idx="0">
                  <c:v>9</c:v>
                </c:pt>
                <c:pt idx="1">
                  <c:v>10</c:v>
                </c:pt>
                <c:pt idx="2">
                  <c:v>11</c:v>
                </c:pt>
                <c:pt idx="3">
                  <c:v>13</c:v>
                </c:pt>
                <c:pt idx="4">
                  <c:v>14</c:v>
                </c:pt>
              </c:strCache>
            </c:strRef>
          </c:cat>
          <c:val>
            <c:numRef>
              <c:f>'Cases-Solved'!$B$93:$B$98</c:f>
              <c:numCache>
                <c:formatCode>General</c:formatCode>
                <c:ptCount val="5"/>
                <c:pt idx="0">
                  <c:v>17063</c:v>
                </c:pt>
                <c:pt idx="1">
                  <c:v>14804</c:v>
                </c:pt>
                <c:pt idx="2">
                  <c:v>16569</c:v>
                </c:pt>
                <c:pt idx="3">
                  <c:v>12573</c:v>
                </c:pt>
                <c:pt idx="4">
                  <c:v>17956</c:v>
                </c:pt>
              </c:numCache>
            </c:numRef>
          </c:val>
          <c:extLst>
            <c:ext xmlns:c16="http://schemas.microsoft.com/office/drawing/2014/chart" uri="{C3380CC4-5D6E-409C-BE32-E72D297353CC}">
              <c16:uniqueId val="{00000004-3E25-4E14-982D-276D63E3F923}"/>
            </c:ext>
          </c:extLst>
        </c:ser>
        <c:ser>
          <c:idx val="1"/>
          <c:order val="1"/>
          <c:tx>
            <c:strRef>
              <c:f>'Cases-Solved'!$C$92</c:f>
              <c:strCache>
                <c:ptCount val="1"/>
                <c:pt idx="0">
                  <c:v>Sum of L2 Cases Solved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'Cases-Solved'!$A$93:$A$98</c:f>
              <c:strCache>
                <c:ptCount val="5"/>
                <c:pt idx="0">
                  <c:v>9</c:v>
                </c:pt>
                <c:pt idx="1">
                  <c:v>10</c:v>
                </c:pt>
                <c:pt idx="2">
                  <c:v>11</c:v>
                </c:pt>
                <c:pt idx="3">
                  <c:v>13</c:v>
                </c:pt>
                <c:pt idx="4">
                  <c:v>14</c:v>
                </c:pt>
              </c:strCache>
            </c:strRef>
          </c:cat>
          <c:val>
            <c:numRef>
              <c:f>'Cases-Solved'!$C$93:$C$98</c:f>
              <c:numCache>
                <c:formatCode>General</c:formatCode>
                <c:ptCount val="5"/>
                <c:pt idx="0">
                  <c:v>6397</c:v>
                </c:pt>
                <c:pt idx="1">
                  <c:v>5533</c:v>
                </c:pt>
                <c:pt idx="2">
                  <c:v>5894</c:v>
                </c:pt>
                <c:pt idx="3">
                  <c:v>6716</c:v>
                </c:pt>
                <c:pt idx="4">
                  <c:v>6895</c:v>
                </c:pt>
              </c:numCache>
            </c:numRef>
          </c:val>
          <c:extLst>
            <c:ext xmlns:c16="http://schemas.microsoft.com/office/drawing/2014/chart" uri="{C3380CC4-5D6E-409C-BE32-E72D297353CC}">
              <c16:uniqueId val="{00000006-3E25-4E14-982D-276D63E3F923}"/>
            </c:ext>
          </c:extLst>
        </c:ser>
        <c:dLbls>
          <c:dLblPos val="ctr"/>
          <c:showLegendKey val="0"/>
          <c:showVal val="1"/>
          <c:showCatName val="0"/>
          <c:showSerName val="0"/>
          <c:showPercent val="0"/>
          <c:showBubbleSize val="0"/>
        </c:dLbls>
        <c:gapWidth val="79"/>
        <c:overlap val="100"/>
        <c:axId val="1375899648"/>
        <c:axId val="1375885088"/>
      </c:barChart>
      <c:catAx>
        <c:axId val="137589964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75885088"/>
        <c:crosses val="autoZero"/>
        <c:auto val="1"/>
        <c:lblAlgn val="ctr"/>
        <c:lblOffset val="100"/>
        <c:noMultiLvlLbl val="0"/>
      </c:catAx>
      <c:valAx>
        <c:axId val="1375885088"/>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cases solved</a:t>
                </a:r>
              </a:p>
            </c:rich>
          </c:tx>
          <c:overlay val="0"/>
          <c:spPr>
            <a:noFill/>
            <a:ln>
              <a:noFill/>
            </a:ln>
            <a:effectLst/>
          </c:spPr>
        </c:title>
        <c:numFmt formatCode="General" sourceLinked="1"/>
        <c:majorTickMark val="out"/>
        <c:minorTickMark val="none"/>
        <c:tickLblPos val="nextTo"/>
        <c:crossAx val="1375899648"/>
        <c:crosses val="autoZero"/>
        <c:crossBetween val="between"/>
      </c:valAx>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[Process_Wise_Dashboard.xlsx]Cases-Solved!PivotTable10</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'Cases-Solved'!$B$109</c:f>
              <c:strCache>
                <c:ptCount val="1"/>
                <c:pt idx="0">
                  <c:v>Sum of L1 Cases Solved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'Cases-Solved'!$A$110:$A$116</c:f>
              <c:strCache>
                <c:ptCount val="6"/>
                <c:pt idx="0">
                  <c:v>9</c:v>
                </c:pt>
                <c:pt idx="1">
                  <c:v>10</c:v>
                </c:pt>
                <c:pt idx="2">
                  <c:v>11</c:v>
                </c:pt>
                <c:pt idx="3">
                  <c:v>12</c:v>
                </c:pt>
                <c:pt idx="4">
                  <c:v>13</c:v>
                </c:pt>
                <c:pt idx="5">
                  <c:v>14</c:v>
                </c:pt>
              </c:strCache>
            </c:strRef>
          </c:cat>
          <c:val>
            <c:numRef>
              <c:f>'Cases-Solved'!$B$110:$B$116</c:f>
              <c:numCache>
                <c:formatCode>General</c:formatCode>
                <c:ptCount val="6"/>
                <c:pt idx="0">
                  <c:v>1938</c:v>
                </c:pt>
                <c:pt idx="1">
                  <c:v>1426</c:v>
                </c:pt>
                <c:pt idx="2">
                  <c:v>1311</c:v>
                </c:pt>
                <c:pt idx="3">
                  <c:v>1613</c:v>
                </c:pt>
                <c:pt idx="4">
                  <c:v>1630</c:v>
                </c:pt>
                <c:pt idx="5">
                  <c:v>1189</c:v>
                </c:pt>
              </c:numCache>
            </c:numRef>
          </c:val>
          <c:extLst>
            <c:ext xmlns:c16="http://schemas.microsoft.com/office/drawing/2014/chart" uri="{C3380CC4-5D6E-409C-BE32-E72D297353CC}">
              <c16:uniqueId val="{00000004-DE39-4E53-BE5D-1F649669B47B}"/>
            </c:ext>
          </c:extLst>
        </c:ser>
        <c:ser>
          <c:idx val="1"/>
          <c:order val="1"/>
          <c:tx>
            <c:strRef>
              <c:f>'Cases-Solved'!$C$109</c:f>
              <c:strCache>
                <c:ptCount val="1"/>
                <c:pt idx="0">
                  <c:v>Sum of L2 Cases Solved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'Cases-Solved'!$A$110:$A$116</c:f>
              <c:strCache>
                <c:ptCount val="6"/>
                <c:pt idx="0">
                  <c:v>9</c:v>
                </c:pt>
                <c:pt idx="1">
                  <c:v>10</c:v>
                </c:pt>
                <c:pt idx="2">
                  <c:v>11</c:v>
                </c:pt>
                <c:pt idx="3">
                  <c:v>12</c:v>
                </c:pt>
                <c:pt idx="4">
                  <c:v>13</c:v>
                </c:pt>
                <c:pt idx="5">
                  <c:v>14</c:v>
                </c:pt>
              </c:strCache>
            </c:strRef>
          </c:cat>
          <c:val>
            <c:numRef>
              <c:f>'Cases-Solved'!$C$110:$C$116</c:f>
              <c:numCache>
                <c:formatCode>General</c:formatCode>
                <c:ptCount val="6"/>
                <c:pt idx="0">
                  <c:v>328</c:v>
                </c:pt>
                <c:pt idx="1">
                  <c:v>841</c:v>
                </c:pt>
                <c:pt idx="2">
                  <c:v>427</c:v>
                </c:pt>
                <c:pt idx="3">
                  <c:v>751</c:v>
                </c:pt>
                <c:pt idx="4">
                  <c:v>867</c:v>
                </c:pt>
                <c:pt idx="5">
                  <c:v>1425</c:v>
                </c:pt>
              </c:numCache>
            </c:numRef>
          </c:val>
          <c:extLst>
            <c:ext xmlns:c16="http://schemas.microsoft.com/office/drawing/2014/chart" uri="{C3380CC4-5D6E-409C-BE32-E72D297353CC}">
              <c16:uniqueId val="{00000006-DE39-4E53-BE5D-1F649669B47B}"/>
            </c:ext>
          </c:extLst>
        </c:ser>
        <c:dLbls>
          <c:dLblPos val="ctr"/>
          <c:showLegendKey val="0"/>
          <c:showVal val="1"/>
          <c:showCatName val="0"/>
          <c:showSerName val="0"/>
          <c:showPercent val="0"/>
          <c:showBubbleSize val="0"/>
        </c:dLbls>
        <c:gapWidth val="79"/>
        <c:overlap val="100"/>
        <c:axId val="1375899648"/>
        <c:axId val="1375885088"/>
      </c:barChart>
      <c:catAx>
        <c:axId val="137589964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75885088"/>
        <c:crosses val="autoZero"/>
        <c:auto val="1"/>
        <c:lblAlgn val="ctr"/>
        <c:lblOffset val="100"/>
        <c:noMultiLvlLbl val="0"/>
      </c:catAx>
      <c:valAx>
        <c:axId val="1375885088"/>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cases solved</a:t>
                </a:r>
              </a:p>
            </c:rich>
          </c:tx>
          <c:overlay val="0"/>
          <c:spPr>
            <a:noFill/>
            <a:ln>
              <a:noFill/>
            </a:ln>
            <a:effectLst/>
          </c:spPr>
        </c:title>
        <c:numFmt formatCode="General" sourceLinked="1"/>
        <c:majorTickMark val="out"/>
        <c:minorTickMark val="none"/>
        <c:tickLblPos val="nextTo"/>
        <c:crossAx val="1375899648"/>
        <c:crosses val="autoZero"/>
        <c:crossBetween val="between"/>
      </c:valAx>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[Process_Wise_Dashboard.xlsx]Sample%!PivotTable3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L2</a:t>
            </a:r>
            <a:r>
              <a:rPr lang="en-US" sz="1200" baseline="0"/>
              <a:t> - Sample Cases %</a:t>
            </a:r>
            <a:endParaRPr lang="en-US" sz="1200"/>
          </a:p>
        </c:rich>
      </c:tx>
      <c:layout>
        <c:manualLayout>
          <c:xMode val="edge"/>
          <c:yMode val="edge"/>
          <c:x val="2.9233030611684776E-2"/>
          <c:y val="3.41880341880341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27879870941771E-2"/>
          <c:y val="0.1474047154362115"/>
          <c:w val="0.91502918448129689"/>
          <c:h val="0.65898961347780249"/>
        </c:manualLayout>
      </c:layout>
      <c:lineChart>
        <c:grouping val="standard"/>
        <c:varyColors val="0"/>
        <c:ser>
          <c:idx val="0"/>
          <c:order val="0"/>
          <c:tx>
            <c:strRef>
              <c:f>'Sample%'!$B$3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'Sample%'!$A$4:$A$9</c:f>
              <c:strCache>
                <c:ptCount val="5"/>
                <c:pt idx="0">
                  <c:v>10</c:v>
                </c:pt>
                <c:pt idx="1">
                  <c:v>11</c:v>
                </c:pt>
                <c:pt idx="2">
                  <c:v>12</c:v>
                </c:pt>
                <c:pt idx="3">
                  <c:v>13</c:v>
                </c:pt>
                <c:pt idx="4">
                  <c:v>14</c:v>
                </c:pt>
              </c:strCache>
            </c:strRef>
          </c:cat>
          <c:val>
            <c:numRef>
              <c:f>'Sample%'!$B$4:$B$9</c:f>
              <c:numCache>
                <c:formatCode>0%</c:formatCode>
                <c:ptCount val="5"/>
                <c:pt idx="0">
                  <c:v>0.18867024448419797</c:v>
                </c:pt>
                <c:pt idx="1">
                  <c:v>0.17789053352148196</c:v>
                </c:pt>
                <c:pt idx="2">
                  <c:v>0.18034846992493972</c:v>
                </c:pt>
                <c:pt idx="3">
                  <c:v>0.20054155245035768</c:v>
                </c:pt>
                <c:pt idx="4">
                  <c:v>0.24913602298761309</c:v>
                </c:pt>
              </c:numCache>
            </c:numRef>
          </c:val>
          <c:smooth val="0"/>
          <c:extLst>
            <c:ext xmlns:c16="http://schemas.microsoft.com/office/drawing/2014/chart" uri="{C3380CC4-5D6E-409C-BE32-E72D297353CC}">
              <c16:uniqueId val="{00000000-684E-46F6-9B78-FE8CFACD9F98}"/>
            </c:ext>
          </c:extLst>
        </c:ser>
        <c:dLbls>
          <c:dLblPos val="t"/>
          <c:showLegendKey val="0"/>
          <c:showVal val="1"/>
          <c:showCatName val="0"/>
          <c:showSerName val="0"/>
          <c:showPercent val="0"/>
          <c:showBubbleSize val="0"/>
        </c:dLbls>
        <c:marker val="1"/>
        <c:smooth val="0"/>
        <c:axId val="1787634927"/>
        <c:axId val="1787649487"/>
      </c:lineChart>
      <c:catAx>
        <c:axId val="178763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49487"/>
        <c:crosses val="autoZero"/>
        <c:auto val="1"/>
        <c:lblAlgn val="ctr"/>
        <c:lblOffset val="100"/>
        <c:noMultiLvlLbl val="0"/>
      </c:catAx>
      <c:valAx>
        <c:axId val="1787649487"/>
        <c:scaling>
          <c:orientation val="minMax"/>
        </c:scaling>
        <c:delete val="1"/>
        <c:axPos val="l"/>
        <c:numFmt formatCode="0%" sourceLinked="1"/>
        <c:majorTickMark val="none"/>
        <c:minorTickMark val="none"/>
        <c:tickLblPos val="nextTo"/>
        <c:crossAx val="178763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[Process_Wise_Dashboard.xlsx]Cases-Solved!PivotTable14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'Cases-Solved'!$B$126</c:f>
              <c:strCache>
                <c:ptCount val="1"/>
                <c:pt idx="0">
                  <c:v>Sum of L1 Cases Solved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'Cases-Solved'!$A$127:$A$133</c:f>
              <c:strCache>
                <c:ptCount val="6"/>
                <c:pt idx="0">
                  <c:v>9</c:v>
                </c:pt>
                <c:pt idx="1">
                  <c:v>10</c:v>
                </c:pt>
                <c:pt idx="2">
                  <c:v>11</c:v>
                </c:pt>
                <c:pt idx="3">
                  <c:v>12</c:v>
                </c:pt>
                <c:pt idx="4">
                  <c:v>13</c:v>
                </c:pt>
                <c:pt idx="5">
                  <c:v>14</c:v>
                </c:pt>
              </c:strCache>
            </c:strRef>
          </c:cat>
          <c:val>
            <c:numRef>
              <c:f>'Cases-Solved'!$B$127:$B$133</c:f>
              <c:numCache>
                <c:formatCode>General</c:formatCode>
                <c:ptCount val="6"/>
                <c:pt idx="0">
                  <c:v>1082</c:v>
                </c:pt>
                <c:pt idx="1">
                  <c:v>296</c:v>
                </c:pt>
                <c:pt idx="2">
                  <c:v>485</c:v>
                </c:pt>
                <c:pt idx="3">
                  <c:v>152</c:v>
                </c:pt>
                <c:pt idx="4">
                  <c:v>10</c:v>
                </c:pt>
                <c:pt idx="5">
                  <c:v>0</c:v>
                </c:pt>
              </c:numCache>
            </c:numRef>
          </c:val>
          <c:extLst>
            <c:ext xmlns:c16="http://schemas.microsoft.com/office/drawing/2014/chart" uri="{C3380CC4-5D6E-409C-BE32-E72D297353CC}">
              <c16:uniqueId val="{00000004-00BC-40D6-9F03-A90683791FFA}"/>
            </c:ext>
          </c:extLst>
        </c:ser>
        <c:ser>
          <c:idx val="1"/>
          <c:order val="1"/>
          <c:tx>
            <c:strRef>
              <c:f>'Cases-Solved'!$C$126</c:f>
              <c:strCache>
                <c:ptCount val="1"/>
                <c:pt idx="0">
                  <c:v>Sum of L2 Cases Solved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'Cases-Solved'!$A$127:$A$133</c:f>
              <c:strCache>
                <c:ptCount val="6"/>
                <c:pt idx="0">
                  <c:v>9</c:v>
                </c:pt>
                <c:pt idx="1">
                  <c:v>10</c:v>
                </c:pt>
                <c:pt idx="2">
                  <c:v>11</c:v>
                </c:pt>
                <c:pt idx="3">
                  <c:v>12</c:v>
                </c:pt>
                <c:pt idx="4">
                  <c:v>13</c:v>
                </c:pt>
                <c:pt idx="5">
                  <c:v>14</c:v>
                </c:pt>
              </c:strCache>
            </c:strRef>
          </c:cat>
          <c:val>
            <c:numRef>
              <c:f>'Cases-Solved'!$C$127:$C$133</c:f>
              <c:numCache>
                <c:formatCode>General</c:formatCode>
                <c:ptCount val="6"/>
                <c:pt idx="0">
                  <c:v>1078</c:v>
                </c:pt>
                <c:pt idx="1">
                  <c:v>0</c:v>
                </c:pt>
                <c:pt idx="2">
                  <c:v>169</c:v>
                </c:pt>
                <c:pt idx="3">
                  <c:v>186</c:v>
                </c:pt>
                <c:pt idx="4">
                  <c:v>27</c:v>
                </c:pt>
              </c:numCache>
            </c:numRef>
          </c:val>
          <c:extLst>
            <c:ext xmlns:c16="http://schemas.microsoft.com/office/drawing/2014/chart" uri="{C3380CC4-5D6E-409C-BE32-E72D297353CC}">
              <c16:uniqueId val="{00000006-00BC-40D6-9F03-A90683791FFA}"/>
            </c:ext>
          </c:extLst>
        </c:ser>
        <c:dLbls>
          <c:dLblPos val="ctr"/>
          <c:showLegendKey val="0"/>
          <c:showVal val="1"/>
          <c:showCatName val="0"/>
          <c:showSerName val="0"/>
          <c:showPercent val="0"/>
          <c:showBubbleSize val="0"/>
        </c:dLbls>
        <c:gapWidth val="79"/>
        <c:overlap val="100"/>
        <c:axId val="1375899648"/>
        <c:axId val="1375885088"/>
      </c:barChart>
      <c:catAx>
        <c:axId val="137589964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75885088"/>
        <c:crosses val="autoZero"/>
        <c:auto val="1"/>
        <c:lblAlgn val="ctr"/>
        <c:lblOffset val="100"/>
        <c:noMultiLvlLbl val="0"/>
      </c:catAx>
      <c:valAx>
        <c:axId val="1375885088"/>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cases solved</a:t>
                </a:r>
              </a:p>
            </c:rich>
          </c:tx>
          <c:overlay val="0"/>
          <c:spPr>
            <a:noFill/>
            <a:ln>
              <a:noFill/>
            </a:ln>
            <a:effectLst/>
          </c:spPr>
        </c:title>
        <c:numFmt formatCode="General" sourceLinked="1"/>
        <c:majorTickMark val="out"/>
        <c:minorTickMark val="none"/>
        <c:tickLblPos val="nextTo"/>
        <c:crossAx val="1375899648"/>
        <c:crosses val="autoZero"/>
        <c:crossBetween val="between"/>
      </c:valAx>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[Process_Wise_Dashboard.xlsx]Time Utilization!PivotTable5</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 Utilization'!$B$3</c:f>
              <c:strCache>
                <c:ptCount val="1"/>
                <c:pt idx="0">
                  <c:v> L1 Time Utilization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Utilization'!$A$4:$A$9</c:f>
              <c:strCache>
                <c:ptCount val="5"/>
                <c:pt idx="0">
                  <c:v>10</c:v>
                </c:pt>
                <c:pt idx="1">
                  <c:v>11</c:v>
                </c:pt>
                <c:pt idx="2">
                  <c:v>12</c:v>
                </c:pt>
                <c:pt idx="3">
                  <c:v>13</c:v>
                </c:pt>
                <c:pt idx="4">
                  <c:v>14</c:v>
                </c:pt>
              </c:strCache>
            </c:strRef>
          </c:cat>
          <c:val>
            <c:numRef>
              <c:f>'Time Utilization'!$B$4:$B$9</c:f>
              <c:numCache>
                <c:formatCode>General</c:formatCode>
                <c:ptCount val="5"/>
                <c:pt idx="0">
                  <c:v>537.79</c:v>
                </c:pt>
                <c:pt idx="1">
                  <c:v>620.53</c:v>
                </c:pt>
                <c:pt idx="2">
                  <c:v>551.41999999999996</c:v>
                </c:pt>
                <c:pt idx="3">
                  <c:v>533.33000000000004</c:v>
                </c:pt>
                <c:pt idx="4">
                  <c:v>479.96</c:v>
                </c:pt>
              </c:numCache>
            </c:numRef>
          </c:val>
          <c:extLst>
            <c:ext xmlns:c16="http://schemas.microsoft.com/office/drawing/2014/chart" uri="{C3380CC4-5D6E-409C-BE32-E72D297353CC}">
              <c16:uniqueId val="{00000000-85A2-49B4-B084-66A9CC115119}"/>
            </c:ext>
          </c:extLst>
        </c:ser>
        <c:ser>
          <c:idx val="1"/>
          <c:order val="1"/>
          <c:tx>
            <c:strRef>
              <c:f>'Time Utilization'!$C$3</c:f>
              <c:strCache>
                <c:ptCount val="1"/>
                <c:pt idx="0">
                  <c:v> L2 Time Utilization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Utilization'!$A$4:$A$9</c:f>
              <c:strCache>
                <c:ptCount val="5"/>
                <c:pt idx="0">
                  <c:v>10</c:v>
                </c:pt>
                <c:pt idx="1">
                  <c:v>11</c:v>
                </c:pt>
                <c:pt idx="2">
                  <c:v>12</c:v>
                </c:pt>
                <c:pt idx="3">
                  <c:v>13</c:v>
                </c:pt>
                <c:pt idx="4">
                  <c:v>14</c:v>
                </c:pt>
              </c:strCache>
            </c:strRef>
          </c:cat>
          <c:val>
            <c:numRef>
              <c:f>'Time Utilization'!$C$4:$C$9</c:f>
              <c:numCache>
                <c:formatCode>General</c:formatCode>
                <c:ptCount val="5"/>
                <c:pt idx="0">
                  <c:v>59.05</c:v>
                </c:pt>
                <c:pt idx="1">
                  <c:v>64.64</c:v>
                </c:pt>
                <c:pt idx="2">
                  <c:v>69.44</c:v>
                </c:pt>
                <c:pt idx="3">
                  <c:v>79.77</c:v>
                </c:pt>
                <c:pt idx="4">
                  <c:v>90.27</c:v>
                </c:pt>
              </c:numCache>
            </c:numRef>
          </c:val>
          <c:extLst>
            <c:ext xmlns:c16="http://schemas.microsoft.com/office/drawing/2014/chart" uri="{C3380CC4-5D6E-409C-BE32-E72D297353CC}">
              <c16:uniqueId val="{00000001-85A2-49B4-B084-66A9CC115119}"/>
            </c:ext>
          </c:extLst>
        </c:ser>
        <c:dLbls>
          <c:dLblPos val="outEnd"/>
          <c:showLegendKey val="0"/>
          <c:showVal val="1"/>
          <c:showCatName val="0"/>
          <c:showSerName val="0"/>
          <c:showPercent val="0"/>
          <c:showBubbleSize val="0"/>
        </c:dLbls>
        <c:gapWidth val="100"/>
        <c:overlap val="-24"/>
        <c:axId val="1685554944"/>
        <c:axId val="1685553280"/>
      </c:barChart>
      <c:catAx>
        <c:axId val="16855549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553280"/>
        <c:crosses val="autoZero"/>
        <c:auto val="1"/>
        <c:lblAlgn val="ctr"/>
        <c:lblOffset val="100"/>
        <c:noMultiLvlLbl val="0"/>
      </c:catAx>
      <c:valAx>
        <c:axId val="1685553280"/>
        <c:scaling>
          <c:orientation val="minMax"/>
        </c:scaling>
        <c:delete val="1"/>
        <c:axPos val="l"/>
        <c:numFmt formatCode="General" sourceLinked="1"/>
        <c:majorTickMark val="none"/>
        <c:minorTickMark val="none"/>
        <c:tickLblPos val="nextTo"/>
        <c:crossAx val="1685554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[Process_Wise_Dashboard.xlsx]Time Utilization!PivotTable6</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969254419677171E-2"/>
          <c:y val="0.20810504456173748"/>
          <c:w val="0.93235972328977712"/>
          <c:h val="0.57660205935796482"/>
        </c:manualLayout>
      </c:layout>
      <c:barChart>
        <c:barDir val="col"/>
        <c:grouping val="clustered"/>
        <c:varyColors val="0"/>
        <c:ser>
          <c:idx val="0"/>
          <c:order val="0"/>
          <c:tx>
            <c:strRef>
              <c:f>'Time Utilization'!$B$18</c:f>
              <c:strCache>
                <c:ptCount val="1"/>
                <c:pt idx="0">
                  <c:v> L1 Time Utilization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Utilization'!$A$19:$A$24</c:f>
              <c:strCache>
                <c:ptCount val="5"/>
                <c:pt idx="0">
                  <c:v>10</c:v>
                </c:pt>
                <c:pt idx="1">
                  <c:v>11</c:v>
                </c:pt>
                <c:pt idx="2">
                  <c:v>12</c:v>
                </c:pt>
                <c:pt idx="3">
                  <c:v>13</c:v>
                </c:pt>
                <c:pt idx="4">
                  <c:v>14</c:v>
                </c:pt>
              </c:strCache>
            </c:strRef>
          </c:cat>
          <c:val>
            <c:numRef>
              <c:f>'Time Utilization'!$B$19:$B$24</c:f>
              <c:numCache>
                <c:formatCode>General</c:formatCode>
                <c:ptCount val="5"/>
                <c:pt idx="0">
                  <c:v>161.69</c:v>
                </c:pt>
                <c:pt idx="1">
                  <c:v>138.83000000000001</c:v>
                </c:pt>
                <c:pt idx="2">
                  <c:v>131.09</c:v>
                </c:pt>
                <c:pt idx="3">
                  <c:v>169.01</c:v>
                </c:pt>
                <c:pt idx="4">
                  <c:v>276.26</c:v>
                </c:pt>
              </c:numCache>
            </c:numRef>
          </c:val>
          <c:extLst>
            <c:ext xmlns:c16="http://schemas.microsoft.com/office/drawing/2014/chart" uri="{C3380CC4-5D6E-409C-BE32-E72D297353CC}">
              <c16:uniqueId val="{00000008-85BF-4A28-A722-1C06C7C77600}"/>
            </c:ext>
          </c:extLst>
        </c:ser>
        <c:ser>
          <c:idx val="1"/>
          <c:order val="1"/>
          <c:tx>
            <c:strRef>
              <c:f>'Time Utilization'!$C$18</c:f>
              <c:strCache>
                <c:ptCount val="1"/>
                <c:pt idx="0">
                  <c:v> L2 Time Utilization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Utilization'!$A$19:$A$24</c:f>
              <c:strCache>
                <c:ptCount val="5"/>
                <c:pt idx="0">
                  <c:v>10</c:v>
                </c:pt>
                <c:pt idx="1">
                  <c:v>11</c:v>
                </c:pt>
                <c:pt idx="2">
                  <c:v>12</c:v>
                </c:pt>
                <c:pt idx="3">
                  <c:v>13</c:v>
                </c:pt>
                <c:pt idx="4">
                  <c:v>14</c:v>
                </c:pt>
              </c:strCache>
            </c:strRef>
          </c:cat>
          <c:val>
            <c:numRef>
              <c:f>'Time Utilization'!$C$19:$C$24</c:f>
              <c:numCache>
                <c:formatCode>General</c:formatCode>
                <c:ptCount val="5"/>
                <c:pt idx="0">
                  <c:v>85.76</c:v>
                </c:pt>
                <c:pt idx="1">
                  <c:v>73.88</c:v>
                </c:pt>
                <c:pt idx="2">
                  <c:v>82.22</c:v>
                </c:pt>
                <c:pt idx="3">
                  <c:v>102.26</c:v>
                </c:pt>
                <c:pt idx="4">
                  <c:v>133.72999999999999</c:v>
                </c:pt>
              </c:numCache>
            </c:numRef>
          </c:val>
          <c:extLst>
            <c:ext xmlns:c16="http://schemas.microsoft.com/office/drawing/2014/chart" uri="{C3380CC4-5D6E-409C-BE32-E72D297353CC}">
              <c16:uniqueId val="{0000000A-85BF-4A28-A722-1C06C7C77600}"/>
            </c:ext>
          </c:extLst>
        </c:ser>
        <c:dLbls>
          <c:dLblPos val="outEnd"/>
          <c:showLegendKey val="0"/>
          <c:showVal val="1"/>
          <c:showCatName val="0"/>
          <c:showSerName val="0"/>
          <c:showPercent val="0"/>
          <c:showBubbleSize val="0"/>
        </c:dLbls>
        <c:gapWidth val="100"/>
        <c:overlap val="-24"/>
        <c:axId val="1685554944"/>
        <c:axId val="1685553280"/>
      </c:barChart>
      <c:catAx>
        <c:axId val="16855549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553280"/>
        <c:crosses val="autoZero"/>
        <c:auto val="1"/>
        <c:lblAlgn val="ctr"/>
        <c:lblOffset val="100"/>
        <c:noMultiLvlLbl val="0"/>
      </c:catAx>
      <c:valAx>
        <c:axId val="1685553280"/>
        <c:scaling>
          <c:orientation val="minMax"/>
        </c:scaling>
        <c:delete val="1"/>
        <c:axPos val="l"/>
        <c:numFmt formatCode="General" sourceLinked="1"/>
        <c:majorTickMark val="none"/>
        <c:minorTickMark val="none"/>
        <c:tickLblPos val="nextTo"/>
        <c:crossAx val="1685554944"/>
        <c:crosses val="autoZero"/>
        <c:crossBetween val="between"/>
      </c:valAx>
      <c:spPr>
        <a:noFill/>
        <a:ln>
          <a:noFill/>
        </a:ln>
        <a:effectLst/>
      </c:spPr>
    </c:plotArea>
    <c:legend>
      <c:legendPos val="t"/>
      <c:layout>
        <c:manualLayout>
          <c:xMode val="edge"/>
          <c:yMode val="edge"/>
          <c:x val="0.20535118352327403"/>
          <c:y val="0"/>
          <c:w val="0.58929763295345194"/>
          <c:h val="9.27204291771220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[Process_Wise_Dashboard.xlsx]Time Utilization!PivotTable8</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969254419677171E-2"/>
          <c:y val="0.20810504456173748"/>
          <c:w val="0.93235972328977712"/>
          <c:h val="0.57660205935796482"/>
        </c:manualLayout>
      </c:layout>
      <c:barChart>
        <c:barDir val="col"/>
        <c:grouping val="clustered"/>
        <c:varyColors val="0"/>
        <c:ser>
          <c:idx val="0"/>
          <c:order val="0"/>
          <c:tx>
            <c:strRef>
              <c:f>'Time Utilization'!$B$33</c:f>
              <c:strCache>
                <c:ptCount val="1"/>
                <c:pt idx="0">
                  <c:v> L1 Time Utilization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Utilization'!$A$34:$A$40</c:f>
              <c:strCache>
                <c:ptCount val="6"/>
                <c:pt idx="0">
                  <c:v>9</c:v>
                </c:pt>
                <c:pt idx="1">
                  <c:v>10</c:v>
                </c:pt>
                <c:pt idx="2">
                  <c:v>11</c:v>
                </c:pt>
                <c:pt idx="3">
                  <c:v>12</c:v>
                </c:pt>
                <c:pt idx="4">
                  <c:v>13</c:v>
                </c:pt>
                <c:pt idx="5">
                  <c:v>14</c:v>
                </c:pt>
              </c:strCache>
            </c:strRef>
          </c:cat>
          <c:val>
            <c:numRef>
              <c:f>'Time Utilization'!$B$34:$B$40</c:f>
              <c:numCache>
                <c:formatCode>General</c:formatCode>
                <c:ptCount val="6"/>
                <c:pt idx="0">
                  <c:v>67.97</c:v>
                </c:pt>
                <c:pt idx="1">
                  <c:v>24.66</c:v>
                </c:pt>
                <c:pt idx="2">
                  <c:v>88.76</c:v>
                </c:pt>
                <c:pt idx="3">
                  <c:v>0</c:v>
                </c:pt>
                <c:pt idx="4">
                  <c:v>0</c:v>
                </c:pt>
                <c:pt idx="5">
                  <c:v>164.08</c:v>
                </c:pt>
              </c:numCache>
            </c:numRef>
          </c:val>
          <c:extLst>
            <c:ext xmlns:c16="http://schemas.microsoft.com/office/drawing/2014/chart" uri="{C3380CC4-5D6E-409C-BE32-E72D297353CC}">
              <c16:uniqueId val="{00000004-A846-4BC8-80D9-DB8AB1AAF14A}"/>
            </c:ext>
          </c:extLst>
        </c:ser>
        <c:ser>
          <c:idx val="1"/>
          <c:order val="1"/>
          <c:tx>
            <c:strRef>
              <c:f>'Time Utilization'!$C$33</c:f>
              <c:strCache>
                <c:ptCount val="1"/>
                <c:pt idx="0">
                  <c:v> L2 Time Utilization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Utilization'!$A$34:$A$40</c:f>
              <c:strCache>
                <c:ptCount val="6"/>
                <c:pt idx="0">
                  <c:v>9</c:v>
                </c:pt>
                <c:pt idx="1">
                  <c:v>10</c:v>
                </c:pt>
                <c:pt idx="2">
                  <c:v>11</c:v>
                </c:pt>
                <c:pt idx="3">
                  <c:v>12</c:v>
                </c:pt>
                <c:pt idx="4">
                  <c:v>13</c:v>
                </c:pt>
                <c:pt idx="5">
                  <c:v>14</c:v>
                </c:pt>
              </c:strCache>
            </c:strRef>
          </c:cat>
          <c:val>
            <c:numRef>
              <c:f>'Time Utilization'!$C$34:$C$40</c:f>
              <c:numCache>
                <c:formatCode>General</c:formatCode>
                <c:ptCount val="6"/>
                <c:pt idx="0">
                  <c:v>16.510000000000002</c:v>
                </c:pt>
                <c:pt idx="1">
                  <c:v>9.48</c:v>
                </c:pt>
                <c:pt idx="3">
                  <c:v>0</c:v>
                </c:pt>
                <c:pt idx="4">
                  <c:v>0</c:v>
                </c:pt>
              </c:numCache>
            </c:numRef>
          </c:val>
          <c:extLst>
            <c:ext xmlns:c16="http://schemas.microsoft.com/office/drawing/2014/chart" uri="{C3380CC4-5D6E-409C-BE32-E72D297353CC}">
              <c16:uniqueId val="{00000006-A846-4BC8-80D9-DB8AB1AAF14A}"/>
            </c:ext>
          </c:extLst>
        </c:ser>
        <c:dLbls>
          <c:dLblPos val="outEnd"/>
          <c:showLegendKey val="0"/>
          <c:showVal val="1"/>
          <c:showCatName val="0"/>
          <c:showSerName val="0"/>
          <c:showPercent val="0"/>
          <c:showBubbleSize val="0"/>
        </c:dLbls>
        <c:gapWidth val="100"/>
        <c:overlap val="-24"/>
        <c:axId val="1685554944"/>
        <c:axId val="1685553280"/>
      </c:barChart>
      <c:catAx>
        <c:axId val="16855549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553280"/>
        <c:crosses val="autoZero"/>
        <c:auto val="1"/>
        <c:lblAlgn val="ctr"/>
        <c:lblOffset val="100"/>
        <c:noMultiLvlLbl val="0"/>
      </c:catAx>
      <c:valAx>
        <c:axId val="1685553280"/>
        <c:scaling>
          <c:orientation val="minMax"/>
        </c:scaling>
        <c:delete val="1"/>
        <c:axPos val="l"/>
        <c:numFmt formatCode="General" sourceLinked="1"/>
        <c:majorTickMark val="none"/>
        <c:minorTickMark val="none"/>
        <c:tickLblPos val="nextTo"/>
        <c:crossAx val="1685554944"/>
        <c:crosses val="autoZero"/>
        <c:crossBetween val="between"/>
      </c:valAx>
      <c:spPr>
        <a:noFill/>
        <a:ln>
          <a:noFill/>
        </a:ln>
        <a:effectLst/>
      </c:spPr>
    </c:plotArea>
    <c:legend>
      <c:legendPos val="t"/>
      <c:layout>
        <c:manualLayout>
          <c:xMode val="edge"/>
          <c:yMode val="edge"/>
          <c:x val="0.20535118352327403"/>
          <c:y val="0"/>
          <c:w val="0.58929763295345194"/>
          <c:h val="9.27204291771220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[Process_Wise_Dashboard.xlsx]Time Utilization!PivotTable12</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969254419677171E-2"/>
          <c:y val="0.20810504456173748"/>
          <c:w val="0.93235972328977712"/>
          <c:h val="0.57660205935796482"/>
        </c:manualLayout>
      </c:layout>
      <c:barChart>
        <c:barDir val="col"/>
        <c:grouping val="clustered"/>
        <c:varyColors val="0"/>
        <c:ser>
          <c:idx val="0"/>
          <c:order val="0"/>
          <c:tx>
            <c:strRef>
              <c:f>'Time Utilization'!$B$51</c:f>
              <c:strCache>
                <c:ptCount val="1"/>
                <c:pt idx="0">
                  <c:v> L1 Time Utilization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Utilization'!$A$52:$A$63</c:f>
              <c:strCache>
                <c:ptCount val="11"/>
                <c:pt idx="0">
                  <c:v>1</c:v>
                </c:pt>
                <c:pt idx="1">
                  <c:v>2</c:v>
                </c:pt>
                <c:pt idx="2">
                  <c:v>3</c:v>
                </c:pt>
                <c:pt idx="3">
                  <c:v>4</c:v>
                </c:pt>
                <c:pt idx="4">
                  <c:v>5</c:v>
                </c:pt>
                <c:pt idx="5">
                  <c:v>6</c:v>
                </c:pt>
                <c:pt idx="6">
                  <c:v>7</c:v>
                </c:pt>
                <c:pt idx="7">
                  <c:v>8</c:v>
                </c:pt>
                <c:pt idx="8">
                  <c:v>9</c:v>
                </c:pt>
                <c:pt idx="9">
                  <c:v>10</c:v>
                </c:pt>
                <c:pt idx="10">
                  <c:v>(blank)</c:v>
                </c:pt>
              </c:strCache>
            </c:strRef>
          </c:cat>
          <c:val>
            <c:numRef>
              <c:f>'Time Utilization'!$B$52:$B$63</c:f>
              <c:numCache>
                <c:formatCode>General</c:formatCode>
                <c:ptCount val="11"/>
              </c:numCache>
            </c:numRef>
          </c:val>
          <c:extLst>
            <c:ext xmlns:c16="http://schemas.microsoft.com/office/drawing/2014/chart" uri="{C3380CC4-5D6E-409C-BE32-E72D297353CC}">
              <c16:uniqueId val="{00000004-C095-4195-B91A-B72A58B06FF8}"/>
            </c:ext>
          </c:extLst>
        </c:ser>
        <c:ser>
          <c:idx val="1"/>
          <c:order val="1"/>
          <c:tx>
            <c:strRef>
              <c:f>'Time Utilization'!$C$51</c:f>
              <c:strCache>
                <c:ptCount val="1"/>
                <c:pt idx="0">
                  <c:v> L2 Time Utilization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Utilization'!$A$52:$A$63</c:f>
              <c:strCache>
                <c:ptCount val="11"/>
                <c:pt idx="0">
                  <c:v>1</c:v>
                </c:pt>
                <c:pt idx="1">
                  <c:v>2</c:v>
                </c:pt>
                <c:pt idx="2">
                  <c:v>3</c:v>
                </c:pt>
                <c:pt idx="3">
                  <c:v>4</c:v>
                </c:pt>
                <c:pt idx="4">
                  <c:v>5</c:v>
                </c:pt>
                <c:pt idx="5">
                  <c:v>6</c:v>
                </c:pt>
                <c:pt idx="6">
                  <c:v>7</c:v>
                </c:pt>
                <c:pt idx="7">
                  <c:v>8</c:v>
                </c:pt>
                <c:pt idx="8">
                  <c:v>9</c:v>
                </c:pt>
                <c:pt idx="9">
                  <c:v>10</c:v>
                </c:pt>
                <c:pt idx="10">
                  <c:v>(blank)</c:v>
                </c:pt>
              </c:strCache>
            </c:strRef>
          </c:cat>
          <c:val>
            <c:numRef>
              <c:f>'Time Utilization'!$C$52:$C$63</c:f>
              <c:numCache>
                <c:formatCode>General</c:formatCode>
                <c:ptCount val="11"/>
              </c:numCache>
            </c:numRef>
          </c:val>
          <c:extLst>
            <c:ext xmlns:c16="http://schemas.microsoft.com/office/drawing/2014/chart" uri="{C3380CC4-5D6E-409C-BE32-E72D297353CC}">
              <c16:uniqueId val="{00000006-C095-4195-B91A-B72A58B06FF8}"/>
            </c:ext>
          </c:extLst>
        </c:ser>
        <c:dLbls>
          <c:dLblPos val="outEnd"/>
          <c:showLegendKey val="0"/>
          <c:showVal val="1"/>
          <c:showCatName val="0"/>
          <c:showSerName val="0"/>
          <c:showPercent val="0"/>
          <c:showBubbleSize val="0"/>
        </c:dLbls>
        <c:gapWidth val="100"/>
        <c:overlap val="-24"/>
        <c:axId val="1685554944"/>
        <c:axId val="1685553280"/>
      </c:barChart>
      <c:catAx>
        <c:axId val="16855549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553280"/>
        <c:crosses val="autoZero"/>
        <c:auto val="1"/>
        <c:lblAlgn val="ctr"/>
        <c:lblOffset val="100"/>
        <c:noMultiLvlLbl val="0"/>
      </c:catAx>
      <c:valAx>
        <c:axId val="1685553280"/>
        <c:scaling>
          <c:orientation val="minMax"/>
        </c:scaling>
        <c:delete val="1"/>
        <c:axPos val="l"/>
        <c:numFmt formatCode="General" sourceLinked="1"/>
        <c:majorTickMark val="none"/>
        <c:minorTickMark val="none"/>
        <c:tickLblPos val="nextTo"/>
        <c:crossAx val="1685554944"/>
        <c:crosses val="autoZero"/>
        <c:crossBetween val="between"/>
      </c:valAx>
      <c:spPr>
        <a:noFill/>
        <a:ln>
          <a:noFill/>
        </a:ln>
        <a:effectLst/>
      </c:spPr>
    </c:plotArea>
    <c:legend>
      <c:legendPos val="t"/>
      <c:layout>
        <c:manualLayout>
          <c:xMode val="edge"/>
          <c:yMode val="edge"/>
          <c:x val="0.20535118352327403"/>
          <c:y val="0"/>
          <c:w val="0.58929763295345194"/>
          <c:h val="9.27204291771220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[Process_Wise_Dashboard.xlsx]Time Utilization!PivotTable2</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969254419677171E-2"/>
          <c:y val="0.20810504456173748"/>
          <c:w val="0.93235972328977712"/>
          <c:h val="0.57660205935796482"/>
        </c:manualLayout>
      </c:layout>
      <c:barChart>
        <c:barDir val="col"/>
        <c:grouping val="clustered"/>
        <c:varyColors val="0"/>
        <c:ser>
          <c:idx val="0"/>
          <c:order val="0"/>
          <c:tx>
            <c:strRef>
              <c:f>'Time Utilization'!$B$71</c:f>
              <c:strCache>
                <c:ptCount val="1"/>
                <c:pt idx="0">
                  <c:v> L1 Time Utilization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Utilization'!$A$72:$A$77</c:f>
              <c:strCache>
                <c:ptCount val="5"/>
                <c:pt idx="0">
                  <c:v>10</c:v>
                </c:pt>
                <c:pt idx="1">
                  <c:v>11</c:v>
                </c:pt>
                <c:pt idx="2">
                  <c:v>12</c:v>
                </c:pt>
                <c:pt idx="3">
                  <c:v>13</c:v>
                </c:pt>
                <c:pt idx="4">
                  <c:v>14</c:v>
                </c:pt>
              </c:strCache>
            </c:strRef>
          </c:cat>
          <c:val>
            <c:numRef>
              <c:f>'Time Utilization'!$B$72:$B$77</c:f>
              <c:numCache>
                <c:formatCode>General</c:formatCode>
                <c:ptCount val="5"/>
                <c:pt idx="0">
                  <c:v>312.64</c:v>
                </c:pt>
                <c:pt idx="1">
                  <c:v>269.07</c:v>
                </c:pt>
                <c:pt idx="2">
                  <c:v>174.13</c:v>
                </c:pt>
                <c:pt idx="3">
                  <c:v>165.37</c:v>
                </c:pt>
                <c:pt idx="4">
                  <c:v>174.02</c:v>
                </c:pt>
              </c:numCache>
            </c:numRef>
          </c:val>
          <c:extLst>
            <c:ext xmlns:c16="http://schemas.microsoft.com/office/drawing/2014/chart" uri="{C3380CC4-5D6E-409C-BE32-E72D297353CC}">
              <c16:uniqueId val="{00000004-B1D0-4B78-8F51-333355CD5985}"/>
            </c:ext>
          </c:extLst>
        </c:ser>
        <c:ser>
          <c:idx val="1"/>
          <c:order val="1"/>
          <c:tx>
            <c:strRef>
              <c:f>'Time Utilization'!$C$71</c:f>
              <c:strCache>
                <c:ptCount val="1"/>
                <c:pt idx="0">
                  <c:v> L2 Time Utilization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Utilization'!$A$72:$A$77</c:f>
              <c:strCache>
                <c:ptCount val="5"/>
                <c:pt idx="0">
                  <c:v>10</c:v>
                </c:pt>
                <c:pt idx="1">
                  <c:v>11</c:v>
                </c:pt>
                <c:pt idx="2">
                  <c:v>12</c:v>
                </c:pt>
                <c:pt idx="3">
                  <c:v>13</c:v>
                </c:pt>
                <c:pt idx="4">
                  <c:v>14</c:v>
                </c:pt>
              </c:strCache>
            </c:strRef>
          </c:cat>
          <c:val>
            <c:numRef>
              <c:f>'Time Utilization'!$C$72:$C$77</c:f>
              <c:numCache>
                <c:formatCode>General</c:formatCode>
                <c:ptCount val="5"/>
                <c:pt idx="0">
                  <c:v>0</c:v>
                </c:pt>
                <c:pt idx="1">
                  <c:v>78.37</c:v>
                </c:pt>
                <c:pt idx="2">
                  <c:v>53.47</c:v>
                </c:pt>
                <c:pt idx="3">
                  <c:v>103.4</c:v>
                </c:pt>
                <c:pt idx="4">
                  <c:v>97.57</c:v>
                </c:pt>
              </c:numCache>
            </c:numRef>
          </c:val>
          <c:extLst>
            <c:ext xmlns:c16="http://schemas.microsoft.com/office/drawing/2014/chart" uri="{C3380CC4-5D6E-409C-BE32-E72D297353CC}">
              <c16:uniqueId val="{00000006-B1D0-4B78-8F51-333355CD5985}"/>
            </c:ext>
          </c:extLst>
        </c:ser>
        <c:dLbls>
          <c:dLblPos val="outEnd"/>
          <c:showLegendKey val="0"/>
          <c:showVal val="1"/>
          <c:showCatName val="0"/>
          <c:showSerName val="0"/>
          <c:showPercent val="0"/>
          <c:showBubbleSize val="0"/>
        </c:dLbls>
        <c:gapWidth val="100"/>
        <c:overlap val="-24"/>
        <c:axId val="1685554944"/>
        <c:axId val="1685553280"/>
      </c:barChart>
      <c:catAx>
        <c:axId val="16855549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553280"/>
        <c:crosses val="autoZero"/>
        <c:auto val="1"/>
        <c:lblAlgn val="ctr"/>
        <c:lblOffset val="100"/>
        <c:noMultiLvlLbl val="0"/>
      </c:catAx>
      <c:valAx>
        <c:axId val="1685553280"/>
        <c:scaling>
          <c:orientation val="minMax"/>
        </c:scaling>
        <c:delete val="1"/>
        <c:axPos val="l"/>
        <c:numFmt formatCode="General" sourceLinked="1"/>
        <c:majorTickMark val="none"/>
        <c:minorTickMark val="none"/>
        <c:tickLblPos val="nextTo"/>
        <c:crossAx val="1685554944"/>
        <c:crosses val="autoZero"/>
        <c:crossBetween val="between"/>
      </c:valAx>
      <c:spPr>
        <a:noFill/>
        <a:ln>
          <a:noFill/>
        </a:ln>
        <a:effectLst/>
      </c:spPr>
    </c:plotArea>
    <c:legend>
      <c:legendPos val="t"/>
      <c:layout>
        <c:manualLayout>
          <c:xMode val="edge"/>
          <c:yMode val="edge"/>
          <c:x val="0.20535118352327403"/>
          <c:y val="0"/>
          <c:w val="0.58929763295345194"/>
          <c:h val="9.27204291771220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[Process_Wise_Dashboard.xlsx]Time Utilization!PivotTable7</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969254419677171E-2"/>
          <c:y val="0.20810504456173748"/>
          <c:w val="0.93235972328977712"/>
          <c:h val="0.57660205935796482"/>
        </c:manualLayout>
      </c:layout>
      <c:barChart>
        <c:barDir val="col"/>
        <c:grouping val="clustered"/>
        <c:varyColors val="0"/>
        <c:ser>
          <c:idx val="0"/>
          <c:order val="0"/>
          <c:tx>
            <c:strRef>
              <c:f>'Time Utilization'!$B$88</c:f>
              <c:strCache>
                <c:ptCount val="1"/>
                <c:pt idx="0">
                  <c:v> L1 Time Utilization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Utilization'!$A$89:$A$94</c:f>
              <c:strCache>
                <c:ptCount val="5"/>
                <c:pt idx="0">
                  <c:v>9</c:v>
                </c:pt>
                <c:pt idx="1">
                  <c:v>10</c:v>
                </c:pt>
                <c:pt idx="2">
                  <c:v>11</c:v>
                </c:pt>
                <c:pt idx="3">
                  <c:v>13</c:v>
                </c:pt>
                <c:pt idx="4">
                  <c:v>14</c:v>
                </c:pt>
              </c:strCache>
            </c:strRef>
          </c:cat>
          <c:val>
            <c:numRef>
              <c:f>'Time Utilization'!$B$89:$B$94</c:f>
              <c:numCache>
                <c:formatCode>General</c:formatCode>
                <c:ptCount val="5"/>
                <c:pt idx="0">
                  <c:v>398.72</c:v>
                </c:pt>
                <c:pt idx="1">
                  <c:v>345.15</c:v>
                </c:pt>
                <c:pt idx="2">
                  <c:v>384.98</c:v>
                </c:pt>
                <c:pt idx="3">
                  <c:v>287.8</c:v>
                </c:pt>
                <c:pt idx="4">
                  <c:v>379.57</c:v>
                </c:pt>
              </c:numCache>
            </c:numRef>
          </c:val>
          <c:extLst>
            <c:ext xmlns:c16="http://schemas.microsoft.com/office/drawing/2014/chart" uri="{C3380CC4-5D6E-409C-BE32-E72D297353CC}">
              <c16:uniqueId val="{00000004-8889-4301-935E-2EF967D89DF5}"/>
            </c:ext>
          </c:extLst>
        </c:ser>
        <c:ser>
          <c:idx val="1"/>
          <c:order val="1"/>
          <c:tx>
            <c:strRef>
              <c:f>'Time Utilization'!$C$88</c:f>
              <c:strCache>
                <c:ptCount val="1"/>
                <c:pt idx="0">
                  <c:v> L2 Time Utilization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Utilization'!$A$89:$A$94</c:f>
              <c:strCache>
                <c:ptCount val="5"/>
                <c:pt idx="0">
                  <c:v>9</c:v>
                </c:pt>
                <c:pt idx="1">
                  <c:v>10</c:v>
                </c:pt>
                <c:pt idx="2">
                  <c:v>11</c:v>
                </c:pt>
                <c:pt idx="3">
                  <c:v>13</c:v>
                </c:pt>
                <c:pt idx="4">
                  <c:v>14</c:v>
                </c:pt>
              </c:strCache>
            </c:strRef>
          </c:cat>
          <c:val>
            <c:numRef>
              <c:f>'Time Utilization'!$C$89:$C$94</c:f>
              <c:numCache>
                <c:formatCode>General</c:formatCode>
                <c:ptCount val="5"/>
                <c:pt idx="0">
                  <c:v>93.47</c:v>
                </c:pt>
                <c:pt idx="1">
                  <c:v>91.7</c:v>
                </c:pt>
                <c:pt idx="2">
                  <c:v>99.27</c:v>
                </c:pt>
                <c:pt idx="3">
                  <c:v>84.56</c:v>
                </c:pt>
                <c:pt idx="4">
                  <c:v>111.51</c:v>
                </c:pt>
              </c:numCache>
            </c:numRef>
          </c:val>
          <c:extLst>
            <c:ext xmlns:c16="http://schemas.microsoft.com/office/drawing/2014/chart" uri="{C3380CC4-5D6E-409C-BE32-E72D297353CC}">
              <c16:uniqueId val="{00000006-8889-4301-935E-2EF967D89DF5}"/>
            </c:ext>
          </c:extLst>
        </c:ser>
        <c:dLbls>
          <c:dLblPos val="outEnd"/>
          <c:showLegendKey val="0"/>
          <c:showVal val="1"/>
          <c:showCatName val="0"/>
          <c:showSerName val="0"/>
          <c:showPercent val="0"/>
          <c:showBubbleSize val="0"/>
        </c:dLbls>
        <c:gapWidth val="100"/>
        <c:overlap val="-24"/>
        <c:axId val="1685554944"/>
        <c:axId val="1685553280"/>
      </c:barChart>
      <c:catAx>
        <c:axId val="16855549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553280"/>
        <c:crosses val="autoZero"/>
        <c:auto val="1"/>
        <c:lblAlgn val="ctr"/>
        <c:lblOffset val="100"/>
        <c:noMultiLvlLbl val="0"/>
      </c:catAx>
      <c:valAx>
        <c:axId val="1685553280"/>
        <c:scaling>
          <c:orientation val="minMax"/>
        </c:scaling>
        <c:delete val="1"/>
        <c:axPos val="l"/>
        <c:numFmt formatCode="General" sourceLinked="1"/>
        <c:majorTickMark val="none"/>
        <c:minorTickMark val="none"/>
        <c:tickLblPos val="nextTo"/>
        <c:crossAx val="1685554944"/>
        <c:crosses val="autoZero"/>
        <c:crossBetween val="between"/>
      </c:valAx>
      <c:spPr>
        <a:noFill/>
        <a:ln>
          <a:noFill/>
        </a:ln>
        <a:effectLst/>
      </c:spPr>
    </c:plotArea>
    <c:legend>
      <c:legendPos val="t"/>
      <c:layout>
        <c:manualLayout>
          <c:xMode val="edge"/>
          <c:yMode val="edge"/>
          <c:x val="0.20535118352327403"/>
          <c:y val="0"/>
          <c:w val="0.58929763295345194"/>
          <c:h val="9.27204291771220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[Process_Wise_Dashboard.xlsx]Time Utilization!PivotTable11</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969254419677171E-2"/>
          <c:y val="0.20810504456173748"/>
          <c:w val="0.93235972328977712"/>
          <c:h val="0.57660205935796482"/>
        </c:manualLayout>
      </c:layout>
      <c:barChart>
        <c:barDir val="col"/>
        <c:grouping val="clustered"/>
        <c:varyColors val="0"/>
        <c:ser>
          <c:idx val="0"/>
          <c:order val="0"/>
          <c:tx>
            <c:strRef>
              <c:f>'Time Utilization'!$B$105</c:f>
              <c:strCache>
                <c:ptCount val="1"/>
                <c:pt idx="0">
                  <c:v> L1 Time Utilization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Utilization'!$A$106:$A$112</c:f>
              <c:strCache>
                <c:ptCount val="6"/>
                <c:pt idx="0">
                  <c:v>9</c:v>
                </c:pt>
                <c:pt idx="1">
                  <c:v>10</c:v>
                </c:pt>
                <c:pt idx="2">
                  <c:v>11</c:v>
                </c:pt>
                <c:pt idx="3">
                  <c:v>12</c:v>
                </c:pt>
                <c:pt idx="4">
                  <c:v>13</c:v>
                </c:pt>
                <c:pt idx="5">
                  <c:v>14</c:v>
                </c:pt>
              </c:strCache>
            </c:strRef>
          </c:cat>
          <c:val>
            <c:numRef>
              <c:f>'Time Utilization'!$B$106:$B$112</c:f>
              <c:numCache>
                <c:formatCode>General</c:formatCode>
                <c:ptCount val="6"/>
                <c:pt idx="0">
                  <c:v>192.43</c:v>
                </c:pt>
                <c:pt idx="1">
                  <c:v>222.33</c:v>
                </c:pt>
                <c:pt idx="2">
                  <c:v>212.61</c:v>
                </c:pt>
                <c:pt idx="3">
                  <c:v>254.95</c:v>
                </c:pt>
                <c:pt idx="4">
                  <c:v>191.84</c:v>
                </c:pt>
                <c:pt idx="5">
                  <c:v>199.38</c:v>
                </c:pt>
              </c:numCache>
            </c:numRef>
          </c:val>
          <c:extLst>
            <c:ext xmlns:c16="http://schemas.microsoft.com/office/drawing/2014/chart" uri="{C3380CC4-5D6E-409C-BE32-E72D297353CC}">
              <c16:uniqueId val="{00000004-0C3A-4464-9266-68866179F7CB}"/>
            </c:ext>
          </c:extLst>
        </c:ser>
        <c:ser>
          <c:idx val="1"/>
          <c:order val="1"/>
          <c:tx>
            <c:strRef>
              <c:f>'Time Utilization'!$C$105</c:f>
              <c:strCache>
                <c:ptCount val="1"/>
                <c:pt idx="0">
                  <c:v> L2 Time Utilization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Utilization'!$A$106:$A$112</c:f>
              <c:strCache>
                <c:ptCount val="6"/>
                <c:pt idx="0">
                  <c:v>9</c:v>
                </c:pt>
                <c:pt idx="1">
                  <c:v>10</c:v>
                </c:pt>
                <c:pt idx="2">
                  <c:v>11</c:v>
                </c:pt>
                <c:pt idx="3">
                  <c:v>12</c:v>
                </c:pt>
                <c:pt idx="4">
                  <c:v>13</c:v>
                </c:pt>
                <c:pt idx="5">
                  <c:v>14</c:v>
                </c:pt>
              </c:strCache>
            </c:strRef>
          </c:cat>
          <c:val>
            <c:numRef>
              <c:f>'Time Utilization'!$C$106:$C$112</c:f>
              <c:numCache>
                <c:formatCode>General</c:formatCode>
                <c:ptCount val="6"/>
                <c:pt idx="0">
                  <c:v>52.5</c:v>
                </c:pt>
                <c:pt idx="1">
                  <c:v>105.72</c:v>
                </c:pt>
                <c:pt idx="2">
                  <c:v>36.06</c:v>
                </c:pt>
                <c:pt idx="3">
                  <c:v>104.44</c:v>
                </c:pt>
                <c:pt idx="4">
                  <c:v>99.25</c:v>
                </c:pt>
                <c:pt idx="5">
                  <c:v>156.59</c:v>
                </c:pt>
              </c:numCache>
            </c:numRef>
          </c:val>
          <c:extLst>
            <c:ext xmlns:c16="http://schemas.microsoft.com/office/drawing/2014/chart" uri="{C3380CC4-5D6E-409C-BE32-E72D297353CC}">
              <c16:uniqueId val="{00000006-0C3A-4464-9266-68866179F7CB}"/>
            </c:ext>
          </c:extLst>
        </c:ser>
        <c:dLbls>
          <c:dLblPos val="outEnd"/>
          <c:showLegendKey val="0"/>
          <c:showVal val="1"/>
          <c:showCatName val="0"/>
          <c:showSerName val="0"/>
          <c:showPercent val="0"/>
          <c:showBubbleSize val="0"/>
        </c:dLbls>
        <c:gapWidth val="100"/>
        <c:overlap val="-24"/>
        <c:axId val="1685554944"/>
        <c:axId val="1685553280"/>
      </c:barChart>
      <c:catAx>
        <c:axId val="16855549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553280"/>
        <c:crosses val="autoZero"/>
        <c:auto val="1"/>
        <c:lblAlgn val="ctr"/>
        <c:lblOffset val="100"/>
        <c:noMultiLvlLbl val="0"/>
      </c:catAx>
      <c:valAx>
        <c:axId val="1685553280"/>
        <c:scaling>
          <c:orientation val="minMax"/>
        </c:scaling>
        <c:delete val="1"/>
        <c:axPos val="l"/>
        <c:numFmt formatCode="General" sourceLinked="1"/>
        <c:majorTickMark val="none"/>
        <c:minorTickMark val="none"/>
        <c:tickLblPos val="nextTo"/>
        <c:crossAx val="1685554944"/>
        <c:crosses val="autoZero"/>
        <c:crossBetween val="between"/>
      </c:valAx>
      <c:spPr>
        <a:noFill/>
        <a:ln>
          <a:noFill/>
        </a:ln>
        <a:effectLst/>
      </c:spPr>
    </c:plotArea>
    <c:legend>
      <c:legendPos val="t"/>
      <c:layout>
        <c:manualLayout>
          <c:xMode val="edge"/>
          <c:yMode val="edge"/>
          <c:x val="0.20535118352327403"/>
          <c:y val="0"/>
          <c:w val="0.58929763295345194"/>
          <c:h val="9.27204291771220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[Process_Wise_Dashboard.xlsx]Time Utilization!PivotTable15</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969254419677171E-2"/>
          <c:y val="0.20810504456173748"/>
          <c:w val="0.93235972328977712"/>
          <c:h val="0.57660205935796482"/>
        </c:manualLayout>
      </c:layout>
      <c:barChart>
        <c:barDir val="col"/>
        <c:grouping val="clustered"/>
        <c:varyColors val="0"/>
        <c:ser>
          <c:idx val="0"/>
          <c:order val="0"/>
          <c:tx>
            <c:strRef>
              <c:f>'Time Utilization'!$B$123</c:f>
              <c:strCache>
                <c:ptCount val="1"/>
                <c:pt idx="0">
                  <c:v> L1 Time Utilization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Utilization'!$A$124:$A$130</c:f>
              <c:strCache>
                <c:ptCount val="6"/>
                <c:pt idx="0">
                  <c:v>9</c:v>
                </c:pt>
                <c:pt idx="1">
                  <c:v>10</c:v>
                </c:pt>
                <c:pt idx="2">
                  <c:v>11</c:v>
                </c:pt>
                <c:pt idx="3">
                  <c:v>12</c:v>
                </c:pt>
                <c:pt idx="4">
                  <c:v>13</c:v>
                </c:pt>
                <c:pt idx="5">
                  <c:v>14</c:v>
                </c:pt>
              </c:strCache>
            </c:strRef>
          </c:cat>
          <c:val>
            <c:numRef>
              <c:f>'Time Utilization'!$B$124:$B$130</c:f>
              <c:numCache>
                <c:formatCode>General</c:formatCode>
                <c:ptCount val="6"/>
                <c:pt idx="0">
                  <c:v>100.65</c:v>
                </c:pt>
                <c:pt idx="1">
                  <c:v>37.54</c:v>
                </c:pt>
                <c:pt idx="2">
                  <c:v>60.51</c:v>
                </c:pt>
                <c:pt idx="3">
                  <c:v>16.36</c:v>
                </c:pt>
                <c:pt idx="4">
                  <c:v>1.23</c:v>
                </c:pt>
                <c:pt idx="5">
                  <c:v>0</c:v>
                </c:pt>
              </c:numCache>
            </c:numRef>
          </c:val>
          <c:extLst>
            <c:ext xmlns:c16="http://schemas.microsoft.com/office/drawing/2014/chart" uri="{C3380CC4-5D6E-409C-BE32-E72D297353CC}">
              <c16:uniqueId val="{00000004-83CA-44D9-A312-0A57192D4CCA}"/>
            </c:ext>
          </c:extLst>
        </c:ser>
        <c:ser>
          <c:idx val="1"/>
          <c:order val="1"/>
          <c:tx>
            <c:strRef>
              <c:f>'Time Utilization'!$C$123</c:f>
              <c:strCache>
                <c:ptCount val="1"/>
                <c:pt idx="0">
                  <c:v> L2 Time Utilization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Utilization'!$A$124:$A$130</c:f>
              <c:strCache>
                <c:ptCount val="6"/>
                <c:pt idx="0">
                  <c:v>9</c:v>
                </c:pt>
                <c:pt idx="1">
                  <c:v>10</c:v>
                </c:pt>
                <c:pt idx="2">
                  <c:v>11</c:v>
                </c:pt>
                <c:pt idx="3">
                  <c:v>12</c:v>
                </c:pt>
                <c:pt idx="4">
                  <c:v>13</c:v>
                </c:pt>
                <c:pt idx="5">
                  <c:v>14</c:v>
                </c:pt>
              </c:strCache>
            </c:strRef>
          </c:cat>
          <c:val>
            <c:numRef>
              <c:f>'Time Utilization'!$C$124:$C$130</c:f>
              <c:numCache>
                <c:formatCode>General</c:formatCode>
                <c:ptCount val="6"/>
                <c:pt idx="0">
                  <c:v>69.94</c:v>
                </c:pt>
                <c:pt idx="1">
                  <c:v>0</c:v>
                </c:pt>
                <c:pt idx="2">
                  <c:v>11.04</c:v>
                </c:pt>
                <c:pt idx="3">
                  <c:v>17.899999999999999</c:v>
                </c:pt>
                <c:pt idx="4">
                  <c:v>2</c:v>
                </c:pt>
              </c:numCache>
            </c:numRef>
          </c:val>
          <c:extLst>
            <c:ext xmlns:c16="http://schemas.microsoft.com/office/drawing/2014/chart" uri="{C3380CC4-5D6E-409C-BE32-E72D297353CC}">
              <c16:uniqueId val="{00000006-83CA-44D9-A312-0A57192D4CCA}"/>
            </c:ext>
          </c:extLst>
        </c:ser>
        <c:dLbls>
          <c:dLblPos val="outEnd"/>
          <c:showLegendKey val="0"/>
          <c:showVal val="1"/>
          <c:showCatName val="0"/>
          <c:showSerName val="0"/>
          <c:showPercent val="0"/>
          <c:showBubbleSize val="0"/>
        </c:dLbls>
        <c:gapWidth val="100"/>
        <c:overlap val="-24"/>
        <c:axId val="1685554944"/>
        <c:axId val="1685553280"/>
      </c:barChart>
      <c:catAx>
        <c:axId val="16855549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553280"/>
        <c:crosses val="autoZero"/>
        <c:auto val="1"/>
        <c:lblAlgn val="ctr"/>
        <c:lblOffset val="100"/>
        <c:noMultiLvlLbl val="0"/>
      </c:catAx>
      <c:valAx>
        <c:axId val="1685553280"/>
        <c:scaling>
          <c:orientation val="minMax"/>
        </c:scaling>
        <c:delete val="1"/>
        <c:axPos val="l"/>
        <c:numFmt formatCode="General" sourceLinked="1"/>
        <c:majorTickMark val="none"/>
        <c:minorTickMark val="none"/>
        <c:tickLblPos val="nextTo"/>
        <c:crossAx val="1685554944"/>
        <c:crosses val="autoZero"/>
        <c:crossBetween val="between"/>
      </c:valAx>
      <c:spPr>
        <a:noFill/>
        <a:ln>
          <a:noFill/>
        </a:ln>
        <a:effectLst/>
      </c:spPr>
    </c:plotArea>
    <c:legend>
      <c:legendPos val="t"/>
      <c:layout>
        <c:manualLayout>
          <c:xMode val="edge"/>
          <c:yMode val="edge"/>
          <c:x val="0.20535118352327403"/>
          <c:y val="0"/>
          <c:w val="0.58929763295345194"/>
          <c:h val="9.27204291771220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[Process_Wise_Dashboard.xlsx]Productivity!PivotTable1</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031847133757961E-2"/>
          <c:y val="0.15616312666799007"/>
          <c:w val="0.92993630573248409"/>
          <c:h val="0.6286922958159642"/>
        </c:manualLayout>
      </c:layout>
      <c:lineChart>
        <c:grouping val="standard"/>
        <c:varyColors val="0"/>
        <c:ser>
          <c:idx val="0"/>
          <c:order val="0"/>
          <c:tx>
            <c:strRef>
              <c:f>Productivity!$B$3</c:f>
              <c:strCache>
                <c:ptCount val="1"/>
                <c:pt idx="0">
                  <c:v> L1 Productivity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Productivity!$A$4:$A$9</c:f>
              <c:strCache>
                <c:ptCount val="5"/>
                <c:pt idx="0">
                  <c:v>10</c:v>
                </c:pt>
                <c:pt idx="1">
                  <c:v>11</c:v>
                </c:pt>
                <c:pt idx="2">
                  <c:v>12</c:v>
                </c:pt>
                <c:pt idx="3">
                  <c:v>13</c:v>
                </c:pt>
                <c:pt idx="4">
                  <c:v>14</c:v>
                </c:pt>
              </c:strCache>
            </c:strRef>
          </c:cat>
          <c:val>
            <c:numRef>
              <c:f>Productivity!$B$4:$B$9</c:f>
              <c:numCache>
                <c:formatCode>0</c:formatCode>
                <c:ptCount val="5"/>
                <c:pt idx="0">
                  <c:v>46.774763383476824</c:v>
                </c:pt>
                <c:pt idx="1">
                  <c:v>53.675084202214236</c:v>
                </c:pt>
                <c:pt idx="2">
                  <c:v>53.394871422871859</c:v>
                </c:pt>
                <c:pt idx="3">
                  <c:v>56.089100556878478</c:v>
                </c:pt>
                <c:pt idx="4">
                  <c:v>53.656554712892742</c:v>
                </c:pt>
              </c:numCache>
            </c:numRef>
          </c:val>
          <c:smooth val="0"/>
          <c:extLst>
            <c:ext xmlns:c16="http://schemas.microsoft.com/office/drawing/2014/chart" uri="{C3380CC4-5D6E-409C-BE32-E72D297353CC}">
              <c16:uniqueId val="{00000000-675D-46BA-966D-FBAD566393F0}"/>
            </c:ext>
          </c:extLst>
        </c:ser>
        <c:ser>
          <c:idx val="1"/>
          <c:order val="1"/>
          <c:tx>
            <c:strRef>
              <c:f>Productivity!$C$3</c:f>
              <c:strCache>
                <c:ptCount val="1"/>
                <c:pt idx="0">
                  <c:v> L2 Prdocutivity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Productivity!$A$4:$A$9</c:f>
              <c:strCache>
                <c:ptCount val="5"/>
                <c:pt idx="0">
                  <c:v>10</c:v>
                </c:pt>
                <c:pt idx="1">
                  <c:v>11</c:v>
                </c:pt>
                <c:pt idx="2">
                  <c:v>12</c:v>
                </c:pt>
                <c:pt idx="3">
                  <c:v>13</c:v>
                </c:pt>
                <c:pt idx="4">
                  <c:v>14</c:v>
                </c:pt>
              </c:strCache>
            </c:strRef>
          </c:cat>
          <c:val>
            <c:numRef>
              <c:f>Productivity!$C$4:$C$9</c:f>
              <c:numCache>
                <c:formatCode>0</c:formatCode>
                <c:ptCount val="5"/>
                <c:pt idx="0">
                  <c:v>80.372565622353946</c:v>
                </c:pt>
                <c:pt idx="1">
                  <c:v>91.661509900990097</c:v>
                </c:pt>
                <c:pt idx="2">
                  <c:v>76.468894009216598</c:v>
                </c:pt>
                <c:pt idx="3">
                  <c:v>75.203710668170999</c:v>
                </c:pt>
                <c:pt idx="4">
                  <c:v>71.075661903179352</c:v>
                </c:pt>
              </c:numCache>
            </c:numRef>
          </c:val>
          <c:smooth val="0"/>
          <c:extLst>
            <c:ext xmlns:c16="http://schemas.microsoft.com/office/drawing/2014/chart" uri="{C3380CC4-5D6E-409C-BE32-E72D297353CC}">
              <c16:uniqueId val="{00000002-675D-46BA-966D-FBAD566393F0}"/>
            </c:ext>
          </c:extLst>
        </c:ser>
        <c:dLbls>
          <c:dLblPos val="t"/>
          <c:showLegendKey val="0"/>
          <c:showVal val="1"/>
          <c:showCatName val="0"/>
          <c:showSerName val="0"/>
          <c:showPercent val="0"/>
          <c:showBubbleSize val="0"/>
        </c:dLbls>
        <c:marker val="1"/>
        <c:smooth val="0"/>
        <c:axId val="1795016527"/>
        <c:axId val="1795014031"/>
      </c:lineChart>
      <c:catAx>
        <c:axId val="179501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4031"/>
        <c:crosses val="autoZero"/>
        <c:auto val="1"/>
        <c:lblAlgn val="ctr"/>
        <c:lblOffset val="100"/>
        <c:noMultiLvlLbl val="0"/>
      </c:catAx>
      <c:valAx>
        <c:axId val="1795014031"/>
        <c:scaling>
          <c:orientation val="minMax"/>
        </c:scaling>
        <c:delete val="1"/>
        <c:axPos val="l"/>
        <c:numFmt formatCode="0" sourceLinked="1"/>
        <c:majorTickMark val="none"/>
        <c:minorTickMark val="none"/>
        <c:tickLblPos val="nextTo"/>
        <c:crossAx val="1795016527"/>
        <c:crosses val="autoZero"/>
        <c:crossBetween val="between"/>
      </c:valAx>
      <c:spPr>
        <a:noFill/>
        <a:ln>
          <a:noFill/>
        </a:ln>
        <a:effectLst/>
      </c:spPr>
    </c:plotArea>
    <c:legend>
      <c:legendPos val="t"/>
      <c:layout>
        <c:manualLayout>
          <c:xMode val="edge"/>
          <c:yMode val="edge"/>
          <c:x val="9.7723807613220318E-2"/>
          <c:y val="2.2408963585434174E-2"/>
          <c:w val="0.81092156076031896"/>
          <c:h val="0.138889860989598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[Process_Wise_Dashboard.xlsx]Cases-Solved!PivotTable4</c:name>
    <c:fmtId val="12"/>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93481629319849E-2"/>
          <c:y val="0.14459837224027577"/>
          <c:w val="0.87022780943357048"/>
          <c:h val="0.76803040481403451"/>
        </c:manualLayout>
      </c:layout>
      <c:barChart>
        <c:barDir val="bar"/>
        <c:grouping val="stacked"/>
        <c:varyColors val="0"/>
        <c:ser>
          <c:idx val="0"/>
          <c:order val="0"/>
          <c:tx>
            <c:strRef>
              <c:f>'Cases-Solved'!$B$18</c:f>
              <c:strCache>
                <c:ptCount val="1"/>
                <c:pt idx="0">
                  <c:v> L1 Cases Solved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'Cases-Solved'!$A$19:$A$24</c:f>
              <c:strCache>
                <c:ptCount val="5"/>
                <c:pt idx="0">
                  <c:v>10</c:v>
                </c:pt>
                <c:pt idx="1">
                  <c:v>11</c:v>
                </c:pt>
                <c:pt idx="2">
                  <c:v>12</c:v>
                </c:pt>
                <c:pt idx="3">
                  <c:v>13</c:v>
                </c:pt>
                <c:pt idx="4">
                  <c:v>14</c:v>
                </c:pt>
              </c:strCache>
            </c:strRef>
          </c:cat>
          <c:val>
            <c:numRef>
              <c:f>'Cases-Solved'!$B$19:$B$24</c:f>
              <c:numCache>
                <c:formatCode>General</c:formatCode>
                <c:ptCount val="5"/>
                <c:pt idx="0">
                  <c:v>624</c:v>
                </c:pt>
                <c:pt idx="1">
                  <c:v>478</c:v>
                </c:pt>
                <c:pt idx="2">
                  <c:v>533</c:v>
                </c:pt>
                <c:pt idx="3">
                  <c:v>663</c:v>
                </c:pt>
                <c:pt idx="4">
                  <c:v>1474</c:v>
                </c:pt>
              </c:numCache>
            </c:numRef>
          </c:val>
          <c:extLst>
            <c:ext xmlns:c16="http://schemas.microsoft.com/office/drawing/2014/chart" uri="{C3380CC4-5D6E-409C-BE32-E72D297353CC}">
              <c16:uniqueId val="{00000002-AFAA-49E6-A393-3750B36590D1}"/>
            </c:ext>
          </c:extLst>
        </c:ser>
        <c:ser>
          <c:idx val="1"/>
          <c:order val="1"/>
          <c:tx>
            <c:strRef>
              <c:f>'Cases-Solved'!$C$18</c:f>
              <c:strCache>
                <c:ptCount val="1"/>
                <c:pt idx="0">
                  <c:v> L2 Cases Solved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'Cases-Solved'!$A$19:$A$24</c:f>
              <c:strCache>
                <c:ptCount val="5"/>
                <c:pt idx="0">
                  <c:v>10</c:v>
                </c:pt>
                <c:pt idx="1">
                  <c:v>11</c:v>
                </c:pt>
                <c:pt idx="2">
                  <c:v>12</c:v>
                </c:pt>
                <c:pt idx="3">
                  <c:v>13</c:v>
                </c:pt>
                <c:pt idx="4">
                  <c:v>14</c:v>
                </c:pt>
              </c:strCache>
            </c:strRef>
          </c:cat>
          <c:val>
            <c:numRef>
              <c:f>'Cases-Solved'!$C$19:$C$24</c:f>
              <c:numCache>
                <c:formatCode>General</c:formatCode>
                <c:ptCount val="5"/>
                <c:pt idx="0">
                  <c:v>484</c:v>
                </c:pt>
                <c:pt idx="1">
                  <c:v>505</c:v>
                </c:pt>
                <c:pt idx="2">
                  <c:v>437</c:v>
                </c:pt>
                <c:pt idx="3">
                  <c:v>644</c:v>
                </c:pt>
                <c:pt idx="4">
                  <c:v>866</c:v>
                </c:pt>
              </c:numCache>
            </c:numRef>
          </c:val>
          <c:extLst>
            <c:ext xmlns:c16="http://schemas.microsoft.com/office/drawing/2014/chart" uri="{C3380CC4-5D6E-409C-BE32-E72D297353CC}">
              <c16:uniqueId val="{00000004-AFAA-49E6-A393-3750B36590D1}"/>
            </c:ext>
          </c:extLst>
        </c:ser>
        <c:dLbls>
          <c:dLblPos val="ctr"/>
          <c:showLegendKey val="0"/>
          <c:showVal val="1"/>
          <c:showCatName val="0"/>
          <c:showSerName val="0"/>
          <c:showPercent val="0"/>
          <c:showBubbleSize val="0"/>
        </c:dLbls>
        <c:gapWidth val="79"/>
        <c:overlap val="100"/>
        <c:axId val="1595460304"/>
        <c:axId val="1595460720"/>
      </c:barChart>
      <c:catAx>
        <c:axId val="159546030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95460720"/>
        <c:crosses val="autoZero"/>
        <c:auto val="1"/>
        <c:lblAlgn val="ctr"/>
        <c:lblOffset val="100"/>
        <c:noMultiLvlLbl val="0"/>
      </c:catAx>
      <c:valAx>
        <c:axId val="1595460720"/>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Cases</a:t>
                </a:r>
                <a:r>
                  <a:rPr lang="en-US" baseline="0"/>
                  <a:t> solved</a:t>
                </a:r>
                <a:endParaRPr lang="en-US"/>
              </a:p>
            </c:rich>
          </c:tx>
          <c:overlay val="0"/>
          <c:spPr>
            <a:noFill/>
            <a:ln>
              <a:noFill/>
            </a:ln>
            <a:effectLst/>
          </c:spPr>
        </c:title>
        <c:numFmt formatCode="General" sourceLinked="1"/>
        <c:majorTickMark val="none"/>
        <c:minorTickMark val="none"/>
        <c:tickLblPos val="nextTo"/>
        <c:crossAx val="1595460304"/>
        <c:crosses val="autoZero"/>
        <c:crossBetween val="between"/>
      </c:valAx>
      <c:spPr>
        <a:noFill/>
      </c:spPr>
    </c:plotArea>
    <c:legend>
      <c:legendPos val="t"/>
      <c:layout>
        <c:manualLayout>
          <c:xMode val="edge"/>
          <c:yMode val="edge"/>
          <c:x val="0.25927643265917971"/>
          <c:y val="1.6965107093908326E-2"/>
          <c:w val="0.48144713468164058"/>
          <c:h val="9.54293953208364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lumMod val="9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[Process_Wise_Dashboard.xlsx]Productivity!PivotTable4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031847133757961E-2"/>
          <c:y val="0.15616312666799007"/>
          <c:w val="0.92993630573248409"/>
          <c:h val="0.6286922958159642"/>
        </c:manualLayout>
      </c:layout>
      <c:lineChart>
        <c:grouping val="standard"/>
        <c:varyColors val="0"/>
        <c:ser>
          <c:idx val="0"/>
          <c:order val="0"/>
          <c:tx>
            <c:strRef>
              <c:f>Productivity!$B$17</c:f>
              <c:strCache>
                <c:ptCount val="1"/>
                <c:pt idx="0">
                  <c:v> L1 Productivity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Productivity!$A$18:$A$23</c:f>
              <c:strCache>
                <c:ptCount val="5"/>
                <c:pt idx="0">
                  <c:v>10</c:v>
                </c:pt>
                <c:pt idx="1">
                  <c:v>11</c:v>
                </c:pt>
                <c:pt idx="2">
                  <c:v>12</c:v>
                </c:pt>
                <c:pt idx="3">
                  <c:v>13</c:v>
                </c:pt>
                <c:pt idx="4">
                  <c:v>14</c:v>
                </c:pt>
              </c:strCache>
            </c:strRef>
          </c:cat>
          <c:val>
            <c:numRef>
              <c:f>Productivity!$B$18:$B$23</c:f>
              <c:numCache>
                <c:formatCode>0</c:formatCode>
                <c:ptCount val="5"/>
                <c:pt idx="0">
                  <c:v>3.8592368111818915</c:v>
                </c:pt>
                <c:pt idx="1">
                  <c:v>3.4430598573795286</c:v>
                </c:pt>
                <c:pt idx="2">
                  <c:v>4.0659089175375698</c:v>
                </c:pt>
                <c:pt idx="3">
                  <c:v>3.9228448020827171</c:v>
                </c:pt>
                <c:pt idx="4">
                  <c:v>5.3355534641279956</c:v>
                </c:pt>
              </c:numCache>
            </c:numRef>
          </c:val>
          <c:smooth val="0"/>
          <c:extLst>
            <c:ext xmlns:c16="http://schemas.microsoft.com/office/drawing/2014/chart" uri="{C3380CC4-5D6E-409C-BE32-E72D297353CC}">
              <c16:uniqueId val="{00000008-50E9-4A29-A9CB-30A041F36EEF}"/>
            </c:ext>
          </c:extLst>
        </c:ser>
        <c:ser>
          <c:idx val="1"/>
          <c:order val="1"/>
          <c:tx>
            <c:strRef>
              <c:f>Productivity!$C$17</c:f>
              <c:strCache>
                <c:ptCount val="1"/>
                <c:pt idx="0">
                  <c:v> L2 Prdocutivity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Productivity!$A$18:$A$23</c:f>
              <c:strCache>
                <c:ptCount val="5"/>
                <c:pt idx="0">
                  <c:v>10</c:v>
                </c:pt>
                <c:pt idx="1">
                  <c:v>11</c:v>
                </c:pt>
                <c:pt idx="2">
                  <c:v>12</c:v>
                </c:pt>
                <c:pt idx="3">
                  <c:v>13</c:v>
                </c:pt>
                <c:pt idx="4">
                  <c:v>14</c:v>
                </c:pt>
              </c:strCache>
            </c:strRef>
          </c:cat>
          <c:val>
            <c:numRef>
              <c:f>Productivity!$C$18:$C$23</c:f>
              <c:numCache>
                <c:formatCode>0</c:formatCode>
                <c:ptCount val="5"/>
                <c:pt idx="0">
                  <c:v>5.6436567164179099</c:v>
                </c:pt>
                <c:pt idx="1">
                  <c:v>6.835408770979968</c:v>
                </c:pt>
                <c:pt idx="2">
                  <c:v>5.3150085137436145</c:v>
                </c:pt>
                <c:pt idx="3">
                  <c:v>6.2976725992567957</c:v>
                </c:pt>
                <c:pt idx="4">
                  <c:v>6.475734689299335</c:v>
                </c:pt>
              </c:numCache>
            </c:numRef>
          </c:val>
          <c:smooth val="0"/>
          <c:extLst>
            <c:ext xmlns:c16="http://schemas.microsoft.com/office/drawing/2014/chart" uri="{C3380CC4-5D6E-409C-BE32-E72D297353CC}">
              <c16:uniqueId val="{0000000A-50E9-4A29-A9CB-30A041F36EEF}"/>
            </c:ext>
          </c:extLst>
        </c:ser>
        <c:dLbls>
          <c:dLblPos val="t"/>
          <c:showLegendKey val="0"/>
          <c:showVal val="1"/>
          <c:showCatName val="0"/>
          <c:showSerName val="0"/>
          <c:showPercent val="0"/>
          <c:showBubbleSize val="0"/>
        </c:dLbls>
        <c:marker val="1"/>
        <c:smooth val="0"/>
        <c:axId val="1795016527"/>
        <c:axId val="1795014031"/>
      </c:lineChart>
      <c:catAx>
        <c:axId val="179501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4031"/>
        <c:crosses val="autoZero"/>
        <c:auto val="1"/>
        <c:lblAlgn val="ctr"/>
        <c:lblOffset val="100"/>
        <c:noMultiLvlLbl val="0"/>
      </c:catAx>
      <c:valAx>
        <c:axId val="1795014031"/>
        <c:scaling>
          <c:orientation val="minMax"/>
        </c:scaling>
        <c:delete val="1"/>
        <c:axPos val="l"/>
        <c:numFmt formatCode="0" sourceLinked="1"/>
        <c:majorTickMark val="none"/>
        <c:minorTickMark val="none"/>
        <c:tickLblPos val="nextTo"/>
        <c:crossAx val="1795016527"/>
        <c:crosses val="autoZero"/>
        <c:crossBetween val="between"/>
      </c:valAx>
    </c:plotArea>
    <c:legend>
      <c:legendPos val="t"/>
      <c:layout>
        <c:manualLayout>
          <c:xMode val="edge"/>
          <c:yMode val="edge"/>
          <c:x val="0.12376133211176106"/>
          <c:y val="2.7043171327721964E-3"/>
          <c:w val="0.81092156076031896"/>
          <c:h val="0.138889860989598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[Process_Wise_Dashboard.xlsx]Productivity!PivotTable9</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031847133757961E-2"/>
          <c:y val="0.15616312666799007"/>
          <c:w val="0.92993630573248409"/>
          <c:h val="0.6286922958159642"/>
        </c:manualLayout>
      </c:layout>
      <c:lineChart>
        <c:grouping val="standard"/>
        <c:varyColors val="0"/>
        <c:ser>
          <c:idx val="0"/>
          <c:order val="0"/>
          <c:tx>
            <c:strRef>
              <c:f>Productivity!$B$36</c:f>
              <c:strCache>
                <c:ptCount val="1"/>
                <c:pt idx="0">
                  <c:v> L1 Productivity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Productivity!$A$37:$A$43</c:f>
              <c:strCache>
                <c:ptCount val="6"/>
                <c:pt idx="0">
                  <c:v>9</c:v>
                </c:pt>
                <c:pt idx="1">
                  <c:v>10</c:v>
                </c:pt>
                <c:pt idx="2">
                  <c:v>11</c:v>
                </c:pt>
                <c:pt idx="3">
                  <c:v>12</c:v>
                </c:pt>
                <c:pt idx="4">
                  <c:v>13</c:v>
                </c:pt>
                <c:pt idx="5">
                  <c:v>14</c:v>
                </c:pt>
              </c:strCache>
            </c:strRef>
          </c:cat>
          <c:val>
            <c:numRef>
              <c:f>Productivity!$B$37:$B$43</c:f>
              <c:numCache>
                <c:formatCode>0</c:formatCode>
                <c:ptCount val="6"/>
                <c:pt idx="0">
                  <c:v>72.649698396351326</c:v>
                </c:pt>
                <c:pt idx="1">
                  <c:v>49.878345498783453</c:v>
                </c:pt>
                <c:pt idx="2">
                  <c:v>40.130689499774668</c:v>
                </c:pt>
                <c:pt idx="3">
                  <c:v>0</c:v>
                </c:pt>
                <c:pt idx="4">
                  <c:v>0</c:v>
                </c:pt>
                <c:pt idx="5">
                  <c:v>33.172842515845929</c:v>
                </c:pt>
              </c:numCache>
            </c:numRef>
          </c:val>
          <c:smooth val="0"/>
          <c:extLst>
            <c:ext xmlns:c16="http://schemas.microsoft.com/office/drawing/2014/chart" uri="{C3380CC4-5D6E-409C-BE32-E72D297353CC}">
              <c16:uniqueId val="{00000004-6B27-43BB-A176-B3D804A6E45A}"/>
            </c:ext>
          </c:extLst>
        </c:ser>
        <c:ser>
          <c:idx val="1"/>
          <c:order val="1"/>
          <c:tx>
            <c:strRef>
              <c:f>Productivity!$C$36</c:f>
              <c:strCache>
                <c:ptCount val="1"/>
                <c:pt idx="0">
                  <c:v> L2 Prdocutivity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Productivity!$A$37:$A$43</c:f>
              <c:strCache>
                <c:ptCount val="6"/>
                <c:pt idx="0">
                  <c:v>9</c:v>
                </c:pt>
                <c:pt idx="1">
                  <c:v>10</c:v>
                </c:pt>
                <c:pt idx="2">
                  <c:v>11</c:v>
                </c:pt>
                <c:pt idx="3">
                  <c:v>12</c:v>
                </c:pt>
                <c:pt idx="4">
                  <c:v>13</c:v>
                </c:pt>
                <c:pt idx="5">
                  <c:v>14</c:v>
                </c:pt>
              </c:strCache>
            </c:strRef>
          </c:cat>
          <c:val>
            <c:numRef>
              <c:f>Productivity!$C$37:$C$43</c:f>
              <c:numCache>
                <c:formatCode>0</c:formatCode>
                <c:ptCount val="6"/>
                <c:pt idx="0">
                  <c:v>58.752271350696539</c:v>
                </c:pt>
                <c:pt idx="1">
                  <c:v>33.22784810126582</c:v>
                </c:pt>
                <c:pt idx="2">
                  <c:v>0</c:v>
                </c:pt>
                <c:pt idx="3">
                  <c:v>0</c:v>
                </c:pt>
                <c:pt idx="4">
                  <c:v>0</c:v>
                </c:pt>
                <c:pt idx="5">
                  <c:v>0</c:v>
                </c:pt>
              </c:numCache>
            </c:numRef>
          </c:val>
          <c:smooth val="0"/>
          <c:extLst>
            <c:ext xmlns:c16="http://schemas.microsoft.com/office/drawing/2014/chart" uri="{C3380CC4-5D6E-409C-BE32-E72D297353CC}">
              <c16:uniqueId val="{00000006-6B27-43BB-A176-B3D804A6E45A}"/>
            </c:ext>
          </c:extLst>
        </c:ser>
        <c:dLbls>
          <c:dLblPos val="t"/>
          <c:showLegendKey val="0"/>
          <c:showVal val="1"/>
          <c:showCatName val="0"/>
          <c:showSerName val="0"/>
          <c:showPercent val="0"/>
          <c:showBubbleSize val="0"/>
        </c:dLbls>
        <c:marker val="1"/>
        <c:smooth val="0"/>
        <c:axId val="1795016527"/>
        <c:axId val="1795014031"/>
      </c:lineChart>
      <c:catAx>
        <c:axId val="179501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4031"/>
        <c:crosses val="autoZero"/>
        <c:auto val="1"/>
        <c:lblAlgn val="ctr"/>
        <c:lblOffset val="100"/>
        <c:noMultiLvlLbl val="0"/>
      </c:catAx>
      <c:valAx>
        <c:axId val="1795014031"/>
        <c:scaling>
          <c:orientation val="minMax"/>
        </c:scaling>
        <c:delete val="1"/>
        <c:axPos val="l"/>
        <c:numFmt formatCode="0" sourceLinked="1"/>
        <c:majorTickMark val="none"/>
        <c:minorTickMark val="none"/>
        <c:tickLblPos val="nextTo"/>
        <c:crossAx val="1795016527"/>
        <c:crosses val="autoZero"/>
        <c:crossBetween val="between"/>
      </c:valAx>
    </c:plotArea>
    <c:legend>
      <c:legendPos val="t"/>
      <c:layout>
        <c:manualLayout>
          <c:xMode val="edge"/>
          <c:yMode val="edge"/>
          <c:x val="0.12376133211176106"/>
          <c:y val="2.7043171327721964E-3"/>
          <c:w val="0.81092156076031896"/>
          <c:h val="0.138889860989598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[Process_Wise_Dashboard.xlsx]Productivity!PivotTable13</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031847133757961E-2"/>
          <c:y val="0.15616312666799007"/>
          <c:w val="0.92993630573248409"/>
          <c:h val="0.6286922958159642"/>
        </c:manualLayout>
      </c:layout>
      <c:lineChart>
        <c:grouping val="standard"/>
        <c:varyColors val="0"/>
        <c:ser>
          <c:idx val="0"/>
          <c:order val="0"/>
          <c:tx>
            <c:strRef>
              <c:f>Productivity!$B$54</c:f>
              <c:strCache>
                <c:ptCount val="1"/>
                <c:pt idx="0">
                  <c:v> L1 Productivity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Productivity!$A$55:$A$66</c:f>
              <c:strCache>
                <c:ptCount val="11"/>
                <c:pt idx="0">
                  <c:v>1</c:v>
                </c:pt>
                <c:pt idx="1">
                  <c:v>2</c:v>
                </c:pt>
                <c:pt idx="2">
                  <c:v>3</c:v>
                </c:pt>
                <c:pt idx="3">
                  <c:v>4</c:v>
                </c:pt>
                <c:pt idx="4">
                  <c:v>5</c:v>
                </c:pt>
                <c:pt idx="5">
                  <c:v>6</c:v>
                </c:pt>
                <c:pt idx="6">
                  <c:v>7</c:v>
                </c:pt>
                <c:pt idx="7">
                  <c:v>8</c:v>
                </c:pt>
                <c:pt idx="8">
                  <c:v>9</c:v>
                </c:pt>
                <c:pt idx="9">
                  <c:v>10</c:v>
                </c:pt>
                <c:pt idx="10">
                  <c:v>(blank)</c:v>
                </c:pt>
              </c:strCache>
            </c:strRef>
          </c:cat>
          <c:val>
            <c:numRef>
              <c:f>Productivity!$B$55:$B$66</c:f>
              <c:numCache>
                <c:formatCode>General</c:formatCode>
                <c:ptCount val="11"/>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686D-4C45-9226-ABDDCF856EF5}"/>
            </c:ext>
          </c:extLst>
        </c:ser>
        <c:ser>
          <c:idx val="1"/>
          <c:order val="1"/>
          <c:tx>
            <c:strRef>
              <c:f>Productivity!$C$54</c:f>
              <c:strCache>
                <c:ptCount val="1"/>
                <c:pt idx="0">
                  <c:v> L2 Prdocutivity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Productivity!$A$55:$A$66</c:f>
              <c:strCache>
                <c:ptCount val="11"/>
                <c:pt idx="0">
                  <c:v>1</c:v>
                </c:pt>
                <c:pt idx="1">
                  <c:v>2</c:v>
                </c:pt>
                <c:pt idx="2">
                  <c:v>3</c:v>
                </c:pt>
                <c:pt idx="3">
                  <c:v>4</c:v>
                </c:pt>
                <c:pt idx="4">
                  <c:v>5</c:v>
                </c:pt>
                <c:pt idx="5">
                  <c:v>6</c:v>
                </c:pt>
                <c:pt idx="6">
                  <c:v>7</c:v>
                </c:pt>
                <c:pt idx="7">
                  <c:v>8</c:v>
                </c:pt>
                <c:pt idx="8">
                  <c:v>9</c:v>
                </c:pt>
                <c:pt idx="9">
                  <c:v>10</c:v>
                </c:pt>
                <c:pt idx="10">
                  <c:v>(blank)</c:v>
                </c:pt>
              </c:strCache>
            </c:strRef>
          </c:cat>
          <c:val>
            <c:numRef>
              <c:f>Productivity!$C$55:$C$66</c:f>
              <c:numCache>
                <c:formatCode>General</c:formatCode>
                <c:ptCount val="11"/>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6-686D-4C45-9226-ABDDCF856EF5}"/>
            </c:ext>
          </c:extLst>
        </c:ser>
        <c:dLbls>
          <c:dLblPos val="t"/>
          <c:showLegendKey val="0"/>
          <c:showVal val="1"/>
          <c:showCatName val="0"/>
          <c:showSerName val="0"/>
          <c:showPercent val="0"/>
          <c:showBubbleSize val="0"/>
        </c:dLbls>
        <c:marker val="1"/>
        <c:smooth val="0"/>
        <c:axId val="1795016527"/>
        <c:axId val="1795014031"/>
      </c:lineChart>
      <c:catAx>
        <c:axId val="179501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4031"/>
        <c:crosses val="autoZero"/>
        <c:auto val="1"/>
        <c:lblAlgn val="ctr"/>
        <c:lblOffset val="100"/>
        <c:noMultiLvlLbl val="0"/>
      </c:catAx>
      <c:valAx>
        <c:axId val="1795014031"/>
        <c:scaling>
          <c:orientation val="minMax"/>
        </c:scaling>
        <c:delete val="1"/>
        <c:axPos val="l"/>
        <c:numFmt formatCode="General" sourceLinked="1"/>
        <c:majorTickMark val="none"/>
        <c:minorTickMark val="none"/>
        <c:tickLblPos val="nextTo"/>
        <c:crossAx val="1795016527"/>
        <c:crosses val="autoZero"/>
        <c:crossBetween val="between"/>
      </c:valAx>
    </c:plotArea>
    <c:legend>
      <c:legendPos val="t"/>
      <c:layout>
        <c:manualLayout>
          <c:xMode val="edge"/>
          <c:yMode val="edge"/>
          <c:x val="0.12376133211176106"/>
          <c:y val="2.7043171327721964E-3"/>
          <c:w val="0.81092156076031896"/>
          <c:h val="0.138889860989598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[Process_Wise_Dashboard.xlsx]Productivity!PivotTable3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031847133757961E-2"/>
          <c:y val="0.15616312666799007"/>
          <c:w val="0.92993630573248409"/>
          <c:h val="0.6286922958159642"/>
        </c:manualLayout>
      </c:layout>
      <c:lineChart>
        <c:grouping val="standard"/>
        <c:varyColors val="0"/>
        <c:ser>
          <c:idx val="0"/>
          <c:order val="0"/>
          <c:tx>
            <c:strRef>
              <c:f>Productivity!$B$74</c:f>
              <c:strCache>
                <c:ptCount val="1"/>
                <c:pt idx="0">
                  <c:v> L1 Productivity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Productivity!$A$75:$A$80</c:f>
              <c:strCache>
                <c:ptCount val="5"/>
                <c:pt idx="0">
                  <c:v>10</c:v>
                </c:pt>
                <c:pt idx="1">
                  <c:v>11</c:v>
                </c:pt>
                <c:pt idx="2">
                  <c:v>12</c:v>
                </c:pt>
                <c:pt idx="3">
                  <c:v>13</c:v>
                </c:pt>
                <c:pt idx="4">
                  <c:v>14</c:v>
                </c:pt>
              </c:strCache>
            </c:strRef>
          </c:cat>
          <c:val>
            <c:numRef>
              <c:f>Productivity!$B$75:$B$80</c:f>
              <c:numCache>
                <c:formatCode>0</c:formatCode>
                <c:ptCount val="5"/>
                <c:pt idx="0">
                  <c:v>14.431934493346981</c:v>
                </c:pt>
                <c:pt idx="1">
                  <c:v>13.606124800237856</c:v>
                </c:pt>
                <c:pt idx="2">
                  <c:v>13.357836099465917</c:v>
                </c:pt>
                <c:pt idx="3">
                  <c:v>12.795549374130736</c:v>
                </c:pt>
                <c:pt idx="4">
                  <c:v>12.061831973336398</c:v>
                </c:pt>
              </c:numCache>
            </c:numRef>
          </c:val>
          <c:smooth val="0"/>
          <c:extLst>
            <c:ext xmlns:c16="http://schemas.microsoft.com/office/drawing/2014/chart" uri="{C3380CC4-5D6E-409C-BE32-E72D297353CC}">
              <c16:uniqueId val="{00000004-3C27-42AA-BC87-E732C174F293}"/>
            </c:ext>
          </c:extLst>
        </c:ser>
        <c:ser>
          <c:idx val="1"/>
          <c:order val="1"/>
          <c:tx>
            <c:strRef>
              <c:f>Productivity!$C$74</c:f>
              <c:strCache>
                <c:ptCount val="1"/>
                <c:pt idx="0">
                  <c:v> L2 Prdocutivity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Productivity!$A$75:$A$80</c:f>
              <c:strCache>
                <c:ptCount val="5"/>
                <c:pt idx="0">
                  <c:v>10</c:v>
                </c:pt>
                <c:pt idx="1">
                  <c:v>11</c:v>
                </c:pt>
                <c:pt idx="2">
                  <c:v>12</c:v>
                </c:pt>
                <c:pt idx="3">
                  <c:v>13</c:v>
                </c:pt>
                <c:pt idx="4">
                  <c:v>14</c:v>
                </c:pt>
              </c:strCache>
            </c:strRef>
          </c:cat>
          <c:val>
            <c:numRef>
              <c:f>Productivity!$C$75:$C$80</c:f>
              <c:numCache>
                <c:formatCode>0</c:formatCode>
                <c:ptCount val="5"/>
                <c:pt idx="0">
                  <c:v>0</c:v>
                </c:pt>
                <c:pt idx="1">
                  <c:v>21.551614138063034</c:v>
                </c:pt>
                <c:pt idx="2">
                  <c:v>21.787918458948944</c:v>
                </c:pt>
                <c:pt idx="3">
                  <c:v>19.264990328820115</c:v>
                </c:pt>
                <c:pt idx="4">
                  <c:v>17.874346622937381</c:v>
                </c:pt>
              </c:numCache>
            </c:numRef>
          </c:val>
          <c:smooth val="0"/>
          <c:extLst>
            <c:ext xmlns:c16="http://schemas.microsoft.com/office/drawing/2014/chart" uri="{C3380CC4-5D6E-409C-BE32-E72D297353CC}">
              <c16:uniqueId val="{00000006-3C27-42AA-BC87-E732C174F293}"/>
            </c:ext>
          </c:extLst>
        </c:ser>
        <c:dLbls>
          <c:dLblPos val="t"/>
          <c:showLegendKey val="0"/>
          <c:showVal val="1"/>
          <c:showCatName val="0"/>
          <c:showSerName val="0"/>
          <c:showPercent val="0"/>
          <c:showBubbleSize val="0"/>
        </c:dLbls>
        <c:marker val="1"/>
        <c:smooth val="0"/>
        <c:axId val="1795016527"/>
        <c:axId val="1795014031"/>
      </c:lineChart>
      <c:catAx>
        <c:axId val="179501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4031"/>
        <c:crosses val="autoZero"/>
        <c:auto val="1"/>
        <c:lblAlgn val="ctr"/>
        <c:lblOffset val="100"/>
        <c:noMultiLvlLbl val="0"/>
      </c:catAx>
      <c:valAx>
        <c:axId val="1795014031"/>
        <c:scaling>
          <c:orientation val="minMax"/>
        </c:scaling>
        <c:delete val="1"/>
        <c:axPos val="l"/>
        <c:numFmt formatCode="0" sourceLinked="1"/>
        <c:majorTickMark val="none"/>
        <c:minorTickMark val="none"/>
        <c:tickLblPos val="nextTo"/>
        <c:crossAx val="1795016527"/>
        <c:crosses val="autoZero"/>
        <c:crossBetween val="between"/>
      </c:valAx>
    </c:plotArea>
    <c:legend>
      <c:legendPos val="t"/>
      <c:layout>
        <c:manualLayout>
          <c:xMode val="edge"/>
          <c:yMode val="edge"/>
          <c:x val="0.12376133211176106"/>
          <c:y val="2.7043171327721964E-3"/>
          <c:w val="0.81092156076031896"/>
          <c:h val="0.138889860989598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[Process_Wise_Dashboard.xlsx]Productivity!PivotTable8</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216560509554139E-2"/>
          <c:y val="0.18938551285740446"/>
          <c:w val="0.92993630573248409"/>
          <c:h val="0.6286922958159642"/>
        </c:manualLayout>
      </c:layout>
      <c:lineChart>
        <c:grouping val="standard"/>
        <c:varyColors val="0"/>
        <c:ser>
          <c:idx val="0"/>
          <c:order val="0"/>
          <c:tx>
            <c:strRef>
              <c:f>Productivity!$B$91</c:f>
              <c:strCache>
                <c:ptCount val="1"/>
                <c:pt idx="0">
                  <c:v> L1 Productivity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Productivity!$A$92:$A$97</c:f>
              <c:strCache>
                <c:ptCount val="5"/>
                <c:pt idx="0">
                  <c:v>9</c:v>
                </c:pt>
                <c:pt idx="1">
                  <c:v>10</c:v>
                </c:pt>
                <c:pt idx="2">
                  <c:v>11</c:v>
                </c:pt>
                <c:pt idx="3">
                  <c:v>13</c:v>
                </c:pt>
                <c:pt idx="4">
                  <c:v>14</c:v>
                </c:pt>
              </c:strCache>
            </c:strRef>
          </c:cat>
          <c:val>
            <c:numRef>
              <c:f>Productivity!$B$92:$B$97</c:f>
              <c:numCache>
                <c:formatCode>0</c:formatCode>
                <c:ptCount val="5"/>
                <c:pt idx="0">
                  <c:v>42.794442215088282</c:v>
                </c:pt>
                <c:pt idx="1">
                  <c:v>42.891496450818487</c:v>
                </c:pt>
                <c:pt idx="2">
                  <c:v>43.038599407761438</c:v>
                </c:pt>
                <c:pt idx="3">
                  <c:v>43.68658790826963</c:v>
                </c:pt>
                <c:pt idx="4">
                  <c:v>47.306162236214668</c:v>
                </c:pt>
              </c:numCache>
            </c:numRef>
          </c:val>
          <c:smooth val="0"/>
          <c:extLst>
            <c:ext xmlns:c16="http://schemas.microsoft.com/office/drawing/2014/chart" uri="{C3380CC4-5D6E-409C-BE32-E72D297353CC}">
              <c16:uniqueId val="{00000004-A89F-40DB-9C70-3827EAEEFA52}"/>
            </c:ext>
          </c:extLst>
        </c:ser>
        <c:ser>
          <c:idx val="1"/>
          <c:order val="1"/>
          <c:tx>
            <c:strRef>
              <c:f>Productivity!$C$91</c:f>
              <c:strCache>
                <c:ptCount val="1"/>
                <c:pt idx="0">
                  <c:v> L2 Prdocutivity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Productivity!$A$92:$A$97</c:f>
              <c:strCache>
                <c:ptCount val="5"/>
                <c:pt idx="0">
                  <c:v>9</c:v>
                </c:pt>
                <c:pt idx="1">
                  <c:v>10</c:v>
                </c:pt>
                <c:pt idx="2">
                  <c:v>11</c:v>
                </c:pt>
                <c:pt idx="3">
                  <c:v>13</c:v>
                </c:pt>
                <c:pt idx="4">
                  <c:v>14</c:v>
                </c:pt>
              </c:strCache>
            </c:strRef>
          </c:cat>
          <c:val>
            <c:numRef>
              <c:f>Productivity!$C$92:$C$97</c:f>
              <c:numCache>
                <c:formatCode>0</c:formatCode>
                <c:ptCount val="5"/>
                <c:pt idx="0">
                  <c:v>68.439071359794582</c:v>
                </c:pt>
                <c:pt idx="1">
                  <c:v>60.338058887677207</c:v>
                </c:pt>
                <c:pt idx="2">
                  <c:v>59.37342600987207</c:v>
                </c:pt>
                <c:pt idx="3">
                  <c:v>79.422894985808895</c:v>
                </c:pt>
                <c:pt idx="4">
                  <c:v>61.833019460138104</c:v>
                </c:pt>
              </c:numCache>
            </c:numRef>
          </c:val>
          <c:smooth val="0"/>
          <c:extLst>
            <c:ext xmlns:c16="http://schemas.microsoft.com/office/drawing/2014/chart" uri="{C3380CC4-5D6E-409C-BE32-E72D297353CC}">
              <c16:uniqueId val="{00000006-A89F-40DB-9C70-3827EAEEFA52}"/>
            </c:ext>
          </c:extLst>
        </c:ser>
        <c:dLbls>
          <c:dLblPos val="t"/>
          <c:showLegendKey val="0"/>
          <c:showVal val="1"/>
          <c:showCatName val="0"/>
          <c:showSerName val="0"/>
          <c:showPercent val="0"/>
          <c:showBubbleSize val="0"/>
        </c:dLbls>
        <c:marker val="1"/>
        <c:smooth val="0"/>
        <c:axId val="1795016527"/>
        <c:axId val="1795014031"/>
      </c:lineChart>
      <c:catAx>
        <c:axId val="179501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4031"/>
        <c:crosses val="autoZero"/>
        <c:auto val="1"/>
        <c:lblAlgn val="ctr"/>
        <c:lblOffset val="100"/>
        <c:noMultiLvlLbl val="0"/>
      </c:catAx>
      <c:valAx>
        <c:axId val="1795014031"/>
        <c:scaling>
          <c:orientation val="minMax"/>
        </c:scaling>
        <c:delete val="1"/>
        <c:axPos val="l"/>
        <c:numFmt formatCode="0" sourceLinked="1"/>
        <c:majorTickMark val="none"/>
        <c:minorTickMark val="none"/>
        <c:tickLblPos val="nextTo"/>
        <c:crossAx val="1795016527"/>
        <c:crosses val="autoZero"/>
        <c:crossBetween val="between"/>
      </c:valAx>
    </c:plotArea>
    <c:legend>
      <c:legendPos val="t"/>
      <c:layout>
        <c:manualLayout>
          <c:xMode val="edge"/>
          <c:yMode val="edge"/>
          <c:x val="0.12376133211176106"/>
          <c:y val="2.7043171327721964E-3"/>
          <c:w val="0.81092156076031896"/>
          <c:h val="0.138889860989598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[Process_Wise_Dashboard.xlsx]Productivity!PivotTable12</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216560509554139E-2"/>
          <c:y val="0.18938551285740446"/>
          <c:w val="0.92993630573248409"/>
          <c:h val="0.6286922958159642"/>
        </c:manualLayout>
      </c:layout>
      <c:lineChart>
        <c:grouping val="standard"/>
        <c:varyColors val="0"/>
        <c:ser>
          <c:idx val="0"/>
          <c:order val="0"/>
          <c:tx>
            <c:strRef>
              <c:f>Productivity!$B$108</c:f>
              <c:strCache>
                <c:ptCount val="1"/>
                <c:pt idx="0">
                  <c:v> L1 Productivity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Productivity!$A$109:$A$115</c:f>
              <c:strCache>
                <c:ptCount val="6"/>
                <c:pt idx="0">
                  <c:v>9</c:v>
                </c:pt>
                <c:pt idx="1">
                  <c:v>10</c:v>
                </c:pt>
                <c:pt idx="2">
                  <c:v>11</c:v>
                </c:pt>
                <c:pt idx="3">
                  <c:v>12</c:v>
                </c:pt>
                <c:pt idx="4">
                  <c:v>13</c:v>
                </c:pt>
                <c:pt idx="5">
                  <c:v>14</c:v>
                </c:pt>
              </c:strCache>
            </c:strRef>
          </c:cat>
          <c:val>
            <c:numRef>
              <c:f>Productivity!$B$109:$B$115</c:f>
              <c:numCache>
                <c:formatCode>0</c:formatCode>
                <c:ptCount val="6"/>
                <c:pt idx="0">
                  <c:v>10.07119472015798</c:v>
                </c:pt>
                <c:pt idx="1">
                  <c:v>6.4138892637071017</c:v>
                </c:pt>
                <c:pt idx="2">
                  <c:v>6.1662198391420908</c:v>
                </c:pt>
                <c:pt idx="3">
                  <c:v>6.3267307315159842</c:v>
                </c:pt>
                <c:pt idx="4">
                  <c:v>8.4966638865721436</c:v>
                </c:pt>
                <c:pt idx="5">
                  <c:v>5.963486809108236</c:v>
                </c:pt>
              </c:numCache>
            </c:numRef>
          </c:val>
          <c:smooth val="0"/>
          <c:extLst>
            <c:ext xmlns:c16="http://schemas.microsoft.com/office/drawing/2014/chart" uri="{C3380CC4-5D6E-409C-BE32-E72D297353CC}">
              <c16:uniqueId val="{00000004-F1EB-4EB6-99E9-3D1E72BDC493}"/>
            </c:ext>
          </c:extLst>
        </c:ser>
        <c:ser>
          <c:idx val="1"/>
          <c:order val="1"/>
          <c:tx>
            <c:strRef>
              <c:f>Productivity!$C$108</c:f>
              <c:strCache>
                <c:ptCount val="1"/>
                <c:pt idx="0">
                  <c:v> L2 Prdocutivity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Productivity!$A$109:$A$115</c:f>
              <c:strCache>
                <c:ptCount val="6"/>
                <c:pt idx="0">
                  <c:v>9</c:v>
                </c:pt>
                <c:pt idx="1">
                  <c:v>10</c:v>
                </c:pt>
                <c:pt idx="2">
                  <c:v>11</c:v>
                </c:pt>
                <c:pt idx="3">
                  <c:v>12</c:v>
                </c:pt>
                <c:pt idx="4">
                  <c:v>13</c:v>
                </c:pt>
                <c:pt idx="5">
                  <c:v>14</c:v>
                </c:pt>
              </c:strCache>
            </c:strRef>
          </c:cat>
          <c:val>
            <c:numRef>
              <c:f>Productivity!$C$109:$C$115</c:f>
              <c:numCache>
                <c:formatCode>0</c:formatCode>
                <c:ptCount val="6"/>
                <c:pt idx="0">
                  <c:v>6.2476190476190476</c:v>
                </c:pt>
                <c:pt idx="1">
                  <c:v>7.9549754067347713</c:v>
                </c:pt>
                <c:pt idx="2">
                  <c:v>11.841375485302274</c:v>
                </c:pt>
                <c:pt idx="3">
                  <c:v>7.1907315204902336</c:v>
                </c:pt>
                <c:pt idx="4">
                  <c:v>8.7355163727959706</c:v>
                </c:pt>
                <c:pt idx="5">
                  <c:v>9.1001979692189785</c:v>
                </c:pt>
              </c:numCache>
            </c:numRef>
          </c:val>
          <c:smooth val="0"/>
          <c:extLst>
            <c:ext xmlns:c16="http://schemas.microsoft.com/office/drawing/2014/chart" uri="{C3380CC4-5D6E-409C-BE32-E72D297353CC}">
              <c16:uniqueId val="{00000006-F1EB-4EB6-99E9-3D1E72BDC493}"/>
            </c:ext>
          </c:extLst>
        </c:ser>
        <c:dLbls>
          <c:dLblPos val="t"/>
          <c:showLegendKey val="0"/>
          <c:showVal val="1"/>
          <c:showCatName val="0"/>
          <c:showSerName val="0"/>
          <c:showPercent val="0"/>
          <c:showBubbleSize val="0"/>
        </c:dLbls>
        <c:marker val="1"/>
        <c:smooth val="0"/>
        <c:axId val="1795016527"/>
        <c:axId val="1795014031"/>
      </c:lineChart>
      <c:catAx>
        <c:axId val="179501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4031"/>
        <c:crosses val="autoZero"/>
        <c:auto val="1"/>
        <c:lblAlgn val="ctr"/>
        <c:lblOffset val="100"/>
        <c:noMultiLvlLbl val="0"/>
      </c:catAx>
      <c:valAx>
        <c:axId val="1795014031"/>
        <c:scaling>
          <c:orientation val="minMax"/>
        </c:scaling>
        <c:delete val="1"/>
        <c:axPos val="l"/>
        <c:numFmt formatCode="0" sourceLinked="1"/>
        <c:majorTickMark val="none"/>
        <c:minorTickMark val="none"/>
        <c:tickLblPos val="nextTo"/>
        <c:crossAx val="1795016527"/>
        <c:crosses val="autoZero"/>
        <c:crossBetween val="between"/>
      </c:valAx>
    </c:plotArea>
    <c:legend>
      <c:legendPos val="t"/>
      <c:layout>
        <c:manualLayout>
          <c:xMode val="edge"/>
          <c:yMode val="edge"/>
          <c:x val="0.12376133211176106"/>
          <c:y val="2.7043171327721964E-3"/>
          <c:w val="0.81092156076031896"/>
          <c:h val="0.138889860989598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[Process_Wise_Dashboard.xlsx]Productivity!PivotTable16</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216560509554139E-2"/>
          <c:y val="0.18938551285740446"/>
          <c:w val="0.92993630573248409"/>
          <c:h val="0.6286922958159642"/>
        </c:manualLayout>
      </c:layout>
      <c:lineChart>
        <c:grouping val="standard"/>
        <c:varyColors val="0"/>
        <c:ser>
          <c:idx val="0"/>
          <c:order val="0"/>
          <c:tx>
            <c:strRef>
              <c:f>Productivity!$B$125</c:f>
              <c:strCache>
                <c:ptCount val="1"/>
                <c:pt idx="0">
                  <c:v> L1 Productivity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Productivity!$A$126:$A$132</c:f>
              <c:strCache>
                <c:ptCount val="6"/>
                <c:pt idx="0">
                  <c:v>9</c:v>
                </c:pt>
                <c:pt idx="1">
                  <c:v>10</c:v>
                </c:pt>
                <c:pt idx="2">
                  <c:v>11</c:v>
                </c:pt>
                <c:pt idx="3">
                  <c:v>12</c:v>
                </c:pt>
                <c:pt idx="4">
                  <c:v>13</c:v>
                </c:pt>
                <c:pt idx="5">
                  <c:v>14</c:v>
                </c:pt>
              </c:strCache>
            </c:strRef>
          </c:cat>
          <c:val>
            <c:numRef>
              <c:f>Productivity!$B$126:$B$132</c:f>
              <c:numCache>
                <c:formatCode>0</c:formatCode>
                <c:ptCount val="6"/>
                <c:pt idx="0">
                  <c:v>10.750124192747142</c:v>
                </c:pt>
                <c:pt idx="1">
                  <c:v>7.8849227490676617</c:v>
                </c:pt>
                <c:pt idx="2">
                  <c:v>8.0152040984961168</c:v>
                </c:pt>
                <c:pt idx="3">
                  <c:v>9.2909535452322736</c:v>
                </c:pt>
                <c:pt idx="4">
                  <c:v>8.1300813008130088</c:v>
                </c:pt>
                <c:pt idx="5">
                  <c:v>0</c:v>
                </c:pt>
              </c:numCache>
            </c:numRef>
          </c:val>
          <c:smooth val="0"/>
          <c:extLst>
            <c:ext xmlns:c16="http://schemas.microsoft.com/office/drawing/2014/chart" uri="{C3380CC4-5D6E-409C-BE32-E72D297353CC}">
              <c16:uniqueId val="{00000004-9F75-4E2C-ADF3-789DF7F3FAB1}"/>
            </c:ext>
          </c:extLst>
        </c:ser>
        <c:ser>
          <c:idx val="1"/>
          <c:order val="1"/>
          <c:tx>
            <c:strRef>
              <c:f>Productivity!$C$125</c:f>
              <c:strCache>
                <c:ptCount val="1"/>
                <c:pt idx="0">
                  <c:v> L2 Prdocutivity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Productivity!$A$126:$A$132</c:f>
              <c:strCache>
                <c:ptCount val="6"/>
                <c:pt idx="0">
                  <c:v>9</c:v>
                </c:pt>
                <c:pt idx="1">
                  <c:v>10</c:v>
                </c:pt>
                <c:pt idx="2">
                  <c:v>11</c:v>
                </c:pt>
                <c:pt idx="3">
                  <c:v>12</c:v>
                </c:pt>
                <c:pt idx="4">
                  <c:v>13</c:v>
                </c:pt>
                <c:pt idx="5">
                  <c:v>14</c:v>
                </c:pt>
              </c:strCache>
            </c:strRef>
          </c:cat>
          <c:val>
            <c:numRef>
              <c:f>Productivity!$C$126:$C$132</c:f>
              <c:numCache>
                <c:formatCode>0</c:formatCode>
                <c:ptCount val="6"/>
                <c:pt idx="0">
                  <c:v>15.413211323991993</c:v>
                </c:pt>
                <c:pt idx="1">
                  <c:v>0</c:v>
                </c:pt>
                <c:pt idx="2">
                  <c:v>15.307971014492756</c:v>
                </c:pt>
                <c:pt idx="3">
                  <c:v>10.391061452513968</c:v>
                </c:pt>
                <c:pt idx="4">
                  <c:v>13.5</c:v>
                </c:pt>
                <c:pt idx="5">
                  <c:v>0</c:v>
                </c:pt>
              </c:numCache>
            </c:numRef>
          </c:val>
          <c:smooth val="0"/>
          <c:extLst>
            <c:ext xmlns:c16="http://schemas.microsoft.com/office/drawing/2014/chart" uri="{C3380CC4-5D6E-409C-BE32-E72D297353CC}">
              <c16:uniqueId val="{00000006-9F75-4E2C-ADF3-789DF7F3FAB1}"/>
            </c:ext>
          </c:extLst>
        </c:ser>
        <c:dLbls>
          <c:dLblPos val="t"/>
          <c:showLegendKey val="0"/>
          <c:showVal val="1"/>
          <c:showCatName val="0"/>
          <c:showSerName val="0"/>
          <c:showPercent val="0"/>
          <c:showBubbleSize val="0"/>
        </c:dLbls>
        <c:marker val="1"/>
        <c:smooth val="0"/>
        <c:axId val="1795016527"/>
        <c:axId val="1795014031"/>
      </c:lineChart>
      <c:catAx>
        <c:axId val="179501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4031"/>
        <c:crosses val="autoZero"/>
        <c:auto val="1"/>
        <c:lblAlgn val="ctr"/>
        <c:lblOffset val="100"/>
        <c:noMultiLvlLbl val="0"/>
      </c:catAx>
      <c:valAx>
        <c:axId val="1795014031"/>
        <c:scaling>
          <c:orientation val="minMax"/>
        </c:scaling>
        <c:delete val="1"/>
        <c:axPos val="l"/>
        <c:numFmt formatCode="0" sourceLinked="1"/>
        <c:majorTickMark val="none"/>
        <c:minorTickMark val="none"/>
        <c:tickLblPos val="nextTo"/>
        <c:crossAx val="1795016527"/>
        <c:crosses val="autoZero"/>
        <c:crossBetween val="between"/>
      </c:valAx>
    </c:plotArea>
    <c:legend>
      <c:legendPos val="t"/>
      <c:layout>
        <c:manualLayout>
          <c:xMode val="edge"/>
          <c:yMode val="edge"/>
          <c:x val="0.12376133211176106"/>
          <c:y val="2.7043171327721964E-3"/>
          <c:w val="0.81092156076031896"/>
          <c:h val="0.138889860989598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[Process_Wise_Dashboard.xlsx]Sample%!PivotTable3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L2</a:t>
            </a:r>
            <a:r>
              <a:rPr lang="en-US" sz="1200" baseline="0"/>
              <a:t> - Sample Cases %</a:t>
            </a:r>
            <a:endParaRPr lang="en-US" sz="1200"/>
          </a:p>
        </c:rich>
      </c:tx>
      <c:layout>
        <c:manualLayout>
          <c:xMode val="edge"/>
          <c:yMode val="edge"/>
          <c:x val="2.9233030611684776E-2"/>
          <c:y val="3.41880341880341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27879870941771E-2"/>
          <c:y val="0.1474047154362115"/>
          <c:w val="0.91502918448129689"/>
          <c:h val="0.65898961347780249"/>
        </c:manualLayout>
      </c:layout>
      <c:lineChart>
        <c:grouping val="standard"/>
        <c:varyColors val="0"/>
        <c:ser>
          <c:idx val="0"/>
          <c:order val="0"/>
          <c:tx>
            <c:strRef>
              <c:f>'Sample%'!$B$3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'Sample%'!$A$4:$A$9</c:f>
              <c:strCache>
                <c:ptCount val="5"/>
                <c:pt idx="0">
                  <c:v>10</c:v>
                </c:pt>
                <c:pt idx="1">
                  <c:v>11</c:v>
                </c:pt>
                <c:pt idx="2">
                  <c:v>12</c:v>
                </c:pt>
                <c:pt idx="3">
                  <c:v>13</c:v>
                </c:pt>
                <c:pt idx="4">
                  <c:v>14</c:v>
                </c:pt>
              </c:strCache>
            </c:strRef>
          </c:cat>
          <c:val>
            <c:numRef>
              <c:f>'Sample%'!$B$4:$B$9</c:f>
              <c:numCache>
                <c:formatCode>0%</c:formatCode>
                <c:ptCount val="5"/>
                <c:pt idx="0">
                  <c:v>0.18867024448419797</c:v>
                </c:pt>
                <c:pt idx="1">
                  <c:v>0.17789053352148196</c:v>
                </c:pt>
                <c:pt idx="2">
                  <c:v>0.18034846992493972</c:v>
                </c:pt>
                <c:pt idx="3">
                  <c:v>0.20054155245035768</c:v>
                </c:pt>
                <c:pt idx="4">
                  <c:v>0.24913602298761309</c:v>
                </c:pt>
              </c:numCache>
            </c:numRef>
          </c:val>
          <c:smooth val="0"/>
          <c:extLst>
            <c:ext xmlns:c16="http://schemas.microsoft.com/office/drawing/2014/chart" uri="{C3380CC4-5D6E-409C-BE32-E72D297353CC}">
              <c16:uniqueId val="{00000000-9883-4F95-858E-7FA8C9D41AFC}"/>
            </c:ext>
          </c:extLst>
        </c:ser>
        <c:dLbls>
          <c:dLblPos val="t"/>
          <c:showLegendKey val="0"/>
          <c:showVal val="1"/>
          <c:showCatName val="0"/>
          <c:showSerName val="0"/>
          <c:showPercent val="0"/>
          <c:showBubbleSize val="0"/>
        </c:dLbls>
        <c:marker val="1"/>
        <c:smooth val="0"/>
        <c:axId val="1787634927"/>
        <c:axId val="1787649487"/>
      </c:lineChart>
      <c:catAx>
        <c:axId val="178763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49487"/>
        <c:crosses val="autoZero"/>
        <c:auto val="1"/>
        <c:lblAlgn val="ctr"/>
        <c:lblOffset val="100"/>
        <c:noMultiLvlLbl val="0"/>
      </c:catAx>
      <c:valAx>
        <c:axId val="1787649487"/>
        <c:scaling>
          <c:orientation val="minMax"/>
        </c:scaling>
        <c:delete val="1"/>
        <c:axPos val="l"/>
        <c:numFmt formatCode="0%" sourceLinked="1"/>
        <c:majorTickMark val="none"/>
        <c:minorTickMark val="none"/>
        <c:tickLblPos val="nextTo"/>
        <c:crossAx val="178763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[Process_Wise_Dashboard.xlsx]Sample%!PivotTable5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Total</a:t>
            </a:r>
          </a:p>
        </c:rich>
      </c:tx>
      <c:layout>
        <c:manualLayout>
          <c:xMode val="edge"/>
          <c:yMode val="edge"/>
          <c:x val="2.9233030611684776E-2"/>
          <c:y val="3.4188034188034191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27879870941771E-2"/>
          <c:y val="0.1474047154362115"/>
          <c:w val="0.91502918448129689"/>
          <c:h val="0.65898961347780249"/>
        </c:manualLayout>
      </c:layout>
      <c:lineChart>
        <c:grouping val="standard"/>
        <c:varyColors val="0"/>
        <c:ser>
          <c:idx val="0"/>
          <c:order val="0"/>
          <c:tx>
            <c:strRef>
              <c:f>'Sample%'!$B$17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'Sample%'!$A$18:$A$23</c:f>
              <c:strCache>
                <c:ptCount val="5"/>
                <c:pt idx="0">
                  <c:v>10</c:v>
                </c:pt>
                <c:pt idx="1">
                  <c:v>11</c:v>
                </c:pt>
                <c:pt idx="2">
                  <c:v>12</c:v>
                </c:pt>
                <c:pt idx="3">
                  <c:v>13</c:v>
                </c:pt>
                <c:pt idx="4">
                  <c:v>14</c:v>
                </c:pt>
              </c:strCache>
            </c:strRef>
          </c:cat>
          <c:val>
            <c:numRef>
              <c:f>'Sample%'!$B$18:$B$23</c:f>
              <c:numCache>
                <c:formatCode>0%</c:formatCode>
                <c:ptCount val="5"/>
                <c:pt idx="0">
                  <c:v>0.77564102564102566</c:v>
                </c:pt>
                <c:pt idx="1">
                  <c:v>1.0564853556485356</c:v>
                </c:pt>
                <c:pt idx="2">
                  <c:v>0.81988742964352723</c:v>
                </c:pt>
                <c:pt idx="3">
                  <c:v>0.97134238310708898</c:v>
                </c:pt>
                <c:pt idx="4">
                  <c:v>0.587516960651289</c:v>
                </c:pt>
              </c:numCache>
            </c:numRef>
          </c:val>
          <c:smooth val="0"/>
          <c:extLst>
            <c:ext xmlns:c16="http://schemas.microsoft.com/office/drawing/2014/chart" uri="{C3380CC4-5D6E-409C-BE32-E72D297353CC}">
              <c16:uniqueId val="{00000004-5967-44AE-A812-A24058B5E058}"/>
            </c:ext>
          </c:extLst>
        </c:ser>
        <c:dLbls>
          <c:dLblPos val="t"/>
          <c:showLegendKey val="0"/>
          <c:showVal val="1"/>
          <c:showCatName val="0"/>
          <c:showSerName val="0"/>
          <c:showPercent val="0"/>
          <c:showBubbleSize val="0"/>
        </c:dLbls>
        <c:marker val="1"/>
        <c:smooth val="0"/>
        <c:axId val="1787634927"/>
        <c:axId val="1787649487"/>
      </c:lineChart>
      <c:catAx>
        <c:axId val="178763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49487"/>
        <c:crosses val="autoZero"/>
        <c:auto val="1"/>
        <c:lblAlgn val="ctr"/>
        <c:lblOffset val="100"/>
        <c:noMultiLvlLbl val="0"/>
      </c:catAx>
      <c:valAx>
        <c:axId val="1787649487"/>
        <c:scaling>
          <c:orientation val="minMax"/>
        </c:scaling>
        <c:delete val="1"/>
        <c:axPos val="l"/>
        <c:numFmt formatCode="0%" sourceLinked="1"/>
        <c:majorTickMark val="none"/>
        <c:minorTickMark val="none"/>
        <c:tickLblPos val="nextTo"/>
        <c:crossAx val="178763492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[Process_Wise_Dashboard.xlsx]Sample%!PivotTable10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Total</a:t>
            </a:r>
          </a:p>
        </c:rich>
      </c:tx>
      <c:layout>
        <c:manualLayout>
          <c:xMode val="edge"/>
          <c:yMode val="edge"/>
          <c:x val="2.9233030611684776E-2"/>
          <c:y val="3.4188034188034191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27879870941771E-2"/>
          <c:y val="0.1474047154362115"/>
          <c:w val="0.91502918448129689"/>
          <c:h val="0.65898961347780249"/>
        </c:manualLayout>
      </c:layout>
      <c:lineChart>
        <c:grouping val="standard"/>
        <c:varyColors val="0"/>
        <c:ser>
          <c:idx val="0"/>
          <c:order val="0"/>
          <c:tx>
            <c:strRef>
              <c:f>'Sample%'!$B$36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'Sample%'!$A$37:$A$43</c:f>
              <c:strCache>
                <c:ptCount val="6"/>
                <c:pt idx="0">
                  <c:v>9</c:v>
                </c:pt>
                <c:pt idx="1">
                  <c:v>10</c:v>
                </c:pt>
                <c:pt idx="2">
                  <c:v>11</c:v>
                </c:pt>
                <c:pt idx="3">
                  <c:v>12</c:v>
                </c:pt>
                <c:pt idx="4">
                  <c:v>13</c:v>
                </c:pt>
                <c:pt idx="5">
                  <c:v>14</c:v>
                </c:pt>
              </c:strCache>
            </c:strRef>
          </c:cat>
          <c:val>
            <c:numRef>
              <c:f>'Sample%'!$B$37:$B$43</c:f>
              <c:numCache>
                <c:formatCode>0%</c:formatCode>
                <c:ptCount val="6"/>
                <c:pt idx="0">
                  <c:v>0.19643580396921831</c:v>
                </c:pt>
                <c:pt idx="1">
                  <c:v>0.25609756097560976</c:v>
                </c:pt>
                <c:pt idx="2">
                  <c:v>0</c:v>
                </c:pt>
                <c:pt idx="3">
                  <c:v>0</c:v>
                </c:pt>
                <c:pt idx="4">
                  <c:v>0</c:v>
                </c:pt>
                <c:pt idx="5">
                  <c:v>0</c:v>
                </c:pt>
              </c:numCache>
            </c:numRef>
          </c:val>
          <c:smooth val="0"/>
          <c:extLst>
            <c:ext xmlns:c16="http://schemas.microsoft.com/office/drawing/2014/chart" uri="{C3380CC4-5D6E-409C-BE32-E72D297353CC}">
              <c16:uniqueId val="{00000003-B134-40EC-8F1D-EFFA9D0E5484}"/>
            </c:ext>
          </c:extLst>
        </c:ser>
        <c:dLbls>
          <c:dLblPos val="t"/>
          <c:showLegendKey val="0"/>
          <c:showVal val="1"/>
          <c:showCatName val="0"/>
          <c:showSerName val="0"/>
          <c:showPercent val="0"/>
          <c:showBubbleSize val="0"/>
        </c:dLbls>
        <c:marker val="1"/>
        <c:smooth val="0"/>
        <c:axId val="1787634927"/>
        <c:axId val="1787649487"/>
      </c:lineChart>
      <c:catAx>
        <c:axId val="178763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49487"/>
        <c:crosses val="autoZero"/>
        <c:auto val="1"/>
        <c:lblAlgn val="ctr"/>
        <c:lblOffset val="100"/>
        <c:noMultiLvlLbl val="0"/>
      </c:catAx>
      <c:valAx>
        <c:axId val="1787649487"/>
        <c:scaling>
          <c:orientation val="minMax"/>
        </c:scaling>
        <c:delete val="1"/>
        <c:axPos val="l"/>
        <c:numFmt formatCode="0%" sourceLinked="1"/>
        <c:majorTickMark val="none"/>
        <c:minorTickMark val="none"/>
        <c:tickLblPos val="nextTo"/>
        <c:crossAx val="178763492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[Process_Wise_Dashboard.xlsx]Time Utilization!PivotTable6</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342342777525351E-2"/>
          <c:y val="0.22944222072580134"/>
          <c:w val="0.93974774706388875"/>
          <c:h val="0.5451986498751511"/>
        </c:manualLayout>
      </c:layout>
      <c:barChart>
        <c:barDir val="col"/>
        <c:grouping val="clustered"/>
        <c:varyColors val="0"/>
        <c:ser>
          <c:idx val="0"/>
          <c:order val="0"/>
          <c:tx>
            <c:strRef>
              <c:f>'Time Utilization'!$B$18</c:f>
              <c:strCache>
                <c:ptCount val="1"/>
                <c:pt idx="0">
                  <c:v> L1 Time Utilization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Utilization'!$A$19:$A$24</c:f>
              <c:strCache>
                <c:ptCount val="5"/>
                <c:pt idx="0">
                  <c:v>10</c:v>
                </c:pt>
                <c:pt idx="1">
                  <c:v>11</c:v>
                </c:pt>
                <c:pt idx="2">
                  <c:v>12</c:v>
                </c:pt>
                <c:pt idx="3">
                  <c:v>13</c:v>
                </c:pt>
                <c:pt idx="4">
                  <c:v>14</c:v>
                </c:pt>
              </c:strCache>
            </c:strRef>
          </c:cat>
          <c:val>
            <c:numRef>
              <c:f>'Time Utilization'!$B$19:$B$24</c:f>
              <c:numCache>
                <c:formatCode>General</c:formatCode>
                <c:ptCount val="5"/>
                <c:pt idx="0">
                  <c:v>161.69</c:v>
                </c:pt>
                <c:pt idx="1">
                  <c:v>138.83000000000001</c:v>
                </c:pt>
                <c:pt idx="2">
                  <c:v>131.09</c:v>
                </c:pt>
                <c:pt idx="3">
                  <c:v>169.01</c:v>
                </c:pt>
                <c:pt idx="4">
                  <c:v>276.26</c:v>
                </c:pt>
              </c:numCache>
            </c:numRef>
          </c:val>
          <c:extLst>
            <c:ext xmlns:c16="http://schemas.microsoft.com/office/drawing/2014/chart" uri="{C3380CC4-5D6E-409C-BE32-E72D297353CC}">
              <c16:uniqueId val="{0000000E-0BDB-4C94-9A8F-6390FCC984A7}"/>
            </c:ext>
          </c:extLst>
        </c:ser>
        <c:ser>
          <c:idx val="1"/>
          <c:order val="1"/>
          <c:tx>
            <c:strRef>
              <c:f>'Time Utilization'!$C$18</c:f>
              <c:strCache>
                <c:ptCount val="1"/>
                <c:pt idx="0">
                  <c:v> L2 Time Utilization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 Utilization'!$A$19:$A$24</c:f>
              <c:strCache>
                <c:ptCount val="5"/>
                <c:pt idx="0">
                  <c:v>10</c:v>
                </c:pt>
                <c:pt idx="1">
                  <c:v>11</c:v>
                </c:pt>
                <c:pt idx="2">
                  <c:v>12</c:v>
                </c:pt>
                <c:pt idx="3">
                  <c:v>13</c:v>
                </c:pt>
                <c:pt idx="4">
                  <c:v>14</c:v>
                </c:pt>
              </c:strCache>
            </c:strRef>
          </c:cat>
          <c:val>
            <c:numRef>
              <c:f>'Time Utilization'!$C$19:$C$24</c:f>
              <c:numCache>
                <c:formatCode>General</c:formatCode>
                <c:ptCount val="5"/>
                <c:pt idx="0">
                  <c:v>85.76</c:v>
                </c:pt>
                <c:pt idx="1">
                  <c:v>73.88</c:v>
                </c:pt>
                <c:pt idx="2">
                  <c:v>82.22</c:v>
                </c:pt>
                <c:pt idx="3">
                  <c:v>102.26</c:v>
                </c:pt>
                <c:pt idx="4">
                  <c:v>133.72999999999999</c:v>
                </c:pt>
              </c:numCache>
            </c:numRef>
          </c:val>
          <c:extLst>
            <c:ext xmlns:c16="http://schemas.microsoft.com/office/drawing/2014/chart" uri="{C3380CC4-5D6E-409C-BE32-E72D297353CC}">
              <c16:uniqueId val="{00000010-0BDB-4C94-9A8F-6390FCC984A7}"/>
            </c:ext>
          </c:extLst>
        </c:ser>
        <c:dLbls>
          <c:dLblPos val="outEnd"/>
          <c:showLegendKey val="0"/>
          <c:showVal val="1"/>
          <c:showCatName val="0"/>
          <c:showSerName val="0"/>
          <c:showPercent val="0"/>
          <c:showBubbleSize val="0"/>
        </c:dLbls>
        <c:gapWidth val="100"/>
        <c:overlap val="-24"/>
        <c:axId val="1685554944"/>
        <c:axId val="1685553280"/>
      </c:barChart>
      <c:catAx>
        <c:axId val="16855549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553280"/>
        <c:crosses val="autoZero"/>
        <c:auto val="1"/>
        <c:lblAlgn val="ctr"/>
        <c:lblOffset val="100"/>
        <c:noMultiLvlLbl val="0"/>
      </c:catAx>
      <c:valAx>
        <c:axId val="1685553280"/>
        <c:scaling>
          <c:orientation val="minMax"/>
        </c:scaling>
        <c:delete val="1"/>
        <c:axPos val="l"/>
        <c:numFmt formatCode="General" sourceLinked="1"/>
        <c:majorTickMark val="none"/>
        <c:minorTickMark val="none"/>
        <c:tickLblPos val="nextTo"/>
        <c:crossAx val="1685554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lumMod val="9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[Process_Wise_Dashboard.xlsx]Sample%!PivotTable14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Total</a:t>
            </a:r>
          </a:p>
        </c:rich>
      </c:tx>
      <c:layout>
        <c:manualLayout>
          <c:xMode val="edge"/>
          <c:yMode val="edge"/>
          <c:x val="2.9233030611684776E-2"/>
          <c:y val="3.4188034188034191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27879870941771E-2"/>
          <c:y val="0.1474047154362115"/>
          <c:w val="0.91502918448129689"/>
          <c:h val="0.65898961347780249"/>
        </c:manualLayout>
      </c:layout>
      <c:lineChart>
        <c:grouping val="standard"/>
        <c:varyColors val="0"/>
        <c:ser>
          <c:idx val="0"/>
          <c:order val="0"/>
          <c:tx>
            <c:strRef>
              <c:f>'Sample%'!$B$53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'Sample%'!$A$54:$A$65</c:f>
              <c:strCache>
                <c:ptCount val="11"/>
                <c:pt idx="0">
                  <c:v>1</c:v>
                </c:pt>
                <c:pt idx="1">
                  <c:v>2</c:v>
                </c:pt>
                <c:pt idx="2">
                  <c:v>3</c:v>
                </c:pt>
                <c:pt idx="3">
                  <c:v>4</c:v>
                </c:pt>
                <c:pt idx="4">
                  <c:v>5</c:v>
                </c:pt>
                <c:pt idx="5">
                  <c:v>6</c:v>
                </c:pt>
                <c:pt idx="6">
                  <c:v>7</c:v>
                </c:pt>
                <c:pt idx="7">
                  <c:v>8</c:v>
                </c:pt>
                <c:pt idx="8">
                  <c:v>9</c:v>
                </c:pt>
                <c:pt idx="9">
                  <c:v>10</c:v>
                </c:pt>
                <c:pt idx="10">
                  <c:v>(blank)</c:v>
                </c:pt>
              </c:strCache>
            </c:strRef>
          </c:cat>
          <c:val>
            <c:numRef>
              <c:f>'Sample%'!$B$54:$B$65</c:f>
              <c:numCache>
                <c:formatCode>0%</c:formatCode>
                <c:ptCount val="11"/>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17C1-4B18-95BD-F1B059283DB8}"/>
            </c:ext>
          </c:extLst>
        </c:ser>
        <c:dLbls>
          <c:dLblPos val="t"/>
          <c:showLegendKey val="0"/>
          <c:showVal val="1"/>
          <c:showCatName val="0"/>
          <c:showSerName val="0"/>
          <c:showPercent val="0"/>
          <c:showBubbleSize val="0"/>
        </c:dLbls>
        <c:marker val="1"/>
        <c:smooth val="0"/>
        <c:axId val="1787634927"/>
        <c:axId val="1787649487"/>
      </c:lineChart>
      <c:catAx>
        <c:axId val="178763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49487"/>
        <c:crosses val="autoZero"/>
        <c:auto val="1"/>
        <c:lblAlgn val="ctr"/>
        <c:lblOffset val="100"/>
        <c:noMultiLvlLbl val="0"/>
      </c:catAx>
      <c:valAx>
        <c:axId val="1787649487"/>
        <c:scaling>
          <c:orientation val="minMax"/>
        </c:scaling>
        <c:delete val="1"/>
        <c:axPos val="l"/>
        <c:numFmt formatCode="0%" sourceLinked="1"/>
        <c:majorTickMark val="none"/>
        <c:minorTickMark val="none"/>
        <c:tickLblPos val="nextTo"/>
        <c:crossAx val="178763492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[Process_Wise_Dashboard.xlsx]Sample%!PivotTable4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Total</a:t>
            </a:r>
          </a:p>
        </c:rich>
      </c:tx>
      <c:layout>
        <c:manualLayout>
          <c:xMode val="edge"/>
          <c:yMode val="edge"/>
          <c:x val="2.9233030611684776E-2"/>
          <c:y val="3.4188034188034191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27879870941771E-2"/>
          <c:y val="0.1474047154362115"/>
          <c:w val="0.91502918448129689"/>
          <c:h val="0.65898961347780249"/>
        </c:manualLayout>
      </c:layout>
      <c:lineChart>
        <c:grouping val="standard"/>
        <c:varyColors val="0"/>
        <c:ser>
          <c:idx val="0"/>
          <c:order val="0"/>
          <c:tx>
            <c:strRef>
              <c:f>'Sample%'!$B$73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'Sample%'!$A$74:$A$79</c:f>
              <c:strCache>
                <c:ptCount val="5"/>
                <c:pt idx="0">
                  <c:v>10</c:v>
                </c:pt>
                <c:pt idx="1">
                  <c:v>11</c:v>
                </c:pt>
                <c:pt idx="2">
                  <c:v>12</c:v>
                </c:pt>
                <c:pt idx="3">
                  <c:v>13</c:v>
                </c:pt>
                <c:pt idx="4">
                  <c:v>14</c:v>
                </c:pt>
              </c:strCache>
            </c:strRef>
          </c:cat>
          <c:val>
            <c:numRef>
              <c:f>'Sample%'!$B$74:$B$79</c:f>
              <c:numCache>
                <c:formatCode>0%</c:formatCode>
                <c:ptCount val="5"/>
                <c:pt idx="0">
                  <c:v>0</c:v>
                </c:pt>
                <c:pt idx="1">
                  <c:v>0.46134935809888011</c:v>
                </c:pt>
                <c:pt idx="2">
                  <c:v>0.50085984522785898</c:v>
                </c:pt>
                <c:pt idx="3">
                  <c:v>0.94139886578449905</c:v>
                </c:pt>
                <c:pt idx="4">
                  <c:v>0.83087184373511191</c:v>
                </c:pt>
              </c:numCache>
            </c:numRef>
          </c:val>
          <c:smooth val="0"/>
          <c:extLst>
            <c:ext xmlns:c16="http://schemas.microsoft.com/office/drawing/2014/chart" uri="{C3380CC4-5D6E-409C-BE32-E72D297353CC}">
              <c16:uniqueId val="{00000003-86D0-419F-8A14-E354290E6955}"/>
            </c:ext>
          </c:extLst>
        </c:ser>
        <c:dLbls>
          <c:dLblPos val="t"/>
          <c:showLegendKey val="0"/>
          <c:showVal val="1"/>
          <c:showCatName val="0"/>
          <c:showSerName val="0"/>
          <c:showPercent val="0"/>
          <c:showBubbleSize val="0"/>
        </c:dLbls>
        <c:marker val="1"/>
        <c:smooth val="0"/>
        <c:axId val="1787634927"/>
        <c:axId val="1787649487"/>
      </c:lineChart>
      <c:catAx>
        <c:axId val="178763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49487"/>
        <c:crosses val="autoZero"/>
        <c:auto val="1"/>
        <c:lblAlgn val="ctr"/>
        <c:lblOffset val="100"/>
        <c:noMultiLvlLbl val="0"/>
      </c:catAx>
      <c:valAx>
        <c:axId val="1787649487"/>
        <c:scaling>
          <c:orientation val="minMax"/>
        </c:scaling>
        <c:delete val="1"/>
        <c:axPos val="l"/>
        <c:numFmt formatCode="0%" sourceLinked="1"/>
        <c:majorTickMark val="none"/>
        <c:minorTickMark val="none"/>
        <c:tickLblPos val="nextTo"/>
        <c:crossAx val="178763492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[Process_Wise_Dashboard.xlsx]Sample%!PivotTable9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Total</a:t>
            </a:r>
          </a:p>
        </c:rich>
      </c:tx>
      <c:layout>
        <c:manualLayout>
          <c:xMode val="edge"/>
          <c:yMode val="edge"/>
          <c:x val="2.9233030611684776E-2"/>
          <c:y val="3.4188034188034191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27879870941771E-2"/>
          <c:y val="0.1474047154362115"/>
          <c:w val="0.91502918448129689"/>
          <c:h val="0.65898961347780249"/>
        </c:manualLayout>
      </c:layout>
      <c:lineChart>
        <c:grouping val="standard"/>
        <c:varyColors val="0"/>
        <c:ser>
          <c:idx val="0"/>
          <c:order val="0"/>
          <c:tx>
            <c:strRef>
              <c:f>'Sample%'!$B$90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'Sample%'!$A$91:$A$96</c:f>
              <c:strCache>
                <c:ptCount val="5"/>
                <c:pt idx="0">
                  <c:v>9</c:v>
                </c:pt>
                <c:pt idx="1">
                  <c:v>10</c:v>
                </c:pt>
                <c:pt idx="2">
                  <c:v>11</c:v>
                </c:pt>
                <c:pt idx="3">
                  <c:v>13</c:v>
                </c:pt>
                <c:pt idx="4">
                  <c:v>14</c:v>
                </c:pt>
              </c:strCache>
            </c:strRef>
          </c:cat>
          <c:val>
            <c:numRef>
              <c:f>'Sample%'!$B$91:$B$96</c:f>
              <c:numCache>
                <c:formatCode>0%</c:formatCode>
                <c:ptCount val="5"/>
                <c:pt idx="0">
                  <c:v>0.37490476469554007</c:v>
                </c:pt>
                <c:pt idx="1">
                  <c:v>0.37375033774655497</c:v>
                </c:pt>
                <c:pt idx="2">
                  <c:v>0.35572454583861429</c:v>
                </c:pt>
                <c:pt idx="3">
                  <c:v>0.53416050266443971</c:v>
                </c:pt>
                <c:pt idx="4">
                  <c:v>0.38399420806415685</c:v>
                </c:pt>
              </c:numCache>
            </c:numRef>
          </c:val>
          <c:smooth val="0"/>
          <c:extLst>
            <c:ext xmlns:c16="http://schemas.microsoft.com/office/drawing/2014/chart" uri="{C3380CC4-5D6E-409C-BE32-E72D297353CC}">
              <c16:uniqueId val="{00000003-3A39-4B8E-9C55-EEF0F56310F2}"/>
            </c:ext>
          </c:extLst>
        </c:ser>
        <c:dLbls>
          <c:dLblPos val="t"/>
          <c:showLegendKey val="0"/>
          <c:showVal val="1"/>
          <c:showCatName val="0"/>
          <c:showSerName val="0"/>
          <c:showPercent val="0"/>
          <c:showBubbleSize val="0"/>
        </c:dLbls>
        <c:marker val="1"/>
        <c:smooth val="0"/>
        <c:axId val="1787634927"/>
        <c:axId val="1787649487"/>
      </c:lineChart>
      <c:catAx>
        <c:axId val="178763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49487"/>
        <c:crosses val="autoZero"/>
        <c:auto val="1"/>
        <c:lblAlgn val="ctr"/>
        <c:lblOffset val="100"/>
        <c:noMultiLvlLbl val="0"/>
      </c:catAx>
      <c:valAx>
        <c:axId val="1787649487"/>
        <c:scaling>
          <c:orientation val="minMax"/>
        </c:scaling>
        <c:delete val="1"/>
        <c:axPos val="l"/>
        <c:numFmt formatCode="0%" sourceLinked="1"/>
        <c:majorTickMark val="none"/>
        <c:minorTickMark val="none"/>
        <c:tickLblPos val="nextTo"/>
        <c:crossAx val="178763492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[Process_Wise_Dashboard.xlsx]Sample%!PivotTable13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Total</a:t>
            </a:r>
          </a:p>
        </c:rich>
      </c:tx>
      <c:layout>
        <c:manualLayout>
          <c:xMode val="edge"/>
          <c:yMode val="edge"/>
          <c:x val="2.9233030611684776E-2"/>
          <c:y val="3.4188034188034191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27879870941771E-2"/>
          <c:y val="0.1474047154362115"/>
          <c:w val="0.91502918448129689"/>
          <c:h val="0.65898961347780249"/>
        </c:manualLayout>
      </c:layout>
      <c:lineChart>
        <c:grouping val="standard"/>
        <c:varyColors val="0"/>
        <c:ser>
          <c:idx val="0"/>
          <c:order val="0"/>
          <c:tx>
            <c:strRef>
              <c:f>'Sample%'!$B$107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'Sample%'!$A$108:$A$114</c:f>
              <c:strCache>
                <c:ptCount val="6"/>
                <c:pt idx="0">
                  <c:v>9</c:v>
                </c:pt>
                <c:pt idx="1">
                  <c:v>10</c:v>
                </c:pt>
                <c:pt idx="2">
                  <c:v>11</c:v>
                </c:pt>
                <c:pt idx="3">
                  <c:v>12</c:v>
                </c:pt>
                <c:pt idx="4">
                  <c:v>13</c:v>
                </c:pt>
                <c:pt idx="5">
                  <c:v>14</c:v>
                </c:pt>
              </c:strCache>
            </c:strRef>
          </c:cat>
          <c:val>
            <c:numRef>
              <c:f>'Sample%'!$B$108:$B$114</c:f>
              <c:numCache>
                <c:formatCode>0%</c:formatCode>
                <c:ptCount val="6"/>
                <c:pt idx="0">
                  <c:v>0.16924664602683179</c:v>
                </c:pt>
                <c:pt idx="1">
                  <c:v>0.58976157082748948</c:v>
                </c:pt>
                <c:pt idx="2">
                  <c:v>0.32570556826849734</c:v>
                </c:pt>
                <c:pt idx="3">
                  <c:v>0.46559206447613144</c:v>
                </c:pt>
                <c:pt idx="4">
                  <c:v>0.53190184049079758</c:v>
                </c:pt>
                <c:pt idx="5">
                  <c:v>1.1984861227922623</c:v>
                </c:pt>
              </c:numCache>
            </c:numRef>
          </c:val>
          <c:smooth val="0"/>
          <c:extLst>
            <c:ext xmlns:c16="http://schemas.microsoft.com/office/drawing/2014/chart" uri="{C3380CC4-5D6E-409C-BE32-E72D297353CC}">
              <c16:uniqueId val="{00000003-AAF7-4154-88F1-5D3B7BEC1A42}"/>
            </c:ext>
          </c:extLst>
        </c:ser>
        <c:dLbls>
          <c:dLblPos val="t"/>
          <c:showLegendKey val="0"/>
          <c:showVal val="1"/>
          <c:showCatName val="0"/>
          <c:showSerName val="0"/>
          <c:showPercent val="0"/>
          <c:showBubbleSize val="0"/>
        </c:dLbls>
        <c:marker val="1"/>
        <c:smooth val="0"/>
        <c:axId val="1787634927"/>
        <c:axId val="1787649487"/>
      </c:lineChart>
      <c:catAx>
        <c:axId val="178763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49487"/>
        <c:crosses val="autoZero"/>
        <c:auto val="1"/>
        <c:lblAlgn val="ctr"/>
        <c:lblOffset val="100"/>
        <c:noMultiLvlLbl val="0"/>
      </c:catAx>
      <c:valAx>
        <c:axId val="1787649487"/>
        <c:scaling>
          <c:orientation val="minMax"/>
        </c:scaling>
        <c:delete val="1"/>
        <c:axPos val="l"/>
        <c:numFmt formatCode="0%" sourceLinked="1"/>
        <c:majorTickMark val="none"/>
        <c:minorTickMark val="none"/>
        <c:tickLblPos val="nextTo"/>
        <c:crossAx val="178763492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[Process_Wise_Dashboard.xlsx]Sample%!PivotTable17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Total</a:t>
            </a:r>
          </a:p>
        </c:rich>
      </c:tx>
      <c:layout>
        <c:manualLayout>
          <c:xMode val="edge"/>
          <c:yMode val="edge"/>
          <c:x val="2.9233030611684776E-2"/>
          <c:y val="3.4188034188034191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27879870941771E-2"/>
          <c:y val="0.1474047154362115"/>
          <c:w val="0.91502918448129689"/>
          <c:h val="0.65898961347780249"/>
        </c:manualLayout>
      </c:layout>
      <c:lineChart>
        <c:grouping val="standard"/>
        <c:varyColors val="0"/>
        <c:ser>
          <c:idx val="0"/>
          <c:order val="0"/>
          <c:tx>
            <c:strRef>
              <c:f>'Sample%'!$B$124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'Sample%'!$A$125:$A$131</c:f>
              <c:strCache>
                <c:ptCount val="6"/>
                <c:pt idx="0">
                  <c:v>9</c:v>
                </c:pt>
                <c:pt idx="1">
                  <c:v>10</c:v>
                </c:pt>
                <c:pt idx="2">
                  <c:v>11</c:v>
                </c:pt>
                <c:pt idx="3">
                  <c:v>12</c:v>
                </c:pt>
                <c:pt idx="4">
                  <c:v>13</c:v>
                </c:pt>
                <c:pt idx="5">
                  <c:v>14</c:v>
                </c:pt>
              </c:strCache>
            </c:strRef>
          </c:cat>
          <c:val>
            <c:numRef>
              <c:f>'Sample%'!$B$125:$B$131</c:f>
              <c:numCache>
                <c:formatCode>0%</c:formatCode>
                <c:ptCount val="6"/>
                <c:pt idx="0">
                  <c:v>0.99630314232902029</c:v>
                </c:pt>
                <c:pt idx="1">
                  <c:v>0</c:v>
                </c:pt>
                <c:pt idx="2">
                  <c:v>0.34845360824742266</c:v>
                </c:pt>
                <c:pt idx="3">
                  <c:v>1.2236842105263157</c:v>
                </c:pt>
                <c:pt idx="4">
                  <c:v>2.7</c:v>
                </c:pt>
                <c:pt idx="5">
                  <c:v>0</c:v>
                </c:pt>
              </c:numCache>
            </c:numRef>
          </c:val>
          <c:smooth val="0"/>
          <c:extLst>
            <c:ext xmlns:c16="http://schemas.microsoft.com/office/drawing/2014/chart" uri="{C3380CC4-5D6E-409C-BE32-E72D297353CC}">
              <c16:uniqueId val="{00000003-9C43-4BCB-B7C0-4832B1F6B1E9}"/>
            </c:ext>
          </c:extLst>
        </c:ser>
        <c:dLbls>
          <c:dLblPos val="t"/>
          <c:showLegendKey val="0"/>
          <c:showVal val="1"/>
          <c:showCatName val="0"/>
          <c:showSerName val="0"/>
          <c:showPercent val="0"/>
          <c:showBubbleSize val="0"/>
        </c:dLbls>
        <c:marker val="1"/>
        <c:smooth val="0"/>
        <c:axId val="1787634927"/>
        <c:axId val="1787649487"/>
      </c:lineChart>
      <c:catAx>
        <c:axId val="178763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49487"/>
        <c:crosses val="autoZero"/>
        <c:auto val="1"/>
        <c:lblAlgn val="ctr"/>
        <c:lblOffset val="100"/>
        <c:noMultiLvlLbl val="0"/>
      </c:catAx>
      <c:valAx>
        <c:axId val="1787649487"/>
        <c:scaling>
          <c:orientation val="minMax"/>
        </c:scaling>
        <c:delete val="1"/>
        <c:axPos val="l"/>
        <c:numFmt formatCode="0%" sourceLinked="1"/>
        <c:majorTickMark val="none"/>
        <c:minorTickMark val="none"/>
        <c:tickLblPos val="nextTo"/>
        <c:crossAx val="178763492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[Process_Wise_Dashboard.xlsx]Productivity!PivotTable4</c:name>
    <c:fmtId val="4"/>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031847133757961E-2"/>
          <c:y val="0.15616312666799007"/>
          <c:w val="0.92993630573248409"/>
          <c:h val="0.6286922958159642"/>
        </c:manualLayout>
      </c:layout>
      <c:lineChart>
        <c:grouping val="standard"/>
        <c:varyColors val="0"/>
        <c:ser>
          <c:idx val="0"/>
          <c:order val="0"/>
          <c:tx>
            <c:strRef>
              <c:f>Productivity!$B$17</c:f>
              <c:strCache>
                <c:ptCount val="1"/>
                <c:pt idx="0">
                  <c:v> L1 Productivity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Productivity!$A$18:$A$23</c:f>
              <c:strCache>
                <c:ptCount val="5"/>
                <c:pt idx="0">
                  <c:v>10</c:v>
                </c:pt>
                <c:pt idx="1">
                  <c:v>11</c:v>
                </c:pt>
                <c:pt idx="2">
                  <c:v>12</c:v>
                </c:pt>
                <c:pt idx="3">
                  <c:v>13</c:v>
                </c:pt>
                <c:pt idx="4">
                  <c:v>14</c:v>
                </c:pt>
              </c:strCache>
            </c:strRef>
          </c:cat>
          <c:val>
            <c:numRef>
              <c:f>Productivity!$B$18:$B$23</c:f>
              <c:numCache>
                <c:formatCode>0</c:formatCode>
                <c:ptCount val="5"/>
                <c:pt idx="0">
                  <c:v>3.8592368111818915</c:v>
                </c:pt>
                <c:pt idx="1">
                  <c:v>3.4430598573795286</c:v>
                </c:pt>
                <c:pt idx="2">
                  <c:v>4.0659089175375698</c:v>
                </c:pt>
                <c:pt idx="3">
                  <c:v>3.9228448020827171</c:v>
                </c:pt>
                <c:pt idx="4">
                  <c:v>5.3355534641279956</c:v>
                </c:pt>
              </c:numCache>
            </c:numRef>
          </c:val>
          <c:smooth val="0"/>
          <c:extLst>
            <c:ext xmlns:c16="http://schemas.microsoft.com/office/drawing/2014/chart" uri="{C3380CC4-5D6E-409C-BE32-E72D297353CC}">
              <c16:uniqueId val="{00000006-7E9E-45EA-AC71-5EF2EFC7290E}"/>
            </c:ext>
          </c:extLst>
        </c:ser>
        <c:ser>
          <c:idx val="1"/>
          <c:order val="1"/>
          <c:tx>
            <c:strRef>
              <c:f>Productivity!$C$17</c:f>
              <c:strCache>
                <c:ptCount val="1"/>
                <c:pt idx="0">
                  <c:v> L2 Prdocutivity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Productivity!$A$18:$A$23</c:f>
              <c:strCache>
                <c:ptCount val="5"/>
                <c:pt idx="0">
                  <c:v>10</c:v>
                </c:pt>
                <c:pt idx="1">
                  <c:v>11</c:v>
                </c:pt>
                <c:pt idx="2">
                  <c:v>12</c:v>
                </c:pt>
                <c:pt idx="3">
                  <c:v>13</c:v>
                </c:pt>
                <c:pt idx="4">
                  <c:v>14</c:v>
                </c:pt>
              </c:strCache>
            </c:strRef>
          </c:cat>
          <c:val>
            <c:numRef>
              <c:f>Productivity!$C$18:$C$23</c:f>
              <c:numCache>
                <c:formatCode>0</c:formatCode>
                <c:ptCount val="5"/>
                <c:pt idx="0">
                  <c:v>5.6436567164179099</c:v>
                </c:pt>
                <c:pt idx="1">
                  <c:v>6.835408770979968</c:v>
                </c:pt>
                <c:pt idx="2">
                  <c:v>5.3150085137436145</c:v>
                </c:pt>
                <c:pt idx="3">
                  <c:v>6.2976725992567957</c:v>
                </c:pt>
                <c:pt idx="4">
                  <c:v>6.475734689299335</c:v>
                </c:pt>
              </c:numCache>
            </c:numRef>
          </c:val>
          <c:smooth val="0"/>
          <c:extLst>
            <c:ext xmlns:c16="http://schemas.microsoft.com/office/drawing/2014/chart" uri="{C3380CC4-5D6E-409C-BE32-E72D297353CC}">
              <c16:uniqueId val="{00000008-7E9E-45EA-AC71-5EF2EFC7290E}"/>
            </c:ext>
          </c:extLst>
        </c:ser>
        <c:dLbls>
          <c:dLblPos val="t"/>
          <c:showLegendKey val="0"/>
          <c:showVal val="1"/>
          <c:showCatName val="0"/>
          <c:showSerName val="0"/>
          <c:showPercent val="0"/>
          <c:showBubbleSize val="0"/>
        </c:dLbls>
        <c:marker val="1"/>
        <c:smooth val="0"/>
        <c:axId val="1795016527"/>
        <c:axId val="1795014031"/>
      </c:lineChart>
      <c:catAx>
        <c:axId val="179501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4031"/>
        <c:crosses val="autoZero"/>
        <c:auto val="1"/>
        <c:lblAlgn val="ctr"/>
        <c:lblOffset val="100"/>
        <c:noMultiLvlLbl val="0"/>
      </c:catAx>
      <c:valAx>
        <c:axId val="1795014031"/>
        <c:scaling>
          <c:orientation val="minMax"/>
        </c:scaling>
        <c:delete val="1"/>
        <c:axPos val="l"/>
        <c:numFmt formatCode="0" sourceLinked="1"/>
        <c:majorTickMark val="none"/>
        <c:minorTickMark val="none"/>
        <c:tickLblPos val="nextTo"/>
        <c:crossAx val="1795016527"/>
        <c:crosses val="autoZero"/>
        <c:crossBetween val="between"/>
      </c:valAx>
      <c:spPr>
        <a:noFill/>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[Process_Wise_Dashboard.xlsx]Sample%!PivotTable5</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0" i="0" baseline="0">
                <a:effectLst/>
              </a:rPr>
              <a:t>L2 - Sample Cases %</a:t>
            </a:r>
            <a:endParaRPr lang="en-US" sz="12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en-US" sz="1200"/>
          </a:p>
        </c:rich>
      </c:tx>
      <c:layout>
        <c:manualLayout>
          <c:xMode val="edge"/>
          <c:yMode val="edge"/>
          <c:x val="2.141095194345927E-2"/>
          <c:y val="6.7006670174201852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27879870941771E-2"/>
          <c:y val="0.1474047154362115"/>
          <c:w val="0.91502918448129689"/>
          <c:h val="0.65898961347780249"/>
        </c:manualLayout>
      </c:layout>
      <c:lineChart>
        <c:grouping val="standard"/>
        <c:varyColors val="0"/>
        <c:ser>
          <c:idx val="0"/>
          <c:order val="0"/>
          <c:tx>
            <c:strRef>
              <c:f>'Sample%'!$B$17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'Sample%'!$A$18:$A$23</c:f>
              <c:strCache>
                <c:ptCount val="5"/>
                <c:pt idx="0">
                  <c:v>10</c:v>
                </c:pt>
                <c:pt idx="1">
                  <c:v>11</c:v>
                </c:pt>
                <c:pt idx="2">
                  <c:v>12</c:v>
                </c:pt>
                <c:pt idx="3">
                  <c:v>13</c:v>
                </c:pt>
                <c:pt idx="4">
                  <c:v>14</c:v>
                </c:pt>
              </c:strCache>
            </c:strRef>
          </c:cat>
          <c:val>
            <c:numRef>
              <c:f>'Sample%'!$B$18:$B$23</c:f>
              <c:numCache>
                <c:formatCode>0%</c:formatCode>
                <c:ptCount val="5"/>
                <c:pt idx="0">
                  <c:v>0.77564102564102566</c:v>
                </c:pt>
                <c:pt idx="1">
                  <c:v>1.0564853556485356</c:v>
                </c:pt>
                <c:pt idx="2">
                  <c:v>0.81988742964352723</c:v>
                </c:pt>
                <c:pt idx="3">
                  <c:v>0.97134238310708898</c:v>
                </c:pt>
                <c:pt idx="4">
                  <c:v>0.587516960651289</c:v>
                </c:pt>
              </c:numCache>
            </c:numRef>
          </c:val>
          <c:smooth val="0"/>
          <c:extLst>
            <c:ext xmlns:c16="http://schemas.microsoft.com/office/drawing/2014/chart" uri="{C3380CC4-5D6E-409C-BE32-E72D297353CC}">
              <c16:uniqueId val="{00000009-A196-489E-A249-0FA1A4E7E6B4}"/>
            </c:ext>
          </c:extLst>
        </c:ser>
        <c:dLbls>
          <c:dLblPos val="t"/>
          <c:showLegendKey val="0"/>
          <c:showVal val="1"/>
          <c:showCatName val="0"/>
          <c:showSerName val="0"/>
          <c:showPercent val="0"/>
          <c:showBubbleSize val="0"/>
        </c:dLbls>
        <c:marker val="1"/>
        <c:smooth val="0"/>
        <c:axId val="1787634927"/>
        <c:axId val="1787649487"/>
      </c:lineChart>
      <c:catAx>
        <c:axId val="178763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49487"/>
        <c:crosses val="autoZero"/>
        <c:auto val="1"/>
        <c:lblAlgn val="ctr"/>
        <c:lblOffset val="100"/>
        <c:noMultiLvlLbl val="0"/>
      </c:catAx>
      <c:valAx>
        <c:axId val="1787649487"/>
        <c:scaling>
          <c:orientation val="minMax"/>
        </c:scaling>
        <c:delete val="1"/>
        <c:axPos val="l"/>
        <c:numFmt formatCode="0%" sourceLinked="1"/>
        <c:majorTickMark val="none"/>
        <c:minorTickMark val="none"/>
        <c:tickLblPos val="nextTo"/>
        <c:crossAx val="1787634927"/>
        <c:crosses val="autoZero"/>
        <c:crossBetween val="between"/>
      </c:valAx>
      <c:spPr>
        <a:noFill/>
      </c:spPr>
    </c:plotArea>
    <c:plotVisOnly val="1"/>
    <c:dispBlanksAs val="gap"/>
    <c:showDLblsOverMax val="0"/>
    <c:extLst/>
  </c:chart>
  <c:spPr>
    <a:solidFill>
      <a:schemeClr val="bg1">
        <a:lumMod val="95000"/>
      </a:schemeClr>
    </a:solidFill>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[Process_Wise_Dashboard.xlsx]Cases-Solved!PivotTable7</c:name>
    <c:fmtId val="9"/>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93481629319849E-2"/>
          <c:y val="0.14459837224027577"/>
          <c:w val="0.87022780943357048"/>
          <c:h val="0.76803040481403451"/>
        </c:manualLayout>
      </c:layout>
      <c:barChart>
        <c:barDir val="bar"/>
        <c:grouping val="stacked"/>
        <c:varyColors val="0"/>
        <c:ser>
          <c:idx val="0"/>
          <c:order val="0"/>
          <c:tx>
            <c:strRef>
              <c:f>'Cases-Solved'!$B$34</c:f>
              <c:strCache>
                <c:ptCount val="1"/>
                <c:pt idx="0">
                  <c:v> L1 Cases Solved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'Cases-Solved'!$A$35:$A$41</c:f>
              <c:strCache>
                <c:ptCount val="6"/>
                <c:pt idx="0">
                  <c:v>9</c:v>
                </c:pt>
                <c:pt idx="1">
                  <c:v>10</c:v>
                </c:pt>
                <c:pt idx="2">
                  <c:v>11</c:v>
                </c:pt>
                <c:pt idx="3">
                  <c:v>12</c:v>
                </c:pt>
                <c:pt idx="4">
                  <c:v>13</c:v>
                </c:pt>
                <c:pt idx="5">
                  <c:v>14</c:v>
                </c:pt>
              </c:strCache>
            </c:strRef>
          </c:cat>
          <c:val>
            <c:numRef>
              <c:f>'Cases-Solved'!$B$35:$B$41</c:f>
              <c:numCache>
                <c:formatCode>General</c:formatCode>
                <c:ptCount val="6"/>
                <c:pt idx="0">
                  <c:v>4938</c:v>
                </c:pt>
                <c:pt idx="1">
                  <c:v>1230</c:v>
                </c:pt>
                <c:pt idx="2">
                  <c:v>3562</c:v>
                </c:pt>
                <c:pt idx="3">
                  <c:v>0</c:v>
                </c:pt>
                <c:pt idx="4">
                  <c:v>0</c:v>
                </c:pt>
                <c:pt idx="5">
                  <c:v>5443</c:v>
                </c:pt>
              </c:numCache>
            </c:numRef>
          </c:val>
          <c:extLst>
            <c:ext xmlns:c16="http://schemas.microsoft.com/office/drawing/2014/chart" uri="{C3380CC4-5D6E-409C-BE32-E72D297353CC}">
              <c16:uniqueId val="{00000004-6E0F-4D63-A788-6E26200C0B24}"/>
            </c:ext>
          </c:extLst>
        </c:ser>
        <c:ser>
          <c:idx val="1"/>
          <c:order val="1"/>
          <c:tx>
            <c:strRef>
              <c:f>'Cases-Solved'!$C$34</c:f>
              <c:strCache>
                <c:ptCount val="1"/>
                <c:pt idx="0">
                  <c:v> L2 Cases Solved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'Cases-Solved'!$A$35:$A$41</c:f>
              <c:strCache>
                <c:ptCount val="6"/>
                <c:pt idx="0">
                  <c:v>9</c:v>
                </c:pt>
                <c:pt idx="1">
                  <c:v>10</c:v>
                </c:pt>
                <c:pt idx="2">
                  <c:v>11</c:v>
                </c:pt>
                <c:pt idx="3">
                  <c:v>12</c:v>
                </c:pt>
                <c:pt idx="4">
                  <c:v>13</c:v>
                </c:pt>
                <c:pt idx="5">
                  <c:v>14</c:v>
                </c:pt>
              </c:strCache>
            </c:strRef>
          </c:cat>
          <c:val>
            <c:numRef>
              <c:f>'Cases-Solved'!$C$35:$C$41</c:f>
              <c:numCache>
                <c:formatCode>General</c:formatCode>
                <c:ptCount val="6"/>
                <c:pt idx="0">
                  <c:v>970</c:v>
                </c:pt>
                <c:pt idx="1">
                  <c:v>315</c:v>
                </c:pt>
                <c:pt idx="4">
                  <c:v>0</c:v>
                </c:pt>
              </c:numCache>
            </c:numRef>
          </c:val>
          <c:extLst>
            <c:ext xmlns:c16="http://schemas.microsoft.com/office/drawing/2014/chart" uri="{C3380CC4-5D6E-409C-BE32-E72D297353CC}">
              <c16:uniqueId val="{00000006-6E0F-4D63-A788-6E26200C0B24}"/>
            </c:ext>
          </c:extLst>
        </c:ser>
        <c:dLbls>
          <c:dLblPos val="ctr"/>
          <c:showLegendKey val="0"/>
          <c:showVal val="1"/>
          <c:showCatName val="0"/>
          <c:showSerName val="0"/>
          <c:showPercent val="0"/>
          <c:showBubbleSize val="0"/>
        </c:dLbls>
        <c:gapWidth val="79"/>
        <c:overlap val="100"/>
        <c:axId val="1595460304"/>
        <c:axId val="1595460720"/>
      </c:barChart>
      <c:catAx>
        <c:axId val="159546030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Week</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95460720"/>
        <c:crosses val="autoZero"/>
        <c:auto val="1"/>
        <c:lblAlgn val="ctr"/>
        <c:lblOffset val="100"/>
        <c:noMultiLvlLbl val="0"/>
      </c:catAx>
      <c:valAx>
        <c:axId val="1595460720"/>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Cases</a:t>
                </a:r>
                <a:r>
                  <a:rPr lang="en-US" baseline="0"/>
                  <a:t> solved</a:t>
                </a:r>
                <a:endParaRPr lang="en-US"/>
              </a:p>
            </c:rich>
          </c:tx>
          <c:overlay val="0"/>
          <c:spPr>
            <a:noFill/>
            <a:ln>
              <a:noFill/>
            </a:ln>
            <a:effectLst/>
          </c:spPr>
        </c:title>
        <c:numFmt formatCode="General" sourceLinked="1"/>
        <c:majorTickMark val="none"/>
        <c:minorTickMark val="none"/>
        <c:tickLblPos val="nextTo"/>
        <c:crossAx val="1595460304"/>
        <c:crosses val="autoZero"/>
        <c:crossBetween val="between"/>
      </c:valAx>
      <c:spPr>
        <a:noFill/>
      </c:spPr>
    </c:plotArea>
    <c:legend>
      <c:legendPos val="t"/>
      <c:layout>
        <c:manualLayout>
          <c:xMode val="edge"/>
          <c:yMode val="edge"/>
          <c:x val="0.25927643265917971"/>
          <c:y val="1.6965107093908326E-2"/>
          <c:w val="0.48144713468164058"/>
          <c:h val="9.54293953208364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lumMod val="9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48.xml"/><Relationship Id="rId3" Type="http://schemas.openxmlformats.org/officeDocument/2006/relationships/chart" Target="../charts/chart43.xml"/><Relationship Id="rId7" Type="http://schemas.openxmlformats.org/officeDocument/2006/relationships/chart" Target="../charts/chart47.xml"/><Relationship Id="rId2" Type="http://schemas.openxmlformats.org/officeDocument/2006/relationships/chart" Target="../charts/chart42.xml"/><Relationship Id="rId1" Type="http://schemas.openxmlformats.org/officeDocument/2006/relationships/chart" Target="../charts/chart41.xml"/><Relationship Id="rId6" Type="http://schemas.openxmlformats.org/officeDocument/2006/relationships/chart" Target="../charts/chart46.xml"/><Relationship Id="rId5" Type="http://schemas.openxmlformats.org/officeDocument/2006/relationships/chart" Target="../charts/chart45.xml"/><Relationship Id="rId4" Type="http://schemas.openxmlformats.org/officeDocument/2006/relationships/chart" Target="../charts/chart44.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56.xml"/><Relationship Id="rId3" Type="http://schemas.openxmlformats.org/officeDocument/2006/relationships/chart" Target="../charts/chart51.xml"/><Relationship Id="rId7" Type="http://schemas.openxmlformats.org/officeDocument/2006/relationships/chart" Target="../charts/chart55.xml"/><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chart" Target="../charts/chart54.xml"/><Relationship Id="rId5" Type="http://schemas.openxmlformats.org/officeDocument/2006/relationships/chart" Target="../charts/chart53.xml"/><Relationship Id="rId4" Type="http://schemas.openxmlformats.org/officeDocument/2006/relationships/chart" Target="../charts/chart52.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64.xml"/><Relationship Id="rId3" Type="http://schemas.openxmlformats.org/officeDocument/2006/relationships/chart" Target="../charts/chart59.xml"/><Relationship Id="rId7" Type="http://schemas.openxmlformats.org/officeDocument/2006/relationships/chart" Target="../charts/chart63.xml"/><Relationship Id="rId2" Type="http://schemas.openxmlformats.org/officeDocument/2006/relationships/chart" Target="../charts/chart58.xml"/><Relationship Id="rId1" Type="http://schemas.openxmlformats.org/officeDocument/2006/relationships/chart" Target="../charts/chart57.xml"/><Relationship Id="rId6" Type="http://schemas.openxmlformats.org/officeDocument/2006/relationships/chart" Target="../charts/chart62.xml"/><Relationship Id="rId5" Type="http://schemas.openxmlformats.org/officeDocument/2006/relationships/chart" Target="../charts/chart61.xml"/><Relationship Id="rId4" Type="http://schemas.openxmlformats.org/officeDocument/2006/relationships/chart" Target="../charts/chart6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4" Type="http://schemas.openxmlformats.org/officeDocument/2006/relationships/chart" Target="../charts/chart2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 Id="rId4"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8" Type="http://schemas.openxmlformats.org/officeDocument/2006/relationships/chart" Target="../charts/chart40.xml"/><Relationship Id="rId3" Type="http://schemas.openxmlformats.org/officeDocument/2006/relationships/chart" Target="../charts/chart35.xml"/><Relationship Id="rId7" Type="http://schemas.openxmlformats.org/officeDocument/2006/relationships/chart" Target="../charts/chart39.xml"/><Relationship Id="rId2" Type="http://schemas.openxmlformats.org/officeDocument/2006/relationships/chart" Target="../charts/chart34.xml"/><Relationship Id="rId1" Type="http://schemas.openxmlformats.org/officeDocument/2006/relationships/chart" Target="../charts/chart33.xml"/><Relationship Id="rId6" Type="http://schemas.openxmlformats.org/officeDocument/2006/relationships/chart" Target="../charts/chart38.xml"/><Relationship Id="rId5" Type="http://schemas.openxmlformats.org/officeDocument/2006/relationships/chart" Target="../charts/chart37.xml"/><Relationship Id="rId4"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3</xdr:col>
      <xdr:colOff>620233</xdr:colOff>
      <xdr:row>1</xdr:row>
      <xdr:rowOff>81221</xdr:rowOff>
    </xdr:from>
    <xdr:to>
      <xdr:col>10</xdr:col>
      <xdr:colOff>627945</xdr:colOff>
      <xdr:row>12</xdr:row>
      <xdr:rowOff>169826</xdr:rowOff>
    </xdr:to>
    <xdr:graphicFrame macro="">
      <xdr:nvGraphicFramePr>
        <xdr:cNvPr id="2" name="Chart 1">
          <a:extLst>
            <a:ext uri="{FF2B5EF4-FFF2-40B4-BE49-F238E27FC236}">
              <a16:creationId xmlns:a16="http://schemas.microsoft.com/office/drawing/2014/main" id="{48AE8048-BDB3-4DC7-B463-4A5A257F2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47719</xdr:colOff>
      <xdr:row>1</xdr:row>
      <xdr:rowOff>73837</xdr:rowOff>
    </xdr:from>
    <xdr:to>
      <xdr:col>18</xdr:col>
      <xdr:colOff>228895</xdr:colOff>
      <xdr:row>12</xdr:row>
      <xdr:rowOff>155058</xdr:rowOff>
    </xdr:to>
    <xdr:graphicFrame macro="">
      <xdr:nvGraphicFramePr>
        <xdr:cNvPr id="3" name="Chart 2">
          <a:extLst>
            <a:ext uri="{FF2B5EF4-FFF2-40B4-BE49-F238E27FC236}">
              <a16:creationId xmlns:a16="http://schemas.microsoft.com/office/drawing/2014/main" id="{AD22DAAF-BF53-4C3B-9EB8-A5FF6C0D8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65059</xdr:colOff>
      <xdr:row>3</xdr:row>
      <xdr:rowOff>10286</xdr:rowOff>
    </xdr:from>
    <xdr:to>
      <xdr:col>2</xdr:col>
      <xdr:colOff>627944</xdr:colOff>
      <xdr:row>19</xdr:row>
      <xdr:rowOff>148166</xdr:rowOff>
    </xdr:to>
    <mc:AlternateContent xmlns:mc="http://schemas.openxmlformats.org/markup-compatibility/2006" xmlns:a14="http://schemas.microsoft.com/office/drawing/2010/main">
      <mc:Choice Requires="a14">
        <xdr:graphicFrame macro="">
          <xdr:nvGraphicFramePr>
            <xdr:cNvPr id="4" name="Week">
              <a:extLst>
                <a:ext uri="{FF2B5EF4-FFF2-40B4-BE49-F238E27FC236}">
                  <a16:creationId xmlns:a16="http://schemas.microsoft.com/office/drawing/2014/main" id="{1664AE28-18A1-4648-9835-BD3FB608ADB8}"/>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65059" y="588842"/>
              <a:ext cx="1889329" cy="2960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620234</xdr:colOff>
      <xdr:row>13</xdr:row>
      <xdr:rowOff>42333</xdr:rowOff>
    </xdr:from>
    <xdr:to>
      <xdr:col>10</xdr:col>
      <xdr:colOff>635001</xdr:colOff>
      <xdr:row>24</xdr:row>
      <xdr:rowOff>162443</xdr:rowOff>
    </xdr:to>
    <xdr:graphicFrame macro="">
      <xdr:nvGraphicFramePr>
        <xdr:cNvPr id="5" name="Chart 4">
          <a:extLst>
            <a:ext uri="{FF2B5EF4-FFF2-40B4-BE49-F238E27FC236}">
              <a16:creationId xmlns:a16="http://schemas.microsoft.com/office/drawing/2014/main" id="{9AFF8E14-087D-4AA0-A855-917AC6731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56445</xdr:colOff>
      <xdr:row>13</xdr:row>
      <xdr:rowOff>49382</xdr:rowOff>
    </xdr:from>
    <xdr:to>
      <xdr:col>18</xdr:col>
      <xdr:colOff>236278</xdr:colOff>
      <xdr:row>24</xdr:row>
      <xdr:rowOff>162442</xdr:rowOff>
    </xdr:to>
    <xdr:graphicFrame macro="">
      <xdr:nvGraphicFramePr>
        <xdr:cNvPr id="6" name="Chart 5">
          <a:extLst>
            <a:ext uri="{FF2B5EF4-FFF2-40B4-BE49-F238E27FC236}">
              <a16:creationId xmlns:a16="http://schemas.microsoft.com/office/drawing/2014/main" id="{932BCD50-9B82-49A4-AF66-06820B436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142874</xdr:colOff>
      <xdr:row>2</xdr:row>
      <xdr:rowOff>50800</xdr:rowOff>
    </xdr:from>
    <xdr:to>
      <xdr:col>9</xdr:col>
      <xdr:colOff>355600</xdr:colOff>
      <xdr:row>14</xdr:row>
      <xdr:rowOff>133350</xdr:rowOff>
    </xdr:to>
    <xdr:graphicFrame macro="">
      <xdr:nvGraphicFramePr>
        <xdr:cNvPr id="2" name="Chart 1">
          <a:extLst>
            <a:ext uri="{FF2B5EF4-FFF2-40B4-BE49-F238E27FC236}">
              <a16:creationId xmlns:a16="http://schemas.microsoft.com/office/drawing/2014/main" id="{123909B7-6AE6-4AD9-A81B-28975F282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161925</xdr:colOff>
      <xdr:row>16</xdr:row>
      <xdr:rowOff>171450</xdr:rowOff>
    </xdr:from>
    <xdr:to>
      <xdr:col>9</xdr:col>
      <xdr:colOff>330200</xdr:colOff>
      <xdr:row>29</xdr:row>
      <xdr:rowOff>171450</xdr:rowOff>
    </xdr:to>
    <xdr:graphicFrame macro="">
      <xdr:nvGraphicFramePr>
        <xdr:cNvPr id="3" name="Chart 2">
          <a:extLst>
            <a:ext uri="{FF2B5EF4-FFF2-40B4-BE49-F238E27FC236}">
              <a16:creationId xmlns:a16="http://schemas.microsoft.com/office/drawing/2014/main" id="{8D14F97C-1E30-4F33-9B47-B8BA049561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196850</xdr:colOff>
      <xdr:row>31</xdr:row>
      <xdr:rowOff>133350</xdr:rowOff>
    </xdr:from>
    <xdr:to>
      <xdr:col>9</xdr:col>
      <xdr:colOff>355600</xdr:colOff>
      <xdr:row>43</xdr:row>
      <xdr:rowOff>114300</xdr:rowOff>
    </xdr:to>
    <xdr:graphicFrame macro="">
      <xdr:nvGraphicFramePr>
        <xdr:cNvPr id="4" name="Chart 3">
          <a:extLst>
            <a:ext uri="{FF2B5EF4-FFF2-40B4-BE49-F238E27FC236}">
              <a16:creationId xmlns:a16="http://schemas.microsoft.com/office/drawing/2014/main" id="{7F31CB52-1732-4B41-8625-0D0BBE896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165100</xdr:colOff>
      <xdr:row>50</xdr:row>
      <xdr:rowOff>165100</xdr:rowOff>
    </xdr:from>
    <xdr:to>
      <xdr:col>9</xdr:col>
      <xdr:colOff>400050</xdr:colOff>
      <xdr:row>62</xdr:row>
      <xdr:rowOff>158750</xdr:rowOff>
    </xdr:to>
    <xdr:graphicFrame macro="">
      <xdr:nvGraphicFramePr>
        <xdr:cNvPr id="5" name="Chart 4">
          <a:extLst>
            <a:ext uri="{FF2B5EF4-FFF2-40B4-BE49-F238E27FC236}">
              <a16:creationId xmlns:a16="http://schemas.microsoft.com/office/drawing/2014/main" id="{067D5FC5-D0B5-4972-A871-6F0A1777B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295275</xdr:colOff>
      <xdr:row>69</xdr:row>
      <xdr:rowOff>114300</xdr:rowOff>
    </xdr:from>
    <xdr:to>
      <xdr:col>9</xdr:col>
      <xdr:colOff>482600</xdr:colOff>
      <xdr:row>81</xdr:row>
      <xdr:rowOff>146050</xdr:rowOff>
    </xdr:to>
    <xdr:graphicFrame macro="">
      <xdr:nvGraphicFramePr>
        <xdr:cNvPr id="6" name="Chart 5">
          <a:extLst>
            <a:ext uri="{FF2B5EF4-FFF2-40B4-BE49-F238E27FC236}">
              <a16:creationId xmlns:a16="http://schemas.microsoft.com/office/drawing/2014/main" id="{C04CED37-0A2E-478E-87ED-0823AB62EB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276225</xdr:colOff>
      <xdr:row>86</xdr:row>
      <xdr:rowOff>38100</xdr:rowOff>
    </xdr:from>
    <xdr:to>
      <xdr:col>9</xdr:col>
      <xdr:colOff>482600</xdr:colOff>
      <xdr:row>98</xdr:row>
      <xdr:rowOff>133350</xdr:rowOff>
    </xdr:to>
    <xdr:graphicFrame macro="">
      <xdr:nvGraphicFramePr>
        <xdr:cNvPr id="7" name="Chart 6">
          <a:extLst>
            <a:ext uri="{FF2B5EF4-FFF2-40B4-BE49-F238E27FC236}">
              <a16:creationId xmlns:a16="http://schemas.microsoft.com/office/drawing/2014/main" id="{619B697B-FCD3-4B67-9FD0-DE6D0B879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282575</xdr:colOff>
      <xdr:row>104</xdr:row>
      <xdr:rowOff>12700</xdr:rowOff>
    </xdr:from>
    <xdr:to>
      <xdr:col>9</xdr:col>
      <xdr:colOff>450850</xdr:colOff>
      <xdr:row>116</xdr:row>
      <xdr:rowOff>38100</xdr:rowOff>
    </xdr:to>
    <xdr:graphicFrame macro="">
      <xdr:nvGraphicFramePr>
        <xdr:cNvPr id="12" name="Chart 11">
          <a:extLst>
            <a:ext uri="{FF2B5EF4-FFF2-40B4-BE49-F238E27FC236}">
              <a16:creationId xmlns:a16="http://schemas.microsoft.com/office/drawing/2014/main" id="{AED706F0-D9DF-42DC-8B05-036AB75826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238125</xdr:colOff>
      <xdr:row>121</xdr:row>
      <xdr:rowOff>146050</xdr:rowOff>
    </xdr:from>
    <xdr:to>
      <xdr:col>9</xdr:col>
      <xdr:colOff>431800</xdr:colOff>
      <xdr:row>134</xdr:row>
      <xdr:rowOff>57150</xdr:rowOff>
    </xdr:to>
    <xdr:graphicFrame macro="">
      <xdr:nvGraphicFramePr>
        <xdr:cNvPr id="13" name="Chart 12">
          <a:extLst>
            <a:ext uri="{FF2B5EF4-FFF2-40B4-BE49-F238E27FC236}">
              <a16:creationId xmlns:a16="http://schemas.microsoft.com/office/drawing/2014/main" id="{4EC6B0C0-EA38-4371-A656-A21BC4CE2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171450</xdr:colOff>
      <xdr:row>1</xdr:row>
      <xdr:rowOff>82550</xdr:rowOff>
    </xdr:from>
    <xdr:to>
      <xdr:col>7</xdr:col>
      <xdr:colOff>380999</xdr:colOff>
      <xdr:row>11</xdr:row>
      <xdr:rowOff>44450</xdr:rowOff>
    </xdr:to>
    <xdr:graphicFrame macro="">
      <xdr:nvGraphicFramePr>
        <xdr:cNvPr id="2" name="Chart 1">
          <a:extLst>
            <a:ext uri="{FF2B5EF4-FFF2-40B4-BE49-F238E27FC236}">
              <a16:creationId xmlns:a16="http://schemas.microsoft.com/office/drawing/2014/main" id="{2DFF5197-81A0-457B-92E7-FC07557E6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193675</xdr:colOff>
      <xdr:row>16</xdr:row>
      <xdr:rowOff>6350</xdr:rowOff>
    </xdr:from>
    <xdr:to>
      <xdr:col>7</xdr:col>
      <xdr:colOff>285750</xdr:colOff>
      <xdr:row>25</xdr:row>
      <xdr:rowOff>171450</xdr:rowOff>
    </xdr:to>
    <xdr:graphicFrame macro="">
      <xdr:nvGraphicFramePr>
        <xdr:cNvPr id="3" name="Chart 2">
          <a:extLst>
            <a:ext uri="{FF2B5EF4-FFF2-40B4-BE49-F238E27FC236}">
              <a16:creationId xmlns:a16="http://schemas.microsoft.com/office/drawing/2014/main" id="{C1A3A2D6-530A-4B45-A711-8FE3E8642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276225</xdr:colOff>
      <xdr:row>35</xdr:row>
      <xdr:rowOff>69850</xdr:rowOff>
    </xdr:from>
    <xdr:to>
      <xdr:col>7</xdr:col>
      <xdr:colOff>539750</xdr:colOff>
      <xdr:row>46</xdr:row>
      <xdr:rowOff>57150</xdr:rowOff>
    </xdr:to>
    <xdr:graphicFrame macro="">
      <xdr:nvGraphicFramePr>
        <xdr:cNvPr id="4" name="Chart 3">
          <a:extLst>
            <a:ext uri="{FF2B5EF4-FFF2-40B4-BE49-F238E27FC236}">
              <a16:creationId xmlns:a16="http://schemas.microsoft.com/office/drawing/2014/main" id="{79691D68-F7D7-41C7-A9D6-BD4AC452D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403225</xdr:colOff>
      <xdr:row>53</xdr:row>
      <xdr:rowOff>171450</xdr:rowOff>
    </xdr:from>
    <xdr:to>
      <xdr:col>7</xdr:col>
      <xdr:colOff>247650</xdr:colOff>
      <xdr:row>66</xdr:row>
      <xdr:rowOff>0</xdr:rowOff>
    </xdr:to>
    <xdr:graphicFrame macro="">
      <xdr:nvGraphicFramePr>
        <xdr:cNvPr id="5" name="Chart 4">
          <a:extLst>
            <a:ext uri="{FF2B5EF4-FFF2-40B4-BE49-F238E27FC236}">
              <a16:creationId xmlns:a16="http://schemas.microsoft.com/office/drawing/2014/main" id="{E6E2D482-F575-4784-9ACF-06ADD7165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479425</xdr:colOff>
      <xdr:row>73</xdr:row>
      <xdr:rowOff>88900</xdr:rowOff>
    </xdr:from>
    <xdr:to>
      <xdr:col>7</xdr:col>
      <xdr:colOff>539750</xdr:colOff>
      <xdr:row>84</xdr:row>
      <xdr:rowOff>69850</xdr:rowOff>
    </xdr:to>
    <xdr:graphicFrame macro="">
      <xdr:nvGraphicFramePr>
        <xdr:cNvPr id="6" name="Chart 5">
          <a:extLst>
            <a:ext uri="{FF2B5EF4-FFF2-40B4-BE49-F238E27FC236}">
              <a16:creationId xmlns:a16="http://schemas.microsoft.com/office/drawing/2014/main" id="{C3D8ABF1-E522-49CA-9F25-448E0EFB6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457200</xdr:colOff>
      <xdr:row>89</xdr:row>
      <xdr:rowOff>101600</xdr:rowOff>
    </xdr:from>
    <xdr:to>
      <xdr:col>7</xdr:col>
      <xdr:colOff>615950</xdr:colOff>
      <xdr:row>100</xdr:row>
      <xdr:rowOff>107950</xdr:rowOff>
    </xdr:to>
    <xdr:graphicFrame macro="">
      <xdr:nvGraphicFramePr>
        <xdr:cNvPr id="7" name="Chart 6">
          <a:extLst>
            <a:ext uri="{FF2B5EF4-FFF2-40B4-BE49-F238E27FC236}">
              <a16:creationId xmlns:a16="http://schemas.microsoft.com/office/drawing/2014/main" id="{A46BE393-64AB-43B2-87E4-1E2CE6832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415925</xdr:colOff>
      <xdr:row>107</xdr:row>
      <xdr:rowOff>6350</xdr:rowOff>
    </xdr:from>
    <xdr:to>
      <xdr:col>8</xdr:col>
      <xdr:colOff>146050</xdr:colOff>
      <xdr:row>118</xdr:row>
      <xdr:rowOff>139700</xdr:rowOff>
    </xdr:to>
    <xdr:graphicFrame macro="">
      <xdr:nvGraphicFramePr>
        <xdr:cNvPr id="8" name="Chart 7">
          <a:extLst>
            <a:ext uri="{FF2B5EF4-FFF2-40B4-BE49-F238E27FC236}">
              <a16:creationId xmlns:a16="http://schemas.microsoft.com/office/drawing/2014/main" id="{A10B8665-115F-4EC4-82FB-9F9A0F241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422275</xdr:colOff>
      <xdr:row>123</xdr:row>
      <xdr:rowOff>165100</xdr:rowOff>
    </xdr:from>
    <xdr:to>
      <xdr:col>8</xdr:col>
      <xdr:colOff>101600</xdr:colOff>
      <xdr:row>135</xdr:row>
      <xdr:rowOff>50800</xdr:rowOff>
    </xdr:to>
    <xdr:graphicFrame macro="">
      <xdr:nvGraphicFramePr>
        <xdr:cNvPr id="9" name="Chart 8">
          <a:extLst>
            <a:ext uri="{FF2B5EF4-FFF2-40B4-BE49-F238E27FC236}">
              <a16:creationId xmlns:a16="http://schemas.microsoft.com/office/drawing/2014/main" id="{5C5E4C15-6226-4BFB-A7E9-0C9D49ACC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320675</xdr:colOff>
      <xdr:row>1</xdr:row>
      <xdr:rowOff>95250</xdr:rowOff>
    </xdr:from>
    <xdr:to>
      <xdr:col>8</xdr:col>
      <xdr:colOff>457200</xdr:colOff>
      <xdr:row>12</xdr:row>
      <xdr:rowOff>101600</xdr:rowOff>
    </xdr:to>
    <xdr:graphicFrame macro="">
      <xdr:nvGraphicFramePr>
        <xdr:cNvPr id="2" name="Chart 1">
          <a:extLst>
            <a:ext uri="{FF2B5EF4-FFF2-40B4-BE49-F238E27FC236}">
              <a16:creationId xmlns:a16="http://schemas.microsoft.com/office/drawing/2014/main" id="{B1DCFAA3-3392-41CB-8B98-B3DA3FC4B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339725</xdr:colOff>
      <xdr:row>16</xdr:row>
      <xdr:rowOff>107950</xdr:rowOff>
    </xdr:from>
    <xdr:to>
      <xdr:col>8</xdr:col>
      <xdr:colOff>457200</xdr:colOff>
      <xdr:row>26</xdr:row>
      <xdr:rowOff>133350</xdr:rowOff>
    </xdr:to>
    <xdr:graphicFrame macro="">
      <xdr:nvGraphicFramePr>
        <xdr:cNvPr id="3" name="Chart 2">
          <a:extLst>
            <a:ext uri="{FF2B5EF4-FFF2-40B4-BE49-F238E27FC236}">
              <a16:creationId xmlns:a16="http://schemas.microsoft.com/office/drawing/2014/main" id="{35C8BB68-9F4C-4CC2-BFF5-FBE5354C0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441325</xdr:colOff>
      <xdr:row>35</xdr:row>
      <xdr:rowOff>44450</xdr:rowOff>
    </xdr:from>
    <xdr:to>
      <xdr:col>8</xdr:col>
      <xdr:colOff>425450</xdr:colOff>
      <xdr:row>45</xdr:row>
      <xdr:rowOff>120650</xdr:rowOff>
    </xdr:to>
    <xdr:graphicFrame macro="">
      <xdr:nvGraphicFramePr>
        <xdr:cNvPr id="6" name="Chart 5">
          <a:extLst>
            <a:ext uri="{FF2B5EF4-FFF2-40B4-BE49-F238E27FC236}">
              <a16:creationId xmlns:a16="http://schemas.microsoft.com/office/drawing/2014/main" id="{F513C5A3-89C0-4F08-B732-B25DB3ADE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438150</xdr:colOff>
      <xdr:row>54</xdr:row>
      <xdr:rowOff>63500</xdr:rowOff>
    </xdr:from>
    <xdr:to>
      <xdr:col>8</xdr:col>
      <xdr:colOff>114300</xdr:colOff>
      <xdr:row>64</xdr:row>
      <xdr:rowOff>76200</xdr:rowOff>
    </xdr:to>
    <xdr:graphicFrame macro="">
      <xdr:nvGraphicFramePr>
        <xdr:cNvPr id="7" name="Chart 6">
          <a:extLst>
            <a:ext uri="{FF2B5EF4-FFF2-40B4-BE49-F238E27FC236}">
              <a16:creationId xmlns:a16="http://schemas.microsoft.com/office/drawing/2014/main" id="{36D48A9E-0B40-4D7F-A52B-45E681BD0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460375</xdr:colOff>
      <xdr:row>73</xdr:row>
      <xdr:rowOff>57150</xdr:rowOff>
    </xdr:from>
    <xdr:to>
      <xdr:col>8</xdr:col>
      <xdr:colOff>76200</xdr:colOff>
      <xdr:row>83</xdr:row>
      <xdr:rowOff>19050</xdr:rowOff>
    </xdr:to>
    <xdr:graphicFrame macro="">
      <xdr:nvGraphicFramePr>
        <xdr:cNvPr id="9" name="Chart 8">
          <a:extLst>
            <a:ext uri="{FF2B5EF4-FFF2-40B4-BE49-F238E27FC236}">
              <a16:creationId xmlns:a16="http://schemas.microsoft.com/office/drawing/2014/main" id="{F9BEB35A-36E3-4198-AF31-231DFB2920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396875</xdr:colOff>
      <xdr:row>90</xdr:row>
      <xdr:rowOff>50800</xdr:rowOff>
    </xdr:from>
    <xdr:to>
      <xdr:col>8</xdr:col>
      <xdr:colOff>95250</xdr:colOff>
      <xdr:row>100</xdr:row>
      <xdr:rowOff>57150</xdr:rowOff>
    </xdr:to>
    <xdr:graphicFrame macro="">
      <xdr:nvGraphicFramePr>
        <xdr:cNvPr id="10" name="Chart 9">
          <a:extLst>
            <a:ext uri="{FF2B5EF4-FFF2-40B4-BE49-F238E27FC236}">
              <a16:creationId xmlns:a16="http://schemas.microsoft.com/office/drawing/2014/main" id="{EA1A803F-AB85-4B3B-B91D-A6750B8E4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371475</xdr:colOff>
      <xdr:row>107</xdr:row>
      <xdr:rowOff>107950</xdr:rowOff>
    </xdr:from>
    <xdr:to>
      <xdr:col>8</xdr:col>
      <xdr:colOff>88900</xdr:colOff>
      <xdr:row>117</xdr:row>
      <xdr:rowOff>0</xdr:rowOff>
    </xdr:to>
    <xdr:graphicFrame macro="">
      <xdr:nvGraphicFramePr>
        <xdr:cNvPr id="11" name="Chart 10">
          <a:extLst>
            <a:ext uri="{FF2B5EF4-FFF2-40B4-BE49-F238E27FC236}">
              <a16:creationId xmlns:a16="http://schemas.microsoft.com/office/drawing/2014/main" id="{116405C4-4710-45B4-85F1-CE6DCE5BD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327025</xdr:colOff>
      <xdr:row>124</xdr:row>
      <xdr:rowOff>0</xdr:rowOff>
    </xdr:from>
    <xdr:to>
      <xdr:col>8</xdr:col>
      <xdr:colOff>76200</xdr:colOff>
      <xdr:row>133</xdr:row>
      <xdr:rowOff>152400</xdr:rowOff>
    </xdr:to>
    <xdr:graphicFrame macro="">
      <xdr:nvGraphicFramePr>
        <xdr:cNvPr id="12" name="Chart 11">
          <a:extLst>
            <a:ext uri="{FF2B5EF4-FFF2-40B4-BE49-F238E27FC236}">
              <a16:creationId xmlns:a16="http://schemas.microsoft.com/office/drawing/2014/main" id="{1D4D63DC-82C1-4F31-AC79-B22F480D2C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582706</xdr:colOff>
      <xdr:row>1</xdr:row>
      <xdr:rowOff>92557</xdr:rowOff>
    </xdr:from>
    <xdr:to>
      <xdr:col>11</xdr:col>
      <xdr:colOff>37353</xdr:colOff>
      <xdr:row>13</xdr:row>
      <xdr:rowOff>97116</xdr:rowOff>
    </xdr:to>
    <xdr:graphicFrame macro="">
      <xdr:nvGraphicFramePr>
        <xdr:cNvPr id="2" name="Chart 1">
          <a:extLst>
            <a:ext uri="{FF2B5EF4-FFF2-40B4-BE49-F238E27FC236}">
              <a16:creationId xmlns:a16="http://schemas.microsoft.com/office/drawing/2014/main" id="{D9D4BB17-44E8-4A2C-B8D9-B7B7C2F22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112022</xdr:colOff>
      <xdr:row>1</xdr:row>
      <xdr:rowOff>97118</xdr:rowOff>
    </xdr:from>
    <xdr:to>
      <xdr:col>18</xdr:col>
      <xdr:colOff>366059</xdr:colOff>
      <xdr:row>13</xdr:row>
      <xdr:rowOff>104587</xdr:rowOff>
    </xdr:to>
    <xdr:graphicFrame macro="">
      <xdr:nvGraphicFramePr>
        <xdr:cNvPr id="3" name="Chart 2">
          <a:extLst>
            <a:ext uri="{FF2B5EF4-FFF2-40B4-BE49-F238E27FC236}">
              <a16:creationId xmlns:a16="http://schemas.microsoft.com/office/drawing/2014/main" id="{8506317F-7002-4A2A-8AA0-7C7EC2291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59267</xdr:colOff>
      <xdr:row>3</xdr:row>
      <xdr:rowOff>4938</xdr:rowOff>
    </xdr:from>
    <xdr:to>
      <xdr:col>2</xdr:col>
      <xdr:colOff>585612</xdr:colOff>
      <xdr:row>19</xdr:row>
      <xdr:rowOff>155223</xdr:rowOff>
    </xdr:to>
    <mc:AlternateContent xmlns:mc="http://schemas.openxmlformats.org/markup-compatibility/2006" xmlns:a14="http://schemas.microsoft.com/office/drawing/2010/main">
      <mc:Choice Requires="a14">
        <xdr:graphicFrame macro="">
          <xdr:nvGraphicFramePr>
            <xdr:cNvPr id="4" name="Week 1">
              <a:extLst>
                <a:ext uri="{FF2B5EF4-FFF2-40B4-BE49-F238E27FC236}">
                  <a16:creationId xmlns:a16="http://schemas.microsoft.com/office/drawing/2014/main" id="{247EE40B-9E48-4E70-931C-68993B898F57}"/>
                </a:ext>
              </a:extLst>
            </xdr:cNvPr>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mlns="">
        <xdr:sp macro="" textlink="">
          <xdr:nvSpPr>
            <xdr:cNvPr id="0" name=""/>
            <xdr:cNvSpPr>
              <a:spLocks noTextEdit="1"/>
            </xdr:cNvSpPr>
          </xdr:nvSpPr>
          <xdr:spPr>
            <a:xfrm>
              <a:off x="59267" y="583494"/>
              <a:ext cx="1852789" cy="2972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590176</xdr:colOff>
      <xdr:row>13</xdr:row>
      <xdr:rowOff>153148</xdr:rowOff>
    </xdr:from>
    <xdr:to>
      <xdr:col>11</xdr:col>
      <xdr:colOff>29882</xdr:colOff>
      <xdr:row>24</xdr:row>
      <xdr:rowOff>119530</xdr:rowOff>
    </xdr:to>
    <xdr:graphicFrame macro="">
      <xdr:nvGraphicFramePr>
        <xdr:cNvPr id="5" name="Chart 4">
          <a:extLst>
            <a:ext uri="{FF2B5EF4-FFF2-40B4-BE49-F238E27FC236}">
              <a16:creationId xmlns:a16="http://schemas.microsoft.com/office/drawing/2014/main" id="{1CD483BC-101B-4294-A7B5-FE8F0B5C4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112058</xdr:colOff>
      <xdr:row>14</xdr:row>
      <xdr:rowOff>2</xdr:rowOff>
    </xdr:from>
    <xdr:to>
      <xdr:col>18</xdr:col>
      <xdr:colOff>381000</xdr:colOff>
      <xdr:row>24</xdr:row>
      <xdr:rowOff>141943</xdr:rowOff>
    </xdr:to>
    <xdr:graphicFrame macro="">
      <xdr:nvGraphicFramePr>
        <xdr:cNvPr id="6" name="Chart 5">
          <a:extLst>
            <a:ext uri="{FF2B5EF4-FFF2-40B4-BE49-F238E27FC236}">
              <a16:creationId xmlns:a16="http://schemas.microsoft.com/office/drawing/2014/main" id="{0C8E732E-F3C5-474B-95FB-4037730AD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545354</xdr:colOff>
      <xdr:row>1</xdr:row>
      <xdr:rowOff>77693</xdr:rowOff>
    </xdr:from>
    <xdr:to>
      <xdr:col>10</xdr:col>
      <xdr:colOff>545353</xdr:colOff>
      <xdr:row>13</xdr:row>
      <xdr:rowOff>104588</xdr:rowOff>
    </xdr:to>
    <xdr:graphicFrame macro="">
      <xdr:nvGraphicFramePr>
        <xdr:cNvPr id="2" name="Chart 1">
          <a:extLst>
            <a:ext uri="{FF2B5EF4-FFF2-40B4-BE49-F238E27FC236}">
              <a16:creationId xmlns:a16="http://schemas.microsoft.com/office/drawing/2014/main" id="{5DBC357D-110C-41EA-862E-3D72A57D1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620057</xdr:colOff>
      <xdr:row>1</xdr:row>
      <xdr:rowOff>74705</xdr:rowOff>
    </xdr:from>
    <xdr:to>
      <xdr:col>17</xdr:col>
      <xdr:colOff>627528</xdr:colOff>
      <xdr:row>13</xdr:row>
      <xdr:rowOff>82176</xdr:rowOff>
    </xdr:to>
    <xdr:graphicFrame macro="">
      <xdr:nvGraphicFramePr>
        <xdr:cNvPr id="3" name="Chart 2">
          <a:extLst>
            <a:ext uri="{FF2B5EF4-FFF2-40B4-BE49-F238E27FC236}">
              <a16:creationId xmlns:a16="http://schemas.microsoft.com/office/drawing/2014/main" id="{1882B4DD-76B7-463F-AFF2-8F5AD7384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560294</xdr:colOff>
      <xdr:row>13</xdr:row>
      <xdr:rowOff>164352</xdr:rowOff>
    </xdr:from>
    <xdr:to>
      <xdr:col>10</xdr:col>
      <xdr:colOff>552823</xdr:colOff>
      <xdr:row>24</xdr:row>
      <xdr:rowOff>171823</xdr:rowOff>
    </xdr:to>
    <xdr:graphicFrame macro="">
      <xdr:nvGraphicFramePr>
        <xdr:cNvPr id="4" name="Chart 3">
          <a:extLst>
            <a:ext uri="{FF2B5EF4-FFF2-40B4-BE49-F238E27FC236}">
              <a16:creationId xmlns:a16="http://schemas.microsoft.com/office/drawing/2014/main" id="{C769CEDE-C899-4A74-96E4-0B832ACBA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627530</xdr:colOff>
      <xdr:row>13</xdr:row>
      <xdr:rowOff>156881</xdr:rowOff>
    </xdr:from>
    <xdr:to>
      <xdr:col>17</xdr:col>
      <xdr:colOff>627530</xdr:colOff>
      <xdr:row>24</xdr:row>
      <xdr:rowOff>164352</xdr:rowOff>
    </xdr:to>
    <xdr:graphicFrame macro="">
      <xdr:nvGraphicFramePr>
        <xdr:cNvPr id="5" name="Chart 4">
          <a:extLst>
            <a:ext uri="{FF2B5EF4-FFF2-40B4-BE49-F238E27FC236}">
              <a16:creationId xmlns:a16="http://schemas.microsoft.com/office/drawing/2014/main" id="{1849B788-FA09-46B9-92D7-51D2A9B13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44449</xdr:colOff>
      <xdr:row>3</xdr:row>
      <xdr:rowOff>44822</xdr:rowOff>
    </xdr:from>
    <xdr:to>
      <xdr:col>2</xdr:col>
      <xdr:colOff>649940</xdr:colOff>
      <xdr:row>19</xdr:row>
      <xdr:rowOff>112058</xdr:rowOff>
    </xdr:to>
    <mc:AlternateContent xmlns:mc="http://schemas.openxmlformats.org/markup-compatibility/2006" xmlns:a14="http://schemas.microsoft.com/office/drawing/2010/main">
      <mc:Choice Requires="a14">
        <xdr:graphicFrame macro="">
          <xdr:nvGraphicFramePr>
            <xdr:cNvPr id="6" name="Week 2">
              <a:extLst>
                <a:ext uri="{FF2B5EF4-FFF2-40B4-BE49-F238E27FC236}">
                  <a16:creationId xmlns:a16="http://schemas.microsoft.com/office/drawing/2014/main" id="{BB57EA3A-1D03-4109-8B55-110675257FD8}"/>
                </a:ext>
              </a:extLst>
            </xdr:cNvPr>
            <xdr:cNvGraphicFramePr/>
          </xdr:nvGraphicFramePr>
          <xdr:xfrm>
            <a:off x="0" y="0"/>
            <a:ext cx="0" cy="0"/>
          </xdr:xfrm>
          <a:graphic>
            <a:graphicData uri="http://schemas.microsoft.com/office/drawing/2010/slicer">
              <sle:slicer xmlns:sle="http://schemas.microsoft.com/office/drawing/2010/slicer" name="Week 2"/>
            </a:graphicData>
          </a:graphic>
        </xdr:graphicFrame>
      </mc:Choice>
      <mc:Fallback xmlns="">
        <xdr:sp macro="" textlink="">
          <xdr:nvSpPr>
            <xdr:cNvPr id="0" name=""/>
            <xdr:cNvSpPr>
              <a:spLocks noTextEdit="1"/>
            </xdr:cNvSpPr>
          </xdr:nvSpPr>
          <xdr:spPr>
            <a:xfrm>
              <a:off x="44449" y="687293"/>
              <a:ext cx="1920315" cy="2935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571500</xdr:colOff>
      <xdr:row>1</xdr:row>
      <xdr:rowOff>107950</xdr:rowOff>
    </xdr:from>
    <xdr:to>
      <xdr:col>10</xdr:col>
      <xdr:colOff>545353</xdr:colOff>
      <xdr:row>12</xdr:row>
      <xdr:rowOff>101600</xdr:rowOff>
    </xdr:to>
    <xdr:graphicFrame macro="">
      <xdr:nvGraphicFramePr>
        <xdr:cNvPr id="2" name="Chart 1">
          <a:extLst>
            <a:ext uri="{FF2B5EF4-FFF2-40B4-BE49-F238E27FC236}">
              <a16:creationId xmlns:a16="http://schemas.microsoft.com/office/drawing/2014/main" id="{1FACC5EC-03F6-4BCE-9472-CC6C499804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627528</xdr:colOff>
      <xdr:row>1</xdr:row>
      <xdr:rowOff>101599</xdr:rowOff>
    </xdr:from>
    <xdr:to>
      <xdr:col>18</xdr:col>
      <xdr:colOff>29882</xdr:colOff>
      <xdr:row>12</xdr:row>
      <xdr:rowOff>112058</xdr:rowOff>
    </xdr:to>
    <xdr:graphicFrame macro="">
      <xdr:nvGraphicFramePr>
        <xdr:cNvPr id="3" name="Chart 2">
          <a:extLst>
            <a:ext uri="{FF2B5EF4-FFF2-40B4-BE49-F238E27FC236}">
              <a16:creationId xmlns:a16="http://schemas.microsoft.com/office/drawing/2014/main" id="{1313135D-B15B-4293-957D-F9B5C0DFD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566270</xdr:colOff>
      <xdr:row>12</xdr:row>
      <xdr:rowOff>169583</xdr:rowOff>
    </xdr:from>
    <xdr:to>
      <xdr:col>10</xdr:col>
      <xdr:colOff>552823</xdr:colOff>
      <xdr:row>24</xdr:row>
      <xdr:rowOff>112060</xdr:rowOff>
    </xdr:to>
    <xdr:graphicFrame macro="">
      <xdr:nvGraphicFramePr>
        <xdr:cNvPr id="4" name="Chart 3">
          <a:extLst>
            <a:ext uri="{FF2B5EF4-FFF2-40B4-BE49-F238E27FC236}">
              <a16:creationId xmlns:a16="http://schemas.microsoft.com/office/drawing/2014/main" id="{735B9A21-0939-4BD9-8D72-C4F429461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620059</xdr:colOff>
      <xdr:row>13</xdr:row>
      <xdr:rowOff>1</xdr:rowOff>
    </xdr:from>
    <xdr:to>
      <xdr:col>18</xdr:col>
      <xdr:colOff>29883</xdr:colOff>
      <xdr:row>24</xdr:row>
      <xdr:rowOff>127001</xdr:rowOff>
    </xdr:to>
    <xdr:graphicFrame macro="">
      <xdr:nvGraphicFramePr>
        <xdr:cNvPr id="5" name="Chart 4">
          <a:extLst>
            <a:ext uri="{FF2B5EF4-FFF2-40B4-BE49-F238E27FC236}">
              <a16:creationId xmlns:a16="http://schemas.microsoft.com/office/drawing/2014/main" id="{B438DF5C-0D46-468A-AB11-AB0770DBF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59390</xdr:colOff>
      <xdr:row>2</xdr:row>
      <xdr:rowOff>164727</xdr:rowOff>
    </xdr:from>
    <xdr:to>
      <xdr:col>3</xdr:col>
      <xdr:colOff>29882</xdr:colOff>
      <xdr:row>19</xdr:row>
      <xdr:rowOff>134471</xdr:rowOff>
    </xdr:to>
    <mc:AlternateContent xmlns:mc="http://schemas.openxmlformats.org/markup-compatibility/2006" xmlns:a14="http://schemas.microsoft.com/office/drawing/2010/main">
      <mc:Choice Requires="a14">
        <xdr:graphicFrame macro="">
          <xdr:nvGraphicFramePr>
            <xdr:cNvPr id="6" name="Week 3">
              <a:extLst>
                <a:ext uri="{FF2B5EF4-FFF2-40B4-BE49-F238E27FC236}">
                  <a16:creationId xmlns:a16="http://schemas.microsoft.com/office/drawing/2014/main" id="{CC1162CE-41F6-47EB-8D86-FF84996F2877}"/>
                </a:ext>
              </a:extLst>
            </xdr:cNvPr>
            <xdr:cNvGraphicFramePr/>
          </xdr:nvGraphicFramePr>
          <xdr:xfrm>
            <a:off x="0" y="0"/>
            <a:ext cx="0" cy="0"/>
          </xdr:xfrm>
          <a:graphic>
            <a:graphicData uri="http://schemas.microsoft.com/office/drawing/2010/slicer">
              <sle:slicer xmlns:sle="http://schemas.microsoft.com/office/drawing/2010/slicer" name="Week 3"/>
            </a:graphicData>
          </a:graphic>
        </xdr:graphicFrame>
      </mc:Choice>
      <mc:Fallback xmlns="">
        <xdr:sp macro="" textlink="">
          <xdr:nvSpPr>
            <xdr:cNvPr id="0" name=""/>
            <xdr:cNvSpPr>
              <a:spLocks noTextEdit="1"/>
            </xdr:cNvSpPr>
          </xdr:nvSpPr>
          <xdr:spPr>
            <a:xfrm>
              <a:off x="59390" y="627903"/>
              <a:ext cx="1942727" cy="3017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546099</xdr:colOff>
      <xdr:row>1</xdr:row>
      <xdr:rowOff>44074</xdr:rowOff>
    </xdr:from>
    <xdr:to>
      <xdr:col>10</xdr:col>
      <xdr:colOff>507999</xdr:colOff>
      <xdr:row>13</xdr:row>
      <xdr:rowOff>94874</xdr:rowOff>
    </xdr:to>
    <xdr:graphicFrame macro="">
      <xdr:nvGraphicFramePr>
        <xdr:cNvPr id="2" name="Chart 1">
          <a:extLst>
            <a:ext uri="{FF2B5EF4-FFF2-40B4-BE49-F238E27FC236}">
              <a16:creationId xmlns:a16="http://schemas.microsoft.com/office/drawing/2014/main" id="{CE3039B8-8916-43E5-AE0D-D2D19D45D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575235</xdr:colOff>
      <xdr:row>1</xdr:row>
      <xdr:rowOff>44074</xdr:rowOff>
    </xdr:from>
    <xdr:to>
      <xdr:col>17</xdr:col>
      <xdr:colOff>620059</xdr:colOff>
      <xdr:row>13</xdr:row>
      <xdr:rowOff>75824</xdr:rowOff>
    </xdr:to>
    <xdr:graphicFrame macro="">
      <xdr:nvGraphicFramePr>
        <xdr:cNvPr id="3" name="Chart 2">
          <a:extLst>
            <a:ext uri="{FF2B5EF4-FFF2-40B4-BE49-F238E27FC236}">
              <a16:creationId xmlns:a16="http://schemas.microsoft.com/office/drawing/2014/main" id="{6B42B613-6E1C-4077-AD42-B78F19FF7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530410</xdr:colOff>
      <xdr:row>13</xdr:row>
      <xdr:rowOff>156878</xdr:rowOff>
    </xdr:from>
    <xdr:to>
      <xdr:col>10</xdr:col>
      <xdr:colOff>530411</xdr:colOff>
      <xdr:row>25</xdr:row>
      <xdr:rowOff>14943</xdr:rowOff>
    </xdr:to>
    <xdr:graphicFrame macro="">
      <xdr:nvGraphicFramePr>
        <xdr:cNvPr id="4" name="Chart 3">
          <a:extLst>
            <a:ext uri="{FF2B5EF4-FFF2-40B4-BE49-F238E27FC236}">
              <a16:creationId xmlns:a16="http://schemas.microsoft.com/office/drawing/2014/main" id="{200FE387-D6D5-4DC9-9079-27B38C6E5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597647</xdr:colOff>
      <xdr:row>13</xdr:row>
      <xdr:rowOff>134465</xdr:rowOff>
    </xdr:from>
    <xdr:to>
      <xdr:col>17</xdr:col>
      <xdr:colOff>605118</xdr:colOff>
      <xdr:row>25</xdr:row>
      <xdr:rowOff>7472</xdr:rowOff>
    </xdr:to>
    <xdr:graphicFrame macro="">
      <xdr:nvGraphicFramePr>
        <xdr:cNvPr id="5" name="Chart 4">
          <a:extLst>
            <a:ext uri="{FF2B5EF4-FFF2-40B4-BE49-F238E27FC236}">
              <a16:creationId xmlns:a16="http://schemas.microsoft.com/office/drawing/2014/main" id="{E0AB9F5A-EFC1-4456-B8B0-C90B766E5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59391</xdr:colOff>
      <xdr:row>3</xdr:row>
      <xdr:rowOff>45198</xdr:rowOff>
    </xdr:from>
    <xdr:to>
      <xdr:col>3</xdr:col>
      <xdr:colOff>22412</xdr:colOff>
      <xdr:row>20</xdr:row>
      <xdr:rowOff>67236</xdr:rowOff>
    </xdr:to>
    <mc:AlternateContent xmlns:mc="http://schemas.openxmlformats.org/markup-compatibility/2006" xmlns:a14="http://schemas.microsoft.com/office/drawing/2010/main">
      <mc:Choice Requires="a14">
        <xdr:graphicFrame macro="">
          <xdr:nvGraphicFramePr>
            <xdr:cNvPr id="6" name="Week 4">
              <a:extLst>
                <a:ext uri="{FF2B5EF4-FFF2-40B4-BE49-F238E27FC236}">
                  <a16:creationId xmlns:a16="http://schemas.microsoft.com/office/drawing/2014/main" id="{247D3A42-885A-49E1-A87F-57D0C4049D93}"/>
                </a:ext>
              </a:extLst>
            </xdr:cNvPr>
            <xdr:cNvGraphicFramePr/>
          </xdr:nvGraphicFramePr>
          <xdr:xfrm>
            <a:off x="0" y="0"/>
            <a:ext cx="0" cy="0"/>
          </xdr:xfrm>
          <a:graphic>
            <a:graphicData uri="http://schemas.microsoft.com/office/drawing/2010/slicer">
              <sle:slicer xmlns:sle="http://schemas.microsoft.com/office/drawing/2010/slicer" name="Week 4"/>
            </a:graphicData>
          </a:graphic>
        </xdr:graphicFrame>
      </mc:Choice>
      <mc:Fallback xmlns="">
        <xdr:sp macro="" textlink="">
          <xdr:nvSpPr>
            <xdr:cNvPr id="0" name=""/>
            <xdr:cNvSpPr>
              <a:spLocks noTextEdit="1"/>
            </xdr:cNvSpPr>
          </xdr:nvSpPr>
          <xdr:spPr>
            <a:xfrm>
              <a:off x="59391" y="687669"/>
              <a:ext cx="1935256" cy="3070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502094</xdr:colOff>
      <xdr:row>1</xdr:row>
      <xdr:rowOff>73837</xdr:rowOff>
    </xdr:from>
    <xdr:to>
      <xdr:col>10</xdr:col>
      <xdr:colOff>635000</xdr:colOff>
      <xdr:row>13</xdr:row>
      <xdr:rowOff>55525</xdr:rowOff>
    </xdr:to>
    <xdr:graphicFrame macro="">
      <xdr:nvGraphicFramePr>
        <xdr:cNvPr id="3" name="Chart 2">
          <a:extLst>
            <a:ext uri="{FF2B5EF4-FFF2-40B4-BE49-F238E27FC236}">
              <a16:creationId xmlns:a16="http://schemas.microsoft.com/office/drawing/2014/main" id="{78CA4125-B9AF-428F-A10B-8406AE3BE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36915</xdr:colOff>
      <xdr:row>1</xdr:row>
      <xdr:rowOff>81221</xdr:rowOff>
    </xdr:from>
    <xdr:to>
      <xdr:col>17</xdr:col>
      <xdr:colOff>635000</xdr:colOff>
      <xdr:row>13</xdr:row>
      <xdr:rowOff>51686</xdr:rowOff>
    </xdr:to>
    <xdr:graphicFrame macro="">
      <xdr:nvGraphicFramePr>
        <xdr:cNvPr id="4" name="Chart 3">
          <a:extLst>
            <a:ext uri="{FF2B5EF4-FFF2-40B4-BE49-F238E27FC236}">
              <a16:creationId xmlns:a16="http://schemas.microsoft.com/office/drawing/2014/main" id="{64FE2B78-6765-4CB7-A0C9-002A01B0B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487326</xdr:colOff>
      <xdr:row>13</xdr:row>
      <xdr:rowOff>132907</xdr:rowOff>
    </xdr:from>
    <xdr:to>
      <xdr:col>10</xdr:col>
      <xdr:colOff>649766</xdr:colOff>
      <xdr:row>24</xdr:row>
      <xdr:rowOff>145755</xdr:rowOff>
    </xdr:to>
    <xdr:graphicFrame macro="">
      <xdr:nvGraphicFramePr>
        <xdr:cNvPr id="5" name="Chart 4">
          <a:extLst>
            <a:ext uri="{FF2B5EF4-FFF2-40B4-BE49-F238E27FC236}">
              <a16:creationId xmlns:a16="http://schemas.microsoft.com/office/drawing/2014/main" id="{BDEB9688-161C-455A-8EB5-F3BBEECD32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66453</xdr:colOff>
      <xdr:row>13</xdr:row>
      <xdr:rowOff>125523</xdr:rowOff>
    </xdr:from>
    <xdr:to>
      <xdr:col>17</xdr:col>
      <xdr:colOff>635000</xdr:colOff>
      <xdr:row>24</xdr:row>
      <xdr:rowOff>140291</xdr:rowOff>
    </xdr:to>
    <xdr:graphicFrame macro="">
      <xdr:nvGraphicFramePr>
        <xdr:cNvPr id="6" name="Chart 5">
          <a:extLst>
            <a:ext uri="{FF2B5EF4-FFF2-40B4-BE49-F238E27FC236}">
              <a16:creationId xmlns:a16="http://schemas.microsoft.com/office/drawing/2014/main" id="{350C7DFA-6182-41C1-B35A-09DBBC775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110756</xdr:colOff>
      <xdr:row>2</xdr:row>
      <xdr:rowOff>77381</xdr:rowOff>
    </xdr:from>
    <xdr:to>
      <xdr:col>3</xdr:col>
      <xdr:colOff>48440</xdr:colOff>
      <xdr:row>19</xdr:row>
      <xdr:rowOff>66452</xdr:rowOff>
    </xdr:to>
    <mc:AlternateContent xmlns:mc="http://schemas.openxmlformats.org/markup-compatibility/2006">
      <mc:Choice xmlns:a14="http://schemas.microsoft.com/office/drawing/2010/main" Requires="a14">
        <xdr:graphicFrame macro="">
          <xdr:nvGraphicFramePr>
            <xdr:cNvPr id="2" name="Week 5">
              <a:extLst>
                <a:ext uri="{FF2B5EF4-FFF2-40B4-BE49-F238E27FC236}">
                  <a16:creationId xmlns:a16="http://schemas.microsoft.com/office/drawing/2014/main" id="{2D7F8D2E-2529-4F1A-8E62-A25ED3A5114F}"/>
                </a:ext>
              </a:extLst>
            </xdr:cNvPr>
            <xdr:cNvGraphicFramePr/>
          </xdr:nvGraphicFramePr>
          <xdr:xfrm>
            <a:off x="0" y="0"/>
            <a:ext cx="0" cy="0"/>
          </xdr:xfrm>
          <a:graphic>
            <a:graphicData uri="http://schemas.microsoft.com/office/drawing/2010/slicer">
              <sle:slicer xmlns:sle="http://schemas.microsoft.com/office/drawing/2010/slicer" name="Week 5"/>
            </a:graphicData>
          </a:graphic>
        </xdr:graphicFrame>
      </mc:Choice>
      <mc:Fallback>
        <xdr:sp macro="" textlink="">
          <xdr:nvSpPr>
            <xdr:cNvPr id="0" name=""/>
            <xdr:cNvSpPr>
              <a:spLocks noTextEdit="1"/>
            </xdr:cNvSpPr>
          </xdr:nvSpPr>
          <xdr:spPr>
            <a:xfrm>
              <a:off x="110756" y="542555"/>
              <a:ext cx="1909137" cy="30016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493059</xdr:colOff>
      <xdr:row>1</xdr:row>
      <xdr:rowOff>89648</xdr:rowOff>
    </xdr:from>
    <xdr:to>
      <xdr:col>10</xdr:col>
      <xdr:colOff>239057</xdr:colOff>
      <xdr:row>13</xdr:row>
      <xdr:rowOff>82175</xdr:rowOff>
    </xdr:to>
    <xdr:graphicFrame macro="">
      <xdr:nvGraphicFramePr>
        <xdr:cNvPr id="2" name="Chart 1">
          <a:extLst>
            <a:ext uri="{FF2B5EF4-FFF2-40B4-BE49-F238E27FC236}">
              <a16:creationId xmlns:a16="http://schemas.microsoft.com/office/drawing/2014/main" id="{3BC6AAE8-B21B-42B1-B2C0-366553BB2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306295</xdr:colOff>
      <xdr:row>1</xdr:row>
      <xdr:rowOff>82179</xdr:rowOff>
    </xdr:from>
    <xdr:to>
      <xdr:col>17</xdr:col>
      <xdr:colOff>440765</xdr:colOff>
      <xdr:row>13</xdr:row>
      <xdr:rowOff>89649</xdr:rowOff>
    </xdr:to>
    <xdr:graphicFrame macro="">
      <xdr:nvGraphicFramePr>
        <xdr:cNvPr id="3" name="Chart 2">
          <a:extLst>
            <a:ext uri="{FF2B5EF4-FFF2-40B4-BE49-F238E27FC236}">
              <a16:creationId xmlns:a16="http://schemas.microsoft.com/office/drawing/2014/main" id="{EC9E3E31-B43B-46CA-838C-75C8B2731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493059</xdr:colOff>
      <xdr:row>13</xdr:row>
      <xdr:rowOff>134470</xdr:rowOff>
    </xdr:from>
    <xdr:to>
      <xdr:col>10</xdr:col>
      <xdr:colOff>246529</xdr:colOff>
      <xdr:row>25</xdr:row>
      <xdr:rowOff>14941</xdr:rowOff>
    </xdr:to>
    <xdr:graphicFrame macro="">
      <xdr:nvGraphicFramePr>
        <xdr:cNvPr id="4" name="Chart 3">
          <a:extLst>
            <a:ext uri="{FF2B5EF4-FFF2-40B4-BE49-F238E27FC236}">
              <a16:creationId xmlns:a16="http://schemas.microsoft.com/office/drawing/2014/main" id="{7CA41458-F44C-46B6-8167-B05F310E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321235</xdr:colOff>
      <xdr:row>13</xdr:row>
      <xdr:rowOff>141941</xdr:rowOff>
    </xdr:from>
    <xdr:to>
      <xdr:col>17</xdr:col>
      <xdr:colOff>425823</xdr:colOff>
      <xdr:row>25</xdr:row>
      <xdr:rowOff>14941</xdr:rowOff>
    </xdr:to>
    <xdr:graphicFrame macro="">
      <xdr:nvGraphicFramePr>
        <xdr:cNvPr id="5" name="Chart 4">
          <a:extLst>
            <a:ext uri="{FF2B5EF4-FFF2-40B4-BE49-F238E27FC236}">
              <a16:creationId xmlns:a16="http://schemas.microsoft.com/office/drawing/2014/main" id="{5E5BEDA3-2713-4D80-A5EE-6C9A7986B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66861</xdr:colOff>
      <xdr:row>2</xdr:row>
      <xdr:rowOff>164354</xdr:rowOff>
    </xdr:from>
    <xdr:to>
      <xdr:col>2</xdr:col>
      <xdr:colOff>580837</xdr:colOff>
      <xdr:row>19</xdr:row>
      <xdr:rowOff>149412</xdr:rowOff>
    </xdr:to>
    <mc:AlternateContent xmlns:mc="http://schemas.openxmlformats.org/markup-compatibility/2006" xmlns:a14="http://schemas.microsoft.com/office/drawing/2010/main">
      <mc:Choice Requires="a14">
        <xdr:graphicFrame macro="">
          <xdr:nvGraphicFramePr>
            <xdr:cNvPr id="6" name="Week 6">
              <a:extLst>
                <a:ext uri="{FF2B5EF4-FFF2-40B4-BE49-F238E27FC236}">
                  <a16:creationId xmlns:a16="http://schemas.microsoft.com/office/drawing/2014/main" id="{DBB37242-C36F-40E5-874E-347407CC91C8}"/>
                </a:ext>
              </a:extLst>
            </xdr:cNvPr>
            <xdr:cNvGraphicFramePr/>
          </xdr:nvGraphicFramePr>
          <xdr:xfrm>
            <a:off x="0" y="0"/>
            <a:ext cx="0" cy="0"/>
          </xdr:xfrm>
          <a:graphic>
            <a:graphicData uri="http://schemas.microsoft.com/office/drawing/2010/slicer">
              <sle:slicer xmlns:sle="http://schemas.microsoft.com/office/drawing/2010/slicer" name="Week 6"/>
            </a:graphicData>
          </a:graphic>
        </xdr:graphicFrame>
      </mc:Choice>
      <mc:Fallback xmlns="">
        <xdr:sp macro="" textlink="">
          <xdr:nvSpPr>
            <xdr:cNvPr id="0" name=""/>
            <xdr:cNvSpPr>
              <a:spLocks noTextEdit="1"/>
            </xdr:cNvSpPr>
          </xdr:nvSpPr>
          <xdr:spPr>
            <a:xfrm>
              <a:off x="66861" y="627530"/>
              <a:ext cx="1828800" cy="30330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463177</xdr:colOff>
      <xdr:row>1</xdr:row>
      <xdr:rowOff>112059</xdr:rowOff>
    </xdr:from>
    <xdr:to>
      <xdr:col>10</xdr:col>
      <xdr:colOff>336176</xdr:colOff>
      <xdr:row>13</xdr:row>
      <xdr:rowOff>87779</xdr:rowOff>
    </xdr:to>
    <xdr:graphicFrame macro="">
      <xdr:nvGraphicFramePr>
        <xdr:cNvPr id="2" name="Chart 1">
          <a:extLst>
            <a:ext uri="{FF2B5EF4-FFF2-40B4-BE49-F238E27FC236}">
              <a16:creationId xmlns:a16="http://schemas.microsoft.com/office/drawing/2014/main" id="{B93E9D17-2D1E-4E16-ACD6-9112BD472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440765</xdr:colOff>
      <xdr:row>1</xdr:row>
      <xdr:rowOff>127002</xdr:rowOff>
    </xdr:from>
    <xdr:to>
      <xdr:col>17</xdr:col>
      <xdr:colOff>373529</xdr:colOff>
      <xdr:row>13</xdr:row>
      <xdr:rowOff>82177</xdr:rowOff>
    </xdr:to>
    <xdr:graphicFrame macro="">
      <xdr:nvGraphicFramePr>
        <xdr:cNvPr id="3" name="Chart 2">
          <a:extLst>
            <a:ext uri="{FF2B5EF4-FFF2-40B4-BE49-F238E27FC236}">
              <a16:creationId xmlns:a16="http://schemas.microsoft.com/office/drawing/2014/main" id="{CABB3A12-4522-4C66-B690-EC11D3507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485589</xdr:colOff>
      <xdr:row>13</xdr:row>
      <xdr:rowOff>141940</xdr:rowOff>
    </xdr:from>
    <xdr:to>
      <xdr:col>10</xdr:col>
      <xdr:colOff>351117</xdr:colOff>
      <xdr:row>25</xdr:row>
      <xdr:rowOff>9711</xdr:rowOff>
    </xdr:to>
    <xdr:graphicFrame macro="">
      <xdr:nvGraphicFramePr>
        <xdr:cNvPr id="4" name="Chart 3">
          <a:extLst>
            <a:ext uri="{FF2B5EF4-FFF2-40B4-BE49-F238E27FC236}">
              <a16:creationId xmlns:a16="http://schemas.microsoft.com/office/drawing/2014/main" id="{00EBFBA6-DA71-4946-A892-6E7C9B8FC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463176</xdr:colOff>
      <xdr:row>13</xdr:row>
      <xdr:rowOff>141942</xdr:rowOff>
    </xdr:from>
    <xdr:to>
      <xdr:col>17</xdr:col>
      <xdr:colOff>366059</xdr:colOff>
      <xdr:row>25</xdr:row>
      <xdr:rowOff>7471</xdr:rowOff>
    </xdr:to>
    <xdr:graphicFrame macro="">
      <xdr:nvGraphicFramePr>
        <xdr:cNvPr id="5" name="Chart 4">
          <a:extLst>
            <a:ext uri="{FF2B5EF4-FFF2-40B4-BE49-F238E27FC236}">
              <a16:creationId xmlns:a16="http://schemas.microsoft.com/office/drawing/2014/main" id="{57447046-F96C-4ADA-AEC3-1F3386747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59390</xdr:colOff>
      <xdr:row>3</xdr:row>
      <xdr:rowOff>373</xdr:rowOff>
    </xdr:from>
    <xdr:to>
      <xdr:col>2</xdr:col>
      <xdr:colOff>620057</xdr:colOff>
      <xdr:row>19</xdr:row>
      <xdr:rowOff>112059</xdr:rowOff>
    </xdr:to>
    <mc:AlternateContent xmlns:mc="http://schemas.openxmlformats.org/markup-compatibility/2006" xmlns:a14="http://schemas.microsoft.com/office/drawing/2010/main">
      <mc:Choice Requires="a14">
        <xdr:graphicFrame macro="">
          <xdr:nvGraphicFramePr>
            <xdr:cNvPr id="6" name="Week 7">
              <a:extLst>
                <a:ext uri="{FF2B5EF4-FFF2-40B4-BE49-F238E27FC236}">
                  <a16:creationId xmlns:a16="http://schemas.microsoft.com/office/drawing/2014/main" id="{009EAC04-B4CF-4847-BE7C-DCC8383BAEA8}"/>
                </a:ext>
              </a:extLst>
            </xdr:cNvPr>
            <xdr:cNvGraphicFramePr/>
          </xdr:nvGraphicFramePr>
          <xdr:xfrm>
            <a:off x="0" y="0"/>
            <a:ext cx="0" cy="0"/>
          </xdr:xfrm>
          <a:graphic>
            <a:graphicData uri="http://schemas.microsoft.com/office/drawing/2010/slicer">
              <sle:slicer xmlns:sle="http://schemas.microsoft.com/office/drawing/2010/slicer" name="Week 7"/>
            </a:graphicData>
          </a:graphic>
        </xdr:graphicFrame>
      </mc:Choice>
      <mc:Fallback xmlns="">
        <xdr:sp macro="" textlink="">
          <xdr:nvSpPr>
            <xdr:cNvPr id="0" name=""/>
            <xdr:cNvSpPr>
              <a:spLocks noTextEdit="1"/>
            </xdr:cNvSpPr>
          </xdr:nvSpPr>
          <xdr:spPr>
            <a:xfrm>
              <a:off x="59390" y="642844"/>
              <a:ext cx="1875491" cy="29803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288925</xdr:colOff>
      <xdr:row>1</xdr:row>
      <xdr:rowOff>165100</xdr:rowOff>
    </xdr:from>
    <xdr:to>
      <xdr:col>10</xdr:col>
      <xdr:colOff>25400</xdr:colOff>
      <xdr:row>15</xdr:row>
      <xdr:rowOff>31750</xdr:rowOff>
    </xdr:to>
    <xdr:graphicFrame macro="">
      <xdr:nvGraphicFramePr>
        <xdr:cNvPr id="4" name="Chart 3">
          <a:extLst>
            <a:ext uri="{FF2B5EF4-FFF2-40B4-BE49-F238E27FC236}">
              <a16:creationId xmlns:a16="http://schemas.microsoft.com/office/drawing/2014/main" id="{7C52D5BB-5C72-48C6-A7E5-65E67866D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295275</xdr:colOff>
      <xdr:row>17</xdr:row>
      <xdr:rowOff>25400</xdr:rowOff>
    </xdr:from>
    <xdr:to>
      <xdr:col>10</xdr:col>
      <xdr:colOff>69850</xdr:colOff>
      <xdr:row>29</xdr:row>
      <xdr:rowOff>95250</xdr:rowOff>
    </xdr:to>
    <xdr:graphicFrame macro="">
      <xdr:nvGraphicFramePr>
        <xdr:cNvPr id="5" name="Chart 4">
          <a:extLst>
            <a:ext uri="{FF2B5EF4-FFF2-40B4-BE49-F238E27FC236}">
              <a16:creationId xmlns:a16="http://schemas.microsoft.com/office/drawing/2014/main" id="{CC9F6A2A-8962-4108-89D4-F6FC40430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307975</xdr:colOff>
      <xdr:row>32</xdr:row>
      <xdr:rowOff>6350</xdr:rowOff>
    </xdr:from>
    <xdr:to>
      <xdr:col>10</xdr:col>
      <xdr:colOff>44450</xdr:colOff>
      <xdr:row>45</xdr:row>
      <xdr:rowOff>114300</xdr:rowOff>
    </xdr:to>
    <xdr:graphicFrame macro="">
      <xdr:nvGraphicFramePr>
        <xdr:cNvPr id="2" name="Chart 1">
          <a:extLst>
            <a:ext uri="{FF2B5EF4-FFF2-40B4-BE49-F238E27FC236}">
              <a16:creationId xmlns:a16="http://schemas.microsoft.com/office/drawing/2014/main" id="{C3DA9277-7EFD-4496-873D-2B4D08A82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314325</xdr:colOff>
      <xdr:row>52</xdr:row>
      <xdr:rowOff>57150</xdr:rowOff>
    </xdr:from>
    <xdr:to>
      <xdr:col>10</xdr:col>
      <xdr:colOff>50800</xdr:colOff>
      <xdr:row>64</xdr:row>
      <xdr:rowOff>120650</xdr:rowOff>
    </xdr:to>
    <xdr:graphicFrame macro="">
      <xdr:nvGraphicFramePr>
        <xdr:cNvPr id="3" name="Chart 2">
          <a:extLst>
            <a:ext uri="{FF2B5EF4-FFF2-40B4-BE49-F238E27FC236}">
              <a16:creationId xmlns:a16="http://schemas.microsoft.com/office/drawing/2014/main" id="{EE920405-2286-479B-ABD3-828D39E53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473075</xdr:colOff>
      <xdr:row>73</xdr:row>
      <xdr:rowOff>44450</xdr:rowOff>
    </xdr:from>
    <xdr:to>
      <xdr:col>9</xdr:col>
      <xdr:colOff>596900</xdr:colOff>
      <xdr:row>86</xdr:row>
      <xdr:rowOff>152400</xdr:rowOff>
    </xdr:to>
    <xdr:graphicFrame macro="">
      <xdr:nvGraphicFramePr>
        <xdr:cNvPr id="6" name="Chart 5">
          <a:extLst>
            <a:ext uri="{FF2B5EF4-FFF2-40B4-BE49-F238E27FC236}">
              <a16:creationId xmlns:a16="http://schemas.microsoft.com/office/drawing/2014/main" id="{77F537D8-863C-4A7E-A758-DFFB50F08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508000</xdr:colOff>
      <xdr:row>91</xdr:row>
      <xdr:rowOff>127000</xdr:rowOff>
    </xdr:from>
    <xdr:to>
      <xdr:col>11</xdr:col>
      <xdr:colOff>203200</xdr:colOff>
      <xdr:row>103</xdr:row>
      <xdr:rowOff>101600</xdr:rowOff>
    </xdr:to>
    <xdr:graphicFrame macro="">
      <xdr:nvGraphicFramePr>
        <xdr:cNvPr id="7" name="Chart 6">
          <a:extLst>
            <a:ext uri="{FF2B5EF4-FFF2-40B4-BE49-F238E27FC236}">
              <a16:creationId xmlns:a16="http://schemas.microsoft.com/office/drawing/2014/main" id="{A982F25F-1B5B-42A2-A34F-EB87448B4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552450</xdr:colOff>
      <xdr:row>108</xdr:row>
      <xdr:rowOff>146050</xdr:rowOff>
    </xdr:from>
    <xdr:to>
      <xdr:col>10</xdr:col>
      <xdr:colOff>203200</xdr:colOff>
      <xdr:row>120</xdr:row>
      <xdr:rowOff>31750</xdr:rowOff>
    </xdr:to>
    <xdr:graphicFrame macro="">
      <xdr:nvGraphicFramePr>
        <xdr:cNvPr id="8" name="Chart 7">
          <a:extLst>
            <a:ext uri="{FF2B5EF4-FFF2-40B4-BE49-F238E27FC236}">
              <a16:creationId xmlns:a16="http://schemas.microsoft.com/office/drawing/2014/main" id="{3FA149A7-DBF5-411B-A251-74EB1CB6C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558800</xdr:colOff>
      <xdr:row>125</xdr:row>
      <xdr:rowOff>19050</xdr:rowOff>
    </xdr:from>
    <xdr:to>
      <xdr:col>10</xdr:col>
      <xdr:colOff>247650</xdr:colOff>
      <xdr:row>137</xdr:row>
      <xdr:rowOff>12700</xdr:rowOff>
    </xdr:to>
    <xdr:graphicFrame macro="">
      <xdr:nvGraphicFramePr>
        <xdr:cNvPr id="9" name="Chart 8">
          <a:extLst>
            <a:ext uri="{FF2B5EF4-FFF2-40B4-BE49-F238E27FC236}">
              <a16:creationId xmlns:a16="http://schemas.microsoft.com/office/drawing/2014/main" id="{0C14593D-1AE7-446A-95B4-4170F463F7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eekly%20Volumes%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Weekly Volumes"/>
      <sheetName val="Weekly Volumes FIle"/>
    </sheetNames>
    <sheetDataSet>
      <sheetData sheetId="0"/>
      <sheetData sheetId="1"/>
      <sheetData sheetId="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aj, Arangi" refreshedDate="45392.683212268515" createdVersion="7" refreshedVersion="7" minRefreshableVersion="3" recordCount="14" xr:uid="{DD52E1A3-B489-4074-9D28-28F9BF5B9816}">
  <cacheSource type="worksheet">
    <worksheetSource name="EMB_PostCursor89"/>
  </cacheSource>
  <cacheFields count="8">
    <cacheField name="Week" numFmtId="0">
      <sharedItems containsSemiMixedTypes="0" containsString="0" containsNumber="1" containsInteger="1" minValue="1" maxValue="14" count="14">
        <n v="1"/>
        <n v="2"/>
        <n v="3"/>
        <n v="4"/>
        <n v="5"/>
        <n v="6"/>
        <n v="7"/>
        <n v="8"/>
        <n v="9"/>
        <n v="10"/>
        <n v="11"/>
        <n v="12"/>
        <n v="13"/>
        <n v="14"/>
      </sharedItems>
    </cacheField>
    <cacheField name="L1 Cases Solved" numFmtId="0">
      <sharedItems containsSemiMixedTypes="0" containsString="0" containsNumber="1" containsInteger="1" minValue="0" maxValue="33307"/>
    </cacheField>
    <cacheField name="L1 Time Utilization" numFmtId="0">
      <sharedItems containsSemiMixedTypes="0" containsString="0" containsNumber="1" minValue="0" maxValue="620.53"/>
    </cacheField>
    <cacheField name="L1 Productivity" numFmtId="2">
      <sharedItems containsMixedTypes="1" containsNumber="1" minValue="25.472727272727273" maxValue="56.089100556878478"/>
    </cacheField>
    <cacheField name="L2 Cases Solved" numFmtId="0">
      <sharedItems containsSemiMixedTypes="0" containsString="0" containsNumber="1" containsInteger="1" minValue="0" maxValue="6416"/>
    </cacheField>
    <cacheField name="L2 Time Utilization" numFmtId="0">
      <sharedItems containsSemiMixedTypes="0" containsString="0" containsNumber="1" minValue="0" maxValue="90.27"/>
    </cacheField>
    <cacheField name="L2 Prdocutivity" numFmtId="2">
      <sharedItems containsMixedTypes="1" containsNumber="1" minValue="61.653151974888836" maxValue="91.661509900990097"/>
    </cacheField>
    <cacheField name="L2 Cases Sample" numFmtId="9">
      <sharedItems containsMixedTypes="1" containsNumber="1" minValue="0" maxValue="0.24913602298761309"/>
    </cacheField>
  </cacheFields>
  <extLst>
    <ext xmlns:x14="http://schemas.microsoft.com/office/spreadsheetml/2009/9/main" uri="{725AE2AE-9491-48be-B2B4-4EB974FC3084}">
      <x14:pivotCacheDefinition pivotCacheId="14976175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aj, Arangi" refreshedDate="45392.683213657408" createdVersion="7" refreshedVersion="7" minRefreshableVersion="3" recordCount="14" xr:uid="{A3A5D365-2327-4E33-9BAC-BC63F772241C}">
  <cacheSource type="worksheet">
    <worksheetSource name="EMB_PostCursor"/>
  </cacheSource>
  <cacheFields count="8">
    <cacheField name="Week" numFmtId="0">
      <sharedItems containsSemiMixedTypes="0" containsString="0" containsNumber="1" containsInteger="1" minValue="1" maxValue="14" count="14">
        <n v="1"/>
        <n v="2"/>
        <n v="3"/>
        <n v="4"/>
        <n v="5"/>
        <n v="6"/>
        <n v="7"/>
        <n v="8"/>
        <n v="9"/>
        <n v="10"/>
        <n v="11"/>
        <n v="12"/>
        <n v="13"/>
        <n v="14"/>
      </sharedItems>
    </cacheField>
    <cacheField name="L1 Cases Solved" numFmtId="0">
      <sharedItems containsSemiMixedTypes="0" containsString="0" containsNumber="1" containsInteger="1" minValue="0" maxValue="32733"/>
    </cacheField>
    <cacheField name="L1 Time Utilization" numFmtId="0">
      <sharedItems containsSemiMixedTypes="0" containsString="0" containsNumber="1" minValue="0" maxValue="626.64"/>
    </cacheField>
    <cacheField name="L1 Productivity" numFmtId="2">
      <sharedItems containsMixedTypes="1" containsNumber="1" minValue="33.172842515845929" maxValue="72.649698396351326"/>
    </cacheField>
    <cacheField name="L2 Cases Solved" numFmtId="0">
      <sharedItems containsString="0" containsBlank="1" containsNumber="1" containsInteger="1" minValue="0" maxValue="9506"/>
    </cacheField>
    <cacheField name="L2 Time Utilization" numFmtId="0">
      <sharedItems containsString="0" containsBlank="1" containsNumber="1" minValue="0" maxValue="96.37"/>
    </cacheField>
    <cacheField name="L2 Prdocutivity" numFmtId="2">
      <sharedItems containsMixedTypes="1" containsNumber="1" minValue="0" maxValue="179.32465572533485"/>
    </cacheField>
    <cacheField name="L2 Cases Sample" numFmtId="9">
      <sharedItems containsMixedTypes="1" containsNumber="1" minValue="0" maxValue="0.67250847061572616"/>
    </cacheField>
  </cacheFields>
  <extLst>
    <ext xmlns:x14="http://schemas.microsoft.com/office/spreadsheetml/2009/9/main" uri="{725AE2AE-9491-48be-B2B4-4EB974FC3084}">
      <x14:pivotCacheDefinition pivotCacheId="161307747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aj, Arangi" refreshedDate="45392.683214814817" createdVersion="7" refreshedVersion="7" minRefreshableVersion="3" recordCount="14" xr:uid="{5154FA7D-3FE8-417D-B8CE-E96CE2E6A1F3}">
  <cacheSource type="worksheet">
    <worksheetSource name="BT_Multivisit"/>
  </cacheSource>
  <cacheFields count="8">
    <cacheField name="Week" numFmtId="0">
      <sharedItems containsSemiMixedTypes="0" containsString="0" containsNumber="1" containsInteger="1" minValue="1" maxValue="14" count="14">
        <n v="1"/>
        <n v="2"/>
        <n v="3"/>
        <n v="4"/>
        <n v="5"/>
        <n v="6"/>
        <n v="7"/>
        <n v="8"/>
        <n v="9"/>
        <n v="10"/>
        <n v="11"/>
        <n v="12"/>
        <n v="13"/>
        <n v="14"/>
      </sharedItems>
    </cacheField>
    <cacheField name="L1 Cases Solved" numFmtId="0">
      <sharedItems containsSemiMixedTypes="0" containsString="0" containsNumber="1" containsInteger="1" minValue="0" maxValue="2681"/>
    </cacheField>
    <cacheField name="L1 Time Utilization" numFmtId="0">
      <sharedItems containsSemiMixedTypes="0" containsString="0" containsNumber="1" minValue="0" maxValue="254.36"/>
    </cacheField>
    <cacheField name="L1 Productivity" numFmtId="2">
      <sharedItems containsMixedTypes="1" containsNumber="1" minValue="7.8849227490676617" maxValue="12.276203122853611"/>
    </cacheField>
    <cacheField name="L2 Cases Solved" numFmtId="0">
      <sharedItems containsString="0" containsBlank="1" containsNumber="1" containsInteger="1" minValue="0" maxValue="1131"/>
    </cacheField>
    <cacheField name="L2 Time Utilization" numFmtId="0">
      <sharedItems containsString="0" containsBlank="1" containsNumber="1" minValue="0" maxValue="77.03"/>
    </cacheField>
    <cacheField name="L2 Prdocutivity" numFmtId="2">
      <sharedItems containsMixedTypes="1" containsNumber="1" minValue="0" maxValue="15.80091284503369"/>
    </cacheField>
    <cacheField name="L2 Cases Sample" numFmtId="9">
      <sharedItems containsMixedTypes="1" containsNumber="1" minValue="0" maxValue="2.7"/>
    </cacheField>
  </cacheFields>
  <extLst>
    <ext xmlns:x14="http://schemas.microsoft.com/office/spreadsheetml/2009/9/main" uri="{725AE2AE-9491-48be-B2B4-4EB974FC3084}">
      <x14:pivotCacheDefinition pivotCacheId="207693820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aj, Arangi" refreshedDate="45392.683215972225" createdVersion="7" refreshedVersion="7" minRefreshableVersion="3" recordCount="14" xr:uid="{F4859AA6-47B8-4FDB-A860-E705E7AD9F43}">
  <cacheSource type="worksheet">
    <worksheetSource name="WorkLoad_Themis"/>
  </cacheSource>
  <cacheFields count="8">
    <cacheField name="Week" numFmtId="0">
      <sharedItems containsSemiMixedTypes="0" containsString="0" containsNumber="1" containsInteger="1" minValue="1" maxValue="14" count="14">
        <n v="1"/>
        <n v="2"/>
        <n v="3"/>
        <n v="4"/>
        <n v="5"/>
        <n v="6"/>
        <n v="7"/>
        <n v="8"/>
        <n v="9"/>
        <n v="10"/>
        <n v="11"/>
        <n v="12"/>
        <n v="13"/>
        <n v="14"/>
      </sharedItems>
    </cacheField>
    <cacheField name="L1 Cases Solved" numFmtId="0">
      <sharedItems containsSemiMixedTypes="0" containsString="0" containsNumber="1" containsInteger="1" minValue="2" maxValue="1938"/>
    </cacheField>
    <cacheField name="L1 Time Utilization" numFmtId="0">
      <sharedItems containsSemiMixedTypes="0" containsString="0" containsNumber="1" minValue="0.5" maxValue="254.95"/>
    </cacheField>
    <cacheField name="L1 Productivity" numFmtId="2">
      <sharedItems containsSemiMixedTypes="0" containsString="0" containsNumber="1" minValue="3.9959939909864799" maxValue="10.07119472015798"/>
    </cacheField>
    <cacheField name="L2 Cases Solved" numFmtId="0">
      <sharedItems containsString="0" containsBlank="1" containsNumber="1" containsInteger="1" minValue="0" maxValue="1425"/>
    </cacheField>
    <cacheField name="L2 Time Utilization" numFmtId="0">
      <sharedItems containsString="0" containsBlank="1" containsNumber="1" minValue="0" maxValue="156.59"/>
    </cacheField>
    <cacheField name="L2 Prdocutivity" numFmtId="2">
      <sharedItems containsMixedTypes="1" containsNumber="1" minValue="6.2476190476190476" maxValue="13.973799126637555"/>
    </cacheField>
    <cacheField name="L2 Cases Sample" numFmtId="9">
      <sharedItems containsSemiMixedTypes="0" containsString="0" containsNumber="1" minValue="0" maxValue="1.1984861227922623"/>
    </cacheField>
  </cacheFields>
  <extLst>
    <ext xmlns:x14="http://schemas.microsoft.com/office/spreadsheetml/2009/9/main" uri="{725AE2AE-9491-48be-B2B4-4EB974FC3084}">
      <x14:pivotCacheDefinition pivotCacheId="180090565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aj, Arangi" refreshedDate="45392.683217129626" createdVersion="7" refreshedVersion="7" minRefreshableVersion="3" recordCount="14" xr:uid="{BC0C2310-A56C-480C-83E6-13A3AB7467F3}">
  <cacheSource type="worksheet">
    <worksheetSource name="WorkLoad_REDP"/>
  </cacheSource>
  <cacheFields count="8">
    <cacheField name="Week" numFmtId="0">
      <sharedItems containsSemiMixedTypes="0" containsString="0" containsNumber="1" containsInteger="1" minValue="1" maxValue="14" count="14">
        <n v="1"/>
        <n v="2"/>
        <n v="3"/>
        <n v="4"/>
        <n v="5"/>
        <n v="6"/>
        <n v="7"/>
        <n v="8"/>
        <n v="9"/>
        <n v="10"/>
        <n v="11"/>
        <n v="12"/>
        <n v="13"/>
        <n v="14"/>
      </sharedItems>
    </cacheField>
    <cacheField name="L1 Cases Solved" numFmtId="0">
      <sharedItems containsSemiMixedTypes="0" containsString="0" containsNumber="1" containsInteger="1" minValue="3118" maxValue="17956"/>
    </cacheField>
    <cacheField name="L1 Time Utilization" numFmtId="0">
      <sharedItems containsSemiMixedTypes="0" containsString="0" containsNumber="1" minValue="55.94" maxValue="398.72"/>
    </cacheField>
    <cacheField name="L1 Productivity" numFmtId="2">
      <sharedItems containsSemiMixedTypes="0" containsString="0" containsNumber="1" minValue="40.751113940165503" maxValue="72.184483375044692"/>
    </cacheField>
    <cacheField name="L2 Cases Solved" numFmtId="0">
      <sharedItems containsSemiMixedTypes="0" containsString="0" containsNumber="1" containsInteger="1" minValue="639" maxValue="6895"/>
    </cacheField>
    <cacheField name="L2 Time Utilization" numFmtId="0">
      <sharedItems containsSemiMixedTypes="0" containsString="0" containsNumber="1" minValue="9.07" maxValue="111.51"/>
    </cacheField>
    <cacheField name="L2 Prdocutivity" numFmtId="2">
      <sharedItems containsSemiMixedTypes="0" containsString="0" containsNumber="1" minValue="28.402498884426596" maxValue="93.07529482915028"/>
    </cacheField>
    <cacheField name="L2 Cases Sample" numFmtId="9">
      <sharedItems containsSemiMixedTypes="0" containsString="0" containsNumber="1" minValue="0.18478600437363324" maxValue="0.82167658730158732"/>
    </cacheField>
  </cacheFields>
  <extLst>
    <ext xmlns:x14="http://schemas.microsoft.com/office/spreadsheetml/2009/9/main" uri="{725AE2AE-9491-48be-B2B4-4EB974FC3084}">
      <x14:pivotCacheDefinition pivotCacheId="2019629742"/>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aj, Arangi" refreshedDate="45392.683218171296" createdVersion="7" refreshedVersion="7" minRefreshableVersion="3" recordCount="14" xr:uid="{672AE569-6693-421E-8F6A-9F60B78307E2}">
  <cacheSource type="worksheet">
    <worksheetSource name="EMB_PostCursor7"/>
  </cacheSource>
  <cacheFields count="8">
    <cacheField name="Week" numFmtId="0">
      <sharedItems containsSemiMixedTypes="0" containsString="0" containsNumber="1" containsInteger="1" minValue="1" maxValue="14" count="14">
        <n v="1"/>
        <n v="2"/>
        <n v="3"/>
        <n v="4"/>
        <n v="5"/>
        <n v="6"/>
        <n v="7"/>
        <n v="8"/>
        <n v="9"/>
        <n v="10"/>
        <n v="11"/>
        <n v="12"/>
        <n v="13"/>
        <n v="14"/>
      </sharedItems>
    </cacheField>
    <cacheField name="L1 Cases Solved" numFmtId="0">
      <sharedItems containsSemiMixedTypes="0" containsString="0" containsNumber="1" containsInteger="1" minValue="0" maxValue="4512"/>
    </cacheField>
    <cacheField name="L1 Time Utilization" numFmtId="0">
      <sharedItems containsSemiMixedTypes="0" containsString="0" containsNumber="1" minValue="0" maxValue="312.64"/>
    </cacheField>
    <cacheField name="L1 Productivity" numFmtId="2">
      <sharedItems containsMixedTypes="1" containsNumber="1" minValue="10.842529339639166" maxValue="14.431934493346981"/>
    </cacheField>
    <cacheField name="L2 Cases Solved" numFmtId="0">
      <sharedItems containsSemiMixedTypes="0" containsString="0" containsNumber="1" containsInteger="1" minValue="0" maxValue="1992"/>
    </cacheField>
    <cacheField name="L2 Time Utilization" numFmtId="0">
      <sharedItems containsSemiMixedTypes="0" containsString="0" containsNumber="1" minValue="0" maxValue="103.4"/>
    </cacheField>
    <cacheField name="L2 Prdocutivity" numFmtId="2">
      <sharedItems containsMixedTypes="1" containsNumber="1" minValue="17.874346622937381" maxValue="24.444444444444446"/>
    </cacheField>
    <cacheField name="L2 Cases Sample" numFmtId="9">
      <sharedItems containsMixedTypes="1" containsNumber="1" minValue="0" maxValue="0.94139886578449905"/>
    </cacheField>
  </cacheFields>
  <extLst>
    <ext xmlns:x14="http://schemas.microsoft.com/office/spreadsheetml/2009/9/main" uri="{725AE2AE-9491-48be-B2B4-4EB974FC3084}">
      <x14:pivotCacheDefinition pivotCacheId="1284405938"/>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aj, Arangi" refreshedDate="45392.683219212966" createdVersion="7" refreshedVersion="7" minRefreshableVersion="3" recordCount="14" xr:uid="{2EBED880-27C9-47E7-BB74-41BBB82D99D8}">
  <cacheSource type="worksheet">
    <worksheetSource name="EMB_PreCursor"/>
  </cacheSource>
  <cacheFields count="8">
    <cacheField name="Week" numFmtId="0">
      <sharedItems containsString="0" containsBlank="1" containsNumber="1" containsInteger="1" minValue="1" maxValue="13" count="14">
        <n v="1"/>
        <n v="2"/>
        <n v="3"/>
        <n v="4"/>
        <n v="5"/>
        <n v="6"/>
        <n v="7"/>
        <n v="8"/>
        <n v="9"/>
        <n v="10"/>
        <m/>
        <n v="13" u="1"/>
        <n v="11" u="1"/>
        <n v="12" u="1"/>
      </sharedItems>
    </cacheField>
    <cacheField name="L1 Cases Solved" numFmtId="0">
      <sharedItems containsNonDate="0" containsString="0" containsBlank="1"/>
    </cacheField>
    <cacheField name="L1 Time Utilization" numFmtId="0">
      <sharedItems containsNonDate="0" containsString="0" containsBlank="1"/>
    </cacheField>
    <cacheField name="L1 Productivity" numFmtId="2">
      <sharedItems containsBlank="1"/>
    </cacheField>
    <cacheField name="L2 Cases Solved" numFmtId="0">
      <sharedItems containsNonDate="0" containsString="0" containsBlank="1"/>
    </cacheField>
    <cacheField name="L2 Time Utilization" numFmtId="0">
      <sharedItems containsNonDate="0" containsString="0" containsBlank="1"/>
    </cacheField>
    <cacheField name="L2 Prdocutivity" numFmtId="2">
      <sharedItems containsBlank="1"/>
    </cacheField>
    <cacheField name="L2 Cases Sample" numFmtId="9">
      <sharedItems containsBlank="1"/>
    </cacheField>
  </cacheFields>
  <extLst>
    <ext xmlns:x14="http://schemas.microsoft.com/office/spreadsheetml/2009/9/main" uri="{725AE2AE-9491-48be-B2B4-4EB974FC3084}">
      <x14:pivotCacheDefinition pivotCacheId="2070185355"/>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aj, Arangi" refreshedDate="45392.683220370367" createdVersion="7" refreshedVersion="7" minRefreshableVersion="3" recordCount="14" xr:uid="{20FFB03D-E767-405B-8BDB-4768D204A542}">
  <cacheSource type="worksheet">
    <worksheetSource name="EMB_PostCursor8"/>
  </cacheSource>
  <cacheFields count="8">
    <cacheField name="Week" numFmtId="0">
      <sharedItems containsSemiMixedTypes="0" containsString="0" containsNumber="1" containsInteger="1" minValue="1" maxValue="14" count="14">
        <n v="1"/>
        <n v="2"/>
        <n v="3"/>
        <n v="4"/>
        <n v="5"/>
        <n v="6"/>
        <n v="7"/>
        <n v="8"/>
        <n v="9"/>
        <n v="10"/>
        <n v="11"/>
        <n v="12"/>
        <n v="13"/>
        <n v="14"/>
      </sharedItems>
    </cacheField>
    <cacheField name="L1 Cases Solved" numFmtId="0">
      <sharedItems containsSemiMixedTypes="0" containsString="0" containsNumber="1" containsInteger="1" minValue="0" maxValue="1474"/>
    </cacheField>
    <cacheField name="L1 Time Utilization" numFmtId="0">
      <sharedItems containsSemiMixedTypes="0" containsString="0" containsNumber="1" minValue="0" maxValue="328.3"/>
    </cacheField>
    <cacheField name="L1 Productivity" numFmtId="2">
      <sharedItems containsMixedTypes="1" containsNumber="1" minValue="1.6060685325660475" maxValue="5.3355534641279956"/>
    </cacheField>
    <cacheField name="L2 Cases Solved" numFmtId="0">
      <sharedItems containsSemiMixedTypes="0" containsString="0" containsNumber="1" containsInteger="1" minValue="0" maxValue="866"/>
    </cacheField>
    <cacheField name="L2 Time Utilization" numFmtId="0">
      <sharedItems containsSemiMixedTypes="0" containsString="0" containsNumber="1" minValue="0" maxValue="133.72999999999999"/>
    </cacheField>
    <cacheField name="L2 Prdocutivity" numFmtId="2">
      <sharedItems containsMixedTypes="1" containsNumber="1" minValue="4.9913941480206541" maxValue="8.5952248750694054"/>
    </cacheField>
    <cacheField name="L2 Cases Sample" numFmtId="9">
      <sharedItems containsMixedTypes="1" containsNumber="1" minValue="0" maxValue="1.0564853556485356"/>
    </cacheField>
  </cacheFields>
  <extLst>
    <ext xmlns:x14="http://schemas.microsoft.com/office/spreadsheetml/2009/9/main" uri="{725AE2AE-9491-48be-B2B4-4EB974FC3084}">
      <x14:pivotCacheDefinition pivotCacheId="13927619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0"/>
    <n v="0"/>
    <s v=""/>
    <n v="0"/>
    <n v="0"/>
    <s v=""/>
    <s v=""/>
  </r>
  <r>
    <x v="1"/>
    <n v="0"/>
    <n v="0"/>
    <s v=""/>
    <n v="0"/>
    <n v="0"/>
    <s v=""/>
    <s v=""/>
  </r>
  <r>
    <x v="2"/>
    <n v="0"/>
    <n v="0"/>
    <s v=""/>
    <n v="0"/>
    <n v="0"/>
    <s v=""/>
    <s v=""/>
  </r>
  <r>
    <x v="3"/>
    <n v="0"/>
    <n v="0"/>
    <s v=""/>
    <n v="0"/>
    <n v="0"/>
    <s v=""/>
    <s v=""/>
  </r>
  <r>
    <x v="4"/>
    <n v="0"/>
    <n v="0"/>
    <s v=""/>
    <n v="0"/>
    <n v="0"/>
    <s v=""/>
    <s v=""/>
  </r>
  <r>
    <x v="5"/>
    <n v="4203"/>
    <n v="165"/>
    <n v="25.472727272727273"/>
    <n v="0"/>
    <n v="0"/>
    <s v=""/>
    <n v="0"/>
  </r>
  <r>
    <x v="6"/>
    <n v="18492"/>
    <n v="570.65"/>
    <n v="32.40515201962674"/>
    <n v="2357"/>
    <n v="38.229999999999997"/>
    <n v="61.653151974888836"/>
    <n v="0.12746052346960848"/>
  </r>
  <r>
    <x v="7"/>
    <n v="22876"/>
    <n v="559.26"/>
    <n v="40.90405178271287"/>
    <n v="4969"/>
    <n v="72.83"/>
    <n v="68.227378827406284"/>
    <n v="0.21721454799790174"/>
  </r>
  <r>
    <x v="8"/>
    <n v="21811"/>
    <n v="538.79"/>
    <n v="40.48144917314724"/>
    <n v="4536"/>
    <n v="66.97"/>
    <n v="67.731820218008068"/>
    <n v="0.20796845628352667"/>
  </r>
  <r>
    <x v="9"/>
    <n v="25155"/>
    <n v="537.79"/>
    <n v="46.774763383476824"/>
    <n v="4746"/>
    <n v="59.05"/>
    <n v="80.372565622353946"/>
    <n v="0.18867024448419797"/>
  </r>
  <r>
    <x v="10"/>
    <n v="33307"/>
    <n v="620.53"/>
    <n v="53.675084202214236"/>
    <n v="5925"/>
    <n v="64.64"/>
    <n v="91.661509900990097"/>
    <n v="0.17789053352148196"/>
  </r>
  <r>
    <x v="11"/>
    <n v="29443"/>
    <n v="551.41999999999996"/>
    <n v="53.394871422871859"/>
    <n v="5310"/>
    <n v="69.44"/>
    <n v="76.468894009216598"/>
    <n v="0.18034846992493972"/>
  </r>
  <r>
    <x v="12"/>
    <n v="29914"/>
    <n v="533.33000000000004"/>
    <n v="56.089100556878478"/>
    <n v="5999"/>
    <n v="79.77"/>
    <n v="75.203710668170999"/>
    <n v="0.20054155245035768"/>
  </r>
  <r>
    <x v="13"/>
    <n v="25753"/>
    <n v="479.96"/>
    <n v="53.656554712892742"/>
    <n v="6416"/>
    <n v="90.27"/>
    <n v="71.075661903179352"/>
    <n v="0.2491360229876130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28799"/>
    <n v="626.64"/>
    <n v="45.957806715179373"/>
    <n v="9506"/>
    <n v="53.01"/>
    <n v="179.32465572533485"/>
    <n v="0.33008090558699954"/>
  </r>
  <r>
    <x v="1"/>
    <n v="24470"/>
    <n v="484.12"/>
    <n v="50.545319342311821"/>
    <n v="5705"/>
    <n v="46.65"/>
    <n v="122.29367631296893"/>
    <n v="0.2331426236207601"/>
  </r>
  <r>
    <x v="2"/>
    <n v="19200"/>
    <n v="416.26"/>
    <n v="46.125018017585163"/>
    <n v="1245"/>
    <n v="16.739999999999998"/>
    <n v="74.372759856630836"/>
    <n v="6.4843750000000006E-2"/>
  </r>
  <r>
    <x v="3"/>
    <n v="14720"/>
    <n v="331.44"/>
    <n v="44.412261646150135"/>
    <n v="5986"/>
    <n v="73.12"/>
    <n v="81.865426695842444"/>
    <n v="0.40665760869565215"/>
  </r>
  <r>
    <x v="4"/>
    <n v="18383"/>
    <n v="388.68"/>
    <n v="47.295976124318202"/>
    <n v="7012"/>
    <n v="87.81"/>
    <n v="79.8542307254299"/>
    <n v="0.38143937333405864"/>
  </r>
  <r>
    <x v="5"/>
    <n v="32733"/>
    <n v="574.30999999999995"/>
    <n v="56.99535094287058"/>
    <n v="8027"/>
    <n v="96.37"/>
    <n v="83.293556085918851"/>
    <n v="0.24522652980172915"/>
  </r>
  <r>
    <x v="6"/>
    <n v="8559"/>
    <n v="138.53"/>
    <n v="61.784451021439402"/>
    <n v="5756"/>
    <n v="87.12"/>
    <n v="66.06978879706152"/>
    <n v="0.67250847061572616"/>
  </r>
  <r>
    <x v="7"/>
    <n v="4712"/>
    <n v="65.599999999999994"/>
    <n v="71.82926829268294"/>
    <n v="879"/>
    <n v="18.829999999999998"/>
    <n v="46.680828465215086"/>
    <n v="0.18654499151103565"/>
  </r>
  <r>
    <x v="8"/>
    <n v="4938"/>
    <n v="67.97"/>
    <n v="72.649698396351326"/>
    <n v="970"/>
    <n v="16.510000000000002"/>
    <n v="58.752271350696539"/>
    <n v="0.19643580396921831"/>
  </r>
  <r>
    <x v="9"/>
    <n v="1230"/>
    <n v="24.66"/>
    <n v="49.878345498783453"/>
    <n v="315"/>
    <n v="9.48"/>
    <n v="33.22784810126582"/>
    <n v="0.25609756097560976"/>
  </r>
  <r>
    <x v="10"/>
    <n v="3562"/>
    <n v="88.76"/>
    <n v="40.130689499774668"/>
    <m/>
    <m/>
    <s v=""/>
    <n v="0"/>
  </r>
  <r>
    <x v="11"/>
    <n v="0"/>
    <n v="0"/>
    <s v=""/>
    <m/>
    <n v="0"/>
    <n v="0"/>
    <s v=""/>
  </r>
  <r>
    <x v="12"/>
    <n v="0"/>
    <n v="0"/>
    <s v=""/>
    <n v="0"/>
    <n v="0"/>
    <s v=""/>
    <s v=""/>
  </r>
  <r>
    <x v="13"/>
    <n v="5443"/>
    <n v="164.08"/>
    <n v="33.172842515845929"/>
    <m/>
    <m/>
    <s v=""/>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1060"/>
    <n v="92.78"/>
    <n v="11.424876050873033"/>
    <m/>
    <m/>
    <s v=""/>
    <n v="0"/>
  </r>
  <r>
    <x v="1"/>
    <n v="2633"/>
    <n v="254.36"/>
    <n v="10.351470356974367"/>
    <m/>
    <m/>
    <s v=""/>
    <n v="0"/>
  </r>
  <r>
    <x v="2"/>
    <n v="2112"/>
    <n v="205.87"/>
    <n v="10.258901248360615"/>
    <m/>
    <m/>
    <s v=""/>
    <n v="0"/>
  </r>
  <r>
    <x v="3"/>
    <n v="2681"/>
    <n v="218.39"/>
    <n v="12.276203122853611"/>
    <m/>
    <m/>
    <s v=""/>
    <n v="0"/>
  </r>
  <r>
    <x v="4"/>
    <n v="1945"/>
    <n v="163.28"/>
    <n v="11.912052915237629"/>
    <n v="951"/>
    <n v="67.400000000000006"/>
    <n v="14.109792284866467"/>
    <n v="0.48894601542416455"/>
  </r>
  <r>
    <x v="5"/>
    <n v="1546"/>
    <n v="138.99"/>
    <n v="11.123102381466293"/>
    <n v="1131"/>
    <n v="77.03"/>
    <n v="14.682591198234453"/>
    <n v="0.73156532988357048"/>
  </r>
  <r>
    <x v="6"/>
    <n v="2484"/>
    <n v="228.48"/>
    <n v="10.8718487394958"/>
    <n v="942"/>
    <n v="61.5"/>
    <n v="15.317073170731707"/>
    <n v="0.37922705314009664"/>
  </r>
  <r>
    <x v="7"/>
    <n v="1807"/>
    <n v="181.2"/>
    <n v="9.9724061810154527"/>
    <n v="727"/>
    <n v="46.01"/>
    <n v="15.80091284503369"/>
    <n v="0.40232429441062534"/>
  </r>
  <r>
    <x v="8"/>
    <n v="1082"/>
    <n v="100.65"/>
    <n v="10.750124192747142"/>
    <n v="1078"/>
    <n v="69.94"/>
    <n v="15.413211323991993"/>
    <n v="0.99630314232902029"/>
  </r>
  <r>
    <x v="9"/>
    <n v="296"/>
    <n v="37.54"/>
    <n v="7.8849227490676617"/>
    <n v="0"/>
    <n v="0"/>
    <s v=""/>
    <n v="0"/>
  </r>
  <r>
    <x v="10"/>
    <n v="485"/>
    <n v="60.51"/>
    <n v="8.0152040984961168"/>
    <n v="169"/>
    <n v="11.04"/>
    <n v="15.307971014492756"/>
    <n v="0.34845360824742266"/>
  </r>
  <r>
    <x v="11"/>
    <n v="152"/>
    <n v="16.36"/>
    <n v="9.2909535452322736"/>
    <n v="186"/>
    <n v="17.899999999999999"/>
    <n v="10.391061452513968"/>
    <n v="1.2236842105263157"/>
  </r>
  <r>
    <x v="12"/>
    <n v="10"/>
    <n v="1.23"/>
    <n v="8.1300813008130088"/>
    <n v="27"/>
    <n v="2"/>
    <n v="13.5"/>
    <n v="2.7"/>
  </r>
  <r>
    <x v="13"/>
    <n v="0"/>
    <n v="0"/>
    <s v=""/>
    <m/>
    <m/>
    <n v="0"/>
    <s v=""/>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2"/>
    <n v="0.5"/>
    <n v="4"/>
    <m/>
    <m/>
    <s v=""/>
    <n v="0"/>
  </r>
  <r>
    <x v="1"/>
    <n v="591"/>
    <n v="118.56"/>
    <n v="4.984817813765182"/>
    <m/>
    <m/>
    <s v=""/>
    <n v="0"/>
  </r>
  <r>
    <x v="2"/>
    <n v="539"/>
    <n v="96.16"/>
    <n v="5.6052412645590683"/>
    <m/>
    <m/>
    <s v=""/>
    <n v="0"/>
  </r>
  <r>
    <x v="3"/>
    <n v="395"/>
    <n v="86.31"/>
    <n v="4.5765264743366929"/>
    <m/>
    <m/>
    <s v=""/>
    <n v="0"/>
  </r>
  <r>
    <x v="4"/>
    <n v="450"/>
    <n v="97.7"/>
    <n v="4.6059365404298873"/>
    <n v="354"/>
    <n v="35.28"/>
    <n v="10.034013605442176"/>
    <n v="0.78666666666666663"/>
  </r>
  <r>
    <x v="5"/>
    <n v="399"/>
    <n v="99.85"/>
    <n v="3.9959939909864799"/>
    <n v="0"/>
    <n v="0"/>
    <s v=""/>
    <n v="0"/>
  </r>
  <r>
    <x v="6"/>
    <n v="727"/>
    <n v="156.02000000000001"/>
    <n v="4.6596590180746054"/>
    <n v="136"/>
    <n v="13.73"/>
    <n v="9.9053168244719583"/>
    <n v="0.18707015130674004"/>
  </r>
  <r>
    <x v="7"/>
    <n v="988"/>
    <n v="132.6"/>
    <n v="7.4509803921568629"/>
    <n v="32"/>
    <n v="2.29"/>
    <n v="13.973799126637555"/>
    <n v="3.2388663967611336E-2"/>
  </r>
  <r>
    <x v="8"/>
    <n v="1938"/>
    <n v="192.43"/>
    <n v="10.07119472015798"/>
    <n v="328"/>
    <n v="52.5"/>
    <n v="6.2476190476190476"/>
    <n v="0.16924664602683179"/>
  </r>
  <r>
    <x v="9"/>
    <n v="1426"/>
    <n v="222.33"/>
    <n v="6.4138892637071017"/>
    <n v="841"/>
    <n v="105.72"/>
    <n v="7.9549754067347713"/>
    <n v="0.58976157082748948"/>
  </r>
  <r>
    <x v="10"/>
    <n v="1311"/>
    <n v="212.61"/>
    <n v="6.1662198391420908"/>
    <n v="427"/>
    <n v="36.06"/>
    <n v="11.841375485302274"/>
    <n v="0.32570556826849734"/>
  </r>
  <r>
    <x v="11"/>
    <n v="1613"/>
    <n v="254.95"/>
    <n v="6.3267307315159842"/>
    <n v="751"/>
    <n v="104.44"/>
    <n v="7.1907315204902336"/>
    <n v="0.46559206447613144"/>
  </r>
  <r>
    <x v="12"/>
    <n v="1630"/>
    <n v="191.84"/>
    <n v="8.4966638865721436"/>
    <n v="867"/>
    <n v="99.25"/>
    <n v="8.7355163727959706"/>
    <n v="0.53190184049079758"/>
  </r>
  <r>
    <x v="13"/>
    <n v="1189"/>
    <n v="199.38"/>
    <n v="5.963486809108236"/>
    <n v="1425"/>
    <n v="156.59"/>
    <n v="9.1001979692189785"/>
    <n v="1.198486122792262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7075"/>
    <n v="121.06"/>
    <n v="58.442094829010408"/>
    <n v="2241"/>
    <n v="27.99"/>
    <n v="80.064308681672031"/>
    <n v="0.31674911660777383"/>
  </r>
  <r>
    <x v="1"/>
    <n v="5690"/>
    <n v="102.25"/>
    <n v="55.647921760391199"/>
    <n v="3078"/>
    <n v="33.07"/>
    <n v="93.07529482915028"/>
    <n v="0.54094903339191569"/>
  </r>
  <r>
    <x v="2"/>
    <n v="4032"/>
    <n v="65.349999999999994"/>
    <n v="61.69854628921194"/>
    <n v="3313"/>
    <n v="38.32"/>
    <n v="86.456158663883087"/>
    <n v="0.82167658730158732"/>
  </r>
  <r>
    <x v="3"/>
    <n v="3123"/>
    <n v="63.61"/>
    <n v="49.096054079547244"/>
    <n v="1353"/>
    <n v="16.2"/>
    <n v="83.518518518518519"/>
    <n v="0.43323727185398653"/>
  </r>
  <r>
    <x v="4"/>
    <n v="4038"/>
    <n v="55.94"/>
    <n v="72.184483375044692"/>
    <n v="1273"/>
    <n v="44.82"/>
    <n v="28.402498884426596"/>
    <n v="0.31525507677067854"/>
  </r>
  <r>
    <x v="5"/>
    <n v="3118"/>
    <n v="66.489999999999995"/>
    <n v="46.894269815009778"/>
    <n v="639"/>
    <n v="9.07"/>
    <n v="70.452039691289968"/>
    <n v="0.20493906350224503"/>
  </r>
  <r>
    <x v="6"/>
    <n v="6402"/>
    <n v="157.1"/>
    <n v="40.751113940165503"/>
    <n v="1183"/>
    <n v="26.99"/>
    <n v="43.831048536495004"/>
    <n v="0.18478600437363324"/>
  </r>
  <r>
    <x v="7"/>
    <n v="12745"/>
    <n v="274.87"/>
    <n v="46.367373667551931"/>
    <n v="4402"/>
    <n v="83.61"/>
    <n v="52.649204640593233"/>
    <n v="0.34539034915653199"/>
  </r>
  <r>
    <x v="8"/>
    <n v="17063"/>
    <n v="398.72"/>
    <n v="42.794442215088282"/>
    <n v="6397"/>
    <n v="93.47"/>
    <n v="68.439071359794582"/>
    <n v="0.37490476469554007"/>
  </r>
  <r>
    <x v="9"/>
    <n v="14804"/>
    <n v="345.15"/>
    <n v="42.891496450818487"/>
    <n v="5533"/>
    <n v="91.7"/>
    <n v="60.338058887677207"/>
    <n v="0.37375033774655497"/>
  </r>
  <r>
    <x v="10"/>
    <n v="16569"/>
    <n v="384.98"/>
    <n v="43.038599407761438"/>
    <n v="5894"/>
    <n v="99.27"/>
    <n v="59.37342600987207"/>
    <n v="0.35572454583861429"/>
  </r>
  <r>
    <x v="11"/>
    <n v="13641"/>
    <n v="329.14"/>
    <n v="41.444370176824457"/>
    <n v="5030"/>
    <n v="82.94"/>
    <n v="60.646250301422718"/>
    <n v="0.36874129462649363"/>
  </r>
  <r>
    <x v="12"/>
    <n v="12573"/>
    <n v="287.8"/>
    <n v="43.68658790826963"/>
    <n v="6716"/>
    <n v="84.56"/>
    <n v="79.422894985808895"/>
    <n v="0.53416050266443971"/>
  </r>
  <r>
    <x v="13"/>
    <n v="17956"/>
    <n v="379.57"/>
    <n v="47.306162236214668"/>
    <n v="6895"/>
    <n v="111.51"/>
    <n v="61.833019460138104"/>
    <n v="0.3839942080641568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1238"/>
    <n v="114.18"/>
    <n v="10.842529339639166"/>
    <n v="958"/>
    <n v="44.95"/>
    <n v="21.312569521690765"/>
    <n v="0.77382875605815837"/>
  </r>
  <r>
    <x v="1"/>
    <n v="0"/>
    <n v="0"/>
    <s v=""/>
    <n v="317"/>
    <n v="13.79"/>
    <n v="22.987672226250908"/>
    <s v=""/>
  </r>
  <r>
    <x v="2"/>
    <n v="0"/>
    <n v="0"/>
    <s v=""/>
    <n v="154"/>
    <n v="6.3"/>
    <n v="24.444444444444446"/>
    <s v=""/>
  </r>
  <r>
    <x v="3"/>
    <n v="0"/>
    <n v="0"/>
    <s v=""/>
    <n v="0"/>
    <n v="0"/>
    <s v=""/>
    <s v=""/>
  </r>
  <r>
    <x v="4"/>
    <n v="0"/>
    <n v="0"/>
    <s v=""/>
    <n v="0"/>
    <n v="0"/>
    <s v=""/>
    <s v=""/>
  </r>
  <r>
    <x v="5"/>
    <n v="0"/>
    <n v="0"/>
    <s v=""/>
    <n v="0"/>
    <n v="0"/>
    <s v=""/>
    <s v=""/>
  </r>
  <r>
    <x v="6"/>
    <n v="0"/>
    <n v="0"/>
    <s v=""/>
    <n v="0"/>
    <n v="0"/>
    <s v=""/>
    <s v=""/>
  </r>
  <r>
    <x v="7"/>
    <n v="0"/>
    <n v="0"/>
    <s v=""/>
    <n v="0"/>
    <n v="0"/>
    <s v=""/>
    <s v=""/>
  </r>
  <r>
    <x v="8"/>
    <n v="3749"/>
    <n v="298.05"/>
    <n v="12.578426438517027"/>
    <n v="0"/>
    <n v="0"/>
    <s v=""/>
    <n v="0"/>
  </r>
  <r>
    <x v="9"/>
    <n v="4512"/>
    <n v="312.64"/>
    <n v="14.431934493346981"/>
    <n v="0"/>
    <n v="0"/>
    <s v=""/>
    <n v="0"/>
  </r>
  <r>
    <x v="10"/>
    <n v="3661"/>
    <n v="269.07"/>
    <n v="13.606124800237856"/>
    <n v="1689"/>
    <n v="78.37"/>
    <n v="21.551614138063034"/>
    <n v="0.46134935809888011"/>
  </r>
  <r>
    <x v="11"/>
    <n v="2326"/>
    <n v="174.13"/>
    <n v="13.357836099465917"/>
    <n v="1165"/>
    <n v="53.47"/>
    <n v="21.787918458948944"/>
    <n v="0.50085984522785898"/>
  </r>
  <r>
    <x v="12"/>
    <n v="2116"/>
    <n v="165.37"/>
    <n v="12.795549374130736"/>
    <n v="1992"/>
    <n v="103.4"/>
    <n v="19.264990328820115"/>
    <n v="0.94139886578449905"/>
  </r>
  <r>
    <x v="13"/>
    <n v="2099"/>
    <n v="174.02"/>
    <n v="12.061831973336398"/>
    <n v="1744"/>
    <n v="97.57"/>
    <n v="17.874346622937381"/>
    <n v="0.83087184373511191"/>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m/>
    <m/>
    <s v=""/>
    <m/>
    <m/>
    <s v=""/>
    <s v=""/>
  </r>
  <r>
    <x v="1"/>
    <m/>
    <m/>
    <s v=""/>
    <m/>
    <m/>
    <s v=""/>
    <s v=""/>
  </r>
  <r>
    <x v="2"/>
    <m/>
    <m/>
    <s v=""/>
    <m/>
    <m/>
    <s v=""/>
    <s v=""/>
  </r>
  <r>
    <x v="3"/>
    <m/>
    <m/>
    <s v=""/>
    <m/>
    <m/>
    <s v=""/>
    <s v=""/>
  </r>
  <r>
    <x v="4"/>
    <m/>
    <m/>
    <s v=""/>
    <m/>
    <m/>
    <s v=""/>
    <s v=""/>
  </r>
  <r>
    <x v="5"/>
    <m/>
    <m/>
    <s v=""/>
    <m/>
    <m/>
    <s v=""/>
    <s v=""/>
  </r>
  <r>
    <x v="6"/>
    <m/>
    <m/>
    <s v=""/>
    <m/>
    <m/>
    <s v=""/>
    <s v=""/>
  </r>
  <r>
    <x v="7"/>
    <m/>
    <m/>
    <s v=""/>
    <m/>
    <m/>
    <s v=""/>
    <s v=""/>
  </r>
  <r>
    <x v="8"/>
    <m/>
    <m/>
    <s v=""/>
    <m/>
    <m/>
    <s v=""/>
    <s v=""/>
  </r>
  <r>
    <x v="9"/>
    <m/>
    <m/>
    <s v=""/>
    <m/>
    <m/>
    <s v=""/>
    <s v=""/>
  </r>
  <r>
    <x v="10"/>
    <m/>
    <m/>
    <m/>
    <m/>
    <m/>
    <m/>
    <m/>
  </r>
  <r>
    <x v="10"/>
    <m/>
    <m/>
    <m/>
    <m/>
    <m/>
    <m/>
    <m/>
  </r>
  <r>
    <x v="10"/>
    <m/>
    <m/>
    <m/>
    <m/>
    <m/>
    <m/>
    <m/>
  </r>
  <r>
    <x v="10"/>
    <m/>
    <m/>
    <m/>
    <m/>
    <m/>
    <m/>
    <m/>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0"/>
    <n v="0"/>
    <s v=""/>
    <n v="0"/>
    <n v="0"/>
    <s v=""/>
    <s v=""/>
  </r>
  <r>
    <x v="1"/>
    <n v="0"/>
    <n v="0"/>
    <s v=""/>
    <n v="0"/>
    <n v="0"/>
    <s v=""/>
    <s v=""/>
  </r>
  <r>
    <x v="2"/>
    <n v="307"/>
    <n v="191.15"/>
    <n v="1.6060685325660475"/>
    <n v="0"/>
    <n v="0"/>
    <s v=""/>
    <n v="0"/>
  </r>
  <r>
    <x v="3"/>
    <n v="287"/>
    <n v="168.01"/>
    <n v="1.708231652877805"/>
    <n v="0"/>
    <n v="0"/>
    <s v=""/>
    <n v="0"/>
  </r>
  <r>
    <x v="4"/>
    <n v="574"/>
    <n v="328.3"/>
    <n v="1.7484008528784647"/>
    <n v="0"/>
    <n v="0"/>
    <s v=""/>
    <n v="0"/>
  </r>
  <r>
    <x v="5"/>
    <n v="709"/>
    <n v="318.61"/>
    <n v="2.2252911082514673"/>
    <n v="0"/>
    <n v="0"/>
    <s v=""/>
    <n v="0"/>
  </r>
  <r>
    <x v="6"/>
    <n v="942"/>
    <n v="270.64999999999998"/>
    <n v="3.4805098836135233"/>
    <n v="435"/>
    <n v="87.15"/>
    <n v="4.9913941480206541"/>
    <n v="0.46178343949044587"/>
  </r>
  <r>
    <x v="7"/>
    <n v="873"/>
    <n v="217.1"/>
    <n v="4.021188392445878"/>
    <n v="671"/>
    <n v="91.09"/>
    <n v="7.3663409814469203"/>
    <n v="0.76861397479954185"/>
  </r>
  <r>
    <x v="8"/>
    <n v="821"/>
    <n v="189.31"/>
    <n v="4.3368020706777246"/>
    <n v="774"/>
    <n v="90.05"/>
    <n v="8.5952248750694054"/>
    <n v="0.94275274056029235"/>
  </r>
  <r>
    <x v="9"/>
    <n v="624"/>
    <n v="161.69"/>
    <n v="3.8592368111818915"/>
    <n v="484"/>
    <n v="85.76"/>
    <n v="5.6436567164179099"/>
    <n v="0.77564102564102566"/>
  </r>
  <r>
    <x v="10"/>
    <n v="478"/>
    <n v="138.83000000000001"/>
    <n v="3.4430598573795286"/>
    <n v="505"/>
    <n v="73.88"/>
    <n v="6.835408770979968"/>
    <n v="1.0564853556485356"/>
  </r>
  <r>
    <x v="11"/>
    <n v="533"/>
    <n v="131.09"/>
    <n v="4.0659089175375698"/>
    <n v="437"/>
    <n v="82.22"/>
    <n v="5.3150085137436145"/>
    <n v="0.81988742964352723"/>
  </r>
  <r>
    <x v="12"/>
    <n v="663"/>
    <n v="169.01"/>
    <n v="3.9228448020827171"/>
    <n v="644"/>
    <n v="102.26"/>
    <n v="6.2976725992567957"/>
    <n v="0.97134238310708898"/>
  </r>
  <r>
    <x v="13"/>
    <n v="1474"/>
    <n v="276.26"/>
    <n v="5.3355534641279956"/>
    <n v="866"/>
    <n v="133.72999999999999"/>
    <n v="6.475734689299335"/>
    <n v="0.5875169606512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4B53D7-234F-41E1-B87C-BA7BC199F94A}" name="PivotTable10"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09:C116" firstHeaderRow="0" firstDataRow="1" firstDataCol="1"/>
  <pivotFields count="8">
    <pivotField axis="axisRow" showAll="0">
      <items count="15">
        <item h="1" x="0"/>
        <item h="1" x="1"/>
        <item h="1" x="2"/>
        <item h="1" x="3"/>
        <item h="1" x="4"/>
        <item h="1" x="5"/>
        <item h="1" x="6"/>
        <item h="1" x="7"/>
        <item x="8"/>
        <item x="9"/>
        <item x="10"/>
        <item x="11"/>
        <item x="12"/>
        <item x="13"/>
        <item t="default"/>
      </items>
    </pivotField>
    <pivotField dataField="1" showAll="0"/>
    <pivotField showAll="0"/>
    <pivotField numFmtId="2" showAll="0"/>
    <pivotField dataField="1" showAll="0"/>
    <pivotField showAll="0"/>
    <pivotField showAll="0"/>
    <pivotField numFmtId="9" showAll="0"/>
  </pivotFields>
  <rowFields count="1">
    <field x="0"/>
  </rowFields>
  <rowItems count="7">
    <i>
      <x v="8"/>
    </i>
    <i>
      <x v="9"/>
    </i>
    <i>
      <x v="10"/>
    </i>
    <i>
      <x v="11"/>
    </i>
    <i>
      <x v="12"/>
    </i>
    <i>
      <x v="13"/>
    </i>
    <i t="grand">
      <x/>
    </i>
  </rowItems>
  <colFields count="1">
    <field x="-2"/>
  </colFields>
  <colItems count="2">
    <i>
      <x/>
    </i>
    <i i="1">
      <x v="1"/>
    </i>
  </colItems>
  <dataFields count="2">
    <dataField name="Sum of L1 Cases Solved" fld="1" baseField="0" baseItem="0"/>
    <dataField name="Sum of L2 Cases Solved" fld="4" baseField="0" baseItem="0"/>
  </dataFields>
  <chartFormats count="4">
    <chartFormat chart="3" format="30" series="1">
      <pivotArea type="data" outline="0" fieldPosition="0">
        <references count="1">
          <reference field="4294967294" count="1" selected="0">
            <x v="0"/>
          </reference>
        </references>
      </pivotArea>
    </chartFormat>
    <chartFormat chart="3" format="31" series="1">
      <pivotArea type="data" outline="0" fieldPosition="0">
        <references count="1">
          <reference field="4294967294" count="1" selected="0">
            <x v="1"/>
          </reference>
        </references>
      </pivotArea>
    </chartFormat>
    <chartFormat chart="7" format="34" series="1">
      <pivotArea type="data" outline="0" fieldPosition="0">
        <references count="1">
          <reference field="4294967294" count="1" selected="0">
            <x v="0"/>
          </reference>
        </references>
      </pivotArea>
    </chartFormat>
    <chartFormat chart="7" format="3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4C8D08-9381-4B5E-AF1B-B02D4CE97489}" name="PivotTable5"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C9" firstHeaderRow="0" firstDataRow="1" firstDataCol="1"/>
  <pivotFields count="8">
    <pivotField axis="axisRow" showAll="0">
      <items count="15">
        <item h="1" x="0"/>
        <item h="1" x="1"/>
        <item h="1" x="2"/>
        <item h="1" x="3"/>
        <item h="1" x="4"/>
        <item h="1" x="5"/>
        <item h="1" x="6"/>
        <item h="1" x="7"/>
        <item h="1" x="8"/>
        <item x="9"/>
        <item x="10"/>
        <item x="11"/>
        <item x="12"/>
        <item x="13"/>
        <item t="default"/>
      </items>
    </pivotField>
    <pivotField showAll="0"/>
    <pivotField dataField="1" showAll="0"/>
    <pivotField showAll="0"/>
    <pivotField showAll="0"/>
    <pivotField dataField="1" showAll="0"/>
    <pivotField showAll="0"/>
    <pivotField showAll="0"/>
  </pivotFields>
  <rowFields count="1">
    <field x="0"/>
  </rowFields>
  <rowItems count="6">
    <i>
      <x v="9"/>
    </i>
    <i>
      <x v="10"/>
    </i>
    <i>
      <x v="11"/>
    </i>
    <i>
      <x v="12"/>
    </i>
    <i>
      <x v="13"/>
    </i>
    <i t="grand">
      <x/>
    </i>
  </rowItems>
  <colFields count="1">
    <field x="-2"/>
  </colFields>
  <colItems count="2">
    <i>
      <x/>
    </i>
    <i i="1">
      <x v="1"/>
    </i>
  </colItems>
  <dataFields count="2">
    <dataField name=" L1 Time Utilization" fld="2" baseField="0" baseItem="0"/>
    <dataField name=" L2 Time Utilization" fld="5"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47AF81-961C-4A25-A697-4F8531C55EC2}" name="PivotTable2"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71:C77" firstHeaderRow="0" firstDataRow="1" firstDataCol="1"/>
  <pivotFields count="8">
    <pivotField axis="axisRow" showAll="0">
      <items count="15">
        <item h="1" x="0"/>
        <item h="1" x="1"/>
        <item h="1" x="2"/>
        <item h="1" x="3"/>
        <item h="1" x="4"/>
        <item h="1" x="5"/>
        <item h="1" x="6"/>
        <item h="1" x="7"/>
        <item h="1" x="8"/>
        <item x="9"/>
        <item x="10"/>
        <item x="11"/>
        <item x="12"/>
        <item x="13"/>
        <item t="default"/>
      </items>
    </pivotField>
    <pivotField showAll="0"/>
    <pivotField dataField="1" showAll="0"/>
    <pivotField showAll="0"/>
    <pivotField showAll="0"/>
    <pivotField dataField="1" showAll="0"/>
    <pivotField showAll="0"/>
    <pivotField showAll="0"/>
  </pivotFields>
  <rowFields count="1">
    <field x="0"/>
  </rowFields>
  <rowItems count="6">
    <i>
      <x v="9"/>
    </i>
    <i>
      <x v="10"/>
    </i>
    <i>
      <x v="11"/>
    </i>
    <i>
      <x v="12"/>
    </i>
    <i>
      <x v="13"/>
    </i>
    <i t="grand">
      <x/>
    </i>
  </rowItems>
  <colFields count="1">
    <field x="-2"/>
  </colFields>
  <colItems count="2">
    <i>
      <x/>
    </i>
    <i i="1">
      <x v="1"/>
    </i>
  </colItems>
  <dataFields count="2">
    <dataField name=" L1 Time Utilization" fld="2" baseField="0" baseItem="3"/>
    <dataField name=" L2 Time Utilization" fld="5" baseField="0" baseItem="3"/>
  </dataFields>
  <chartFormats count="8">
    <chartFormat chart="7" format="24" series="1">
      <pivotArea type="data" outline="0" fieldPosition="0">
        <references count="1">
          <reference field="4294967294" count="1" selected="0">
            <x v="0"/>
          </reference>
        </references>
      </pivotArea>
    </chartFormat>
    <chartFormat chart="7" format="25" series="1">
      <pivotArea type="data" outline="0" fieldPosition="0">
        <references count="1">
          <reference field="4294967294" count="1" selected="0">
            <x v="1"/>
          </reference>
        </references>
      </pivotArea>
    </chartFormat>
    <chartFormat chart="8" format="26" series="1">
      <pivotArea type="data" outline="0" fieldPosition="0">
        <references count="1">
          <reference field="4294967294" count="1" selected="0">
            <x v="0"/>
          </reference>
        </references>
      </pivotArea>
    </chartFormat>
    <chartFormat chart="8" format="27" series="1">
      <pivotArea type="data" outline="0" fieldPosition="0">
        <references count="1">
          <reference field="4294967294" count="1" selected="0">
            <x v="1"/>
          </reference>
        </references>
      </pivotArea>
    </chartFormat>
    <chartFormat chart="9" format="28" series="1">
      <pivotArea type="data" outline="0" fieldPosition="0">
        <references count="1">
          <reference field="4294967294" count="1" selected="0">
            <x v="0"/>
          </reference>
        </references>
      </pivotArea>
    </chartFormat>
    <chartFormat chart="9" format="29" series="1">
      <pivotArea type="data" outline="0" fieldPosition="0">
        <references count="1">
          <reference field="4294967294" count="1" selected="0">
            <x v="1"/>
          </reference>
        </references>
      </pivotArea>
    </chartFormat>
    <chartFormat chart="11" format="22" series="1">
      <pivotArea type="data" outline="0" fieldPosition="0">
        <references count="1">
          <reference field="4294967294" count="1" selected="0">
            <x v="0"/>
          </reference>
        </references>
      </pivotArea>
    </chartFormat>
    <chartFormat chart="11" format="2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914957F-E847-4CD2-9695-A885835E8313}" name="PivotTable7"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88:C94" firstHeaderRow="0" firstDataRow="1" firstDataCol="1"/>
  <pivotFields count="8">
    <pivotField axis="axisRow" showAll="0">
      <items count="15">
        <item h="1" x="0"/>
        <item h="1" x="1"/>
        <item h="1" x="2"/>
        <item h="1" x="3"/>
        <item h="1" x="4"/>
        <item h="1" x="5"/>
        <item h="1" x="6"/>
        <item h="1" x="7"/>
        <item x="8"/>
        <item x="9"/>
        <item x="10"/>
        <item h="1" x="11"/>
        <item x="12"/>
        <item x="13"/>
        <item t="default"/>
      </items>
    </pivotField>
    <pivotField showAll="0"/>
    <pivotField dataField="1" showAll="0"/>
    <pivotField numFmtId="2" showAll="0"/>
    <pivotField showAll="0"/>
    <pivotField dataField="1" showAll="0"/>
    <pivotField numFmtId="2" showAll="0"/>
    <pivotField numFmtId="9" showAll="0"/>
  </pivotFields>
  <rowFields count="1">
    <field x="0"/>
  </rowFields>
  <rowItems count="6">
    <i>
      <x v="8"/>
    </i>
    <i>
      <x v="9"/>
    </i>
    <i>
      <x v="10"/>
    </i>
    <i>
      <x v="12"/>
    </i>
    <i>
      <x v="13"/>
    </i>
    <i t="grand">
      <x/>
    </i>
  </rowItems>
  <colFields count="1">
    <field x="-2"/>
  </colFields>
  <colItems count="2">
    <i>
      <x/>
    </i>
    <i i="1">
      <x v="1"/>
    </i>
  </colItems>
  <dataFields count="2">
    <dataField name=" L1 Time Utilization" fld="2" baseField="0" baseItem="2"/>
    <dataField name=" L2 Time Utilization" fld="5" baseField="0" baseItem="2"/>
  </dataFields>
  <chartFormats count="4">
    <chartFormat chart="3" format="30" series="1">
      <pivotArea type="data" outline="0" fieldPosition="0">
        <references count="1">
          <reference field="4294967294" count="1" selected="0">
            <x v="0"/>
          </reference>
        </references>
      </pivotArea>
    </chartFormat>
    <chartFormat chart="3" format="31" series="1">
      <pivotArea type="data" outline="0" fieldPosition="0">
        <references count="1">
          <reference field="4294967294" count="1" selected="0">
            <x v="1"/>
          </reference>
        </references>
      </pivotArea>
    </chartFormat>
    <chartFormat chart="11" format="28" series="1">
      <pivotArea type="data" outline="0" fieldPosition="0">
        <references count="1">
          <reference field="4294967294" count="1" selected="0">
            <x v="0"/>
          </reference>
        </references>
      </pivotArea>
    </chartFormat>
    <chartFormat chart="11" format="2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8C07A24-B5B5-4C43-9F9B-0366F96666AE}" name="PivotTable1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05:C112" firstHeaderRow="0" firstDataRow="1" firstDataCol="1"/>
  <pivotFields count="8">
    <pivotField axis="axisRow" showAll="0">
      <items count="15">
        <item h="1" x="0"/>
        <item h="1" x="1"/>
        <item h="1" x="2"/>
        <item h="1" x="3"/>
        <item h="1" x="4"/>
        <item h="1" x="5"/>
        <item h="1" x="6"/>
        <item h="1" x="7"/>
        <item x="8"/>
        <item x="9"/>
        <item x="10"/>
        <item x="11"/>
        <item x="12"/>
        <item x="13"/>
        <item t="default"/>
      </items>
    </pivotField>
    <pivotField showAll="0"/>
    <pivotField dataField="1" showAll="0"/>
    <pivotField numFmtId="2" showAll="0"/>
    <pivotField showAll="0"/>
    <pivotField dataField="1" showAll="0"/>
    <pivotField showAll="0"/>
    <pivotField numFmtId="9" showAll="0"/>
  </pivotFields>
  <rowFields count="1">
    <field x="0"/>
  </rowFields>
  <rowItems count="7">
    <i>
      <x v="8"/>
    </i>
    <i>
      <x v="9"/>
    </i>
    <i>
      <x v="10"/>
    </i>
    <i>
      <x v="11"/>
    </i>
    <i>
      <x v="12"/>
    </i>
    <i>
      <x v="13"/>
    </i>
    <i t="grand">
      <x/>
    </i>
  </rowItems>
  <colFields count="1">
    <field x="-2"/>
  </colFields>
  <colItems count="2">
    <i>
      <x/>
    </i>
    <i i="1">
      <x v="1"/>
    </i>
  </colItems>
  <dataFields count="2">
    <dataField name=" L1 Time Utilization" fld="2" baseField="0" baseItem="0"/>
    <dataField name=" L2 Time Utilization" fld="5" baseField="0" baseItem="0"/>
  </dataFields>
  <chartFormats count="4">
    <chartFormat chart="5" format="36" series="1">
      <pivotArea type="data" outline="0" fieldPosition="0">
        <references count="1">
          <reference field="4294967294" count="1" selected="0">
            <x v="0"/>
          </reference>
        </references>
      </pivotArea>
    </chartFormat>
    <chartFormat chart="5" format="37" series="1">
      <pivotArea type="data" outline="0" fieldPosition="0">
        <references count="1">
          <reference field="4294967294" count="1" selected="0">
            <x v="1"/>
          </reference>
        </references>
      </pivotArea>
    </chartFormat>
    <chartFormat chart="9" format="34" series="1">
      <pivotArea type="data" outline="0" fieldPosition="0">
        <references count="1">
          <reference field="4294967294" count="1" selected="0">
            <x v="0"/>
          </reference>
        </references>
      </pivotArea>
    </chartFormat>
    <chartFormat chart="9" format="3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1AF159C-1D16-46BD-BA3A-C0D1C7E5631B}" name="PivotTable6"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8:C24" firstHeaderRow="0" firstDataRow="1" firstDataCol="1"/>
  <pivotFields count="8">
    <pivotField axis="axisRow" showAll="0">
      <items count="15">
        <item h="1" x="0"/>
        <item h="1" x="1"/>
        <item h="1" x="2"/>
        <item h="1" x="3"/>
        <item h="1" x="4"/>
        <item h="1" x="5"/>
        <item h="1" x="6"/>
        <item h="1" x="7"/>
        <item h="1" x="8"/>
        <item x="9"/>
        <item x="10"/>
        <item x="11"/>
        <item x="12"/>
        <item x="13"/>
        <item t="default"/>
      </items>
    </pivotField>
    <pivotField showAll="0"/>
    <pivotField dataField="1" showAll="0"/>
    <pivotField showAll="0"/>
    <pivotField showAll="0"/>
    <pivotField dataField="1" showAll="0"/>
    <pivotField showAll="0"/>
    <pivotField showAll="0"/>
  </pivotFields>
  <rowFields count="1">
    <field x="0"/>
  </rowFields>
  <rowItems count="6">
    <i>
      <x v="9"/>
    </i>
    <i>
      <x v="10"/>
    </i>
    <i>
      <x v="11"/>
    </i>
    <i>
      <x v="12"/>
    </i>
    <i>
      <x v="13"/>
    </i>
    <i t="grand">
      <x/>
    </i>
  </rowItems>
  <colFields count="1">
    <field x="-2"/>
  </colFields>
  <colItems count="2">
    <i>
      <x/>
    </i>
    <i i="1">
      <x v="1"/>
    </i>
  </colItems>
  <dataFields count="2">
    <dataField name=" L1 Time Utilization" fld="2" baseField="0" baseItem="0"/>
    <dataField name=" L2 Time Utilization" fld="5" baseField="0" baseItem="0"/>
  </dataFields>
  <chartFormats count="4">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E2F21AC-85C1-4D26-A812-91A09033D89D}" name="PivotTable12"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51:C63" firstHeaderRow="0" firstDataRow="1" firstDataCol="1"/>
  <pivotFields count="8">
    <pivotField axis="axisRow" showAll="0">
      <items count="15">
        <item x="0"/>
        <item x="1"/>
        <item x="2"/>
        <item x="3"/>
        <item x="4"/>
        <item x="5"/>
        <item x="6"/>
        <item x="7"/>
        <item x="8"/>
        <item x="9"/>
        <item m="1" x="12"/>
        <item m="1" x="13"/>
        <item m="1" x="11"/>
        <item x="10"/>
        <item t="default"/>
      </items>
    </pivotField>
    <pivotField showAll="0"/>
    <pivotField dataField="1" showAll="0"/>
    <pivotField showAll="0"/>
    <pivotField showAll="0"/>
    <pivotField dataField="1" showAll="0"/>
    <pivotField showAll="0"/>
    <pivotField showAll="0"/>
  </pivotFields>
  <rowFields count="1">
    <field x="0"/>
  </rowFields>
  <rowItems count="12">
    <i>
      <x/>
    </i>
    <i>
      <x v="1"/>
    </i>
    <i>
      <x v="2"/>
    </i>
    <i>
      <x v="3"/>
    </i>
    <i>
      <x v="4"/>
    </i>
    <i>
      <x v="5"/>
    </i>
    <i>
      <x v="6"/>
    </i>
    <i>
      <x v="7"/>
    </i>
    <i>
      <x v="8"/>
    </i>
    <i>
      <x v="9"/>
    </i>
    <i>
      <x v="13"/>
    </i>
    <i t="grand">
      <x/>
    </i>
  </rowItems>
  <colFields count="1">
    <field x="-2"/>
  </colFields>
  <colItems count="2">
    <i>
      <x/>
    </i>
    <i i="1">
      <x v="1"/>
    </i>
  </colItems>
  <dataFields count="2">
    <dataField name=" L1 Time Utilization" fld="2" baseField="0" baseItem="0"/>
    <dataField name=" L2 Time Utilization" fld="5" baseField="0" baseItem="0"/>
  </dataFields>
  <chartFormats count="4">
    <chartFormat chart="5" format="18"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1"/>
          </reference>
        </references>
      </pivotArea>
    </chartFormat>
    <chartFormat chart="9" format="22" series="1">
      <pivotArea type="data" outline="0" fieldPosition="0">
        <references count="1">
          <reference field="4294967294" count="1" selected="0">
            <x v="0"/>
          </reference>
        </references>
      </pivotArea>
    </chartFormat>
    <chartFormat chart="9" format="2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E0A94EB-DFB8-4EA3-9FD3-EEC08CCCA252}" name="PivotTable8"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3:C40" firstHeaderRow="0" firstDataRow="1" firstDataCol="1"/>
  <pivotFields count="8">
    <pivotField axis="axisRow" showAll="0">
      <items count="15">
        <item h="1" x="0"/>
        <item h="1" x="1"/>
        <item h="1" x="2"/>
        <item h="1" x="3"/>
        <item h="1" x="4"/>
        <item h="1" x="5"/>
        <item h="1" x="6"/>
        <item h="1" x="7"/>
        <item x="8"/>
        <item x="9"/>
        <item x="10"/>
        <item x="11"/>
        <item x="12"/>
        <item x="13"/>
        <item t="default"/>
      </items>
    </pivotField>
    <pivotField showAll="0"/>
    <pivotField dataField="1" showAll="0"/>
    <pivotField numFmtId="2" showAll="0"/>
    <pivotField showAll="0"/>
    <pivotField dataField="1" showAll="0"/>
    <pivotField showAll="0"/>
    <pivotField numFmtId="9" showAll="0"/>
  </pivotFields>
  <rowFields count="1">
    <field x="0"/>
  </rowFields>
  <rowItems count="7">
    <i>
      <x v="8"/>
    </i>
    <i>
      <x v="9"/>
    </i>
    <i>
      <x v="10"/>
    </i>
    <i>
      <x v="11"/>
    </i>
    <i>
      <x v="12"/>
    </i>
    <i>
      <x v="13"/>
    </i>
    <i t="grand">
      <x/>
    </i>
  </rowItems>
  <colFields count="1">
    <field x="-2"/>
  </colFields>
  <colItems count="2">
    <i>
      <x/>
    </i>
    <i i="1">
      <x v="1"/>
    </i>
  </colItems>
  <dataFields count="2">
    <dataField name=" L1 Time Utilization" fld="2" baseField="0" baseItem="3"/>
    <dataField name=" L2 Time Utilization" fld="5" baseField="0" baseItem="3"/>
  </dataFields>
  <chartFormats count="4">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7" format="16"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A989A50-ADF4-45A1-98E3-1878CAD2E8B8}" name="PivotTable16"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25:C132" firstHeaderRow="0" firstDataRow="1" firstDataCol="1"/>
  <pivotFields count="8">
    <pivotField axis="axisRow" showAll="0">
      <items count="15">
        <item h="1" x="0"/>
        <item h="1" x="1"/>
        <item h="1" x="2"/>
        <item h="1" x="3"/>
        <item h="1" x="4"/>
        <item h="1" x="5"/>
        <item h="1" x="6"/>
        <item h="1" x="7"/>
        <item x="8"/>
        <item x="9"/>
        <item x="10"/>
        <item x="11"/>
        <item x="12"/>
        <item x="13"/>
        <item t="default"/>
      </items>
    </pivotField>
    <pivotField showAll="0"/>
    <pivotField showAll="0"/>
    <pivotField dataField="1" numFmtId="2" showAll="0"/>
    <pivotField showAll="0"/>
    <pivotField showAll="0"/>
    <pivotField dataField="1" showAll="0"/>
    <pivotField numFmtId="9" showAll="0"/>
  </pivotFields>
  <rowFields count="1">
    <field x="0"/>
  </rowFields>
  <rowItems count="7">
    <i>
      <x v="8"/>
    </i>
    <i>
      <x v="9"/>
    </i>
    <i>
      <x v="10"/>
    </i>
    <i>
      <x v="11"/>
    </i>
    <i>
      <x v="12"/>
    </i>
    <i>
      <x v="13"/>
    </i>
    <i t="grand">
      <x/>
    </i>
  </rowItems>
  <colFields count="1">
    <field x="-2"/>
  </colFields>
  <colItems count="2">
    <i>
      <x/>
    </i>
    <i i="1">
      <x v="1"/>
    </i>
  </colItems>
  <dataFields count="2">
    <dataField name=" L1 Productivity" fld="3" baseField="0" baseItem="0" numFmtId="1"/>
    <dataField name=" L2 Prdocutivity" fld="6" baseField="0" baseItem="0" numFmtId="1"/>
  </dataFields>
  <chartFormats count="4">
    <chartFormat chart="2" format="42" series="1">
      <pivotArea type="data" outline="0" fieldPosition="0">
        <references count="1">
          <reference field="4294967294" count="1" selected="0">
            <x v="0"/>
          </reference>
        </references>
      </pivotArea>
    </chartFormat>
    <chartFormat chart="2" format="43" series="1">
      <pivotArea type="data" outline="0" fieldPosition="0">
        <references count="1">
          <reference field="4294967294" count="1" selected="0">
            <x v="1"/>
          </reference>
        </references>
      </pivotArea>
    </chartFormat>
    <chartFormat chart="6" format="46" series="1">
      <pivotArea type="data" outline="0" fieldPosition="0">
        <references count="1">
          <reference field="4294967294" count="1" selected="0">
            <x v="0"/>
          </reference>
        </references>
      </pivotArea>
    </chartFormat>
    <chartFormat chart="6" format="4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7A052CE-D5A2-4CED-9530-056B68558FA2}" name="PivotTable13"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54:C66" firstHeaderRow="0" firstDataRow="1" firstDataCol="1"/>
  <pivotFields count="8">
    <pivotField axis="axisRow" showAll="0">
      <items count="15">
        <item x="0"/>
        <item x="1"/>
        <item x="2"/>
        <item x="3"/>
        <item x="4"/>
        <item x="5"/>
        <item x="6"/>
        <item x="7"/>
        <item x="8"/>
        <item x="9"/>
        <item m="1" x="12"/>
        <item m="1" x="13"/>
        <item m="1" x="11"/>
        <item x="10"/>
        <item t="default"/>
      </items>
    </pivotField>
    <pivotField showAll="0"/>
    <pivotField showAll="0"/>
    <pivotField dataField="1" showAll="0"/>
    <pivotField showAll="0"/>
    <pivotField showAll="0"/>
    <pivotField dataField="1" showAll="0"/>
    <pivotField showAll="0"/>
  </pivotFields>
  <rowFields count="1">
    <field x="0"/>
  </rowFields>
  <rowItems count="12">
    <i>
      <x/>
    </i>
    <i>
      <x v="1"/>
    </i>
    <i>
      <x v="2"/>
    </i>
    <i>
      <x v="3"/>
    </i>
    <i>
      <x v="4"/>
    </i>
    <i>
      <x v="5"/>
    </i>
    <i>
      <x v="6"/>
    </i>
    <i>
      <x v="7"/>
    </i>
    <i>
      <x v="8"/>
    </i>
    <i>
      <x v="9"/>
    </i>
    <i>
      <x v="13"/>
    </i>
    <i t="grand">
      <x/>
    </i>
  </rowItems>
  <colFields count="1">
    <field x="-2"/>
  </colFields>
  <colItems count="2">
    <i>
      <x/>
    </i>
    <i i="1">
      <x v="1"/>
    </i>
  </colItems>
  <dataFields count="2">
    <dataField name=" L1 Productivity" fld="3" baseField="0" baseItem="0"/>
    <dataField name=" L2 Prdocutivity" fld="6" baseField="0" baseItem="0"/>
  </dataFields>
  <formats count="2">
    <format dxfId="16">
      <pivotArea dataOnly="0" labelOnly="1" outline="0" fieldPosition="0">
        <references count="1">
          <reference field="4294967294" count="1">
            <x v="0"/>
          </reference>
        </references>
      </pivotArea>
    </format>
    <format dxfId="15">
      <pivotArea dataOnly="0" labelOnly="1" outline="0" fieldPosition="0">
        <references count="1">
          <reference field="4294967294" count="1">
            <x v="1"/>
          </reference>
        </references>
      </pivotArea>
    </format>
  </formats>
  <chartFormats count="4">
    <chartFormat chart="5" format="18"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1"/>
          </reference>
        </references>
      </pivotArea>
    </chartFormat>
    <chartFormat chart="9" format="22" series="1">
      <pivotArea type="data" outline="0" fieldPosition="0">
        <references count="1">
          <reference field="4294967294" count="1" selected="0">
            <x v="0"/>
          </reference>
        </references>
      </pivotArea>
    </chartFormat>
    <chartFormat chart="9" format="2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B0E8B4F-8790-4734-AE9B-6DAA6EE1E6A2}" name="PivotTable1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08:C115" firstHeaderRow="0" firstDataRow="1" firstDataCol="1"/>
  <pivotFields count="8">
    <pivotField axis="axisRow" showAll="0">
      <items count="15">
        <item h="1" x="0"/>
        <item h="1" x="1"/>
        <item h="1" x="2"/>
        <item h="1" x="3"/>
        <item h="1" x="4"/>
        <item h="1" x="5"/>
        <item h="1" x="6"/>
        <item h="1" x="7"/>
        <item x="8"/>
        <item x="9"/>
        <item x="10"/>
        <item x="11"/>
        <item x="12"/>
        <item x="13"/>
        <item t="default"/>
      </items>
    </pivotField>
    <pivotField showAll="0"/>
    <pivotField showAll="0"/>
    <pivotField dataField="1" numFmtId="2" showAll="0"/>
    <pivotField showAll="0"/>
    <pivotField showAll="0"/>
    <pivotField dataField="1" showAll="0"/>
    <pivotField numFmtId="9" showAll="0"/>
  </pivotFields>
  <rowFields count="1">
    <field x="0"/>
  </rowFields>
  <rowItems count="7">
    <i>
      <x v="8"/>
    </i>
    <i>
      <x v="9"/>
    </i>
    <i>
      <x v="10"/>
    </i>
    <i>
      <x v="11"/>
    </i>
    <i>
      <x v="12"/>
    </i>
    <i>
      <x v="13"/>
    </i>
    <i t="grand">
      <x/>
    </i>
  </rowItems>
  <colFields count="1">
    <field x="-2"/>
  </colFields>
  <colItems count="2">
    <i>
      <x/>
    </i>
    <i i="1">
      <x v="1"/>
    </i>
  </colItems>
  <dataFields count="2">
    <dataField name=" L1 Productivity" fld="3" baseField="0" baseItem="0" numFmtId="1"/>
    <dataField name=" L2 Prdocutivity" fld="6" baseField="0" baseItem="0" numFmtId="1"/>
  </dataFields>
  <formats count="2">
    <format dxfId="18">
      <pivotArea dataOnly="0" labelOnly="1" outline="0" fieldPosition="0">
        <references count="1">
          <reference field="4294967294" count="1">
            <x v="0"/>
          </reference>
        </references>
      </pivotArea>
    </format>
    <format dxfId="17">
      <pivotArea dataOnly="0" labelOnly="1" outline="0" fieldPosition="0">
        <references count="1">
          <reference field="4294967294" count="1">
            <x v="1"/>
          </reference>
        </references>
      </pivotArea>
    </format>
  </formats>
  <chartFormats count="4">
    <chartFormat chart="2" format="36" series="1">
      <pivotArea type="data" outline="0" fieldPosition="0">
        <references count="1">
          <reference field="4294967294" count="1" selected="0">
            <x v="0"/>
          </reference>
        </references>
      </pivotArea>
    </chartFormat>
    <chartFormat chart="2" format="37" series="1">
      <pivotArea type="data" outline="0" fieldPosition="0">
        <references count="1">
          <reference field="4294967294" count="1" selected="0">
            <x v="1"/>
          </reference>
        </references>
      </pivotArea>
    </chartFormat>
    <chartFormat chart="9" format="40" series="1">
      <pivotArea type="data" outline="0" fieldPosition="0">
        <references count="1">
          <reference field="4294967294" count="1" selected="0">
            <x v="0"/>
          </reference>
        </references>
      </pivotArea>
    </chartFormat>
    <chartFormat chart="9" format="4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BD9CC0-B995-46F7-BB1A-DFD17D3BB3AA}" name="PivotTable5"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92:C98" firstHeaderRow="0" firstDataRow="1" firstDataCol="1"/>
  <pivotFields count="8">
    <pivotField axis="axisRow" showAll="0">
      <items count="15">
        <item h="1" x="0"/>
        <item h="1" x="1"/>
        <item h="1" x="2"/>
        <item h="1" x="3"/>
        <item h="1" x="4"/>
        <item h="1" x="5"/>
        <item h="1" x="6"/>
        <item h="1" x="7"/>
        <item x="8"/>
        <item x="9"/>
        <item x="10"/>
        <item h="1" x="11"/>
        <item x="12"/>
        <item x="13"/>
        <item t="default"/>
      </items>
    </pivotField>
    <pivotField dataField="1" showAll="0"/>
    <pivotField showAll="0"/>
    <pivotField numFmtId="2" showAll="0"/>
    <pivotField dataField="1" showAll="0"/>
    <pivotField showAll="0"/>
    <pivotField numFmtId="2" showAll="0"/>
    <pivotField numFmtId="9" showAll="0"/>
  </pivotFields>
  <rowFields count="1">
    <field x="0"/>
  </rowFields>
  <rowItems count="6">
    <i>
      <x v="8"/>
    </i>
    <i>
      <x v="9"/>
    </i>
    <i>
      <x v="10"/>
    </i>
    <i>
      <x v="12"/>
    </i>
    <i>
      <x v="13"/>
    </i>
    <i t="grand">
      <x/>
    </i>
  </rowItems>
  <colFields count="1">
    <field x="-2"/>
  </colFields>
  <colItems count="2">
    <i>
      <x/>
    </i>
    <i i="1">
      <x v="1"/>
    </i>
  </colItems>
  <dataFields count="2">
    <dataField name="Sum of L1 Cases Solved" fld="1" baseField="0" baseItem="0"/>
    <dataField name="Sum of L2 Cases Solved" fld="4" baseField="0" baseItem="0"/>
  </dataFields>
  <chartFormats count="4">
    <chartFormat chart="3" format="24" series="1">
      <pivotArea type="data" outline="0" fieldPosition="0">
        <references count="1">
          <reference field="4294967294" count="1" selected="0">
            <x v="0"/>
          </reference>
        </references>
      </pivotArea>
    </chartFormat>
    <chartFormat chart="3" format="25" series="1">
      <pivotArea type="data" outline="0" fieldPosition="0">
        <references count="1">
          <reference field="4294967294" count="1" selected="0">
            <x v="1"/>
          </reference>
        </references>
      </pivotArea>
    </chartFormat>
    <chartFormat chart="7" format="28" series="1">
      <pivotArea type="data" outline="0" fieldPosition="0">
        <references count="1">
          <reference field="4294967294" count="1" selected="0">
            <x v="0"/>
          </reference>
        </references>
      </pivotArea>
    </chartFormat>
    <chartFormat chart="7" format="2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F8C4045-0BAA-417F-BBE1-E09B3A38B775}" name="PivotTable4"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17:C23" firstHeaderRow="0" firstDataRow="1" firstDataCol="1"/>
  <pivotFields count="8">
    <pivotField axis="axisRow" showAll="0">
      <items count="15">
        <item h="1" x="0"/>
        <item h="1" x="1"/>
        <item h="1" x="2"/>
        <item h="1" x="3"/>
        <item h="1" x="4"/>
        <item h="1" x="5"/>
        <item h="1" x="6"/>
        <item h="1" x="7"/>
        <item h="1" x="8"/>
        <item x="9"/>
        <item x="10"/>
        <item x="11"/>
        <item x="12"/>
        <item x="13"/>
        <item t="default"/>
      </items>
    </pivotField>
    <pivotField showAll="0"/>
    <pivotField showAll="0"/>
    <pivotField dataField="1" showAll="0"/>
    <pivotField showAll="0"/>
    <pivotField showAll="0"/>
    <pivotField dataField="1" showAll="0"/>
    <pivotField showAll="0"/>
  </pivotFields>
  <rowFields count="1">
    <field x="0"/>
  </rowFields>
  <rowItems count="6">
    <i>
      <x v="9"/>
    </i>
    <i>
      <x v="10"/>
    </i>
    <i>
      <x v="11"/>
    </i>
    <i>
      <x v="12"/>
    </i>
    <i>
      <x v="13"/>
    </i>
    <i t="grand">
      <x/>
    </i>
  </rowItems>
  <colFields count="1">
    <field x="-2"/>
  </colFields>
  <colItems count="2">
    <i>
      <x/>
    </i>
    <i i="1">
      <x v="1"/>
    </i>
  </colItems>
  <dataFields count="2">
    <dataField name=" L1 Productivity" fld="3" baseField="0" baseItem="0" numFmtId="1"/>
    <dataField name=" L2 Prdocutivity" fld="6" baseField="0" baseItem="0" numFmtId="1"/>
  </dataFields>
  <formats count="2">
    <format dxfId="20">
      <pivotArea dataOnly="0" labelOnly="1" outline="0" fieldPosition="0">
        <references count="1">
          <reference field="4294967294" count="1">
            <x v="1"/>
          </reference>
        </references>
      </pivotArea>
    </format>
    <format dxfId="19">
      <pivotArea dataOnly="0" labelOnly="1" outline="0" fieldPosition="0">
        <references count="1">
          <reference field="4294967294" count="1">
            <x v="0"/>
          </reference>
        </references>
      </pivotArea>
    </format>
  </formats>
  <chartFormats count="8">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CF24BB7-58F0-4DCA-9D6E-C3E0FB2844EE}" name="PivotTable8"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91:C97" firstHeaderRow="0" firstDataRow="1" firstDataCol="1"/>
  <pivotFields count="8">
    <pivotField axis="axisRow" showAll="0">
      <items count="15">
        <item h="1" x="0"/>
        <item h="1" x="1"/>
        <item h="1" x="2"/>
        <item h="1" x="3"/>
        <item h="1" x="4"/>
        <item h="1" x="5"/>
        <item h="1" x="6"/>
        <item h="1" x="7"/>
        <item x="8"/>
        <item x="9"/>
        <item x="10"/>
        <item h="1" x="11"/>
        <item x="12"/>
        <item x="13"/>
        <item t="default"/>
      </items>
    </pivotField>
    <pivotField showAll="0"/>
    <pivotField showAll="0"/>
    <pivotField dataField="1" numFmtId="2" showAll="0"/>
    <pivotField showAll="0"/>
    <pivotField showAll="0"/>
    <pivotField dataField="1" numFmtId="2" showAll="0"/>
    <pivotField numFmtId="9" showAll="0"/>
  </pivotFields>
  <rowFields count="1">
    <field x="0"/>
  </rowFields>
  <rowItems count="6">
    <i>
      <x v="8"/>
    </i>
    <i>
      <x v="9"/>
    </i>
    <i>
      <x v="10"/>
    </i>
    <i>
      <x v="12"/>
    </i>
    <i>
      <x v="13"/>
    </i>
    <i t="grand">
      <x/>
    </i>
  </rowItems>
  <colFields count="1">
    <field x="-2"/>
  </colFields>
  <colItems count="2">
    <i>
      <x/>
    </i>
    <i i="1">
      <x v="1"/>
    </i>
  </colItems>
  <dataFields count="2">
    <dataField name=" L1 Productivity" fld="3" baseField="0" baseItem="0" numFmtId="1"/>
    <dataField name=" L2 Prdocutivity" fld="6" baseField="0" baseItem="0" numFmtId="1"/>
  </dataFields>
  <formats count="2">
    <format dxfId="22">
      <pivotArea dataOnly="0" labelOnly="1" outline="0" fieldPosition="0">
        <references count="1">
          <reference field="4294967294" count="1">
            <x v="1"/>
          </reference>
        </references>
      </pivotArea>
    </format>
    <format dxfId="21">
      <pivotArea dataOnly="0" labelOnly="1" outline="0" fieldPosition="0">
        <references count="1">
          <reference field="4294967294" count="1">
            <x v="0"/>
          </reference>
        </references>
      </pivotArea>
    </format>
  </formats>
  <chartFormats count="6">
    <chartFormat chart="2" format="30" series="1">
      <pivotArea type="data" outline="0" fieldPosition="0">
        <references count="1">
          <reference field="4294967294" count="1" selected="0">
            <x v="0"/>
          </reference>
        </references>
      </pivotArea>
    </chartFormat>
    <chartFormat chart="2" format="31" series="1">
      <pivotArea type="data" outline="0" fieldPosition="0">
        <references count="1">
          <reference field="4294967294" count="1" selected="0">
            <x v="1"/>
          </reference>
        </references>
      </pivotArea>
    </chartFormat>
    <chartFormat chart="6" format="34" series="1">
      <pivotArea type="data" outline="0" fieldPosition="0">
        <references count="1">
          <reference field="4294967294" count="1" selected="0">
            <x v="0"/>
          </reference>
        </references>
      </pivotArea>
    </chartFormat>
    <chartFormat chart="6" format="35" series="1">
      <pivotArea type="data" outline="0" fieldPosition="0">
        <references count="1">
          <reference field="4294967294" count="1" selected="0">
            <x v="1"/>
          </reference>
        </references>
      </pivotArea>
    </chartFormat>
    <chartFormat chart="11" format="36" series="1">
      <pivotArea type="data" outline="0" fieldPosition="0">
        <references count="1">
          <reference field="4294967294" count="1" selected="0">
            <x v="0"/>
          </reference>
        </references>
      </pivotArea>
    </chartFormat>
    <chartFormat chart="11" format="3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1D67A979-C4D4-41EC-BED5-C3E28F7B9BFA}"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C9" firstHeaderRow="0" firstDataRow="1" firstDataCol="1"/>
  <pivotFields count="8">
    <pivotField axis="axisRow" showAll="0">
      <items count="15">
        <item h="1" x="0"/>
        <item h="1" x="1"/>
        <item h="1" x="2"/>
        <item h="1" x="3"/>
        <item h="1" x="4"/>
        <item h="1" x="5"/>
        <item h="1" x="6"/>
        <item h="1" x="7"/>
        <item h="1" x="8"/>
        <item x="9"/>
        <item x="10"/>
        <item x="11"/>
        <item x="12"/>
        <item x="13"/>
        <item t="default"/>
      </items>
    </pivotField>
    <pivotField showAll="0"/>
    <pivotField showAll="0"/>
    <pivotField dataField="1" showAll="0"/>
    <pivotField showAll="0"/>
    <pivotField showAll="0"/>
    <pivotField dataField="1" showAll="0"/>
    <pivotField showAll="0"/>
  </pivotFields>
  <rowFields count="1">
    <field x="0"/>
  </rowFields>
  <rowItems count="6">
    <i>
      <x v="9"/>
    </i>
    <i>
      <x v="10"/>
    </i>
    <i>
      <x v="11"/>
    </i>
    <i>
      <x v="12"/>
    </i>
    <i>
      <x v="13"/>
    </i>
    <i t="grand">
      <x/>
    </i>
  </rowItems>
  <colFields count="1">
    <field x="-2"/>
  </colFields>
  <colItems count="2">
    <i>
      <x/>
    </i>
    <i i="1">
      <x v="1"/>
    </i>
  </colItems>
  <dataFields count="2">
    <dataField name=" L1 Productivity" fld="3" baseField="0" baseItem="5" numFmtId="1"/>
    <dataField name=" L2 Prdocutivity" fld="6" baseField="0" baseItem="5" numFmtId="1"/>
  </dataFields>
  <formats count="2">
    <format dxfId="24">
      <pivotArea dataOnly="0" labelOnly="1" outline="0" fieldPosition="0">
        <references count="1">
          <reference field="4294967294" count="1">
            <x v="1"/>
          </reference>
        </references>
      </pivotArea>
    </format>
    <format dxfId="23">
      <pivotArea dataOnly="0" labelOnly="1" outline="0" fieldPosition="0">
        <references count="1">
          <reference field="4294967294" count="1">
            <x v="0"/>
          </reference>
        </references>
      </pivotArea>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4C923EB7-8190-4026-9B76-B2BD87408ACA}"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74:C80" firstHeaderRow="0" firstDataRow="1" firstDataCol="1"/>
  <pivotFields count="8">
    <pivotField axis="axisRow" showAll="0">
      <items count="15">
        <item h="1" x="0"/>
        <item h="1" x="1"/>
        <item h="1" x="2"/>
        <item h="1" x="3"/>
        <item h="1" x="4"/>
        <item h="1" x="5"/>
        <item h="1" x="6"/>
        <item h="1" x="7"/>
        <item h="1" x="8"/>
        <item x="9"/>
        <item x="10"/>
        <item x="11"/>
        <item x="12"/>
        <item x="13"/>
        <item t="default"/>
      </items>
    </pivotField>
    <pivotField showAll="0"/>
    <pivotField showAll="0"/>
    <pivotField dataField="1" showAll="0"/>
    <pivotField showAll="0"/>
    <pivotField showAll="0"/>
    <pivotField dataField="1" showAll="0"/>
    <pivotField showAll="0"/>
  </pivotFields>
  <rowFields count="1">
    <field x="0"/>
  </rowFields>
  <rowItems count="6">
    <i>
      <x v="9"/>
    </i>
    <i>
      <x v="10"/>
    </i>
    <i>
      <x v="11"/>
    </i>
    <i>
      <x v="12"/>
    </i>
    <i>
      <x v="13"/>
    </i>
    <i t="grand">
      <x/>
    </i>
  </rowItems>
  <colFields count="1">
    <field x="-2"/>
  </colFields>
  <colItems count="2">
    <i>
      <x/>
    </i>
    <i i="1">
      <x v="1"/>
    </i>
  </colItems>
  <dataFields count="2">
    <dataField name=" L1 Productivity" fld="3" baseField="0" baseItem="0" numFmtId="1"/>
    <dataField name=" L2 Prdocutivity" fld="6" baseField="0" baseItem="0" numFmtId="1"/>
  </dataFields>
  <formats count="2">
    <format dxfId="26">
      <pivotArea dataOnly="0" labelOnly="1" outline="0" fieldPosition="0">
        <references count="1">
          <reference field="4294967294" count="1">
            <x v="0"/>
          </reference>
        </references>
      </pivotArea>
    </format>
    <format dxfId="25">
      <pivotArea dataOnly="0" labelOnly="1" outline="0" fieldPosition="0">
        <references count="1">
          <reference field="4294967294" count="1">
            <x v="1"/>
          </reference>
        </references>
      </pivotArea>
    </format>
  </formats>
  <chartFormats count="6">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6" format="28" series="1">
      <pivotArea type="data" outline="0" fieldPosition="0">
        <references count="1">
          <reference field="4294967294" count="1" selected="0">
            <x v="0"/>
          </reference>
        </references>
      </pivotArea>
    </chartFormat>
    <chartFormat chart="6" format="29" series="1">
      <pivotArea type="data" outline="0" fieldPosition="0">
        <references count="1">
          <reference field="4294967294" count="1" selected="0">
            <x v="1"/>
          </reference>
        </references>
      </pivotArea>
    </chartFormat>
    <chartFormat chart="7" format="30" series="1">
      <pivotArea type="data" outline="0" fieldPosition="0">
        <references count="1">
          <reference field="4294967294" count="1" selected="0">
            <x v="0"/>
          </reference>
        </references>
      </pivotArea>
    </chartFormat>
    <chartFormat chart="7" format="3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D1178914-32EC-4E12-A463-F2DB9F015D0A}" name="PivotTable9"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6:C43" firstHeaderRow="0" firstDataRow="1" firstDataCol="1"/>
  <pivotFields count="8">
    <pivotField axis="axisRow" showAll="0">
      <items count="15">
        <item h="1" x="0"/>
        <item h="1" x="1"/>
        <item h="1" x="2"/>
        <item h="1" x="3"/>
        <item h="1" x="4"/>
        <item h="1" x="5"/>
        <item h="1" x="6"/>
        <item h="1" x="7"/>
        <item x="8"/>
        <item x="9"/>
        <item x="10"/>
        <item x="11"/>
        <item x="12"/>
        <item x="13"/>
        <item t="default"/>
      </items>
    </pivotField>
    <pivotField showAll="0"/>
    <pivotField showAll="0"/>
    <pivotField dataField="1" numFmtId="2" showAll="0"/>
    <pivotField showAll="0"/>
    <pivotField showAll="0"/>
    <pivotField dataField="1" showAll="0"/>
    <pivotField numFmtId="9" showAll="0"/>
  </pivotFields>
  <rowFields count="1">
    <field x="0"/>
  </rowFields>
  <rowItems count="7">
    <i>
      <x v="8"/>
    </i>
    <i>
      <x v="9"/>
    </i>
    <i>
      <x v="10"/>
    </i>
    <i>
      <x v="11"/>
    </i>
    <i>
      <x v="12"/>
    </i>
    <i>
      <x v="13"/>
    </i>
    <i t="grand">
      <x/>
    </i>
  </rowItems>
  <colFields count="1">
    <field x="-2"/>
  </colFields>
  <colItems count="2">
    <i>
      <x/>
    </i>
    <i i="1">
      <x v="1"/>
    </i>
  </colItems>
  <dataFields count="2">
    <dataField name=" L1 Productivity" fld="3" baseField="0" baseItem="0" numFmtId="1"/>
    <dataField name=" L2 Prdocutivity" fld="6" baseField="0" baseItem="0" numFmtId="1"/>
  </dataFields>
  <formats count="6">
    <format dxfId="32">
      <pivotArea outline="0" collapsedLevelsAreSubtotals="1" fieldPosition="0">
        <references count="1">
          <reference field="4294967294" count="1" selected="0">
            <x v="0"/>
          </reference>
        </references>
      </pivotArea>
    </format>
    <format dxfId="31">
      <pivotArea dataOnly="0" labelOnly="1" outline="0" fieldPosition="0">
        <references count="1">
          <reference field="4294967294" count="1">
            <x v="0"/>
          </reference>
        </references>
      </pivotArea>
    </format>
    <format dxfId="30">
      <pivotArea outline="0" collapsedLevelsAreSubtotals="1" fieldPosition="0">
        <references count="1">
          <reference field="4294967294" count="1" selected="0">
            <x v="1"/>
          </reference>
        </references>
      </pivotArea>
    </format>
    <format dxfId="29">
      <pivotArea dataOnly="0" labelOnly="1" outline="0" fieldPosition="0">
        <references count="1">
          <reference field="4294967294" count="1">
            <x v="1"/>
          </reference>
        </references>
      </pivotArea>
    </format>
    <format dxfId="28">
      <pivotArea dataOnly="0" labelOnly="1" outline="0" fieldPosition="0">
        <references count="1">
          <reference field="4294967294" count="1">
            <x v="1"/>
          </reference>
        </references>
      </pivotArea>
    </format>
    <format dxfId="27">
      <pivotArea dataOnly="0" labelOnly="1" outline="0" fieldPosition="0">
        <references count="1">
          <reference field="4294967294" count="1">
            <x v="0"/>
          </reference>
        </references>
      </pivotArea>
    </format>
  </formats>
  <chartFormats count="4">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7" format="16"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782258B-4256-4371-A5B8-B69378E2F817}"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9" firstHeaderRow="1" firstDataRow="1" firstDataCol="1"/>
  <pivotFields count="8">
    <pivotField axis="axisRow" showAll="0">
      <items count="15">
        <item h="1" x="0"/>
        <item h="1" x="1"/>
        <item h="1" x="2"/>
        <item h="1" x="3"/>
        <item h="1" x="4"/>
        <item h="1" x="5"/>
        <item h="1" x="6"/>
        <item h="1" x="7"/>
        <item h="1" x="8"/>
        <item x="9"/>
        <item x="10"/>
        <item x="11"/>
        <item x="12"/>
        <item x="13"/>
        <item t="default"/>
      </items>
    </pivotField>
    <pivotField showAll="0"/>
    <pivotField showAll="0"/>
    <pivotField showAll="0"/>
    <pivotField showAll="0"/>
    <pivotField showAll="0"/>
    <pivotField showAll="0"/>
    <pivotField dataField="1" showAll="0"/>
  </pivotFields>
  <rowFields count="1">
    <field x="0"/>
  </rowFields>
  <rowItems count="6">
    <i>
      <x v="9"/>
    </i>
    <i>
      <x v="10"/>
    </i>
    <i>
      <x v="11"/>
    </i>
    <i>
      <x v="12"/>
    </i>
    <i>
      <x v="13"/>
    </i>
    <i t="grand">
      <x/>
    </i>
  </rowItems>
  <colItems count="1">
    <i/>
  </colItems>
  <dataFields count="1">
    <dataField name=" L2 Cases Sample %" fld="7" baseField="0" baseItem="5" numFmtId="9"/>
  </dataFields>
  <formats count="3">
    <format dxfId="2">
      <pivotArea outline="0" collapsedLevelsAreSubtotals="1" fieldPosition="0"/>
    </format>
    <format dxfId="1">
      <pivotArea dataOnly="0" labelOnly="1" outline="0" axis="axisValues" fieldPosition="0"/>
    </format>
    <format dxfId="0">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7635037B-4E1B-4CE0-8860-E00470DFFC9D}" name="PivotTable1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07:B114" firstHeaderRow="1" firstDataRow="1" firstDataCol="1"/>
  <pivotFields count="8">
    <pivotField axis="axisRow" showAll="0">
      <items count="15">
        <item h="1" x="0"/>
        <item h="1" x="1"/>
        <item h="1" x="2"/>
        <item h="1" x="3"/>
        <item h="1" x="4"/>
        <item h="1" x="5"/>
        <item h="1" x="6"/>
        <item h="1" x="7"/>
        <item x="8"/>
        <item x="9"/>
        <item x="10"/>
        <item x="11"/>
        <item x="12"/>
        <item x="13"/>
        <item t="default"/>
      </items>
    </pivotField>
    <pivotField showAll="0"/>
    <pivotField showAll="0"/>
    <pivotField numFmtId="2" showAll="0"/>
    <pivotField showAll="0"/>
    <pivotField showAll="0"/>
    <pivotField showAll="0"/>
    <pivotField dataField="1" numFmtId="9" showAll="0"/>
  </pivotFields>
  <rowFields count="1">
    <field x="0"/>
  </rowFields>
  <rowItems count="7">
    <i>
      <x v="8"/>
    </i>
    <i>
      <x v="9"/>
    </i>
    <i>
      <x v="10"/>
    </i>
    <i>
      <x v="11"/>
    </i>
    <i>
      <x v="12"/>
    </i>
    <i>
      <x v="13"/>
    </i>
    <i t="grand">
      <x/>
    </i>
  </rowItems>
  <colItems count="1">
    <i/>
  </colItems>
  <dataFields count="1">
    <dataField name=" L2 Cases Sample" fld="7" baseField="0" baseItem="0" numFmtId="9"/>
  </dataFields>
  <formats count="1">
    <format dxfId="3">
      <pivotArea dataOnly="0" outline="0" axis="axisValues" fieldPosition="0"/>
    </format>
  </formats>
  <chartFormats count="4">
    <chartFormat chart="2" format="18" series="1">
      <pivotArea type="data" outline="0" fieldPosition="0">
        <references count="1">
          <reference field="4294967294" count="1" selected="0">
            <x v="0"/>
          </reference>
        </references>
      </pivotArea>
    </chartFormat>
    <chartFormat chart="7" format="20" series="1">
      <pivotArea type="data" outline="0" fieldPosition="0">
        <references count="1">
          <reference field="4294967294" count="1" selected="0">
            <x v="0"/>
          </reference>
        </references>
      </pivotArea>
    </chartFormat>
    <chartFormat chart="9" format="21" series="1">
      <pivotArea type="data" outline="0" fieldPosition="0">
        <references count="1">
          <reference field="4294967294" count="1" selected="0">
            <x v="0"/>
          </reference>
        </references>
      </pivotArea>
    </chartFormat>
    <chartFormat chart="10"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F74C00DB-0C0C-41CB-9E83-6535B3E3F21A}" name="PivotTable17"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24:B131" firstHeaderRow="1" firstDataRow="1" firstDataCol="1"/>
  <pivotFields count="8">
    <pivotField axis="axisRow" showAll="0">
      <items count="15">
        <item h="1" x="0"/>
        <item h="1" x="1"/>
        <item h="1" x="2"/>
        <item h="1" x="3"/>
        <item h="1" x="4"/>
        <item h="1" x="5"/>
        <item h="1" x="6"/>
        <item h="1" x="7"/>
        <item x="8"/>
        <item x="9"/>
        <item x="10"/>
        <item x="11"/>
        <item x="12"/>
        <item x="13"/>
        <item t="default"/>
      </items>
    </pivotField>
    <pivotField showAll="0"/>
    <pivotField showAll="0"/>
    <pivotField numFmtId="2" showAll="0"/>
    <pivotField showAll="0"/>
    <pivotField showAll="0"/>
    <pivotField showAll="0"/>
    <pivotField dataField="1" numFmtId="9" showAll="0"/>
  </pivotFields>
  <rowFields count="1">
    <field x="0"/>
  </rowFields>
  <rowItems count="7">
    <i>
      <x v="8"/>
    </i>
    <i>
      <x v="9"/>
    </i>
    <i>
      <x v="10"/>
    </i>
    <i>
      <x v="11"/>
    </i>
    <i>
      <x v="12"/>
    </i>
    <i>
      <x v="13"/>
    </i>
    <i t="grand">
      <x/>
    </i>
  </rowItems>
  <colItems count="1">
    <i/>
  </colItems>
  <dataFields count="1">
    <dataField name=" L2 Cases Sample" fld="7" baseField="0" baseItem="0" numFmtId="9"/>
  </dataFields>
  <formats count="1">
    <format dxfId="4">
      <pivotArea dataOnly="0" outline="0" axis="axisValues" fieldPosition="0"/>
    </format>
  </formats>
  <chartFormats count="2">
    <chartFormat chart="1" format="21" series="1">
      <pivotArea type="data" outline="0" fieldPosition="0">
        <references count="1">
          <reference field="4294967294" count="1" selected="0">
            <x v="0"/>
          </reference>
        </references>
      </pivotArea>
    </chartFormat>
    <chartFormat chart="3"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5A5231A4-7AAB-445E-B110-479C8D10B77A}" name="PivotTable14"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53:B65" firstHeaderRow="1" firstDataRow="1" firstDataCol="1"/>
  <pivotFields count="8">
    <pivotField axis="axisRow" showAll="0">
      <items count="15">
        <item x="0"/>
        <item x="1"/>
        <item x="2"/>
        <item x="3"/>
        <item x="4"/>
        <item x="5"/>
        <item x="6"/>
        <item x="7"/>
        <item x="8"/>
        <item x="9"/>
        <item m="1" x="12"/>
        <item m="1" x="13"/>
        <item m="1" x="11"/>
        <item x="10"/>
        <item t="default"/>
      </items>
    </pivotField>
    <pivotField showAll="0"/>
    <pivotField showAll="0"/>
    <pivotField showAll="0"/>
    <pivotField showAll="0"/>
    <pivotField showAll="0"/>
    <pivotField showAll="0"/>
    <pivotField dataField="1" showAll="0"/>
  </pivotFields>
  <rowFields count="1">
    <field x="0"/>
  </rowFields>
  <rowItems count="12">
    <i>
      <x/>
    </i>
    <i>
      <x v="1"/>
    </i>
    <i>
      <x v="2"/>
    </i>
    <i>
      <x v="3"/>
    </i>
    <i>
      <x v="4"/>
    </i>
    <i>
      <x v="5"/>
    </i>
    <i>
      <x v="6"/>
    </i>
    <i>
      <x v="7"/>
    </i>
    <i>
      <x v="8"/>
    </i>
    <i>
      <x v="9"/>
    </i>
    <i>
      <x v="13"/>
    </i>
    <i t="grand">
      <x/>
    </i>
  </rowItems>
  <colItems count="1">
    <i/>
  </colItems>
  <dataFields count="1">
    <dataField name=" L2 Cases Sample" fld="7" baseField="0" baseItem="0" numFmtId="9"/>
  </dataFields>
  <formats count="2">
    <format dxfId="6">
      <pivotArea outline="0" collapsedLevelsAreSubtotals="1" fieldPosition="0"/>
    </format>
    <format dxfId="5">
      <pivotArea dataOnly="0" labelOnly="1" outline="0" axis="axisValues" fieldPosition="0"/>
    </format>
  </formats>
  <chartFormats count="2">
    <chartFormat chart="2" format="9" series="1">
      <pivotArea type="data" outline="0" fieldPosition="0">
        <references count="1">
          <reference field="4294967294" count="1" selected="0">
            <x v="0"/>
          </reference>
        </references>
      </pivotArea>
    </chartFormat>
    <chartFormat chart="9"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E3668700-401B-4E3E-80B3-BE87215513A1}" name="PivotTable4"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73:B79" firstHeaderRow="1" firstDataRow="1" firstDataCol="1"/>
  <pivotFields count="8">
    <pivotField axis="axisRow" showAll="0">
      <items count="15">
        <item h="1" x="0"/>
        <item h="1" x="1"/>
        <item h="1" x="2"/>
        <item h="1" x="3"/>
        <item h="1" x="4"/>
        <item h="1" x="5"/>
        <item h="1" x="6"/>
        <item h="1" x="7"/>
        <item h="1" x="8"/>
        <item x="9"/>
        <item x="10"/>
        <item x="11"/>
        <item x="12"/>
        <item x="13"/>
        <item t="default"/>
      </items>
    </pivotField>
    <pivotField showAll="0"/>
    <pivotField showAll="0"/>
    <pivotField showAll="0"/>
    <pivotField showAll="0"/>
    <pivotField showAll="0"/>
    <pivotField showAll="0"/>
    <pivotField dataField="1" showAll="0"/>
  </pivotFields>
  <rowFields count="1">
    <field x="0"/>
  </rowFields>
  <rowItems count="6">
    <i>
      <x v="9"/>
    </i>
    <i>
      <x v="10"/>
    </i>
    <i>
      <x v="11"/>
    </i>
    <i>
      <x v="12"/>
    </i>
    <i>
      <x v="13"/>
    </i>
    <i t="grand">
      <x/>
    </i>
  </rowItems>
  <colItems count="1">
    <i/>
  </colItems>
  <dataFields count="1">
    <dataField name=" L2 Cases Sample" fld="7" baseField="0" baseItem="0" numFmtId="9"/>
  </dataFields>
  <formats count="2">
    <format dxfId="8">
      <pivotArea dataOnly="0" labelOnly="1" outline="0" axis="axisValues" fieldPosition="0"/>
    </format>
    <format dxfId="7">
      <pivotArea collapsedLevelsAreSubtotals="1" fieldPosition="0">
        <references count="1">
          <reference field="0" count="1">
            <x v="0"/>
          </reference>
        </references>
      </pivotArea>
    </format>
  </formats>
  <chartFormats count="2">
    <chartFormat chart="2" format="12"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64FA41-DF14-4DAD-98E8-745845FE1174}" name="PivotTable1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26:C133" firstHeaderRow="0" firstDataRow="1" firstDataCol="1"/>
  <pivotFields count="8">
    <pivotField axis="axisRow" showAll="0">
      <items count="15">
        <item h="1" x="0"/>
        <item h="1" x="1"/>
        <item h="1" x="2"/>
        <item h="1" x="3"/>
        <item h="1" x="4"/>
        <item h="1" x="5"/>
        <item h="1" x="6"/>
        <item h="1" x="7"/>
        <item x="8"/>
        <item x="9"/>
        <item x="10"/>
        <item x="11"/>
        <item x="12"/>
        <item x="13"/>
        <item t="default"/>
      </items>
    </pivotField>
    <pivotField dataField="1" showAll="0"/>
    <pivotField showAll="0"/>
    <pivotField numFmtId="2" showAll="0"/>
    <pivotField dataField="1" showAll="0"/>
    <pivotField showAll="0"/>
    <pivotField showAll="0"/>
    <pivotField numFmtId="9" showAll="0"/>
  </pivotFields>
  <rowFields count="1">
    <field x="0"/>
  </rowFields>
  <rowItems count="7">
    <i>
      <x v="8"/>
    </i>
    <i>
      <x v="9"/>
    </i>
    <i>
      <x v="10"/>
    </i>
    <i>
      <x v="11"/>
    </i>
    <i>
      <x v="12"/>
    </i>
    <i>
      <x v="13"/>
    </i>
    <i t="grand">
      <x/>
    </i>
  </rowItems>
  <colFields count="1">
    <field x="-2"/>
  </colFields>
  <colItems count="2">
    <i>
      <x/>
    </i>
    <i i="1">
      <x v="1"/>
    </i>
  </colItems>
  <dataFields count="2">
    <dataField name="Sum of L1 Cases Solved" fld="1" baseField="0" baseItem="0"/>
    <dataField name="Sum of L2 Cases Solved" fld="4" baseField="0" baseItem="0"/>
  </dataFields>
  <chartFormats count="4">
    <chartFormat chart="3" format="36" series="1">
      <pivotArea type="data" outline="0" fieldPosition="0">
        <references count="1">
          <reference field="4294967294" count="1" selected="0">
            <x v="0"/>
          </reference>
        </references>
      </pivotArea>
    </chartFormat>
    <chartFormat chart="3" format="37" series="1">
      <pivotArea type="data" outline="0" fieldPosition="0">
        <references count="1">
          <reference field="4294967294" count="1" selected="0">
            <x v="1"/>
          </reference>
        </references>
      </pivotArea>
    </chartFormat>
    <chartFormat chart="5" format="40" series="1">
      <pivotArea type="data" outline="0" fieldPosition="0">
        <references count="1">
          <reference field="4294967294" count="1" selected="0">
            <x v="0"/>
          </reference>
        </references>
      </pivotArea>
    </chartFormat>
    <chartFormat chart="5" format="4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2EDBC0E6-647A-4761-9F27-65164A6CD3F3}" name="PivotTable5"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7:B23" firstHeaderRow="1" firstDataRow="1" firstDataCol="1"/>
  <pivotFields count="8">
    <pivotField axis="axisRow" showAll="0">
      <items count="15">
        <item h="1" x="0"/>
        <item h="1" x="1"/>
        <item h="1" x="2"/>
        <item h="1" x="3"/>
        <item h="1" x="4"/>
        <item h="1" x="5"/>
        <item h="1" x="6"/>
        <item h="1" x="7"/>
        <item h="1" x="8"/>
        <item x="9"/>
        <item x="10"/>
        <item x="11"/>
        <item x="12"/>
        <item x="13"/>
        <item t="default"/>
      </items>
    </pivotField>
    <pivotField showAll="0"/>
    <pivotField showAll="0"/>
    <pivotField showAll="0"/>
    <pivotField showAll="0"/>
    <pivotField showAll="0"/>
    <pivotField showAll="0"/>
    <pivotField dataField="1" showAll="0"/>
  </pivotFields>
  <rowFields count="1">
    <field x="0"/>
  </rowFields>
  <rowItems count="6">
    <i>
      <x v="9"/>
    </i>
    <i>
      <x v="10"/>
    </i>
    <i>
      <x v="11"/>
    </i>
    <i>
      <x v="12"/>
    </i>
    <i>
      <x v="13"/>
    </i>
    <i t="grand">
      <x/>
    </i>
  </rowItems>
  <colItems count="1">
    <i/>
  </colItems>
  <dataFields count="1">
    <dataField name=" L2 Cases Sample%" fld="7" baseField="0" baseItem="0" numFmtId="9"/>
  </dataFields>
  <formats count="2">
    <format dxfId="10">
      <pivotArea outline="0" collapsedLevelsAreSubtotals="1" fieldPosition="0"/>
    </format>
    <format dxfId="9">
      <pivotArea dataOnly="0" labelOnly="1" outline="0" axis="axisValues" fieldPosition="0"/>
    </format>
  </formats>
  <chartFormats count="2">
    <chartFormat chart="5" format="5"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D031C3A2-2452-41C7-835A-94D0D8CB5F22}" name="PivotTable9"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90:B96" firstHeaderRow="1" firstDataRow="1" firstDataCol="1"/>
  <pivotFields count="8">
    <pivotField axis="axisRow" showAll="0">
      <items count="15">
        <item h="1" x="0"/>
        <item h="1" x="1"/>
        <item h="1" x="2"/>
        <item h="1" x="3"/>
        <item h="1" x="4"/>
        <item h="1" x="5"/>
        <item h="1" x="6"/>
        <item h="1" x="7"/>
        <item x="8"/>
        <item x="9"/>
        <item x="10"/>
        <item h="1" x="11"/>
        <item x="12"/>
        <item x="13"/>
        <item t="default"/>
      </items>
    </pivotField>
    <pivotField showAll="0"/>
    <pivotField showAll="0"/>
    <pivotField numFmtId="2" showAll="0"/>
    <pivotField showAll="0"/>
    <pivotField showAll="0"/>
    <pivotField numFmtId="2" showAll="0"/>
    <pivotField dataField="1" numFmtId="9" showAll="0"/>
  </pivotFields>
  <rowFields count="1">
    <field x="0"/>
  </rowFields>
  <rowItems count="6">
    <i>
      <x v="8"/>
    </i>
    <i>
      <x v="9"/>
    </i>
    <i>
      <x v="10"/>
    </i>
    <i>
      <x v="12"/>
    </i>
    <i>
      <x v="13"/>
    </i>
    <i t="grand">
      <x/>
    </i>
  </rowItems>
  <colItems count="1">
    <i/>
  </colItems>
  <dataFields count="1">
    <dataField name=" L2 Cases Sample" fld="7" baseField="0" baseItem="0" numFmtId="9"/>
  </dataFields>
  <formats count="1">
    <format dxfId="11">
      <pivotArea dataOnly="0" labelOnly="1" outline="0" axis="axisValues" fieldPosition="0"/>
    </format>
  </formats>
  <chartFormats count="2">
    <chartFormat chart="3" format="15"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19B4F398-D2AE-4350-89E2-DD9879754B3B}" name="PivotTable10"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6:B43" firstHeaderRow="1" firstDataRow="1" firstDataCol="1"/>
  <pivotFields count="8">
    <pivotField axis="axisRow" showAll="0">
      <items count="15">
        <item h="1" x="0"/>
        <item h="1" x="1"/>
        <item h="1" x="2"/>
        <item h="1" x="3"/>
        <item h="1" x="4"/>
        <item h="1" x="5"/>
        <item h="1" x="6"/>
        <item h="1" x="7"/>
        <item x="8"/>
        <item x="9"/>
        <item x="10"/>
        <item x="11"/>
        <item x="12"/>
        <item x="13"/>
        <item t="default"/>
      </items>
    </pivotField>
    <pivotField showAll="0"/>
    <pivotField showAll="0"/>
    <pivotField numFmtId="2" showAll="0"/>
    <pivotField showAll="0"/>
    <pivotField showAll="0"/>
    <pivotField showAll="0"/>
    <pivotField dataField="1" numFmtId="9" showAll="0"/>
  </pivotFields>
  <rowFields count="1">
    <field x="0"/>
  </rowFields>
  <rowItems count="7">
    <i>
      <x v="8"/>
    </i>
    <i>
      <x v="9"/>
    </i>
    <i>
      <x v="10"/>
    </i>
    <i>
      <x v="11"/>
    </i>
    <i>
      <x v="12"/>
    </i>
    <i>
      <x v="13"/>
    </i>
    <i t="grand">
      <x/>
    </i>
  </rowItems>
  <colItems count="1">
    <i/>
  </colItems>
  <dataFields count="1">
    <dataField name=" L2 Cases Sample%" fld="7" baseField="0" baseItem="6" numFmtId="9"/>
  </dataFields>
  <formats count="3">
    <format dxfId="14">
      <pivotArea outline="0" collapsedLevelsAreSubtotals="1" fieldPosition="0"/>
    </format>
    <format dxfId="13">
      <pivotArea dataOnly="0" labelOnly="1" outline="0" axis="axisValues" fieldPosition="0"/>
    </format>
    <format dxfId="12">
      <pivotArea dataOnly="0" labelOnly="1" outline="0" axis="axisValues" fieldPosition="0"/>
    </format>
  </formats>
  <chartFormats count="2">
    <chartFormat chart="3" format="6"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EB028F-82A3-4CDC-9CDD-967D656F6ABD}" name="PivotTable7"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4:C41" firstHeaderRow="0" firstDataRow="1" firstDataCol="1"/>
  <pivotFields count="8">
    <pivotField axis="axisRow" showAll="0">
      <items count="15">
        <item h="1" x="0"/>
        <item h="1" x="1"/>
        <item h="1" x="2"/>
        <item h="1" x="3"/>
        <item h="1" x="4"/>
        <item h="1" x="5"/>
        <item h="1" x="6"/>
        <item h="1" x="7"/>
        <item x="8"/>
        <item x="9"/>
        <item x="10"/>
        <item x="11"/>
        <item x="12"/>
        <item x="13"/>
        <item t="default"/>
      </items>
    </pivotField>
    <pivotField dataField="1" showAll="0"/>
    <pivotField showAll="0"/>
    <pivotField numFmtId="2" showAll="0"/>
    <pivotField dataField="1" showAll="0"/>
    <pivotField showAll="0"/>
    <pivotField showAll="0"/>
    <pivotField numFmtId="9" showAll="0"/>
  </pivotFields>
  <rowFields count="1">
    <field x="0"/>
  </rowFields>
  <rowItems count="7">
    <i>
      <x v="8"/>
    </i>
    <i>
      <x v="9"/>
    </i>
    <i>
      <x v="10"/>
    </i>
    <i>
      <x v="11"/>
    </i>
    <i>
      <x v="12"/>
    </i>
    <i>
      <x v="13"/>
    </i>
    <i t="grand">
      <x/>
    </i>
  </rowItems>
  <colFields count="1">
    <field x="-2"/>
  </colFields>
  <colItems count="2">
    <i>
      <x/>
    </i>
    <i i="1">
      <x v="1"/>
    </i>
  </colItems>
  <dataFields count="2">
    <dataField name=" L1 Cases Solved" fld="1" baseField="0" baseItem="0"/>
    <dataField name=" L2 Cases Solved" fld="4" baseField="0" baseItem="0"/>
  </dataFields>
  <chartFormats count="4">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9" format="16"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44ACF0-72F2-43B3-B8B2-79EC16D04154}" name="PivotTable11"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53:C65" firstHeaderRow="0" firstDataRow="1" firstDataCol="1"/>
  <pivotFields count="8">
    <pivotField axis="axisRow" showAll="0">
      <items count="15">
        <item x="0"/>
        <item x="1"/>
        <item x="2"/>
        <item x="3"/>
        <item x="4"/>
        <item x="5"/>
        <item x="6"/>
        <item x="7"/>
        <item x="8"/>
        <item x="9"/>
        <item m="1" x="12"/>
        <item m="1" x="13"/>
        <item m="1" x="11"/>
        <item x="10"/>
        <item t="default"/>
      </items>
    </pivotField>
    <pivotField dataField="1" showAll="0"/>
    <pivotField showAll="0"/>
    <pivotField showAll="0"/>
    <pivotField dataField="1" showAll="0"/>
    <pivotField showAll="0"/>
    <pivotField showAll="0"/>
    <pivotField showAll="0"/>
  </pivotFields>
  <rowFields count="1">
    <field x="0"/>
  </rowFields>
  <rowItems count="12">
    <i>
      <x/>
    </i>
    <i>
      <x v="1"/>
    </i>
    <i>
      <x v="2"/>
    </i>
    <i>
      <x v="3"/>
    </i>
    <i>
      <x v="4"/>
    </i>
    <i>
      <x v="5"/>
    </i>
    <i>
      <x v="6"/>
    </i>
    <i>
      <x v="7"/>
    </i>
    <i>
      <x v="8"/>
    </i>
    <i>
      <x v="9"/>
    </i>
    <i>
      <x v="13"/>
    </i>
    <i t="grand">
      <x/>
    </i>
  </rowItems>
  <colFields count="1">
    <field x="-2"/>
  </colFields>
  <colItems count="2">
    <i>
      <x/>
    </i>
    <i i="1">
      <x v="1"/>
    </i>
  </colItems>
  <dataFields count="2">
    <dataField name=" L1 Cases Solved" fld="1" baseField="0" baseItem="3"/>
    <dataField name=" L2 Cases Solved" fld="4" baseField="0" baseItem="3"/>
  </dataFields>
  <chartFormats count="4">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10" format="22" series="1">
      <pivotArea type="data" outline="0" fieldPosition="0">
        <references count="1">
          <reference field="4294967294" count="1" selected="0">
            <x v="0"/>
          </reference>
        </references>
      </pivotArea>
    </chartFormat>
    <chartFormat chart="10" format="2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5440B6-875C-4DE0-AD45-91116F637040}"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3:C9" firstHeaderRow="0" firstDataRow="1" firstDataCol="1"/>
  <pivotFields count="8">
    <pivotField axis="axisRow" showAll="0">
      <items count="15">
        <item h="1" x="0"/>
        <item h="1" x="1"/>
        <item h="1" x="2"/>
        <item h="1" x="3"/>
        <item h="1" x="4"/>
        <item h="1" x="5"/>
        <item h="1" x="6"/>
        <item h="1" x="7"/>
        <item h="1" x="8"/>
        <item x="9"/>
        <item x="10"/>
        <item x="11"/>
        <item x="12"/>
        <item x="13"/>
        <item t="default"/>
      </items>
    </pivotField>
    <pivotField dataField="1" showAll="0"/>
    <pivotField showAll="0"/>
    <pivotField showAll="0"/>
    <pivotField dataField="1" showAll="0"/>
    <pivotField showAll="0"/>
    <pivotField showAll="0"/>
    <pivotField showAll="0"/>
  </pivotFields>
  <rowFields count="1">
    <field x="0"/>
  </rowFields>
  <rowItems count="6">
    <i>
      <x v="9"/>
    </i>
    <i>
      <x v="10"/>
    </i>
    <i>
      <x v="11"/>
    </i>
    <i>
      <x v="12"/>
    </i>
    <i>
      <x v="13"/>
    </i>
    <i t="grand">
      <x/>
    </i>
  </rowItems>
  <colFields count="1">
    <field x="-2"/>
  </colFields>
  <colItems count="2">
    <i>
      <x/>
    </i>
    <i i="1">
      <x v="1"/>
    </i>
  </colItems>
  <dataFields count="2">
    <dataField name=" L1 Cases Solved" fld="1" baseField="0" baseItem="0"/>
    <dataField name=" L2 Cases Solved" fld="4" baseField="0" baseItem="0"/>
  </dataFields>
  <formats count="2">
    <format dxfId="34">
      <pivotArea dataOnly="0" labelOnly="1" outline="0" fieldPosition="0">
        <references count="1">
          <reference field="4294967294" count="1">
            <x v="0"/>
          </reference>
        </references>
      </pivotArea>
    </format>
    <format dxfId="33">
      <pivotArea dataOnly="0" labelOnly="1" outline="0" fieldPosition="0">
        <references count="1">
          <reference field="4294967294" count="1">
            <x v="1"/>
          </reference>
        </references>
      </pivotArea>
    </format>
  </formats>
  <chartFormats count="4">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D9A4EF-29E7-4FF2-8574-867BC8EE14AF}" name="PivotTable4"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18:C24" firstHeaderRow="0" firstDataRow="1" firstDataCol="1"/>
  <pivotFields count="8">
    <pivotField axis="axisRow" showAll="0">
      <items count="15">
        <item h="1" x="0"/>
        <item h="1" x="1"/>
        <item h="1" x="2"/>
        <item h="1" x="3"/>
        <item h="1" x="4"/>
        <item h="1" x="5"/>
        <item h="1" x="6"/>
        <item h="1" x="7"/>
        <item h="1" x="8"/>
        <item x="9"/>
        <item x="10"/>
        <item x="11"/>
        <item x="12"/>
        <item x="13"/>
        <item t="default"/>
      </items>
    </pivotField>
    <pivotField dataField="1" showAll="0"/>
    <pivotField showAll="0"/>
    <pivotField showAll="0"/>
    <pivotField dataField="1" showAll="0"/>
    <pivotField showAll="0"/>
    <pivotField showAll="0"/>
    <pivotField showAll="0"/>
  </pivotFields>
  <rowFields count="1">
    <field x="0"/>
  </rowFields>
  <rowItems count="6">
    <i>
      <x v="9"/>
    </i>
    <i>
      <x v="10"/>
    </i>
    <i>
      <x v="11"/>
    </i>
    <i>
      <x v="12"/>
    </i>
    <i>
      <x v="13"/>
    </i>
    <i t="grand">
      <x/>
    </i>
  </rowItems>
  <colFields count="1">
    <field x="-2"/>
  </colFields>
  <colItems count="2">
    <i>
      <x/>
    </i>
    <i i="1">
      <x v="1"/>
    </i>
  </colItems>
  <dataFields count="2">
    <dataField name=" L1 Cases Solved" fld="1" baseField="0" baseItem="0"/>
    <dataField name=" L2 Cases Solved" fld="4" baseField="0" baseItem="0"/>
  </dataFields>
  <formats count="2">
    <format dxfId="36">
      <pivotArea dataOnly="0" labelOnly="1" outline="0" fieldPosition="0">
        <references count="1">
          <reference field="4294967294" count="1">
            <x v="1"/>
          </reference>
        </references>
      </pivotArea>
    </format>
    <format dxfId="35">
      <pivotArea dataOnly="0" labelOnly="1" outline="0" fieldPosition="0">
        <references count="1">
          <reference field="4294967294" count="1">
            <x v="0"/>
          </reference>
        </references>
      </pivotArea>
    </format>
  </formats>
  <chartFormats count="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2" format="10"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76FBCB-FD5B-4AEA-A00B-E893EE76F947}" name="PivotTable1"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74:C80" firstHeaderRow="0" firstDataRow="1" firstDataCol="1"/>
  <pivotFields count="8">
    <pivotField axis="axisRow" showAll="0">
      <items count="15">
        <item h="1" x="0"/>
        <item h="1" x="1"/>
        <item h="1" x="2"/>
        <item h="1" x="3"/>
        <item h="1" x="4"/>
        <item h="1" x="5"/>
        <item h="1" x="6"/>
        <item h="1" x="7"/>
        <item h="1" x="8"/>
        <item x="9"/>
        <item x="10"/>
        <item x="11"/>
        <item x="12"/>
        <item x="13"/>
        <item t="default"/>
      </items>
    </pivotField>
    <pivotField dataField="1" showAll="0"/>
    <pivotField showAll="0"/>
    <pivotField showAll="0"/>
    <pivotField dataField="1" showAll="0"/>
    <pivotField showAll="0"/>
    <pivotField showAll="0"/>
    <pivotField showAll="0"/>
  </pivotFields>
  <rowFields count="1">
    <field x="0"/>
  </rowFields>
  <rowItems count="6">
    <i>
      <x v="9"/>
    </i>
    <i>
      <x v="10"/>
    </i>
    <i>
      <x v="11"/>
    </i>
    <i>
      <x v="12"/>
    </i>
    <i>
      <x v="13"/>
    </i>
    <i t="grand">
      <x/>
    </i>
  </rowItems>
  <colFields count="1">
    <field x="-2"/>
  </colFields>
  <colItems count="2">
    <i>
      <x/>
    </i>
    <i i="1">
      <x v="1"/>
    </i>
  </colItems>
  <dataFields count="2">
    <dataField name="Sum of L1 Cases Solved" fld="1" baseField="0" baseItem="0"/>
    <dataField name="Sum of L2 Cases Solved" fld="4" baseField="0" baseItem="0"/>
  </dataFields>
  <chartFormats count="6">
    <chartFormat chart="3"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1"/>
          </reference>
        </references>
      </pivotArea>
    </chartFormat>
    <chartFormat chart="7" format="22" series="1">
      <pivotArea type="data" outline="0" fieldPosition="0">
        <references count="1">
          <reference field="4294967294" count="1" selected="0">
            <x v="0"/>
          </reference>
        </references>
      </pivotArea>
    </chartFormat>
    <chartFormat chart="7" format="23" series="1">
      <pivotArea type="data" outline="0" fieldPosition="0">
        <references count="1">
          <reference field="4294967294" count="1" selected="0">
            <x v="1"/>
          </reference>
        </references>
      </pivotArea>
    </chartFormat>
    <chartFormat chart="9" format="28" series="1">
      <pivotArea type="data" outline="0" fieldPosition="0">
        <references count="1">
          <reference field="4294967294" count="1" selected="0">
            <x v="0"/>
          </reference>
        </references>
      </pivotArea>
    </chartFormat>
    <chartFormat chart="9" format="2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108D9D-DDB3-45DC-A237-3E945CA69D5F}" name="PivotTable15"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23:C130" firstHeaderRow="0" firstDataRow="1" firstDataCol="1"/>
  <pivotFields count="8">
    <pivotField axis="axisRow" showAll="0">
      <items count="15">
        <item h="1" x="0"/>
        <item h="1" x="1"/>
        <item h="1" x="2"/>
        <item h="1" x="3"/>
        <item h="1" x="4"/>
        <item h="1" x="5"/>
        <item h="1" x="6"/>
        <item h="1" x="7"/>
        <item x="8"/>
        <item x="9"/>
        <item x="10"/>
        <item x="11"/>
        <item x="12"/>
        <item x="13"/>
        <item t="default"/>
      </items>
    </pivotField>
    <pivotField showAll="0"/>
    <pivotField dataField="1" showAll="0"/>
    <pivotField numFmtId="2" showAll="0"/>
    <pivotField showAll="0"/>
    <pivotField dataField="1" showAll="0"/>
    <pivotField showAll="0"/>
    <pivotField numFmtId="9" showAll="0"/>
  </pivotFields>
  <rowFields count="1">
    <field x="0"/>
  </rowFields>
  <rowItems count="7">
    <i>
      <x v="8"/>
    </i>
    <i>
      <x v="9"/>
    </i>
    <i>
      <x v="10"/>
    </i>
    <i>
      <x v="11"/>
    </i>
    <i>
      <x v="12"/>
    </i>
    <i>
      <x v="13"/>
    </i>
    <i t="grand">
      <x/>
    </i>
  </rowItems>
  <colFields count="1">
    <field x="-2"/>
  </colFields>
  <colItems count="2">
    <i>
      <x/>
    </i>
    <i i="1">
      <x v="1"/>
    </i>
  </colItems>
  <dataFields count="2">
    <dataField name=" L1 Time Utilization" fld="2" baseField="0" baseItem="2"/>
    <dataField name=" L2 Time Utilization" fld="5" baseField="0" baseItem="2"/>
  </dataFields>
  <chartFormats count="4">
    <chartFormat chart="1" format="42" series="1">
      <pivotArea type="data" outline="0" fieldPosition="0">
        <references count="1">
          <reference field="4294967294" count="1" selected="0">
            <x v="0"/>
          </reference>
        </references>
      </pivotArea>
    </chartFormat>
    <chartFormat chart="1" format="43" series="1">
      <pivotArea type="data" outline="0" fieldPosition="0">
        <references count="1">
          <reference field="4294967294" count="1" selected="0">
            <x v="1"/>
          </reference>
        </references>
      </pivotArea>
    </chartFormat>
    <chartFormat chart="4" format="40" series="1">
      <pivotArea type="data" outline="0" fieldPosition="0">
        <references count="1">
          <reference field="4294967294" count="1" selected="0">
            <x v="0"/>
          </reference>
        </references>
      </pivotArea>
    </chartFormat>
    <chartFormat chart="4" format="4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E41666CC-8359-4DE6-8BBC-56D22E396BBA}" sourceName="Week">
  <pivotTables>
    <pivotTable tabId="3" name="PivotTable3"/>
    <pivotTable tabId="4" name="PivotTable5"/>
    <pivotTable tabId="9" name="PivotTable1"/>
    <pivotTable tabId="13" name="PivotTable3"/>
  </pivotTables>
  <data>
    <tabular pivotCacheId="1497617524">
      <items count="14">
        <i x="0"/>
        <i x="1"/>
        <i x="2"/>
        <i x="3"/>
        <i x="4"/>
        <i x="5"/>
        <i x="6"/>
        <i x="7"/>
        <i x="8"/>
        <i x="9" s="1"/>
        <i x="10" s="1"/>
        <i x="11" s="1"/>
        <i x="12"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1" xr10:uid="{5C3DD768-130D-4886-9EAF-0EC734DE6144}" sourceName="Week">
  <pivotTables>
    <pivotTable tabId="3" name="PivotTable4"/>
    <pivotTable tabId="9" name="PivotTable4"/>
    <pivotTable tabId="4" name="PivotTable6"/>
    <pivotTable tabId="13" name="PivotTable5"/>
  </pivotTables>
  <data>
    <tabular pivotCacheId="1392761976">
      <items count="14">
        <i x="0"/>
        <i x="1"/>
        <i x="2"/>
        <i x="3"/>
        <i x="4"/>
        <i x="5"/>
        <i x="6"/>
        <i x="7"/>
        <i x="8"/>
        <i x="9" s="1"/>
        <i x="10" s="1"/>
        <i x="11" s="1"/>
        <i x="12"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2" xr10:uid="{8E8B95E8-54D6-4E96-A906-3A6F64214B5A}" sourceName="Week">
  <pivotTables>
    <pivotTable tabId="3" name="PivotTable7"/>
    <pivotTable tabId="9" name="PivotTable9"/>
    <pivotTable tabId="13" name="PivotTable10"/>
    <pivotTable tabId="4" name="PivotTable8"/>
  </pivotTables>
  <data>
    <tabular pivotCacheId="1613077471">
      <items count="14">
        <i x="0"/>
        <i x="1"/>
        <i x="2"/>
        <i x="3"/>
        <i x="4"/>
        <i x="5"/>
        <i x="6"/>
        <i x="7"/>
        <i x="8" s="1"/>
        <i x="9" s="1"/>
        <i x="10" s="1"/>
        <i x="11" s="1"/>
        <i x="12" s="1"/>
        <i x="1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3" xr10:uid="{8F8FC8AC-EAEF-4684-BF85-B5A4DFDCAFD7}" sourceName="Week">
  <pivotTables>
    <pivotTable tabId="3" name="PivotTable11"/>
    <pivotTable tabId="9" name="PivotTable13"/>
    <pivotTable tabId="13" name="PivotTable14"/>
    <pivotTable tabId="4" name="PivotTable12"/>
  </pivotTables>
  <data>
    <tabular pivotCacheId="2070185355">
      <items count="14">
        <i x="0" s="1"/>
        <i x="1" s="1"/>
        <i x="2" s="1"/>
        <i x="3" s="1"/>
        <i x="4" s="1"/>
        <i x="5" s="1"/>
        <i x="6" s="1"/>
        <i x="7" s="1"/>
        <i x="8" s="1"/>
        <i x="9" s="1"/>
        <i x="12" s="1" nd="1"/>
        <i x="13" s="1" nd="1"/>
        <i x="11" s="1" nd="1"/>
        <i x="1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4" xr10:uid="{9CDA6EE6-2520-4D1D-9C8C-F91386D0A86E}" sourceName="Week">
  <pivotTables>
    <pivotTable tabId="13" name="PivotTable4"/>
    <pivotTable tabId="3" name="PivotTable1"/>
    <pivotTable tabId="9" name="PivotTable3"/>
    <pivotTable tabId="4" name="PivotTable2"/>
  </pivotTables>
  <data>
    <tabular pivotCacheId="1284405938">
      <items count="14">
        <i x="0"/>
        <i x="1"/>
        <i x="2"/>
        <i x="3"/>
        <i x="4"/>
        <i x="5"/>
        <i x="6"/>
        <i x="7"/>
        <i x="8"/>
        <i x="9" s="1"/>
        <i x="10" s="1"/>
        <i x="11" s="1"/>
        <i x="12" s="1"/>
        <i x="1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5" xr10:uid="{9E84096B-5E65-4CCD-96DF-8C5A56D9158A}" sourceName="Week">
  <pivotTables>
    <pivotTable tabId="13" name="PivotTable9"/>
    <pivotTable tabId="3" name="PivotTable5"/>
    <pivotTable tabId="9" name="PivotTable8"/>
    <pivotTable tabId="4" name="PivotTable7"/>
  </pivotTables>
  <data>
    <tabular pivotCacheId="2019629742">
      <items count="14">
        <i x="0"/>
        <i x="1"/>
        <i x="2"/>
        <i x="3"/>
        <i x="4"/>
        <i x="5"/>
        <i x="6"/>
        <i x="7"/>
        <i x="8" s="1"/>
        <i x="9" s="1"/>
        <i x="10" s="1"/>
        <i x="11"/>
        <i x="12" s="1"/>
        <i x="1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6" xr10:uid="{56846C35-93A6-47DA-BCF9-248FBFA9731D}" sourceName="Week">
  <pivotTables>
    <pivotTable tabId="13" name="PivotTable13"/>
    <pivotTable tabId="3" name="PivotTable10"/>
    <pivotTable tabId="9" name="PivotTable12"/>
    <pivotTable tabId="4" name="PivotTable11"/>
  </pivotTables>
  <data>
    <tabular pivotCacheId="1800905657">
      <items count="14">
        <i x="0"/>
        <i x="1"/>
        <i x="2"/>
        <i x="3"/>
        <i x="4"/>
        <i x="5"/>
        <i x="6"/>
        <i x="7"/>
        <i x="8" s="1"/>
        <i x="9" s="1"/>
        <i x="10" s="1"/>
        <i x="11" s="1"/>
        <i x="12" s="1"/>
        <i x="1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7" xr10:uid="{BFB0C439-A12E-4853-8947-A460F2131668}" sourceName="Week">
  <pivotTables>
    <pivotTable tabId="3" name="PivotTable14"/>
    <pivotTable tabId="9" name="PivotTable16"/>
    <pivotTable tabId="13" name="PivotTable17"/>
    <pivotTable tabId="4" name="PivotTable15"/>
  </pivotTables>
  <data>
    <tabular pivotCacheId="2076938208">
      <items count="14">
        <i x="0"/>
        <i x="1"/>
        <i x="2"/>
        <i x="3"/>
        <i x="4"/>
        <i x="5"/>
        <i x="6"/>
        <i x="7"/>
        <i x="8" s="1"/>
        <i x="9" s="1"/>
        <i x="10" s="1"/>
        <i x="11" s="1"/>
        <i x="12"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xr10:uid="{5F174090-BA34-478D-8899-C9410A209499}" cache="Slicer_Week" caption="Week"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1" xr10:uid="{611A045B-6BD3-420E-AB60-19B92CCADD76}" cache="Slicer_Week1" caption="Week" startItem="5"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2" xr10:uid="{31B1AEC1-E591-4F8C-8ECE-B52CCB243793}" cache="Slicer_Week2" caption="Week" startItem="5"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3" xr10:uid="{E0A8CED6-5F38-46CC-9FE1-5D0F08701966}" cache="Slicer_Week3" caption="Week" startItem="4"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4" xr10:uid="{FDADDC17-65BA-4947-A08D-F09020CABFC3}" cache="Slicer_Week4" caption="Week" startItem="4"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5" xr10:uid="{AAA7B3FF-C03D-490A-B0AB-7AB3A928DBAD}" cache="Slicer_Week5" caption="Week" startItem="5"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6" xr10:uid="{98FDFFC8-F9B8-43F7-8908-0469A338AFCB}" cache="Slicer_Week6" caption="Week" startItem="5"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7" xr10:uid="{167E9051-8192-444D-9AB6-11516A8487B0}" cache="Slicer_Week7" caption="Week" startItem="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624F1E-4266-483C-A7AF-1362BE2783BA}" name="EMB_PostCursor" displayName="EMB_PostCursor" ref="V4:AC18" totalsRowShown="0" headerRowDxfId="116" dataDxfId="115">
  <autoFilter ref="V4:AC18" xr:uid="{3977D124-ED21-41D6-95FC-2EA7431F1FC7}"/>
  <tableColumns count="8">
    <tableColumn id="1" xr3:uid="{9592785B-6B81-44D9-B313-079E5C079075}" name="Week" dataDxfId="114"/>
    <tableColumn id="2" xr3:uid="{8ECC8A31-EB73-47F3-AFED-53307D7C4369}" name="L1 Cases Solved" dataDxfId="113"/>
    <tableColumn id="3" xr3:uid="{318196A9-B431-4235-A08E-CE1FEC30BA83}" name="L1 Time Utilization" dataDxfId="112"/>
    <tableColumn id="7" xr3:uid="{5D1E449D-D91F-4EC9-AEE1-690DDABA0A7D}" name="L1 Productivity" dataDxfId="111">
      <calculatedColumnFormula>IFERROR([1]!EMB_PostCursor[[#This Row],[L1 Cases Solved]]/[1]!EMB_PostCursor[[#This Row],[L1 Time Utilization]],"")</calculatedColumnFormula>
    </tableColumn>
    <tableColumn id="4" xr3:uid="{745ECAE1-7B49-49E5-AB95-7E74A6E4E6C2}" name="L2 Cases Solved" dataDxfId="110"/>
    <tableColumn id="5" xr3:uid="{53844E3E-00F4-41D7-A188-2FCD5943B7A4}" name="L2 Time Utilization" dataDxfId="109"/>
    <tableColumn id="8" xr3:uid="{30A47C76-00FD-41F0-AAFD-C9E73310B452}" name="L2 Prdocutivity" dataDxfId="108">
      <calculatedColumnFormula>IFERROR(EMB_PostCursor[[#This Row],[L2 Cases Solved]]/EMB_PostCursor[[#This Row],[L2 Time Utilization]],"")</calculatedColumnFormula>
    </tableColumn>
    <tableColumn id="6" xr3:uid="{78835CFF-FF19-4842-9003-1C6470CFBA2A}" name="L2 Cases Sample" dataDxfId="107" dataCellStyle="Percent">
      <calculatedColumnFormula>IFERROR(Z5/W5,"")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B59B17-6952-4600-8370-D717290D51D6}" name="EMB_PreCursor" displayName="EMB_PreCursor" ref="AF4:AM18" totalsRowShown="0" headerRowDxfId="106" dataDxfId="105">
  <autoFilter ref="AF4:AM18" xr:uid="{C1225E3A-1CED-4E26-A44F-E587A494686D}"/>
  <tableColumns count="8">
    <tableColumn id="1" xr3:uid="{6F4F506D-330D-4F64-8BF4-F403FA8BC476}" name="Week" dataDxfId="104"/>
    <tableColumn id="2" xr3:uid="{399FA25B-A2A0-4D61-8DAF-A875AF66116B}" name="L1 Cases Solved" dataDxfId="103"/>
    <tableColumn id="3" xr3:uid="{76A40AE7-6B54-49A0-B967-DFE94CFA6DD9}" name="L1 Time Utilization" dataDxfId="102"/>
    <tableColumn id="7" xr3:uid="{4F4D75C1-BED7-412B-A058-5A74AA531E03}" name="L1 Productivity" dataDxfId="101">
      <calculatedColumnFormula>IFERROR(EMB_PreCursor[[#This Row],[L1 Cases Solved]]/EMB_PreCursor[[#This Row],[L1 Time Utilization]],"")</calculatedColumnFormula>
    </tableColumn>
    <tableColumn id="4" xr3:uid="{9462B220-6B5A-4651-975F-21F789119521}" name="L2 Cases Solved" dataDxfId="100"/>
    <tableColumn id="5" xr3:uid="{7D974285-F82C-4A4C-998E-23EF4CC55534}" name="L2 Time Utilization" dataDxfId="99"/>
    <tableColumn id="8" xr3:uid="{42D10530-9984-4FFE-BCB4-88EBAF1290A4}" name="L2 Prdocutivity" dataDxfId="98">
      <calculatedColumnFormula>IFERROR(EMB_PreCursor[[#This Row],[L2 Cases Solved]]/EMB_PreCursor[[#This Row],[L2 Time Utilization]],"")</calculatedColumnFormula>
    </tableColumn>
    <tableColumn id="6" xr3:uid="{440CC7F3-EA9A-4C72-93A3-4999955AF69F}" name="L2 Cases Sample" dataDxfId="97" dataCellStyle="Percent">
      <calculatedColumnFormula>IFERROR(AJ5/AG5,"")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6EF18E-8DE5-4F7E-A730-9747DE0331E9}" name="WorkLoad_REDP" displayName="WorkLoad_REDP" ref="AZ4:BG18" totalsRowShown="0" headerRowDxfId="96" dataDxfId="95">
  <autoFilter ref="AZ4:BG18" xr:uid="{4ED49A2B-C30E-4B85-922B-B87B605ED113}"/>
  <tableColumns count="8">
    <tableColumn id="1" xr3:uid="{92A26952-8BE4-413D-81A1-D782402468E5}" name="Week" dataDxfId="94"/>
    <tableColumn id="2" xr3:uid="{757C76E2-2167-4CB9-B177-A7FFD4857DBD}" name="L1 Cases Solved" dataDxfId="93"/>
    <tableColumn id="3" xr3:uid="{54D9DC67-55FE-4B7A-8EA8-700D959EFC3F}" name="L1 Time Utilization" dataDxfId="92"/>
    <tableColumn id="7" xr3:uid="{3DFEC1B4-9C84-4C97-B136-780E38972A23}" name="L1 Productivity" dataDxfId="91">
      <calculatedColumnFormula>IFERROR([1]!WorkLoad_REDP[[#This Row],[L1 Cases Solved]]/[1]!WorkLoad_REDP[[#This Row],[L1 Time Utilization]],"")</calculatedColumnFormula>
    </tableColumn>
    <tableColumn id="4" xr3:uid="{ED89284E-8877-4881-A13E-56C512693048}" name="L2 Cases Solved" dataDxfId="90"/>
    <tableColumn id="5" xr3:uid="{FE3B3625-4538-4619-95DE-912291C97185}" name="L2 Time Utilization" dataDxfId="89"/>
    <tableColumn id="8" xr3:uid="{58CD88FA-7F5F-4434-99A2-B12AD43772AE}" name="L2 Prdocutivity" dataDxfId="88">
      <calculatedColumnFormula>IFERROR([1]!WorkLoad_REDP[[#This Row],[L2 Cases Solved]]/[1]!WorkLoad_REDP[[#This Row],[L2 Time Utilization]],"")</calculatedColumnFormula>
    </tableColumn>
    <tableColumn id="6" xr3:uid="{BFF363DA-AB59-4476-BDDC-1A8915985F22}" name="L2 Cases Sample" dataDxfId="87" dataCellStyle="Percent">
      <calculatedColumnFormula>IFERROR(BD5/BA5,"")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22F46D-A956-4A27-9FBA-6038E86C1B47}" name="WorkLoad_Themis" displayName="WorkLoad_Themis" ref="BJ4:BQ18" totalsRowShown="0" headerRowDxfId="86" dataDxfId="85">
  <autoFilter ref="BJ4:BQ18" xr:uid="{A803A38B-BED2-488D-B653-6D966A4C5423}"/>
  <tableColumns count="8">
    <tableColumn id="1" xr3:uid="{1C6FBD05-9405-45CC-924B-A6473C9DE38C}" name="Week" dataDxfId="84"/>
    <tableColumn id="2" xr3:uid="{D4345EFD-B9CC-47EB-83E9-4A2D6F75EA20}" name="L1 Cases Solved" dataDxfId="83"/>
    <tableColumn id="3" xr3:uid="{CF872940-E292-4BB1-B8B2-0885B3E70786}" name="L1 Time Utilization" dataDxfId="82"/>
    <tableColumn id="7" xr3:uid="{6DBA136A-A20C-4BB2-BE06-8086EECE8DD7}" name="L1 Productivity" dataDxfId="81">
      <calculatedColumnFormula>BC6</calculatedColumnFormula>
    </tableColumn>
    <tableColumn id="4" xr3:uid="{B0741C00-9D9A-44F0-A18B-5DB4CBDB4C66}" name="L2 Cases Solved" dataDxfId="80"/>
    <tableColumn id="5" xr3:uid="{B8CC772E-70B6-49FB-85F8-DA2F22BD273F}" name="L2 Time Utilization" dataDxfId="79"/>
    <tableColumn id="8" xr3:uid="{DD67F435-D1E1-4216-A2B3-F6CA2AB04A88}" name="L2 Prdocutivity" dataDxfId="78">
      <calculatedColumnFormula>IFERROR([1]!WorkLoad_Themis[[#This Row],[L2 Cases Solved]]/[1]!WorkLoad_Themis[[#This Row],[L2 Time Utilization]],"")</calculatedColumnFormula>
    </tableColumn>
    <tableColumn id="6" xr3:uid="{A1A59A08-457C-44B8-9CF8-E128E2DC5EAE}" name="L2 Cases Sample" dataDxfId="77" dataCellStyle="Percent">
      <calculatedColumnFormula>IFERROR(BN5/BK5,"")</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E4D4707-784A-4D40-AEE5-AF95E7725546}" name="BT_Multivisit" displayName="BT_Multivisit" ref="BT4:CA18" totalsRowShown="0" headerRowDxfId="76" dataDxfId="75">
  <autoFilter ref="BT4:CA18" xr:uid="{1D1DE6CF-6282-4761-A5BB-F69FDA13D1D2}"/>
  <tableColumns count="8">
    <tableColumn id="1" xr3:uid="{493CF10A-39F2-47AB-B9EA-203D0B28E2F7}" name="Week" dataDxfId="74"/>
    <tableColumn id="2" xr3:uid="{DDFA7833-27FC-4AC6-86C8-867B996ABD22}" name="L1 Cases Solved" dataDxfId="73"/>
    <tableColumn id="3" xr3:uid="{0F70A9EB-C631-446F-AE77-FBC93D95F00B}" name="L1 Time Utilization" dataDxfId="72"/>
    <tableColumn id="7" xr3:uid="{30F2CE6C-83EA-43F0-9328-3345B5A762BC}" name="L1 Productivity" dataDxfId="71">
      <calculatedColumnFormula>IFERROR([1]!BT_Multivisit[[#This Row],[L1 Cases Solved]]/[1]!BT_Multivisit[[#This Row],[L1 Time Utilization]],"")</calculatedColumnFormula>
    </tableColumn>
    <tableColumn id="4" xr3:uid="{5001DF82-7F66-4F88-8304-F64D9FE52C6D}" name="L2 Cases Solved" dataDxfId="70"/>
    <tableColumn id="5" xr3:uid="{C75932B1-511F-4A2A-B702-68513C3C8537}" name="L2 Time Utilization" dataDxfId="69"/>
    <tableColumn id="8" xr3:uid="{37C78079-B117-4A88-9935-202409F0AEEF}" name="L2 Prdocutivity" dataDxfId="68">
      <calculatedColumnFormula>IFERROR([1]!BT_Multivisit[[#This Row],[L2 Cases Solved]]/[1]!BT_Multivisit[[#This Row],[L2 Time Utilization]],"")</calculatedColumnFormula>
    </tableColumn>
    <tableColumn id="6" xr3:uid="{06E145C0-EE02-4735-B130-C5D6061F77C7}" name="L2 Cases Sample" dataDxfId="67" dataCellStyle="Percent">
      <calculatedColumnFormula>IFERROR(BX5/BU5,"")</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A15ADA7-915F-45B3-8E00-CF84135872EA}" name="EMB_PostCursor7" displayName="EMB_PostCursor7" ref="AP4:AW18" totalsRowShown="0" headerRowDxfId="66" dataDxfId="65">
  <autoFilter ref="AP4:AW18" xr:uid="{0A15ADA7-915F-45B3-8E00-CF84135872EA}"/>
  <tableColumns count="8">
    <tableColumn id="1" xr3:uid="{FA91549B-883F-4E35-A12E-0ED7888B8C81}" name="Week" dataDxfId="64"/>
    <tableColumn id="2" xr3:uid="{D6BE5994-3343-47A8-A311-B9A3916D19D8}" name="L1 Cases Solved" dataDxfId="63"/>
    <tableColumn id="3" xr3:uid="{57572907-6181-4DEE-8151-13387A4A08B1}" name="L1 Time Utilization" dataDxfId="62"/>
    <tableColumn id="7" xr3:uid="{90F4F889-3BD5-4309-B79D-FF7A2EDEB4FA}" name="L1 Productivity" dataDxfId="61">
      <calculatedColumnFormula>IFERROR([1]!EMB_PostCursor7[[#This Row],[L1 Cases Solved]]/[1]!EMB_PostCursor7[[#This Row],[L1 Time Utilization]],"")</calculatedColumnFormula>
    </tableColumn>
    <tableColumn id="4" xr3:uid="{5345E67B-626D-40CD-9C0A-C2D46722BF15}" name="L2 Cases Solved" dataDxfId="60"/>
    <tableColumn id="5" xr3:uid="{2CC2DC0A-FCE0-4B0B-9522-7A0B92EE4365}" name="L2 Time Utilization" dataDxfId="59"/>
    <tableColumn id="8" xr3:uid="{71E8058B-0A12-416B-8597-FEBE710EBC8B}" name="L2 Prdocutivity" dataDxfId="58">
      <calculatedColumnFormula>IFERROR([1]!EMB_PostCursor7[[#This Row],[L2 Cases Solved]]/[1]!EMB_PostCursor7[[#This Row],[L2 Time Utilization]],"")</calculatedColumnFormula>
    </tableColumn>
    <tableColumn id="6" xr3:uid="{70DE3111-C1E9-4F71-8EA4-AA85046F7ECC}" name="L2 Cases Sample" dataDxfId="57" dataCellStyle="Percent">
      <calculatedColumnFormula>IFERROR(AT5/AQ5,"")</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0A66C3E-36A3-42DD-95B9-5F6CB5744761}" name="EMB_PostCursor8" displayName="EMB_PostCursor8" ref="L4:S18" totalsRowShown="0" headerRowDxfId="56" dataDxfId="55">
  <autoFilter ref="L4:S18" xr:uid="{50A66C3E-36A3-42DD-95B9-5F6CB5744761}"/>
  <tableColumns count="8">
    <tableColumn id="1" xr3:uid="{03F6C4F4-DDD8-434F-A30B-5F98DAD4E817}" name="Week" dataDxfId="54"/>
    <tableColumn id="2" xr3:uid="{87283648-0B65-4CFA-A618-34E813137A10}" name="L1 Cases Solved" dataDxfId="53"/>
    <tableColumn id="3" xr3:uid="{71EAC09F-20DB-40C5-9246-93B142BF5223}" name="L1 Time Utilization" dataDxfId="52"/>
    <tableColumn id="7" xr3:uid="{5B4FE929-99C9-4711-8991-F9574807553D}" name="L1 Productivity" dataDxfId="51">
      <calculatedColumnFormula>IFERROR([1]!EMB_PostCursor8[[#This Row],[L1 Cases Solved]]/[1]!EMB_PostCursor8[[#This Row],[L1 Time Utilization]],"")</calculatedColumnFormula>
    </tableColumn>
    <tableColumn id="4" xr3:uid="{F0E686D1-0030-413D-9A9F-B36B470041AE}" name="L2 Cases Solved" dataDxfId="50"/>
    <tableColumn id="5" xr3:uid="{7CB86023-E8CB-4A06-B5FF-2B53F2A7ED36}" name="L2 Time Utilization" dataDxfId="49"/>
    <tableColumn id="8" xr3:uid="{652FCBEB-0581-4941-8C27-41A259E9287D}" name="L2 Prdocutivity" dataDxfId="48">
      <calculatedColumnFormula>IFERROR([1]!EMB_PostCursor8[[#This Row],[L2 Cases Solved]]/[1]!EMB_PostCursor8[[#This Row],[L2 Time Utilization]],"")</calculatedColumnFormula>
    </tableColumn>
    <tableColumn id="6" xr3:uid="{D521F476-BD8D-40C8-9744-6218356D65F3}" name="L2 Cases Sample" dataDxfId="47" dataCellStyle="Percent">
      <calculatedColumnFormula>IFERROR(P5/M5,"")</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0A60107-D2CA-4DA6-ABD2-645F7E559C7F}" name="EMB_PostCursor89" displayName="EMB_PostCursor89" ref="B4:I18" totalsRowShown="0" headerRowDxfId="46" dataDxfId="45">
  <autoFilter ref="B4:I18" xr:uid="{80A60107-D2CA-4DA6-ABD2-645F7E559C7F}"/>
  <tableColumns count="8">
    <tableColumn id="1" xr3:uid="{B953AD15-3204-4BF7-8E87-9EF4664FB1AE}" name="Week" dataDxfId="44"/>
    <tableColumn id="2" xr3:uid="{8C6FDDA9-917E-49FB-888E-30264BAB5F8A}" name="L1 Cases Solved" dataDxfId="43"/>
    <tableColumn id="3" xr3:uid="{84429542-5728-48F8-AC97-5DCB41E52FBA}" name="L1 Time Utilization" dataDxfId="42"/>
    <tableColumn id="7" xr3:uid="{2ADDD35E-777D-48C1-ABB0-BB8C075A8651}" name="L1 Productivity" dataDxfId="41">
      <calculatedColumnFormula>IFERROR(EMB_PostCursor89[[#This Row],[L1 Cases Solved]]/EMB_PostCursor89[[#This Row],[L1 Time Utilization]],"")</calculatedColumnFormula>
    </tableColumn>
    <tableColumn id="4" xr3:uid="{5F9E28B4-D78E-44D2-92BC-A845463B900C}" name="L2 Cases Solved" dataDxfId="40"/>
    <tableColumn id="5" xr3:uid="{4316727C-3BB8-4A13-B398-3242346EAF7A}" name="L2 Time Utilization" dataDxfId="39"/>
    <tableColumn id="8" xr3:uid="{20C9BB03-65FB-4882-BFCD-C1B1E8256AFC}" name="L2 Prdocutivity" dataDxfId="38">
      <calculatedColumnFormula>IFERROR(EMB_PostCursor89[[#This Row],[L1 Cases Solved]]/EMB_PostCursor89[[#This Row],[L1 Time Utilization]],"")</calculatedColumnFormula>
    </tableColumn>
    <tableColumn id="6" xr3:uid="{D9E97C8A-DE99-4D7A-A92D-4218C185475B}" name="L2 Cases Sample" dataDxfId="37" dataCellStyle="Percent">
      <calculatedColumnFormula>IFERROR(F5/C5,"")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9.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 Id="rId9"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8" Type="http://schemas.openxmlformats.org/officeDocument/2006/relationships/pivotTable" Target="../pivotTables/pivotTable24.xml"/><Relationship Id="rId3" Type="http://schemas.openxmlformats.org/officeDocument/2006/relationships/pivotTable" Target="../pivotTables/pivotTable19.xml"/><Relationship Id="rId7" Type="http://schemas.openxmlformats.org/officeDocument/2006/relationships/pivotTable" Target="../pivotTables/pivotTable23.xml"/><Relationship Id="rId2" Type="http://schemas.openxmlformats.org/officeDocument/2006/relationships/pivotTable" Target="../pivotTables/pivotTable18.xml"/><Relationship Id="rId1" Type="http://schemas.openxmlformats.org/officeDocument/2006/relationships/pivotTable" Target="../pivotTables/pivotTable17.xml"/><Relationship Id="rId6" Type="http://schemas.openxmlformats.org/officeDocument/2006/relationships/pivotTable" Target="../pivotTables/pivotTable22.xml"/><Relationship Id="rId5" Type="http://schemas.openxmlformats.org/officeDocument/2006/relationships/pivotTable" Target="../pivotTables/pivotTable21.xml"/><Relationship Id="rId4" Type="http://schemas.openxmlformats.org/officeDocument/2006/relationships/pivotTable" Target="../pivotTables/pivotTable20.xml"/><Relationship Id="rId9"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8" Type="http://schemas.openxmlformats.org/officeDocument/2006/relationships/pivotTable" Target="../pivotTables/pivotTable32.xml"/><Relationship Id="rId3" Type="http://schemas.openxmlformats.org/officeDocument/2006/relationships/pivotTable" Target="../pivotTables/pivotTable27.xml"/><Relationship Id="rId7" Type="http://schemas.openxmlformats.org/officeDocument/2006/relationships/pivotTable" Target="../pivotTables/pivotTable31.xml"/><Relationship Id="rId2" Type="http://schemas.openxmlformats.org/officeDocument/2006/relationships/pivotTable" Target="../pivotTables/pivotTable26.xml"/><Relationship Id="rId1" Type="http://schemas.openxmlformats.org/officeDocument/2006/relationships/pivotTable" Target="../pivotTables/pivotTable25.xml"/><Relationship Id="rId6" Type="http://schemas.openxmlformats.org/officeDocument/2006/relationships/pivotTable" Target="../pivotTables/pivotTable30.xml"/><Relationship Id="rId5" Type="http://schemas.openxmlformats.org/officeDocument/2006/relationships/pivotTable" Target="../pivotTables/pivotTable29.xml"/><Relationship Id="rId10" Type="http://schemas.openxmlformats.org/officeDocument/2006/relationships/drawing" Target="../drawings/drawing12.xml"/><Relationship Id="rId4" Type="http://schemas.openxmlformats.org/officeDocument/2006/relationships/pivotTable" Target="../pivotTables/pivotTable28.xml"/><Relationship Id="rId9"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microsoft.com/office/2007/relationships/slicer" Target="../slicers/slicer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D2A4A-6128-47CE-B9E9-39827046F2D7}">
  <dimension ref="A1:Y98"/>
  <sheetViews>
    <sheetView showGridLines="0" zoomScale="82" zoomScaleNormal="82" workbookViewId="0">
      <selection activeCell="C20" sqref="C20"/>
    </sheetView>
  </sheetViews>
  <sheetFormatPr defaultRowHeight="14" x14ac:dyDescent="0.3"/>
  <sheetData>
    <row r="1" spans="1:25" ht="22.5" x14ac:dyDescent="0.45">
      <c r="A1" s="27" t="s">
        <v>23</v>
      </c>
      <c r="B1" s="27"/>
      <c r="C1" s="27"/>
      <c r="D1" s="27"/>
      <c r="E1" s="27"/>
      <c r="F1" s="27"/>
      <c r="G1" s="27"/>
      <c r="H1" s="27"/>
      <c r="I1" s="27"/>
      <c r="J1" s="27"/>
      <c r="K1" s="27"/>
      <c r="L1" s="27"/>
      <c r="M1" s="27"/>
      <c r="N1" s="27"/>
      <c r="O1" s="27"/>
      <c r="P1" s="27"/>
      <c r="Q1" s="27"/>
      <c r="R1" s="27"/>
      <c r="S1" s="27"/>
      <c r="T1" s="27"/>
      <c r="U1" s="27"/>
      <c r="V1" s="23"/>
      <c r="W1" s="23"/>
      <c r="X1" s="23"/>
    </row>
    <row r="2" spans="1:25" x14ac:dyDescent="0.3">
      <c r="A2" s="26"/>
      <c r="B2" s="26"/>
      <c r="C2" s="26"/>
      <c r="D2" s="26"/>
      <c r="E2" s="26"/>
      <c r="F2" s="26"/>
      <c r="G2" s="26"/>
      <c r="H2" s="26"/>
      <c r="I2" s="26"/>
      <c r="J2" s="26"/>
      <c r="K2" s="26"/>
      <c r="L2" s="26"/>
      <c r="M2" s="26"/>
      <c r="N2" s="26"/>
      <c r="O2" s="26"/>
      <c r="P2" s="26"/>
      <c r="Q2" s="26"/>
      <c r="R2" s="26"/>
      <c r="S2" s="26"/>
      <c r="T2" s="26"/>
      <c r="U2" s="26"/>
      <c r="V2" s="26"/>
      <c r="W2" s="26"/>
      <c r="X2" s="26"/>
      <c r="Y2" s="26"/>
    </row>
    <row r="3" spans="1:25" x14ac:dyDescent="0.3">
      <c r="A3" s="26"/>
      <c r="B3" s="26"/>
      <c r="C3" s="26"/>
      <c r="D3" s="26"/>
      <c r="E3" s="26"/>
      <c r="F3" s="26"/>
      <c r="G3" s="26"/>
      <c r="H3" s="26"/>
      <c r="I3" s="26"/>
      <c r="J3" s="26"/>
      <c r="K3" s="26"/>
      <c r="L3" s="26"/>
      <c r="M3" s="26"/>
      <c r="N3" s="26"/>
      <c r="O3" s="26"/>
      <c r="P3" s="26"/>
      <c r="Q3" s="26"/>
      <c r="R3" s="26"/>
      <c r="S3" s="26"/>
      <c r="T3" s="26"/>
      <c r="U3" s="26"/>
      <c r="V3" s="26"/>
      <c r="W3" s="26"/>
      <c r="X3" s="26"/>
      <c r="Y3" s="26"/>
    </row>
    <row r="4" spans="1:25" x14ac:dyDescent="0.3">
      <c r="A4" s="26"/>
      <c r="B4" s="26"/>
      <c r="C4" s="26"/>
      <c r="D4" s="26"/>
      <c r="E4" s="26"/>
      <c r="F4" s="26"/>
      <c r="G4" s="26"/>
      <c r="H4" s="26"/>
      <c r="I4" s="26"/>
      <c r="J4" s="26"/>
      <c r="K4" s="26"/>
      <c r="L4" s="26"/>
      <c r="M4" s="26"/>
      <c r="N4" s="26"/>
      <c r="O4" s="26"/>
      <c r="P4" s="26"/>
      <c r="Q4" s="26"/>
      <c r="R4" s="26"/>
      <c r="S4" s="26"/>
      <c r="T4" s="26"/>
      <c r="U4" s="26"/>
      <c r="V4" s="26"/>
      <c r="W4" s="26"/>
      <c r="X4" s="26"/>
      <c r="Y4" s="26"/>
    </row>
    <row r="5" spans="1:25" x14ac:dyDescent="0.3">
      <c r="A5" s="26"/>
      <c r="B5" s="26"/>
      <c r="C5" s="26"/>
      <c r="D5" s="26"/>
      <c r="E5" s="26"/>
      <c r="F5" s="26"/>
      <c r="G5" s="26"/>
      <c r="H5" s="26"/>
      <c r="I5" s="26"/>
      <c r="J5" s="26"/>
      <c r="K5" s="26"/>
      <c r="L5" s="26"/>
      <c r="M5" s="26"/>
      <c r="N5" s="26"/>
      <c r="O5" s="26"/>
      <c r="P5" s="26"/>
      <c r="Q5" s="26"/>
      <c r="R5" s="26"/>
      <c r="S5" s="26"/>
      <c r="T5" s="26"/>
      <c r="U5" s="26"/>
      <c r="V5" s="26"/>
      <c r="W5" s="26"/>
      <c r="X5" s="26"/>
      <c r="Y5" s="26"/>
    </row>
    <row r="6" spans="1:25" x14ac:dyDescent="0.3">
      <c r="A6" s="26"/>
      <c r="B6" s="26"/>
      <c r="C6" s="26"/>
      <c r="D6" s="26"/>
      <c r="E6" s="26"/>
      <c r="F6" s="26"/>
      <c r="G6" s="26"/>
      <c r="H6" s="26"/>
      <c r="I6" s="26"/>
      <c r="J6" s="26"/>
      <c r="K6" s="26"/>
      <c r="L6" s="26"/>
      <c r="M6" s="26"/>
      <c r="N6" s="26"/>
      <c r="O6" s="26"/>
      <c r="P6" s="26"/>
      <c r="Q6" s="26"/>
      <c r="R6" s="26"/>
      <c r="S6" s="26"/>
      <c r="T6" s="26"/>
      <c r="U6" s="26"/>
      <c r="V6" s="26"/>
      <c r="W6" s="26"/>
      <c r="X6" s="26"/>
      <c r="Y6" s="26"/>
    </row>
    <row r="7" spans="1:25" x14ac:dyDescent="0.3">
      <c r="A7" s="26"/>
      <c r="B7" s="26"/>
      <c r="C7" s="26"/>
      <c r="D7" s="26"/>
      <c r="E7" s="26"/>
      <c r="F7" s="26"/>
      <c r="G7" s="26"/>
      <c r="H7" s="26"/>
      <c r="I7" s="26"/>
      <c r="J7" s="26"/>
      <c r="K7" s="26"/>
      <c r="L7" s="26"/>
      <c r="M7" s="26"/>
      <c r="N7" s="26"/>
      <c r="O7" s="26"/>
      <c r="P7" s="26"/>
      <c r="Q7" s="26"/>
      <c r="R7" s="26"/>
      <c r="S7" s="26"/>
      <c r="T7" s="26"/>
      <c r="U7" s="26"/>
      <c r="V7" s="26"/>
      <c r="W7" s="26"/>
      <c r="X7" s="26"/>
      <c r="Y7" s="26"/>
    </row>
    <row r="8" spans="1:25" x14ac:dyDescent="0.3">
      <c r="A8" s="26"/>
      <c r="B8" s="26"/>
      <c r="C8" s="26"/>
      <c r="D8" s="26"/>
      <c r="E8" s="26"/>
      <c r="F8" s="26"/>
      <c r="G8" s="26"/>
      <c r="H8" s="26"/>
      <c r="I8" s="26"/>
      <c r="J8" s="26"/>
      <c r="K8" s="26"/>
      <c r="L8" s="26"/>
      <c r="M8" s="26"/>
      <c r="N8" s="26"/>
      <c r="O8" s="26"/>
      <c r="P8" s="26"/>
      <c r="Q8" s="26"/>
      <c r="R8" s="26"/>
      <c r="S8" s="26"/>
      <c r="T8" s="26"/>
      <c r="U8" s="26"/>
      <c r="V8" s="26"/>
      <c r="W8" s="26"/>
      <c r="X8" s="26"/>
      <c r="Y8" s="26"/>
    </row>
    <row r="9" spans="1:25" x14ac:dyDescent="0.3">
      <c r="A9" s="26"/>
      <c r="B9" s="26"/>
      <c r="C9" s="26"/>
      <c r="D9" s="26"/>
      <c r="E9" s="26"/>
      <c r="F9" s="26"/>
      <c r="G9" s="26"/>
      <c r="H9" s="26"/>
      <c r="I9" s="26"/>
      <c r="J9" s="26"/>
      <c r="K9" s="26"/>
      <c r="L9" s="26"/>
      <c r="M9" s="26"/>
      <c r="N9" s="26"/>
      <c r="O9" s="26"/>
      <c r="P9" s="26"/>
      <c r="Q9" s="26"/>
      <c r="R9" s="26"/>
      <c r="S9" s="26"/>
      <c r="T9" s="26"/>
      <c r="U9" s="26"/>
      <c r="V9" s="26"/>
      <c r="W9" s="26"/>
      <c r="X9" s="26"/>
      <c r="Y9" s="26"/>
    </row>
    <row r="10" spans="1:25" x14ac:dyDescent="0.3">
      <c r="A10" s="26"/>
      <c r="B10" s="26"/>
      <c r="C10" s="26"/>
      <c r="D10" s="26"/>
      <c r="E10" s="26"/>
      <c r="F10" s="26"/>
      <c r="G10" s="26"/>
      <c r="H10" s="26"/>
      <c r="I10" s="26"/>
      <c r="J10" s="26"/>
      <c r="K10" s="26"/>
      <c r="L10" s="26"/>
      <c r="M10" s="26"/>
      <c r="N10" s="26"/>
      <c r="O10" s="26"/>
      <c r="P10" s="26"/>
      <c r="Q10" s="26"/>
      <c r="R10" s="26"/>
      <c r="S10" s="26"/>
      <c r="T10" s="26"/>
      <c r="U10" s="26"/>
      <c r="V10" s="26"/>
      <c r="W10" s="26"/>
      <c r="X10" s="26"/>
      <c r="Y10" s="26"/>
    </row>
    <row r="11" spans="1:25" x14ac:dyDescent="0.3">
      <c r="A11" s="26"/>
      <c r="B11" s="26"/>
      <c r="C11" s="26"/>
      <c r="D11" s="26"/>
      <c r="E11" s="26"/>
      <c r="F11" s="26"/>
      <c r="G11" s="26"/>
      <c r="H11" s="26"/>
      <c r="I11" s="26"/>
      <c r="J11" s="26"/>
      <c r="K11" s="26"/>
      <c r="L11" s="26"/>
      <c r="M11" s="26"/>
      <c r="N11" s="26"/>
      <c r="O11" s="26"/>
      <c r="P11" s="26"/>
      <c r="Q11" s="26"/>
      <c r="R11" s="26"/>
      <c r="S11" s="26"/>
      <c r="T11" s="26"/>
      <c r="U11" s="26"/>
      <c r="V11" s="26"/>
      <c r="W11" s="26"/>
      <c r="X11" s="26"/>
      <c r="Y11" s="26"/>
    </row>
    <row r="12" spans="1:25" x14ac:dyDescent="0.3">
      <c r="A12" s="26"/>
      <c r="B12" s="26"/>
      <c r="C12" s="26"/>
      <c r="D12" s="26"/>
      <c r="E12" s="26"/>
      <c r="F12" s="26"/>
      <c r="G12" s="26"/>
      <c r="H12" s="26"/>
      <c r="I12" s="26"/>
      <c r="J12" s="26"/>
      <c r="K12" s="26"/>
      <c r="L12" s="26"/>
      <c r="M12" s="26"/>
      <c r="N12" s="26"/>
      <c r="O12" s="26"/>
      <c r="P12" s="26"/>
      <c r="Q12" s="26"/>
      <c r="R12" s="26"/>
      <c r="S12" s="26"/>
      <c r="T12" s="26"/>
      <c r="U12" s="26"/>
      <c r="V12" s="26"/>
      <c r="W12" s="26"/>
      <c r="X12" s="26"/>
      <c r="Y12" s="26"/>
    </row>
    <row r="13" spans="1:25" x14ac:dyDescent="0.3">
      <c r="A13" s="26"/>
      <c r="B13" s="26"/>
      <c r="C13" s="26"/>
      <c r="D13" s="26"/>
      <c r="E13" s="26"/>
      <c r="F13" s="26"/>
      <c r="G13" s="26"/>
      <c r="H13" s="26"/>
      <c r="I13" s="26"/>
      <c r="J13" s="26"/>
      <c r="K13" s="26"/>
      <c r="L13" s="26"/>
      <c r="M13" s="26"/>
      <c r="N13" s="26"/>
      <c r="O13" s="26"/>
      <c r="P13" s="26"/>
      <c r="Q13" s="26"/>
      <c r="R13" s="26"/>
      <c r="S13" s="26"/>
      <c r="T13" s="26"/>
      <c r="U13" s="26"/>
      <c r="V13" s="26"/>
      <c r="W13" s="26"/>
      <c r="X13" s="26"/>
      <c r="Y13" s="26"/>
    </row>
    <row r="14" spans="1:25" x14ac:dyDescent="0.3">
      <c r="A14" s="26"/>
      <c r="B14" s="26"/>
      <c r="C14" s="26"/>
      <c r="D14" s="26"/>
      <c r="E14" s="26"/>
      <c r="F14" s="26"/>
      <c r="G14" s="26"/>
      <c r="H14" s="26"/>
      <c r="I14" s="26"/>
      <c r="J14" s="26"/>
      <c r="K14" s="26"/>
      <c r="L14" s="26"/>
      <c r="M14" s="26"/>
      <c r="N14" s="26"/>
      <c r="O14" s="26"/>
      <c r="P14" s="26"/>
      <c r="Q14" s="26"/>
      <c r="R14" s="26"/>
      <c r="S14" s="26"/>
      <c r="T14" s="26"/>
      <c r="U14" s="26"/>
      <c r="V14" s="26"/>
      <c r="W14" s="26"/>
      <c r="X14" s="26"/>
      <c r="Y14" s="26"/>
    </row>
    <row r="15" spans="1:25" x14ac:dyDescent="0.3">
      <c r="A15" s="26"/>
      <c r="B15" s="26"/>
      <c r="C15" s="26"/>
      <c r="D15" s="26"/>
      <c r="E15" s="26"/>
      <c r="F15" s="26"/>
      <c r="G15" s="26"/>
      <c r="H15" s="26"/>
      <c r="I15" s="26"/>
      <c r="J15" s="26"/>
      <c r="K15" s="26"/>
      <c r="L15" s="26"/>
      <c r="M15" s="26"/>
      <c r="N15" s="26"/>
      <c r="O15" s="26"/>
      <c r="P15" s="26"/>
      <c r="Q15" s="26"/>
      <c r="R15" s="26"/>
      <c r="S15" s="26"/>
      <c r="T15" s="26"/>
      <c r="U15" s="26"/>
      <c r="V15" s="26"/>
      <c r="W15" s="26"/>
      <c r="X15" s="26"/>
      <c r="Y15" s="26"/>
    </row>
    <row r="16" spans="1:25" x14ac:dyDescent="0.3">
      <c r="A16" s="26"/>
      <c r="B16" s="26"/>
      <c r="C16" s="26"/>
      <c r="D16" s="26"/>
      <c r="E16" s="26"/>
      <c r="F16" s="26"/>
      <c r="G16" s="26"/>
      <c r="H16" s="26"/>
      <c r="I16" s="26"/>
      <c r="J16" s="26"/>
      <c r="K16" s="26"/>
      <c r="L16" s="26"/>
      <c r="M16" s="26"/>
      <c r="N16" s="26"/>
      <c r="O16" s="26"/>
      <c r="P16" s="26"/>
      <c r="Q16" s="26"/>
      <c r="R16" s="26"/>
      <c r="S16" s="26"/>
      <c r="T16" s="26"/>
      <c r="U16" s="26"/>
      <c r="V16" s="26"/>
      <c r="W16" s="26"/>
      <c r="X16" s="26"/>
      <c r="Y16" s="26"/>
    </row>
    <row r="17" spans="1:25" x14ac:dyDescent="0.3">
      <c r="A17" s="26"/>
      <c r="B17" s="26"/>
      <c r="C17" s="26"/>
      <c r="D17" s="26"/>
      <c r="E17" s="26"/>
      <c r="F17" s="26"/>
      <c r="G17" s="26"/>
      <c r="H17" s="26"/>
      <c r="I17" s="26"/>
      <c r="J17" s="26"/>
      <c r="K17" s="26"/>
      <c r="L17" s="26"/>
      <c r="M17" s="26"/>
      <c r="N17" s="26"/>
      <c r="O17" s="26"/>
      <c r="P17" s="26"/>
      <c r="Q17" s="26"/>
      <c r="R17" s="26"/>
      <c r="S17" s="26"/>
      <c r="T17" s="26"/>
      <c r="U17" s="26"/>
      <c r="V17" s="26"/>
      <c r="W17" s="26"/>
      <c r="X17" s="26"/>
      <c r="Y17" s="26"/>
    </row>
    <row r="18" spans="1:25" x14ac:dyDescent="0.3">
      <c r="A18" s="26"/>
      <c r="B18" s="26"/>
      <c r="C18" s="26"/>
      <c r="D18" s="26"/>
      <c r="E18" s="26"/>
      <c r="F18" s="26"/>
      <c r="G18" s="26"/>
      <c r="H18" s="26"/>
      <c r="I18" s="26"/>
      <c r="J18" s="26"/>
      <c r="K18" s="26"/>
      <c r="L18" s="26"/>
      <c r="M18" s="26"/>
      <c r="N18" s="26"/>
      <c r="O18" s="26"/>
      <c r="P18" s="26"/>
      <c r="Q18" s="26"/>
      <c r="R18" s="26"/>
      <c r="S18" s="26"/>
      <c r="T18" s="26"/>
      <c r="U18" s="26"/>
      <c r="V18" s="26"/>
      <c r="W18" s="26"/>
      <c r="X18" s="26"/>
      <c r="Y18" s="26"/>
    </row>
    <row r="19" spans="1:25" x14ac:dyDescent="0.3">
      <c r="A19" s="26"/>
      <c r="B19" s="26"/>
      <c r="C19" s="26"/>
      <c r="D19" s="26"/>
      <c r="E19" s="26"/>
      <c r="F19" s="26"/>
      <c r="G19" s="26"/>
      <c r="H19" s="26"/>
      <c r="I19" s="26"/>
      <c r="J19" s="26"/>
      <c r="K19" s="26"/>
      <c r="L19" s="26"/>
      <c r="M19" s="26"/>
      <c r="N19" s="26"/>
      <c r="O19" s="26"/>
      <c r="P19" s="26"/>
      <c r="Q19" s="26"/>
      <c r="R19" s="26"/>
      <c r="S19" s="26"/>
      <c r="T19" s="26"/>
      <c r="U19" s="26"/>
      <c r="V19" s="26"/>
      <c r="W19" s="26"/>
      <c r="X19" s="26"/>
      <c r="Y19" s="26"/>
    </row>
    <row r="20" spans="1:25" x14ac:dyDescent="0.3">
      <c r="A20" s="26"/>
      <c r="B20" s="26"/>
      <c r="C20" s="26"/>
      <c r="D20" s="26"/>
      <c r="E20" s="26"/>
      <c r="F20" s="26"/>
      <c r="G20" s="26"/>
      <c r="H20" s="26"/>
      <c r="I20" s="26"/>
      <c r="J20" s="26"/>
      <c r="K20" s="26"/>
      <c r="L20" s="26"/>
      <c r="M20" s="26"/>
      <c r="N20" s="26"/>
      <c r="O20" s="26"/>
      <c r="P20" s="26"/>
      <c r="Q20" s="26"/>
      <c r="R20" s="26"/>
      <c r="S20" s="26"/>
      <c r="T20" s="26"/>
      <c r="U20" s="26"/>
      <c r="V20" s="26"/>
      <c r="W20" s="26"/>
      <c r="X20" s="26"/>
      <c r="Y20" s="26"/>
    </row>
    <row r="21" spans="1:25" x14ac:dyDescent="0.3">
      <c r="A21" s="26"/>
      <c r="B21" s="26"/>
      <c r="C21" s="26"/>
      <c r="D21" s="26"/>
      <c r="E21" s="26"/>
      <c r="F21" s="26"/>
      <c r="G21" s="26"/>
      <c r="H21" s="26"/>
      <c r="I21" s="26"/>
      <c r="J21" s="26"/>
      <c r="K21" s="26"/>
      <c r="L21" s="26"/>
      <c r="M21" s="26"/>
      <c r="N21" s="26"/>
      <c r="O21" s="26"/>
      <c r="P21" s="26"/>
      <c r="Q21" s="26"/>
      <c r="R21" s="26"/>
      <c r="S21" s="26"/>
      <c r="T21" s="26"/>
      <c r="U21" s="26"/>
      <c r="V21" s="26"/>
      <c r="W21" s="26"/>
      <c r="X21" s="26"/>
      <c r="Y21" s="26"/>
    </row>
    <row r="22" spans="1:25" x14ac:dyDescent="0.3">
      <c r="A22" s="26"/>
      <c r="B22" s="26"/>
      <c r="C22" s="26"/>
      <c r="D22" s="26"/>
      <c r="E22" s="26"/>
      <c r="F22" s="26"/>
      <c r="G22" s="26"/>
      <c r="H22" s="26"/>
      <c r="I22" s="26"/>
      <c r="J22" s="26"/>
      <c r="K22" s="26"/>
      <c r="L22" s="26"/>
      <c r="M22" s="26"/>
      <c r="N22" s="26"/>
      <c r="O22" s="26"/>
      <c r="P22" s="26"/>
      <c r="Q22" s="26"/>
      <c r="R22" s="26"/>
      <c r="S22" s="26"/>
      <c r="T22" s="26"/>
      <c r="U22" s="26"/>
      <c r="V22" s="26"/>
      <c r="W22" s="26"/>
      <c r="X22" s="26"/>
      <c r="Y22" s="26"/>
    </row>
    <row r="23" spans="1:25" x14ac:dyDescent="0.3">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25" x14ac:dyDescent="0.3">
      <c r="A24" s="26"/>
      <c r="B24" s="26"/>
      <c r="C24" s="26"/>
      <c r="D24" s="26"/>
      <c r="E24" s="26"/>
      <c r="F24" s="26"/>
      <c r="G24" s="26"/>
      <c r="H24" s="26"/>
      <c r="I24" s="26"/>
      <c r="J24" s="26"/>
      <c r="K24" s="26"/>
      <c r="L24" s="26"/>
      <c r="M24" s="26"/>
      <c r="N24" s="26"/>
      <c r="O24" s="26"/>
      <c r="P24" s="26"/>
      <c r="Q24" s="26"/>
      <c r="R24" s="26"/>
      <c r="S24" s="26"/>
      <c r="T24" s="26"/>
      <c r="U24" s="26"/>
      <c r="V24" s="26"/>
      <c r="W24" s="26"/>
      <c r="X24" s="26"/>
      <c r="Y24" s="26"/>
    </row>
    <row r="25" spans="1:25" x14ac:dyDescent="0.3">
      <c r="A25" s="26"/>
      <c r="B25" s="26"/>
      <c r="C25" s="26"/>
      <c r="D25" s="26"/>
      <c r="E25" s="26"/>
      <c r="F25" s="26"/>
      <c r="G25" s="26"/>
      <c r="H25" s="26"/>
      <c r="I25" s="26"/>
      <c r="J25" s="26"/>
      <c r="K25" s="26"/>
      <c r="L25" s="26"/>
      <c r="M25" s="26"/>
      <c r="N25" s="26"/>
      <c r="O25" s="26"/>
      <c r="P25" s="26"/>
      <c r="Q25" s="26"/>
      <c r="R25" s="26"/>
      <c r="S25" s="26"/>
      <c r="T25" s="26"/>
      <c r="U25" s="26"/>
      <c r="V25" s="26"/>
      <c r="W25" s="26"/>
      <c r="X25" s="26"/>
      <c r="Y25" s="26"/>
    </row>
    <row r="26" spans="1:25" x14ac:dyDescent="0.3">
      <c r="A26" s="26"/>
      <c r="B26" s="26"/>
      <c r="C26" s="26"/>
      <c r="D26" s="26"/>
      <c r="E26" s="26"/>
      <c r="F26" s="26"/>
      <c r="G26" s="26"/>
      <c r="H26" s="26"/>
      <c r="I26" s="26"/>
      <c r="J26" s="26"/>
      <c r="K26" s="26"/>
      <c r="L26" s="26"/>
      <c r="M26" s="26"/>
      <c r="N26" s="26"/>
      <c r="O26" s="26"/>
      <c r="P26" s="26"/>
      <c r="Q26" s="26"/>
      <c r="R26" s="26"/>
      <c r="S26" s="26"/>
      <c r="T26" s="26"/>
      <c r="U26" s="26"/>
      <c r="V26" s="26"/>
      <c r="W26" s="26"/>
      <c r="X26" s="26"/>
      <c r="Y26" s="26"/>
    </row>
    <row r="27" spans="1:25" x14ac:dyDescent="0.3">
      <c r="A27" s="26"/>
      <c r="B27" s="26"/>
      <c r="C27" s="26"/>
      <c r="D27" s="26"/>
      <c r="E27" s="26"/>
      <c r="F27" s="26"/>
      <c r="G27" s="26"/>
      <c r="H27" s="26"/>
      <c r="I27" s="26"/>
      <c r="J27" s="26"/>
      <c r="K27" s="26"/>
      <c r="L27" s="26"/>
      <c r="M27" s="26"/>
      <c r="N27" s="26"/>
      <c r="O27" s="26"/>
      <c r="P27" s="26"/>
      <c r="Q27" s="26"/>
      <c r="R27" s="26"/>
      <c r="S27" s="26"/>
      <c r="T27" s="26"/>
      <c r="U27" s="26"/>
      <c r="V27" s="26"/>
      <c r="W27" s="26"/>
      <c r="X27" s="26"/>
      <c r="Y27" s="26"/>
    </row>
    <row r="28" spans="1:25" x14ac:dyDescent="0.3">
      <c r="A28" s="26"/>
      <c r="B28" s="26"/>
      <c r="C28" s="26"/>
      <c r="D28" s="26"/>
      <c r="E28" s="26"/>
      <c r="F28" s="26"/>
      <c r="G28" s="26"/>
      <c r="H28" s="26"/>
      <c r="I28" s="26"/>
      <c r="J28" s="26"/>
      <c r="K28" s="26"/>
      <c r="L28" s="26"/>
      <c r="M28" s="26"/>
      <c r="N28" s="26"/>
      <c r="O28" s="26"/>
      <c r="P28" s="26"/>
      <c r="Q28" s="26"/>
      <c r="R28" s="26"/>
      <c r="S28" s="26"/>
      <c r="T28" s="26"/>
      <c r="U28" s="26"/>
      <c r="V28" s="26"/>
      <c r="W28" s="26"/>
      <c r="X28" s="26"/>
      <c r="Y28" s="26"/>
    </row>
    <row r="29" spans="1:25" x14ac:dyDescent="0.3">
      <c r="A29" s="26"/>
      <c r="B29" s="26"/>
      <c r="C29" s="26"/>
      <c r="D29" s="26"/>
      <c r="E29" s="26"/>
      <c r="F29" s="26"/>
      <c r="G29" s="26"/>
      <c r="H29" s="26"/>
      <c r="I29" s="26"/>
      <c r="J29" s="26"/>
      <c r="K29" s="26"/>
      <c r="L29" s="26"/>
      <c r="M29" s="26"/>
      <c r="N29" s="26"/>
      <c r="O29" s="26"/>
      <c r="P29" s="26"/>
      <c r="Q29" s="26"/>
      <c r="R29" s="26"/>
      <c r="S29" s="26"/>
      <c r="T29" s="26"/>
      <c r="U29" s="26"/>
      <c r="V29" s="26"/>
      <c r="W29" s="26"/>
      <c r="X29" s="26"/>
      <c r="Y29" s="26"/>
    </row>
    <row r="30" spans="1:25" x14ac:dyDescent="0.3">
      <c r="A30" s="26"/>
      <c r="B30" s="26"/>
      <c r="C30" s="26"/>
      <c r="D30" s="26"/>
      <c r="E30" s="26"/>
      <c r="F30" s="26"/>
      <c r="G30" s="26"/>
      <c r="H30" s="26"/>
      <c r="I30" s="26"/>
      <c r="J30" s="26"/>
      <c r="K30" s="26"/>
      <c r="L30" s="26"/>
      <c r="M30" s="26"/>
      <c r="N30" s="26"/>
      <c r="O30" s="26"/>
      <c r="P30" s="26"/>
      <c r="Q30" s="26"/>
      <c r="R30" s="26"/>
      <c r="S30" s="26"/>
      <c r="T30" s="26"/>
      <c r="U30" s="26"/>
      <c r="V30" s="26"/>
      <c r="W30" s="26"/>
      <c r="X30" s="26"/>
      <c r="Y30" s="26"/>
    </row>
    <row r="31" spans="1:25" x14ac:dyDescent="0.3">
      <c r="A31" s="26"/>
      <c r="B31" s="26"/>
      <c r="C31" s="26"/>
      <c r="D31" s="26"/>
      <c r="E31" s="26"/>
      <c r="F31" s="26"/>
      <c r="G31" s="26"/>
      <c r="H31" s="26"/>
      <c r="I31" s="26"/>
      <c r="J31" s="26"/>
      <c r="K31" s="26"/>
      <c r="L31" s="26"/>
      <c r="M31" s="26"/>
      <c r="N31" s="26"/>
      <c r="O31" s="26"/>
      <c r="P31" s="26"/>
      <c r="Q31" s="26"/>
      <c r="R31" s="26"/>
      <c r="S31" s="26"/>
      <c r="T31" s="26"/>
      <c r="U31" s="26"/>
      <c r="V31" s="26"/>
      <c r="W31" s="26"/>
      <c r="X31" s="26"/>
      <c r="Y31" s="26"/>
    </row>
    <row r="32" spans="1:25" x14ac:dyDescent="0.3">
      <c r="A32" s="26"/>
      <c r="B32" s="26"/>
      <c r="C32" s="26"/>
      <c r="D32" s="26"/>
      <c r="E32" s="26"/>
      <c r="F32" s="26"/>
      <c r="G32" s="26"/>
      <c r="H32" s="26"/>
      <c r="I32" s="26"/>
      <c r="J32" s="26"/>
      <c r="K32" s="26"/>
      <c r="L32" s="26"/>
      <c r="M32" s="26"/>
      <c r="N32" s="26"/>
      <c r="O32" s="26"/>
      <c r="P32" s="26"/>
      <c r="Q32" s="26"/>
      <c r="R32" s="26"/>
      <c r="S32" s="26"/>
      <c r="T32" s="26"/>
      <c r="U32" s="26"/>
      <c r="V32" s="26"/>
      <c r="W32" s="26"/>
      <c r="X32" s="26"/>
      <c r="Y32" s="26"/>
    </row>
    <row r="33" spans="1:25" x14ac:dyDescent="0.3">
      <c r="A33" s="26"/>
      <c r="B33" s="26"/>
      <c r="C33" s="26"/>
      <c r="D33" s="26"/>
      <c r="E33" s="26"/>
      <c r="F33" s="26"/>
      <c r="G33" s="26"/>
      <c r="H33" s="26"/>
      <c r="I33" s="26"/>
      <c r="J33" s="26"/>
      <c r="K33" s="26"/>
      <c r="L33" s="26"/>
      <c r="M33" s="26"/>
      <c r="N33" s="26"/>
      <c r="O33" s="26"/>
      <c r="P33" s="26"/>
      <c r="Q33" s="26"/>
      <c r="R33" s="26"/>
      <c r="S33" s="26"/>
      <c r="T33" s="26"/>
      <c r="U33" s="26"/>
      <c r="V33" s="26"/>
      <c r="W33" s="26"/>
      <c r="X33" s="26"/>
      <c r="Y33" s="26"/>
    </row>
    <row r="34" spans="1:25" x14ac:dyDescent="0.3">
      <c r="A34" s="26"/>
      <c r="B34" s="26"/>
      <c r="C34" s="26"/>
      <c r="D34" s="26"/>
      <c r="E34" s="26"/>
      <c r="F34" s="26"/>
      <c r="G34" s="26"/>
      <c r="H34" s="26"/>
      <c r="I34" s="26"/>
      <c r="J34" s="26"/>
      <c r="K34" s="26"/>
      <c r="L34" s="26"/>
      <c r="M34" s="26"/>
      <c r="N34" s="26"/>
      <c r="O34" s="26"/>
      <c r="P34" s="26"/>
      <c r="Q34" s="26"/>
      <c r="R34" s="26"/>
      <c r="S34" s="26"/>
      <c r="T34" s="26"/>
      <c r="U34" s="26"/>
      <c r="V34" s="26"/>
      <c r="W34" s="26"/>
      <c r="X34" s="26"/>
      <c r="Y34" s="26"/>
    </row>
    <row r="35" spans="1:25" x14ac:dyDescent="0.3">
      <c r="A35" s="26"/>
      <c r="B35" s="26"/>
      <c r="C35" s="26"/>
      <c r="D35" s="26"/>
      <c r="E35" s="26"/>
      <c r="F35" s="26"/>
      <c r="G35" s="26"/>
      <c r="H35" s="26"/>
      <c r="I35" s="26"/>
      <c r="J35" s="26"/>
      <c r="K35" s="26"/>
      <c r="L35" s="26"/>
      <c r="M35" s="26"/>
      <c r="N35" s="26"/>
      <c r="O35" s="26"/>
      <c r="P35" s="26"/>
      <c r="Q35" s="26"/>
      <c r="R35" s="26"/>
      <c r="S35" s="26"/>
      <c r="T35" s="26"/>
      <c r="U35" s="26"/>
      <c r="V35" s="26"/>
      <c r="W35" s="26"/>
      <c r="X35" s="26"/>
      <c r="Y35" s="26"/>
    </row>
    <row r="36" spans="1:25" x14ac:dyDescent="0.3">
      <c r="A36" s="26"/>
      <c r="B36" s="26"/>
      <c r="C36" s="26"/>
      <c r="D36" s="26"/>
      <c r="E36" s="26"/>
      <c r="F36" s="26"/>
      <c r="G36" s="26"/>
      <c r="H36" s="26"/>
      <c r="I36" s="26"/>
      <c r="J36" s="26"/>
      <c r="K36" s="26"/>
      <c r="L36" s="26"/>
      <c r="M36" s="26"/>
      <c r="N36" s="26"/>
      <c r="O36" s="26"/>
      <c r="P36" s="26"/>
      <c r="Q36" s="26"/>
      <c r="R36" s="26"/>
      <c r="S36" s="26"/>
      <c r="T36" s="26"/>
      <c r="U36" s="26"/>
      <c r="V36" s="26"/>
      <c r="W36" s="26"/>
      <c r="X36" s="26"/>
      <c r="Y36" s="26"/>
    </row>
    <row r="37" spans="1:25" x14ac:dyDescent="0.3">
      <c r="A37" s="26"/>
      <c r="B37" s="26"/>
      <c r="C37" s="26"/>
      <c r="D37" s="26"/>
      <c r="E37" s="26"/>
      <c r="F37" s="26"/>
      <c r="G37" s="26"/>
      <c r="H37" s="26"/>
      <c r="I37" s="26"/>
      <c r="J37" s="26"/>
      <c r="K37" s="26"/>
      <c r="L37" s="26"/>
      <c r="M37" s="26"/>
      <c r="N37" s="26"/>
      <c r="O37" s="26"/>
      <c r="P37" s="26"/>
      <c r="Q37" s="26"/>
      <c r="R37" s="26"/>
      <c r="S37" s="26"/>
      <c r="T37" s="26"/>
      <c r="U37" s="26"/>
      <c r="V37" s="26"/>
      <c r="W37" s="26"/>
      <c r="X37" s="26"/>
      <c r="Y37" s="26"/>
    </row>
    <row r="38" spans="1:25" x14ac:dyDescent="0.3">
      <c r="A38" s="26"/>
      <c r="B38" s="26"/>
      <c r="C38" s="26"/>
      <c r="D38" s="26"/>
      <c r="E38" s="26"/>
      <c r="F38" s="26"/>
      <c r="G38" s="26"/>
      <c r="H38" s="26"/>
      <c r="I38" s="26"/>
      <c r="J38" s="26"/>
      <c r="K38" s="26"/>
      <c r="L38" s="26"/>
      <c r="M38" s="26"/>
      <c r="N38" s="26"/>
      <c r="O38" s="26"/>
      <c r="P38" s="26"/>
      <c r="Q38" s="26"/>
      <c r="R38" s="26"/>
      <c r="S38" s="26"/>
      <c r="T38" s="26"/>
      <c r="U38" s="26"/>
      <c r="V38" s="26"/>
      <c r="W38" s="26"/>
      <c r="X38" s="26"/>
      <c r="Y38" s="26"/>
    </row>
    <row r="39" spans="1:25" x14ac:dyDescent="0.3">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25" x14ac:dyDescent="0.3">
      <c r="A40" s="26"/>
      <c r="B40" s="26"/>
      <c r="C40" s="26"/>
      <c r="D40" s="26"/>
      <c r="E40" s="26"/>
      <c r="F40" s="26"/>
      <c r="G40" s="26"/>
      <c r="H40" s="26"/>
      <c r="I40" s="26"/>
      <c r="J40" s="26"/>
      <c r="K40" s="26"/>
      <c r="L40" s="26"/>
      <c r="M40" s="26"/>
      <c r="N40" s="26"/>
      <c r="O40" s="26"/>
      <c r="P40" s="26"/>
      <c r="Q40" s="26"/>
      <c r="R40" s="26"/>
      <c r="S40" s="26"/>
      <c r="T40" s="26"/>
      <c r="U40" s="26"/>
      <c r="V40" s="26"/>
      <c r="W40" s="26"/>
      <c r="X40" s="26"/>
      <c r="Y40" s="26"/>
    </row>
    <row r="41" spans="1:25" x14ac:dyDescent="0.3">
      <c r="A41" s="26"/>
      <c r="B41" s="26"/>
      <c r="C41" s="26"/>
      <c r="D41" s="26"/>
      <c r="E41" s="26"/>
      <c r="F41" s="26"/>
      <c r="G41" s="26"/>
      <c r="H41" s="26"/>
      <c r="I41" s="26"/>
      <c r="J41" s="26"/>
      <c r="K41" s="26"/>
      <c r="L41" s="26"/>
      <c r="M41" s="26"/>
      <c r="N41" s="26"/>
      <c r="O41" s="26"/>
      <c r="P41" s="26"/>
      <c r="Q41" s="26"/>
      <c r="R41" s="26"/>
      <c r="S41" s="26"/>
      <c r="T41" s="26"/>
      <c r="U41" s="26"/>
      <c r="V41" s="26"/>
      <c r="W41" s="26"/>
      <c r="X41" s="26"/>
      <c r="Y41" s="26"/>
    </row>
    <row r="42" spans="1:25" x14ac:dyDescent="0.3">
      <c r="A42" s="26"/>
      <c r="B42" s="26"/>
      <c r="C42" s="26"/>
      <c r="D42" s="26"/>
      <c r="E42" s="26"/>
      <c r="F42" s="26"/>
      <c r="G42" s="26"/>
      <c r="H42" s="26"/>
      <c r="I42" s="26"/>
      <c r="J42" s="26"/>
      <c r="K42" s="26"/>
      <c r="L42" s="26"/>
      <c r="M42" s="26"/>
      <c r="N42" s="26"/>
      <c r="O42" s="26"/>
      <c r="P42" s="26"/>
      <c r="Q42" s="26"/>
      <c r="R42" s="26"/>
      <c r="S42" s="26"/>
      <c r="T42" s="26"/>
      <c r="U42" s="26"/>
      <c r="V42" s="26"/>
      <c r="W42" s="26"/>
      <c r="X42" s="26"/>
      <c r="Y42" s="26"/>
    </row>
    <row r="43" spans="1:25" x14ac:dyDescent="0.3">
      <c r="A43" s="26"/>
      <c r="B43" s="26"/>
      <c r="C43" s="26"/>
      <c r="D43" s="26"/>
      <c r="E43" s="26"/>
      <c r="F43" s="26"/>
      <c r="G43" s="26"/>
      <c r="H43" s="26"/>
      <c r="I43" s="26"/>
      <c r="J43" s="26"/>
      <c r="K43" s="26"/>
      <c r="L43" s="26"/>
      <c r="M43" s="26"/>
      <c r="N43" s="26"/>
      <c r="O43" s="26"/>
      <c r="P43" s="26"/>
      <c r="Q43" s="26"/>
      <c r="R43" s="26"/>
      <c r="S43" s="26"/>
      <c r="T43" s="26"/>
      <c r="U43" s="26"/>
      <c r="V43" s="26"/>
      <c r="W43" s="26"/>
      <c r="X43" s="26"/>
      <c r="Y43" s="26"/>
    </row>
    <row r="44" spans="1:25" x14ac:dyDescent="0.3">
      <c r="A44" s="26"/>
      <c r="B44" s="26"/>
      <c r="C44" s="26"/>
      <c r="D44" s="26"/>
      <c r="E44" s="26"/>
      <c r="F44" s="26"/>
      <c r="G44" s="26"/>
      <c r="H44" s="26"/>
      <c r="I44" s="26"/>
      <c r="J44" s="26"/>
      <c r="K44" s="26"/>
      <c r="L44" s="26"/>
      <c r="M44" s="26"/>
      <c r="N44" s="26"/>
      <c r="O44" s="26"/>
      <c r="P44" s="26"/>
      <c r="Q44" s="26"/>
      <c r="R44" s="26"/>
      <c r="S44" s="26"/>
      <c r="T44" s="26"/>
      <c r="U44" s="26"/>
      <c r="V44" s="26"/>
      <c r="W44" s="26"/>
      <c r="X44" s="26"/>
      <c r="Y44" s="26"/>
    </row>
    <row r="45" spans="1:25" x14ac:dyDescent="0.3">
      <c r="A45" s="26"/>
      <c r="B45" s="26"/>
      <c r="C45" s="26"/>
      <c r="D45" s="26"/>
      <c r="E45" s="26"/>
      <c r="F45" s="26"/>
      <c r="G45" s="26"/>
      <c r="H45" s="26"/>
      <c r="I45" s="26"/>
      <c r="J45" s="26"/>
      <c r="K45" s="26"/>
      <c r="L45" s="26"/>
      <c r="M45" s="26"/>
      <c r="N45" s="26"/>
      <c r="O45" s="26"/>
      <c r="P45" s="26"/>
      <c r="Q45" s="26"/>
      <c r="R45" s="26"/>
      <c r="S45" s="26"/>
      <c r="T45" s="26"/>
      <c r="U45" s="26"/>
      <c r="V45" s="26"/>
      <c r="W45" s="26"/>
      <c r="X45" s="26"/>
      <c r="Y45" s="26"/>
    </row>
    <row r="46" spans="1:25" x14ac:dyDescent="0.3">
      <c r="A46" s="26"/>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25" x14ac:dyDescent="0.3">
      <c r="A47" s="26"/>
      <c r="B47" s="26"/>
      <c r="C47" s="26"/>
      <c r="D47" s="26"/>
      <c r="E47" s="26"/>
      <c r="F47" s="26"/>
      <c r="G47" s="26"/>
      <c r="H47" s="26"/>
      <c r="I47" s="26"/>
      <c r="J47" s="26"/>
      <c r="K47" s="26"/>
      <c r="L47" s="26"/>
      <c r="M47" s="26"/>
      <c r="N47" s="26"/>
      <c r="O47" s="26"/>
      <c r="P47" s="26"/>
      <c r="Q47" s="26"/>
      <c r="R47" s="26"/>
      <c r="S47" s="26"/>
      <c r="T47" s="26"/>
      <c r="U47" s="26"/>
      <c r="V47" s="26"/>
      <c r="W47" s="26"/>
      <c r="X47" s="26"/>
      <c r="Y47" s="26"/>
    </row>
    <row r="48" spans="1:25" x14ac:dyDescent="0.3">
      <c r="A48" s="26"/>
      <c r="B48" s="26"/>
      <c r="C48" s="26"/>
      <c r="D48" s="26"/>
      <c r="E48" s="26"/>
      <c r="F48" s="26"/>
      <c r="G48" s="26"/>
      <c r="H48" s="26"/>
      <c r="I48" s="26"/>
      <c r="J48" s="26"/>
      <c r="K48" s="26"/>
      <c r="L48" s="26"/>
      <c r="M48" s="26"/>
      <c r="N48" s="26"/>
      <c r="O48" s="26"/>
      <c r="P48" s="26"/>
      <c r="Q48" s="26"/>
      <c r="R48" s="26"/>
      <c r="S48" s="26"/>
      <c r="T48" s="26"/>
      <c r="U48" s="26"/>
      <c r="V48" s="26"/>
      <c r="W48" s="26"/>
      <c r="X48" s="26"/>
      <c r="Y48" s="26"/>
    </row>
    <row r="49" spans="1:25" x14ac:dyDescent="0.3">
      <c r="A49" s="26"/>
      <c r="B49" s="26"/>
      <c r="C49" s="26"/>
      <c r="D49" s="26"/>
      <c r="E49" s="26"/>
      <c r="F49" s="26"/>
      <c r="G49" s="26"/>
      <c r="H49" s="26"/>
      <c r="I49" s="26"/>
      <c r="J49" s="26"/>
      <c r="K49" s="26"/>
      <c r="L49" s="26"/>
      <c r="M49" s="26"/>
      <c r="N49" s="26"/>
      <c r="O49" s="26"/>
      <c r="P49" s="26"/>
      <c r="Q49" s="26"/>
      <c r="R49" s="26"/>
      <c r="S49" s="26"/>
      <c r="T49" s="26"/>
      <c r="U49" s="26"/>
      <c r="V49" s="26"/>
      <c r="W49" s="26"/>
      <c r="X49" s="26"/>
      <c r="Y49" s="26"/>
    </row>
    <row r="50" spans="1:25" x14ac:dyDescent="0.3">
      <c r="A50" s="26"/>
      <c r="B50" s="26"/>
      <c r="C50" s="26"/>
      <c r="D50" s="26"/>
      <c r="E50" s="26"/>
      <c r="F50" s="26"/>
      <c r="G50" s="26"/>
      <c r="H50" s="26"/>
      <c r="I50" s="26"/>
      <c r="J50" s="26"/>
      <c r="K50" s="26"/>
      <c r="L50" s="26"/>
      <c r="M50" s="26"/>
      <c r="N50" s="26"/>
      <c r="O50" s="26"/>
      <c r="P50" s="26"/>
      <c r="Q50" s="26"/>
      <c r="R50" s="26"/>
      <c r="S50" s="26"/>
      <c r="T50" s="26"/>
      <c r="U50" s="26"/>
      <c r="V50" s="26"/>
      <c r="W50" s="26"/>
      <c r="X50" s="26"/>
      <c r="Y50" s="26"/>
    </row>
    <row r="51" spans="1:25" x14ac:dyDescent="0.3">
      <c r="A51" s="26"/>
      <c r="B51" s="26"/>
      <c r="C51" s="26"/>
      <c r="D51" s="26"/>
      <c r="E51" s="26"/>
      <c r="F51" s="26"/>
      <c r="G51" s="26"/>
      <c r="H51" s="26"/>
      <c r="I51" s="26"/>
      <c r="J51" s="26"/>
      <c r="K51" s="26"/>
      <c r="L51" s="26"/>
      <c r="M51" s="26"/>
      <c r="N51" s="26"/>
      <c r="O51" s="26"/>
      <c r="P51" s="26"/>
      <c r="Q51" s="26"/>
      <c r="R51" s="26"/>
      <c r="S51" s="26"/>
      <c r="T51" s="26"/>
      <c r="U51" s="26"/>
      <c r="V51" s="26"/>
      <c r="W51" s="26"/>
      <c r="X51" s="26"/>
      <c r="Y51" s="26"/>
    </row>
    <row r="52" spans="1:25" x14ac:dyDescent="0.3">
      <c r="A52" s="26"/>
      <c r="B52" s="26"/>
      <c r="C52" s="26"/>
      <c r="D52" s="26"/>
      <c r="E52" s="26"/>
      <c r="F52" s="26"/>
      <c r="G52" s="26"/>
      <c r="H52" s="26"/>
      <c r="I52" s="26"/>
      <c r="J52" s="26"/>
      <c r="K52" s="26"/>
      <c r="L52" s="26"/>
      <c r="M52" s="26"/>
      <c r="N52" s="26"/>
      <c r="O52" s="26"/>
      <c r="P52" s="26"/>
      <c r="Q52" s="26"/>
      <c r="R52" s="26"/>
      <c r="S52" s="26"/>
      <c r="T52" s="26"/>
      <c r="U52" s="26"/>
      <c r="V52" s="26"/>
      <c r="W52" s="26"/>
      <c r="X52" s="26"/>
      <c r="Y52" s="26"/>
    </row>
    <row r="53" spans="1:25" x14ac:dyDescent="0.3">
      <c r="A53" s="26"/>
      <c r="B53" s="26"/>
      <c r="C53" s="26"/>
      <c r="D53" s="26"/>
      <c r="E53" s="26"/>
      <c r="F53" s="26"/>
      <c r="G53" s="26"/>
      <c r="H53" s="26"/>
      <c r="I53" s="26"/>
      <c r="J53" s="26"/>
      <c r="K53" s="26"/>
      <c r="L53" s="26"/>
      <c r="M53" s="26"/>
      <c r="N53" s="26"/>
      <c r="O53" s="26"/>
      <c r="P53" s="26"/>
      <c r="Q53" s="26"/>
      <c r="R53" s="26"/>
      <c r="S53" s="26"/>
      <c r="T53" s="26"/>
      <c r="U53" s="26"/>
      <c r="V53" s="26"/>
      <c r="W53" s="26"/>
      <c r="X53" s="26"/>
      <c r="Y53" s="26"/>
    </row>
    <row r="54" spans="1:25" x14ac:dyDescent="0.3">
      <c r="A54" s="26"/>
      <c r="B54" s="26"/>
      <c r="C54" s="26"/>
      <c r="D54" s="26"/>
      <c r="E54" s="26"/>
      <c r="F54" s="26"/>
      <c r="G54" s="26"/>
      <c r="H54" s="26"/>
      <c r="I54" s="26"/>
      <c r="J54" s="26"/>
      <c r="K54" s="26"/>
      <c r="L54" s="26"/>
      <c r="M54" s="26"/>
      <c r="N54" s="26"/>
      <c r="O54" s="26"/>
      <c r="P54" s="26"/>
      <c r="Q54" s="26"/>
      <c r="R54" s="26"/>
      <c r="S54" s="26"/>
      <c r="T54" s="26"/>
      <c r="U54" s="26"/>
      <c r="V54" s="26"/>
      <c r="W54" s="26"/>
      <c r="X54" s="26"/>
      <c r="Y54" s="26"/>
    </row>
    <row r="55" spans="1:25" x14ac:dyDescent="0.3">
      <c r="A55" s="26"/>
      <c r="B55" s="26"/>
      <c r="C55" s="26"/>
      <c r="D55" s="26"/>
      <c r="E55" s="26"/>
      <c r="F55" s="26"/>
      <c r="G55" s="26"/>
      <c r="H55" s="26"/>
      <c r="I55" s="26"/>
      <c r="J55" s="26"/>
      <c r="K55" s="26"/>
      <c r="L55" s="26"/>
      <c r="M55" s="26"/>
      <c r="N55" s="26"/>
      <c r="O55" s="26"/>
      <c r="P55" s="26"/>
      <c r="Q55" s="26"/>
      <c r="R55" s="26"/>
      <c r="S55" s="26"/>
      <c r="T55" s="26"/>
      <c r="U55" s="26"/>
      <c r="V55" s="26"/>
      <c r="W55" s="26"/>
      <c r="X55" s="26"/>
      <c r="Y55" s="26"/>
    </row>
    <row r="56" spans="1:25" x14ac:dyDescent="0.3">
      <c r="A56" s="26"/>
      <c r="B56" s="26"/>
      <c r="C56" s="26"/>
      <c r="D56" s="26"/>
      <c r="E56" s="26"/>
      <c r="F56" s="26"/>
      <c r="G56" s="26"/>
      <c r="H56" s="26"/>
      <c r="I56" s="26"/>
      <c r="J56" s="26"/>
      <c r="K56" s="26"/>
      <c r="L56" s="26"/>
      <c r="M56" s="26"/>
      <c r="N56" s="26"/>
      <c r="O56" s="26"/>
      <c r="P56" s="26"/>
      <c r="Q56" s="26"/>
      <c r="R56" s="26"/>
      <c r="S56" s="26"/>
      <c r="T56" s="26"/>
      <c r="U56" s="26"/>
      <c r="V56" s="26"/>
      <c r="W56" s="26"/>
      <c r="X56" s="26"/>
      <c r="Y56" s="26"/>
    </row>
    <row r="57" spans="1:25" x14ac:dyDescent="0.3">
      <c r="A57" s="26"/>
      <c r="B57" s="26"/>
      <c r="C57" s="26"/>
      <c r="D57" s="26"/>
      <c r="E57" s="26"/>
      <c r="F57" s="26"/>
      <c r="G57" s="26"/>
      <c r="H57" s="26"/>
      <c r="I57" s="26"/>
      <c r="J57" s="26"/>
      <c r="K57" s="26"/>
      <c r="L57" s="26"/>
      <c r="M57" s="26"/>
      <c r="N57" s="26"/>
      <c r="O57" s="26"/>
      <c r="P57" s="26"/>
      <c r="Q57" s="26"/>
      <c r="R57" s="26"/>
      <c r="S57" s="26"/>
      <c r="T57" s="26"/>
      <c r="U57" s="26"/>
      <c r="V57" s="26"/>
      <c r="W57" s="26"/>
      <c r="X57" s="26"/>
      <c r="Y57" s="26"/>
    </row>
    <row r="58" spans="1:25" x14ac:dyDescent="0.3">
      <c r="A58" s="26"/>
      <c r="B58" s="26"/>
      <c r="C58" s="26"/>
      <c r="D58" s="26"/>
      <c r="E58" s="26"/>
      <c r="F58" s="26"/>
      <c r="G58" s="26"/>
      <c r="H58" s="26"/>
      <c r="I58" s="26"/>
      <c r="J58" s="26"/>
      <c r="K58" s="26"/>
      <c r="L58" s="26"/>
      <c r="M58" s="26"/>
      <c r="N58" s="26"/>
      <c r="O58" s="26"/>
      <c r="P58" s="26"/>
      <c r="Q58" s="26"/>
      <c r="R58" s="26"/>
      <c r="S58" s="26"/>
      <c r="T58" s="26"/>
      <c r="U58" s="26"/>
      <c r="V58" s="26"/>
      <c r="W58" s="26"/>
      <c r="X58" s="26"/>
      <c r="Y58" s="26"/>
    </row>
    <row r="59" spans="1:25" x14ac:dyDescent="0.3">
      <c r="A59" s="26"/>
      <c r="B59" s="26"/>
      <c r="C59" s="26"/>
      <c r="D59" s="26"/>
      <c r="E59" s="26"/>
      <c r="F59" s="26"/>
      <c r="G59" s="26"/>
      <c r="H59" s="26"/>
      <c r="I59" s="26"/>
      <c r="J59" s="26"/>
      <c r="K59" s="26"/>
      <c r="L59" s="26"/>
      <c r="M59" s="26"/>
      <c r="N59" s="26"/>
      <c r="O59" s="26"/>
      <c r="P59" s="26"/>
      <c r="Q59" s="26"/>
      <c r="R59" s="26"/>
      <c r="S59" s="26"/>
      <c r="T59" s="26"/>
      <c r="U59" s="26"/>
      <c r="V59" s="26"/>
      <c r="W59" s="26"/>
      <c r="X59" s="26"/>
      <c r="Y59" s="26"/>
    </row>
    <row r="60" spans="1:25" x14ac:dyDescent="0.3">
      <c r="A60" s="26"/>
      <c r="B60" s="26"/>
      <c r="C60" s="26"/>
      <c r="D60" s="26"/>
      <c r="E60" s="26"/>
      <c r="F60" s="26"/>
      <c r="G60" s="26"/>
      <c r="H60" s="26"/>
      <c r="I60" s="26"/>
      <c r="J60" s="26"/>
      <c r="K60" s="26"/>
      <c r="L60" s="26"/>
      <c r="M60" s="26"/>
      <c r="N60" s="26"/>
      <c r="O60" s="26"/>
      <c r="P60" s="26"/>
      <c r="Q60" s="26"/>
      <c r="R60" s="26"/>
      <c r="S60" s="26"/>
      <c r="T60" s="26"/>
      <c r="U60" s="26"/>
      <c r="V60" s="26"/>
      <c r="W60" s="26"/>
      <c r="X60" s="26"/>
      <c r="Y60" s="26"/>
    </row>
    <row r="61" spans="1:25" x14ac:dyDescent="0.3">
      <c r="A61" s="26"/>
      <c r="B61" s="26"/>
      <c r="C61" s="26"/>
      <c r="D61" s="26"/>
      <c r="E61" s="26"/>
      <c r="F61" s="26"/>
      <c r="G61" s="26"/>
      <c r="H61" s="26"/>
      <c r="I61" s="26"/>
      <c r="J61" s="26"/>
      <c r="K61" s="26"/>
      <c r="L61" s="26"/>
      <c r="M61" s="26"/>
      <c r="N61" s="26"/>
      <c r="O61" s="26"/>
      <c r="P61" s="26"/>
      <c r="Q61" s="26"/>
      <c r="R61" s="26"/>
      <c r="S61" s="26"/>
      <c r="T61" s="26"/>
      <c r="U61" s="26"/>
      <c r="V61" s="26"/>
      <c r="W61" s="26"/>
      <c r="X61" s="26"/>
      <c r="Y61" s="26"/>
    </row>
    <row r="62" spans="1:25" x14ac:dyDescent="0.3">
      <c r="A62" s="26"/>
      <c r="B62" s="26"/>
      <c r="C62" s="26"/>
      <c r="D62" s="26"/>
      <c r="E62" s="26"/>
      <c r="F62" s="26"/>
      <c r="G62" s="26"/>
      <c r="H62" s="26"/>
      <c r="I62" s="26"/>
      <c r="J62" s="26"/>
      <c r="K62" s="26"/>
      <c r="L62" s="26"/>
      <c r="M62" s="26"/>
      <c r="N62" s="26"/>
      <c r="O62" s="26"/>
      <c r="P62" s="26"/>
      <c r="Q62" s="26"/>
      <c r="R62" s="26"/>
      <c r="S62" s="26"/>
      <c r="T62" s="26"/>
      <c r="U62" s="26"/>
      <c r="V62" s="26"/>
      <c r="W62" s="26"/>
      <c r="X62" s="26"/>
      <c r="Y62" s="26"/>
    </row>
    <row r="63" spans="1:25" x14ac:dyDescent="0.3">
      <c r="A63" s="26"/>
      <c r="B63" s="26"/>
      <c r="C63" s="26"/>
      <c r="D63" s="26"/>
      <c r="E63" s="26"/>
      <c r="F63" s="26"/>
      <c r="G63" s="26"/>
      <c r="H63" s="26"/>
      <c r="I63" s="26"/>
      <c r="J63" s="26"/>
      <c r="K63" s="26"/>
      <c r="L63" s="26"/>
      <c r="M63" s="26"/>
      <c r="N63" s="26"/>
      <c r="O63" s="26"/>
      <c r="P63" s="26"/>
      <c r="Q63" s="26"/>
      <c r="R63" s="26"/>
      <c r="S63" s="26"/>
      <c r="T63" s="26"/>
      <c r="U63" s="26"/>
      <c r="V63" s="26"/>
      <c r="W63" s="26"/>
      <c r="X63" s="26"/>
      <c r="Y63" s="26"/>
    </row>
    <row r="64" spans="1:25" x14ac:dyDescent="0.3">
      <c r="A64" s="26"/>
      <c r="B64" s="26"/>
      <c r="C64" s="26"/>
      <c r="D64" s="26"/>
      <c r="E64" s="26"/>
      <c r="F64" s="26"/>
      <c r="G64" s="26"/>
      <c r="H64" s="26"/>
      <c r="I64" s="26"/>
      <c r="J64" s="26"/>
      <c r="K64" s="26"/>
      <c r="L64" s="26"/>
      <c r="M64" s="26"/>
      <c r="N64" s="26"/>
      <c r="O64" s="26"/>
      <c r="P64" s="26"/>
      <c r="Q64" s="26"/>
      <c r="R64" s="26"/>
      <c r="S64" s="26"/>
      <c r="T64" s="26"/>
      <c r="U64" s="26"/>
      <c r="V64" s="26"/>
      <c r="W64" s="26"/>
      <c r="X64" s="26"/>
      <c r="Y64" s="26"/>
    </row>
    <row r="65" spans="1:25" x14ac:dyDescent="0.3">
      <c r="A65" s="26"/>
      <c r="B65" s="26"/>
      <c r="C65" s="26"/>
      <c r="D65" s="26"/>
      <c r="E65" s="26"/>
      <c r="F65" s="26"/>
      <c r="G65" s="26"/>
      <c r="H65" s="26"/>
      <c r="I65" s="26"/>
      <c r="J65" s="26"/>
      <c r="K65" s="26"/>
      <c r="L65" s="26"/>
      <c r="M65" s="26"/>
      <c r="N65" s="26"/>
      <c r="O65" s="26"/>
      <c r="P65" s="26"/>
      <c r="Q65" s="26"/>
      <c r="R65" s="26"/>
      <c r="S65" s="26"/>
      <c r="T65" s="26"/>
      <c r="U65" s="26"/>
      <c r="V65" s="26"/>
      <c r="W65" s="26"/>
      <c r="X65" s="26"/>
      <c r="Y65" s="26"/>
    </row>
    <row r="66" spans="1:25" x14ac:dyDescent="0.3">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25" x14ac:dyDescent="0.3">
      <c r="A67" s="26"/>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25" x14ac:dyDescent="0.3">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25" x14ac:dyDescent="0.3">
      <c r="A69" s="26"/>
      <c r="B69" s="26"/>
      <c r="C69" s="26"/>
      <c r="D69" s="26"/>
      <c r="E69" s="26"/>
      <c r="F69" s="26"/>
      <c r="G69" s="26"/>
      <c r="H69" s="26"/>
      <c r="I69" s="26"/>
      <c r="J69" s="26"/>
      <c r="K69" s="26"/>
      <c r="L69" s="26"/>
      <c r="M69" s="26"/>
      <c r="N69" s="26"/>
      <c r="O69" s="26"/>
      <c r="P69" s="26"/>
      <c r="Q69" s="26"/>
      <c r="R69" s="26"/>
      <c r="S69" s="26"/>
      <c r="T69" s="26"/>
      <c r="U69" s="26"/>
      <c r="V69" s="26"/>
      <c r="W69" s="26"/>
      <c r="X69" s="26"/>
      <c r="Y69" s="26"/>
    </row>
    <row r="70" spans="1:25" x14ac:dyDescent="0.3">
      <c r="A70" s="26"/>
      <c r="B70" s="26"/>
      <c r="C70" s="26"/>
      <c r="D70" s="26"/>
      <c r="E70" s="26"/>
      <c r="F70" s="26"/>
      <c r="G70" s="26"/>
      <c r="H70" s="26"/>
      <c r="I70" s="26"/>
      <c r="J70" s="26"/>
      <c r="K70" s="26"/>
      <c r="L70" s="26"/>
      <c r="M70" s="26"/>
      <c r="N70" s="26"/>
      <c r="O70" s="26"/>
      <c r="P70" s="26"/>
      <c r="Q70" s="26"/>
      <c r="R70" s="26"/>
      <c r="S70" s="26"/>
      <c r="T70" s="26"/>
      <c r="U70" s="26"/>
      <c r="V70" s="26"/>
      <c r="W70" s="26"/>
      <c r="X70" s="26"/>
      <c r="Y70" s="26"/>
    </row>
    <row r="71" spans="1:25" x14ac:dyDescent="0.3">
      <c r="A71" s="26"/>
      <c r="B71" s="26"/>
      <c r="C71" s="26"/>
      <c r="D71" s="26"/>
      <c r="E71" s="26"/>
      <c r="F71" s="26"/>
      <c r="G71" s="26"/>
      <c r="H71" s="26"/>
      <c r="I71" s="26"/>
      <c r="J71" s="26"/>
      <c r="K71" s="26"/>
      <c r="L71" s="26"/>
      <c r="M71" s="26"/>
      <c r="N71" s="26"/>
      <c r="O71" s="26"/>
      <c r="P71" s="26"/>
      <c r="Q71" s="26"/>
      <c r="R71" s="26"/>
      <c r="S71" s="26"/>
      <c r="T71" s="26"/>
      <c r="U71" s="26"/>
      <c r="V71" s="26"/>
      <c r="W71" s="26"/>
      <c r="X71" s="26"/>
      <c r="Y71" s="26"/>
    </row>
    <row r="72" spans="1:25" x14ac:dyDescent="0.3">
      <c r="A72" s="26"/>
      <c r="B72" s="26"/>
      <c r="C72" s="26"/>
      <c r="D72" s="26"/>
      <c r="E72" s="26"/>
      <c r="F72" s="26"/>
      <c r="G72" s="26"/>
      <c r="H72" s="26"/>
      <c r="I72" s="26"/>
      <c r="J72" s="26"/>
      <c r="K72" s="26"/>
      <c r="L72" s="26"/>
      <c r="M72" s="26"/>
      <c r="N72" s="26"/>
      <c r="O72" s="26"/>
      <c r="P72" s="26"/>
      <c r="Q72" s="26"/>
      <c r="R72" s="26"/>
      <c r="S72" s="26"/>
      <c r="T72" s="26"/>
      <c r="U72" s="26"/>
      <c r="V72" s="26"/>
      <c r="W72" s="26"/>
      <c r="X72" s="26"/>
      <c r="Y72" s="26"/>
    </row>
    <row r="73" spans="1:25" x14ac:dyDescent="0.3">
      <c r="A73" s="26"/>
      <c r="B73" s="26"/>
      <c r="C73" s="26"/>
      <c r="D73" s="26"/>
      <c r="E73" s="26"/>
      <c r="F73" s="26"/>
      <c r="G73" s="26"/>
      <c r="H73" s="26"/>
      <c r="I73" s="26"/>
      <c r="J73" s="26"/>
      <c r="K73" s="26"/>
      <c r="L73" s="26"/>
      <c r="M73" s="26"/>
      <c r="N73" s="26"/>
      <c r="O73" s="26"/>
      <c r="P73" s="26"/>
      <c r="Q73" s="26"/>
      <c r="R73" s="26"/>
      <c r="S73" s="26"/>
      <c r="T73" s="26"/>
      <c r="U73" s="26"/>
      <c r="V73" s="26"/>
      <c r="W73" s="26"/>
      <c r="X73" s="26"/>
      <c r="Y73" s="26"/>
    </row>
    <row r="74" spans="1:25" x14ac:dyDescent="0.3">
      <c r="A74" s="26"/>
      <c r="B74" s="26"/>
      <c r="C74" s="26"/>
      <c r="D74" s="26"/>
      <c r="E74" s="26"/>
      <c r="F74" s="26"/>
      <c r="G74" s="26"/>
      <c r="H74" s="26"/>
      <c r="I74" s="26"/>
      <c r="J74" s="26"/>
      <c r="K74" s="26"/>
      <c r="L74" s="26"/>
      <c r="M74" s="26"/>
      <c r="N74" s="26"/>
      <c r="O74" s="26"/>
      <c r="P74" s="26"/>
      <c r="Q74" s="26"/>
      <c r="R74" s="26"/>
      <c r="S74" s="26"/>
      <c r="T74" s="26"/>
      <c r="U74" s="26"/>
      <c r="V74" s="26"/>
      <c r="W74" s="26"/>
      <c r="X74" s="26"/>
      <c r="Y74" s="26"/>
    </row>
    <row r="75" spans="1:25" x14ac:dyDescent="0.3">
      <c r="A75" s="26"/>
      <c r="B75" s="26"/>
      <c r="C75" s="26"/>
      <c r="D75" s="26"/>
      <c r="E75" s="26"/>
      <c r="F75" s="26"/>
      <c r="G75" s="26"/>
      <c r="H75" s="26"/>
      <c r="I75" s="26"/>
      <c r="J75" s="26"/>
      <c r="K75" s="26"/>
      <c r="L75" s="26"/>
      <c r="M75" s="26"/>
      <c r="N75" s="26"/>
      <c r="O75" s="26"/>
      <c r="P75" s="26"/>
      <c r="Q75" s="26"/>
      <c r="R75" s="26"/>
      <c r="S75" s="26"/>
      <c r="T75" s="26"/>
      <c r="U75" s="26"/>
      <c r="V75" s="26"/>
      <c r="W75" s="26"/>
      <c r="X75" s="26"/>
      <c r="Y75" s="26"/>
    </row>
    <row r="76" spans="1:25" x14ac:dyDescent="0.3">
      <c r="A76" s="26"/>
      <c r="B76" s="26"/>
      <c r="C76" s="26"/>
      <c r="D76" s="26"/>
      <c r="E76" s="26"/>
      <c r="F76" s="26"/>
      <c r="G76" s="26"/>
      <c r="H76" s="26"/>
      <c r="I76" s="26"/>
      <c r="J76" s="26"/>
      <c r="K76" s="26"/>
      <c r="L76" s="26"/>
      <c r="M76" s="26"/>
      <c r="N76" s="26"/>
      <c r="O76" s="26"/>
      <c r="P76" s="26"/>
      <c r="Q76" s="26"/>
      <c r="R76" s="26"/>
      <c r="S76" s="26"/>
      <c r="T76" s="26"/>
      <c r="U76" s="26"/>
      <c r="V76" s="26"/>
      <c r="W76" s="26"/>
      <c r="X76" s="26"/>
      <c r="Y76" s="26"/>
    </row>
    <row r="77" spans="1:25" x14ac:dyDescent="0.3">
      <c r="A77" s="26"/>
      <c r="B77" s="26"/>
      <c r="C77" s="26"/>
      <c r="D77" s="26"/>
      <c r="E77" s="26"/>
      <c r="F77" s="26"/>
      <c r="G77" s="26"/>
      <c r="H77" s="26"/>
      <c r="I77" s="26"/>
      <c r="J77" s="26"/>
      <c r="K77" s="26"/>
      <c r="L77" s="26"/>
      <c r="M77" s="26"/>
      <c r="N77" s="26"/>
      <c r="O77" s="26"/>
      <c r="P77" s="26"/>
      <c r="Q77" s="26"/>
      <c r="R77" s="26"/>
      <c r="S77" s="26"/>
      <c r="T77" s="26"/>
      <c r="U77" s="26"/>
      <c r="V77" s="26"/>
      <c r="W77" s="26"/>
      <c r="X77" s="26"/>
      <c r="Y77" s="26"/>
    </row>
    <row r="78" spans="1:25" x14ac:dyDescent="0.3">
      <c r="A78" s="26"/>
      <c r="B78" s="26"/>
      <c r="C78" s="26"/>
      <c r="D78" s="26"/>
      <c r="E78" s="26"/>
      <c r="F78" s="26"/>
      <c r="G78" s="26"/>
      <c r="H78" s="26"/>
      <c r="I78" s="26"/>
      <c r="J78" s="26"/>
      <c r="K78" s="26"/>
      <c r="L78" s="26"/>
      <c r="M78" s="26"/>
      <c r="N78" s="26"/>
      <c r="O78" s="26"/>
      <c r="P78" s="26"/>
      <c r="Q78" s="26"/>
      <c r="R78" s="26"/>
      <c r="S78" s="26"/>
      <c r="T78" s="26"/>
      <c r="U78" s="26"/>
      <c r="V78" s="26"/>
      <c r="W78" s="26"/>
      <c r="X78" s="26"/>
      <c r="Y78" s="26"/>
    </row>
    <row r="79" spans="1:25" x14ac:dyDescent="0.3">
      <c r="A79" s="26"/>
      <c r="B79" s="26"/>
      <c r="C79" s="26"/>
      <c r="D79" s="26"/>
      <c r="E79" s="26"/>
      <c r="F79" s="26"/>
      <c r="G79" s="26"/>
      <c r="H79" s="26"/>
      <c r="I79" s="26"/>
      <c r="J79" s="26"/>
      <c r="K79" s="26"/>
      <c r="L79" s="26"/>
      <c r="M79" s="26"/>
      <c r="N79" s="26"/>
      <c r="O79" s="26"/>
      <c r="P79" s="26"/>
      <c r="Q79" s="26"/>
      <c r="R79" s="26"/>
      <c r="S79" s="26"/>
      <c r="T79" s="26"/>
      <c r="U79" s="26"/>
      <c r="V79" s="26"/>
      <c r="W79" s="26"/>
      <c r="X79" s="26"/>
      <c r="Y79" s="26"/>
    </row>
    <row r="80" spans="1:25" x14ac:dyDescent="0.3">
      <c r="A80" s="26"/>
      <c r="B80" s="26"/>
      <c r="C80" s="26"/>
      <c r="D80" s="26"/>
      <c r="E80" s="26"/>
      <c r="F80" s="26"/>
      <c r="G80" s="26"/>
      <c r="H80" s="26"/>
      <c r="I80" s="26"/>
      <c r="J80" s="26"/>
      <c r="K80" s="26"/>
      <c r="L80" s="26"/>
      <c r="M80" s="26"/>
      <c r="N80" s="26"/>
      <c r="O80" s="26"/>
      <c r="P80" s="26"/>
      <c r="Q80" s="26"/>
      <c r="R80" s="26"/>
      <c r="S80" s="26"/>
      <c r="T80" s="26"/>
      <c r="U80" s="26"/>
      <c r="V80" s="26"/>
      <c r="W80" s="26"/>
      <c r="X80" s="26"/>
      <c r="Y80" s="26"/>
    </row>
    <row r="81" spans="1:25" x14ac:dyDescent="0.3">
      <c r="A81" s="26"/>
      <c r="B81" s="26"/>
      <c r="C81" s="26"/>
      <c r="D81" s="26"/>
      <c r="E81" s="26"/>
      <c r="F81" s="26"/>
      <c r="G81" s="26"/>
      <c r="H81" s="26"/>
      <c r="I81" s="26"/>
      <c r="J81" s="26"/>
      <c r="K81" s="26"/>
      <c r="L81" s="26"/>
      <c r="M81" s="26"/>
      <c r="N81" s="26"/>
      <c r="O81" s="26"/>
      <c r="P81" s="26"/>
      <c r="Q81" s="26"/>
      <c r="R81" s="26"/>
      <c r="S81" s="26"/>
      <c r="T81" s="26"/>
      <c r="U81" s="26"/>
      <c r="V81" s="26"/>
      <c r="W81" s="26"/>
      <c r="X81" s="26"/>
      <c r="Y81" s="26"/>
    </row>
    <row r="82" spans="1:25" x14ac:dyDescent="0.3">
      <c r="A82" s="26"/>
      <c r="B82" s="26"/>
      <c r="C82" s="26"/>
      <c r="D82" s="26"/>
      <c r="E82" s="26"/>
      <c r="F82" s="26"/>
      <c r="G82" s="26"/>
      <c r="H82" s="26"/>
      <c r="I82" s="26"/>
      <c r="J82" s="26"/>
      <c r="K82" s="26"/>
      <c r="L82" s="26"/>
      <c r="M82" s="26"/>
      <c r="N82" s="26"/>
      <c r="O82" s="26"/>
      <c r="P82" s="26"/>
      <c r="Q82" s="26"/>
      <c r="R82" s="26"/>
      <c r="S82" s="26"/>
      <c r="T82" s="26"/>
      <c r="U82" s="26"/>
      <c r="V82" s="26"/>
      <c r="W82" s="26"/>
      <c r="X82" s="26"/>
      <c r="Y82" s="26"/>
    </row>
    <row r="83" spans="1:25" x14ac:dyDescent="0.3">
      <c r="A83" s="26"/>
      <c r="B83" s="26"/>
      <c r="C83" s="26"/>
      <c r="D83" s="26"/>
      <c r="E83" s="26"/>
      <c r="F83" s="26"/>
      <c r="G83" s="26"/>
      <c r="H83" s="26"/>
      <c r="I83" s="26"/>
      <c r="J83" s="26"/>
      <c r="K83" s="26"/>
      <c r="L83" s="26"/>
      <c r="M83" s="26"/>
      <c r="N83" s="26"/>
      <c r="O83" s="26"/>
      <c r="P83" s="26"/>
      <c r="Q83" s="26"/>
      <c r="R83" s="26"/>
      <c r="S83" s="26"/>
      <c r="T83" s="26"/>
      <c r="U83" s="26"/>
      <c r="V83" s="26"/>
      <c r="W83" s="26"/>
      <c r="X83" s="26"/>
      <c r="Y83" s="26"/>
    </row>
    <row r="84" spans="1:25" x14ac:dyDescent="0.3">
      <c r="A84" s="26"/>
      <c r="B84" s="26"/>
      <c r="C84" s="26"/>
      <c r="D84" s="26"/>
      <c r="E84" s="26"/>
      <c r="F84" s="26"/>
      <c r="G84" s="26"/>
      <c r="H84" s="26"/>
      <c r="I84" s="26"/>
      <c r="J84" s="26"/>
      <c r="K84" s="26"/>
      <c r="L84" s="26"/>
      <c r="M84" s="26"/>
      <c r="N84" s="26"/>
      <c r="O84" s="26"/>
      <c r="P84" s="26"/>
      <c r="Q84" s="26"/>
      <c r="R84" s="26"/>
      <c r="S84" s="26"/>
      <c r="T84" s="26"/>
      <c r="U84" s="26"/>
      <c r="V84" s="26"/>
      <c r="W84" s="26"/>
      <c r="X84" s="26"/>
      <c r="Y84" s="26"/>
    </row>
    <row r="85" spans="1:25" x14ac:dyDescent="0.3">
      <c r="A85" s="26"/>
      <c r="B85" s="26"/>
      <c r="C85" s="26"/>
      <c r="D85" s="26"/>
      <c r="E85" s="26"/>
      <c r="F85" s="26"/>
      <c r="G85" s="26"/>
      <c r="H85" s="26"/>
      <c r="I85" s="26"/>
      <c r="J85" s="26"/>
      <c r="K85" s="26"/>
      <c r="L85" s="26"/>
      <c r="M85" s="26"/>
      <c r="N85" s="26"/>
      <c r="O85" s="26"/>
      <c r="P85" s="26"/>
      <c r="Q85" s="26"/>
      <c r="R85" s="26"/>
      <c r="S85" s="26"/>
      <c r="T85" s="26"/>
      <c r="U85" s="26"/>
      <c r="V85" s="26"/>
      <c r="W85" s="26"/>
      <c r="X85" s="26"/>
      <c r="Y85" s="26"/>
    </row>
    <row r="86" spans="1:25" x14ac:dyDescent="0.3">
      <c r="A86" s="26"/>
      <c r="B86" s="26"/>
      <c r="C86" s="26"/>
      <c r="D86" s="26"/>
      <c r="E86" s="26"/>
      <c r="F86" s="26"/>
      <c r="G86" s="26"/>
      <c r="H86" s="26"/>
      <c r="I86" s="26"/>
      <c r="J86" s="26"/>
      <c r="K86" s="26"/>
      <c r="L86" s="26"/>
      <c r="M86" s="26"/>
      <c r="N86" s="26"/>
      <c r="O86" s="26"/>
      <c r="P86" s="26"/>
      <c r="Q86" s="26"/>
      <c r="R86" s="26"/>
      <c r="S86" s="26"/>
      <c r="T86" s="26"/>
      <c r="U86" s="26"/>
      <c r="V86" s="26"/>
      <c r="W86" s="26"/>
      <c r="X86" s="26"/>
      <c r="Y86" s="26"/>
    </row>
    <row r="87" spans="1:25" x14ac:dyDescent="0.3">
      <c r="A87" s="26"/>
      <c r="B87" s="26"/>
      <c r="C87" s="26"/>
      <c r="D87" s="26"/>
      <c r="E87" s="26"/>
      <c r="F87" s="26"/>
      <c r="G87" s="26"/>
      <c r="H87" s="26"/>
      <c r="I87" s="26"/>
      <c r="J87" s="26"/>
      <c r="K87" s="26"/>
      <c r="L87" s="26"/>
      <c r="M87" s="26"/>
      <c r="N87" s="26"/>
      <c r="O87" s="26"/>
      <c r="P87" s="26"/>
      <c r="Q87" s="26"/>
      <c r="R87" s="26"/>
      <c r="S87" s="26"/>
      <c r="T87" s="26"/>
      <c r="U87" s="26"/>
      <c r="V87" s="26"/>
      <c r="W87" s="26"/>
      <c r="X87" s="26"/>
      <c r="Y87" s="26"/>
    </row>
    <row r="88" spans="1:25" x14ac:dyDescent="0.3">
      <c r="A88" s="26"/>
      <c r="B88" s="26"/>
      <c r="C88" s="26"/>
      <c r="D88" s="26"/>
      <c r="E88" s="26"/>
      <c r="F88" s="26"/>
      <c r="G88" s="26"/>
      <c r="H88" s="26"/>
      <c r="I88" s="26"/>
      <c r="J88" s="26"/>
      <c r="K88" s="26"/>
      <c r="L88" s="26"/>
      <c r="M88" s="26"/>
      <c r="N88" s="26"/>
      <c r="O88" s="26"/>
      <c r="P88" s="26"/>
      <c r="Q88" s="26"/>
      <c r="R88" s="26"/>
      <c r="S88" s="26"/>
      <c r="T88" s="26"/>
      <c r="U88" s="26"/>
      <c r="V88" s="26"/>
      <c r="W88" s="26"/>
      <c r="X88" s="26"/>
      <c r="Y88" s="26"/>
    </row>
    <row r="89" spans="1:25" x14ac:dyDescent="0.3">
      <c r="A89" s="26"/>
      <c r="B89" s="26"/>
      <c r="C89" s="26"/>
      <c r="D89" s="26"/>
      <c r="E89" s="26"/>
      <c r="F89" s="26"/>
      <c r="G89" s="26"/>
      <c r="H89" s="26"/>
      <c r="I89" s="26"/>
      <c r="J89" s="26"/>
      <c r="K89" s="26"/>
      <c r="L89" s="26"/>
      <c r="M89" s="26"/>
      <c r="N89" s="26"/>
      <c r="O89" s="26"/>
      <c r="P89" s="26"/>
      <c r="Q89" s="26"/>
      <c r="R89" s="26"/>
      <c r="S89" s="26"/>
      <c r="T89" s="26"/>
      <c r="U89" s="26"/>
      <c r="V89" s="26"/>
      <c r="W89" s="26"/>
      <c r="X89" s="26"/>
      <c r="Y89" s="26"/>
    </row>
    <row r="90" spans="1:25" x14ac:dyDescent="0.3">
      <c r="A90" s="26"/>
      <c r="B90" s="26"/>
      <c r="C90" s="26"/>
      <c r="D90" s="26"/>
      <c r="E90" s="26"/>
      <c r="F90" s="26"/>
      <c r="G90" s="26"/>
      <c r="H90" s="26"/>
      <c r="I90" s="26"/>
      <c r="J90" s="26"/>
      <c r="K90" s="26"/>
      <c r="L90" s="26"/>
      <c r="M90" s="26"/>
      <c r="N90" s="26"/>
      <c r="O90" s="26"/>
      <c r="P90" s="26"/>
      <c r="Q90" s="26"/>
      <c r="R90" s="26"/>
      <c r="S90" s="26"/>
      <c r="T90" s="26"/>
      <c r="U90" s="26"/>
      <c r="V90" s="26"/>
      <c r="W90" s="26"/>
      <c r="X90" s="26"/>
      <c r="Y90" s="26"/>
    </row>
    <row r="91" spans="1:25" x14ac:dyDescent="0.3">
      <c r="A91" s="26"/>
      <c r="B91" s="26"/>
      <c r="C91" s="26"/>
      <c r="D91" s="26"/>
      <c r="E91" s="26"/>
      <c r="F91" s="26"/>
      <c r="G91" s="26"/>
      <c r="H91" s="26"/>
      <c r="I91" s="26"/>
      <c r="J91" s="26"/>
      <c r="K91" s="26"/>
      <c r="L91" s="26"/>
      <c r="M91" s="26"/>
      <c r="N91" s="26"/>
      <c r="O91" s="26"/>
      <c r="P91" s="26"/>
      <c r="Q91" s="26"/>
      <c r="R91" s="26"/>
      <c r="S91" s="26"/>
      <c r="T91" s="26"/>
      <c r="U91" s="26"/>
      <c r="V91" s="26"/>
      <c r="W91" s="26"/>
      <c r="X91" s="26"/>
      <c r="Y91" s="26"/>
    </row>
    <row r="92" spans="1:25" x14ac:dyDescent="0.3">
      <c r="A92" s="26"/>
      <c r="B92" s="26"/>
      <c r="C92" s="26"/>
      <c r="D92" s="26"/>
      <c r="E92" s="26"/>
      <c r="F92" s="26"/>
      <c r="G92" s="26"/>
      <c r="H92" s="26"/>
      <c r="I92" s="26"/>
      <c r="J92" s="26"/>
      <c r="K92" s="26"/>
      <c r="L92" s="26"/>
      <c r="M92" s="26"/>
      <c r="N92" s="26"/>
      <c r="O92" s="26"/>
      <c r="P92" s="26"/>
      <c r="Q92" s="26"/>
      <c r="R92" s="26"/>
      <c r="S92" s="26"/>
      <c r="T92" s="26"/>
      <c r="U92" s="26"/>
      <c r="V92" s="26"/>
      <c r="W92" s="26"/>
      <c r="X92" s="26"/>
      <c r="Y92" s="26"/>
    </row>
    <row r="93" spans="1:25" x14ac:dyDescent="0.3">
      <c r="A93" s="26"/>
      <c r="B93" s="26"/>
      <c r="C93" s="26"/>
      <c r="D93" s="26"/>
      <c r="E93" s="26"/>
      <c r="F93" s="26"/>
      <c r="G93" s="26"/>
      <c r="H93" s="26"/>
      <c r="I93" s="26"/>
      <c r="J93" s="26"/>
      <c r="K93" s="26"/>
      <c r="L93" s="26"/>
      <c r="M93" s="26"/>
      <c r="N93" s="26"/>
      <c r="O93" s="26"/>
      <c r="P93" s="26"/>
      <c r="Q93" s="26"/>
      <c r="R93" s="26"/>
      <c r="S93" s="26"/>
      <c r="T93" s="26"/>
      <c r="U93" s="26"/>
      <c r="V93" s="26"/>
      <c r="W93" s="26"/>
      <c r="X93" s="26"/>
      <c r="Y93" s="26"/>
    </row>
    <row r="94" spans="1:25" x14ac:dyDescent="0.3">
      <c r="A94" s="26"/>
      <c r="B94" s="26"/>
      <c r="C94" s="26"/>
      <c r="D94" s="26"/>
      <c r="E94" s="26"/>
      <c r="F94" s="26"/>
      <c r="G94" s="26"/>
      <c r="H94" s="26"/>
      <c r="I94" s="26"/>
      <c r="J94" s="26"/>
      <c r="K94" s="26"/>
      <c r="L94" s="26"/>
      <c r="M94" s="26"/>
      <c r="N94" s="26"/>
      <c r="O94" s="26"/>
      <c r="P94" s="26"/>
      <c r="Q94" s="26"/>
      <c r="R94" s="26"/>
      <c r="S94" s="26"/>
      <c r="T94" s="26"/>
      <c r="U94" s="26"/>
      <c r="V94" s="26"/>
      <c r="W94" s="26"/>
      <c r="X94" s="26"/>
      <c r="Y94" s="26"/>
    </row>
    <row r="95" spans="1:25" x14ac:dyDescent="0.3">
      <c r="A95" s="26"/>
      <c r="B95" s="26"/>
      <c r="C95" s="26"/>
      <c r="D95" s="26"/>
      <c r="E95" s="26"/>
      <c r="F95" s="26"/>
      <c r="G95" s="26"/>
      <c r="H95" s="26"/>
      <c r="I95" s="26"/>
      <c r="J95" s="26"/>
      <c r="K95" s="26"/>
      <c r="L95" s="26"/>
      <c r="M95" s="26"/>
      <c r="N95" s="26"/>
      <c r="O95" s="26"/>
      <c r="P95" s="26"/>
      <c r="Q95" s="26"/>
      <c r="R95" s="26"/>
      <c r="S95" s="26"/>
      <c r="T95" s="26"/>
      <c r="U95" s="26"/>
      <c r="V95" s="26"/>
      <c r="W95" s="26"/>
      <c r="X95" s="26"/>
      <c r="Y95" s="26"/>
    </row>
    <row r="96" spans="1:25" x14ac:dyDescent="0.3">
      <c r="A96" s="26"/>
      <c r="B96" s="26"/>
      <c r="C96" s="26"/>
      <c r="D96" s="26"/>
      <c r="E96" s="26"/>
      <c r="F96" s="26"/>
      <c r="G96" s="26"/>
      <c r="H96" s="26"/>
      <c r="I96" s="26"/>
      <c r="J96" s="26"/>
      <c r="K96" s="26"/>
      <c r="L96" s="26"/>
      <c r="M96" s="26"/>
      <c r="N96" s="26"/>
      <c r="O96" s="26"/>
      <c r="P96" s="26"/>
      <c r="Q96" s="26"/>
      <c r="R96" s="26"/>
      <c r="S96" s="26"/>
      <c r="T96" s="26"/>
      <c r="U96" s="26"/>
      <c r="V96" s="26"/>
      <c r="W96" s="26"/>
      <c r="X96" s="26"/>
      <c r="Y96" s="26"/>
    </row>
    <row r="97" spans="1:25" x14ac:dyDescent="0.3">
      <c r="A97" s="26"/>
      <c r="B97" s="26"/>
      <c r="C97" s="26"/>
      <c r="D97" s="26"/>
      <c r="E97" s="26"/>
      <c r="F97" s="26"/>
      <c r="G97" s="26"/>
      <c r="H97" s="26"/>
      <c r="I97" s="26"/>
      <c r="J97" s="26"/>
      <c r="K97" s="26"/>
      <c r="L97" s="26"/>
      <c r="M97" s="26"/>
      <c r="N97" s="26"/>
      <c r="O97" s="26"/>
      <c r="P97" s="26"/>
      <c r="Q97" s="26"/>
      <c r="R97" s="26"/>
      <c r="S97" s="26"/>
      <c r="T97" s="26"/>
      <c r="U97" s="26"/>
      <c r="V97" s="26"/>
      <c r="W97" s="26"/>
      <c r="X97" s="26"/>
      <c r="Y97" s="26"/>
    </row>
    <row r="98" spans="1:25" x14ac:dyDescent="0.3">
      <c r="A98" s="26"/>
      <c r="B98" s="26"/>
      <c r="C98" s="26"/>
      <c r="D98" s="26"/>
      <c r="E98" s="26"/>
      <c r="F98" s="26"/>
      <c r="G98" s="26"/>
      <c r="H98" s="26"/>
      <c r="I98" s="26"/>
      <c r="J98" s="26"/>
      <c r="K98" s="26"/>
      <c r="L98" s="26"/>
      <c r="M98" s="26"/>
      <c r="N98" s="26"/>
      <c r="O98" s="26"/>
      <c r="P98" s="26"/>
      <c r="Q98" s="26"/>
      <c r="R98" s="26"/>
      <c r="S98" s="26"/>
      <c r="T98" s="26"/>
      <c r="U98" s="26"/>
      <c r="V98" s="26"/>
      <c r="W98" s="26"/>
      <c r="X98" s="26"/>
      <c r="Y98" s="26"/>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2E161-D4B8-4C1B-A31E-EB2D155D012E}">
  <dimension ref="A2:C133"/>
  <sheetViews>
    <sheetView showGridLines="0" topLeftCell="A122" workbookViewId="0">
      <selection activeCell="D23" sqref="D23"/>
    </sheetView>
  </sheetViews>
  <sheetFormatPr defaultRowHeight="14" x14ac:dyDescent="0.3"/>
  <cols>
    <col min="1" max="1" width="12.75" bestFit="1" customWidth="1"/>
    <col min="2" max="3" width="20.58203125" bestFit="1" customWidth="1"/>
  </cols>
  <sheetData>
    <row r="2" spans="1:3" x14ac:dyDescent="0.3">
      <c r="A2" s="18" t="s">
        <v>8</v>
      </c>
      <c r="B2" s="18"/>
    </row>
    <row r="3" spans="1:3" x14ac:dyDescent="0.3">
      <c r="A3" s="16" t="s">
        <v>17</v>
      </c>
      <c r="B3" s="19" t="s">
        <v>19</v>
      </c>
      <c r="C3" s="19" t="s">
        <v>20</v>
      </c>
    </row>
    <row r="4" spans="1:3" x14ac:dyDescent="0.3">
      <c r="A4" s="17">
        <v>10</v>
      </c>
      <c r="B4" s="15">
        <v>25155</v>
      </c>
      <c r="C4" s="15">
        <v>4746</v>
      </c>
    </row>
    <row r="5" spans="1:3" x14ac:dyDescent="0.3">
      <c r="A5" s="17">
        <v>11</v>
      </c>
      <c r="B5" s="15">
        <v>33307</v>
      </c>
      <c r="C5" s="15">
        <v>5925</v>
      </c>
    </row>
    <row r="6" spans="1:3" x14ac:dyDescent="0.3">
      <c r="A6" s="17">
        <v>12</v>
      </c>
      <c r="B6" s="15">
        <v>29443</v>
      </c>
      <c r="C6" s="15">
        <v>5310</v>
      </c>
    </row>
    <row r="7" spans="1:3" x14ac:dyDescent="0.3">
      <c r="A7" s="17">
        <v>13</v>
      </c>
      <c r="B7" s="15">
        <v>29914</v>
      </c>
      <c r="C7" s="15">
        <v>5999</v>
      </c>
    </row>
    <row r="8" spans="1:3" x14ac:dyDescent="0.3">
      <c r="A8" s="17">
        <v>14</v>
      </c>
      <c r="B8" s="15">
        <v>25753</v>
      </c>
      <c r="C8" s="15">
        <v>6416</v>
      </c>
    </row>
    <row r="9" spans="1:3" x14ac:dyDescent="0.3">
      <c r="A9" s="17" t="s">
        <v>18</v>
      </c>
      <c r="B9" s="15">
        <v>143572</v>
      </c>
      <c r="C9" s="15">
        <v>28396</v>
      </c>
    </row>
    <row r="17" spans="1:3" x14ac:dyDescent="0.3">
      <c r="A17" s="20" t="s">
        <v>12</v>
      </c>
      <c r="B17" s="20"/>
    </row>
    <row r="18" spans="1:3" x14ac:dyDescent="0.3">
      <c r="A18" s="16" t="s">
        <v>17</v>
      </c>
      <c r="B18" s="19" t="s">
        <v>19</v>
      </c>
      <c r="C18" s="19" t="s">
        <v>20</v>
      </c>
    </row>
    <row r="19" spans="1:3" x14ac:dyDescent="0.3">
      <c r="A19" s="17">
        <v>10</v>
      </c>
      <c r="B19" s="15">
        <v>624</v>
      </c>
      <c r="C19" s="15">
        <v>484</v>
      </c>
    </row>
    <row r="20" spans="1:3" x14ac:dyDescent="0.3">
      <c r="A20" s="17">
        <v>11</v>
      </c>
      <c r="B20" s="15">
        <v>478</v>
      </c>
      <c r="C20" s="15">
        <v>505</v>
      </c>
    </row>
    <row r="21" spans="1:3" x14ac:dyDescent="0.3">
      <c r="A21" s="17">
        <v>12</v>
      </c>
      <c r="B21" s="15">
        <v>533</v>
      </c>
      <c r="C21" s="15">
        <v>437</v>
      </c>
    </row>
    <row r="22" spans="1:3" x14ac:dyDescent="0.3">
      <c r="A22" s="17">
        <v>13</v>
      </c>
      <c r="B22" s="15">
        <v>663</v>
      </c>
      <c r="C22" s="15">
        <v>644</v>
      </c>
    </row>
    <row r="23" spans="1:3" x14ac:dyDescent="0.3">
      <c r="A23" s="17">
        <v>14</v>
      </c>
      <c r="B23" s="15">
        <v>1474</v>
      </c>
      <c r="C23" s="15">
        <v>866</v>
      </c>
    </row>
    <row r="24" spans="1:3" x14ac:dyDescent="0.3">
      <c r="A24" s="17" t="s">
        <v>18</v>
      </c>
      <c r="B24" s="15">
        <v>3772</v>
      </c>
      <c r="C24" s="15">
        <v>2936</v>
      </c>
    </row>
    <row r="33" spans="1:3" x14ac:dyDescent="0.3">
      <c r="A33" s="20" t="s">
        <v>25</v>
      </c>
      <c r="B33" s="20"/>
    </row>
    <row r="34" spans="1:3" x14ac:dyDescent="0.3">
      <c r="A34" s="16" t="s">
        <v>17</v>
      </c>
      <c r="B34" t="s">
        <v>19</v>
      </c>
      <c r="C34" t="s">
        <v>20</v>
      </c>
    </row>
    <row r="35" spans="1:3" x14ac:dyDescent="0.3">
      <c r="A35" s="17">
        <v>9</v>
      </c>
      <c r="B35" s="15">
        <v>4938</v>
      </c>
      <c r="C35" s="15">
        <v>970</v>
      </c>
    </row>
    <row r="36" spans="1:3" x14ac:dyDescent="0.3">
      <c r="A36" s="17">
        <v>10</v>
      </c>
      <c r="B36" s="15">
        <v>1230</v>
      </c>
      <c r="C36" s="15">
        <v>315</v>
      </c>
    </row>
    <row r="37" spans="1:3" x14ac:dyDescent="0.3">
      <c r="A37" s="17">
        <v>11</v>
      </c>
      <c r="B37" s="15">
        <v>3562</v>
      </c>
      <c r="C37" s="15"/>
    </row>
    <row r="38" spans="1:3" x14ac:dyDescent="0.3">
      <c r="A38" s="17">
        <v>12</v>
      </c>
      <c r="B38" s="15">
        <v>0</v>
      </c>
      <c r="C38" s="15"/>
    </row>
    <row r="39" spans="1:3" x14ac:dyDescent="0.3">
      <c r="A39" s="17">
        <v>13</v>
      </c>
      <c r="B39" s="15">
        <v>0</v>
      </c>
      <c r="C39" s="15">
        <v>0</v>
      </c>
    </row>
    <row r="40" spans="1:3" x14ac:dyDescent="0.3">
      <c r="A40" s="17">
        <v>14</v>
      </c>
      <c r="B40" s="15">
        <v>5443</v>
      </c>
      <c r="C40" s="15"/>
    </row>
    <row r="41" spans="1:3" x14ac:dyDescent="0.3">
      <c r="A41" s="17" t="s">
        <v>18</v>
      </c>
      <c r="B41" s="15">
        <v>15173</v>
      </c>
      <c r="C41" s="15">
        <v>1285</v>
      </c>
    </row>
    <row r="52" spans="1:3" x14ac:dyDescent="0.3">
      <c r="A52" s="20" t="s">
        <v>11</v>
      </c>
    </row>
    <row r="53" spans="1:3" x14ac:dyDescent="0.3">
      <c r="A53" s="16" t="s">
        <v>17</v>
      </c>
      <c r="B53" t="s">
        <v>19</v>
      </c>
      <c r="C53" t="s">
        <v>20</v>
      </c>
    </row>
    <row r="54" spans="1:3" x14ac:dyDescent="0.3">
      <c r="A54" s="17">
        <v>1</v>
      </c>
      <c r="B54" s="15"/>
      <c r="C54" s="15"/>
    </row>
    <row r="55" spans="1:3" x14ac:dyDescent="0.3">
      <c r="A55" s="17">
        <v>2</v>
      </c>
      <c r="B55" s="15"/>
      <c r="C55" s="15"/>
    </row>
    <row r="56" spans="1:3" x14ac:dyDescent="0.3">
      <c r="A56" s="17">
        <v>3</v>
      </c>
      <c r="B56" s="15"/>
      <c r="C56" s="15"/>
    </row>
    <row r="57" spans="1:3" x14ac:dyDescent="0.3">
      <c r="A57" s="17">
        <v>4</v>
      </c>
      <c r="B57" s="15"/>
      <c r="C57" s="15"/>
    </row>
    <row r="58" spans="1:3" x14ac:dyDescent="0.3">
      <c r="A58" s="17">
        <v>5</v>
      </c>
      <c r="B58" s="15"/>
      <c r="C58" s="15"/>
    </row>
    <row r="59" spans="1:3" x14ac:dyDescent="0.3">
      <c r="A59" s="17">
        <v>6</v>
      </c>
      <c r="B59" s="15"/>
      <c r="C59" s="15"/>
    </row>
    <row r="60" spans="1:3" x14ac:dyDescent="0.3">
      <c r="A60" s="17">
        <v>7</v>
      </c>
      <c r="B60" s="15"/>
      <c r="C60" s="15"/>
    </row>
    <row r="61" spans="1:3" x14ac:dyDescent="0.3">
      <c r="A61" s="17">
        <v>8</v>
      </c>
      <c r="B61" s="15"/>
      <c r="C61" s="15"/>
    </row>
    <row r="62" spans="1:3" x14ac:dyDescent="0.3">
      <c r="A62" s="17">
        <v>9</v>
      </c>
      <c r="B62" s="15"/>
      <c r="C62" s="15"/>
    </row>
    <row r="63" spans="1:3" x14ac:dyDescent="0.3">
      <c r="A63" s="17">
        <v>10</v>
      </c>
      <c r="B63" s="15"/>
      <c r="C63" s="15"/>
    </row>
    <row r="64" spans="1:3" x14ac:dyDescent="0.3">
      <c r="A64" s="17" t="s">
        <v>33</v>
      </c>
      <c r="B64" s="15"/>
      <c r="C64" s="15"/>
    </row>
    <row r="65" spans="1:3" x14ac:dyDescent="0.3">
      <c r="A65" s="17" t="s">
        <v>18</v>
      </c>
      <c r="B65" s="15"/>
      <c r="C65" s="15"/>
    </row>
    <row r="73" spans="1:3" x14ac:dyDescent="0.3">
      <c r="A73" s="20" t="s">
        <v>10</v>
      </c>
    </row>
    <row r="74" spans="1:3" x14ac:dyDescent="0.3">
      <c r="A74" s="16" t="s">
        <v>17</v>
      </c>
      <c r="B74" t="s">
        <v>26</v>
      </c>
      <c r="C74" t="s">
        <v>27</v>
      </c>
    </row>
    <row r="75" spans="1:3" x14ac:dyDescent="0.3">
      <c r="A75" s="17">
        <v>10</v>
      </c>
      <c r="B75" s="15">
        <v>4512</v>
      </c>
      <c r="C75" s="15">
        <v>0</v>
      </c>
    </row>
    <row r="76" spans="1:3" x14ac:dyDescent="0.3">
      <c r="A76" s="17">
        <v>11</v>
      </c>
      <c r="B76" s="15">
        <v>3661</v>
      </c>
      <c r="C76" s="15">
        <v>1689</v>
      </c>
    </row>
    <row r="77" spans="1:3" x14ac:dyDescent="0.3">
      <c r="A77" s="17">
        <v>12</v>
      </c>
      <c r="B77" s="15">
        <v>2326</v>
      </c>
      <c r="C77" s="15">
        <v>1165</v>
      </c>
    </row>
    <row r="78" spans="1:3" x14ac:dyDescent="0.3">
      <c r="A78" s="17">
        <v>13</v>
      </c>
      <c r="B78" s="15">
        <v>2116</v>
      </c>
      <c r="C78" s="15">
        <v>1992</v>
      </c>
    </row>
    <row r="79" spans="1:3" x14ac:dyDescent="0.3">
      <c r="A79" s="17">
        <v>14</v>
      </c>
      <c r="B79" s="15">
        <v>2099</v>
      </c>
      <c r="C79" s="15">
        <v>1744</v>
      </c>
    </row>
    <row r="80" spans="1:3" x14ac:dyDescent="0.3">
      <c r="A80" s="17" t="s">
        <v>18</v>
      </c>
      <c r="B80" s="15">
        <v>14714</v>
      </c>
      <c r="C80" s="15">
        <v>6590</v>
      </c>
    </row>
    <row r="91" spans="1:3" x14ac:dyDescent="0.3">
      <c r="A91" s="20" t="s">
        <v>9</v>
      </c>
    </row>
    <row r="92" spans="1:3" x14ac:dyDescent="0.3">
      <c r="A92" s="16" t="s">
        <v>17</v>
      </c>
      <c r="B92" t="s">
        <v>26</v>
      </c>
      <c r="C92" t="s">
        <v>27</v>
      </c>
    </row>
    <row r="93" spans="1:3" x14ac:dyDescent="0.3">
      <c r="A93" s="17">
        <v>9</v>
      </c>
      <c r="B93" s="15">
        <v>17063</v>
      </c>
      <c r="C93" s="15">
        <v>6397</v>
      </c>
    </row>
    <row r="94" spans="1:3" x14ac:dyDescent="0.3">
      <c r="A94" s="17">
        <v>10</v>
      </c>
      <c r="B94" s="15">
        <v>14804</v>
      </c>
      <c r="C94" s="15">
        <v>5533</v>
      </c>
    </row>
    <row r="95" spans="1:3" x14ac:dyDescent="0.3">
      <c r="A95" s="17">
        <v>11</v>
      </c>
      <c r="B95" s="15">
        <v>16569</v>
      </c>
      <c r="C95" s="15">
        <v>5894</v>
      </c>
    </row>
    <row r="96" spans="1:3" x14ac:dyDescent="0.3">
      <c r="A96" s="17">
        <v>13</v>
      </c>
      <c r="B96" s="15">
        <v>12573</v>
      </c>
      <c r="C96" s="15">
        <v>6716</v>
      </c>
    </row>
    <row r="97" spans="1:3" x14ac:dyDescent="0.3">
      <c r="A97" s="17">
        <v>14</v>
      </c>
      <c r="B97" s="15">
        <v>17956</v>
      </c>
      <c r="C97" s="15">
        <v>6895</v>
      </c>
    </row>
    <row r="98" spans="1:3" x14ac:dyDescent="0.3">
      <c r="A98" s="17" t="s">
        <v>18</v>
      </c>
      <c r="B98" s="15">
        <v>78965</v>
      </c>
      <c r="C98" s="15">
        <v>31435</v>
      </c>
    </row>
    <row r="108" spans="1:3" x14ac:dyDescent="0.3">
      <c r="A108" s="20" t="s">
        <v>15</v>
      </c>
    </row>
    <row r="109" spans="1:3" x14ac:dyDescent="0.3">
      <c r="A109" s="16" t="s">
        <v>17</v>
      </c>
      <c r="B109" t="s">
        <v>26</v>
      </c>
      <c r="C109" t="s">
        <v>27</v>
      </c>
    </row>
    <row r="110" spans="1:3" x14ac:dyDescent="0.3">
      <c r="A110" s="17">
        <v>9</v>
      </c>
      <c r="B110" s="15">
        <v>1938</v>
      </c>
      <c r="C110" s="15">
        <v>328</v>
      </c>
    </row>
    <row r="111" spans="1:3" x14ac:dyDescent="0.3">
      <c r="A111" s="17">
        <v>10</v>
      </c>
      <c r="B111" s="15">
        <v>1426</v>
      </c>
      <c r="C111" s="15">
        <v>841</v>
      </c>
    </row>
    <row r="112" spans="1:3" x14ac:dyDescent="0.3">
      <c r="A112" s="17">
        <v>11</v>
      </c>
      <c r="B112" s="15">
        <v>1311</v>
      </c>
      <c r="C112" s="15">
        <v>427</v>
      </c>
    </row>
    <row r="113" spans="1:3" x14ac:dyDescent="0.3">
      <c r="A113" s="17">
        <v>12</v>
      </c>
      <c r="B113" s="15">
        <v>1613</v>
      </c>
      <c r="C113" s="15">
        <v>751</v>
      </c>
    </row>
    <row r="114" spans="1:3" x14ac:dyDescent="0.3">
      <c r="A114" s="17">
        <v>13</v>
      </c>
      <c r="B114" s="15">
        <v>1630</v>
      </c>
      <c r="C114" s="15">
        <v>867</v>
      </c>
    </row>
    <row r="115" spans="1:3" x14ac:dyDescent="0.3">
      <c r="A115" s="17">
        <v>14</v>
      </c>
      <c r="B115" s="15">
        <v>1189</v>
      </c>
      <c r="C115" s="15">
        <v>1425</v>
      </c>
    </row>
    <row r="116" spans="1:3" x14ac:dyDescent="0.3">
      <c r="A116" s="17" t="s">
        <v>18</v>
      </c>
      <c r="B116" s="15">
        <v>9107</v>
      </c>
      <c r="C116" s="15">
        <v>4639</v>
      </c>
    </row>
    <row r="125" spans="1:3" x14ac:dyDescent="0.3">
      <c r="A125" s="20" t="s">
        <v>16</v>
      </c>
    </row>
    <row r="126" spans="1:3" x14ac:dyDescent="0.3">
      <c r="A126" s="16" t="s">
        <v>17</v>
      </c>
      <c r="B126" t="s">
        <v>26</v>
      </c>
      <c r="C126" t="s">
        <v>27</v>
      </c>
    </row>
    <row r="127" spans="1:3" x14ac:dyDescent="0.3">
      <c r="A127" s="17">
        <v>9</v>
      </c>
      <c r="B127" s="15">
        <v>1082</v>
      </c>
      <c r="C127" s="15">
        <v>1078</v>
      </c>
    </row>
    <row r="128" spans="1:3" x14ac:dyDescent="0.3">
      <c r="A128" s="17">
        <v>10</v>
      </c>
      <c r="B128" s="15">
        <v>296</v>
      </c>
      <c r="C128" s="15">
        <v>0</v>
      </c>
    </row>
    <row r="129" spans="1:3" x14ac:dyDescent="0.3">
      <c r="A129" s="17">
        <v>11</v>
      </c>
      <c r="B129" s="15">
        <v>485</v>
      </c>
      <c r="C129" s="15">
        <v>169</v>
      </c>
    </row>
    <row r="130" spans="1:3" x14ac:dyDescent="0.3">
      <c r="A130" s="17">
        <v>12</v>
      </c>
      <c r="B130" s="15">
        <v>152</v>
      </c>
      <c r="C130" s="15">
        <v>186</v>
      </c>
    </row>
    <row r="131" spans="1:3" x14ac:dyDescent="0.3">
      <c r="A131" s="17">
        <v>13</v>
      </c>
      <c r="B131" s="15">
        <v>10</v>
      </c>
      <c r="C131" s="15">
        <v>27</v>
      </c>
    </row>
    <row r="132" spans="1:3" x14ac:dyDescent="0.3">
      <c r="A132" s="17">
        <v>14</v>
      </c>
      <c r="B132" s="15">
        <v>0</v>
      </c>
      <c r="C132" s="15"/>
    </row>
    <row r="133" spans="1:3" x14ac:dyDescent="0.3">
      <c r="A133" s="17" t="s">
        <v>18</v>
      </c>
      <c r="B133" s="15">
        <v>2025</v>
      </c>
      <c r="C133" s="15">
        <v>1460</v>
      </c>
    </row>
  </sheetData>
  <pageMargins left="0.7" right="0.7" top="0.75" bottom="0.75" header="0.3" footer="0.3"/>
  <pageSetup orientation="portrait" r:id="rId9"/>
  <drawing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171BB-CC5D-42A2-90BC-EFAB9E840BAC}">
  <dimension ref="A2:C130"/>
  <sheetViews>
    <sheetView showGridLines="0" topLeftCell="A121" workbookViewId="0">
      <selection activeCell="A70" sqref="A70"/>
    </sheetView>
  </sheetViews>
  <sheetFormatPr defaultRowHeight="14" x14ac:dyDescent="0.3"/>
  <cols>
    <col min="1" max="1" width="12.75" bestFit="1" customWidth="1"/>
    <col min="2" max="3" width="17.83203125" bestFit="1" customWidth="1"/>
  </cols>
  <sheetData>
    <row r="2" spans="1:3" x14ac:dyDescent="0.3">
      <c r="A2" s="18" t="s">
        <v>8</v>
      </c>
      <c r="B2" s="18"/>
    </row>
    <row r="3" spans="1:3" x14ac:dyDescent="0.3">
      <c r="A3" s="16" t="s">
        <v>17</v>
      </c>
      <c r="B3" t="s">
        <v>21</v>
      </c>
      <c r="C3" t="s">
        <v>22</v>
      </c>
    </row>
    <row r="4" spans="1:3" x14ac:dyDescent="0.3">
      <c r="A4" s="17">
        <v>10</v>
      </c>
      <c r="B4" s="15">
        <v>537.79</v>
      </c>
      <c r="C4" s="15">
        <v>59.05</v>
      </c>
    </row>
    <row r="5" spans="1:3" x14ac:dyDescent="0.3">
      <c r="A5" s="17">
        <v>11</v>
      </c>
      <c r="B5" s="15">
        <v>620.53</v>
      </c>
      <c r="C5" s="15">
        <v>64.64</v>
      </c>
    </row>
    <row r="6" spans="1:3" x14ac:dyDescent="0.3">
      <c r="A6" s="17">
        <v>12</v>
      </c>
      <c r="B6" s="15">
        <v>551.41999999999996</v>
      </c>
      <c r="C6" s="15">
        <v>69.44</v>
      </c>
    </row>
    <row r="7" spans="1:3" x14ac:dyDescent="0.3">
      <c r="A7" s="17">
        <v>13</v>
      </c>
      <c r="B7" s="15">
        <v>533.33000000000004</v>
      </c>
      <c r="C7" s="15">
        <v>79.77</v>
      </c>
    </row>
    <row r="8" spans="1:3" x14ac:dyDescent="0.3">
      <c r="A8" s="17">
        <v>14</v>
      </c>
      <c r="B8" s="15">
        <v>479.96</v>
      </c>
      <c r="C8" s="15">
        <v>90.27</v>
      </c>
    </row>
    <row r="9" spans="1:3" x14ac:dyDescent="0.3">
      <c r="A9" s="17" t="s">
        <v>18</v>
      </c>
      <c r="B9" s="15">
        <v>2723.0299999999997</v>
      </c>
      <c r="C9" s="15">
        <v>363.16999999999996</v>
      </c>
    </row>
    <row r="17" spans="1:3" x14ac:dyDescent="0.3">
      <c r="A17" s="20" t="s">
        <v>12</v>
      </c>
      <c r="B17" s="20"/>
    </row>
    <row r="18" spans="1:3" x14ac:dyDescent="0.3">
      <c r="A18" s="16" t="s">
        <v>17</v>
      </c>
      <c r="B18" t="s">
        <v>21</v>
      </c>
      <c r="C18" t="s">
        <v>22</v>
      </c>
    </row>
    <row r="19" spans="1:3" x14ac:dyDescent="0.3">
      <c r="A19" s="17">
        <v>10</v>
      </c>
      <c r="B19" s="15">
        <v>161.69</v>
      </c>
      <c r="C19" s="15">
        <v>85.76</v>
      </c>
    </row>
    <row r="20" spans="1:3" x14ac:dyDescent="0.3">
      <c r="A20" s="17">
        <v>11</v>
      </c>
      <c r="B20" s="15">
        <v>138.83000000000001</v>
      </c>
      <c r="C20" s="15">
        <v>73.88</v>
      </c>
    </row>
    <row r="21" spans="1:3" x14ac:dyDescent="0.3">
      <c r="A21" s="17">
        <v>12</v>
      </c>
      <c r="B21" s="15">
        <v>131.09</v>
      </c>
      <c r="C21" s="15">
        <v>82.22</v>
      </c>
    </row>
    <row r="22" spans="1:3" x14ac:dyDescent="0.3">
      <c r="A22" s="17">
        <v>13</v>
      </c>
      <c r="B22" s="15">
        <v>169.01</v>
      </c>
      <c r="C22" s="15">
        <v>102.26</v>
      </c>
    </row>
    <row r="23" spans="1:3" x14ac:dyDescent="0.3">
      <c r="A23" s="17">
        <v>14</v>
      </c>
      <c r="B23" s="15">
        <v>276.26</v>
      </c>
      <c r="C23" s="15">
        <v>133.72999999999999</v>
      </c>
    </row>
    <row r="24" spans="1:3" x14ac:dyDescent="0.3">
      <c r="A24" s="17" t="s">
        <v>18</v>
      </c>
      <c r="B24" s="15">
        <v>876.88</v>
      </c>
      <c r="C24" s="15">
        <v>477.85</v>
      </c>
    </row>
    <row r="32" spans="1:3" x14ac:dyDescent="0.3">
      <c r="A32" s="20" t="s">
        <v>25</v>
      </c>
    </row>
    <row r="33" spans="1:3" x14ac:dyDescent="0.3">
      <c r="A33" s="16" t="s">
        <v>17</v>
      </c>
      <c r="B33" t="s">
        <v>21</v>
      </c>
      <c r="C33" t="s">
        <v>22</v>
      </c>
    </row>
    <row r="34" spans="1:3" x14ac:dyDescent="0.3">
      <c r="A34" s="17">
        <v>9</v>
      </c>
      <c r="B34" s="15">
        <v>67.97</v>
      </c>
      <c r="C34" s="15">
        <v>16.510000000000002</v>
      </c>
    </row>
    <row r="35" spans="1:3" x14ac:dyDescent="0.3">
      <c r="A35" s="17">
        <v>10</v>
      </c>
      <c r="B35" s="15">
        <v>24.66</v>
      </c>
      <c r="C35" s="15">
        <v>9.48</v>
      </c>
    </row>
    <row r="36" spans="1:3" x14ac:dyDescent="0.3">
      <c r="A36" s="17">
        <v>11</v>
      </c>
      <c r="B36" s="15">
        <v>88.76</v>
      </c>
      <c r="C36" s="15"/>
    </row>
    <row r="37" spans="1:3" x14ac:dyDescent="0.3">
      <c r="A37" s="17">
        <v>12</v>
      </c>
      <c r="B37" s="15">
        <v>0</v>
      </c>
      <c r="C37" s="15">
        <v>0</v>
      </c>
    </row>
    <row r="38" spans="1:3" x14ac:dyDescent="0.3">
      <c r="A38" s="17">
        <v>13</v>
      </c>
      <c r="B38" s="15">
        <v>0</v>
      </c>
      <c r="C38" s="15">
        <v>0</v>
      </c>
    </row>
    <row r="39" spans="1:3" x14ac:dyDescent="0.3">
      <c r="A39" s="17">
        <v>14</v>
      </c>
      <c r="B39" s="15">
        <v>164.08</v>
      </c>
      <c r="C39" s="15"/>
    </row>
    <row r="40" spans="1:3" x14ac:dyDescent="0.3">
      <c r="A40" s="17" t="s">
        <v>18</v>
      </c>
      <c r="B40" s="15">
        <v>345.47</v>
      </c>
      <c r="C40" s="15">
        <v>25.990000000000002</v>
      </c>
    </row>
    <row r="50" spans="1:3" x14ac:dyDescent="0.3">
      <c r="A50" s="20" t="s">
        <v>11</v>
      </c>
    </row>
    <row r="51" spans="1:3" x14ac:dyDescent="0.3">
      <c r="A51" s="16" t="s">
        <v>17</v>
      </c>
      <c r="B51" t="s">
        <v>21</v>
      </c>
      <c r="C51" t="s">
        <v>22</v>
      </c>
    </row>
    <row r="52" spans="1:3" x14ac:dyDescent="0.3">
      <c r="A52" s="17">
        <v>1</v>
      </c>
      <c r="B52" s="15"/>
      <c r="C52" s="15"/>
    </row>
    <row r="53" spans="1:3" x14ac:dyDescent="0.3">
      <c r="A53" s="17">
        <v>2</v>
      </c>
      <c r="B53" s="15"/>
      <c r="C53" s="15"/>
    </row>
    <row r="54" spans="1:3" x14ac:dyDescent="0.3">
      <c r="A54" s="17">
        <v>3</v>
      </c>
      <c r="B54" s="15"/>
      <c r="C54" s="15"/>
    </row>
    <row r="55" spans="1:3" x14ac:dyDescent="0.3">
      <c r="A55" s="17">
        <v>4</v>
      </c>
      <c r="B55" s="15"/>
      <c r="C55" s="15"/>
    </row>
    <row r="56" spans="1:3" x14ac:dyDescent="0.3">
      <c r="A56" s="17">
        <v>5</v>
      </c>
      <c r="B56" s="15"/>
      <c r="C56" s="15"/>
    </row>
    <row r="57" spans="1:3" x14ac:dyDescent="0.3">
      <c r="A57" s="17">
        <v>6</v>
      </c>
      <c r="B57" s="15"/>
      <c r="C57" s="15"/>
    </row>
    <row r="58" spans="1:3" x14ac:dyDescent="0.3">
      <c r="A58" s="17">
        <v>7</v>
      </c>
      <c r="B58" s="15"/>
      <c r="C58" s="15"/>
    </row>
    <row r="59" spans="1:3" x14ac:dyDescent="0.3">
      <c r="A59" s="17">
        <v>8</v>
      </c>
      <c r="B59" s="15"/>
      <c r="C59" s="15"/>
    </row>
    <row r="60" spans="1:3" x14ac:dyDescent="0.3">
      <c r="A60" s="17">
        <v>9</v>
      </c>
      <c r="B60" s="15"/>
      <c r="C60" s="15"/>
    </row>
    <row r="61" spans="1:3" x14ac:dyDescent="0.3">
      <c r="A61" s="17">
        <v>10</v>
      </c>
      <c r="B61" s="15"/>
      <c r="C61" s="15"/>
    </row>
    <row r="62" spans="1:3" x14ac:dyDescent="0.3">
      <c r="A62" s="17" t="s">
        <v>33</v>
      </c>
      <c r="B62" s="15"/>
      <c r="C62" s="15"/>
    </row>
    <row r="63" spans="1:3" x14ac:dyDescent="0.3">
      <c r="A63" s="17" t="s">
        <v>18</v>
      </c>
      <c r="B63" s="15"/>
      <c r="C63" s="15"/>
    </row>
    <row r="70" spans="1:3" x14ac:dyDescent="0.3">
      <c r="A70" s="20" t="s">
        <v>10</v>
      </c>
    </row>
    <row r="71" spans="1:3" x14ac:dyDescent="0.3">
      <c r="A71" s="16" t="s">
        <v>17</v>
      </c>
      <c r="B71" t="s">
        <v>21</v>
      </c>
      <c r="C71" t="s">
        <v>22</v>
      </c>
    </row>
    <row r="72" spans="1:3" x14ac:dyDescent="0.3">
      <c r="A72" s="17">
        <v>10</v>
      </c>
      <c r="B72" s="15">
        <v>312.64</v>
      </c>
      <c r="C72" s="15">
        <v>0</v>
      </c>
    </row>
    <row r="73" spans="1:3" x14ac:dyDescent="0.3">
      <c r="A73" s="17">
        <v>11</v>
      </c>
      <c r="B73" s="15">
        <v>269.07</v>
      </c>
      <c r="C73" s="15">
        <v>78.37</v>
      </c>
    </row>
    <row r="74" spans="1:3" x14ac:dyDescent="0.3">
      <c r="A74" s="17">
        <v>12</v>
      </c>
      <c r="B74" s="15">
        <v>174.13</v>
      </c>
      <c r="C74" s="15">
        <v>53.47</v>
      </c>
    </row>
    <row r="75" spans="1:3" x14ac:dyDescent="0.3">
      <c r="A75" s="17">
        <v>13</v>
      </c>
      <c r="B75" s="15">
        <v>165.37</v>
      </c>
      <c r="C75" s="15">
        <v>103.4</v>
      </c>
    </row>
    <row r="76" spans="1:3" x14ac:dyDescent="0.3">
      <c r="A76" s="17">
        <v>14</v>
      </c>
      <c r="B76" s="15">
        <v>174.02</v>
      </c>
      <c r="C76" s="15">
        <v>97.57</v>
      </c>
    </row>
    <row r="77" spans="1:3" x14ac:dyDescent="0.3">
      <c r="A77" s="17" t="s">
        <v>18</v>
      </c>
      <c r="B77" s="15">
        <v>1095.23</v>
      </c>
      <c r="C77" s="15">
        <v>332.81</v>
      </c>
    </row>
    <row r="87" spans="1:3" x14ac:dyDescent="0.3">
      <c r="A87" s="20" t="s">
        <v>9</v>
      </c>
    </row>
    <row r="88" spans="1:3" x14ac:dyDescent="0.3">
      <c r="A88" s="16" t="s">
        <v>17</v>
      </c>
      <c r="B88" t="s">
        <v>21</v>
      </c>
      <c r="C88" t="s">
        <v>22</v>
      </c>
    </row>
    <row r="89" spans="1:3" x14ac:dyDescent="0.3">
      <c r="A89" s="17">
        <v>9</v>
      </c>
      <c r="B89" s="15">
        <v>398.72</v>
      </c>
      <c r="C89" s="15">
        <v>93.47</v>
      </c>
    </row>
    <row r="90" spans="1:3" x14ac:dyDescent="0.3">
      <c r="A90" s="17">
        <v>10</v>
      </c>
      <c r="B90" s="15">
        <v>345.15</v>
      </c>
      <c r="C90" s="15">
        <v>91.7</v>
      </c>
    </row>
    <row r="91" spans="1:3" x14ac:dyDescent="0.3">
      <c r="A91" s="17">
        <v>11</v>
      </c>
      <c r="B91" s="15">
        <v>384.98</v>
      </c>
      <c r="C91" s="15">
        <v>99.27</v>
      </c>
    </row>
    <row r="92" spans="1:3" x14ac:dyDescent="0.3">
      <c r="A92" s="17">
        <v>13</v>
      </c>
      <c r="B92" s="15">
        <v>287.8</v>
      </c>
      <c r="C92" s="15">
        <v>84.56</v>
      </c>
    </row>
    <row r="93" spans="1:3" x14ac:dyDescent="0.3">
      <c r="A93" s="17">
        <v>14</v>
      </c>
      <c r="B93" s="15">
        <v>379.57</v>
      </c>
      <c r="C93" s="15">
        <v>111.51</v>
      </c>
    </row>
    <row r="94" spans="1:3" x14ac:dyDescent="0.3">
      <c r="A94" s="17" t="s">
        <v>18</v>
      </c>
      <c r="B94" s="15">
        <v>1796.2199999999998</v>
      </c>
      <c r="C94" s="15">
        <v>480.51</v>
      </c>
    </row>
    <row r="104" spans="1:3" x14ac:dyDescent="0.3">
      <c r="A104" s="20" t="s">
        <v>15</v>
      </c>
    </row>
    <row r="105" spans="1:3" x14ac:dyDescent="0.3">
      <c r="A105" s="16" t="s">
        <v>17</v>
      </c>
      <c r="B105" t="s">
        <v>21</v>
      </c>
      <c r="C105" t="s">
        <v>22</v>
      </c>
    </row>
    <row r="106" spans="1:3" x14ac:dyDescent="0.3">
      <c r="A106" s="17">
        <v>9</v>
      </c>
      <c r="B106" s="15">
        <v>192.43</v>
      </c>
      <c r="C106" s="15">
        <v>52.5</v>
      </c>
    </row>
    <row r="107" spans="1:3" x14ac:dyDescent="0.3">
      <c r="A107" s="17">
        <v>10</v>
      </c>
      <c r="B107" s="15">
        <v>222.33</v>
      </c>
      <c r="C107" s="15">
        <v>105.72</v>
      </c>
    </row>
    <row r="108" spans="1:3" x14ac:dyDescent="0.3">
      <c r="A108" s="17">
        <v>11</v>
      </c>
      <c r="B108" s="15">
        <v>212.61</v>
      </c>
      <c r="C108" s="15">
        <v>36.06</v>
      </c>
    </row>
    <row r="109" spans="1:3" x14ac:dyDescent="0.3">
      <c r="A109" s="17">
        <v>12</v>
      </c>
      <c r="B109" s="15">
        <v>254.95</v>
      </c>
      <c r="C109" s="15">
        <v>104.44</v>
      </c>
    </row>
    <row r="110" spans="1:3" x14ac:dyDescent="0.3">
      <c r="A110" s="17">
        <v>13</v>
      </c>
      <c r="B110" s="15">
        <v>191.84</v>
      </c>
      <c r="C110" s="15">
        <v>99.25</v>
      </c>
    </row>
    <row r="111" spans="1:3" x14ac:dyDescent="0.3">
      <c r="A111" s="17">
        <v>14</v>
      </c>
      <c r="B111" s="15">
        <v>199.38</v>
      </c>
      <c r="C111" s="15">
        <v>156.59</v>
      </c>
    </row>
    <row r="112" spans="1:3" x14ac:dyDescent="0.3">
      <c r="A112" s="17" t="s">
        <v>18</v>
      </c>
      <c r="B112" s="15">
        <v>1273.54</v>
      </c>
      <c r="C112" s="15">
        <v>554.56000000000006</v>
      </c>
    </row>
    <row r="122" spans="1:3" x14ac:dyDescent="0.3">
      <c r="A122" s="20" t="s">
        <v>16</v>
      </c>
    </row>
    <row r="123" spans="1:3" x14ac:dyDescent="0.3">
      <c r="A123" s="16" t="s">
        <v>17</v>
      </c>
      <c r="B123" t="s">
        <v>21</v>
      </c>
      <c r="C123" t="s">
        <v>22</v>
      </c>
    </row>
    <row r="124" spans="1:3" x14ac:dyDescent="0.3">
      <c r="A124" s="17">
        <v>9</v>
      </c>
      <c r="B124" s="15">
        <v>100.65</v>
      </c>
      <c r="C124" s="15">
        <v>69.94</v>
      </c>
    </row>
    <row r="125" spans="1:3" x14ac:dyDescent="0.3">
      <c r="A125" s="17">
        <v>10</v>
      </c>
      <c r="B125" s="15">
        <v>37.54</v>
      </c>
      <c r="C125" s="15">
        <v>0</v>
      </c>
    </row>
    <row r="126" spans="1:3" x14ac:dyDescent="0.3">
      <c r="A126" s="17">
        <v>11</v>
      </c>
      <c r="B126" s="15">
        <v>60.51</v>
      </c>
      <c r="C126" s="15">
        <v>11.04</v>
      </c>
    </row>
    <row r="127" spans="1:3" x14ac:dyDescent="0.3">
      <c r="A127" s="17">
        <v>12</v>
      </c>
      <c r="B127" s="15">
        <v>16.36</v>
      </c>
      <c r="C127" s="15">
        <v>17.899999999999999</v>
      </c>
    </row>
    <row r="128" spans="1:3" x14ac:dyDescent="0.3">
      <c r="A128" s="17">
        <v>13</v>
      </c>
      <c r="B128" s="15">
        <v>1.23</v>
      </c>
      <c r="C128" s="15">
        <v>2</v>
      </c>
    </row>
    <row r="129" spans="1:3" x14ac:dyDescent="0.3">
      <c r="A129" s="17">
        <v>14</v>
      </c>
      <c r="B129" s="15">
        <v>0</v>
      </c>
      <c r="C129" s="15"/>
    </row>
    <row r="130" spans="1:3" x14ac:dyDescent="0.3">
      <c r="A130" s="17" t="s">
        <v>18</v>
      </c>
      <c r="B130" s="15">
        <v>216.29</v>
      </c>
      <c r="C130" s="15">
        <v>100.88</v>
      </c>
    </row>
  </sheetData>
  <pageMargins left="0.7" right="0.7" top="0.75" bottom="0.75" header="0.3" footer="0.3"/>
  <drawing r:id="rId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71D27-281D-4846-B8E8-54A6CA16136A}">
  <dimension ref="A2:C132"/>
  <sheetViews>
    <sheetView showGridLines="0" topLeftCell="A116" workbookViewId="0">
      <selection activeCell="B25" sqref="B25"/>
    </sheetView>
  </sheetViews>
  <sheetFormatPr defaultRowHeight="14" x14ac:dyDescent="0.3"/>
  <cols>
    <col min="1" max="1" width="12.75" bestFit="1" customWidth="1"/>
    <col min="2" max="3" width="14.5" bestFit="1" customWidth="1"/>
    <col min="4" max="6" width="12.83203125" bestFit="1" customWidth="1"/>
    <col min="7" max="7" width="11.75" bestFit="1" customWidth="1"/>
    <col min="9" max="9" width="11" bestFit="1" customWidth="1"/>
  </cols>
  <sheetData>
    <row r="2" spans="1:3" x14ac:dyDescent="0.3">
      <c r="A2" s="18" t="s">
        <v>8</v>
      </c>
    </row>
    <row r="3" spans="1:3" x14ac:dyDescent="0.3">
      <c r="A3" s="16" t="s">
        <v>17</v>
      </c>
      <c r="B3" s="19" t="s">
        <v>29</v>
      </c>
      <c r="C3" s="19" t="s">
        <v>28</v>
      </c>
    </row>
    <row r="4" spans="1:3" x14ac:dyDescent="0.3">
      <c r="A4" s="17">
        <v>10</v>
      </c>
      <c r="B4" s="21">
        <v>46.774763383476824</v>
      </c>
      <c r="C4" s="21">
        <v>80.372565622353946</v>
      </c>
    </row>
    <row r="5" spans="1:3" x14ac:dyDescent="0.3">
      <c r="A5" s="17">
        <v>11</v>
      </c>
      <c r="B5" s="21">
        <v>53.675084202214236</v>
      </c>
      <c r="C5" s="21">
        <v>91.661509900990097</v>
      </c>
    </row>
    <row r="6" spans="1:3" x14ac:dyDescent="0.3">
      <c r="A6" s="17">
        <v>12</v>
      </c>
      <c r="B6" s="21">
        <v>53.394871422871859</v>
      </c>
      <c r="C6" s="21">
        <v>76.468894009216598</v>
      </c>
    </row>
    <row r="7" spans="1:3" x14ac:dyDescent="0.3">
      <c r="A7" s="17">
        <v>13</v>
      </c>
      <c r="B7" s="21">
        <v>56.089100556878478</v>
      </c>
      <c r="C7" s="21">
        <v>75.203710668170999</v>
      </c>
    </row>
    <row r="8" spans="1:3" x14ac:dyDescent="0.3">
      <c r="A8" s="17">
        <v>14</v>
      </c>
      <c r="B8" s="21">
        <v>53.656554712892742</v>
      </c>
      <c r="C8" s="21">
        <v>71.075661903179352</v>
      </c>
    </row>
    <row r="9" spans="1:3" x14ac:dyDescent="0.3">
      <c r="A9" s="17" t="s">
        <v>18</v>
      </c>
      <c r="B9" s="21">
        <v>263.59037427833414</v>
      </c>
      <c r="C9" s="21">
        <v>394.78234210391099</v>
      </c>
    </row>
    <row r="16" spans="1:3" x14ac:dyDescent="0.3">
      <c r="A16" s="20" t="s">
        <v>12</v>
      </c>
    </row>
    <row r="17" spans="1:3" x14ac:dyDescent="0.3">
      <c r="A17" s="16" t="s">
        <v>17</v>
      </c>
      <c r="B17" s="19" t="s">
        <v>29</v>
      </c>
      <c r="C17" s="19" t="s">
        <v>28</v>
      </c>
    </row>
    <row r="18" spans="1:3" x14ac:dyDescent="0.3">
      <c r="A18" s="17">
        <v>10</v>
      </c>
      <c r="B18" s="21">
        <v>3.8592368111818915</v>
      </c>
      <c r="C18" s="21">
        <v>5.6436567164179099</v>
      </c>
    </row>
    <row r="19" spans="1:3" x14ac:dyDescent="0.3">
      <c r="A19" s="17">
        <v>11</v>
      </c>
      <c r="B19" s="21">
        <v>3.4430598573795286</v>
      </c>
      <c r="C19" s="21">
        <v>6.835408770979968</v>
      </c>
    </row>
    <row r="20" spans="1:3" x14ac:dyDescent="0.3">
      <c r="A20" s="17">
        <v>12</v>
      </c>
      <c r="B20" s="21">
        <v>4.0659089175375698</v>
      </c>
      <c r="C20" s="21">
        <v>5.3150085137436145</v>
      </c>
    </row>
    <row r="21" spans="1:3" x14ac:dyDescent="0.3">
      <c r="A21" s="17">
        <v>13</v>
      </c>
      <c r="B21" s="21">
        <v>3.9228448020827171</v>
      </c>
      <c r="C21" s="21">
        <v>6.2976725992567957</v>
      </c>
    </row>
    <row r="22" spans="1:3" x14ac:dyDescent="0.3">
      <c r="A22" s="17">
        <v>14</v>
      </c>
      <c r="B22" s="21">
        <v>5.3355534641279956</v>
      </c>
      <c r="C22" s="21">
        <v>6.475734689299335</v>
      </c>
    </row>
    <row r="23" spans="1:3" x14ac:dyDescent="0.3">
      <c r="A23" s="17" t="s">
        <v>18</v>
      </c>
      <c r="B23" s="21">
        <v>20.6266038523097</v>
      </c>
      <c r="C23" s="21">
        <v>30.567481289697625</v>
      </c>
    </row>
    <row r="30" spans="1:3" x14ac:dyDescent="0.3">
      <c r="A30" s="17"/>
      <c r="B30" s="21"/>
      <c r="C30" s="21"/>
    </row>
    <row r="31" spans="1:3" x14ac:dyDescent="0.3">
      <c r="A31" s="17"/>
      <c r="B31" s="21"/>
      <c r="C31" s="21"/>
    </row>
    <row r="32" spans="1:3" x14ac:dyDescent="0.3">
      <c r="A32" s="17"/>
      <c r="B32" s="21"/>
      <c r="C32" s="21"/>
    </row>
    <row r="33" spans="1:3" x14ac:dyDescent="0.3">
      <c r="A33" s="17"/>
      <c r="B33" s="21"/>
      <c r="C33" s="21"/>
    </row>
    <row r="34" spans="1:3" x14ac:dyDescent="0.3">
      <c r="A34" s="17"/>
      <c r="B34" s="21"/>
      <c r="C34" s="21"/>
    </row>
    <row r="35" spans="1:3" x14ac:dyDescent="0.3">
      <c r="A35" s="20" t="s">
        <v>25</v>
      </c>
    </row>
    <row r="36" spans="1:3" x14ac:dyDescent="0.3">
      <c r="A36" s="16" t="s">
        <v>17</v>
      </c>
      <c r="B36" s="24" t="s">
        <v>29</v>
      </c>
      <c r="C36" s="24" t="s">
        <v>28</v>
      </c>
    </row>
    <row r="37" spans="1:3" x14ac:dyDescent="0.3">
      <c r="A37" s="17">
        <v>9</v>
      </c>
      <c r="B37" s="21">
        <v>72.649698396351326</v>
      </c>
      <c r="C37" s="21">
        <v>58.752271350696539</v>
      </c>
    </row>
    <row r="38" spans="1:3" x14ac:dyDescent="0.3">
      <c r="A38" s="17">
        <v>10</v>
      </c>
      <c r="B38" s="21">
        <v>49.878345498783453</v>
      </c>
      <c r="C38" s="21">
        <v>33.22784810126582</v>
      </c>
    </row>
    <row r="39" spans="1:3" x14ac:dyDescent="0.3">
      <c r="A39" s="17">
        <v>11</v>
      </c>
      <c r="B39" s="21">
        <v>40.130689499774668</v>
      </c>
      <c r="C39" s="21">
        <v>0</v>
      </c>
    </row>
    <row r="40" spans="1:3" x14ac:dyDescent="0.3">
      <c r="A40" s="17">
        <v>12</v>
      </c>
      <c r="B40" s="21">
        <v>0</v>
      </c>
      <c r="C40" s="21">
        <v>0</v>
      </c>
    </row>
    <row r="41" spans="1:3" x14ac:dyDescent="0.3">
      <c r="A41" s="17">
        <v>13</v>
      </c>
      <c r="B41" s="21">
        <v>0</v>
      </c>
      <c r="C41" s="21">
        <v>0</v>
      </c>
    </row>
    <row r="42" spans="1:3" x14ac:dyDescent="0.3">
      <c r="A42" s="17">
        <v>14</v>
      </c>
      <c r="B42" s="21">
        <v>33.172842515845929</v>
      </c>
      <c r="C42" s="21">
        <v>0</v>
      </c>
    </row>
    <row r="43" spans="1:3" x14ac:dyDescent="0.3">
      <c r="A43" s="17" t="s">
        <v>18</v>
      </c>
      <c r="B43" s="21">
        <v>195.83157591075536</v>
      </c>
      <c r="C43" s="21">
        <v>91.980119451962366</v>
      </c>
    </row>
    <row r="53" spans="1:3" x14ac:dyDescent="0.3">
      <c r="A53" s="20" t="s">
        <v>11</v>
      </c>
    </row>
    <row r="54" spans="1:3" x14ac:dyDescent="0.3">
      <c r="A54" s="16" t="s">
        <v>17</v>
      </c>
      <c r="B54" s="19" t="s">
        <v>29</v>
      </c>
      <c r="C54" s="19" t="s">
        <v>28</v>
      </c>
    </row>
    <row r="55" spans="1:3" x14ac:dyDescent="0.3">
      <c r="A55" s="17">
        <v>1</v>
      </c>
      <c r="B55" s="15">
        <v>0</v>
      </c>
      <c r="C55" s="15">
        <v>0</v>
      </c>
    </row>
    <row r="56" spans="1:3" x14ac:dyDescent="0.3">
      <c r="A56" s="17">
        <v>2</v>
      </c>
      <c r="B56" s="15">
        <v>0</v>
      </c>
      <c r="C56" s="15">
        <v>0</v>
      </c>
    </row>
    <row r="57" spans="1:3" x14ac:dyDescent="0.3">
      <c r="A57" s="17">
        <v>3</v>
      </c>
      <c r="B57" s="15">
        <v>0</v>
      </c>
      <c r="C57" s="15">
        <v>0</v>
      </c>
    </row>
    <row r="58" spans="1:3" x14ac:dyDescent="0.3">
      <c r="A58" s="17">
        <v>4</v>
      </c>
      <c r="B58" s="15">
        <v>0</v>
      </c>
      <c r="C58" s="15">
        <v>0</v>
      </c>
    </row>
    <row r="59" spans="1:3" x14ac:dyDescent="0.3">
      <c r="A59" s="17">
        <v>5</v>
      </c>
      <c r="B59" s="15">
        <v>0</v>
      </c>
      <c r="C59" s="15">
        <v>0</v>
      </c>
    </row>
    <row r="60" spans="1:3" x14ac:dyDescent="0.3">
      <c r="A60" s="17">
        <v>6</v>
      </c>
      <c r="B60" s="15">
        <v>0</v>
      </c>
      <c r="C60" s="15">
        <v>0</v>
      </c>
    </row>
    <row r="61" spans="1:3" x14ac:dyDescent="0.3">
      <c r="A61" s="17">
        <v>7</v>
      </c>
      <c r="B61" s="15">
        <v>0</v>
      </c>
      <c r="C61" s="15">
        <v>0</v>
      </c>
    </row>
    <row r="62" spans="1:3" x14ac:dyDescent="0.3">
      <c r="A62" s="17">
        <v>8</v>
      </c>
      <c r="B62" s="15">
        <v>0</v>
      </c>
      <c r="C62" s="15">
        <v>0</v>
      </c>
    </row>
    <row r="63" spans="1:3" x14ac:dyDescent="0.3">
      <c r="A63" s="17">
        <v>9</v>
      </c>
      <c r="B63" s="15">
        <v>0</v>
      </c>
      <c r="C63" s="15">
        <v>0</v>
      </c>
    </row>
    <row r="64" spans="1:3" x14ac:dyDescent="0.3">
      <c r="A64" s="17">
        <v>10</v>
      </c>
      <c r="B64" s="15">
        <v>0</v>
      </c>
      <c r="C64" s="15">
        <v>0</v>
      </c>
    </row>
    <row r="65" spans="1:3" x14ac:dyDescent="0.3">
      <c r="A65" s="17" t="s">
        <v>33</v>
      </c>
      <c r="B65" s="15"/>
      <c r="C65" s="15"/>
    </row>
    <row r="66" spans="1:3" x14ac:dyDescent="0.3">
      <c r="A66" s="17" t="s">
        <v>18</v>
      </c>
      <c r="B66" s="15">
        <v>0</v>
      </c>
      <c r="C66" s="15">
        <v>0</v>
      </c>
    </row>
    <row r="73" spans="1:3" x14ac:dyDescent="0.3">
      <c r="A73" s="20" t="s">
        <v>10</v>
      </c>
    </row>
    <row r="74" spans="1:3" x14ac:dyDescent="0.3">
      <c r="A74" s="16" t="s">
        <v>17</v>
      </c>
      <c r="B74" s="19" t="s">
        <v>29</v>
      </c>
      <c r="C74" s="19" t="s">
        <v>28</v>
      </c>
    </row>
    <row r="75" spans="1:3" x14ac:dyDescent="0.3">
      <c r="A75" s="17">
        <v>10</v>
      </c>
      <c r="B75" s="21">
        <v>14.431934493346981</v>
      </c>
      <c r="C75" s="21">
        <v>0</v>
      </c>
    </row>
    <row r="76" spans="1:3" x14ac:dyDescent="0.3">
      <c r="A76" s="17">
        <v>11</v>
      </c>
      <c r="B76" s="21">
        <v>13.606124800237856</v>
      </c>
      <c r="C76" s="21">
        <v>21.551614138063034</v>
      </c>
    </row>
    <row r="77" spans="1:3" x14ac:dyDescent="0.3">
      <c r="A77" s="17">
        <v>12</v>
      </c>
      <c r="B77" s="21">
        <v>13.357836099465917</v>
      </c>
      <c r="C77" s="21">
        <v>21.787918458948944</v>
      </c>
    </row>
    <row r="78" spans="1:3" x14ac:dyDescent="0.3">
      <c r="A78" s="17">
        <v>13</v>
      </c>
      <c r="B78" s="21">
        <v>12.795549374130736</v>
      </c>
      <c r="C78" s="21">
        <v>19.264990328820115</v>
      </c>
    </row>
    <row r="79" spans="1:3" x14ac:dyDescent="0.3">
      <c r="A79" s="17">
        <v>14</v>
      </c>
      <c r="B79" s="21">
        <v>12.061831973336398</v>
      </c>
      <c r="C79" s="21">
        <v>17.874346622937381</v>
      </c>
    </row>
    <row r="80" spans="1:3" x14ac:dyDescent="0.3">
      <c r="A80" s="17" t="s">
        <v>18</v>
      </c>
      <c r="B80" s="21">
        <v>66.25327674051789</v>
      </c>
      <c r="C80" s="21">
        <v>80.478869548769481</v>
      </c>
    </row>
    <row r="90" spans="1:3" x14ac:dyDescent="0.3">
      <c r="A90" s="20" t="s">
        <v>9</v>
      </c>
    </row>
    <row r="91" spans="1:3" x14ac:dyDescent="0.3">
      <c r="A91" s="16" t="s">
        <v>17</v>
      </c>
      <c r="B91" s="19" t="s">
        <v>29</v>
      </c>
      <c r="C91" s="19" t="s">
        <v>28</v>
      </c>
    </row>
    <row r="92" spans="1:3" x14ac:dyDescent="0.3">
      <c r="A92" s="17">
        <v>9</v>
      </c>
      <c r="B92" s="21">
        <v>42.794442215088282</v>
      </c>
      <c r="C92" s="21">
        <v>68.439071359794582</v>
      </c>
    </row>
    <row r="93" spans="1:3" x14ac:dyDescent="0.3">
      <c r="A93" s="17">
        <v>10</v>
      </c>
      <c r="B93" s="21">
        <v>42.891496450818487</v>
      </c>
      <c r="C93" s="21">
        <v>60.338058887677207</v>
      </c>
    </row>
    <row r="94" spans="1:3" x14ac:dyDescent="0.3">
      <c r="A94" s="17">
        <v>11</v>
      </c>
      <c r="B94" s="21">
        <v>43.038599407761438</v>
      </c>
      <c r="C94" s="21">
        <v>59.37342600987207</v>
      </c>
    </row>
    <row r="95" spans="1:3" x14ac:dyDescent="0.3">
      <c r="A95" s="17">
        <v>13</v>
      </c>
      <c r="B95" s="21">
        <v>43.68658790826963</v>
      </c>
      <c r="C95" s="21">
        <v>79.422894985808895</v>
      </c>
    </row>
    <row r="96" spans="1:3" x14ac:dyDescent="0.3">
      <c r="A96" s="17">
        <v>14</v>
      </c>
      <c r="B96" s="21">
        <v>47.306162236214668</v>
      </c>
      <c r="C96" s="21">
        <v>61.833019460138104</v>
      </c>
    </row>
    <row r="97" spans="1:3" x14ac:dyDescent="0.3">
      <c r="A97" s="17" t="s">
        <v>18</v>
      </c>
      <c r="B97" s="21">
        <v>219.71728821815253</v>
      </c>
      <c r="C97" s="21">
        <v>329.40647070329089</v>
      </c>
    </row>
    <row r="107" spans="1:3" x14ac:dyDescent="0.3">
      <c r="A107" s="20" t="s">
        <v>15</v>
      </c>
    </row>
    <row r="108" spans="1:3" x14ac:dyDescent="0.3">
      <c r="A108" s="16" t="s">
        <v>17</v>
      </c>
      <c r="B108" s="19" t="s">
        <v>29</v>
      </c>
      <c r="C108" s="19" t="s">
        <v>28</v>
      </c>
    </row>
    <row r="109" spans="1:3" x14ac:dyDescent="0.3">
      <c r="A109" s="17">
        <v>9</v>
      </c>
      <c r="B109" s="21">
        <v>10.07119472015798</v>
      </c>
      <c r="C109" s="21">
        <v>6.2476190476190476</v>
      </c>
    </row>
    <row r="110" spans="1:3" x14ac:dyDescent="0.3">
      <c r="A110" s="17">
        <v>10</v>
      </c>
      <c r="B110" s="21">
        <v>6.4138892637071017</v>
      </c>
      <c r="C110" s="21">
        <v>7.9549754067347713</v>
      </c>
    </row>
    <row r="111" spans="1:3" x14ac:dyDescent="0.3">
      <c r="A111" s="17">
        <v>11</v>
      </c>
      <c r="B111" s="21">
        <v>6.1662198391420908</v>
      </c>
      <c r="C111" s="21">
        <v>11.841375485302274</v>
      </c>
    </row>
    <row r="112" spans="1:3" x14ac:dyDescent="0.3">
      <c r="A112" s="17">
        <v>12</v>
      </c>
      <c r="B112" s="21">
        <v>6.3267307315159842</v>
      </c>
      <c r="C112" s="21">
        <v>7.1907315204902336</v>
      </c>
    </row>
    <row r="113" spans="1:3" x14ac:dyDescent="0.3">
      <c r="A113" s="17">
        <v>13</v>
      </c>
      <c r="B113" s="21">
        <v>8.4966638865721436</v>
      </c>
      <c r="C113" s="21">
        <v>8.7355163727959706</v>
      </c>
    </row>
    <row r="114" spans="1:3" x14ac:dyDescent="0.3">
      <c r="A114" s="17">
        <v>14</v>
      </c>
      <c r="B114" s="21">
        <v>5.963486809108236</v>
      </c>
      <c r="C114" s="21">
        <v>9.1001979692189785</v>
      </c>
    </row>
    <row r="115" spans="1:3" x14ac:dyDescent="0.3">
      <c r="A115" s="17" t="s">
        <v>18</v>
      </c>
      <c r="B115" s="21">
        <v>43.438185250203531</v>
      </c>
      <c r="C115" s="21">
        <v>51.070415802161278</v>
      </c>
    </row>
    <row r="124" spans="1:3" x14ac:dyDescent="0.3">
      <c r="A124" s="20" t="s">
        <v>16</v>
      </c>
    </row>
    <row r="125" spans="1:3" x14ac:dyDescent="0.3">
      <c r="A125" s="16" t="s">
        <v>17</v>
      </c>
      <c r="B125" t="s">
        <v>29</v>
      </c>
      <c r="C125" t="s">
        <v>28</v>
      </c>
    </row>
    <row r="126" spans="1:3" x14ac:dyDescent="0.3">
      <c r="A126" s="17">
        <v>9</v>
      </c>
      <c r="B126" s="21">
        <v>10.750124192747142</v>
      </c>
      <c r="C126" s="21">
        <v>15.413211323991993</v>
      </c>
    </row>
    <row r="127" spans="1:3" x14ac:dyDescent="0.3">
      <c r="A127" s="17">
        <v>10</v>
      </c>
      <c r="B127" s="21">
        <v>7.8849227490676617</v>
      </c>
      <c r="C127" s="21">
        <v>0</v>
      </c>
    </row>
    <row r="128" spans="1:3" x14ac:dyDescent="0.3">
      <c r="A128" s="17">
        <v>11</v>
      </c>
      <c r="B128" s="21">
        <v>8.0152040984961168</v>
      </c>
      <c r="C128" s="21">
        <v>15.307971014492756</v>
      </c>
    </row>
    <row r="129" spans="1:3" x14ac:dyDescent="0.3">
      <c r="A129" s="17">
        <v>12</v>
      </c>
      <c r="B129" s="21">
        <v>9.2909535452322736</v>
      </c>
      <c r="C129" s="21">
        <v>10.391061452513968</v>
      </c>
    </row>
    <row r="130" spans="1:3" x14ac:dyDescent="0.3">
      <c r="A130" s="17">
        <v>13</v>
      </c>
      <c r="B130" s="21">
        <v>8.1300813008130088</v>
      </c>
      <c r="C130" s="21">
        <v>13.5</v>
      </c>
    </row>
    <row r="131" spans="1:3" x14ac:dyDescent="0.3">
      <c r="A131" s="17">
        <v>14</v>
      </c>
      <c r="B131" s="21">
        <v>0</v>
      </c>
      <c r="C131" s="21">
        <v>0</v>
      </c>
    </row>
    <row r="132" spans="1:3" x14ac:dyDescent="0.3">
      <c r="A132" s="17" t="s">
        <v>18</v>
      </c>
      <c r="B132" s="21">
        <v>44.0712858863562</v>
      </c>
      <c r="C132" s="21">
        <v>54.612243790998718</v>
      </c>
    </row>
  </sheetData>
  <pageMargins left="0.7" right="0.7" top="0.75" bottom="0.75" header="0.3" footer="0.3"/>
  <drawing r:id="rId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61A65-9BF0-40FB-A003-5C61E69EB725}">
  <dimension ref="A2:B131"/>
  <sheetViews>
    <sheetView showGridLines="0" topLeftCell="A117" workbookViewId="0">
      <selection activeCell="J93" sqref="J93"/>
    </sheetView>
  </sheetViews>
  <sheetFormatPr defaultRowHeight="14" x14ac:dyDescent="0.3"/>
  <cols>
    <col min="1" max="1" width="12.75" bestFit="1" customWidth="1"/>
    <col min="2" max="2" width="15.33203125" bestFit="1" customWidth="1"/>
  </cols>
  <sheetData>
    <row r="2" spans="1:2" x14ac:dyDescent="0.3">
      <c r="A2" s="18" t="s">
        <v>8</v>
      </c>
    </row>
    <row r="3" spans="1:2" x14ac:dyDescent="0.3">
      <c r="A3" s="16" t="s">
        <v>17</v>
      </c>
      <c r="B3" s="25" t="s">
        <v>30</v>
      </c>
    </row>
    <row r="4" spans="1:2" x14ac:dyDescent="0.3">
      <c r="A4" s="17">
        <v>10</v>
      </c>
      <c r="B4" s="22">
        <v>0.18867024448419797</v>
      </c>
    </row>
    <row r="5" spans="1:2" x14ac:dyDescent="0.3">
      <c r="A5" s="17">
        <v>11</v>
      </c>
      <c r="B5" s="22">
        <v>0.17789053352148196</v>
      </c>
    </row>
    <row r="6" spans="1:2" x14ac:dyDescent="0.3">
      <c r="A6" s="17">
        <v>12</v>
      </c>
      <c r="B6" s="22">
        <v>0.18034846992493972</v>
      </c>
    </row>
    <row r="7" spans="1:2" x14ac:dyDescent="0.3">
      <c r="A7" s="17">
        <v>13</v>
      </c>
      <c r="B7" s="22">
        <v>0.20054155245035768</v>
      </c>
    </row>
    <row r="8" spans="1:2" x14ac:dyDescent="0.3">
      <c r="A8" s="17">
        <v>14</v>
      </c>
      <c r="B8" s="22">
        <v>0.24913602298761309</v>
      </c>
    </row>
    <row r="9" spans="1:2" x14ac:dyDescent="0.3">
      <c r="A9" s="17" t="s">
        <v>18</v>
      </c>
      <c r="B9" s="22">
        <v>0.99658682336859039</v>
      </c>
    </row>
    <row r="16" spans="1:2" x14ac:dyDescent="0.3">
      <c r="A16" s="20" t="s">
        <v>12</v>
      </c>
    </row>
    <row r="17" spans="1:2" x14ac:dyDescent="0.3">
      <c r="A17" s="16" t="s">
        <v>17</v>
      </c>
      <c r="B17" s="19" t="s">
        <v>31</v>
      </c>
    </row>
    <row r="18" spans="1:2" x14ac:dyDescent="0.3">
      <c r="A18" s="17">
        <v>10</v>
      </c>
      <c r="B18" s="22">
        <v>0.77564102564102566</v>
      </c>
    </row>
    <row r="19" spans="1:2" x14ac:dyDescent="0.3">
      <c r="A19" s="17">
        <v>11</v>
      </c>
      <c r="B19" s="22">
        <v>1.0564853556485356</v>
      </c>
    </row>
    <row r="20" spans="1:2" x14ac:dyDescent="0.3">
      <c r="A20" s="17">
        <v>12</v>
      </c>
      <c r="B20" s="22">
        <v>0.81988742964352723</v>
      </c>
    </row>
    <row r="21" spans="1:2" x14ac:dyDescent="0.3">
      <c r="A21" s="17">
        <v>13</v>
      </c>
      <c r="B21" s="22">
        <v>0.97134238310708898</v>
      </c>
    </row>
    <row r="22" spans="1:2" x14ac:dyDescent="0.3">
      <c r="A22" s="17">
        <v>14</v>
      </c>
      <c r="B22" s="22">
        <v>0.587516960651289</v>
      </c>
    </row>
    <row r="23" spans="1:2" x14ac:dyDescent="0.3">
      <c r="A23" s="17" t="s">
        <v>18</v>
      </c>
      <c r="B23" s="22">
        <v>4.2108731546914671</v>
      </c>
    </row>
    <row r="30" spans="1:2" x14ac:dyDescent="0.3">
      <c r="A30" s="17"/>
      <c r="B30" s="22"/>
    </row>
    <row r="31" spans="1:2" x14ac:dyDescent="0.3">
      <c r="A31" s="17"/>
      <c r="B31" s="22"/>
    </row>
    <row r="32" spans="1:2" x14ac:dyDescent="0.3">
      <c r="A32" s="17"/>
      <c r="B32" s="22"/>
    </row>
    <row r="33" spans="1:2" x14ac:dyDescent="0.3">
      <c r="A33" s="17"/>
      <c r="B33" s="22"/>
    </row>
    <row r="34" spans="1:2" x14ac:dyDescent="0.3">
      <c r="A34" s="17"/>
      <c r="B34" s="22"/>
    </row>
    <row r="35" spans="1:2" x14ac:dyDescent="0.3">
      <c r="A35" s="20" t="s">
        <v>25</v>
      </c>
    </row>
    <row r="36" spans="1:2" x14ac:dyDescent="0.3">
      <c r="A36" s="16" t="s">
        <v>17</v>
      </c>
      <c r="B36" s="25" t="s">
        <v>31</v>
      </c>
    </row>
    <row r="37" spans="1:2" x14ac:dyDescent="0.3">
      <c r="A37" s="17">
        <v>9</v>
      </c>
      <c r="B37" s="22">
        <v>0.19643580396921831</v>
      </c>
    </row>
    <row r="38" spans="1:2" x14ac:dyDescent="0.3">
      <c r="A38" s="17">
        <v>10</v>
      </c>
      <c r="B38" s="22">
        <v>0.25609756097560976</v>
      </c>
    </row>
    <row r="39" spans="1:2" x14ac:dyDescent="0.3">
      <c r="A39" s="17">
        <v>11</v>
      </c>
      <c r="B39" s="22">
        <v>0</v>
      </c>
    </row>
    <row r="40" spans="1:2" x14ac:dyDescent="0.3">
      <c r="A40" s="17">
        <v>12</v>
      </c>
      <c r="B40" s="22">
        <v>0</v>
      </c>
    </row>
    <row r="41" spans="1:2" x14ac:dyDescent="0.3">
      <c r="A41" s="17">
        <v>13</v>
      </c>
      <c r="B41" s="22">
        <v>0</v>
      </c>
    </row>
    <row r="42" spans="1:2" x14ac:dyDescent="0.3">
      <c r="A42" s="17">
        <v>14</v>
      </c>
      <c r="B42" s="22">
        <v>0</v>
      </c>
    </row>
    <row r="43" spans="1:2" x14ac:dyDescent="0.3">
      <c r="A43" s="17" t="s">
        <v>18</v>
      </c>
      <c r="B43" s="22">
        <v>0.4525333649448281</v>
      </c>
    </row>
    <row r="52" spans="1:2" x14ac:dyDescent="0.3">
      <c r="A52" s="20" t="s">
        <v>11</v>
      </c>
    </row>
    <row r="53" spans="1:2" x14ac:dyDescent="0.3">
      <c r="A53" s="16" t="s">
        <v>17</v>
      </c>
      <c r="B53" s="19" t="s">
        <v>32</v>
      </c>
    </row>
    <row r="54" spans="1:2" x14ac:dyDescent="0.3">
      <c r="A54" s="17">
        <v>1</v>
      </c>
      <c r="B54" s="22">
        <v>0</v>
      </c>
    </row>
    <row r="55" spans="1:2" x14ac:dyDescent="0.3">
      <c r="A55" s="17">
        <v>2</v>
      </c>
      <c r="B55" s="22">
        <v>0</v>
      </c>
    </row>
    <row r="56" spans="1:2" x14ac:dyDescent="0.3">
      <c r="A56" s="17">
        <v>3</v>
      </c>
      <c r="B56" s="22">
        <v>0</v>
      </c>
    </row>
    <row r="57" spans="1:2" x14ac:dyDescent="0.3">
      <c r="A57" s="17">
        <v>4</v>
      </c>
      <c r="B57" s="22">
        <v>0</v>
      </c>
    </row>
    <row r="58" spans="1:2" x14ac:dyDescent="0.3">
      <c r="A58" s="17">
        <v>5</v>
      </c>
      <c r="B58" s="22">
        <v>0</v>
      </c>
    </row>
    <row r="59" spans="1:2" x14ac:dyDescent="0.3">
      <c r="A59" s="17">
        <v>6</v>
      </c>
      <c r="B59" s="22">
        <v>0</v>
      </c>
    </row>
    <row r="60" spans="1:2" x14ac:dyDescent="0.3">
      <c r="A60" s="17">
        <v>7</v>
      </c>
      <c r="B60" s="22">
        <v>0</v>
      </c>
    </row>
    <row r="61" spans="1:2" x14ac:dyDescent="0.3">
      <c r="A61" s="17">
        <v>8</v>
      </c>
      <c r="B61" s="22">
        <v>0</v>
      </c>
    </row>
    <row r="62" spans="1:2" x14ac:dyDescent="0.3">
      <c r="A62" s="17">
        <v>9</v>
      </c>
      <c r="B62" s="22">
        <v>0</v>
      </c>
    </row>
    <row r="63" spans="1:2" x14ac:dyDescent="0.3">
      <c r="A63" s="17">
        <v>10</v>
      </c>
      <c r="B63" s="22">
        <v>0</v>
      </c>
    </row>
    <row r="64" spans="1:2" x14ac:dyDescent="0.3">
      <c r="A64" s="17" t="s">
        <v>33</v>
      </c>
      <c r="B64" s="22"/>
    </row>
    <row r="65" spans="1:2" x14ac:dyDescent="0.3">
      <c r="A65" s="17" t="s">
        <v>18</v>
      </c>
      <c r="B65" s="22">
        <v>0</v>
      </c>
    </row>
    <row r="72" spans="1:2" x14ac:dyDescent="0.3">
      <c r="A72" s="20" t="s">
        <v>10</v>
      </c>
    </row>
    <row r="73" spans="1:2" x14ac:dyDescent="0.3">
      <c r="A73" s="16" t="s">
        <v>17</v>
      </c>
      <c r="B73" s="19" t="s">
        <v>32</v>
      </c>
    </row>
    <row r="74" spans="1:2" x14ac:dyDescent="0.3">
      <c r="A74" s="17">
        <v>10</v>
      </c>
      <c r="B74" s="22">
        <v>0</v>
      </c>
    </row>
    <row r="75" spans="1:2" x14ac:dyDescent="0.3">
      <c r="A75" s="17">
        <v>11</v>
      </c>
      <c r="B75" s="22">
        <v>0.46134935809888011</v>
      </c>
    </row>
    <row r="76" spans="1:2" x14ac:dyDescent="0.3">
      <c r="A76" s="17">
        <v>12</v>
      </c>
      <c r="B76" s="22">
        <v>0.50085984522785898</v>
      </c>
    </row>
    <row r="77" spans="1:2" x14ac:dyDescent="0.3">
      <c r="A77" s="17">
        <v>13</v>
      </c>
      <c r="B77" s="22">
        <v>0.94139886578449905</v>
      </c>
    </row>
    <row r="78" spans="1:2" x14ac:dyDescent="0.3">
      <c r="A78" s="17">
        <v>14</v>
      </c>
      <c r="B78" s="22">
        <v>0.83087184373511191</v>
      </c>
    </row>
    <row r="79" spans="1:2" x14ac:dyDescent="0.3">
      <c r="A79" s="17" t="s">
        <v>18</v>
      </c>
      <c r="B79" s="22">
        <v>2.7344799128463499</v>
      </c>
    </row>
    <row r="89" spans="1:2" x14ac:dyDescent="0.3">
      <c r="A89" s="20" t="s">
        <v>9</v>
      </c>
    </row>
    <row r="90" spans="1:2" x14ac:dyDescent="0.3">
      <c r="A90" s="16" t="s">
        <v>17</v>
      </c>
      <c r="B90" s="19" t="s">
        <v>32</v>
      </c>
    </row>
    <row r="91" spans="1:2" x14ac:dyDescent="0.3">
      <c r="A91" s="17">
        <v>9</v>
      </c>
      <c r="B91" s="22">
        <v>0.37490476469554007</v>
      </c>
    </row>
    <row r="92" spans="1:2" x14ac:dyDescent="0.3">
      <c r="A92" s="17">
        <v>10</v>
      </c>
      <c r="B92" s="22">
        <v>0.37375033774655497</v>
      </c>
    </row>
    <row r="93" spans="1:2" x14ac:dyDescent="0.3">
      <c r="A93" s="17">
        <v>11</v>
      </c>
      <c r="B93" s="22">
        <v>0.35572454583861429</v>
      </c>
    </row>
    <row r="94" spans="1:2" x14ac:dyDescent="0.3">
      <c r="A94" s="17">
        <v>13</v>
      </c>
      <c r="B94" s="22">
        <v>0.53416050266443971</v>
      </c>
    </row>
    <row r="95" spans="1:2" x14ac:dyDescent="0.3">
      <c r="A95" s="17">
        <v>14</v>
      </c>
      <c r="B95" s="22">
        <v>0.38399420806415685</v>
      </c>
    </row>
    <row r="96" spans="1:2" x14ac:dyDescent="0.3">
      <c r="A96" s="17" t="s">
        <v>18</v>
      </c>
      <c r="B96" s="22">
        <v>2.0225343590093061</v>
      </c>
    </row>
    <row r="106" spans="1:2" x14ac:dyDescent="0.3">
      <c r="A106" s="20" t="s">
        <v>15</v>
      </c>
    </row>
    <row r="107" spans="1:2" x14ac:dyDescent="0.3">
      <c r="A107" s="16" t="s">
        <v>17</v>
      </c>
      <c r="B107" s="19" t="s">
        <v>32</v>
      </c>
    </row>
    <row r="108" spans="1:2" x14ac:dyDescent="0.3">
      <c r="A108" s="17">
        <v>9</v>
      </c>
      <c r="B108" s="22">
        <v>0.16924664602683179</v>
      </c>
    </row>
    <row r="109" spans="1:2" x14ac:dyDescent="0.3">
      <c r="A109" s="17">
        <v>10</v>
      </c>
      <c r="B109" s="22">
        <v>0.58976157082748948</v>
      </c>
    </row>
    <row r="110" spans="1:2" x14ac:dyDescent="0.3">
      <c r="A110" s="17">
        <v>11</v>
      </c>
      <c r="B110" s="22">
        <v>0.32570556826849734</v>
      </c>
    </row>
    <row r="111" spans="1:2" x14ac:dyDescent="0.3">
      <c r="A111" s="17">
        <v>12</v>
      </c>
      <c r="B111" s="22">
        <v>0.46559206447613144</v>
      </c>
    </row>
    <row r="112" spans="1:2" x14ac:dyDescent="0.3">
      <c r="A112" s="17">
        <v>13</v>
      </c>
      <c r="B112" s="22">
        <v>0.53190184049079758</v>
      </c>
    </row>
    <row r="113" spans="1:2" x14ac:dyDescent="0.3">
      <c r="A113" s="17">
        <v>14</v>
      </c>
      <c r="B113" s="22">
        <v>1.1984861227922623</v>
      </c>
    </row>
    <row r="114" spans="1:2" x14ac:dyDescent="0.3">
      <c r="A114" s="17" t="s">
        <v>18</v>
      </c>
      <c r="B114" s="22">
        <v>3.28069381288201</v>
      </c>
    </row>
    <row r="123" spans="1:2" x14ac:dyDescent="0.3">
      <c r="A123" s="20" t="s">
        <v>16</v>
      </c>
    </row>
    <row r="124" spans="1:2" x14ac:dyDescent="0.3">
      <c r="A124" s="16" t="s">
        <v>17</v>
      </c>
      <c r="B124" s="19" t="s">
        <v>32</v>
      </c>
    </row>
    <row r="125" spans="1:2" x14ac:dyDescent="0.3">
      <c r="A125" s="17">
        <v>9</v>
      </c>
      <c r="B125" s="22">
        <v>0.99630314232902029</v>
      </c>
    </row>
    <row r="126" spans="1:2" x14ac:dyDescent="0.3">
      <c r="A126" s="17">
        <v>10</v>
      </c>
      <c r="B126" s="22">
        <v>0</v>
      </c>
    </row>
    <row r="127" spans="1:2" x14ac:dyDescent="0.3">
      <c r="A127" s="17">
        <v>11</v>
      </c>
      <c r="B127" s="22">
        <v>0.34845360824742266</v>
      </c>
    </row>
    <row r="128" spans="1:2" x14ac:dyDescent="0.3">
      <c r="A128" s="17">
        <v>12</v>
      </c>
      <c r="B128" s="22">
        <v>1.2236842105263157</v>
      </c>
    </row>
    <row r="129" spans="1:2" x14ac:dyDescent="0.3">
      <c r="A129" s="17">
        <v>13</v>
      </c>
      <c r="B129" s="22">
        <v>2.7</v>
      </c>
    </row>
    <row r="130" spans="1:2" x14ac:dyDescent="0.3">
      <c r="A130" s="17">
        <v>14</v>
      </c>
      <c r="B130" s="22">
        <v>0</v>
      </c>
    </row>
    <row r="131" spans="1:2" x14ac:dyDescent="0.3">
      <c r="A131" s="17" t="s">
        <v>18</v>
      </c>
      <c r="B131" s="22">
        <v>5.2684409611027592</v>
      </c>
    </row>
  </sheetData>
  <pageMargins left="0.7" right="0.7" top="0.75" bottom="0.75" header="0.3" footer="0.3"/>
  <pageSetup orientation="portrait" r:id="rId9"/>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721E9-C237-434F-81D9-94A42F532D54}">
  <dimension ref="A1:U1"/>
  <sheetViews>
    <sheetView showGridLines="0" zoomScale="80" zoomScaleNormal="80" workbookViewId="0">
      <selection activeCell="D23" sqref="D23"/>
    </sheetView>
  </sheetViews>
  <sheetFormatPr defaultRowHeight="14" x14ac:dyDescent="0.3"/>
  <sheetData>
    <row r="1" spans="1:21" ht="22.5" x14ac:dyDescent="0.45">
      <c r="A1" s="27" t="s">
        <v>24</v>
      </c>
      <c r="B1" s="27"/>
      <c r="C1" s="27"/>
      <c r="D1" s="27"/>
      <c r="E1" s="27"/>
      <c r="F1" s="27"/>
      <c r="G1" s="27"/>
      <c r="H1" s="27"/>
      <c r="I1" s="27"/>
      <c r="J1" s="27"/>
      <c r="K1" s="27"/>
      <c r="L1" s="27"/>
      <c r="M1" s="27"/>
      <c r="N1" s="27"/>
      <c r="O1" s="27"/>
      <c r="P1" s="27"/>
      <c r="Q1" s="27"/>
      <c r="R1" s="27"/>
      <c r="S1" s="27"/>
      <c r="T1" s="27"/>
      <c r="U1" s="27"/>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0C89-1312-40BF-B5CB-9F624F8EA0F8}">
  <dimension ref="A1:U1"/>
  <sheetViews>
    <sheetView showGridLines="0" zoomScale="85" zoomScaleNormal="85" workbookViewId="0">
      <selection activeCell="U15" sqref="U15"/>
    </sheetView>
  </sheetViews>
  <sheetFormatPr defaultRowHeight="14" x14ac:dyDescent="0.3"/>
  <sheetData>
    <row r="1" spans="1:21" ht="22.5" x14ac:dyDescent="0.45">
      <c r="A1" s="27" t="s">
        <v>14</v>
      </c>
      <c r="B1" s="27"/>
      <c r="C1" s="27"/>
      <c r="D1" s="27"/>
      <c r="E1" s="27"/>
      <c r="F1" s="27"/>
      <c r="G1" s="27"/>
      <c r="H1" s="27"/>
      <c r="I1" s="27"/>
      <c r="J1" s="27"/>
      <c r="K1" s="27"/>
      <c r="L1" s="27"/>
      <c r="M1" s="27"/>
      <c r="N1" s="27"/>
      <c r="O1" s="27"/>
      <c r="P1" s="27"/>
      <c r="Q1" s="27"/>
      <c r="R1" s="27"/>
      <c r="S1" s="27"/>
      <c r="T1" s="27"/>
      <c r="U1" s="27"/>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BAEF5-66E5-4A49-BB75-A8A2AB1DDE95}">
  <dimension ref="A1:U1"/>
  <sheetViews>
    <sheetView showGridLines="0" zoomScale="85" zoomScaleNormal="85" workbookViewId="0">
      <selection sqref="A1:U1"/>
    </sheetView>
  </sheetViews>
  <sheetFormatPr defaultRowHeight="14" x14ac:dyDescent="0.3"/>
  <sheetData>
    <row r="1" spans="1:21" ht="22.5" x14ac:dyDescent="0.45">
      <c r="A1" s="27" t="s">
        <v>11</v>
      </c>
      <c r="B1" s="27"/>
      <c r="C1" s="27"/>
      <c r="D1" s="27"/>
      <c r="E1" s="27"/>
      <c r="F1" s="27"/>
      <c r="G1" s="27"/>
      <c r="H1" s="27"/>
      <c r="I1" s="27"/>
      <c r="J1" s="27"/>
      <c r="K1" s="27"/>
      <c r="L1" s="27"/>
      <c r="M1" s="27"/>
      <c r="N1" s="27"/>
      <c r="O1" s="27"/>
      <c r="P1" s="27"/>
      <c r="Q1" s="27"/>
      <c r="R1" s="27"/>
      <c r="S1" s="27"/>
      <c r="T1" s="27"/>
      <c r="U1" s="27"/>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61138-1B16-47E9-92F8-53BC27E7B01C}">
  <dimension ref="A1:U1"/>
  <sheetViews>
    <sheetView showGridLines="0" zoomScale="81" zoomScaleNormal="81" workbookViewId="0">
      <selection activeCell="T14" sqref="T14"/>
    </sheetView>
  </sheetViews>
  <sheetFormatPr defaultRowHeight="14" x14ac:dyDescent="0.3"/>
  <sheetData>
    <row r="1" spans="1:21" ht="22.5" x14ac:dyDescent="0.45">
      <c r="A1" s="27" t="s">
        <v>10</v>
      </c>
      <c r="B1" s="27"/>
      <c r="C1" s="27"/>
      <c r="D1" s="27"/>
      <c r="E1" s="27"/>
      <c r="F1" s="27"/>
      <c r="G1" s="27"/>
      <c r="H1" s="27"/>
      <c r="I1" s="27"/>
      <c r="J1" s="27"/>
      <c r="K1" s="27"/>
      <c r="L1" s="27"/>
      <c r="M1" s="27"/>
      <c r="N1" s="27"/>
      <c r="O1" s="27"/>
      <c r="P1" s="27"/>
      <c r="Q1" s="27"/>
      <c r="R1" s="27"/>
      <c r="S1" s="27"/>
      <c r="T1" s="27"/>
      <c r="U1" s="27"/>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C85F2-944D-42FE-B81E-1719EAFD2587}">
  <dimension ref="A1:U1"/>
  <sheetViews>
    <sheetView showGridLines="0" tabSelected="1" zoomScale="86" zoomScaleNormal="86" workbookViewId="0">
      <selection activeCell="C22" sqref="C22"/>
    </sheetView>
  </sheetViews>
  <sheetFormatPr defaultRowHeight="14" x14ac:dyDescent="0.3"/>
  <sheetData>
    <row r="1" spans="1:21" ht="22.5" x14ac:dyDescent="0.45">
      <c r="A1" s="27" t="s">
        <v>9</v>
      </c>
      <c r="B1" s="27"/>
      <c r="C1" s="27"/>
      <c r="D1" s="27"/>
      <c r="E1" s="27"/>
      <c r="F1" s="27"/>
      <c r="G1" s="27"/>
      <c r="H1" s="27"/>
      <c r="I1" s="27"/>
      <c r="J1" s="27"/>
      <c r="K1" s="27"/>
      <c r="L1" s="27"/>
      <c r="M1" s="27"/>
      <c r="N1" s="27"/>
      <c r="O1" s="27"/>
      <c r="P1" s="27"/>
      <c r="Q1" s="27"/>
      <c r="R1" s="27"/>
      <c r="S1" s="27"/>
      <c r="T1" s="27"/>
      <c r="U1" s="27"/>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45CE-7998-402B-A5C1-518348DFF6C7}">
  <dimension ref="A1:U1"/>
  <sheetViews>
    <sheetView showGridLines="0" zoomScale="85" zoomScaleNormal="85" workbookViewId="0">
      <selection sqref="A1:U1"/>
    </sheetView>
  </sheetViews>
  <sheetFormatPr defaultRowHeight="14" x14ac:dyDescent="0.3"/>
  <sheetData>
    <row r="1" spans="1:21" ht="22.5" x14ac:dyDescent="0.45">
      <c r="A1" s="27" t="s">
        <v>15</v>
      </c>
      <c r="B1" s="27"/>
      <c r="C1" s="27"/>
      <c r="D1" s="27"/>
      <c r="E1" s="27"/>
      <c r="F1" s="27"/>
      <c r="G1" s="27"/>
      <c r="H1" s="27"/>
      <c r="I1" s="27"/>
      <c r="J1" s="27"/>
      <c r="K1" s="27"/>
      <c r="L1" s="27"/>
      <c r="M1" s="27"/>
      <c r="N1" s="27"/>
      <c r="O1" s="27"/>
      <c r="P1" s="27"/>
      <c r="Q1" s="27"/>
      <c r="R1" s="27"/>
      <c r="S1" s="27"/>
      <c r="T1" s="27"/>
      <c r="U1" s="27"/>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A1F13-F5DE-4B77-9717-216864380A55}">
  <dimension ref="A1:U1"/>
  <sheetViews>
    <sheetView showGridLines="0" zoomScale="85" zoomScaleNormal="85" workbookViewId="0">
      <selection activeCell="B25" sqref="B25"/>
    </sheetView>
  </sheetViews>
  <sheetFormatPr defaultRowHeight="14" x14ac:dyDescent="0.3"/>
  <sheetData>
    <row r="1" spans="1:21" ht="22.5" x14ac:dyDescent="0.45">
      <c r="A1" s="27" t="s">
        <v>16</v>
      </c>
      <c r="B1" s="27"/>
      <c r="C1" s="27"/>
      <c r="D1" s="27"/>
      <c r="E1" s="27"/>
      <c r="F1" s="27"/>
      <c r="G1" s="27"/>
      <c r="H1" s="27"/>
      <c r="I1" s="27"/>
      <c r="J1" s="27"/>
      <c r="K1" s="27"/>
      <c r="L1" s="27"/>
      <c r="M1" s="27"/>
      <c r="N1" s="27"/>
      <c r="O1" s="27"/>
      <c r="P1" s="27"/>
      <c r="Q1" s="27"/>
      <c r="R1" s="27"/>
      <c r="S1" s="27"/>
      <c r="T1" s="27"/>
      <c r="U1" s="27"/>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CAC59-7D15-4E3E-A74D-8C95A77A51BF}">
  <dimension ref="B1:CP29"/>
  <sheetViews>
    <sheetView showGridLines="0" zoomScale="83" zoomScaleNormal="83" workbookViewId="0">
      <pane ySplit="4" topLeftCell="A5" activePane="bottomLeft" state="frozen"/>
      <selection sqref="A1:L1"/>
      <selection pane="bottomLeft" activeCell="I9" sqref="I9"/>
    </sheetView>
  </sheetViews>
  <sheetFormatPr defaultColWidth="21.6640625" defaultRowHeight="14" x14ac:dyDescent="0.3"/>
  <cols>
    <col min="1" max="1" width="5.9140625" style="4" customWidth="1"/>
    <col min="2" max="9" width="21.6640625" style="4"/>
    <col min="10" max="11" width="5.9140625" style="4" customWidth="1"/>
    <col min="12" max="19" width="21.6640625" style="4"/>
    <col min="20" max="21" width="5.9140625" style="4" customWidth="1"/>
    <col min="22" max="29" width="21.6640625" style="4"/>
    <col min="30" max="31" width="5.9140625" style="4" customWidth="1"/>
    <col min="32" max="39" width="21.6640625" style="4"/>
    <col min="40" max="41" width="5.9140625" style="4" customWidth="1"/>
    <col min="42" max="49" width="21.6640625" style="4" customWidth="1"/>
    <col min="50" max="51" width="5.9140625" style="4" customWidth="1"/>
    <col min="52" max="59" width="21.6640625" style="4"/>
    <col min="60" max="61" width="5.9140625" style="4" customWidth="1"/>
    <col min="62" max="69" width="21.6640625" style="4"/>
    <col min="70" max="71" width="5.9140625" style="4" customWidth="1"/>
    <col min="72" max="79" width="21.6640625" style="4"/>
    <col min="80" max="80" width="5.9140625" style="4" customWidth="1"/>
    <col min="81" max="16384" width="21.6640625" style="4"/>
  </cols>
  <sheetData>
    <row r="1" spans="2:94" s="1" customFormat="1" x14ac:dyDescent="0.3">
      <c r="E1" s="2" t="s">
        <v>13</v>
      </c>
      <c r="F1" s="3">
        <f ca="1">WEEKNUM(TODAY())</f>
        <v>15</v>
      </c>
      <c r="O1" s="2" t="s">
        <v>13</v>
      </c>
      <c r="P1" s="3">
        <f ca="1">WEEKNUM(TODAY())</f>
        <v>15</v>
      </c>
      <c r="Y1" s="2" t="s">
        <v>13</v>
      </c>
      <c r="Z1" s="3">
        <f ca="1">WEEKNUM(TODAY())</f>
        <v>15</v>
      </c>
      <c r="AI1" s="2" t="s">
        <v>13</v>
      </c>
      <c r="AJ1" s="3">
        <f ca="1">WEEKNUM(TODAY())</f>
        <v>15</v>
      </c>
      <c r="AN1" s="4"/>
      <c r="AS1" s="2" t="s">
        <v>13</v>
      </c>
      <c r="AT1" s="3">
        <f ca="1">WEEKNUM(TODAY())</f>
        <v>15</v>
      </c>
      <c r="BC1" s="2" t="s">
        <v>13</v>
      </c>
      <c r="BD1" s="3">
        <f ca="1">WEEKNUM(TODAY())</f>
        <v>15</v>
      </c>
      <c r="BM1" s="2" t="s">
        <v>13</v>
      </c>
      <c r="BN1" s="3">
        <f ca="1">WEEKNUM(TODAY())</f>
        <v>15</v>
      </c>
      <c r="BW1" s="2" t="s">
        <v>13</v>
      </c>
      <c r="BX1" s="3">
        <f ca="1">WEEKNUM(TODAY())</f>
        <v>15</v>
      </c>
      <c r="CB1" s="4"/>
    </row>
    <row r="3" spans="2:94" s="5" customFormat="1" ht="17.5" x14ac:dyDescent="0.35">
      <c r="B3" s="28" t="s">
        <v>8</v>
      </c>
      <c r="C3" s="28"/>
      <c r="D3" s="28"/>
      <c r="E3" s="28"/>
      <c r="F3" s="28"/>
      <c r="G3" s="28"/>
      <c r="H3" s="28"/>
      <c r="I3" s="28"/>
      <c r="L3" s="28" t="s">
        <v>12</v>
      </c>
      <c r="M3" s="28"/>
      <c r="N3" s="28"/>
      <c r="O3" s="28"/>
      <c r="P3" s="28"/>
      <c r="Q3" s="28"/>
      <c r="R3" s="28"/>
      <c r="S3" s="28"/>
      <c r="V3" s="28" t="s">
        <v>14</v>
      </c>
      <c r="W3" s="28"/>
      <c r="X3" s="28"/>
      <c r="Y3" s="28"/>
      <c r="Z3" s="28"/>
      <c r="AA3" s="28"/>
      <c r="AB3" s="28"/>
      <c r="AC3" s="28"/>
      <c r="AF3" s="28" t="s">
        <v>11</v>
      </c>
      <c r="AG3" s="28"/>
      <c r="AH3" s="28"/>
      <c r="AI3" s="28"/>
      <c r="AJ3" s="28"/>
      <c r="AK3" s="28"/>
      <c r="AL3" s="28"/>
      <c r="AM3" s="28"/>
      <c r="AN3" s="4"/>
      <c r="AP3" s="28" t="s">
        <v>10</v>
      </c>
      <c r="AQ3" s="28"/>
      <c r="AR3" s="28"/>
      <c r="AS3" s="28"/>
      <c r="AT3" s="28"/>
      <c r="AU3" s="28"/>
      <c r="AV3" s="28"/>
      <c r="AW3" s="28"/>
      <c r="AZ3" s="28" t="s">
        <v>9</v>
      </c>
      <c r="BA3" s="28"/>
      <c r="BB3" s="28"/>
      <c r="BC3" s="28"/>
      <c r="BD3" s="28"/>
      <c r="BE3" s="28"/>
      <c r="BF3" s="28"/>
      <c r="BG3" s="28"/>
      <c r="BJ3" s="28" t="s">
        <v>15</v>
      </c>
      <c r="BK3" s="28"/>
      <c r="BL3" s="28"/>
      <c r="BM3" s="28"/>
      <c r="BN3" s="28"/>
      <c r="BO3" s="28"/>
      <c r="BP3" s="28"/>
      <c r="BQ3" s="28"/>
      <c r="BT3" s="28" t="s">
        <v>16</v>
      </c>
      <c r="BU3" s="28"/>
      <c r="BV3" s="28"/>
      <c r="BW3" s="28"/>
      <c r="BX3" s="28"/>
      <c r="BY3" s="28"/>
      <c r="BZ3" s="28"/>
      <c r="CA3" s="28"/>
      <c r="CB3" s="4"/>
      <c r="CC3" s="29"/>
      <c r="CD3" s="29"/>
      <c r="CE3" s="29"/>
      <c r="CF3" s="29"/>
      <c r="CH3" s="29"/>
      <c r="CI3" s="29"/>
      <c r="CJ3" s="29"/>
      <c r="CK3" s="29"/>
      <c r="CM3" s="29"/>
      <c r="CN3" s="29"/>
      <c r="CO3" s="29"/>
      <c r="CP3" s="29"/>
    </row>
    <row r="4" spans="2:94" s="6" customFormat="1" x14ac:dyDescent="0.3">
      <c r="B4" s="6" t="s">
        <v>3</v>
      </c>
      <c r="C4" s="11" t="s">
        <v>2</v>
      </c>
      <c r="D4" s="11" t="s">
        <v>7</v>
      </c>
      <c r="E4" s="6" t="s">
        <v>6</v>
      </c>
      <c r="F4" s="11" t="s">
        <v>1</v>
      </c>
      <c r="G4" s="11" t="s">
        <v>5</v>
      </c>
      <c r="H4" s="6" t="s">
        <v>4</v>
      </c>
      <c r="I4" s="6" t="s">
        <v>0</v>
      </c>
      <c r="L4" s="6" t="s">
        <v>3</v>
      </c>
      <c r="M4" s="11" t="s">
        <v>2</v>
      </c>
      <c r="N4" s="11" t="s">
        <v>7</v>
      </c>
      <c r="O4" s="6" t="s">
        <v>6</v>
      </c>
      <c r="P4" s="11" t="s">
        <v>1</v>
      </c>
      <c r="Q4" s="11" t="s">
        <v>5</v>
      </c>
      <c r="R4" s="6" t="s">
        <v>4</v>
      </c>
      <c r="S4" s="6" t="s">
        <v>0</v>
      </c>
      <c r="V4" s="6" t="s">
        <v>3</v>
      </c>
      <c r="W4" s="11" t="s">
        <v>2</v>
      </c>
      <c r="X4" s="11" t="s">
        <v>7</v>
      </c>
      <c r="Y4" s="6" t="s">
        <v>6</v>
      </c>
      <c r="Z4" s="11" t="s">
        <v>1</v>
      </c>
      <c r="AA4" s="11" t="s">
        <v>5</v>
      </c>
      <c r="AB4" s="6" t="s">
        <v>4</v>
      </c>
      <c r="AC4" s="6" t="s">
        <v>0</v>
      </c>
      <c r="AF4" s="6" t="s">
        <v>3</v>
      </c>
      <c r="AG4" s="11" t="s">
        <v>2</v>
      </c>
      <c r="AH4" s="11" t="s">
        <v>7</v>
      </c>
      <c r="AI4" s="6" t="s">
        <v>6</v>
      </c>
      <c r="AJ4" s="11" t="s">
        <v>1</v>
      </c>
      <c r="AK4" s="11" t="s">
        <v>5</v>
      </c>
      <c r="AL4" s="6" t="s">
        <v>4</v>
      </c>
      <c r="AM4" s="6" t="s">
        <v>0</v>
      </c>
      <c r="AN4" s="4"/>
      <c r="AP4" s="6" t="s">
        <v>3</v>
      </c>
      <c r="AQ4" s="11" t="s">
        <v>2</v>
      </c>
      <c r="AR4" s="11" t="s">
        <v>7</v>
      </c>
      <c r="AS4" s="6" t="s">
        <v>6</v>
      </c>
      <c r="AT4" s="11" t="s">
        <v>1</v>
      </c>
      <c r="AU4" s="11" t="s">
        <v>5</v>
      </c>
      <c r="AV4" s="6" t="s">
        <v>4</v>
      </c>
      <c r="AW4" s="6" t="s">
        <v>0</v>
      </c>
      <c r="AZ4" s="6" t="s">
        <v>3</v>
      </c>
      <c r="BA4" s="11" t="s">
        <v>2</v>
      </c>
      <c r="BB4" s="11" t="s">
        <v>7</v>
      </c>
      <c r="BC4" s="6" t="s">
        <v>6</v>
      </c>
      <c r="BD4" s="11" t="s">
        <v>1</v>
      </c>
      <c r="BE4" s="11" t="s">
        <v>5</v>
      </c>
      <c r="BF4" s="6" t="s">
        <v>4</v>
      </c>
      <c r="BG4" s="6" t="s">
        <v>0</v>
      </c>
      <c r="BJ4" s="6" t="s">
        <v>3</v>
      </c>
      <c r="BK4" s="11" t="s">
        <v>2</v>
      </c>
      <c r="BL4" s="11" t="s">
        <v>7</v>
      </c>
      <c r="BM4" s="6" t="s">
        <v>6</v>
      </c>
      <c r="BN4" s="11" t="s">
        <v>1</v>
      </c>
      <c r="BO4" s="11" t="s">
        <v>5</v>
      </c>
      <c r="BP4" s="6" t="s">
        <v>4</v>
      </c>
      <c r="BQ4" s="6" t="s">
        <v>0</v>
      </c>
      <c r="BT4" s="6" t="s">
        <v>3</v>
      </c>
      <c r="BU4" s="11" t="s">
        <v>2</v>
      </c>
      <c r="BV4" s="11" t="s">
        <v>7</v>
      </c>
      <c r="BW4" s="6" t="s">
        <v>6</v>
      </c>
      <c r="BX4" s="11" t="s">
        <v>1</v>
      </c>
      <c r="BY4" s="11" t="s">
        <v>5</v>
      </c>
      <c r="BZ4" s="6" t="s">
        <v>4</v>
      </c>
      <c r="CA4" s="6" t="s">
        <v>0</v>
      </c>
      <c r="CB4" s="4"/>
    </row>
    <row r="5" spans="2:94" x14ac:dyDescent="0.3">
      <c r="B5" s="7">
        <v>1</v>
      </c>
      <c r="C5" s="4">
        <v>0</v>
      </c>
      <c r="D5" s="4">
        <v>0</v>
      </c>
      <c r="E5" s="8" t="str">
        <f>IFERROR(EMB_PostCursor89[[#This Row],[L1 Cases Solved]]/EMB_PostCursor89[[#This Row],[L1 Time Utilization]],"")</f>
        <v/>
      </c>
      <c r="F5" s="4">
        <v>0</v>
      </c>
      <c r="G5" s="4">
        <v>0</v>
      </c>
      <c r="H5" s="8" t="str">
        <f>IFERROR(EMB_PostCursor89[[#This Row],[L1 Cases Solved]]/EMB_PostCursor89[[#This Row],[L1 Time Utilization]],"")</f>
        <v/>
      </c>
      <c r="I5" s="9" t="str">
        <f t="shared" ref="I5:I11" si="0">IFERROR(F5/C5,"")</f>
        <v/>
      </c>
      <c r="L5" s="7">
        <v>1</v>
      </c>
      <c r="M5" s="4">
        <v>0</v>
      </c>
      <c r="N5" s="4">
        <v>0</v>
      </c>
      <c r="O5" s="8" t="str">
        <f>IFERROR([1]!EMB_PostCursor8[[#This Row],[L1 Cases Solved]]/[1]!EMB_PostCursor8[[#This Row],[L1 Time Utilization]],"")</f>
        <v/>
      </c>
      <c r="P5" s="4">
        <v>0</v>
      </c>
      <c r="Q5" s="4">
        <v>0</v>
      </c>
      <c r="R5" s="8" t="str">
        <f>IFERROR([1]!EMB_PostCursor8[[#This Row],[L2 Cases Solved]]/[1]!EMB_PostCursor8[[#This Row],[L2 Time Utilization]],"")</f>
        <v/>
      </c>
      <c r="S5" s="9" t="str">
        <f t="shared" ref="S5:S11" si="1">IFERROR(P5/M5,"")</f>
        <v/>
      </c>
      <c r="V5" s="7">
        <v>1</v>
      </c>
      <c r="W5" s="4">
        <v>28799</v>
      </c>
      <c r="X5" s="4">
        <v>626.64</v>
      </c>
      <c r="Y5" s="8">
        <f>IFERROR([1]!EMB_PostCursor[[#This Row],[L1 Cases Solved]]/[1]!EMB_PostCursor[[#This Row],[L1 Time Utilization]],"")</f>
        <v>45.957806715179373</v>
      </c>
      <c r="Z5" s="4">
        <v>9506</v>
      </c>
      <c r="AA5" s="4">
        <v>53.01</v>
      </c>
      <c r="AB5" s="8">
        <f>IFERROR(EMB_PostCursor[[#This Row],[L2 Cases Solved]]/EMB_PostCursor[[#This Row],[L2 Time Utilization]],"")</f>
        <v>179.32465572533485</v>
      </c>
      <c r="AC5" s="9">
        <f>IFERROR(Z5/W5,"")</f>
        <v>0.33008090558699954</v>
      </c>
      <c r="AF5" s="7">
        <v>1</v>
      </c>
      <c r="AI5" s="8" t="str">
        <f>IFERROR(EMB_PreCursor[[#This Row],[L1 Cases Solved]]/EMB_PreCursor[[#This Row],[L1 Time Utilization]],"")</f>
        <v/>
      </c>
      <c r="AL5" s="8" t="str">
        <f>IFERROR(EMB_PreCursor[[#This Row],[L2 Cases Solved]]/EMB_PreCursor[[#This Row],[L2 Time Utilization]],"")</f>
        <v/>
      </c>
      <c r="AM5" s="9" t="str">
        <f t="shared" ref="AM5:AM14" si="2">IFERROR(AJ5/AG5,"")</f>
        <v/>
      </c>
      <c r="AP5" s="7">
        <v>1</v>
      </c>
      <c r="AQ5" s="4">
        <v>1238</v>
      </c>
      <c r="AR5" s="4">
        <v>114.18</v>
      </c>
      <c r="AS5" s="8">
        <f>IFERROR([1]!EMB_PostCursor7[[#This Row],[L1 Cases Solved]]/[1]!EMB_PostCursor7[[#This Row],[L1 Time Utilization]],"")</f>
        <v>10.842529339639166</v>
      </c>
      <c r="AT5" s="4">
        <v>958</v>
      </c>
      <c r="AU5" s="4">
        <v>44.95</v>
      </c>
      <c r="AV5" s="8">
        <f>IFERROR([1]!EMB_PostCursor7[[#This Row],[L2 Cases Solved]]/[1]!EMB_PostCursor7[[#This Row],[L2 Time Utilization]],"")</f>
        <v>21.312569521690765</v>
      </c>
      <c r="AW5" s="9">
        <f t="shared" ref="AW5:AW10" si="3">IFERROR(AT5/AQ5,"")</f>
        <v>0.77382875605815837</v>
      </c>
      <c r="AZ5" s="7">
        <v>1</v>
      </c>
      <c r="BA5" s="4">
        <v>7075</v>
      </c>
      <c r="BB5" s="4">
        <v>121.06</v>
      </c>
      <c r="BC5" s="8">
        <f>IFERROR([1]!WorkLoad_REDP[[#This Row],[L1 Cases Solved]]/[1]!WorkLoad_REDP[[#This Row],[L1 Time Utilization]],"")</f>
        <v>58.442094829010408</v>
      </c>
      <c r="BD5" s="4">
        <v>2241</v>
      </c>
      <c r="BE5" s="4">
        <v>27.99</v>
      </c>
      <c r="BF5" s="8">
        <f>IFERROR([1]!WorkLoad_REDP[[#This Row],[L2 Cases Solved]]/[1]!WorkLoad_REDP[[#This Row],[L2 Time Utilization]],"")</f>
        <v>80.064308681672031</v>
      </c>
      <c r="BG5" s="9">
        <f t="shared" ref="BG5:BG11" si="4">IFERROR(BD5/BA5,"")</f>
        <v>0.31674911660777383</v>
      </c>
      <c r="BJ5" s="7">
        <v>1</v>
      </c>
      <c r="BK5" s="4">
        <v>2</v>
      </c>
      <c r="BL5" s="4">
        <v>0.5</v>
      </c>
      <c r="BM5" s="8">
        <f>IFERROR(WorkLoad_Themis[[#This Row],[L1 Cases Solved]]/WorkLoad_Themis[[#This Row],[L1 Time Utilization]],"")</f>
        <v>4</v>
      </c>
      <c r="BP5" s="8" t="str">
        <f>IFERROR([1]!WorkLoad_Themis[[#This Row],[L2 Cases Solved]]/[1]!WorkLoad_Themis[[#This Row],[L2 Time Utilization]],"")</f>
        <v/>
      </c>
      <c r="BQ5" s="9">
        <f t="shared" ref="BQ5:BQ8" si="5">IFERROR(BN5/BK5,"")</f>
        <v>0</v>
      </c>
      <c r="BT5" s="7">
        <v>1</v>
      </c>
      <c r="BU5" s="4">
        <v>1060</v>
      </c>
      <c r="BV5" s="4">
        <v>92.78</v>
      </c>
      <c r="BW5" s="8">
        <f>IFERROR([1]!BT_Multivisit[[#This Row],[L1 Cases Solved]]/[1]!BT_Multivisit[[#This Row],[L1 Time Utilization]],"")</f>
        <v>11.424876050873033</v>
      </c>
      <c r="BZ5" s="8" t="str">
        <f>IFERROR([1]!BT_Multivisit[[#This Row],[L2 Cases Solved]]/[1]!BT_Multivisit[[#This Row],[L2 Time Utilization]],"")</f>
        <v/>
      </c>
      <c r="CA5" s="9">
        <f t="shared" ref="CA5:CA10" si="6">IFERROR(BX5/BU5,"")</f>
        <v>0</v>
      </c>
    </row>
    <row r="6" spans="2:94" x14ac:dyDescent="0.3">
      <c r="B6" s="7">
        <v>2</v>
      </c>
      <c r="C6" s="4">
        <v>0</v>
      </c>
      <c r="D6" s="4">
        <v>0</v>
      </c>
      <c r="E6" s="8" t="str">
        <f>IFERROR(EMB_PostCursor89[[#This Row],[L1 Cases Solved]]/EMB_PostCursor89[[#This Row],[L1 Time Utilization]],"")</f>
        <v/>
      </c>
      <c r="F6" s="4">
        <v>0</v>
      </c>
      <c r="G6" s="4">
        <v>0</v>
      </c>
      <c r="H6" s="8" t="str">
        <f>IFERROR(EMB_PostCursor89[[#This Row],[L1 Cases Solved]]/EMB_PostCursor89[[#This Row],[L1 Time Utilization]],"")</f>
        <v/>
      </c>
      <c r="I6" s="12" t="str">
        <f t="shared" si="0"/>
        <v/>
      </c>
      <c r="L6" s="7">
        <v>2</v>
      </c>
      <c r="M6" s="4">
        <v>0</v>
      </c>
      <c r="N6" s="4">
        <v>0</v>
      </c>
      <c r="O6" s="8" t="str">
        <f>IFERROR([1]!EMB_PostCursor8[[#This Row],[L1 Cases Solved]]/[1]!EMB_PostCursor8[[#This Row],[L1 Time Utilization]],"")</f>
        <v/>
      </c>
      <c r="P6" s="4">
        <v>0</v>
      </c>
      <c r="Q6" s="4">
        <v>0</v>
      </c>
      <c r="R6" s="8" t="str">
        <f>IFERROR([1]!EMB_PostCursor8[[#This Row],[L2 Cases Solved]]/[1]!EMB_PostCursor8[[#This Row],[L2 Time Utilization]],"")</f>
        <v/>
      </c>
      <c r="S6" s="12" t="str">
        <f t="shared" si="1"/>
        <v/>
      </c>
      <c r="V6" s="7">
        <v>2</v>
      </c>
      <c r="W6" s="4">
        <v>24470</v>
      </c>
      <c r="X6" s="4">
        <v>484.12</v>
      </c>
      <c r="Y6" s="8">
        <f>IFERROR([1]!EMB_PostCursor[[#This Row],[L1 Cases Solved]]/[1]!EMB_PostCursor[[#This Row],[L1 Time Utilization]],"")</f>
        <v>50.545319342311821</v>
      </c>
      <c r="Z6" s="4">
        <v>5705</v>
      </c>
      <c r="AA6" s="4">
        <v>46.65</v>
      </c>
      <c r="AB6" s="8">
        <f>IFERROR(EMB_PostCursor[[#This Row],[L2 Cases Solved]]/EMB_PostCursor[[#This Row],[L2 Time Utilization]],"")</f>
        <v>122.29367631296893</v>
      </c>
      <c r="AC6" s="12">
        <f t="shared" ref="AC6:AC9" si="7">IFERROR(Z6/W6,"")</f>
        <v>0.2331426236207601</v>
      </c>
      <c r="AF6" s="7">
        <v>2</v>
      </c>
      <c r="AI6" s="8" t="str">
        <f>IFERROR(EMB_PreCursor[[#This Row],[L1 Cases Solved]]/EMB_PreCursor[[#This Row],[L1 Time Utilization]],"")</f>
        <v/>
      </c>
      <c r="AL6" s="8" t="str">
        <f>IFERROR(EMB_PreCursor[[#This Row],[L2 Cases Solved]]/EMB_PreCursor[[#This Row],[L2 Time Utilization]],"")</f>
        <v/>
      </c>
      <c r="AM6" s="12" t="str">
        <f t="shared" si="2"/>
        <v/>
      </c>
      <c r="AP6" s="7">
        <v>2</v>
      </c>
      <c r="AQ6" s="14">
        <v>0</v>
      </c>
      <c r="AR6" s="4">
        <v>0</v>
      </c>
      <c r="AS6" s="8" t="str">
        <f>IFERROR([1]!EMB_PostCursor7[[#This Row],[L1 Cases Solved]]/[1]!EMB_PostCursor7[[#This Row],[L1 Time Utilization]],"")</f>
        <v/>
      </c>
      <c r="AT6" s="4">
        <v>317</v>
      </c>
      <c r="AU6" s="4">
        <v>13.79</v>
      </c>
      <c r="AV6" s="8">
        <f>IFERROR([1]!EMB_PostCursor7[[#This Row],[L2 Cases Solved]]/[1]!EMB_PostCursor7[[#This Row],[L2 Time Utilization]],"")</f>
        <v>22.987672226250908</v>
      </c>
      <c r="AW6" s="12" t="str">
        <f t="shared" si="3"/>
        <v/>
      </c>
      <c r="AZ6" s="7">
        <v>2</v>
      </c>
      <c r="BA6" s="4">
        <v>5690</v>
      </c>
      <c r="BB6" s="4">
        <v>102.25</v>
      </c>
      <c r="BC6" s="8">
        <f>IFERROR([1]!WorkLoad_REDP[[#This Row],[L1 Cases Solved]]/[1]!WorkLoad_REDP[[#This Row],[L1 Time Utilization]],"")</f>
        <v>55.647921760391199</v>
      </c>
      <c r="BD6" s="4">
        <v>3078</v>
      </c>
      <c r="BE6" s="4">
        <v>33.07</v>
      </c>
      <c r="BF6" s="8">
        <f>IFERROR([1]!WorkLoad_REDP[[#This Row],[L2 Cases Solved]]/[1]!WorkLoad_REDP[[#This Row],[L2 Time Utilization]],"")</f>
        <v>93.07529482915028</v>
      </c>
      <c r="BG6" s="12">
        <f t="shared" si="4"/>
        <v>0.54094903339191569</v>
      </c>
      <c r="BJ6" s="7">
        <v>2</v>
      </c>
      <c r="BK6" s="14">
        <v>591</v>
      </c>
      <c r="BL6" s="4">
        <v>118.56</v>
      </c>
      <c r="BM6" s="8">
        <f>IFERROR(WorkLoad_Themis[[#This Row],[L1 Cases Solved]]/WorkLoad_Themis[[#This Row],[L1 Time Utilization]],"")</f>
        <v>4.984817813765182</v>
      </c>
      <c r="BP6" s="8" t="str">
        <f>IFERROR([1]!WorkLoad_Themis[[#This Row],[L2 Cases Solved]]/[1]!WorkLoad_Themis[[#This Row],[L2 Time Utilization]],"")</f>
        <v/>
      </c>
      <c r="BQ6" s="12">
        <f t="shared" si="5"/>
        <v>0</v>
      </c>
      <c r="BT6" s="7">
        <v>2</v>
      </c>
      <c r="BU6" s="4">
        <v>2633</v>
      </c>
      <c r="BV6" s="4">
        <v>254.36</v>
      </c>
      <c r="BW6" s="8">
        <f>IFERROR([1]!BT_Multivisit[[#This Row],[L1 Cases Solved]]/[1]!BT_Multivisit[[#This Row],[L1 Time Utilization]],"")</f>
        <v>10.351470356974367</v>
      </c>
      <c r="BZ6" s="8" t="str">
        <f>IFERROR([1]!BT_Multivisit[[#This Row],[L2 Cases Solved]]/[1]!BT_Multivisit[[#This Row],[L2 Time Utilization]],"")</f>
        <v/>
      </c>
      <c r="CA6" s="12">
        <f t="shared" si="6"/>
        <v>0</v>
      </c>
    </row>
    <row r="7" spans="2:94" x14ac:dyDescent="0.3">
      <c r="B7" s="7">
        <v>3</v>
      </c>
      <c r="C7" s="4">
        <v>0</v>
      </c>
      <c r="D7" s="4">
        <v>0</v>
      </c>
      <c r="E7" s="8" t="str">
        <f>IFERROR(EMB_PostCursor89[[#This Row],[L1 Cases Solved]]/EMB_PostCursor89[[#This Row],[L1 Time Utilization]],"")</f>
        <v/>
      </c>
      <c r="F7" s="4">
        <v>0</v>
      </c>
      <c r="G7" s="4">
        <v>0</v>
      </c>
      <c r="H7" s="8" t="str">
        <f>IFERROR(EMB_PostCursor89[[#This Row],[L1 Cases Solved]]/EMB_PostCursor89[[#This Row],[L1 Time Utilization]],"")</f>
        <v/>
      </c>
      <c r="I7" s="12" t="str">
        <f t="shared" si="0"/>
        <v/>
      </c>
      <c r="L7" s="7">
        <v>3</v>
      </c>
      <c r="M7" s="4">
        <v>307</v>
      </c>
      <c r="N7" s="4">
        <v>191.15</v>
      </c>
      <c r="O7" s="8">
        <f>IFERROR([1]!EMB_PostCursor8[[#This Row],[L1 Cases Solved]]/[1]!EMB_PostCursor8[[#This Row],[L1 Time Utilization]],"")</f>
        <v>1.6060685325660475</v>
      </c>
      <c r="P7" s="4">
        <v>0</v>
      </c>
      <c r="Q7" s="4">
        <v>0</v>
      </c>
      <c r="R7" s="8" t="str">
        <f>IFERROR([1]!EMB_PostCursor8[[#This Row],[L2 Cases Solved]]/[1]!EMB_PostCursor8[[#This Row],[L2 Time Utilization]],"")</f>
        <v/>
      </c>
      <c r="S7" s="12">
        <f t="shared" si="1"/>
        <v>0</v>
      </c>
      <c r="V7" s="7">
        <v>3</v>
      </c>
      <c r="W7" s="4">
        <v>19200</v>
      </c>
      <c r="X7" s="4">
        <v>416.26</v>
      </c>
      <c r="Y7" s="8">
        <f>IFERROR([1]!EMB_PostCursor[[#This Row],[L1 Cases Solved]]/[1]!EMB_PostCursor[[#This Row],[L1 Time Utilization]],"")</f>
        <v>46.125018017585163</v>
      </c>
      <c r="Z7" s="13">
        <v>1245</v>
      </c>
      <c r="AA7" s="4">
        <v>16.739999999999998</v>
      </c>
      <c r="AB7" s="8">
        <f>IFERROR(EMB_PostCursor[[#This Row],[L2 Cases Solved]]/EMB_PostCursor[[#This Row],[L2 Time Utilization]],"")</f>
        <v>74.372759856630836</v>
      </c>
      <c r="AC7" s="12">
        <f t="shared" si="7"/>
        <v>6.4843750000000006E-2</v>
      </c>
      <c r="AF7" s="7">
        <v>3</v>
      </c>
      <c r="AI7" s="8" t="str">
        <f>IFERROR(EMB_PreCursor[[#This Row],[L1 Cases Solved]]/EMB_PreCursor[[#This Row],[L1 Time Utilization]],"")</f>
        <v/>
      </c>
      <c r="AL7" s="8" t="str">
        <f>IFERROR(EMB_PreCursor[[#This Row],[L2 Cases Solved]]/EMB_PreCursor[[#This Row],[L2 Time Utilization]],"")</f>
        <v/>
      </c>
      <c r="AM7" s="12" t="str">
        <f t="shared" si="2"/>
        <v/>
      </c>
      <c r="AP7" s="7">
        <v>3</v>
      </c>
      <c r="AQ7" s="4">
        <v>0</v>
      </c>
      <c r="AR7" s="4">
        <v>0</v>
      </c>
      <c r="AS7" s="8" t="str">
        <f>IFERROR([1]!EMB_PostCursor7[[#This Row],[L1 Cases Solved]]/[1]!EMB_PostCursor7[[#This Row],[L1 Time Utilization]],"")</f>
        <v/>
      </c>
      <c r="AT7" s="4">
        <v>154</v>
      </c>
      <c r="AU7" s="4">
        <v>6.3</v>
      </c>
      <c r="AV7" s="8">
        <f>IFERROR([1]!EMB_PostCursor7[[#This Row],[L2 Cases Solved]]/[1]!EMB_PostCursor7[[#This Row],[L2 Time Utilization]],"")</f>
        <v>24.444444444444446</v>
      </c>
      <c r="AW7" s="12" t="str">
        <f t="shared" si="3"/>
        <v/>
      </c>
      <c r="AZ7" s="7">
        <v>3</v>
      </c>
      <c r="BA7" s="4">
        <v>4032</v>
      </c>
      <c r="BB7" s="4">
        <v>65.349999999999994</v>
      </c>
      <c r="BC7" s="8">
        <f>IFERROR([1]!WorkLoad_REDP[[#This Row],[L1 Cases Solved]]/[1]!WorkLoad_REDP[[#This Row],[L1 Time Utilization]],"")</f>
        <v>61.69854628921194</v>
      </c>
      <c r="BD7" s="4">
        <v>3313</v>
      </c>
      <c r="BE7" s="4">
        <v>38.32</v>
      </c>
      <c r="BF7" s="8">
        <f>IFERROR([1]!WorkLoad_REDP[[#This Row],[L2 Cases Solved]]/[1]!WorkLoad_REDP[[#This Row],[L2 Time Utilization]],"")</f>
        <v>86.456158663883087</v>
      </c>
      <c r="BG7" s="12">
        <f t="shared" si="4"/>
        <v>0.82167658730158732</v>
      </c>
      <c r="BJ7" s="7">
        <v>3</v>
      </c>
      <c r="BK7" s="4">
        <v>539</v>
      </c>
      <c r="BL7" s="4">
        <v>96.16</v>
      </c>
      <c r="BM7" s="8">
        <f>IFERROR(WorkLoad_Themis[[#This Row],[L1 Cases Solved]]/WorkLoad_Themis[[#This Row],[L1 Time Utilization]],"")</f>
        <v>5.6052412645590683</v>
      </c>
      <c r="BP7" s="8" t="str">
        <f>IFERROR([1]!WorkLoad_Themis[[#This Row],[L2 Cases Solved]]/[1]!WorkLoad_Themis[[#This Row],[L2 Time Utilization]],"")</f>
        <v/>
      </c>
      <c r="BQ7" s="12">
        <f t="shared" si="5"/>
        <v>0</v>
      </c>
      <c r="BT7" s="7">
        <v>3</v>
      </c>
      <c r="BU7" s="4">
        <v>2112</v>
      </c>
      <c r="BV7" s="4">
        <v>205.87</v>
      </c>
      <c r="BW7" s="8">
        <f>IFERROR([1]!BT_Multivisit[[#This Row],[L1 Cases Solved]]/[1]!BT_Multivisit[[#This Row],[L1 Time Utilization]],"")</f>
        <v>10.258901248360615</v>
      </c>
      <c r="BZ7" s="8" t="str">
        <f>IFERROR([1]!BT_Multivisit[[#This Row],[L2 Cases Solved]]/[1]!BT_Multivisit[[#This Row],[L2 Time Utilization]],"")</f>
        <v/>
      </c>
      <c r="CA7" s="12">
        <f t="shared" si="6"/>
        <v>0</v>
      </c>
    </row>
    <row r="8" spans="2:94" x14ac:dyDescent="0.3">
      <c r="B8" s="7">
        <v>4</v>
      </c>
      <c r="C8" s="4">
        <v>0</v>
      </c>
      <c r="D8" s="4">
        <v>0</v>
      </c>
      <c r="E8" s="8" t="str">
        <f>IFERROR(EMB_PostCursor89[[#This Row],[L1 Cases Solved]]/EMB_PostCursor89[[#This Row],[L1 Time Utilization]],"")</f>
        <v/>
      </c>
      <c r="F8" s="4">
        <v>0</v>
      </c>
      <c r="G8" s="4">
        <v>0</v>
      </c>
      <c r="H8" s="8" t="str">
        <f>IFERROR(EMB_PostCursor89[[#This Row],[L1 Cases Solved]]/EMB_PostCursor89[[#This Row],[L1 Time Utilization]],"")</f>
        <v/>
      </c>
      <c r="I8" s="12" t="str">
        <f t="shared" si="0"/>
        <v/>
      </c>
      <c r="L8" s="7">
        <v>4</v>
      </c>
      <c r="M8" s="4">
        <v>287</v>
      </c>
      <c r="N8" s="4">
        <v>168.01</v>
      </c>
      <c r="O8" s="8">
        <f>IFERROR([1]!EMB_PostCursor8[[#This Row],[L1 Cases Solved]]/[1]!EMB_PostCursor8[[#This Row],[L1 Time Utilization]],"")</f>
        <v>1.708231652877805</v>
      </c>
      <c r="P8" s="4">
        <v>0</v>
      </c>
      <c r="Q8" s="4">
        <v>0</v>
      </c>
      <c r="R8" s="8" t="str">
        <f>IFERROR([1]!EMB_PostCursor8[[#This Row],[L2 Cases Solved]]/[1]!EMB_PostCursor8[[#This Row],[L2 Time Utilization]],"")</f>
        <v/>
      </c>
      <c r="S8" s="12">
        <f t="shared" si="1"/>
        <v>0</v>
      </c>
      <c r="V8" s="7">
        <v>4</v>
      </c>
      <c r="W8" s="4">
        <v>14720</v>
      </c>
      <c r="X8" s="4">
        <v>331.44</v>
      </c>
      <c r="Y8" s="8">
        <f>IFERROR([1]!EMB_PostCursor[[#This Row],[L1 Cases Solved]]/[1]!EMB_PostCursor[[#This Row],[L1 Time Utilization]],"")</f>
        <v>44.412261646150135</v>
      </c>
      <c r="Z8" s="4">
        <v>5986</v>
      </c>
      <c r="AA8" s="4">
        <v>73.12</v>
      </c>
      <c r="AB8" s="8">
        <f>IFERROR(EMB_PostCursor[[#This Row],[L2 Cases Solved]]/EMB_PostCursor[[#This Row],[L2 Time Utilization]],"")</f>
        <v>81.865426695842444</v>
      </c>
      <c r="AC8" s="12">
        <f t="shared" si="7"/>
        <v>0.40665760869565215</v>
      </c>
      <c r="AF8" s="7">
        <v>4</v>
      </c>
      <c r="AI8" s="8" t="str">
        <f>IFERROR(EMB_PreCursor[[#This Row],[L1 Cases Solved]]/EMB_PreCursor[[#This Row],[L1 Time Utilization]],"")</f>
        <v/>
      </c>
      <c r="AL8" s="8" t="str">
        <f>IFERROR(EMB_PreCursor[[#This Row],[L2 Cases Solved]]/EMB_PreCursor[[#This Row],[L2 Time Utilization]],"")</f>
        <v/>
      </c>
      <c r="AM8" s="12" t="str">
        <f t="shared" si="2"/>
        <v/>
      </c>
      <c r="AP8" s="7">
        <v>4</v>
      </c>
      <c r="AQ8" s="4">
        <v>0</v>
      </c>
      <c r="AR8" s="4">
        <v>0</v>
      </c>
      <c r="AS8" s="8" t="str">
        <f>IFERROR([1]!EMB_PostCursor7[[#This Row],[L1 Cases Solved]]/[1]!EMB_PostCursor7[[#This Row],[L1 Time Utilization]],"")</f>
        <v/>
      </c>
      <c r="AT8" s="4">
        <v>0</v>
      </c>
      <c r="AU8" s="4">
        <v>0</v>
      </c>
      <c r="AV8" s="8" t="str">
        <f>IFERROR([1]!EMB_PostCursor7[[#This Row],[L2 Cases Solved]]/[1]!EMB_PostCursor7[[#This Row],[L2 Time Utilization]],"")</f>
        <v/>
      </c>
      <c r="AW8" s="12" t="str">
        <f t="shared" si="3"/>
        <v/>
      </c>
      <c r="AZ8" s="7">
        <v>4</v>
      </c>
      <c r="BA8" s="4">
        <v>3123</v>
      </c>
      <c r="BB8" s="4">
        <v>63.61</v>
      </c>
      <c r="BC8" s="8">
        <f>IFERROR([1]!WorkLoad_REDP[[#This Row],[L1 Cases Solved]]/[1]!WorkLoad_REDP[[#This Row],[L1 Time Utilization]],"")</f>
        <v>49.096054079547244</v>
      </c>
      <c r="BD8" s="4">
        <v>1353</v>
      </c>
      <c r="BE8" s="4">
        <v>16.2</v>
      </c>
      <c r="BF8" s="8">
        <f>IFERROR([1]!WorkLoad_REDP[[#This Row],[L2 Cases Solved]]/[1]!WorkLoad_REDP[[#This Row],[L2 Time Utilization]],"")</f>
        <v>83.518518518518519</v>
      </c>
      <c r="BG8" s="12">
        <f t="shared" si="4"/>
        <v>0.43323727185398653</v>
      </c>
      <c r="BJ8" s="7">
        <v>4</v>
      </c>
      <c r="BK8" s="4">
        <v>395</v>
      </c>
      <c r="BL8" s="4">
        <v>86.31</v>
      </c>
      <c r="BM8" s="8">
        <f>IFERROR(WorkLoad_Themis[[#This Row],[L1 Cases Solved]]/WorkLoad_Themis[[#This Row],[L1 Time Utilization]],"")</f>
        <v>4.5765264743366929</v>
      </c>
      <c r="BP8" s="8" t="str">
        <f>IFERROR([1]!WorkLoad_Themis[[#This Row],[L2 Cases Solved]]/[1]!WorkLoad_Themis[[#This Row],[L2 Time Utilization]],"")</f>
        <v/>
      </c>
      <c r="BQ8" s="12">
        <f t="shared" si="5"/>
        <v>0</v>
      </c>
      <c r="BT8" s="7">
        <v>4</v>
      </c>
      <c r="BU8" s="4">
        <v>2681</v>
      </c>
      <c r="BV8" s="4">
        <v>218.39</v>
      </c>
      <c r="BW8" s="8">
        <f>IFERROR([1]!BT_Multivisit[[#This Row],[L1 Cases Solved]]/[1]!BT_Multivisit[[#This Row],[L1 Time Utilization]],"")</f>
        <v>12.276203122853611</v>
      </c>
      <c r="BZ8" s="8" t="str">
        <f>IFERROR([1]!BT_Multivisit[[#This Row],[L2 Cases Solved]]/[1]!BT_Multivisit[[#This Row],[L2 Time Utilization]],"")</f>
        <v/>
      </c>
      <c r="CA8" s="12">
        <f t="shared" si="6"/>
        <v>0</v>
      </c>
    </row>
    <row r="9" spans="2:94" x14ac:dyDescent="0.3">
      <c r="B9" s="7">
        <v>5</v>
      </c>
      <c r="C9" s="4">
        <v>0</v>
      </c>
      <c r="D9" s="4">
        <v>0</v>
      </c>
      <c r="E9" s="8" t="str">
        <f>IFERROR(EMB_PostCursor89[[#This Row],[L1 Cases Solved]]/EMB_PostCursor89[[#This Row],[L1 Time Utilization]],"")</f>
        <v/>
      </c>
      <c r="F9" s="4">
        <v>0</v>
      </c>
      <c r="G9" s="4">
        <v>0</v>
      </c>
      <c r="H9" s="8" t="str">
        <f>IFERROR(EMB_PostCursor89[[#This Row],[L1 Cases Solved]]/EMB_PostCursor89[[#This Row],[L1 Time Utilization]],"")</f>
        <v/>
      </c>
      <c r="I9" s="12" t="str">
        <f t="shared" si="0"/>
        <v/>
      </c>
      <c r="L9" s="7">
        <v>5</v>
      </c>
      <c r="M9" s="4">
        <v>574</v>
      </c>
      <c r="N9" s="4">
        <v>328.3</v>
      </c>
      <c r="O9" s="8">
        <f>IFERROR([1]!EMB_PostCursor8[[#This Row],[L1 Cases Solved]]/[1]!EMB_PostCursor8[[#This Row],[L1 Time Utilization]],"")</f>
        <v>1.7484008528784647</v>
      </c>
      <c r="P9" s="4">
        <v>0</v>
      </c>
      <c r="Q9" s="4">
        <v>0</v>
      </c>
      <c r="R9" s="8" t="str">
        <f>IFERROR([1]!EMB_PostCursor8[[#This Row],[L2 Cases Solved]]/[1]!EMB_PostCursor8[[#This Row],[L2 Time Utilization]],"")</f>
        <v/>
      </c>
      <c r="S9" s="12">
        <f t="shared" si="1"/>
        <v>0</v>
      </c>
      <c r="V9" s="7">
        <v>5</v>
      </c>
      <c r="W9" s="4">
        <v>18383</v>
      </c>
      <c r="X9" s="4">
        <v>388.68</v>
      </c>
      <c r="Y9" s="8">
        <f>IFERROR([1]!EMB_PostCursor[[#This Row],[L1 Cases Solved]]/[1]!EMB_PostCursor[[#This Row],[L1 Time Utilization]],"")</f>
        <v>47.295976124318202</v>
      </c>
      <c r="Z9" s="4">
        <v>7012</v>
      </c>
      <c r="AA9" s="4">
        <v>87.81</v>
      </c>
      <c r="AB9" s="8">
        <f>IFERROR(EMB_PostCursor[[#This Row],[L2 Cases Solved]]/EMB_PostCursor[[#This Row],[L2 Time Utilization]],"")</f>
        <v>79.8542307254299</v>
      </c>
      <c r="AC9" s="12">
        <f t="shared" si="7"/>
        <v>0.38143937333405864</v>
      </c>
      <c r="AF9" s="7">
        <v>5</v>
      </c>
      <c r="AI9" s="8" t="str">
        <f>IFERROR(EMB_PreCursor[[#This Row],[L1 Cases Solved]]/EMB_PreCursor[[#This Row],[L1 Time Utilization]],"")</f>
        <v/>
      </c>
      <c r="AL9" s="8" t="str">
        <f>IFERROR(EMB_PreCursor[[#This Row],[L2 Cases Solved]]/EMB_PreCursor[[#This Row],[L2 Time Utilization]],"")</f>
        <v/>
      </c>
      <c r="AM9" s="12" t="str">
        <f t="shared" si="2"/>
        <v/>
      </c>
      <c r="AP9" s="7">
        <v>5</v>
      </c>
      <c r="AQ9" s="4">
        <v>0</v>
      </c>
      <c r="AR9" s="4">
        <v>0</v>
      </c>
      <c r="AS9" s="8" t="str">
        <f>IFERROR([1]!EMB_PostCursor7[[#This Row],[L1 Cases Solved]]/[1]!EMB_PostCursor7[[#This Row],[L1 Time Utilization]],"")</f>
        <v/>
      </c>
      <c r="AT9" s="4">
        <v>0</v>
      </c>
      <c r="AU9" s="4">
        <v>0</v>
      </c>
      <c r="AV9" s="8" t="str">
        <f>IFERROR([1]!EMB_PostCursor7[[#This Row],[L2 Cases Solved]]/[1]!EMB_PostCursor7[[#This Row],[L2 Time Utilization]],"")</f>
        <v/>
      </c>
      <c r="AW9" s="12" t="str">
        <f t="shared" si="3"/>
        <v/>
      </c>
      <c r="AZ9" s="7">
        <v>5</v>
      </c>
      <c r="BA9" s="4">
        <v>4038</v>
      </c>
      <c r="BB9" s="4">
        <v>55.94</v>
      </c>
      <c r="BC9" s="8">
        <f>IFERROR([1]!WorkLoad_REDP[[#This Row],[L1 Cases Solved]]/[1]!WorkLoad_REDP[[#This Row],[L1 Time Utilization]],"")</f>
        <v>72.184483375044692</v>
      </c>
      <c r="BD9" s="4">
        <v>1273</v>
      </c>
      <c r="BE9" s="4">
        <v>44.82</v>
      </c>
      <c r="BF9" s="8">
        <f>IFERROR([1]!WorkLoad_REDP[[#This Row],[L2 Cases Solved]]/[1]!WorkLoad_REDP[[#This Row],[L2 Time Utilization]],"")</f>
        <v>28.402498884426596</v>
      </c>
      <c r="BG9" s="12">
        <f t="shared" si="4"/>
        <v>0.31525507677067854</v>
      </c>
      <c r="BJ9" s="7">
        <v>5</v>
      </c>
      <c r="BK9" s="4">
        <v>450</v>
      </c>
      <c r="BL9" s="4">
        <v>97.7</v>
      </c>
      <c r="BM9" s="8">
        <f>IFERROR(WorkLoad_Themis[[#This Row],[L1 Cases Solved]]/WorkLoad_Themis[[#This Row],[L1 Time Utilization]],"")</f>
        <v>4.6059365404298873</v>
      </c>
      <c r="BN9" s="4">
        <v>354</v>
      </c>
      <c r="BO9" s="4">
        <v>35.28</v>
      </c>
      <c r="BP9" s="8">
        <f>IFERROR([1]!WorkLoad_Themis[[#This Row],[L2 Cases Solved]]/[1]!WorkLoad_Themis[[#This Row],[L2 Time Utilization]],"")</f>
        <v>10.034013605442176</v>
      </c>
      <c r="BQ9" s="12">
        <f t="shared" ref="BQ9:BQ14" si="8">IFERROR(BN9/BK9,"")</f>
        <v>0.78666666666666663</v>
      </c>
      <c r="BT9" s="7">
        <v>5</v>
      </c>
      <c r="BU9" s="4">
        <v>1945</v>
      </c>
      <c r="BV9" s="4">
        <v>163.28</v>
      </c>
      <c r="BW9" s="8">
        <f>IFERROR([1]!BT_Multivisit[[#This Row],[L1 Cases Solved]]/[1]!BT_Multivisit[[#This Row],[L1 Time Utilization]],"")</f>
        <v>11.912052915237629</v>
      </c>
      <c r="BX9" s="4">
        <v>951</v>
      </c>
      <c r="BY9" s="4">
        <v>67.400000000000006</v>
      </c>
      <c r="BZ9" s="8">
        <f>IFERROR([1]!BT_Multivisit[[#This Row],[L2 Cases Solved]]/[1]!BT_Multivisit[[#This Row],[L2 Time Utilization]],"")</f>
        <v>14.109792284866467</v>
      </c>
      <c r="CA9" s="12">
        <f t="shared" si="6"/>
        <v>0.48894601542416455</v>
      </c>
    </row>
    <row r="10" spans="2:94" x14ac:dyDescent="0.3">
      <c r="B10" s="7">
        <v>6</v>
      </c>
      <c r="C10" s="4">
        <v>4203</v>
      </c>
      <c r="D10" s="4">
        <v>165</v>
      </c>
      <c r="E10" s="8">
        <f>IFERROR(EMB_PostCursor89[[#This Row],[L1 Cases Solved]]/EMB_PostCursor89[[#This Row],[L1 Time Utilization]],"")</f>
        <v>25.472727272727273</v>
      </c>
      <c r="F10" s="4">
        <v>0</v>
      </c>
      <c r="G10" s="4">
        <v>0</v>
      </c>
      <c r="H10" s="8">
        <f>IFERROR(EMB_PostCursor89[[#This Row],[L1 Cases Solved]]/EMB_PostCursor89[[#This Row],[L1 Time Utilization]],"")</f>
        <v>25.472727272727273</v>
      </c>
      <c r="I10" s="12">
        <f t="shared" si="0"/>
        <v>0</v>
      </c>
      <c r="L10" s="7">
        <v>6</v>
      </c>
      <c r="M10" s="4">
        <v>709</v>
      </c>
      <c r="N10" s="4">
        <v>318.61</v>
      </c>
      <c r="O10" s="8">
        <f>IFERROR([1]!EMB_PostCursor8[[#This Row],[L1 Cases Solved]]/[1]!EMB_PostCursor8[[#This Row],[L1 Time Utilization]],"")</f>
        <v>2.2252911082514673</v>
      </c>
      <c r="P10" s="4">
        <v>0</v>
      </c>
      <c r="Q10" s="4">
        <v>0</v>
      </c>
      <c r="R10" s="8" t="str">
        <f>IFERROR([1]!EMB_PostCursor8[[#This Row],[L2 Cases Solved]]/[1]!EMB_PostCursor8[[#This Row],[L2 Time Utilization]],"")</f>
        <v/>
      </c>
      <c r="S10" s="12">
        <f t="shared" si="1"/>
        <v>0</v>
      </c>
      <c r="V10" s="7">
        <v>6</v>
      </c>
      <c r="W10" s="4">
        <v>32733</v>
      </c>
      <c r="X10" s="4">
        <v>574.30999999999995</v>
      </c>
      <c r="Y10" s="8">
        <f>IFERROR([1]!EMB_PostCursor[[#This Row],[L1 Cases Solved]]/[1]!EMB_PostCursor[[#This Row],[L1 Time Utilization]],"")</f>
        <v>56.99535094287058</v>
      </c>
      <c r="Z10" s="4">
        <v>8027</v>
      </c>
      <c r="AA10" s="4">
        <v>96.37</v>
      </c>
      <c r="AB10" s="8">
        <f>IFERROR(EMB_PostCursor[[#This Row],[L2 Cases Solved]]/EMB_PostCursor[[#This Row],[L2 Time Utilization]],"")</f>
        <v>83.293556085918851</v>
      </c>
      <c r="AC10" s="12">
        <f t="shared" ref="AC10:AC15" si="9">IFERROR(Z10/W10,"")</f>
        <v>0.24522652980172915</v>
      </c>
      <c r="AF10" s="7">
        <v>6</v>
      </c>
      <c r="AI10" s="8" t="str">
        <f>IFERROR(EMB_PreCursor[[#This Row],[L1 Cases Solved]]/EMB_PreCursor[[#This Row],[L1 Time Utilization]],"")</f>
        <v/>
      </c>
      <c r="AL10" s="8" t="str">
        <f>IFERROR(EMB_PreCursor[[#This Row],[L2 Cases Solved]]/EMB_PreCursor[[#This Row],[L2 Time Utilization]],"")</f>
        <v/>
      </c>
      <c r="AM10" s="12" t="str">
        <f t="shared" si="2"/>
        <v/>
      </c>
      <c r="AP10" s="7">
        <v>6</v>
      </c>
      <c r="AQ10" s="4">
        <v>0</v>
      </c>
      <c r="AR10" s="4">
        <v>0</v>
      </c>
      <c r="AS10" s="8" t="str">
        <f>IFERROR([1]!EMB_PostCursor7[[#This Row],[L1 Cases Solved]]/[1]!EMB_PostCursor7[[#This Row],[L1 Time Utilization]],"")</f>
        <v/>
      </c>
      <c r="AT10" s="4">
        <v>0</v>
      </c>
      <c r="AU10" s="4">
        <v>0</v>
      </c>
      <c r="AV10" s="8" t="str">
        <f>IFERROR([1]!EMB_PostCursor7[[#This Row],[L2 Cases Solved]]/[1]!EMB_PostCursor7[[#This Row],[L2 Time Utilization]],"")</f>
        <v/>
      </c>
      <c r="AW10" s="12" t="str">
        <f t="shared" si="3"/>
        <v/>
      </c>
      <c r="AZ10" s="7">
        <v>6</v>
      </c>
      <c r="BA10" s="4">
        <v>3118</v>
      </c>
      <c r="BB10" s="4">
        <v>66.489999999999995</v>
      </c>
      <c r="BC10" s="8">
        <f>IFERROR([1]!WorkLoad_REDP[[#This Row],[L1 Cases Solved]]/[1]!WorkLoad_REDP[[#This Row],[L1 Time Utilization]],"")</f>
        <v>46.894269815009778</v>
      </c>
      <c r="BD10" s="4">
        <v>639</v>
      </c>
      <c r="BE10" s="4">
        <v>9.07</v>
      </c>
      <c r="BF10" s="8">
        <f>IFERROR([1]!WorkLoad_REDP[[#This Row],[L2 Cases Solved]]/[1]!WorkLoad_REDP[[#This Row],[L2 Time Utilization]],"")</f>
        <v>70.452039691289968</v>
      </c>
      <c r="BG10" s="12">
        <f t="shared" si="4"/>
        <v>0.20493906350224503</v>
      </c>
      <c r="BJ10" s="7">
        <v>6</v>
      </c>
      <c r="BK10" s="4">
        <v>399</v>
      </c>
      <c r="BL10" s="4">
        <v>99.85</v>
      </c>
      <c r="BM10" s="8">
        <f>IFERROR(WorkLoad_Themis[[#This Row],[L1 Cases Solved]]/WorkLoad_Themis[[#This Row],[L1 Time Utilization]],"")</f>
        <v>3.9959939909864799</v>
      </c>
      <c r="BN10" s="4">
        <v>0</v>
      </c>
      <c r="BO10" s="4">
        <v>0</v>
      </c>
      <c r="BP10" s="8" t="str">
        <f>IFERROR([1]!WorkLoad_Themis[[#This Row],[L2 Cases Solved]]/[1]!WorkLoad_Themis[[#This Row],[L2 Time Utilization]],"")</f>
        <v/>
      </c>
      <c r="BQ10" s="12">
        <f t="shared" si="8"/>
        <v>0</v>
      </c>
      <c r="BT10" s="7">
        <v>6</v>
      </c>
      <c r="BU10" s="4">
        <v>1546</v>
      </c>
      <c r="BV10" s="4">
        <v>138.99</v>
      </c>
      <c r="BW10" s="8">
        <f>IFERROR([1]!BT_Multivisit[[#This Row],[L1 Cases Solved]]/[1]!BT_Multivisit[[#This Row],[L1 Time Utilization]],"")</f>
        <v>11.123102381466293</v>
      </c>
      <c r="BX10" s="4">
        <v>1131</v>
      </c>
      <c r="BY10" s="4">
        <v>77.03</v>
      </c>
      <c r="BZ10" s="8">
        <f>IFERROR([1]!BT_Multivisit[[#This Row],[L2 Cases Solved]]/[1]!BT_Multivisit[[#This Row],[L2 Time Utilization]],"")</f>
        <v>14.682591198234453</v>
      </c>
      <c r="CA10" s="12">
        <f t="shared" si="6"/>
        <v>0.73156532988357048</v>
      </c>
    </row>
    <row r="11" spans="2:94" x14ac:dyDescent="0.3">
      <c r="B11" s="7">
        <v>7</v>
      </c>
      <c r="C11" s="4">
        <v>18492</v>
      </c>
      <c r="D11" s="4">
        <v>570.65</v>
      </c>
      <c r="E11" s="8">
        <f>IFERROR(EMB_PostCursor89[[#This Row],[L1 Cases Solved]]/EMB_PostCursor89[[#This Row],[L1 Time Utilization]],"")</f>
        <v>32.40515201962674</v>
      </c>
      <c r="F11" s="4">
        <v>2357</v>
      </c>
      <c r="G11" s="4">
        <v>38.229999999999997</v>
      </c>
      <c r="H11" s="8">
        <f>IFERROR(EMB_PostCursor89[[#This Row],[L1 Cases Solved]]/EMB_PostCursor89[[#This Row],[L1 Time Utilization]],"")</f>
        <v>32.40515201962674</v>
      </c>
      <c r="I11" s="12">
        <f t="shared" si="0"/>
        <v>0.12746052346960848</v>
      </c>
      <c r="L11" s="7">
        <v>7</v>
      </c>
      <c r="M11" s="4">
        <v>942</v>
      </c>
      <c r="N11" s="4">
        <v>270.64999999999998</v>
      </c>
      <c r="O11" s="8">
        <f>IFERROR([1]!EMB_PostCursor8[[#This Row],[L1 Cases Solved]]/[1]!EMB_PostCursor8[[#This Row],[L1 Time Utilization]],"")</f>
        <v>3.4805098836135233</v>
      </c>
      <c r="P11" s="4">
        <v>435</v>
      </c>
      <c r="Q11" s="4">
        <v>87.15</v>
      </c>
      <c r="R11" s="8">
        <f>IFERROR([1]!EMB_PostCursor8[[#This Row],[L2 Cases Solved]]/[1]!EMB_PostCursor8[[#This Row],[L2 Time Utilization]],"")</f>
        <v>4.9913941480206541</v>
      </c>
      <c r="S11" s="12">
        <f t="shared" si="1"/>
        <v>0.46178343949044587</v>
      </c>
      <c r="V11" s="7">
        <v>7</v>
      </c>
      <c r="W11" s="4">
        <v>8559</v>
      </c>
      <c r="X11" s="4">
        <v>138.53</v>
      </c>
      <c r="Y11" s="8">
        <f>IFERROR([1]!EMB_PostCursor[[#This Row],[L1 Cases Solved]]/[1]!EMB_PostCursor[[#This Row],[L1 Time Utilization]],"")</f>
        <v>61.784451021439402</v>
      </c>
      <c r="Z11" s="4">
        <v>5756</v>
      </c>
      <c r="AA11" s="4">
        <v>87.12</v>
      </c>
      <c r="AB11" s="8">
        <f>IFERROR(EMB_PostCursor[[#This Row],[L2 Cases Solved]]/EMB_PostCursor[[#This Row],[L2 Time Utilization]],"")</f>
        <v>66.06978879706152</v>
      </c>
      <c r="AC11" s="12">
        <f t="shared" si="9"/>
        <v>0.67250847061572616</v>
      </c>
      <c r="AF11" s="7">
        <v>7</v>
      </c>
      <c r="AI11" s="8" t="str">
        <f>IFERROR(EMB_PreCursor[[#This Row],[L1 Cases Solved]]/EMB_PreCursor[[#This Row],[L1 Time Utilization]],"")</f>
        <v/>
      </c>
      <c r="AL11" s="8" t="str">
        <f>IFERROR(EMB_PreCursor[[#This Row],[L2 Cases Solved]]/EMB_PreCursor[[#This Row],[L2 Time Utilization]],"")</f>
        <v/>
      </c>
      <c r="AM11" s="12" t="str">
        <f t="shared" si="2"/>
        <v/>
      </c>
      <c r="AP11" s="7">
        <v>7</v>
      </c>
      <c r="AQ11" s="4">
        <v>0</v>
      </c>
      <c r="AR11" s="4">
        <v>0</v>
      </c>
      <c r="AS11" s="8" t="str">
        <f>IFERROR([1]!EMB_PostCursor7[[#This Row],[L1 Cases Solved]]/[1]!EMB_PostCursor7[[#This Row],[L1 Time Utilization]],"")</f>
        <v/>
      </c>
      <c r="AT11" s="4">
        <v>0</v>
      </c>
      <c r="AU11" s="4">
        <v>0</v>
      </c>
      <c r="AV11" s="8" t="str">
        <f>IFERROR([1]!EMB_PostCursor7[[#This Row],[L2 Cases Solved]]/[1]!EMB_PostCursor7[[#This Row],[L2 Time Utilization]],"")</f>
        <v/>
      </c>
      <c r="AW11" s="12" t="str">
        <f>IFERROR(AT11/AQ11,"")</f>
        <v/>
      </c>
      <c r="AZ11" s="7">
        <v>7</v>
      </c>
      <c r="BA11" s="4">
        <v>6402</v>
      </c>
      <c r="BB11" s="4">
        <v>157.1</v>
      </c>
      <c r="BC11" s="8">
        <f>IFERROR([1]!WorkLoad_REDP[[#This Row],[L1 Cases Solved]]/[1]!WorkLoad_REDP[[#This Row],[L1 Time Utilization]],"")</f>
        <v>40.751113940165503</v>
      </c>
      <c r="BD11" s="4">
        <v>1183</v>
      </c>
      <c r="BE11" s="4">
        <v>26.99</v>
      </c>
      <c r="BF11" s="8">
        <f>IFERROR([1]!WorkLoad_REDP[[#This Row],[L2 Cases Solved]]/[1]!WorkLoad_REDP[[#This Row],[L2 Time Utilization]],"")</f>
        <v>43.831048536495004</v>
      </c>
      <c r="BG11" s="12">
        <f t="shared" si="4"/>
        <v>0.18478600437363324</v>
      </c>
      <c r="BJ11" s="7">
        <v>7</v>
      </c>
      <c r="BK11" s="4">
        <v>727</v>
      </c>
      <c r="BL11" s="4">
        <v>156.02000000000001</v>
      </c>
      <c r="BM11" s="8">
        <f>IFERROR(WorkLoad_Themis[[#This Row],[L1 Cases Solved]]/WorkLoad_Themis[[#This Row],[L1 Time Utilization]],"")</f>
        <v>4.6596590180746054</v>
      </c>
      <c r="BN11" s="4">
        <v>136</v>
      </c>
      <c r="BO11" s="4">
        <v>13.73</v>
      </c>
      <c r="BP11" s="8">
        <f>IFERROR([1]!WorkLoad_Themis[[#This Row],[L2 Cases Solved]]/[1]!WorkLoad_Themis[[#This Row],[L2 Time Utilization]],"")</f>
        <v>9.9053168244719583</v>
      </c>
      <c r="BQ11" s="12">
        <f t="shared" si="8"/>
        <v>0.18707015130674004</v>
      </c>
      <c r="BT11" s="7">
        <v>7</v>
      </c>
      <c r="BU11" s="4">
        <v>2484</v>
      </c>
      <c r="BV11" s="4">
        <v>228.48</v>
      </c>
      <c r="BW11" s="8">
        <f>IFERROR([1]!BT_Multivisit[[#This Row],[L1 Cases Solved]]/[1]!BT_Multivisit[[#This Row],[L1 Time Utilization]],"")</f>
        <v>10.8718487394958</v>
      </c>
      <c r="BX11" s="4">
        <v>942</v>
      </c>
      <c r="BY11" s="4">
        <v>61.5</v>
      </c>
      <c r="BZ11" s="8">
        <f>IFERROR([1]!BT_Multivisit[[#This Row],[L2 Cases Solved]]/[1]!BT_Multivisit[[#This Row],[L2 Time Utilization]],"")</f>
        <v>15.317073170731707</v>
      </c>
      <c r="CA11" s="12">
        <f>IFERROR(BX11/BU11,"")</f>
        <v>0.37922705314009664</v>
      </c>
    </row>
    <row r="12" spans="2:94" x14ac:dyDescent="0.3">
      <c r="B12" s="7">
        <v>8</v>
      </c>
      <c r="C12" s="4">
        <v>22876</v>
      </c>
      <c r="D12" s="4">
        <v>559.26</v>
      </c>
      <c r="E12" s="8">
        <f>IFERROR(EMB_PostCursor89[[#This Row],[L1 Cases Solved]]/EMB_PostCursor89[[#This Row],[L1 Time Utilization]],"")</f>
        <v>40.90405178271287</v>
      </c>
      <c r="F12" s="4">
        <v>4969</v>
      </c>
      <c r="G12" s="4">
        <v>72.83</v>
      </c>
      <c r="H12" s="8">
        <f>IFERROR(EMB_PostCursor89[[#This Row],[L1 Cases Solved]]/EMB_PostCursor89[[#This Row],[L1 Time Utilization]],"")</f>
        <v>40.90405178271287</v>
      </c>
      <c r="I12" s="12">
        <f>IFERROR(F12/C12,"")</f>
        <v>0.21721454799790174</v>
      </c>
      <c r="L12" s="7">
        <v>8</v>
      </c>
      <c r="M12" s="4">
        <v>873</v>
      </c>
      <c r="N12" s="4">
        <v>217.1</v>
      </c>
      <c r="O12" s="8">
        <f>IFERROR([1]!EMB_PostCursor8[[#This Row],[L1 Cases Solved]]/[1]!EMB_PostCursor8[[#This Row],[L1 Time Utilization]],"")</f>
        <v>4.021188392445878</v>
      </c>
      <c r="P12" s="4">
        <v>671</v>
      </c>
      <c r="Q12" s="4">
        <v>91.09</v>
      </c>
      <c r="R12" s="8">
        <f>IFERROR([1]!EMB_PostCursor8[[#This Row],[L2 Cases Solved]]/[1]!EMB_PostCursor8[[#This Row],[L2 Time Utilization]],"")</f>
        <v>7.3663409814469203</v>
      </c>
      <c r="S12" s="12">
        <f>IFERROR(P12/M12,"")</f>
        <v>0.76861397479954185</v>
      </c>
      <c r="V12" s="7">
        <v>8</v>
      </c>
      <c r="W12" s="4">
        <v>4712</v>
      </c>
      <c r="X12" s="4">
        <v>65.599999999999994</v>
      </c>
      <c r="Y12" s="8">
        <f>IFERROR([1]!EMB_PostCursor[[#This Row],[L1 Cases Solved]]/[1]!EMB_PostCursor[[#This Row],[L1 Time Utilization]],"")</f>
        <v>71.82926829268294</v>
      </c>
      <c r="Z12" s="4">
        <v>879</v>
      </c>
      <c r="AA12" s="4">
        <v>18.829999999999998</v>
      </c>
      <c r="AB12" s="8">
        <f>IFERROR(EMB_PostCursor[[#This Row],[L2 Cases Solved]]/EMB_PostCursor[[#This Row],[L2 Time Utilization]],"")</f>
        <v>46.680828465215086</v>
      </c>
      <c r="AC12" s="12">
        <f t="shared" si="9"/>
        <v>0.18654499151103565</v>
      </c>
      <c r="AF12" s="7">
        <v>8</v>
      </c>
      <c r="AI12" s="8" t="str">
        <f>IFERROR(EMB_PreCursor[[#This Row],[L1 Cases Solved]]/EMB_PreCursor[[#This Row],[L1 Time Utilization]],"")</f>
        <v/>
      </c>
      <c r="AL12" s="8" t="str">
        <f>IFERROR(EMB_PreCursor[[#This Row],[L2 Cases Solved]]/EMB_PreCursor[[#This Row],[L2 Time Utilization]],"")</f>
        <v/>
      </c>
      <c r="AM12" s="12" t="str">
        <f t="shared" si="2"/>
        <v/>
      </c>
      <c r="AP12" s="7">
        <v>8</v>
      </c>
      <c r="AQ12" s="4">
        <v>0</v>
      </c>
      <c r="AR12" s="4">
        <v>0</v>
      </c>
      <c r="AS12" s="8" t="str">
        <f>IFERROR([1]!EMB_PostCursor7[[#This Row],[L1 Cases Solved]]/[1]!EMB_PostCursor7[[#This Row],[L1 Time Utilization]],"")</f>
        <v/>
      </c>
      <c r="AT12" s="4">
        <v>0</v>
      </c>
      <c r="AU12" s="4">
        <v>0</v>
      </c>
      <c r="AV12" s="8" t="str">
        <f>IFERROR([1]!EMB_PostCursor7[[#This Row],[L2 Cases Solved]]/[1]!EMB_PostCursor7[[#This Row],[L2 Time Utilization]],"")</f>
        <v/>
      </c>
      <c r="AW12" s="12" t="str">
        <f>IFERROR(AT12/AQ12,"")</f>
        <v/>
      </c>
      <c r="AZ12" s="7">
        <v>8</v>
      </c>
      <c r="BA12" s="4">
        <v>12745</v>
      </c>
      <c r="BB12" s="4">
        <v>274.87</v>
      </c>
      <c r="BC12" s="8">
        <f>IFERROR([1]!WorkLoad_REDP[[#This Row],[L1 Cases Solved]]/[1]!WorkLoad_REDP[[#This Row],[L1 Time Utilization]],"")</f>
        <v>46.367373667551931</v>
      </c>
      <c r="BD12" s="4">
        <v>4402</v>
      </c>
      <c r="BE12" s="4">
        <v>83.61</v>
      </c>
      <c r="BF12" s="8">
        <f>IFERROR([1]!WorkLoad_REDP[[#This Row],[L2 Cases Solved]]/[1]!WorkLoad_REDP[[#This Row],[L2 Time Utilization]],"")</f>
        <v>52.649204640593233</v>
      </c>
      <c r="BG12" s="12">
        <f>IFERROR(BD12/BA12,"")</f>
        <v>0.34539034915653199</v>
      </c>
      <c r="BJ12" s="7">
        <v>8</v>
      </c>
      <c r="BK12" s="4">
        <v>988</v>
      </c>
      <c r="BL12" s="4">
        <v>132.6</v>
      </c>
      <c r="BM12" s="8">
        <f>IFERROR(WorkLoad_Themis[[#This Row],[L1 Cases Solved]]/WorkLoad_Themis[[#This Row],[L1 Time Utilization]],"")</f>
        <v>7.4509803921568629</v>
      </c>
      <c r="BN12" s="4">
        <v>32</v>
      </c>
      <c r="BO12" s="4">
        <v>2.29</v>
      </c>
      <c r="BP12" s="8">
        <f>IFERROR([1]!WorkLoad_Themis[[#This Row],[L2 Cases Solved]]/[1]!WorkLoad_Themis[[#This Row],[L2 Time Utilization]],"")</f>
        <v>13.973799126637555</v>
      </c>
      <c r="BQ12" s="12">
        <f t="shared" si="8"/>
        <v>3.2388663967611336E-2</v>
      </c>
      <c r="BT12" s="7">
        <v>8</v>
      </c>
      <c r="BU12" s="4">
        <v>1807</v>
      </c>
      <c r="BV12" s="4">
        <v>181.2</v>
      </c>
      <c r="BW12" s="8">
        <f>IFERROR([1]!BT_Multivisit[[#This Row],[L1 Cases Solved]]/[1]!BT_Multivisit[[#This Row],[L1 Time Utilization]],"")</f>
        <v>9.9724061810154527</v>
      </c>
      <c r="BX12" s="4">
        <v>727</v>
      </c>
      <c r="BY12" s="4">
        <v>46.01</v>
      </c>
      <c r="BZ12" s="8">
        <f>IFERROR([1]!BT_Multivisit[[#This Row],[L2 Cases Solved]]/[1]!BT_Multivisit[[#This Row],[L2 Time Utilization]],"")</f>
        <v>15.80091284503369</v>
      </c>
      <c r="CA12" s="12">
        <f>IFERROR(BX12/BU12,"")</f>
        <v>0.40232429441062534</v>
      </c>
    </row>
    <row r="13" spans="2:94" x14ac:dyDescent="0.3">
      <c r="B13" s="7">
        <v>9</v>
      </c>
      <c r="C13" s="4">
        <v>21811</v>
      </c>
      <c r="D13" s="4">
        <v>538.79</v>
      </c>
      <c r="E13" s="8">
        <f>IFERROR(EMB_PostCursor89[[#This Row],[L1 Cases Solved]]/EMB_PostCursor89[[#This Row],[L1 Time Utilization]],"")</f>
        <v>40.48144917314724</v>
      </c>
      <c r="F13" s="4">
        <v>4536</v>
      </c>
      <c r="G13" s="8">
        <v>66.97</v>
      </c>
      <c r="H13" s="8">
        <f>IFERROR(EMB_PostCursor89[[#This Row],[L1 Cases Solved]]/EMB_PostCursor89[[#This Row],[L1 Time Utilization]],"")</f>
        <v>40.48144917314724</v>
      </c>
      <c r="I13" s="12">
        <f>IFERROR(F13/C13,"")</f>
        <v>0.20796845628352667</v>
      </c>
      <c r="L13" s="7">
        <v>9</v>
      </c>
      <c r="M13" s="4">
        <v>821</v>
      </c>
      <c r="N13" s="4">
        <v>189.31</v>
      </c>
      <c r="O13" s="8">
        <f>IFERROR([1]!EMB_PostCursor8[[#This Row],[L1 Cases Solved]]/[1]!EMB_PostCursor8[[#This Row],[L1 Time Utilization]],"")</f>
        <v>4.3368020706777246</v>
      </c>
      <c r="P13" s="4">
        <v>774</v>
      </c>
      <c r="Q13" s="8">
        <v>90.05</v>
      </c>
      <c r="R13" s="8">
        <f>IFERROR([1]!EMB_PostCursor8[[#This Row],[L2 Cases Solved]]/[1]!EMB_PostCursor8[[#This Row],[L2 Time Utilization]],"")</f>
        <v>8.5952248750694054</v>
      </c>
      <c r="S13" s="12">
        <f>IFERROR(P13/M13,"")</f>
        <v>0.94275274056029235</v>
      </c>
      <c r="V13" s="7">
        <v>9</v>
      </c>
      <c r="W13" s="4">
        <v>4938</v>
      </c>
      <c r="X13" s="4">
        <v>67.97</v>
      </c>
      <c r="Y13" s="8">
        <f>IFERROR([1]!EMB_PostCursor[[#This Row],[L1 Cases Solved]]/[1]!EMB_PostCursor[[#This Row],[L1 Time Utilization]],"")</f>
        <v>72.649698396351326</v>
      </c>
      <c r="Z13" s="4">
        <v>970</v>
      </c>
      <c r="AA13" s="8">
        <v>16.510000000000002</v>
      </c>
      <c r="AB13" s="8">
        <f>IFERROR(EMB_PostCursor[[#This Row],[L2 Cases Solved]]/EMB_PostCursor[[#This Row],[L2 Time Utilization]],"")</f>
        <v>58.752271350696539</v>
      </c>
      <c r="AC13" s="12">
        <f t="shared" si="9"/>
        <v>0.19643580396921831</v>
      </c>
      <c r="AF13" s="7">
        <v>9</v>
      </c>
      <c r="AI13" s="8" t="str">
        <f>IFERROR(EMB_PreCursor[[#This Row],[L1 Cases Solved]]/EMB_PreCursor[[#This Row],[L1 Time Utilization]],"")</f>
        <v/>
      </c>
      <c r="AL13" s="8" t="str">
        <f>IFERROR(EMB_PreCursor[[#This Row],[L2 Cases Solved]]/EMB_PreCursor[[#This Row],[L2 Time Utilization]],"")</f>
        <v/>
      </c>
      <c r="AM13" s="12" t="str">
        <f t="shared" si="2"/>
        <v/>
      </c>
      <c r="AP13" s="7">
        <v>9</v>
      </c>
      <c r="AQ13" s="4">
        <v>3749</v>
      </c>
      <c r="AR13" s="4">
        <v>298.05</v>
      </c>
      <c r="AS13" s="8">
        <f>IFERROR([1]!EMB_PostCursor7[[#This Row],[L1 Cases Solved]]/[1]!EMB_PostCursor7[[#This Row],[L1 Time Utilization]],"")</f>
        <v>12.578426438517027</v>
      </c>
      <c r="AT13" s="4">
        <v>0</v>
      </c>
      <c r="AU13" s="8">
        <v>0</v>
      </c>
      <c r="AV13" s="8" t="str">
        <f>IFERROR([1]!EMB_PostCursor7[[#This Row],[L2 Cases Solved]]/[1]!EMB_PostCursor7[[#This Row],[L2 Time Utilization]],"")</f>
        <v/>
      </c>
      <c r="AW13" s="12">
        <f>IFERROR(AT13/AQ13,"")</f>
        <v>0</v>
      </c>
      <c r="AZ13" s="7">
        <v>9</v>
      </c>
      <c r="BA13" s="4">
        <v>17063</v>
      </c>
      <c r="BB13" s="4">
        <v>398.72</v>
      </c>
      <c r="BC13" s="8">
        <f>IFERROR([1]!WorkLoad_REDP[[#This Row],[L1 Cases Solved]]/[1]!WorkLoad_REDP[[#This Row],[L1 Time Utilization]],"")</f>
        <v>42.794442215088282</v>
      </c>
      <c r="BD13" s="4">
        <v>6397</v>
      </c>
      <c r="BE13" s="4">
        <v>93.47</v>
      </c>
      <c r="BF13" s="8">
        <f>IFERROR([1]!WorkLoad_REDP[[#This Row],[L2 Cases Solved]]/[1]!WorkLoad_REDP[[#This Row],[L2 Time Utilization]],"")</f>
        <v>68.439071359794582</v>
      </c>
      <c r="BG13" s="12">
        <f>IFERROR(BD13/BA13,"")</f>
        <v>0.37490476469554007</v>
      </c>
      <c r="BJ13" s="7">
        <v>9</v>
      </c>
      <c r="BK13" s="4">
        <v>1938</v>
      </c>
      <c r="BL13" s="4">
        <v>192.43</v>
      </c>
      <c r="BM13" s="8">
        <f>IFERROR(WorkLoad_Themis[[#This Row],[L1 Cases Solved]]/WorkLoad_Themis[[#This Row],[L1 Time Utilization]],"")</f>
        <v>10.07119472015798</v>
      </c>
      <c r="BN13" s="4">
        <v>328</v>
      </c>
      <c r="BO13" s="4">
        <v>52.5</v>
      </c>
      <c r="BP13" s="8">
        <f>IFERROR([1]!WorkLoad_Themis[[#This Row],[L2 Cases Solved]]/[1]!WorkLoad_Themis[[#This Row],[L2 Time Utilization]],"")</f>
        <v>6.2476190476190476</v>
      </c>
      <c r="BQ13" s="12">
        <f t="shared" si="8"/>
        <v>0.16924664602683179</v>
      </c>
      <c r="BT13" s="7">
        <v>9</v>
      </c>
      <c r="BU13" s="4">
        <v>1082</v>
      </c>
      <c r="BV13" s="4">
        <v>100.65</v>
      </c>
      <c r="BW13" s="8">
        <f>IFERROR([1]!BT_Multivisit[[#This Row],[L1 Cases Solved]]/[1]!BT_Multivisit[[#This Row],[L1 Time Utilization]],"")</f>
        <v>10.750124192747142</v>
      </c>
      <c r="BX13" s="4">
        <v>1078</v>
      </c>
      <c r="BY13" s="4">
        <v>69.94</v>
      </c>
      <c r="BZ13" s="8">
        <f>IFERROR([1]!BT_Multivisit[[#This Row],[L2 Cases Solved]]/[1]!BT_Multivisit[[#This Row],[L2 Time Utilization]],"")</f>
        <v>15.413211323991993</v>
      </c>
      <c r="CA13" s="12">
        <f>IFERROR(BX13/BU13,"")</f>
        <v>0.99630314232902029</v>
      </c>
    </row>
    <row r="14" spans="2:94" x14ac:dyDescent="0.3">
      <c r="B14" s="7">
        <v>10</v>
      </c>
      <c r="C14" s="4">
        <v>25155</v>
      </c>
      <c r="D14" s="4">
        <v>537.79</v>
      </c>
      <c r="E14" s="8">
        <f>IFERROR(EMB_PostCursor89[[#This Row],[L1 Cases Solved]]/EMB_PostCursor89[[#This Row],[L1 Time Utilization]],"")</f>
        <v>46.774763383476824</v>
      </c>
      <c r="F14" s="4">
        <v>4746</v>
      </c>
      <c r="G14" s="8">
        <v>59.05</v>
      </c>
      <c r="H14" s="8">
        <f>IFERROR(EMB_PostCursor89[[#This Row],[L1 Cases Solved]]/EMB_PostCursor89[[#This Row],[L1 Time Utilization]],"")</f>
        <v>46.774763383476824</v>
      </c>
      <c r="I14" s="12">
        <f>IFERROR(F14/C14,"")</f>
        <v>0.18867024448419797</v>
      </c>
      <c r="L14" s="7">
        <v>10</v>
      </c>
      <c r="M14" s="4">
        <v>624</v>
      </c>
      <c r="N14" s="4">
        <v>161.69</v>
      </c>
      <c r="O14" s="8">
        <f>IFERROR([1]!EMB_PostCursor8[[#This Row],[L1 Cases Solved]]/[1]!EMB_PostCursor8[[#This Row],[L1 Time Utilization]],"")</f>
        <v>3.8592368111818915</v>
      </c>
      <c r="P14" s="4">
        <v>484</v>
      </c>
      <c r="Q14" s="8">
        <v>85.76</v>
      </c>
      <c r="R14" s="8">
        <f>IFERROR([1]!EMB_PostCursor8[[#This Row],[L2 Cases Solved]]/[1]!EMB_PostCursor8[[#This Row],[L2 Time Utilization]],"")</f>
        <v>5.6436567164179099</v>
      </c>
      <c r="S14" s="12">
        <f>IFERROR(P14/M14,"")</f>
        <v>0.77564102564102566</v>
      </c>
      <c r="V14" s="7">
        <v>10</v>
      </c>
      <c r="W14" s="4">
        <v>1230</v>
      </c>
      <c r="X14" s="4">
        <v>24.66</v>
      </c>
      <c r="Y14" s="8">
        <f>IFERROR([1]!EMB_PostCursor[[#This Row],[L1 Cases Solved]]/[1]!EMB_PostCursor[[#This Row],[L1 Time Utilization]],"")</f>
        <v>49.878345498783453</v>
      </c>
      <c r="Z14" s="4">
        <v>315</v>
      </c>
      <c r="AA14" s="8">
        <v>9.48</v>
      </c>
      <c r="AB14" s="8">
        <f>IFERROR(EMB_PostCursor[[#This Row],[L2 Cases Solved]]/EMB_PostCursor[[#This Row],[L2 Time Utilization]],"")</f>
        <v>33.22784810126582</v>
      </c>
      <c r="AC14" s="12">
        <f t="shared" si="9"/>
        <v>0.25609756097560976</v>
      </c>
      <c r="AF14" s="7">
        <v>10</v>
      </c>
      <c r="AI14" s="8" t="str">
        <f>IFERROR(EMB_PreCursor[[#This Row],[L1 Cases Solved]]/EMB_PreCursor[[#This Row],[L1 Time Utilization]],"")</f>
        <v/>
      </c>
      <c r="AL14" s="8" t="str">
        <f>IFERROR(EMB_PreCursor[[#This Row],[L2 Cases Solved]]/EMB_PreCursor[[#This Row],[L2 Time Utilization]],"")</f>
        <v/>
      </c>
      <c r="AM14" s="12" t="str">
        <f t="shared" si="2"/>
        <v/>
      </c>
      <c r="AP14" s="7">
        <v>10</v>
      </c>
      <c r="AQ14" s="4">
        <v>4512</v>
      </c>
      <c r="AR14" s="4">
        <v>312.64</v>
      </c>
      <c r="AS14" s="8">
        <f>IFERROR([1]!EMB_PostCursor7[[#This Row],[L1 Cases Solved]]/[1]!EMB_PostCursor7[[#This Row],[L1 Time Utilization]],"")</f>
        <v>14.431934493346981</v>
      </c>
      <c r="AT14" s="4">
        <v>0</v>
      </c>
      <c r="AU14" s="8">
        <v>0</v>
      </c>
      <c r="AV14" s="8" t="str">
        <f>IFERROR([1]!EMB_PostCursor7[[#This Row],[L2 Cases Solved]]/[1]!EMB_PostCursor7[[#This Row],[L2 Time Utilization]],"")</f>
        <v/>
      </c>
      <c r="AW14" s="12">
        <f>IFERROR(AT14/AQ14,"")</f>
        <v>0</v>
      </c>
      <c r="AZ14" s="7">
        <v>10</v>
      </c>
      <c r="BA14" s="4">
        <v>14804</v>
      </c>
      <c r="BB14" s="4">
        <v>345.15</v>
      </c>
      <c r="BC14" s="8">
        <f>IFERROR([1]!WorkLoad_REDP[[#This Row],[L1 Cases Solved]]/[1]!WorkLoad_REDP[[#This Row],[L1 Time Utilization]],"")</f>
        <v>42.891496450818487</v>
      </c>
      <c r="BD14" s="4">
        <v>5533</v>
      </c>
      <c r="BE14" s="4">
        <v>91.7</v>
      </c>
      <c r="BF14" s="8">
        <f>IFERROR([1]!WorkLoad_REDP[[#This Row],[L2 Cases Solved]]/[1]!WorkLoad_REDP[[#This Row],[L2 Time Utilization]],"")</f>
        <v>60.338058887677207</v>
      </c>
      <c r="BG14" s="12">
        <f>IFERROR(BD14/BA14,"")</f>
        <v>0.37375033774655497</v>
      </c>
      <c r="BJ14" s="7">
        <v>10</v>
      </c>
      <c r="BK14" s="4">
        <v>1426</v>
      </c>
      <c r="BL14" s="4">
        <v>222.33</v>
      </c>
      <c r="BM14" s="8">
        <f>IFERROR(WorkLoad_Themis[[#This Row],[L1 Cases Solved]]/WorkLoad_Themis[[#This Row],[L1 Time Utilization]],"")</f>
        <v>6.4138892637071017</v>
      </c>
      <c r="BN14" s="4">
        <v>841</v>
      </c>
      <c r="BO14" s="4">
        <v>105.72</v>
      </c>
      <c r="BP14" s="8">
        <f>IFERROR([1]!WorkLoad_Themis[[#This Row],[L2 Cases Solved]]/[1]!WorkLoad_Themis[[#This Row],[L2 Time Utilization]],"")</f>
        <v>7.9549754067347713</v>
      </c>
      <c r="BQ14" s="12">
        <f t="shared" si="8"/>
        <v>0.58976157082748948</v>
      </c>
      <c r="BT14" s="7">
        <v>10</v>
      </c>
      <c r="BU14" s="4">
        <v>296</v>
      </c>
      <c r="BV14" s="4">
        <v>37.54</v>
      </c>
      <c r="BW14" s="8">
        <f>IFERROR([1]!BT_Multivisit[[#This Row],[L1 Cases Solved]]/[1]!BT_Multivisit[[#This Row],[L1 Time Utilization]],"")</f>
        <v>7.8849227490676617</v>
      </c>
      <c r="BX14" s="4">
        <v>0</v>
      </c>
      <c r="BY14" s="4">
        <v>0</v>
      </c>
      <c r="BZ14" s="8" t="str">
        <f>IFERROR([1]!BT_Multivisit[[#This Row],[L2 Cases Solved]]/[1]!BT_Multivisit[[#This Row],[L2 Time Utilization]],"")</f>
        <v/>
      </c>
      <c r="CA14" s="12">
        <f>IFERROR(BX14/BU14,"")</f>
        <v>0</v>
      </c>
    </row>
    <row r="15" spans="2:94" x14ac:dyDescent="0.3">
      <c r="B15" s="7">
        <v>11</v>
      </c>
      <c r="C15" s="4">
        <v>33307</v>
      </c>
      <c r="D15" s="4">
        <v>620.53</v>
      </c>
      <c r="E15" s="8">
        <f>IFERROR(EMB_PostCursor89[[#This Row],[L1 Cases Solved]]/EMB_PostCursor89[[#This Row],[L1 Time Utilization]],"")</f>
        <v>53.675084202214236</v>
      </c>
      <c r="F15" s="4">
        <v>5925</v>
      </c>
      <c r="G15" s="4">
        <v>64.64</v>
      </c>
      <c r="H15" s="8">
        <f>IFERROR(EMB_PostCursor89[[#This Row],[L1 Cases Solved]]/EMB_PostCursor89[[#This Row],[L1 Time Utilization]],"")</f>
        <v>53.675084202214236</v>
      </c>
      <c r="I15" s="9">
        <f t="shared" ref="I15:I17" si="10">IFERROR(F15/C15,"")</f>
        <v>0.17789053352148196</v>
      </c>
      <c r="L15" s="7">
        <v>11</v>
      </c>
      <c r="M15" s="4">
        <v>478</v>
      </c>
      <c r="N15" s="4">
        <v>138.83000000000001</v>
      </c>
      <c r="O15" s="8">
        <f>IFERROR([1]!EMB_PostCursor8[[#This Row],[L1 Cases Solved]]/[1]!EMB_PostCursor8[[#This Row],[L1 Time Utilization]],"")</f>
        <v>3.4430598573795286</v>
      </c>
      <c r="P15" s="4">
        <v>505</v>
      </c>
      <c r="Q15" s="4">
        <v>73.88</v>
      </c>
      <c r="R15" s="8">
        <f>IFERROR([1]!EMB_PostCursor8[[#This Row],[L2 Cases Solved]]/[1]!EMB_PostCursor8[[#This Row],[L2 Time Utilization]],"")</f>
        <v>6.835408770979968</v>
      </c>
      <c r="S15" s="9">
        <f t="shared" ref="S15:S17" si="11">IFERROR(P15/M15,"")</f>
        <v>1.0564853556485356</v>
      </c>
      <c r="V15" s="7">
        <v>11</v>
      </c>
      <c r="W15" s="4">
        <v>3562</v>
      </c>
      <c r="X15" s="4">
        <v>88.76</v>
      </c>
      <c r="Y15" s="8">
        <f>IFERROR([1]!EMB_PostCursor[[#This Row],[L1 Cases Solved]]/[1]!EMB_PostCursor[[#This Row],[L1 Time Utilization]],"")</f>
        <v>40.130689499774668</v>
      </c>
      <c r="AB15" s="8" t="str">
        <f>IFERROR([1]!EMB_PostCursor[[#This Row],[L2 Cases Solved]]/[1]!EMB_PostCursor[[#This Row],[L2 Time Utilization]],"")</f>
        <v/>
      </c>
      <c r="AC15" s="9">
        <f t="shared" si="9"/>
        <v>0</v>
      </c>
      <c r="AF15" s="7"/>
      <c r="AI15" s="8"/>
      <c r="AL15" s="8"/>
      <c r="AM15" s="9"/>
      <c r="AP15" s="7">
        <v>11</v>
      </c>
      <c r="AQ15" s="4">
        <v>3661</v>
      </c>
      <c r="AR15" s="4">
        <v>269.07</v>
      </c>
      <c r="AS15" s="8">
        <f>IFERROR([1]!EMB_PostCursor7[[#This Row],[L1 Cases Solved]]/[1]!EMB_PostCursor7[[#This Row],[L1 Time Utilization]],"")</f>
        <v>13.606124800237856</v>
      </c>
      <c r="AT15" s="4">
        <v>1689</v>
      </c>
      <c r="AU15" s="4">
        <v>78.37</v>
      </c>
      <c r="AV15" s="8">
        <f>IFERROR([1]!EMB_PostCursor7[[#This Row],[L2 Cases Solved]]/[1]!EMB_PostCursor7[[#This Row],[L2 Time Utilization]],"")</f>
        <v>21.551614138063034</v>
      </c>
      <c r="AW15" s="9">
        <f t="shared" ref="AW15:AW16" si="12">IFERROR(AT15/AQ15,"")</f>
        <v>0.46134935809888011</v>
      </c>
      <c r="AZ15" s="7">
        <v>11</v>
      </c>
      <c r="BA15" s="4">
        <v>16569</v>
      </c>
      <c r="BB15" s="4">
        <v>384.98</v>
      </c>
      <c r="BC15" s="8">
        <f>IFERROR([1]!WorkLoad_REDP[[#This Row],[L1 Cases Solved]]/[1]!WorkLoad_REDP[[#This Row],[L1 Time Utilization]],"")</f>
        <v>43.038599407761438</v>
      </c>
      <c r="BD15" s="4">
        <v>5894</v>
      </c>
      <c r="BE15" s="4">
        <v>99.27</v>
      </c>
      <c r="BF15" s="8">
        <f>IFERROR([1]!WorkLoad_REDP[[#This Row],[L2 Cases Solved]]/[1]!WorkLoad_REDP[[#This Row],[L2 Time Utilization]],"")</f>
        <v>59.37342600987207</v>
      </c>
      <c r="BG15" s="9">
        <f t="shared" ref="BG15:BG17" si="13">IFERROR(BD15/BA15,"")</f>
        <v>0.35572454583861429</v>
      </c>
      <c r="BJ15" s="7">
        <v>11</v>
      </c>
      <c r="BK15" s="4">
        <v>1311</v>
      </c>
      <c r="BL15" s="4">
        <v>212.61</v>
      </c>
      <c r="BM15" s="8">
        <f>IFERROR([1]!WorkLoad_Themis[[#This Row],[L1 Cases Solved]]/[1]!WorkLoad_Themis[[#This Row],[L1 Time Utilization]],"")</f>
        <v>6.1662198391420908</v>
      </c>
      <c r="BN15" s="4">
        <v>427</v>
      </c>
      <c r="BO15" s="4">
        <v>36.06</v>
      </c>
      <c r="BP15" s="8">
        <f>IFERROR([1]!WorkLoad_Themis[[#This Row],[L2 Cases Solved]]/[1]!WorkLoad_Themis[[#This Row],[L2 Time Utilization]],"")</f>
        <v>11.841375485302274</v>
      </c>
      <c r="BQ15" s="9">
        <f>IFERROR(BN15/BK15,"")</f>
        <v>0.32570556826849734</v>
      </c>
      <c r="BT15" s="7">
        <v>11</v>
      </c>
      <c r="BU15" s="4">
        <v>485</v>
      </c>
      <c r="BV15" s="4">
        <v>60.51</v>
      </c>
      <c r="BW15" s="8">
        <f>IFERROR([1]!BT_Multivisit[[#This Row],[L1 Cases Solved]]/[1]!BT_Multivisit[[#This Row],[L1 Time Utilization]],"")</f>
        <v>8.0152040984961168</v>
      </c>
      <c r="BX15" s="4">
        <v>169</v>
      </c>
      <c r="BY15" s="4">
        <v>11.04</v>
      </c>
      <c r="BZ15" s="8">
        <f>IFERROR([1]!BT_Multivisit[[#This Row],[L2 Cases Solved]]/[1]!BT_Multivisit[[#This Row],[L2 Time Utilization]],"")</f>
        <v>15.307971014492756</v>
      </c>
      <c r="CA15" s="9">
        <f t="shared" ref="CA15:CA16" si="14">IFERROR(BX15/BU15,"")</f>
        <v>0.34845360824742266</v>
      </c>
    </row>
    <row r="16" spans="2:94" x14ac:dyDescent="0.3">
      <c r="B16" s="7">
        <v>12</v>
      </c>
      <c r="C16" s="4">
        <v>29443</v>
      </c>
      <c r="D16" s="4">
        <v>551.41999999999996</v>
      </c>
      <c r="E16" s="8">
        <f>IFERROR(EMB_PostCursor89[[#This Row],[L1 Cases Solved]]/EMB_PostCursor89[[#This Row],[L1 Time Utilization]],"")</f>
        <v>53.394871422871859</v>
      </c>
      <c r="F16" s="4">
        <v>5310</v>
      </c>
      <c r="G16" s="4">
        <v>69.44</v>
      </c>
      <c r="H16" s="8">
        <f>IFERROR(EMB_PostCursor89[[#This Row],[L1 Cases Solved]]/EMB_PostCursor89[[#This Row],[L1 Time Utilization]],"")</f>
        <v>53.394871422871859</v>
      </c>
      <c r="I16" s="9">
        <f t="shared" si="10"/>
        <v>0.18034846992493972</v>
      </c>
      <c r="L16" s="7">
        <v>12</v>
      </c>
      <c r="M16" s="4">
        <v>533</v>
      </c>
      <c r="N16" s="4">
        <v>131.09</v>
      </c>
      <c r="O16" s="8">
        <f>IFERROR([1]!EMB_PostCursor8[[#This Row],[L1 Cases Solved]]/[1]!EMB_PostCursor8[[#This Row],[L1 Time Utilization]],"")</f>
        <v>4.0659089175375698</v>
      </c>
      <c r="P16" s="4">
        <v>437</v>
      </c>
      <c r="Q16" s="4">
        <v>82.22</v>
      </c>
      <c r="R16" s="8">
        <f>IFERROR([1]!EMB_PostCursor8[[#This Row],[L2 Cases Solved]]/[1]!EMB_PostCursor8[[#This Row],[L2 Time Utilization]],"")</f>
        <v>5.3150085137436145</v>
      </c>
      <c r="S16" s="9">
        <f t="shared" si="11"/>
        <v>0.81988742964352723</v>
      </c>
      <c r="V16" s="7">
        <v>12</v>
      </c>
      <c r="W16" s="4">
        <v>0</v>
      </c>
      <c r="X16" s="4">
        <v>0</v>
      </c>
      <c r="Y16" s="8" t="str">
        <f>IFERROR([1]!EMB_PostCursor[[#This Row],[L1 Cases Solved]]/[1]!EMB_PostCursor[[#This Row],[L1 Time Utilization]],"")</f>
        <v/>
      </c>
      <c r="AA16" s="4">
        <v>0</v>
      </c>
      <c r="AB16" s="8">
        <v>0</v>
      </c>
      <c r="AC16" s="9" t="str">
        <f>IFERROR(Z16/W16,"")</f>
        <v/>
      </c>
      <c r="AF16" s="7"/>
      <c r="AI16" s="8"/>
      <c r="AL16" s="8"/>
      <c r="AM16" s="9"/>
      <c r="AP16" s="7">
        <v>12</v>
      </c>
      <c r="AQ16" s="4">
        <v>2326</v>
      </c>
      <c r="AR16" s="4">
        <v>174.13</v>
      </c>
      <c r="AS16" s="8">
        <f>IFERROR([1]!EMB_PostCursor7[[#This Row],[L1 Cases Solved]]/[1]!EMB_PostCursor7[[#This Row],[L1 Time Utilization]],"")</f>
        <v>13.357836099465917</v>
      </c>
      <c r="AT16" s="14">
        <v>1165</v>
      </c>
      <c r="AU16" s="4">
        <v>53.47</v>
      </c>
      <c r="AV16" s="8">
        <f>IFERROR([1]!EMB_PostCursor7[[#This Row],[L2 Cases Solved]]/[1]!EMB_PostCursor7[[#This Row],[L2 Time Utilization]],"")</f>
        <v>21.787918458948944</v>
      </c>
      <c r="AW16" s="9">
        <f t="shared" si="12"/>
        <v>0.50085984522785898</v>
      </c>
      <c r="AZ16" s="7">
        <v>12</v>
      </c>
      <c r="BA16" s="4">
        <v>13641</v>
      </c>
      <c r="BB16" s="4">
        <v>329.14</v>
      </c>
      <c r="BC16" s="8">
        <f>IFERROR([1]!WorkLoad_REDP[[#This Row],[L1 Cases Solved]]/[1]!WorkLoad_REDP[[#This Row],[L1 Time Utilization]],"")</f>
        <v>41.444370176824457</v>
      </c>
      <c r="BD16" s="4">
        <v>5030</v>
      </c>
      <c r="BE16" s="4">
        <v>82.94</v>
      </c>
      <c r="BF16" s="8">
        <f>IFERROR([1]!WorkLoad_REDP[[#This Row],[L2 Cases Solved]]/[1]!WorkLoad_REDP[[#This Row],[L2 Time Utilization]],"")</f>
        <v>60.646250301422718</v>
      </c>
      <c r="BG16" s="9">
        <f t="shared" si="13"/>
        <v>0.36874129462649363</v>
      </c>
      <c r="BJ16" s="7">
        <v>12</v>
      </c>
      <c r="BK16" s="4">
        <v>1613</v>
      </c>
      <c r="BL16" s="4">
        <v>254.95</v>
      </c>
      <c r="BM16" s="8">
        <f>IFERROR([1]!WorkLoad_Themis[[#This Row],[L1 Cases Solved]]/[1]!WorkLoad_Themis[[#This Row],[L1 Time Utilization]],"")</f>
        <v>6.3267307315159842</v>
      </c>
      <c r="BN16" s="4">
        <v>751</v>
      </c>
      <c r="BO16" s="4">
        <v>104.44</v>
      </c>
      <c r="BP16" s="8">
        <f>IFERROR([1]!WorkLoad_Themis[[#This Row],[L2 Cases Solved]]/[1]!WorkLoad_Themis[[#This Row],[L2 Time Utilization]],"")</f>
        <v>7.1907315204902336</v>
      </c>
      <c r="BQ16" s="9">
        <f>IFERROR(BN16/BK16,"")</f>
        <v>0.46559206447613144</v>
      </c>
      <c r="BT16" s="7">
        <v>12</v>
      </c>
      <c r="BU16" s="4">
        <v>152</v>
      </c>
      <c r="BV16" s="4">
        <v>16.36</v>
      </c>
      <c r="BW16" s="8">
        <f>IFERROR([1]!BT_Multivisit[[#This Row],[L1 Cases Solved]]/[1]!BT_Multivisit[[#This Row],[L1 Time Utilization]],"")</f>
        <v>9.2909535452322736</v>
      </c>
      <c r="BX16" s="4">
        <v>186</v>
      </c>
      <c r="BY16" s="4">
        <v>17.899999999999999</v>
      </c>
      <c r="BZ16" s="8">
        <f>IFERROR([1]!BT_Multivisit[[#This Row],[L2 Cases Solved]]/[1]!BT_Multivisit[[#This Row],[L2 Time Utilization]],"")</f>
        <v>10.391061452513968</v>
      </c>
      <c r="CA16" s="9">
        <f t="shared" si="14"/>
        <v>1.2236842105263157</v>
      </c>
    </row>
    <row r="17" spans="2:79" x14ac:dyDescent="0.3">
      <c r="B17" s="7">
        <v>13</v>
      </c>
      <c r="C17" s="4">
        <v>29914</v>
      </c>
      <c r="D17" s="4">
        <v>533.33000000000004</v>
      </c>
      <c r="E17" s="8">
        <f>IFERROR(EMB_PostCursor89[[#This Row],[L1 Cases Solved]]/EMB_PostCursor89[[#This Row],[L1 Time Utilization]],"")</f>
        <v>56.089100556878478</v>
      </c>
      <c r="F17" s="4">
        <v>5999</v>
      </c>
      <c r="G17" s="4">
        <v>79.77</v>
      </c>
      <c r="H17" s="8">
        <f>IFERROR(EMB_PostCursor89[[#This Row],[L1 Cases Solved]]/EMB_PostCursor89[[#This Row],[L1 Time Utilization]],"")</f>
        <v>56.089100556878478</v>
      </c>
      <c r="I17" s="9">
        <f t="shared" si="10"/>
        <v>0.20054155245035768</v>
      </c>
      <c r="L17" s="7">
        <v>13</v>
      </c>
      <c r="M17" s="4">
        <v>663</v>
      </c>
      <c r="N17" s="4">
        <v>169.01</v>
      </c>
      <c r="O17" s="8">
        <f>IFERROR([1]!EMB_PostCursor8[[#This Row],[L1 Cases Solved]]/[1]!EMB_PostCursor8[[#This Row],[L1 Time Utilization]],"")</f>
        <v>3.9228448020827171</v>
      </c>
      <c r="P17" s="4">
        <v>644</v>
      </c>
      <c r="Q17" s="4">
        <v>102.26</v>
      </c>
      <c r="R17" s="8">
        <f>IFERROR([1]!EMB_PostCursor8[[#This Row],[L2 Cases Solved]]/[1]!EMB_PostCursor8[[#This Row],[L2 Time Utilization]],"")</f>
        <v>6.2976725992567957</v>
      </c>
      <c r="S17" s="9">
        <f t="shared" si="11"/>
        <v>0.97134238310708898</v>
      </c>
      <c r="V17" s="7">
        <v>13</v>
      </c>
      <c r="W17" s="4">
        <v>0</v>
      </c>
      <c r="X17" s="4">
        <v>0</v>
      </c>
      <c r="Y17" s="8" t="str">
        <f>IFERROR([1]!EMB_PostCursor[[#This Row],[L1 Cases Solved]]/[1]!EMB_PostCursor[[#This Row],[L1 Time Utilization]],"")</f>
        <v/>
      </c>
      <c r="Z17" s="4">
        <v>0</v>
      </c>
      <c r="AA17" s="4">
        <v>0</v>
      </c>
      <c r="AB17" s="8" t="str">
        <f>IFERROR([1]!EMB_PostCursor[[#This Row],[L2 Cases Solved]]/[1]!EMB_PostCursor[[#This Row],[L2 Time Utilization]],"")</f>
        <v/>
      </c>
      <c r="AC17" s="9" t="str">
        <f>IFERROR(Z17/W17,"")</f>
        <v/>
      </c>
      <c r="AF17" s="7"/>
      <c r="AI17" s="8"/>
      <c r="AL17" s="8"/>
      <c r="AM17" s="9"/>
      <c r="AP17" s="7">
        <v>13</v>
      </c>
      <c r="AQ17" s="4">
        <v>2116</v>
      </c>
      <c r="AR17" s="4">
        <v>165.37</v>
      </c>
      <c r="AS17" s="8">
        <f>IFERROR([1]!EMB_PostCursor7[[#This Row],[L1 Cases Solved]]/[1]!EMB_PostCursor7[[#This Row],[L1 Time Utilization]],"")</f>
        <v>12.795549374130736</v>
      </c>
      <c r="AT17" s="4">
        <v>1992</v>
      </c>
      <c r="AU17" s="4">
        <v>103.4</v>
      </c>
      <c r="AV17" s="8">
        <f>IFERROR([1]!EMB_PostCursor7[[#This Row],[L2 Cases Solved]]/[1]!EMB_PostCursor7[[#This Row],[L2 Time Utilization]],"")</f>
        <v>19.264990328820115</v>
      </c>
      <c r="AW17" s="9">
        <f>IFERROR(AT17/AQ17,"")</f>
        <v>0.94139886578449905</v>
      </c>
      <c r="AZ17" s="7">
        <v>13</v>
      </c>
      <c r="BA17" s="4">
        <v>12573</v>
      </c>
      <c r="BB17" s="4">
        <v>287.8</v>
      </c>
      <c r="BC17" s="8">
        <f>IFERROR([1]!WorkLoad_REDP[[#This Row],[L1 Cases Solved]]/[1]!WorkLoad_REDP[[#This Row],[L1 Time Utilization]],"")</f>
        <v>43.68658790826963</v>
      </c>
      <c r="BD17" s="4">
        <v>6716</v>
      </c>
      <c r="BE17" s="4">
        <v>84.56</v>
      </c>
      <c r="BF17" s="8">
        <f>IFERROR([1]!WorkLoad_REDP[[#This Row],[L2 Cases Solved]]/[1]!WorkLoad_REDP[[#This Row],[L2 Time Utilization]],"")</f>
        <v>79.422894985808895</v>
      </c>
      <c r="BG17" s="9">
        <f t="shared" si="13"/>
        <v>0.53416050266443971</v>
      </c>
      <c r="BJ17" s="7">
        <v>13</v>
      </c>
      <c r="BK17" s="4">
        <v>1630</v>
      </c>
      <c r="BL17" s="4">
        <v>191.84</v>
      </c>
      <c r="BM17" s="8">
        <f>IFERROR([1]!WorkLoad_Themis[[#This Row],[L1 Cases Solved]]/[1]!WorkLoad_Themis[[#This Row],[L1 Time Utilization]],"")</f>
        <v>8.4966638865721436</v>
      </c>
      <c r="BN17" s="4">
        <v>867</v>
      </c>
      <c r="BO17" s="4">
        <v>99.25</v>
      </c>
      <c r="BP17" s="8">
        <f>IFERROR([1]!WorkLoad_Themis[[#This Row],[L2 Cases Solved]]/[1]!WorkLoad_Themis[[#This Row],[L2 Time Utilization]],"")</f>
        <v>8.7355163727959706</v>
      </c>
      <c r="BQ17" s="9">
        <f>IFERROR(BN17/BK17,"")</f>
        <v>0.53190184049079758</v>
      </c>
      <c r="BT17" s="7">
        <v>13</v>
      </c>
      <c r="BU17" s="4">
        <v>10</v>
      </c>
      <c r="BV17" s="4">
        <v>1.23</v>
      </c>
      <c r="BW17" s="8">
        <f>IFERROR([1]!BT_Multivisit[[#This Row],[L1 Cases Solved]]/[1]!BT_Multivisit[[#This Row],[L1 Time Utilization]],"")</f>
        <v>8.1300813008130088</v>
      </c>
      <c r="BX17" s="4">
        <v>27</v>
      </c>
      <c r="BY17" s="4">
        <v>2</v>
      </c>
      <c r="BZ17" s="8">
        <f>IFERROR([1]!BT_Multivisit[[#This Row],[L2 Cases Solved]]/[1]!BT_Multivisit[[#This Row],[L2 Time Utilization]],"")</f>
        <v>13.5</v>
      </c>
      <c r="CA17" s="9">
        <f>IFERROR(BX17/BU17,"")</f>
        <v>2.7</v>
      </c>
    </row>
    <row r="18" spans="2:79" x14ac:dyDescent="0.3">
      <c r="B18" s="7">
        <v>14</v>
      </c>
      <c r="C18" s="4">
        <v>25753</v>
      </c>
      <c r="D18" s="4">
        <v>479.96</v>
      </c>
      <c r="E18" s="8">
        <f>IFERROR(EMB_PostCursor89[[#This Row],[L1 Cases Solved]]/EMB_PostCursor89[[#This Row],[L1 Time Utilization]],"")</f>
        <v>53.656554712892742</v>
      </c>
      <c r="F18" s="4">
        <v>6416</v>
      </c>
      <c r="G18" s="4">
        <v>90.27</v>
      </c>
      <c r="H18" s="8">
        <f>IFERROR(EMB_PostCursor89[[#This Row],[L1 Cases Solved]]/EMB_PostCursor89[[#This Row],[L1 Time Utilization]],"")</f>
        <v>53.656554712892742</v>
      </c>
      <c r="I18" s="9">
        <f>IFERROR(F18/C18,"")</f>
        <v>0.24913602298761309</v>
      </c>
      <c r="L18" s="7">
        <v>14</v>
      </c>
      <c r="M18" s="4">
        <v>1474</v>
      </c>
      <c r="N18" s="4">
        <v>276.26</v>
      </c>
      <c r="O18" s="8">
        <f>IFERROR([1]!EMB_PostCursor8[[#This Row],[L1 Cases Solved]]/[1]!EMB_PostCursor8[[#This Row],[L1 Time Utilization]],"")</f>
        <v>5.3355534641279956</v>
      </c>
      <c r="P18" s="4">
        <v>866</v>
      </c>
      <c r="Q18" s="4">
        <v>133.72999999999999</v>
      </c>
      <c r="R18" s="8">
        <f>IFERROR([1]!EMB_PostCursor8[[#This Row],[L2 Cases Solved]]/[1]!EMB_PostCursor8[[#This Row],[L2 Time Utilization]],"")</f>
        <v>6.475734689299335</v>
      </c>
      <c r="S18" s="9">
        <f>IFERROR(P18/M18,"")</f>
        <v>0.587516960651289</v>
      </c>
      <c r="V18" s="7">
        <v>14</v>
      </c>
      <c r="W18" s="4">
        <v>5443</v>
      </c>
      <c r="X18" s="4">
        <v>164.08</v>
      </c>
      <c r="Y18" s="8">
        <f>IFERROR([1]!EMB_PostCursor[[#This Row],[L1 Cases Solved]]/[1]!EMB_PostCursor[[#This Row],[L1 Time Utilization]],"")</f>
        <v>33.172842515845929</v>
      </c>
      <c r="AB18" s="8" t="str">
        <f>IFERROR([1]!EMB_PostCursor[[#This Row],[L2 Cases Solved]]/[1]!EMB_PostCursor[[#This Row],[L2 Time Utilization]],"")</f>
        <v/>
      </c>
      <c r="AC18" s="9">
        <f>IFERROR(Z18/W18,"")</f>
        <v>0</v>
      </c>
      <c r="AF18" s="7"/>
      <c r="AI18" s="8"/>
      <c r="AL18" s="8"/>
      <c r="AM18" s="9"/>
      <c r="AP18" s="7">
        <v>14</v>
      </c>
      <c r="AQ18" s="4">
        <v>2099</v>
      </c>
      <c r="AR18" s="4">
        <v>174.02</v>
      </c>
      <c r="AS18" s="8">
        <f>IFERROR([1]!EMB_PostCursor7[[#This Row],[L1 Cases Solved]]/[1]!EMB_PostCursor7[[#This Row],[L1 Time Utilization]],"")</f>
        <v>12.061831973336398</v>
      </c>
      <c r="AT18" s="4">
        <v>1744</v>
      </c>
      <c r="AU18" s="4">
        <v>97.57</v>
      </c>
      <c r="AV18" s="8">
        <f>IFERROR([1]!EMB_PostCursor7[[#This Row],[L2 Cases Solved]]/[1]!EMB_PostCursor7[[#This Row],[L2 Time Utilization]],"")</f>
        <v>17.874346622937381</v>
      </c>
      <c r="AW18" s="9">
        <f>IFERROR(AT18/AQ18,"")</f>
        <v>0.83087184373511191</v>
      </c>
      <c r="AZ18" s="7">
        <v>14</v>
      </c>
      <c r="BA18" s="4">
        <v>17956</v>
      </c>
      <c r="BB18" s="4">
        <v>379.57</v>
      </c>
      <c r="BC18" s="8">
        <f>IFERROR([1]!WorkLoad_REDP[[#This Row],[L1 Cases Solved]]/[1]!WorkLoad_REDP[[#This Row],[L1 Time Utilization]],"")</f>
        <v>47.306162236214668</v>
      </c>
      <c r="BD18" s="4">
        <v>6895</v>
      </c>
      <c r="BE18" s="4">
        <v>111.51</v>
      </c>
      <c r="BF18" s="8">
        <f>IFERROR([1]!WorkLoad_REDP[[#This Row],[L2 Cases Solved]]/[1]!WorkLoad_REDP[[#This Row],[L2 Time Utilization]],"")</f>
        <v>61.833019460138104</v>
      </c>
      <c r="BG18" s="9">
        <f>IFERROR(BD18/BA18,"")</f>
        <v>0.38399420806415685</v>
      </c>
      <c r="BJ18" s="7">
        <v>14</v>
      </c>
      <c r="BK18" s="4">
        <v>1189</v>
      </c>
      <c r="BL18" s="4">
        <v>199.38</v>
      </c>
      <c r="BM18" s="8">
        <f>IFERROR([1]!WorkLoad_Themis[[#This Row],[L1 Cases Solved]]/[1]!WorkLoad_Themis[[#This Row],[L1 Time Utilization]],"")</f>
        <v>5.963486809108236</v>
      </c>
      <c r="BN18" s="4">
        <v>1425</v>
      </c>
      <c r="BO18" s="4">
        <v>156.59</v>
      </c>
      <c r="BP18" s="8">
        <f>IFERROR([1]!WorkLoad_Themis[[#This Row],[L2 Cases Solved]]/[1]!WorkLoad_Themis[[#This Row],[L2 Time Utilization]],"")</f>
        <v>9.1001979692189785</v>
      </c>
      <c r="BQ18" s="9">
        <f>IFERROR(BN18/BK18,"")</f>
        <v>1.1984861227922623</v>
      </c>
      <c r="BT18" s="7">
        <v>14</v>
      </c>
      <c r="BU18" s="4">
        <v>0</v>
      </c>
      <c r="BV18" s="4">
        <v>0</v>
      </c>
      <c r="BW18" s="8" t="str">
        <f>IFERROR([1]!BT_Multivisit[[#This Row],[L1 Cases Solved]]/[1]!BT_Multivisit[[#This Row],[L1 Time Utilization]],"")</f>
        <v/>
      </c>
      <c r="BZ18" s="8">
        <f>IFERROR([1]!BT_Multivisit[[#This Row],[L2 Cases Solved]]/[1]!BT_Multivisit[[#This Row],[L2 Time Utilization]],"")</f>
        <v>0</v>
      </c>
      <c r="CA18" s="12" t="str">
        <f>IFERROR(BX18/BU18,"")</f>
        <v/>
      </c>
    </row>
    <row r="19" spans="2:79" x14ac:dyDescent="0.3">
      <c r="B19" s="7"/>
      <c r="E19" s="8"/>
      <c r="H19" s="8"/>
      <c r="I19" s="9"/>
      <c r="L19" s="7"/>
      <c r="O19" s="8"/>
      <c r="R19" s="8"/>
      <c r="S19" s="9"/>
      <c r="V19" s="7"/>
      <c r="Y19" s="8"/>
      <c r="AB19" s="8"/>
      <c r="AC19" s="9"/>
      <c r="AF19" s="7"/>
      <c r="AI19" s="8"/>
      <c r="AL19" s="8"/>
      <c r="AM19" s="9"/>
      <c r="AP19" s="7"/>
      <c r="AS19" s="8"/>
      <c r="AV19" s="8"/>
      <c r="AW19" s="9"/>
      <c r="AZ19" s="7"/>
      <c r="BC19" s="8"/>
      <c r="BF19" s="8"/>
      <c r="BG19" s="9"/>
      <c r="BJ19" s="7"/>
      <c r="BM19" s="8"/>
      <c r="BP19" s="8"/>
      <c r="BQ19" s="9"/>
      <c r="BT19" s="7"/>
      <c r="BW19" s="8"/>
      <c r="BZ19" s="8"/>
      <c r="CA19" s="9"/>
    </row>
    <row r="20" spans="2:79" x14ac:dyDescent="0.3">
      <c r="B20" s="7"/>
      <c r="E20" s="8"/>
      <c r="H20" s="8"/>
      <c r="I20" s="9"/>
      <c r="L20" s="7"/>
      <c r="O20" s="8"/>
      <c r="R20" s="8"/>
      <c r="S20" s="9"/>
      <c r="V20" s="7"/>
      <c r="Y20" s="8"/>
      <c r="AB20" s="8"/>
      <c r="AC20" s="9"/>
      <c r="AF20" s="7"/>
      <c r="AI20" s="8"/>
      <c r="AL20" s="8"/>
      <c r="AM20" s="9"/>
      <c r="AP20" s="7"/>
      <c r="AS20" s="8"/>
      <c r="AV20" s="8"/>
      <c r="AW20" s="9"/>
      <c r="AZ20" s="7"/>
      <c r="BC20" s="8"/>
      <c r="BF20" s="8"/>
      <c r="BG20" s="9"/>
      <c r="BJ20" s="7"/>
      <c r="BM20" s="8"/>
      <c r="BP20" s="8"/>
      <c r="BQ20" s="9"/>
      <c r="BT20" s="7"/>
      <c r="BV20" s="8"/>
      <c r="BW20" s="8"/>
      <c r="BZ20" s="8"/>
      <c r="CA20" s="9"/>
    </row>
    <row r="21" spans="2:79" x14ac:dyDescent="0.3">
      <c r="B21" s="7"/>
      <c r="E21" s="8"/>
      <c r="H21" s="8"/>
      <c r="I21" s="9"/>
      <c r="L21" s="7"/>
      <c r="O21" s="8"/>
      <c r="R21" s="8"/>
      <c r="S21" s="9"/>
      <c r="V21" s="7"/>
      <c r="Y21" s="8"/>
      <c r="AB21" s="8"/>
      <c r="AC21" s="9"/>
      <c r="AF21" s="7"/>
      <c r="AI21" s="8"/>
      <c r="AL21" s="8"/>
      <c r="AM21" s="9"/>
      <c r="AP21" s="7"/>
      <c r="AS21" s="8"/>
      <c r="AV21" s="8"/>
      <c r="AW21" s="9"/>
      <c r="AZ21" s="7"/>
      <c r="BC21" s="8"/>
      <c r="BF21" s="8"/>
      <c r="BG21" s="9"/>
      <c r="BJ21" s="7"/>
      <c r="BM21" s="8"/>
      <c r="BP21" s="8"/>
      <c r="BQ21" s="9"/>
      <c r="BT21" s="7"/>
      <c r="BW21" s="8"/>
      <c r="BZ21" s="8"/>
      <c r="CA21" s="9"/>
    </row>
    <row r="22" spans="2:79" x14ac:dyDescent="0.3">
      <c r="B22" s="7"/>
      <c r="E22" s="8"/>
      <c r="H22" s="8"/>
      <c r="I22" s="9"/>
      <c r="L22" s="7"/>
      <c r="O22" s="8"/>
      <c r="R22" s="8"/>
      <c r="S22" s="9"/>
      <c r="V22" s="7"/>
      <c r="Y22" s="8"/>
      <c r="AB22" s="8"/>
      <c r="AC22" s="9"/>
      <c r="AF22" s="7"/>
      <c r="AI22" s="8"/>
      <c r="AL22" s="8"/>
      <c r="AM22" s="9"/>
      <c r="AP22" s="7"/>
      <c r="AS22" s="8"/>
      <c r="AV22" s="8"/>
      <c r="AW22" s="9"/>
      <c r="AZ22" s="7"/>
      <c r="BC22" s="8"/>
      <c r="BF22" s="8"/>
      <c r="BG22" s="9"/>
      <c r="BJ22" s="7"/>
      <c r="BL22" s="8"/>
      <c r="BM22" s="8"/>
      <c r="BP22" s="8"/>
      <c r="BQ22" s="9"/>
      <c r="BT22" s="7"/>
      <c r="BW22" s="8"/>
      <c r="BZ22" s="8"/>
      <c r="CA22" s="9"/>
    </row>
    <row r="23" spans="2:79" x14ac:dyDescent="0.3">
      <c r="B23" s="7"/>
      <c r="E23" s="8"/>
      <c r="H23" s="8"/>
      <c r="I23" s="9"/>
      <c r="L23" s="7"/>
      <c r="O23" s="8"/>
      <c r="R23" s="8"/>
      <c r="S23" s="9"/>
      <c r="V23" s="7"/>
      <c r="Y23" s="8"/>
      <c r="AB23" s="8"/>
      <c r="AC23" s="9"/>
      <c r="AF23" s="7"/>
      <c r="AI23" s="8"/>
      <c r="AL23" s="8"/>
      <c r="AM23" s="9"/>
      <c r="AP23" s="7"/>
      <c r="AS23" s="8"/>
      <c r="AV23" s="8"/>
      <c r="AW23" s="9"/>
      <c r="AZ23" s="7"/>
      <c r="BC23" s="8"/>
      <c r="BF23" s="8"/>
      <c r="BG23" s="9"/>
      <c r="BJ23" s="7"/>
      <c r="BL23" s="8"/>
      <c r="BM23" s="8"/>
      <c r="BP23" s="8"/>
      <c r="BQ23" s="9"/>
      <c r="BT23" s="7"/>
      <c r="BW23" s="8"/>
      <c r="BZ23" s="8"/>
      <c r="CA23" s="9"/>
    </row>
    <row r="24" spans="2:79" x14ac:dyDescent="0.3">
      <c r="B24" s="7"/>
      <c r="C24" s="10"/>
      <c r="E24" s="8"/>
      <c r="H24" s="8"/>
      <c r="I24" s="9"/>
      <c r="L24" s="7"/>
      <c r="M24" s="10"/>
      <c r="O24" s="8"/>
      <c r="R24" s="8"/>
      <c r="S24" s="9"/>
      <c r="V24" s="7"/>
      <c r="W24" s="10"/>
      <c r="Y24" s="8"/>
      <c r="AB24" s="8"/>
      <c r="AC24" s="9"/>
      <c r="AF24" s="7"/>
      <c r="AI24" s="8"/>
      <c r="AL24" s="8"/>
      <c r="AM24" s="9"/>
      <c r="AP24" s="7"/>
      <c r="AQ24" s="10"/>
      <c r="AS24" s="8"/>
      <c r="AV24" s="8"/>
      <c r="AW24" s="9"/>
      <c r="AZ24" s="7"/>
      <c r="BC24" s="8"/>
      <c r="BF24" s="8"/>
      <c r="BG24" s="9"/>
      <c r="BJ24" s="7"/>
      <c r="BM24" s="8"/>
      <c r="BP24" s="8"/>
      <c r="BQ24" s="9"/>
      <c r="BT24" s="7"/>
      <c r="BW24" s="8"/>
      <c r="BZ24" s="8"/>
      <c r="CA24" s="9"/>
    </row>
    <row r="25" spans="2:79" x14ac:dyDescent="0.3">
      <c r="B25" s="7"/>
      <c r="E25" s="8"/>
      <c r="H25" s="8"/>
      <c r="I25" s="9"/>
      <c r="L25" s="7"/>
      <c r="O25" s="8"/>
      <c r="R25" s="8"/>
      <c r="S25" s="9"/>
      <c r="V25" s="7"/>
      <c r="Y25" s="8"/>
      <c r="AB25" s="8"/>
      <c r="AC25" s="9"/>
      <c r="AF25" s="7"/>
      <c r="AI25" s="8"/>
      <c r="AL25" s="8"/>
      <c r="AM25" s="9"/>
      <c r="AP25" s="7"/>
      <c r="AS25" s="8"/>
      <c r="AV25" s="8"/>
      <c r="AW25" s="9"/>
      <c r="AZ25" s="7"/>
      <c r="BC25" s="8"/>
      <c r="BF25" s="8"/>
      <c r="BG25" s="9"/>
      <c r="BJ25" s="7"/>
      <c r="BM25" s="8"/>
      <c r="BP25" s="8"/>
      <c r="BQ25" s="9"/>
      <c r="BT25" s="7"/>
      <c r="BW25" s="8"/>
      <c r="BZ25" s="8"/>
      <c r="CA25" s="9"/>
    </row>
    <row r="26" spans="2:79" x14ac:dyDescent="0.3">
      <c r="B26" s="7"/>
      <c r="E26" s="8"/>
      <c r="H26" s="8"/>
      <c r="I26" s="9"/>
      <c r="L26" s="7"/>
      <c r="O26" s="8"/>
      <c r="R26" s="8"/>
      <c r="S26" s="9"/>
      <c r="V26" s="7"/>
      <c r="Y26" s="8"/>
      <c r="AB26" s="8"/>
      <c r="AC26" s="9"/>
      <c r="AF26" s="7"/>
      <c r="AI26" s="8"/>
      <c r="AL26" s="8"/>
      <c r="AM26" s="9"/>
      <c r="AP26" s="7"/>
      <c r="AS26" s="8"/>
      <c r="AV26" s="8"/>
      <c r="AW26" s="9"/>
      <c r="AZ26" s="7"/>
      <c r="BC26" s="8"/>
      <c r="BF26" s="8"/>
      <c r="BG26" s="9"/>
      <c r="BJ26" s="7"/>
      <c r="BM26" s="8"/>
      <c r="BP26" s="8"/>
      <c r="BQ26" s="9"/>
      <c r="BT26" s="7"/>
      <c r="BW26" s="8"/>
      <c r="BZ26" s="8"/>
      <c r="CA26" s="9"/>
    </row>
    <row r="27" spans="2:79" x14ac:dyDescent="0.3">
      <c r="B27" s="7"/>
      <c r="C27" s="10"/>
      <c r="E27" s="8"/>
      <c r="H27" s="8"/>
      <c r="I27" s="9"/>
      <c r="L27" s="7"/>
      <c r="M27" s="10"/>
      <c r="O27" s="8"/>
      <c r="R27" s="8"/>
      <c r="S27" s="9"/>
      <c r="V27" s="7"/>
      <c r="W27" s="10"/>
      <c r="Y27" s="8"/>
      <c r="AB27" s="8"/>
      <c r="AC27" s="9"/>
      <c r="AF27" s="7"/>
      <c r="AI27" s="8"/>
      <c r="AL27" s="8"/>
      <c r="AM27" s="9"/>
      <c r="AP27" s="7"/>
      <c r="AQ27" s="10"/>
      <c r="AS27" s="8"/>
      <c r="AV27" s="8"/>
      <c r="AW27" s="9"/>
      <c r="AZ27" s="7"/>
      <c r="BC27" s="8"/>
      <c r="BF27" s="8"/>
      <c r="BG27" s="9"/>
      <c r="BJ27" s="7"/>
      <c r="BM27" s="8"/>
      <c r="BP27" s="8"/>
      <c r="BQ27" s="9"/>
      <c r="BT27" s="7"/>
      <c r="BW27" s="8"/>
      <c r="BZ27" s="8"/>
      <c r="CA27" s="9"/>
    </row>
    <row r="28" spans="2:79" x14ac:dyDescent="0.3">
      <c r="B28" s="7"/>
      <c r="E28" s="8"/>
      <c r="H28" s="8"/>
      <c r="I28" s="9"/>
      <c r="L28" s="7"/>
      <c r="O28" s="8"/>
      <c r="R28" s="8"/>
      <c r="S28" s="9"/>
      <c r="V28" s="7"/>
      <c r="Y28" s="8"/>
      <c r="AB28" s="8"/>
      <c r="AC28" s="9"/>
      <c r="AF28" s="7"/>
      <c r="AI28" s="8"/>
      <c r="AL28" s="8"/>
      <c r="AM28" s="9"/>
      <c r="AP28" s="7"/>
      <c r="AS28" s="8"/>
      <c r="AV28" s="8"/>
      <c r="AW28" s="9"/>
      <c r="AZ28" s="7"/>
      <c r="BC28" s="8"/>
      <c r="BF28" s="8"/>
      <c r="BG28" s="9"/>
      <c r="BJ28" s="7"/>
      <c r="BM28" s="8"/>
      <c r="BP28" s="8"/>
      <c r="BQ28" s="9"/>
      <c r="BT28" s="7"/>
      <c r="BW28" s="8"/>
      <c r="BZ28" s="8"/>
      <c r="CA28" s="9"/>
    </row>
    <row r="29" spans="2:79" x14ac:dyDescent="0.3">
      <c r="B29" s="7"/>
      <c r="E29" s="8"/>
      <c r="H29" s="8"/>
      <c r="I29" s="9"/>
      <c r="L29" s="7"/>
      <c r="O29" s="8"/>
      <c r="R29" s="8"/>
      <c r="S29" s="9"/>
      <c r="V29" s="7"/>
      <c r="Y29" s="8"/>
      <c r="AB29" s="8"/>
      <c r="AC29" s="9"/>
      <c r="AZ29" s="7"/>
      <c r="BC29" s="8"/>
      <c r="BF29" s="8"/>
      <c r="BG29" s="9"/>
    </row>
  </sheetData>
  <mergeCells count="11">
    <mergeCell ref="B3:I3"/>
    <mergeCell ref="L3:S3"/>
    <mergeCell ref="CH3:CK3"/>
    <mergeCell ref="CM3:CP3"/>
    <mergeCell ref="V3:AC3"/>
    <mergeCell ref="AF3:AM3"/>
    <mergeCell ref="AZ3:BG3"/>
    <mergeCell ref="BJ3:BQ3"/>
    <mergeCell ref="BT3:CA3"/>
    <mergeCell ref="CC3:CF3"/>
    <mergeCell ref="AP3:AW3"/>
  </mergeCells>
  <phoneticPr fontId="7" type="noConversion"/>
  <pageMargins left="0.7" right="0.7" top="0.75" bottom="0.75" header="0.3" footer="0.3"/>
  <pageSetup orientation="portrait" r:id="rId1"/>
  <tableParts count="8">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Post-Cursor Dashboard</vt:lpstr>
      <vt:lpstr>Pre-Cursor Dashboard</vt:lpstr>
      <vt:lpstr>Approach 2</vt:lpstr>
      <vt:lpstr>RE-DP</vt:lpstr>
      <vt:lpstr>Themis</vt:lpstr>
      <vt:lpstr>BT</vt:lpstr>
      <vt:lpstr>Transit - Deepdive</vt:lpstr>
      <vt:lpstr>Over-Estimation</vt:lpstr>
      <vt:lpstr>Weekly Volumes</vt:lpstr>
      <vt:lpstr>Cases-Solved</vt:lpstr>
      <vt:lpstr>Time Utilization</vt:lpstr>
      <vt:lpstr>Productivity</vt:lpstr>
      <vt:lpstr>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Gadekar, Sagar</dc:creator>
  <cp:lastModifiedBy>Sai raj, Arangi</cp:lastModifiedBy>
  <dcterms:created xsi:type="dcterms:W3CDTF">2024-01-22T13:59:26Z</dcterms:created>
  <dcterms:modified xsi:type="dcterms:W3CDTF">2024-04-10T12:32:43Z</dcterms:modified>
</cp:coreProperties>
</file>