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IU850483284\Desktop\"/>
    </mc:Choice>
  </mc:AlternateContent>
  <xr:revisionPtr revIDLastSave="0" documentId="13_ncr:1_{9099D17A-6DBA-4709-8827-80E0A4F0E7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dogs (6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61" i="7" l="1"/>
  <c r="AT61" i="7"/>
  <c r="AS61" i="7"/>
  <c r="AR61" i="7"/>
  <c r="AQ61" i="7"/>
  <c r="AP61" i="7"/>
  <c r="AO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AU60" i="7"/>
  <c r="AT60" i="7"/>
  <c r="AS60" i="7"/>
  <c r="AR60" i="7"/>
  <c r="AQ60" i="7"/>
  <c r="AP60" i="7"/>
  <c r="AO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AU57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61" i="7"/>
  <c r="E60" i="7"/>
  <c r="E59" i="7"/>
  <c r="E58" i="7"/>
  <c r="E57" i="7"/>
  <c r="D61" i="7"/>
  <c r="D60" i="7"/>
  <c r="D59" i="7"/>
  <c r="D58" i="7"/>
  <c r="D57" i="7"/>
  <c r="D56" i="7"/>
  <c r="E56" i="7" s="1"/>
  <c r="C62" i="7"/>
  <c r="D55" i="7"/>
  <c r="E55" i="7" s="1"/>
  <c r="D54" i="7"/>
  <c r="E54" i="7" s="1"/>
  <c r="K54" i="7" s="1"/>
  <c r="D53" i="7"/>
  <c r="E53" i="7" s="1"/>
  <c r="AL53" i="7" s="1"/>
  <c r="D52" i="7"/>
  <c r="E52" i="7" s="1"/>
  <c r="X52" i="7" s="1"/>
  <c r="D51" i="7"/>
  <c r="E51" i="7" s="1"/>
  <c r="AA51" i="7" s="1"/>
  <c r="D50" i="7"/>
  <c r="E50" i="7" s="1"/>
  <c r="D49" i="7"/>
  <c r="E49" i="7" s="1"/>
  <c r="AJ49" i="7" s="1"/>
  <c r="D48" i="7"/>
  <c r="E48" i="7" s="1"/>
  <c r="AN48" i="7" s="1"/>
  <c r="D47" i="7"/>
  <c r="E47" i="7" s="1"/>
  <c r="D46" i="7"/>
  <c r="E46" i="7" s="1"/>
  <c r="W46" i="7" s="1"/>
  <c r="D45" i="7"/>
  <c r="E45" i="7" s="1"/>
  <c r="D44" i="7"/>
  <c r="E44" i="7" s="1"/>
  <c r="AD44" i="7" s="1"/>
  <c r="D43" i="7"/>
  <c r="E43" i="7" s="1"/>
  <c r="AK43" i="7" s="1"/>
  <c r="D42" i="7"/>
  <c r="E42" i="7" s="1"/>
  <c r="D41" i="7"/>
  <c r="E41" i="7" s="1"/>
  <c r="D40" i="7"/>
  <c r="E40" i="7" s="1"/>
  <c r="D39" i="7"/>
  <c r="E39" i="7" s="1"/>
  <c r="AK39" i="7" s="1"/>
  <c r="D38" i="7"/>
  <c r="E38" i="7" s="1"/>
  <c r="O38" i="7" s="1"/>
  <c r="D37" i="7"/>
  <c r="E37" i="7" s="1"/>
  <c r="AK37" i="7" s="1"/>
  <c r="D36" i="7"/>
  <c r="E36" i="7" s="1"/>
  <c r="D35" i="7"/>
  <c r="E35" i="7" s="1"/>
  <c r="AS35" i="7" s="1"/>
  <c r="D34" i="7"/>
  <c r="E34" i="7" s="1"/>
  <c r="AJ34" i="7" s="1"/>
  <c r="AD56" i="7" l="1"/>
  <c r="AC56" i="7"/>
  <c r="AB56" i="7"/>
  <c r="H56" i="7"/>
  <c r="AA56" i="7"/>
  <c r="G56" i="7"/>
  <c r="Z56" i="7"/>
  <c r="F56" i="7"/>
  <c r="Y56" i="7"/>
  <c r="W56" i="7"/>
  <c r="U56" i="7"/>
  <c r="AU56" i="7"/>
  <c r="AT56" i="7"/>
  <c r="AS56" i="7"/>
  <c r="AR56" i="7"/>
  <c r="AQ56" i="7"/>
  <c r="AP56" i="7"/>
  <c r="AN56" i="7"/>
  <c r="AM56" i="7"/>
  <c r="S56" i="7"/>
  <c r="Q56" i="7"/>
  <c r="O56" i="7"/>
  <c r="AL56" i="7"/>
  <c r="R56" i="7"/>
  <c r="AJ56" i="7"/>
  <c r="P56" i="7"/>
  <c r="AI56" i="7"/>
  <c r="AK56" i="7"/>
  <c r="AH56" i="7"/>
  <c r="AG56" i="7"/>
  <c r="M56" i="7"/>
  <c r="L56" i="7"/>
  <c r="N56" i="7"/>
  <c r="AF56" i="7"/>
  <c r="AE56" i="7"/>
  <c r="K56" i="7"/>
  <c r="J56" i="7"/>
  <c r="I56" i="7"/>
  <c r="X56" i="7"/>
  <c r="V56" i="7"/>
  <c r="AO56" i="7"/>
  <c r="T56" i="7"/>
  <c r="AH44" i="7"/>
  <c r="AJ44" i="7"/>
  <c r="AK44" i="7"/>
  <c r="V38" i="7"/>
  <c r="AM38" i="7"/>
  <c r="AE44" i="7"/>
  <c r="AH38" i="7"/>
  <c r="AN38" i="7"/>
  <c r="AG44" i="7"/>
  <c r="U38" i="7"/>
  <c r="AF44" i="7"/>
  <c r="AI44" i="7"/>
  <c r="AG38" i="7"/>
  <c r="AC39" i="7"/>
  <c r="AD39" i="7"/>
  <c r="AE39" i="7"/>
  <c r="AF39" i="7"/>
  <c r="P38" i="7"/>
  <c r="AG39" i="7"/>
  <c r="R39" i="7"/>
  <c r="AI38" i="7"/>
  <c r="AJ38" i="7"/>
  <c r="AK54" i="7"/>
  <c r="P39" i="7"/>
  <c r="Q39" i="7"/>
  <c r="AH39" i="7"/>
  <c r="AK38" i="7"/>
  <c r="K44" i="7"/>
  <c r="O39" i="7"/>
  <c r="AL38" i="7"/>
  <c r="R44" i="7"/>
  <c r="AE40" i="7"/>
  <c r="AH40" i="7"/>
  <c r="AF40" i="7"/>
  <c r="AG40" i="7"/>
  <c r="I40" i="7"/>
  <c r="AD40" i="7"/>
  <c r="AC40" i="7"/>
  <c r="AB40" i="7"/>
  <c r="L40" i="7"/>
  <c r="AA40" i="7"/>
  <c r="J40" i="7"/>
  <c r="Z40" i="7"/>
  <c r="N40" i="7"/>
  <c r="Y40" i="7"/>
  <c r="M40" i="7"/>
  <c r="K40" i="7"/>
  <c r="K35" i="7"/>
  <c r="M35" i="7"/>
  <c r="L34" i="7"/>
  <c r="AJ43" i="7"/>
  <c r="J34" i="7"/>
  <c r="AH43" i="7"/>
  <c r="AI43" i="7"/>
  <c r="Y35" i="7"/>
  <c r="AD34" i="7"/>
  <c r="AB35" i="7"/>
  <c r="AO38" i="7"/>
  <c r="AN43" i="7"/>
  <c r="AG43" i="7"/>
  <c r="Z35" i="7"/>
  <c r="AL43" i="7"/>
  <c r="AE34" i="7"/>
  <c r="AC35" i="7"/>
  <c r="O35" i="7"/>
  <c r="S34" i="7"/>
  <c r="AC34" i="7"/>
  <c r="AA35" i="7"/>
  <c r="AM43" i="7"/>
  <c r="AF34" i="7"/>
  <c r="AF35" i="7"/>
  <c r="J44" i="7"/>
  <c r="J35" i="7"/>
  <c r="N35" i="7"/>
  <c r="AH34" i="7"/>
  <c r="L44" i="7"/>
  <c r="F35" i="7"/>
  <c r="R34" i="7"/>
  <c r="AG35" i="7"/>
  <c r="AI34" i="7"/>
  <c r="Q44" i="7"/>
  <c r="W43" i="7"/>
  <c r="L35" i="7"/>
  <c r="AG34" i="7"/>
  <c r="AM34" i="7"/>
  <c r="N38" i="7"/>
  <c r="AC44" i="7"/>
  <c r="K34" i="7"/>
  <c r="Q34" i="7"/>
  <c r="G55" i="7"/>
  <c r="Y55" i="7"/>
  <c r="N55" i="7"/>
  <c r="M55" i="7"/>
  <c r="L55" i="7"/>
  <c r="K55" i="7"/>
  <c r="J55" i="7"/>
  <c r="I55" i="7"/>
  <c r="H55" i="7"/>
  <c r="AU55" i="7"/>
  <c r="F55" i="7"/>
  <c r="AT55" i="7"/>
  <c r="AH55" i="7"/>
  <c r="AG55" i="7"/>
  <c r="AC55" i="7"/>
  <c r="AA55" i="7"/>
  <c r="AF55" i="7"/>
  <c r="AE55" i="7"/>
  <c r="AD55" i="7"/>
  <c r="AB55" i="7"/>
  <c r="Z55" i="7"/>
  <c r="Q54" i="7"/>
  <c r="R54" i="7"/>
  <c r="AC54" i="7"/>
  <c r="AE54" i="7"/>
  <c r="AF54" i="7"/>
  <c r="L54" i="7"/>
  <c r="M54" i="7"/>
  <c r="N54" i="7"/>
  <c r="O54" i="7"/>
  <c r="P54" i="7"/>
  <c r="AD54" i="7"/>
  <c r="AG54" i="7"/>
  <c r="AH54" i="7"/>
  <c r="AI54" i="7"/>
  <c r="AJ54" i="7"/>
  <c r="AH53" i="7"/>
  <c r="AI53" i="7"/>
  <c r="AN53" i="7"/>
  <c r="P53" i="7"/>
  <c r="AO53" i="7"/>
  <c r="S53" i="7"/>
  <c r="U53" i="7"/>
  <c r="V53" i="7"/>
  <c r="AK53" i="7"/>
  <c r="Q53" i="7"/>
  <c r="R53" i="7"/>
  <c r="T53" i="7"/>
  <c r="AG53" i="7"/>
  <c r="AJ53" i="7"/>
  <c r="AM53" i="7"/>
  <c r="Z52" i="7"/>
  <c r="J45" i="7"/>
  <c r="N45" i="7"/>
  <c r="M45" i="7"/>
  <c r="L45" i="7"/>
  <c r="AE45" i="7"/>
  <c r="AD45" i="7"/>
  <c r="AC45" i="7"/>
  <c r="AB45" i="7"/>
  <c r="AA45" i="7"/>
  <c r="Y45" i="7"/>
  <c r="Z45" i="7"/>
  <c r="AH50" i="7"/>
  <c r="AG50" i="7"/>
  <c r="AF50" i="7"/>
  <c r="AE50" i="7"/>
  <c r="AD50" i="7"/>
  <c r="AC50" i="7"/>
  <c r="AN36" i="7"/>
  <c r="T36" i="7"/>
  <c r="M36" i="7"/>
  <c r="AM36" i="7"/>
  <c r="S36" i="7"/>
  <c r="AG36" i="7"/>
  <c r="L36" i="7"/>
  <c r="AL36" i="7"/>
  <c r="R36" i="7"/>
  <c r="AK36" i="7"/>
  <c r="Q36" i="7"/>
  <c r="AJ36" i="7"/>
  <c r="P36" i="7"/>
  <c r="AI36" i="7"/>
  <c r="O36" i="7"/>
  <c r="AH36" i="7"/>
  <c r="N36" i="7"/>
  <c r="AF36" i="7"/>
  <c r="AO36" i="7"/>
  <c r="AD36" i="7"/>
  <c r="AC36" i="7"/>
  <c r="AB36" i="7"/>
  <c r="Z36" i="7"/>
  <c r="AE36" i="7"/>
  <c r="AA36" i="7"/>
  <c r="U36" i="7"/>
  <c r="Y36" i="7"/>
  <c r="X36" i="7"/>
  <c r="W36" i="7"/>
  <c r="K36" i="7"/>
  <c r="V36" i="7"/>
  <c r="E62" i="7"/>
  <c r="D66" i="7" s="1"/>
  <c r="AS36" i="7"/>
  <c r="AU36" i="7"/>
  <c r="AR36" i="7"/>
  <c r="J36" i="7"/>
  <c r="H36" i="7"/>
  <c r="G36" i="7"/>
  <c r="AQ36" i="7"/>
  <c r="I36" i="7"/>
  <c r="F36" i="7"/>
  <c r="AP36" i="7"/>
  <c r="AT36" i="7"/>
  <c r="AJ47" i="7"/>
  <c r="P47" i="7"/>
  <c r="AU47" i="7"/>
  <c r="AI47" i="7"/>
  <c r="O47" i="7"/>
  <c r="AH47" i="7"/>
  <c r="N47" i="7"/>
  <c r="I47" i="7"/>
  <c r="AG47" i="7"/>
  <c r="M47" i="7"/>
  <c r="AF47" i="7"/>
  <c r="L47" i="7"/>
  <c r="G47" i="7"/>
  <c r="AE47" i="7"/>
  <c r="K47" i="7"/>
  <c r="AC47" i="7"/>
  <c r="H47" i="7"/>
  <c r="AD47" i="7"/>
  <c r="J47" i="7"/>
  <c r="AA47" i="7"/>
  <c r="AB47" i="7"/>
  <c r="AQ47" i="7"/>
  <c r="AL47" i="7"/>
  <c r="AK47" i="7"/>
  <c r="AP47" i="7"/>
  <c r="AO47" i="7"/>
  <c r="AN47" i="7"/>
  <c r="AM47" i="7"/>
  <c r="Z47" i="7"/>
  <c r="Y47" i="7"/>
  <c r="X47" i="7"/>
  <c r="W47" i="7"/>
  <c r="V47" i="7"/>
  <c r="T47" i="7"/>
  <c r="U47" i="7"/>
  <c r="R47" i="7"/>
  <c r="AT47" i="7"/>
  <c r="Q47" i="7"/>
  <c r="S47" i="7"/>
  <c r="F47" i="7"/>
  <c r="AR47" i="7"/>
  <c r="AS47" i="7"/>
  <c r="AJ42" i="7"/>
  <c r="P42" i="7"/>
  <c r="AU42" i="7"/>
  <c r="AI42" i="7"/>
  <c r="O42" i="7"/>
  <c r="AC42" i="7"/>
  <c r="AH42" i="7"/>
  <c r="N42" i="7"/>
  <c r="AG42" i="7"/>
  <c r="M42" i="7"/>
  <c r="AF42" i="7"/>
  <c r="L42" i="7"/>
  <c r="AE42" i="7"/>
  <c r="K42" i="7"/>
  <c r="I42" i="7"/>
  <c r="AD42" i="7"/>
  <c r="J42" i="7"/>
  <c r="AB42" i="7"/>
  <c r="H42" i="7"/>
  <c r="AK42" i="7"/>
  <c r="X42" i="7"/>
  <c r="R42" i="7"/>
  <c r="AR42" i="7"/>
  <c r="AA42" i="7"/>
  <c r="Z42" i="7"/>
  <c r="Y42" i="7"/>
  <c r="W42" i="7"/>
  <c r="V42" i="7"/>
  <c r="Q42" i="7"/>
  <c r="U42" i="7"/>
  <c r="T42" i="7"/>
  <c r="S42" i="7"/>
  <c r="AT42" i="7"/>
  <c r="AS42" i="7"/>
  <c r="G42" i="7"/>
  <c r="AQ42" i="7"/>
  <c r="AP42" i="7"/>
  <c r="AM42" i="7"/>
  <c r="AL42" i="7"/>
  <c r="F42" i="7"/>
  <c r="AO42" i="7"/>
  <c r="AN42" i="7"/>
  <c r="AN41" i="7"/>
  <c r="T41" i="7"/>
  <c r="AM41" i="7"/>
  <c r="S41" i="7"/>
  <c r="AL41" i="7"/>
  <c r="R41" i="7"/>
  <c r="AG41" i="7"/>
  <c r="AK41" i="7"/>
  <c r="Q41" i="7"/>
  <c r="M41" i="7"/>
  <c r="AJ41" i="7"/>
  <c r="P41" i="7"/>
  <c r="K41" i="7"/>
  <c r="AI41" i="7"/>
  <c r="O41" i="7"/>
  <c r="AH41" i="7"/>
  <c r="N41" i="7"/>
  <c r="AF41" i="7"/>
  <c r="L41" i="7"/>
  <c r="AE41" i="7"/>
  <c r="AQ41" i="7"/>
  <c r="AD41" i="7"/>
  <c r="AC41" i="7"/>
  <c r="AB41" i="7"/>
  <c r="AP41" i="7"/>
  <c r="AO41" i="7"/>
  <c r="J41" i="7"/>
  <c r="AA41" i="7"/>
  <c r="Z41" i="7"/>
  <c r="Y41" i="7"/>
  <c r="X41" i="7"/>
  <c r="W41" i="7"/>
  <c r="V41" i="7"/>
  <c r="U41" i="7"/>
  <c r="AS41" i="7"/>
  <c r="AR41" i="7"/>
  <c r="G41" i="7"/>
  <c r="AU41" i="7"/>
  <c r="AT41" i="7"/>
  <c r="I41" i="7"/>
  <c r="H41" i="7"/>
  <c r="F41" i="7"/>
  <c r="N48" i="7"/>
  <c r="AM48" i="7"/>
  <c r="H46" i="7"/>
  <c r="AO51" i="7"/>
  <c r="V52" i="7"/>
  <c r="AJ37" i="7"/>
  <c r="P37" i="7"/>
  <c r="AB37" i="7"/>
  <c r="AI37" i="7"/>
  <c r="O37" i="7"/>
  <c r="AC37" i="7"/>
  <c r="AH37" i="7"/>
  <c r="N37" i="7"/>
  <c r="AG37" i="7"/>
  <c r="M37" i="7"/>
  <c r="H37" i="7"/>
  <c r="AF37" i="7"/>
  <c r="L37" i="7"/>
  <c r="AE37" i="7"/>
  <c r="K37" i="7"/>
  <c r="I37" i="7"/>
  <c r="AD37" i="7"/>
  <c r="J37" i="7"/>
  <c r="AU37" i="7"/>
  <c r="Z37" i="7"/>
  <c r="Y37" i="7"/>
  <c r="AR37" i="7"/>
  <c r="X37" i="7"/>
  <c r="W37" i="7"/>
  <c r="G37" i="7"/>
  <c r="V37" i="7"/>
  <c r="U37" i="7"/>
  <c r="T37" i="7"/>
  <c r="S37" i="7"/>
  <c r="R37" i="7"/>
  <c r="AT37" i="7"/>
  <c r="Q37" i="7"/>
  <c r="AS37" i="7"/>
  <c r="F37" i="7"/>
  <c r="AP37" i="7"/>
  <c r="AQ37" i="7"/>
  <c r="AF48" i="7"/>
  <c r="L48" i="7"/>
  <c r="AE48" i="7"/>
  <c r="K48" i="7"/>
  <c r="AS48" i="7"/>
  <c r="AD48" i="7"/>
  <c r="J48" i="7"/>
  <c r="AC48" i="7"/>
  <c r="I48" i="7"/>
  <c r="Y48" i="7"/>
  <c r="AB48" i="7"/>
  <c r="H48" i="7"/>
  <c r="AU48" i="7"/>
  <c r="AA48" i="7"/>
  <c r="G48" i="7"/>
  <c r="AQ48" i="7"/>
  <c r="AT48" i="7"/>
  <c r="Z48" i="7"/>
  <c r="F48" i="7"/>
  <c r="AR48" i="7"/>
  <c r="X48" i="7"/>
  <c r="W48" i="7"/>
  <c r="AL48" i="7"/>
  <c r="AI48" i="7"/>
  <c r="AH48" i="7"/>
  <c r="AK48" i="7"/>
  <c r="AJ48" i="7"/>
  <c r="AG48" i="7"/>
  <c r="Q48" i="7"/>
  <c r="O48" i="7"/>
  <c r="V48" i="7"/>
  <c r="U48" i="7"/>
  <c r="T48" i="7"/>
  <c r="S48" i="7"/>
  <c r="R48" i="7"/>
  <c r="P48" i="7"/>
  <c r="M48" i="7"/>
  <c r="AN46" i="7"/>
  <c r="T46" i="7"/>
  <c r="AG46" i="7"/>
  <c r="AM46" i="7"/>
  <c r="S46" i="7"/>
  <c r="M46" i="7"/>
  <c r="AE46" i="7"/>
  <c r="AL46" i="7"/>
  <c r="R46" i="7"/>
  <c r="AK46" i="7"/>
  <c r="Q46" i="7"/>
  <c r="AF46" i="7"/>
  <c r="AJ46" i="7"/>
  <c r="P46" i="7"/>
  <c r="AI46" i="7"/>
  <c r="O46" i="7"/>
  <c r="AH46" i="7"/>
  <c r="N46" i="7"/>
  <c r="L46" i="7"/>
  <c r="K46" i="7"/>
  <c r="AU46" i="7"/>
  <c r="G46" i="7"/>
  <c r="AR46" i="7"/>
  <c r="AQ46" i="7"/>
  <c r="AT46" i="7"/>
  <c r="F46" i="7"/>
  <c r="AS46" i="7"/>
  <c r="AP46" i="7"/>
  <c r="AO46" i="7"/>
  <c r="AD46" i="7"/>
  <c r="AC46" i="7"/>
  <c r="AB46" i="7"/>
  <c r="Z46" i="7"/>
  <c r="X46" i="7"/>
  <c r="AA46" i="7"/>
  <c r="Y46" i="7"/>
  <c r="I46" i="7"/>
  <c r="J46" i="7"/>
  <c r="I49" i="7"/>
  <c r="AI49" i="7"/>
  <c r="AK49" i="7"/>
  <c r="AL49" i="7"/>
  <c r="W52" i="7"/>
  <c r="AM37" i="7"/>
  <c r="AN51" i="7"/>
  <c r="T51" i="7"/>
  <c r="AG51" i="7"/>
  <c r="K51" i="7"/>
  <c r="AM51" i="7"/>
  <c r="S51" i="7"/>
  <c r="M51" i="7"/>
  <c r="AE51" i="7"/>
  <c r="AL51" i="7"/>
  <c r="R51" i="7"/>
  <c r="AK51" i="7"/>
  <c r="Q51" i="7"/>
  <c r="AJ51" i="7"/>
  <c r="P51" i="7"/>
  <c r="AI51" i="7"/>
  <c r="O51" i="7"/>
  <c r="AH51" i="7"/>
  <c r="N51" i="7"/>
  <c r="AF51" i="7"/>
  <c r="L51" i="7"/>
  <c r="X51" i="7"/>
  <c r="J51" i="7"/>
  <c r="I51" i="7"/>
  <c r="H51" i="7"/>
  <c r="AQ51" i="7"/>
  <c r="W51" i="7"/>
  <c r="V51" i="7"/>
  <c r="U51" i="7"/>
  <c r="AU51" i="7"/>
  <c r="G51" i="7"/>
  <c r="AT51" i="7"/>
  <c r="F51" i="7"/>
  <c r="AS51" i="7"/>
  <c r="AR51" i="7"/>
  <c r="AP51" i="7"/>
  <c r="Y51" i="7"/>
  <c r="AO37" i="7"/>
  <c r="Z51" i="7"/>
  <c r="AP48" i="7"/>
  <c r="AB51" i="7"/>
  <c r="AC51" i="7"/>
  <c r="U46" i="7"/>
  <c r="AH49" i="7"/>
  <c r="U52" i="7"/>
  <c r="AA37" i="7"/>
  <c r="AL37" i="7"/>
  <c r="AN37" i="7"/>
  <c r="AO48" i="7"/>
  <c r="AB49" i="7"/>
  <c r="H49" i="7"/>
  <c r="AO49" i="7"/>
  <c r="U49" i="7"/>
  <c r="S49" i="7"/>
  <c r="AU49" i="7"/>
  <c r="AA49" i="7"/>
  <c r="G49" i="7"/>
  <c r="AM49" i="7"/>
  <c r="AT49" i="7"/>
  <c r="Z49" i="7"/>
  <c r="F49" i="7"/>
  <c r="AS49" i="7"/>
  <c r="Y49" i="7"/>
  <c r="AR49" i="7"/>
  <c r="X49" i="7"/>
  <c r="AQ49" i="7"/>
  <c r="W49" i="7"/>
  <c r="AP49" i="7"/>
  <c r="V49" i="7"/>
  <c r="AN49" i="7"/>
  <c r="T49" i="7"/>
  <c r="AG49" i="7"/>
  <c r="AC49" i="7"/>
  <c r="R49" i="7"/>
  <c r="L49" i="7"/>
  <c r="J49" i="7"/>
  <c r="AF49" i="7"/>
  <c r="AE49" i="7"/>
  <c r="AD49" i="7"/>
  <c r="Q49" i="7"/>
  <c r="P49" i="7"/>
  <c r="O49" i="7"/>
  <c r="N49" i="7"/>
  <c r="M49" i="7"/>
  <c r="K49" i="7"/>
  <c r="AD51" i="7"/>
  <c r="V46" i="7"/>
  <c r="AJ52" i="7"/>
  <c r="P52" i="7"/>
  <c r="I52" i="7"/>
  <c r="AA52" i="7"/>
  <c r="G52" i="7"/>
  <c r="AI52" i="7"/>
  <c r="O52" i="7"/>
  <c r="AH52" i="7"/>
  <c r="N52" i="7"/>
  <c r="AG52" i="7"/>
  <c r="M52" i="7"/>
  <c r="AF52" i="7"/>
  <c r="L52" i="7"/>
  <c r="AE52" i="7"/>
  <c r="K52" i="7"/>
  <c r="AD52" i="7"/>
  <c r="J52" i="7"/>
  <c r="AC52" i="7"/>
  <c r="AB52" i="7"/>
  <c r="H52" i="7"/>
  <c r="AU52" i="7"/>
  <c r="T52" i="7"/>
  <c r="Q52" i="7"/>
  <c r="AT52" i="7"/>
  <c r="F52" i="7"/>
  <c r="AS52" i="7"/>
  <c r="S52" i="7"/>
  <c r="R52" i="7"/>
  <c r="AR52" i="7"/>
  <c r="AM52" i="7"/>
  <c r="AQ52" i="7"/>
  <c r="AP52" i="7"/>
  <c r="AO52" i="7"/>
  <c r="AN52" i="7"/>
  <c r="AL52" i="7"/>
  <c r="AK52" i="7"/>
  <c r="Y52" i="7"/>
  <c r="AR50" i="7"/>
  <c r="X50" i="7"/>
  <c r="AK50" i="7"/>
  <c r="AJ50" i="7"/>
  <c r="O50" i="7"/>
  <c r="AQ50" i="7"/>
  <c r="W50" i="7"/>
  <c r="P50" i="7"/>
  <c r="AP50" i="7"/>
  <c r="V50" i="7"/>
  <c r="AO50" i="7"/>
  <c r="U50" i="7"/>
  <c r="AN50" i="7"/>
  <c r="T50" i="7"/>
  <c r="AM50" i="7"/>
  <c r="S50" i="7"/>
  <c r="AL50" i="7"/>
  <c r="R50" i="7"/>
  <c r="Q50" i="7"/>
  <c r="AI50" i="7"/>
  <c r="AS50" i="7"/>
  <c r="F50" i="7"/>
  <c r="AT50" i="7"/>
  <c r="AF43" i="7"/>
  <c r="L43" i="7"/>
  <c r="Y43" i="7"/>
  <c r="AE43" i="7"/>
  <c r="K43" i="7"/>
  <c r="AS43" i="7"/>
  <c r="X43" i="7"/>
  <c r="AD43" i="7"/>
  <c r="J43" i="7"/>
  <c r="AC43" i="7"/>
  <c r="I43" i="7"/>
  <c r="AB43" i="7"/>
  <c r="H43" i="7"/>
  <c r="AU43" i="7"/>
  <c r="AA43" i="7"/>
  <c r="G43" i="7"/>
  <c r="AQ43" i="7"/>
  <c r="AT43" i="7"/>
  <c r="Z43" i="7"/>
  <c r="F43" i="7"/>
  <c r="AR43" i="7"/>
  <c r="AO43" i="7"/>
  <c r="H50" i="7"/>
  <c r="G50" i="7"/>
  <c r="AI39" i="7"/>
  <c r="M43" i="7"/>
  <c r="AP43" i="7"/>
  <c r="AF45" i="7"/>
  <c r="I50" i="7"/>
  <c r="AB34" i="7"/>
  <c r="H34" i="7"/>
  <c r="AU34" i="7"/>
  <c r="AA34" i="7"/>
  <c r="G34" i="7"/>
  <c r="AN34" i="7"/>
  <c r="AT34" i="7"/>
  <c r="Z34" i="7"/>
  <c r="F34" i="7"/>
  <c r="U34" i="7"/>
  <c r="AS34" i="7"/>
  <c r="Y34" i="7"/>
  <c r="AO34" i="7"/>
  <c r="AR34" i="7"/>
  <c r="X34" i="7"/>
  <c r="T34" i="7"/>
  <c r="AQ34" i="7"/>
  <c r="W34" i="7"/>
  <c r="AP34" i="7"/>
  <c r="V34" i="7"/>
  <c r="AK34" i="7"/>
  <c r="AD35" i="7"/>
  <c r="AF38" i="7"/>
  <c r="L38" i="7"/>
  <c r="AS38" i="7"/>
  <c r="AE38" i="7"/>
  <c r="K38" i="7"/>
  <c r="Y38" i="7"/>
  <c r="AD38" i="7"/>
  <c r="J38" i="7"/>
  <c r="AC38" i="7"/>
  <c r="I38" i="7"/>
  <c r="AB38" i="7"/>
  <c r="H38" i="7"/>
  <c r="AR38" i="7"/>
  <c r="AU38" i="7"/>
  <c r="AA38" i="7"/>
  <c r="G38" i="7"/>
  <c r="AT38" i="7"/>
  <c r="Z38" i="7"/>
  <c r="F38" i="7"/>
  <c r="X38" i="7"/>
  <c r="W38" i="7"/>
  <c r="AP38" i="7"/>
  <c r="AJ39" i="7"/>
  <c r="N43" i="7"/>
  <c r="AB44" i="7"/>
  <c r="H44" i="7"/>
  <c r="U44" i="7"/>
  <c r="AU44" i="7"/>
  <c r="AA44" i="7"/>
  <c r="G44" i="7"/>
  <c r="AM44" i="7"/>
  <c r="AT44" i="7"/>
  <c r="Z44" i="7"/>
  <c r="F44" i="7"/>
  <c r="AS44" i="7"/>
  <c r="Y44" i="7"/>
  <c r="AR44" i="7"/>
  <c r="X44" i="7"/>
  <c r="AO44" i="7"/>
  <c r="AQ44" i="7"/>
  <c r="W44" i="7"/>
  <c r="AP44" i="7"/>
  <c r="V44" i="7"/>
  <c r="AN44" i="7"/>
  <c r="T44" i="7"/>
  <c r="S44" i="7"/>
  <c r="AL44" i="7"/>
  <c r="AG45" i="7"/>
  <c r="J50" i="7"/>
  <c r="I34" i="7"/>
  <c r="AL34" i="7"/>
  <c r="AE35" i="7"/>
  <c r="M38" i="7"/>
  <c r="AQ38" i="7"/>
  <c r="O43" i="7"/>
  <c r="I44" i="7"/>
  <c r="AH45" i="7"/>
  <c r="K50" i="7"/>
  <c r="P43" i="7"/>
  <c r="AS45" i="7"/>
  <c r="AB39" i="7"/>
  <c r="H39" i="7"/>
  <c r="AU39" i="7"/>
  <c r="AA39" i="7"/>
  <c r="G39" i="7"/>
  <c r="AO39" i="7"/>
  <c r="U39" i="7"/>
  <c r="T39" i="7"/>
  <c r="AT39" i="7"/>
  <c r="Z39" i="7"/>
  <c r="F39" i="7"/>
  <c r="AS39" i="7"/>
  <c r="Y39" i="7"/>
  <c r="AR39" i="7"/>
  <c r="X39" i="7"/>
  <c r="AQ39" i="7"/>
  <c r="W39" i="7"/>
  <c r="AP39" i="7"/>
  <c r="V39" i="7"/>
  <c r="AN39" i="7"/>
  <c r="S39" i="7"/>
  <c r="I39" i="7"/>
  <c r="Q43" i="7"/>
  <c r="F45" i="7"/>
  <c r="M50" i="7"/>
  <c r="AH35" i="7"/>
  <c r="AI35" i="7"/>
  <c r="AR40" i="7"/>
  <c r="X40" i="7"/>
  <c r="Q40" i="7"/>
  <c r="AQ40" i="7"/>
  <c r="W40" i="7"/>
  <c r="AJ40" i="7"/>
  <c r="AP40" i="7"/>
  <c r="V40" i="7"/>
  <c r="AO40" i="7"/>
  <c r="U40" i="7"/>
  <c r="AN40" i="7"/>
  <c r="T40" i="7"/>
  <c r="AM40" i="7"/>
  <c r="S40" i="7"/>
  <c r="AL40" i="7"/>
  <c r="R40" i="7"/>
  <c r="AK40" i="7"/>
  <c r="P40" i="7"/>
  <c r="O40" i="7"/>
  <c r="AF53" i="7"/>
  <c r="L53" i="7"/>
  <c r="AQ53" i="7"/>
  <c r="AE53" i="7"/>
  <c r="K53" i="7"/>
  <c r="Y53" i="7"/>
  <c r="W53" i="7"/>
  <c r="AD53" i="7"/>
  <c r="J53" i="7"/>
  <c r="AC53" i="7"/>
  <c r="I53" i="7"/>
  <c r="AB53" i="7"/>
  <c r="H53" i="7"/>
  <c r="AU53" i="7"/>
  <c r="AA53" i="7"/>
  <c r="G53" i="7"/>
  <c r="AT53" i="7"/>
  <c r="Z53" i="7"/>
  <c r="F53" i="7"/>
  <c r="AS53" i="7"/>
  <c r="AR53" i="7"/>
  <c r="X53" i="7"/>
  <c r="AP53" i="7"/>
  <c r="N34" i="7"/>
  <c r="G35" i="7"/>
  <c r="R38" i="7"/>
  <c r="L39" i="7"/>
  <c r="F40" i="7"/>
  <c r="AS40" i="7"/>
  <c r="T43" i="7"/>
  <c r="I45" i="7"/>
  <c r="Z50" i="7"/>
  <c r="M53" i="7"/>
  <c r="AB54" i="7"/>
  <c r="H54" i="7"/>
  <c r="U54" i="7"/>
  <c r="AU54" i="7"/>
  <c r="AA54" i="7"/>
  <c r="G54" i="7"/>
  <c r="S54" i="7"/>
  <c r="AT54" i="7"/>
  <c r="Z54" i="7"/>
  <c r="F54" i="7"/>
  <c r="AS54" i="7"/>
  <c r="Y54" i="7"/>
  <c r="AR54" i="7"/>
  <c r="X54" i="7"/>
  <c r="AQ54" i="7"/>
  <c r="W54" i="7"/>
  <c r="AP54" i="7"/>
  <c r="V54" i="7"/>
  <c r="AO54" i="7"/>
  <c r="AN54" i="7"/>
  <c r="T54" i="7"/>
  <c r="AM54" i="7"/>
  <c r="AL54" i="7"/>
  <c r="O34" i="7"/>
  <c r="S38" i="7"/>
  <c r="M39" i="7"/>
  <c r="G40" i="7"/>
  <c r="AT40" i="7"/>
  <c r="U43" i="7"/>
  <c r="O44" i="7"/>
  <c r="AA50" i="7"/>
  <c r="N53" i="7"/>
  <c r="I54" i="7"/>
  <c r="AU50" i="7"/>
  <c r="AL39" i="7"/>
  <c r="AR45" i="7"/>
  <c r="X45" i="7"/>
  <c r="Q45" i="7"/>
  <c r="AI45" i="7"/>
  <c r="AQ45" i="7"/>
  <c r="W45" i="7"/>
  <c r="AP45" i="7"/>
  <c r="V45" i="7"/>
  <c r="AJ45" i="7"/>
  <c r="AO45" i="7"/>
  <c r="U45" i="7"/>
  <c r="O45" i="7"/>
  <c r="AN45" i="7"/>
  <c r="T45" i="7"/>
  <c r="P45" i="7"/>
  <c r="AM45" i="7"/>
  <c r="S45" i="7"/>
  <c r="AL45" i="7"/>
  <c r="R45" i="7"/>
  <c r="AK45" i="7"/>
  <c r="L50" i="7"/>
  <c r="AM39" i="7"/>
  <c r="AT45" i="7"/>
  <c r="AR35" i="7"/>
  <c r="X35" i="7"/>
  <c r="AQ35" i="7"/>
  <c r="W35" i="7"/>
  <c r="Q35" i="7"/>
  <c r="AP35" i="7"/>
  <c r="V35" i="7"/>
  <c r="AO35" i="7"/>
  <c r="U35" i="7"/>
  <c r="AN35" i="7"/>
  <c r="T35" i="7"/>
  <c r="AM35" i="7"/>
  <c r="S35" i="7"/>
  <c r="AJ35" i="7"/>
  <c r="AL35" i="7"/>
  <c r="R35" i="7"/>
  <c r="AK35" i="7"/>
  <c r="P35" i="7"/>
  <c r="J39" i="7"/>
  <c r="R43" i="7"/>
  <c r="G45" i="7"/>
  <c r="AU45" i="7"/>
  <c r="N50" i="7"/>
  <c r="M34" i="7"/>
  <c r="Q38" i="7"/>
  <c r="K39" i="7"/>
  <c r="AI40" i="7"/>
  <c r="S43" i="7"/>
  <c r="M44" i="7"/>
  <c r="H45" i="7"/>
  <c r="Y50" i="7"/>
  <c r="N44" i="7"/>
  <c r="H35" i="7"/>
  <c r="AT35" i="7"/>
  <c r="P34" i="7"/>
  <c r="I35" i="7"/>
  <c r="AU35" i="7"/>
  <c r="T38" i="7"/>
  <c r="N39" i="7"/>
  <c r="H40" i="7"/>
  <c r="AU40" i="7"/>
  <c r="V43" i="7"/>
  <c r="P44" i="7"/>
  <c r="K45" i="7"/>
  <c r="AB50" i="7"/>
  <c r="O53" i="7"/>
  <c r="J54" i="7"/>
  <c r="AR55" i="7"/>
  <c r="X55" i="7"/>
  <c r="Q55" i="7"/>
  <c r="AI55" i="7"/>
  <c r="O55" i="7"/>
  <c r="AQ55" i="7"/>
  <c r="W55" i="7"/>
  <c r="AP55" i="7"/>
  <c r="V55" i="7"/>
  <c r="AO55" i="7"/>
  <c r="U55" i="7"/>
  <c r="AN55" i="7"/>
  <c r="T55" i="7"/>
  <c r="AM55" i="7"/>
  <c r="S55" i="7"/>
  <c r="AL55" i="7"/>
  <c r="R55" i="7"/>
  <c r="AK55" i="7"/>
  <c r="AJ55" i="7"/>
  <c r="P55" i="7"/>
  <c r="AS55" i="7"/>
  <c r="AE62" i="7" l="1"/>
  <c r="AE66" i="7" s="1"/>
  <c r="AE75" i="7" s="1"/>
  <c r="L62" i="7"/>
  <c r="L66" i="7" s="1"/>
  <c r="L75" i="7" s="1"/>
  <c r="AH62" i="7"/>
  <c r="AH66" i="7" s="1"/>
  <c r="AH75" i="7" s="1"/>
  <c r="R62" i="7"/>
  <c r="R66" i="7" s="1"/>
  <c r="R75" i="7" s="1"/>
  <c r="AJ62" i="7"/>
  <c r="AJ66" i="7" s="1"/>
  <c r="AJ75" i="7" s="1"/>
  <c r="J62" i="7"/>
  <c r="J66" i="7" s="1"/>
  <c r="C71" i="7" s="1"/>
  <c r="K62" i="7"/>
  <c r="K66" i="7" s="1"/>
  <c r="C73" i="7" s="1"/>
  <c r="AF62" i="7"/>
  <c r="AF66" i="7" s="1"/>
  <c r="AF75" i="7" s="1"/>
  <c r="AM62" i="7"/>
  <c r="AM66" i="7" s="1"/>
  <c r="AM75" i="7" s="1"/>
  <c r="AI62" i="7"/>
  <c r="AI66" i="7" s="1"/>
  <c r="AI75" i="7" s="1"/>
  <c r="AU62" i="7"/>
  <c r="AU66" i="7" s="1"/>
  <c r="AU75" i="7" s="1"/>
  <c r="AD62" i="7"/>
  <c r="AD66" i="7" s="1"/>
  <c r="AD75" i="7" s="1"/>
  <c r="Q62" i="7"/>
  <c r="Q66" i="7" s="1"/>
  <c r="Q75" i="7" s="1"/>
  <c r="AG62" i="7"/>
  <c r="AG66" i="7" s="1"/>
  <c r="AG75" i="7" s="1"/>
  <c r="S62" i="7"/>
  <c r="S66" i="7" s="1"/>
  <c r="S75" i="7" s="1"/>
  <c r="AC62" i="7"/>
  <c r="AC66" i="7" s="1"/>
  <c r="AC75" i="7" s="1"/>
  <c r="H62" i="7"/>
  <c r="H66" i="7" s="1"/>
  <c r="AK62" i="7"/>
  <c r="AK66" i="7" s="1"/>
  <c r="AB62" i="7"/>
  <c r="AB66" i="7" s="1"/>
  <c r="V62" i="7"/>
  <c r="V66" i="7" s="1"/>
  <c r="P62" i="7"/>
  <c r="P66" i="7" s="1"/>
  <c r="W62" i="7"/>
  <c r="W66" i="7" s="1"/>
  <c r="AQ62" i="7"/>
  <c r="AQ66" i="7" s="1"/>
  <c r="AR62" i="7"/>
  <c r="AR66" i="7" s="1"/>
  <c r="AP62" i="7"/>
  <c r="AP66" i="7" s="1"/>
  <c r="T62" i="7"/>
  <c r="T66" i="7" s="1"/>
  <c r="AL62" i="7"/>
  <c r="AL66" i="7" s="1"/>
  <c r="AO62" i="7"/>
  <c r="AO66" i="7" s="1"/>
  <c r="I62" i="7"/>
  <c r="I66" i="7" s="1"/>
  <c r="Y62" i="7"/>
  <c r="Y66" i="7" s="1"/>
  <c r="X62" i="7"/>
  <c r="X66" i="7" s="1"/>
  <c r="AS62" i="7"/>
  <c r="AS66" i="7" s="1"/>
  <c r="U62" i="7"/>
  <c r="U66" i="7" s="1"/>
  <c r="F62" i="7"/>
  <c r="F70" i="7" s="1"/>
  <c r="Z62" i="7"/>
  <c r="Z66" i="7" s="1"/>
  <c r="M62" i="7"/>
  <c r="M66" i="7" s="1"/>
  <c r="AT62" i="7"/>
  <c r="AT66" i="7" s="1"/>
  <c r="AN62" i="7"/>
  <c r="AN66" i="7" s="1"/>
  <c r="O62" i="7"/>
  <c r="O66" i="7" s="1"/>
  <c r="G62" i="7"/>
  <c r="G66" i="7" s="1"/>
  <c r="N62" i="7"/>
  <c r="N66" i="7" s="1"/>
  <c r="AA62" i="7"/>
  <c r="AA66" i="7" s="1"/>
  <c r="C75" i="7" l="1"/>
  <c r="G75" i="7"/>
  <c r="C69" i="7"/>
  <c r="F66" i="7"/>
  <c r="C79" i="7" s="1"/>
  <c r="O75" i="7"/>
  <c r="W75" i="7"/>
  <c r="AN75" i="7"/>
  <c r="AB75" i="7"/>
  <c r="U75" i="7"/>
  <c r="AA75" i="7"/>
  <c r="N75" i="7"/>
  <c r="V75" i="7"/>
  <c r="C70" i="7"/>
  <c r="H75" i="7"/>
  <c r="AS75" i="7"/>
  <c r="AO75" i="7"/>
  <c r="AP75" i="7"/>
  <c r="AQ75" i="7"/>
  <c r="AT75" i="7"/>
  <c r="M75" i="7"/>
  <c r="Z75" i="7"/>
  <c r="C74" i="7"/>
  <c r="Y75" i="7"/>
  <c r="C72" i="7"/>
  <c r="AL75" i="7"/>
  <c r="AR75" i="7"/>
  <c r="P75" i="7"/>
  <c r="AK75" i="7"/>
  <c r="X75" i="7"/>
  <c r="T75" i="7"/>
  <c r="AR70" i="7" l="1"/>
  <c r="AN70" i="7"/>
  <c r="W70" i="7"/>
  <c r="O70" i="7"/>
  <c r="AO70" i="7"/>
  <c r="T70" i="7"/>
  <c r="X70" i="7"/>
  <c r="AK70" i="7"/>
  <c r="AT70" i="7"/>
  <c r="AQ70" i="7"/>
  <c r="AP70" i="7"/>
  <c r="AL70" i="7"/>
  <c r="N70" i="7"/>
  <c r="AA70" i="7"/>
  <c r="Z70" i="7"/>
  <c r="U70" i="7"/>
  <c r="M70" i="7"/>
  <c r="AB70" i="7"/>
  <c r="P70" i="7"/>
  <c r="AS70" i="7"/>
  <c r="I70" i="7"/>
  <c r="H70" i="7"/>
  <c r="G70" i="7"/>
  <c r="C80" i="7"/>
  <c r="C68" i="7"/>
  <c r="AE70" i="7"/>
  <c r="AF70" i="7"/>
  <c r="AC70" i="7"/>
  <c r="AJ70" i="7"/>
  <c r="S70" i="7"/>
  <c r="AH70" i="7"/>
  <c r="AM70" i="7"/>
  <c r="AI70" i="7"/>
  <c r="AU70" i="7"/>
  <c r="AG70" i="7"/>
  <c r="L70" i="7"/>
  <c r="J70" i="7"/>
  <c r="AD70" i="7"/>
  <c r="Q70" i="7"/>
  <c r="R70" i="7"/>
  <c r="C81" i="7"/>
  <c r="Y70" i="7"/>
  <c r="V70" i="7"/>
</calcChain>
</file>

<file path=xl/sharedStrings.xml><?xml version="1.0" encoding="utf-8"?>
<sst xmlns="http://schemas.openxmlformats.org/spreadsheetml/2006/main" count="366" uniqueCount="110">
  <si>
    <t>Water</t>
  </si>
  <si>
    <t>Energy</t>
  </si>
  <si>
    <t>Protein</t>
  </si>
  <si>
    <t>fat</t>
  </si>
  <si>
    <t>Fiber</t>
  </si>
  <si>
    <t>Ca</t>
  </si>
  <si>
    <t>unit, g/100g raw material</t>
  </si>
  <si>
    <t>g/100g</t>
  </si>
  <si>
    <t>kcal/100g</t>
  </si>
  <si>
    <t>mg/100g</t>
  </si>
  <si>
    <t>amounts mixed on DM bassis (g)</t>
  </si>
  <si>
    <t>kcal</t>
  </si>
  <si>
    <t>kcal/kg</t>
  </si>
  <si>
    <t>%</t>
  </si>
  <si>
    <t>Diet fromulation</t>
  </si>
  <si>
    <t>diet energy</t>
  </si>
  <si>
    <t xml:space="preserve">Ingredients </t>
  </si>
  <si>
    <t>Water in food,%</t>
  </si>
  <si>
    <t>amounts mixed  as fresh weight (g)</t>
  </si>
  <si>
    <t>Food ingredients nutrients compostion (DM basis)</t>
  </si>
  <si>
    <t>Diet nutrients composition</t>
  </si>
  <si>
    <t>Diet DM, %</t>
  </si>
  <si>
    <t>kcal/g</t>
  </si>
  <si>
    <t>mg/kg</t>
  </si>
  <si>
    <t>g/1000 kcal</t>
  </si>
  <si>
    <t>mg/1000 kcal</t>
  </si>
  <si>
    <t>Cu</t>
  </si>
  <si>
    <t>Iodine</t>
  </si>
  <si>
    <t>Ash</t>
  </si>
  <si>
    <t>Ash, %</t>
  </si>
  <si>
    <t>protein, %</t>
  </si>
  <si>
    <t>Fat, %</t>
  </si>
  <si>
    <t>CHO, %</t>
  </si>
  <si>
    <t>Fiber, %</t>
  </si>
  <si>
    <t>Ca:P</t>
  </si>
  <si>
    <t>Omega-6:omega-3</t>
  </si>
  <si>
    <t>Energy, kcal/kg</t>
  </si>
  <si>
    <t xml:space="preserve">protein % </t>
  </si>
  <si>
    <t>Fat %</t>
  </si>
  <si>
    <t xml:space="preserve">CHO % </t>
  </si>
  <si>
    <t>Diet energy</t>
  </si>
  <si>
    <t>Adult maintenance</t>
  </si>
  <si>
    <t>AAFCO min</t>
  </si>
  <si>
    <t>Based on diet energy of 4000 kcal/kg</t>
  </si>
  <si>
    <t>AAFCO max</t>
  </si>
  <si>
    <t>% of minimum</t>
  </si>
  <si>
    <t>% of maximum</t>
  </si>
  <si>
    <t>Diet Composition, % of DM</t>
  </si>
  <si>
    <t>Niacin</t>
  </si>
  <si>
    <t>Choline</t>
  </si>
  <si>
    <t>Lysine</t>
  </si>
  <si>
    <t>Methionine</t>
  </si>
  <si>
    <t>g/100g (%)</t>
  </si>
  <si>
    <t>Arginine</t>
  </si>
  <si>
    <t>Tryptophan</t>
  </si>
  <si>
    <t xml:space="preserve">CHO </t>
  </si>
  <si>
    <t>Thiamin</t>
  </si>
  <si>
    <t>Riboflavin</t>
  </si>
  <si>
    <t>Pantothenic acid</t>
  </si>
  <si>
    <t>Threonine</t>
  </si>
  <si>
    <t>Isoleucine</t>
  </si>
  <si>
    <t>Leucine</t>
  </si>
  <si>
    <t>Cystine</t>
  </si>
  <si>
    <t>Phenylalanine</t>
  </si>
  <si>
    <t>Tyrosine</t>
  </si>
  <si>
    <t>Valine</t>
  </si>
  <si>
    <t>Iron</t>
  </si>
  <si>
    <t xml:space="preserve"> Mg</t>
  </si>
  <si>
    <t>P</t>
  </si>
  <si>
    <t xml:space="preserve"> K</t>
  </si>
  <si>
    <t>Na</t>
  </si>
  <si>
    <t xml:space="preserve"> Zn</t>
  </si>
  <si>
    <t xml:space="preserve"> Se</t>
  </si>
  <si>
    <t>B-6</t>
  </si>
  <si>
    <t>Folate</t>
  </si>
  <si>
    <t>B-12</t>
  </si>
  <si>
    <t>Vitamin A</t>
  </si>
  <si>
    <t xml:space="preserve">Vitamin E </t>
  </si>
  <si>
    <t xml:space="preserve">Vitamin D </t>
  </si>
  <si>
    <t xml:space="preserve"> 18:2</t>
  </si>
  <si>
    <t>EPA</t>
  </si>
  <si>
    <t>DHA</t>
  </si>
  <si>
    <t>iu/100g</t>
  </si>
  <si>
    <t xml:space="preserve"> </t>
  </si>
  <si>
    <t xml:space="preserve"> Iodine</t>
  </si>
  <si>
    <t>iu/1000 kcal</t>
  </si>
  <si>
    <t>boiled egg</t>
  </si>
  <si>
    <t xml:space="preserve">kelp, fresh </t>
  </si>
  <si>
    <t>cod liver oil</t>
  </si>
  <si>
    <t xml:space="preserve">fish oil </t>
  </si>
  <si>
    <t>wheatgerm oil</t>
  </si>
  <si>
    <t xml:space="preserve">yeast </t>
  </si>
  <si>
    <t xml:space="preserve">eggshells </t>
  </si>
  <si>
    <t>salt</t>
  </si>
  <si>
    <t xml:space="preserve">bone meal </t>
  </si>
  <si>
    <t xml:space="preserve">blood meal </t>
  </si>
  <si>
    <t>psyllium husk</t>
  </si>
  <si>
    <t>white rice</t>
  </si>
  <si>
    <t>Deer meat</t>
  </si>
  <si>
    <t>Beef liver</t>
  </si>
  <si>
    <t>Beef heart</t>
  </si>
  <si>
    <t xml:space="preserve">Wheat </t>
  </si>
  <si>
    <t xml:space="preserve">Zucchini </t>
  </si>
  <si>
    <t xml:space="preserve">Spinitch </t>
  </si>
  <si>
    <t>Almond oil</t>
  </si>
  <si>
    <t>Apple</t>
  </si>
  <si>
    <t xml:space="preserve">Bluberry </t>
  </si>
  <si>
    <t xml:space="preserve">rice </t>
  </si>
  <si>
    <t xml:space="preserve">oyster </t>
  </si>
  <si>
    <t xml:space="preserve">Duck breat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</si>
</sst>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1"/>
      <name val="Calibri"/>
      <family val="2"/>
    </font>
    <font>
      <sz val="16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readingOrder="1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  <xf numFmtId="0" fontId="0" fillId="14" borderId="1" xfId="0" applyFill="1" applyBorder="1" applyAlignment="1">
      <alignment horizontal="center"/>
    </xf>
    <xf numFmtId="0" fontId="0" fillId="14" borderId="0" xfId="0" applyFill="1"/>
    <xf numFmtId="0" fontId="7" fillId="15" borderId="0" xfId="0" applyFont="1" applyFill="1" applyAlignment="1">
      <alignment horizontal="center"/>
    </xf>
    <xf numFmtId="0" fontId="7" fillId="15" borderId="0" xfId="0" applyFont="1" applyFill="1"/>
    <xf numFmtId="0" fontId="0" fillId="15" borderId="0" xfId="0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0" borderId="0" xfId="0" applyFont="1"/>
    <xf numFmtId="0" fontId="5" fillId="0" borderId="2" xfId="0" applyFon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64" fontId="8" fillId="15" borderId="0" xfId="0" applyNumberFormat="1" applyFont="1" applyFill="1" applyAlignment="1">
      <alignment horizontal="center"/>
    </xf>
    <xf numFmtId="164" fontId="0" fillId="13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0" fontId="9" fillId="0" borderId="2" xfId="0" applyFont="1" applyBorder="1"/>
    <xf numFmtId="0" fontId="0" fillId="14" borderId="0" xfId="0" applyFill="1" applyAlignment="1">
      <alignment horizontal="center"/>
    </xf>
    <xf numFmtId="2" fontId="0" fillId="14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19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7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2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2" fontId="0" fillId="15" borderId="0" xfId="0" applyNumberFormat="1" applyFill="1" applyAlignment="1">
      <alignment horizontal="center"/>
    </xf>
    <xf numFmtId="2" fontId="0" fillId="13" borderId="0" xfId="0" applyNumberFormat="1" applyFill="1" applyAlignment="1">
      <alignment horizontal="center"/>
    </xf>
    <xf numFmtId="2" fontId="0" fillId="18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0" borderId="0" xfId="0" applyNumberFormat="1"/>
    <xf numFmtId="0" fontId="10" fillId="21" borderId="4" xfId="0" applyFont="1" applyFill="1" applyBorder="1" applyAlignment="1">
      <alignment horizontal="center"/>
    </xf>
    <xf numFmtId="0" fontId="11" fillId="21" borderId="5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10" fontId="12" fillId="0" borderId="0" xfId="0" applyNumberFormat="1" applyFont="1"/>
    <xf numFmtId="10" fontId="12" fillId="0" borderId="9" xfId="0" applyNumberFormat="1" applyFont="1" applyBorder="1"/>
    <xf numFmtId="0" fontId="11" fillId="0" borderId="0" xfId="0" applyFont="1" applyAlignment="1">
      <alignment horizontal="center"/>
    </xf>
    <xf numFmtId="10" fontId="12" fillId="0" borderId="1" xfId="0" applyNumberFormat="1" applyFont="1" applyBorder="1"/>
    <xf numFmtId="1" fontId="0" fillId="0" borderId="0" xfId="0" applyNumberFormat="1" applyAlignment="1">
      <alignment horizontal="center"/>
    </xf>
    <xf numFmtId="0" fontId="14" fillId="3" borderId="0" xfId="0" applyFont="1" applyFill="1" applyAlignment="1">
      <alignment horizontal="left"/>
    </xf>
    <xf numFmtId="2" fontId="14" fillId="3" borderId="0" xfId="0" applyNumberFormat="1" applyFont="1" applyFill="1" applyAlignment="1">
      <alignment horizontal="center"/>
    </xf>
    <xf numFmtId="0" fontId="14" fillId="3" borderId="0" xfId="0" applyFont="1" applyFill="1"/>
    <xf numFmtId="164" fontId="0" fillId="4" borderId="0" xfId="0" applyNumberFormat="1" applyFill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0" fontId="0" fillId="20" borderId="0" xfId="0" applyFill="1" applyAlignment="1">
      <alignment horizontal="center"/>
    </xf>
    <xf numFmtId="164" fontId="0" fillId="20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7" fillId="2" borderId="0" xfId="0" applyFont="1" applyFill="1"/>
    <xf numFmtId="10" fontId="12" fillId="0" borderId="0" xfId="0" applyNumberFormat="1" applyFont="1" applyAlignment="1">
      <alignment horizontal="center"/>
    </xf>
    <xf numFmtId="0" fontId="8" fillId="4" borderId="0" xfId="0" applyFont="1" applyFill="1"/>
    <xf numFmtId="0" fontId="8" fillId="4" borderId="1" xfId="0" applyFont="1" applyFill="1" applyBorder="1"/>
    <xf numFmtId="0" fontId="21" fillId="4" borderId="1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9" fillId="4" borderId="4" xfId="0" applyFont="1" applyFill="1" applyBorder="1" applyAlignment="1">
      <alignment horizontal="center"/>
    </xf>
    <xf numFmtId="20" fontId="19" fillId="4" borderId="4" xfId="0" applyNumberFormat="1" applyFont="1" applyFill="1" applyBorder="1" applyAlignment="1">
      <alignment horizontal="center"/>
    </xf>
    <xf numFmtId="0" fontId="19" fillId="4" borderId="0" xfId="0" applyFont="1" applyFill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0" borderId="0" xfId="0" applyFont="1"/>
    <xf numFmtId="0" fontId="20" fillId="0" borderId="0" xfId="0" applyFont="1" applyAlignment="1">
      <alignment horizontal="center" readingOrder="1"/>
    </xf>
    <xf numFmtId="0" fontId="8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5" fillId="20" borderId="0" xfId="0" applyFont="1" applyFill="1" applyAlignment="1">
      <alignment horizontal="center"/>
    </xf>
    <xf numFmtId="0" fontId="16" fillId="20" borderId="0" xfId="0" applyFont="1" applyFill="1"/>
    <xf numFmtId="0" fontId="13" fillId="21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0" borderId="0" xfId="0" applyFon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AS %  of ME (kcal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0AD-431C-B1E1-B1A024436D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0AD-431C-B1E1-B1A024436D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0AD-431C-B1E1-B1A024436D9D}"/>
              </c:ext>
            </c:extLst>
          </c:dPt>
          <c:dLbls>
            <c:dLbl>
              <c:idx val="0"/>
              <c:layout>
                <c:manualLayout>
                  <c:x val="-0.19400320625296763"/>
                  <c:y val="8.03390665194920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967602029552686"/>
                      <c:h val="0.1369555957298816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0AD-431C-B1E1-B1A024436D9D}"/>
                </c:ext>
              </c:extLst>
            </c:dLbl>
            <c:dLbl>
              <c:idx val="1"/>
              <c:layout>
                <c:manualLayout>
                  <c:x val="-0.20038003367800239"/>
                  <c:y val="-0.2408883062156632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AD-431C-B1E1-B1A024436D9D}"/>
                </c:ext>
              </c:extLst>
            </c:dLbl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495709476065791"/>
                      <c:h val="7.336906914100803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E0AD-431C-B1E1-B1A024436D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 dogs (6)'!$B$79:$B$81</c:f>
              <c:strCache>
                <c:ptCount val="3"/>
                <c:pt idx="0">
                  <c:v>protein % </c:v>
                </c:pt>
                <c:pt idx="1">
                  <c:v>Fat %</c:v>
                </c:pt>
                <c:pt idx="2">
                  <c:v>CHO % </c:v>
                </c:pt>
              </c:strCache>
            </c:strRef>
          </c:cat>
          <c:val>
            <c:numRef>
              <c:f>'For dogs (6)'!$C$79:$C$81</c:f>
              <c:numCache>
                <c:formatCode>0</c:formatCode>
                <c:ptCount val="3"/>
                <c:pt idx="0">
                  <c:v>30.634530935998338</c:v>
                </c:pt>
                <c:pt idx="1">
                  <c:v>28.576540342324495</c:v>
                </c:pt>
                <c:pt idx="2">
                  <c:v>30.390144923318662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AD-431C-B1E1-B1A02443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78</xdr:row>
      <xdr:rowOff>80805</xdr:rowOff>
    </xdr:from>
    <xdr:to>
      <xdr:col>3</xdr:col>
      <xdr:colOff>510938</xdr:colOff>
      <xdr:row>100</xdr:row>
      <xdr:rowOff>12501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49A88-716A-417C-96F8-56D8DD2DE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FA60-20E4-4D06-AA12-07F3FA68EAE9}">
  <dimension ref="A1:BT82"/>
  <sheetViews>
    <sheetView tabSelected="1" topLeftCell="A24" zoomScale="71" zoomScaleNormal="63" workbookViewId="0">
      <selection activeCell="C34" sqref="C34:C55"/>
    </sheetView>
  </sheetViews>
  <sheetFormatPr defaultRowHeight="15" x14ac:dyDescent="0.25"/>
  <cols>
    <col min="2" max="2" width="35.28515625" customWidth="1"/>
    <col min="3" max="3" width="32.42578125" customWidth="1"/>
    <col min="4" max="4" width="16.85546875" customWidth="1"/>
    <col min="5" max="5" width="32.5703125" style="1" customWidth="1"/>
    <col min="6" max="6" width="16.85546875" customWidth="1"/>
    <col min="7" max="7" width="12.5703125" customWidth="1"/>
    <col min="8" max="8" width="11.85546875" bestFit="1" customWidth="1"/>
    <col min="9" max="9" width="11.7109375" customWidth="1"/>
    <col min="10" max="10" width="11.85546875" bestFit="1" customWidth="1"/>
    <col min="11" max="11" width="10.85546875" bestFit="1" customWidth="1"/>
    <col min="12" max="12" width="11.5703125" bestFit="1" customWidth="1"/>
    <col min="13" max="14" width="10.85546875" bestFit="1" customWidth="1"/>
    <col min="15" max="16" width="11.5703125" bestFit="1" customWidth="1"/>
    <col min="17" max="18" width="10.85546875" bestFit="1" customWidth="1"/>
    <col min="19" max="20" width="8.85546875" bestFit="1" customWidth="1"/>
    <col min="21" max="21" width="8.85546875" customWidth="1"/>
    <col min="22" max="22" width="11.5703125" bestFit="1" customWidth="1"/>
    <col min="23" max="23" width="8.85546875" bestFit="1" customWidth="1"/>
    <col min="24" max="24" width="9.42578125" bestFit="1" customWidth="1"/>
    <col min="25" max="28" width="8.85546875" bestFit="1" customWidth="1"/>
    <col min="30" max="30" width="11.5703125" customWidth="1"/>
    <col min="31" max="31" width="14.42578125" customWidth="1"/>
    <col min="36" max="36" width="11.85546875" customWidth="1"/>
    <col min="38" max="38" width="11.42578125" customWidth="1"/>
    <col min="39" max="39" width="17.85546875" customWidth="1"/>
    <col min="40" max="40" width="15" customWidth="1"/>
    <col min="41" max="41" width="11.7109375" customWidth="1"/>
    <col min="42" max="42" width="12.140625" customWidth="1"/>
    <col min="44" max="44" width="11.42578125" customWidth="1"/>
    <col min="45" max="45" width="10.42578125" customWidth="1"/>
    <col min="47" max="47" width="12.5703125" customWidth="1"/>
  </cols>
  <sheetData>
    <row r="1" spans="1:72" ht="23.25" x14ac:dyDescent="0.35">
      <c r="G1" s="127" t="s">
        <v>19</v>
      </c>
      <c r="H1" s="127"/>
      <c r="I1" s="127"/>
      <c r="J1" s="127"/>
      <c r="K1" s="127"/>
      <c r="L1" s="127"/>
      <c r="M1" s="127"/>
      <c r="N1" s="127"/>
      <c r="O1" s="127"/>
    </row>
    <row r="2" spans="1:72" s="108" customFormat="1" x14ac:dyDescent="0.25">
      <c r="B2" s="8" t="s">
        <v>16</v>
      </c>
      <c r="C2" s="109"/>
      <c r="D2" s="109"/>
      <c r="E2" s="110" t="s">
        <v>0</v>
      </c>
      <c r="F2" s="110" t="s">
        <v>1</v>
      </c>
      <c r="G2" s="110" t="s">
        <v>2</v>
      </c>
      <c r="H2" s="110" t="s">
        <v>3</v>
      </c>
      <c r="I2" s="110" t="s">
        <v>28</v>
      </c>
      <c r="J2" s="110" t="s">
        <v>55</v>
      </c>
      <c r="K2" s="110" t="s">
        <v>4</v>
      </c>
      <c r="L2" s="110" t="s">
        <v>5</v>
      </c>
      <c r="M2" s="110" t="s">
        <v>66</v>
      </c>
      <c r="N2" s="110" t="s">
        <v>67</v>
      </c>
      <c r="O2" s="110" t="s">
        <v>68</v>
      </c>
      <c r="P2" s="110" t="s">
        <v>69</v>
      </c>
      <c r="Q2" s="110" t="s">
        <v>70</v>
      </c>
      <c r="R2" s="110" t="s">
        <v>71</v>
      </c>
      <c r="S2" s="111" t="s">
        <v>26</v>
      </c>
      <c r="T2" s="111" t="s">
        <v>84</v>
      </c>
      <c r="U2" s="111" t="s">
        <v>72</v>
      </c>
      <c r="V2" s="112" t="s">
        <v>56</v>
      </c>
      <c r="W2" s="112" t="s">
        <v>57</v>
      </c>
      <c r="X2" s="113" t="s">
        <v>48</v>
      </c>
      <c r="Y2" s="114" t="s">
        <v>58</v>
      </c>
      <c r="Z2" s="114" t="s">
        <v>73</v>
      </c>
      <c r="AA2" s="113" t="s">
        <v>74</v>
      </c>
      <c r="AB2" s="113" t="s">
        <v>49</v>
      </c>
      <c r="AC2" s="108" t="s">
        <v>75</v>
      </c>
      <c r="AD2" s="115" t="s">
        <v>76</v>
      </c>
      <c r="AE2" s="115" t="s">
        <v>77</v>
      </c>
      <c r="AF2" s="115" t="s">
        <v>78</v>
      </c>
      <c r="AG2" s="115" t="s">
        <v>79</v>
      </c>
      <c r="AH2" s="116">
        <v>0.75208333333333333</v>
      </c>
      <c r="AI2" s="115" t="s">
        <v>80</v>
      </c>
      <c r="AJ2" s="117" t="s">
        <v>81</v>
      </c>
      <c r="AK2" s="115" t="s">
        <v>54</v>
      </c>
      <c r="AL2" s="115" t="s">
        <v>59</v>
      </c>
      <c r="AM2" s="118" t="s">
        <v>60</v>
      </c>
      <c r="AN2" s="119" t="s">
        <v>61</v>
      </c>
      <c r="AO2" s="108" t="s">
        <v>50</v>
      </c>
      <c r="AP2" s="108" t="s">
        <v>51</v>
      </c>
      <c r="AQ2" s="108" t="s">
        <v>62</v>
      </c>
      <c r="AR2" s="108" t="s">
        <v>63</v>
      </c>
      <c r="AS2" s="108" t="s">
        <v>64</v>
      </c>
      <c r="AT2" s="108" t="s">
        <v>65</v>
      </c>
      <c r="AU2" s="108" t="s">
        <v>53</v>
      </c>
    </row>
    <row r="3" spans="1:72" ht="14.25" customHeight="1" x14ac:dyDescent="0.25">
      <c r="B3" s="2" t="s">
        <v>6</v>
      </c>
      <c r="C3" s="3"/>
      <c r="D3" s="3"/>
      <c r="E3" s="46" t="s">
        <v>7</v>
      </c>
      <c r="F3" s="9" t="s">
        <v>8</v>
      </c>
      <c r="G3" s="9" t="s">
        <v>7</v>
      </c>
      <c r="H3" s="9" t="s">
        <v>7</v>
      </c>
      <c r="I3" s="9" t="s">
        <v>7</v>
      </c>
      <c r="J3" s="9" t="s">
        <v>7</v>
      </c>
      <c r="K3" s="9" t="s">
        <v>7</v>
      </c>
      <c r="L3" s="9" t="s">
        <v>9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9</v>
      </c>
      <c r="S3" s="49" t="s">
        <v>9</v>
      </c>
      <c r="T3" s="49" t="s">
        <v>9</v>
      </c>
      <c r="U3" s="49" t="s">
        <v>9</v>
      </c>
      <c r="V3" s="49" t="s">
        <v>9</v>
      </c>
      <c r="W3" s="49" t="s">
        <v>9</v>
      </c>
      <c r="X3" s="49" t="s">
        <v>9</v>
      </c>
      <c r="Y3" s="49" t="s">
        <v>9</v>
      </c>
      <c r="Z3" s="49" t="s">
        <v>9</v>
      </c>
      <c r="AA3" s="49" t="s">
        <v>9</v>
      </c>
      <c r="AB3" s="49" t="s">
        <v>9</v>
      </c>
      <c r="AC3" s="49" t="s">
        <v>9</v>
      </c>
      <c r="AD3" s="102" t="s">
        <v>82</v>
      </c>
      <c r="AE3" s="102" t="s">
        <v>9</v>
      </c>
      <c r="AF3" s="102" t="s">
        <v>82</v>
      </c>
      <c r="AG3" s="102" t="s">
        <v>7</v>
      </c>
      <c r="AH3" s="102" t="s">
        <v>7</v>
      </c>
      <c r="AI3" s="102" t="s">
        <v>7</v>
      </c>
      <c r="AJ3" s="103" t="s">
        <v>52</v>
      </c>
      <c r="AK3" s="102" t="s">
        <v>52</v>
      </c>
      <c r="AL3" s="102" t="s">
        <v>52</v>
      </c>
      <c r="AM3" s="104" t="s">
        <v>52</v>
      </c>
      <c r="AN3" s="105" t="s">
        <v>52</v>
      </c>
      <c r="AO3" s="105" t="s">
        <v>52</v>
      </c>
      <c r="AP3" s="105" t="s">
        <v>52</v>
      </c>
      <c r="AQ3" s="105" t="s">
        <v>52</v>
      </c>
      <c r="AR3" s="105" t="s">
        <v>52</v>
      </c>
      <c r="AS3" s="105" t="s">
        <v>52</v>
      </c>
      <c r="AT3" s="105" t="s">
        <v>52</v>
      </c>
      <c r="AU3" s="105" t="s">
        <v>52</v>
      </c>
    </row>
    <row r="4" spans="1:72" s="14" customFormat="1" x14ac:dyDescent="0.25">
      <c r="A4">
        <v>4</v>
      </c>
      <c r="B4" s="62" t="s">
        <v>86</v>
      </c>
      <c r="C4" s="11"/>
      <c r="D4" s="11"/>
      <c r="E4" s="11">
        <v>74.599999999999994</v>
      </c>
      <c r="F4" s="4">
        <v>610.23622047244089</v>
      </c>
      <c r="G4" s="4">
        <v>49.606299212598415</v>
      </c>
      <c r="H4" s="4">
        <v>41.732283464566919</v>
      </c>
      <c r="I4" s="4">
        <v>4.2519685039370074</v>
      </c>
      <c r="J4" s="4">
        <v>4.4094488188976371</v>
      </c>
      <c r="K4" s="4">
        <v>0</v>
      </c>
      <c r="L4" s="4">
        <v>196.85039370078735</v>
      </c>
      <c r="M4" s="4">
        <v>4.6850393700787389</v>
      </c>
      <c r="N4" s="4">
        <v>39.370078740157474</v>
      </c>
      <c r="O4" s="4">
        <v>677.16535433070851</v>
      </c>
      <c r="P4" s="4">
        <v>496.06299212598418</v>
      </c>
      <c r="Q4" s="4">
        <v>488.18897637795271</v>
      </c>
      <c r="R4" s="4">
        <v>4.1338582677165352</v>
      </c>
      <c r="S4" s="4">
        <v>5.1181102362204703E-2</v>
      </c>
      <c r="T4" s="4">
        <v>0</v>
      </c>
      <c r="U4" s="4">
        <v>0.12125984251968502</v>
      </c>
      <c r="V4" s="4">
        <v>0.25984251968503935</v>
      </c>
      <c r="W4" s="4">
        <v>2.0196850393700783</v>
      </c>
      <c r="X4" s="4">
        <v>0.25196850393700782</v>
      </c>
      <c r="Y4" s="4">
        <v>5.5118110236220454</v>
      </c>
      <c r="Z4" s="4">
        <v>0.47637795275590539</v>
      </c>
      <c r="AA4" s="4">
        <v>0.17322834645669286</v>
      </c>
      <c r="AB4" s="4">
        <v>1157.4803149606296</v>
      </c>
      <c r="AC4">
        <v>4.3700787401574799E-3</v>
      </c>
      <c r="AD4" s="14">
        <v>2047.2440944881885</v>
      </c>
      <c r="AE4" s="14">
        <v>4.0551181102362195</v>
      </c>
      <c r="AF4" s="14">
        <v>342.51968503937002</v>
      </c>
      <c r="AG4" s="14">
        <v>4.6850393700787389</v>
      </c>
      <c r="AH4" s="14">
        <v>0.13779527559055116</v>
      </c>
      <c r="AI4" s="14">
        <v>1.9685039370078736E-2</v>
      </c>
      <c r="AJ4" s="14">
        <v>0.14960629921259838</v>
      </c>
      <c r="AK4" s="14">
        <v>0.60236220472440938</v>
      </c>
      <c r="AL4" s="14">
        <v>2.3779527559055111</v>
      </c>
      <c r="AM4" s="14">
        <v>2.7007874015748028</v>
      </c>
      <c r="AN4" s="14">
        <v>4.2519685039370074</v>
      </c>
      <c r="AO4">
        <v>3.5590551181102352</v>
      </c>
      <c r="AP4">
        <v>1.5433070866141729</v>
      </c>
      <c r="AQ4">
        <v>1.1496062992125982</v>
      </c>
      <c r="AR4">
        <v>2.6299212598425195</v>
      </c>
      <c r="AS4">
        <v>2.0196850393700783</v>
      </c>
      <c r="AT4">
        <v>3.0196850393700783</v>
      </c>
      <c r="AU4">
        <v>2.9724409448818894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16" customFormat="1" x14ac:dyDescent="0.25">
      <c r="A5">
        <v>5</v>
      </c>
      <c r="B5" s="62" t="s">
        <v>87</v>
      </c>
      <c r="C5" s="17"/>
      <c r="D5" s="17"/>
      <c r="E5" s="11">
        <v>81.599999999999994</v>
      </c>
      <c r="F5" s="50">
        <v>233.695652173913</v>
      </c>
      <c r="G5" s="50">
        <v>9.1304347826086936</v>
      </c>
      <c r="H5" s="50">
        <v>3.0434782608695645</v>
      </c>
      <c r="I5" s="50">
        <v>35.923913043478251</v>
      </c>
      <c r="J5" s="50">
        <v>44.945652173913025</v>
      </c>
      <c r="K5" s="50">
        <v>7.0652173913043459</v>
      </c>
      <c r="L5" s="50">
        <v>913.04347826086939</v>
      </c>
      <c r="M5" s="50">
        <v>15.489130434782606</v>
      </c>
      <c r="N5" s="50">
        <v>657.60869565217376</v>
      </c>
      <c r="O5" s="50">
        <v>228.26086956521735</v>
      </c>
      <c r="P5" s="50">
        <v>483.69565217391289</v>
      </c>
      <c r="Q5" s="50">
        <v>1266.3043478260865</v>
      </c>
      <c r="R5" s="50">
        <v>6.6847826086956497</v>
      </c>
      <c r="S5" s="50">
        <v>0.70652173913043459</v>
      </c>
      <c r="T5" s="50">
        <v>103.26086956521736</v>
      </c>
      <c r="U5" s="50">
        <v>3.8043478260869554E-3</v>
      </c>
      <c r="V5" s="50">
        <v>0.27173913043478254</v>
      </c>
      <c r="W5" s="50">
        <v>0.81521739130434767</v>
      </c>
      <c r="X5" s="50">
        <v>2.5543478260869557</v>
      </c>
      <c r="Y5" s="50">
        <v>3.489130434782608</v>
      </c>
      <c r="Z5" s="50">
        <v>1.0869565217391301E-2</v>
      </c>
      <c r="AA5" s="50">
        <v>0.97826086956521707</v>
      </c>
      <c r="AB5" s="50">
        <v>69.56521739130433</v>
      </c>
      <c r="AC5">
        <v>0</v>
      </c>
      <c r="AD5" s="14">
        <v>630.4347826086954</v>
      </c>
      <c r="AE5" s="14">
        <v>4.728260869565216</v>
      </c>
      <c r="AF5" s="14">
        <v>0</v>
      </c>
      <c r="AG5" s="14">
        <v>0.108695652173913</v>
      </c>
      <c r="AH5" s="14">
        <v>2.1739130434782601E-2</v>
      </c>
      <c r="AI5" s="14">
        <v>2.1739130434782601E-2</v>
      </c>
      <c r="AJ5" s="14">
        <v>0</v>
      </c>
      <c r="AK5" s="14">
        <v>0.26086956521739124</v>
      </c>
      <c r="AL5" s="14">
        <v>0.29891304347826081</v>
      </c>
      <c r="AM5" s="14">
        <v>0.41304347826086946</v>
      </c>
      <c r="AN5" s="14">
        <v>0.45108695652173902</v>
      </c>
      <c r="AO5">
        <v>0.44565217391304335</v>
      </c>
      <c r="AP5">
        <v>0.13586956521739127</v>
      </c>
      <c r="AQ5">
        <v>0.53260869565217372</v>
      </c>
      <c r="AR5">
        <v>0.23369565217391297</v>
      </c>
      <c r="AS5">
        <v>0.14130434782608692</v>
      </c>
      <c r="AT5">
        <v>0.39130434782608681</v>
      </c>
      <c r="AU5">
        <v>0.35326086956521729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18" customFormat="1" x14ac:dyDescent="0.25">
      <c r="A6">
        <v>6</v>
      </c>
      <c r="B6" s="62" t="s">
        <v>88</v>
      </c>
      <c r="C6" s="19"/>
      <c r="D6" s="19"/>
      <c r="E6" s="11">
        <v>0</v>
      </c>
      <c r="F6" s="51">
        <v>902</v>
      </c>
      <c r="G6" s="51">
        <v>0</v>
      </c>
      <c r="H6" s="51">
        <v>100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0</v>
      </c>
      <c r="AC6">
        <v>0</v>
      </c>
      <c r="AD6" s="14">
        <v>100000</v>
      </c>
      <c r="AE6" s="14">
        <v>0</v>
      </c>
      <c r="AF6" s="14">
        <v>10000</v>
      </c>
      <c r="AG6" s="14">
        <v>0.93500000000000005</v>
      </c>
      <c r="AH6" s="14">
        <v>0.93500000000000005</v>
      </c>
      <c r="AI6" s="14">
        <v>6.9</v>
      </c>
      <c r="AJ6" s="14">
        <v>11</v>
      </c>
      <c r="AK6" s="14">
        <v>0</v>
      </c>
      <c r="AL6" s="14">
        <v>0</v>
      </c>
      <c r="AM6" s="14">
        <v>0</v>
      </c>
      <c r="AN6" s="14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20" customFormat="1" x14ac:dyDescent="0.25">
      <c r="A7">
        <v>7</v>
      </c>
      <c r="B7" s="62" t="s">
        <v>89</v>
      </c>
      <c r="C7" s="21"/>
      <c r="D7" s="21"/>
      <c r="E7" s="11">
        <v>0</v>
      </c>
      <c r="F7" s="52">
        <v>902</v>
      </c>
      <c r="G7" s="52">
        <v>0</v>
      </c>
      <c r="H7" s="52">
        <v>100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>
        <v>0</v>
      </c>
      <c r="AD7" s="14">
        <v>0</v>
      </c>
      <c r="AE7" s="14">
        <v>0</v>
      </c>
      <c r="AF7" s="14">
        <v>0</v>
      </c>
      <c r="AG7" s="14">
        <v>1.54</v>
      </c>
      <c r="AH7" s="14">
        <v>1.06</v>
      </c>
      <c r="AI7" s="14">
        <v>13</v>
      </c>
      <c r="AJ7" s="14">
        <v>18.2</v>
      </c>
      <c r="AK7" s="14">
        <v>0</v>
      </c>
      <c r="AL7" s="14">
        <v>0</v>
      </c>
      <c r="AM7" s="14">
        <v>0</v>
      </c>
      <c r="AN7" s="14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22" customFormat="1" x14ac:dyDescent="0.25">
      <c r="A8">
        <v>8</v>
      </c>
      <c r="B8" s="62" t="s">
        <v>90</v>
      </c>
      <c r="C8" s="23"/>
      <c r="D8" s="23"/>
      <c r="E8" s="11">
        <v>0</v>
      </c>
      <c r="F8" s="53">
        <v>884</v>
      </c>
      <c r="G8" s="53">
        <v>0</v>
      </c>
      <c r="H8" s="53">
        <v>100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>
        <v>0</v>
      </c>
      <c r="AD8" s="14">
        <v>0</v>
      </c>
      <c r="AE8" s="14">
        <v>149</v>
      </c>
      <c r="AF8" s="14">
        <v>0</v>
      </c>
      <c r="AG8" s="14">
        <v>54.79999999999999</v>
      </c>
      <c r="AH8" s="14">
        <v>6.9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24" customFormat="1" x14ac:dyDescent="0.25">
      <c r="A9">
        <v>9</v>
      </c>
      <c r="B9" s="62" t="s">
        <v>91</v>
      </c>
      <c r="C9" s="25"/>
      <c r="D9" s="25"/>
      <c r="E9" s="11">
        <v>5.08</v>
      </c>
      <c r="F9" s="54">
        <v>342.39359460598399</v>
      </c>
      <c r="G9" s="54">
        <v>42.562157606405393</v>
      </c>
      <c r="H9" s="54">
        <v>8.0172777075431938</v>
      </c>
      <c r="I9" s="54">
        <v>5.9523809523809526</v>
      </c>
      <c r="J9" s="54">
        <v>15.065318162663299</v>
      </c>
      <c r="K9" s="54">
        <v>28.339654445849131</v>
      </c>
      <c r="L9" s="54">
        <v>31.605562579013906</v>
      </c>
      <c r="M9" s="54">
        <v>2.2861356932153392</v>
      </c>
      <c r="N9" s="54">
        <v>56.890012642225031</v>
      </c>
      <c r="O9" s="54">
        <v>671.09144542772856</v>
      </c>
      <c r="P9" s="54">
        <v>1006.110408765276</v>
      </c>
      <c r="Q9" s="54">
        <v>53.72945638432364</v>
      </c>
      <c r="R9" s="54">
        <v>8.3649388959123474</v>
      </c>
      <c r="S9" s="54">
        <v>0.45933417614833544</v>
      </c>
      <c r="T9" s="54">
        <v>0</v>
      </c>
      <c r="U9" s="54">
        <v>8.322798145806996E-3</v>
      </c>
      <c r="V9" s="54">
        <v>11.588706278971765</v>
      </c>
      <c r="W9" s="54">
        <v>4.2140750105351881</v>
      </c>
      <c r="X9" s="54">
        <v>42.351453855878631</v>
      </c>
      <c r="Y9" s="54">
        <v>14.222503160556258</v>
      </c>
      <c r="Z9" s="54">
        <v>1.5802781289506951</v>
      </c>
      <c r="AA9" s="54">
        <v>2.4652338811630847</v>
      </c>
      <c r="AB9" s="54">
        <v>33.712600084281505</v>
      </c>
      <c r="AC9">
        <v>7.3746312684365794E-5</v>
      </c>
      <c r="AD9" s="14">
        <v>0</v>
      </c>
      <c r="AE9" s="14">
        <v>0</v>
      </c>
      <c r="AF9" s="14">
        <v>0</v>
      </c>
      <c r="AG9" s="14">
        <v>1.7909818794774549E-2</v>
      </c>
      <c r="AH9" s="14">
        <v>0</v>
      </c>
      <c r="AI9" s="14">
        <v>0</v>
      </c>
      <c r="AJ9" s="14">
        <v>0</v>
      </c>
      <c r="AK9" s="14">
        <v>0.5689001264222503</v>
      </c>
      <c r="AL9" s="14">
        <v>2.0965023177412556</v>
      </c>
      <c r="AM9" s="14">
        <v>1.9911504424778761</v>
      </c>
      <c r="AN9" s="14">
        <v>3.0762747576906868</v>
      </c>
      <c r="AO9">
        <v>3.4555415086388535</v>
      </c>
      <c r="AP9">
        <v>0.62157606405394006</v>
      </c>
      <c r="AQ9">
        <v>0.52675937631689851</v>
      </c>
      <c r="AR9">
        <v>1.8436578171091444</v>
      </c>
      <c r="AS9">
        <v>1.1904761904761905</v>
      </c>
      <c r="AT9">
        <v>2.4336283185840708</v>
      </c>
      <c r="AU9">
        <v>2.1386430678466075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27" customFormat="1" x14ac:dyDescent="0.25">
      <c r="A10">
        <v>10</v>
      </c>
      <c r="B10" s="62" t="s">
        <v>92</v>
      </c>
      <c r="C10" s="26"/>
      <c r="D10" s="26"/>
      <c r="E10" s="11">
        <v>0</v>
      </c>
      <c r="F10" s="55">
        <v>0</v>
      </c>
      <c r="G10" s="55">
        <v>3.9317953861584751</v>
      </c>
      <c r="H10" s="55">
        <v>0.35105315947843529</v>
      </c>
      <c r="I10" s="55">
        <v>94.894684052156464</v>
      </c>
      <c r="J10" s="55">
        <v>0</v>
      </c>
      <c r="K10" s="55">
        <v>0</v>
      </c>
      <c r="L10" s="55">
        <v>34222.668004012034</v>
      </c>
      <c r="M10" s="55">
        <v>22.066198595787363</v>
      </c>
      <c r="N10" s="55">
        <v>290.87261785356071</v>
      </c>
      <c r="O10" s="55">
        <v>401.20361083249747</v>
      </c>
      <c r="P10" s="55">
        <v>300.90270812437308</v>
      </c>
      <c r="Q10" s="55">
        <v>501.50451354062182</v>
      </c>
      <c r="R10" s="55">
        <v>1.0030090270812437</v>
      </c>
      <c r="S10" s="55">
        <v>1.0029999999999999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31" customFormat="1" x14ac:dyDescent="0.25">
      <c r="A11">
        <v>11</v>
      </c>
      <c r="B11" s="62" t="s">
        <v>93</v>
      </c>
      <c r="C11" s="30"/>
      <c r="D11" s="30"/>
      <c r="E11" s="11">
        <v>0.2</v>
      </c>
      <c r="F11" s="56">
        <v>0</v>
      </c>
      <c r="G11" s="56">
        <v>0</v>
      </c>
      <c r="H11" s="56">
        <v>0</v>
      </c>
      <c r="I11" s="56">
        <v>100</v>
      </c>
      <c r="J11" s="56">
        <v>0</v>
      </c>
      <c r="K11" s="56">
        <v>0</v>
      </c>
      <c r="L11" s="56">
        <v>24.048096192384772</v>
      </c>
      <c r="M11" s="56">
        <v>0</v>
      </c>
      <c r="N11" s="56">
        <v>1.002004008016032</v>
      </c>
      <c r="O11" s="56">
        <v>0</v>
      </c>
      <c r="P11" s="56">
        <v>8.0160320641282556</v>
      </c>
      <c r="Q11" s="56">
        <v>38877.755511022049</v>
      </c>
      <c r="R11" s="56">
        <v>0.10020040080160322</v>
      </c>
      <c r="S11" s="56">
        <v>3.0060120240480961E-2</v>
      </c>
      <c r="T11" s="56">
        <v>0</v>
      </c>
      <c r="U11" s="56">
        <v>1.0020040080160322E-4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33" customFormat="1" x14ac:dyDescent="0.25">
      <c r="A12">
        <v>12</v>
      </c>
      <c r="B12" s="62" t="s">
        <v>94</v>
      </c>
      <c r="C12" s="32"/>
      <c r="D12" s="32"/>
      <c r="E12" s="11">
        <v>0</v>
      </c>
      <c r="F12" s="57">
        <v>0</v>
      </c>
      <c r="G12" s="57">
        <v>0</v>
      </c>
      <c r="H12" s="57">
        <v>0</v>
      </c>
      <c r="I12" s="57">
        <v>100</v>
      </c>
      <c r="J12" s="57">
        <v>0</v>
      </c>
      <c r="K12" s="57">
        <v>0</v>
      </c>
      <c r="L12" s="57">
        <v>30000</v>
      </c>
      <c r="M12" s="57">
        <v>0</v>
      </c>
      <c r="N12" s="57">
        <v>286</v>
      </c>
      <c r="O12" s="57">
        <v>12000</v>
      </c>
      <c r="P12" s="57">
        <v>0</v>
      </c>
      <c r="Q12" s="57">
        <v>0</v>
      </c>
      <c r="R12" s="57">
        <v>0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C12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39" customFormat="1" x14ac:dyDescent="0.25">
      <c r="A13" s="48">
        <v>13</v>
      </c>
      <c r="B13" s="62" t="s">
        <v>95</v>
      </c>
      <c r="C13" s="38"/>
      <c r="D13" s="38"/>
      <c r="E13" s="47">
        <v>0</v>
      </c>
      <c r="F13" s="58">
        <v>328.69379014989295</v>
      </c>
      <c r="G13" s="58">
        <v>93.897216274089928</v>
      </c>
      <c r="H13" s="58">
        <v>2.0342612419700212</v>
      </c>
      <c r="I13" s="58">
        <v>3.3190578158458246</v>
      </c>
      <c r="J13" s="58">
        <v>0</v>
      </c>
      <c r="K13" s="58">
        <v>0</v>
      </c>
      <c r="L13" s="58">
        <v>331.90578158458243</v>
      </c>
      <c r="M13" s="58">
        <v>220.55674518201283</v>
      </c>
      <c r="N13" s="58">
        <v>214.13276231263382</v>
      </c>
      <c r="O13" s="58">
        <v>224.83940042826549</v>
      </c>
      <c r="P13" s="58">
        <v>385.43897216274087</v>
      </c>
      <c r="Q13" s="58">
        <v>386.50963597430405</v>
      </c>
      <c r="R13" s="58">
        <v>2.4625267665952886</v>
      </c>
      <c r="S13" s="58">
        <v>1.1779999999999999</v>
      </c>
      <c r="T13" s="58">
        <v>0</v>
      </c>
      <c r="U13" s="58">
        <v>6.3999999999999997E-5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C13" s="48">
        <v>0</v>
      </c>
      <c r="AD13" s="106">
        <v>0</v>
      </c>
      <c r="AE13" s="106">
        <v>0</v>
      </c>
      <c r="AF13" s="106">
        <v>0</v>
      </c>
      <c r="AG13" s="106">
        <v>0</v>
      </c>
      <c r="AH13" s="106">
        <v>0</v>
      </c>
      <c r="AI13" s="106">
        <v>0</v>
      </c>
      <c r="AJ13" s="106">
        <v>0</v>
      </c>
      <c r="AK13" s="106">
        <v>0</v>
      </c>
      <c r="AL13" s="106">
        <v>0</v>
      </c>
      <c r="AM13" s="106">
        <v>0</v>
      </c>
      <c r="AN13" s="106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</row>
    <row r="14" spans="1:72" s="35" customFormat="1" x14ac:dyDescent="0.25">
      <c r="A14">
        <v>14</v>
      </c>
      <c r="B14" s="62" t="s">
        <v>96</v>
      </c>
      <c r="C14" s="34"/>
      <c r="D14" s="34"/>
      <c r="E14" s="11">
        <v>0</v>
      </c>
      <c r="F14" s="59">
        <v>0</v>
      </c>
      <c r="G14" s="59">
        <v>0</v>
      </c>
      <c r="H14" s="59">
        <v>0</v>
      </c>
      <c r="I14" s="59">
        <v>2</v>
      </c>
      <c r="J14" s="59">
        <v>0</v>
      </c>
      <c r="K14" s="59">
        <v>78</v>
      </c>
      <c r="L14" s="59">
        <v>184</v>
      </c>
      <c r="M14" s="59">
        <v>8.6</v>
      </c>
      <c r="N14" s="59">
        <v>23.9</v>
      </c>
      <c r="O14" s="59">
        <v>111.00000000000001</v>
      </c>
      <c r="P14" s="59">
        <v>967</v>
      </c>
      <c r="Q14" s="59">
        <v>74</v>
      </c>
      <c r="R14" s="59">
        <v>0.28999999999999998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59">
        <v>0</v>
      </c>
      <c r="AC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s="29" customFormat="1" x14ac:dyDescent="0.25">
      <c r="A15">
        <v>15</v>
      </c>
      <c r="B15" s="62" t="s">
        <v>98</v>
      </c>
      <c r="C15" s="28"/>
      <c r="D15" s="28"/>
      <c r="E15" s="11">
        <v>71.2</v>
      </c>
      <c r="F15" s="60">
        <v>545.13888888888891</v>
      </c>
      <c r="G15" s="60">
        <v>75.694444444444457</v>
      </c>
      <c r="H15" s="60">
        <v>24.756944444444446</v>
      </c>
      <c r="I15" s="60">
        <v>3.0555555555555558</v>
      </c>
      <c r="J15" s="60">
        <v>0</v>
      </c>
      <c r="K15" s="60">
        <v>0</v>
      </c>
      <c r="L15" s="60">
        <v>38.19444444444445</v>
      </c>
      <c r="M15" s="60">
        <v>10.138888888888889</v>
      </c>
      <c r="N15" s="60">
        <v>72.916666666666671</v>
      </c>
      <c r="O15" s="60">
        <v>697.91666666666674</v>
      </c>
      <c r="P15" s="60">
        <v>1145.8333333333335</v>
      </c>
      <c r="Q15" s="60">
        <v>260.41666666666669</v>
      </c>
      <c r="R15" s="60">
        <v>14.583333333333334</v>
      </c>
      <c r="S15" s="60">
        <v>0.48611111111111122</v>
      </c>
      <c r="T15" s="60">
        <v>0</v>
      </c>
      <c r="U15" s="60">
        <v>3.4722222222222231E-2</v>
      </c>
      <c r="V15" s="60">
        <v>1.8993055555555558</v>
      </c>
      <c r="W15" s="60">
        <v>0.99652777777777779</v>
      </c>
      <c r="X15" s="60">
        <v>19.791666666666668</v>
      </c>
      <c r="Y15" s="60">
        <v>2.3958333333333335</v>
      </c>
      <c r="Z15" s="60">
        <v>1.6111111111111114</v>
      </c>
      <c r="AA15" s="60">
        <v>1.388888888888889E-2</v>
      </c>
      <c r="AB15" s="60">
        <v>305.20833333333337</v>
      </c>
      <c r="AC15">
        <v>6.4930555555555566E-3</v>
      </c>
      <c r="AD15" s="14">
        <v>0</v>
      </c>
      <c r="AE15" s="14">
        <v>1.5625000000000004</v>
      </c>
      <c r="AF15" s="14">
        <v>0</v>
      </c>
      <c r="AG15" s="14">
        <v>0.78125000000000022</v>
      </c>
      <c r="AH15" s="14">
        <v>0.36111111111111116</v>
      </c>
      <c r="AI15" s="14">
        <v>0</v>
      </c>
      <c r="AJ15" s="14">
        <v>0</v>
      </c>
      <c r="AK15" s="14">
        <v>0.66666666666666674</v>
      </c>
      <c r="AL15" s="14">
        <v>2.8402777777777781</v>
      </c>
      <c r="AM15" s="14">
        <v>3.2256944444444451</v>
      </c>
      <c r="AN15" s="14">
        <v>5.6944444444444446</v>
      </c>
      <c r="AO15">
        <v>6.1111111111111116</v>
      </c>
      <c r="AP15">
        <v>1.7534722222222223</v>
      </c>
      <c r="AQ15">
        <v>0.70138888888888895</v>
      </c>
      <c r="AR15">
        <v>2.8402777777777781</v>
      </c>
      <c r="AS15">
        <v>2.3472222222222228</v>
      </c>
      <c r="AT15">
        <v>3.6458333333333335</v>
      </c>
      <c r="AU15">
        <v>4.4791666666666679</v>
      </c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s="37" customFormat="1" x14ac:dyDescent="0.25">
      <c r="A16">
        <v>16</v>
      </c>
      <c r="B16" s="62" t="s">
        <v>99</v>
      </c>
      <c r="C16" s="36"/>
      <c r="D16" s="36"/>
      <c r="E16" s="10">
        <v>70.8</v>
      </c>
      <c r="F16" s="98">
        <v>462.32876712328761</v>
      </c>
      <c r="G16" s="98">
        <v>69.863013698630127</v>
      </c>
      <c r="H16" s="98">
        <v>12.431506849315067</v>
      </c>
      <c r="I16" s="98">
        <v>4.4863013698630132</v>
      </c>
      <c r="J16" s="98">
        <v>13.321917808219178</v>
      </c>
      <c r="K16" s="98">
        <v>0</v>
      </c>
      <c r="L16" s="98">
        <v>17.123287671232877</v>
      </c>
      <c r="M16" s="98">
        <v>16.780821917808218</v>
      </c>
      <c r="N16" s="98">
        <v>61.643835616438345</v>
      </c>
      <c r="O16" s="98">
        <v>1325.3424657534244</v>
      </c>
      <c r="P16" s="98">
        <v>1071.9178082191779</v>
      </c>
      <c r="Q16" s="98">
        <v>236.30136986301369</v>
      </c>
      <c r="R16" s="98">
        <v>13.698630136986301</v>
      </c>
      <c r="S16" s="61">
        <v>33.42465753424657</v>
      </c>
      <c r="T16" s="61">
        <v>0</v>
      </c>
      <c r="U16" s="61">
        <v>0.13595890410958905</v>
      </c>
      <c r="V16" s="61">
        <v>0.64726027397260266</v>
      </c>
      <c r="W16" s="61">
        <v>9.4520547945205458</v>
      </c>
      <c r="X16" s="61">
        <v>45.205479452054789</v>
      </c>
      <c r="Y16" s="61">
        <v>24.554794520547944</v>
      </c>
      <c r="Z16" s="61">
        <v>3.6986301369863015</v>
      </c>
      <c r="AA16" s="61">
        <v>0.99315068493150671</v>
      </c>
      <c r="AB16" s="61">
        <v>1140.4109589041095</v>
      </c>
      <c r="AC16">
        <v>0.20308219178082187</v>
      </c>
      <c r="AD16" s="14">
        <v>57876.71232876712</v>
      </c>
      <c r="AE16" s="14">
        <v>1.3013698630136985</v>
      </c>
      <c r="AF16" s="14">
        <v>167.80821917808217</v>
      </c>
      <c r="AG16" s="14">
        <v>1.023972602739726</v>
      </c>
      <c r="AH16" s="14">
        <v>5.4794520547945202E-2</v>
      </c>
      <c r="AI16" s="14">
        <v>0</v>
      </c>
      <c r="AJ16" s="14">
        <v>0</v>
      </c>
      <c r="AK16" s="14">
        <v>0.90068493150684925</v>
      </c>
      <c r="AL16" s="14">
        <v>2.9760273972602738</v>
      </c>
      <c r="AM16" s="14">
        <v>3.3116438356164379</v>
      </c>
      <c r="AN16" s="14">
        <v>6.5410958904109586</v>
      </c>
      <c r="AO16">
        <v>5.5136986301369859</v>
      </c>
      <c r="AP16">
        <v>1.8595890410958902</v>
      </c>
      <c r="AQ16">
        <v>1.2876712328767121</v>
      </c>
      <c r="AR16">
        <v>3.6986301369863015</v>
      </c>
      <c r="AS16">
        <v>2.7636986301369864</v>
      </c>
      <c r="AT16">
        <v>4.3150684931506849</v>
      </c>
      <c r="AU16">
        <v>4.2465753424657526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7" spans="1:47" x14ac:dyDescent="0.25">
      <c r="A17">
        <v>17</v>
      </c>
      <c r="B17" s="62" t="s">
        <v>100</v>
      </c>
      <c r="C17" s="99"/>
      <c r="D17" s="99"/>
      <c r="E17" s="99">
        <v>77.099999999999994</v>
      </c>
      <c r="F17" s="100">
        <v>489.08296943231431</v>
      </c>
      <c r="G17" s="100">
        <v>77.292576419213958</v>
      </c>
      <c r="H17" s="100">
        <v>17.205240174672483</v>
      </c>
      <c r="I17" s="100">
        <v>4.8034934497816586</v>
      </c>
      <c r="J17" s="100">
        <v>0.61135371179039288</v>
      </c>
      <c r="K17" s="100">
        <v>0</v>
      </c>
      <c r="L17" s="100">
        <v>30.567685589519645</v>
      </c>
      <c r="M17" s="100">
        <v>18.820960698689952</v>
      </c>
      <c r="N17" s="100">
        <v>91.703056768558938</v>
      </c>
      <c r="O17" s="100">
        <v>925.7641921397377</v>
      </c>
      <c r="P17" s="100">
        <v>1253.2751091703053</v>
      </c>
      <c r="Q17" s="100">
        <v>427.94759825327498</v>
      </c>
      <c r="R17" s="100">
        <v>7.4235807860261991</v>
      </c>
      <c r="S17" s="100">
        <v>1.729257641921397</v>
      </c>
      <c r="T17" s="100">
        <v>0</v>
      </c>
      <c r="U17" s="100">
        <v>9.5196506550218316E-2</v>
      </c>
      <c r="V17" s="100">
        <v>1.0393013100436677</v>
      </c>
      <c r="W17" s="100">
        <v>3.9563318777292569</v>
      </c>
      <c r="X17" s="100">
        <v>32.882096069868986</v>
      </c>
      <c r="Y17" s="100">
        <v>7.8165938864628801</v>
      </c>
      <c r="Z17" s="100">
        <v>1.2183406113537116</v>
      </c>
      <c r="AA17" s="100">
        <v>1.3100436681222705E-2</v>
      </c>
      <c r="AB17" s="100">
        <v>0</v>
      </c>
      <c r="AC17">
        <v>3.7336244541484709E-2</v>
      </c>
      <c r="AD17" s="14">
        <v>0</v>
      </c>
      <c r="AE17" s="14">
        <v>0.96069868995633156</v>
      </c>
      <c r="AF17" s="14">
        <v>0</v>
      </c>
      <c r="AG17" s="14">
        <v>1.7248908296943228</v>
      </c>
      <c r="AH17" s="14">
        <v>6.9868995633187755E-2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18</v>
      </c>
      <c r="B18" s="62" t="s">
        <v>101</v>
      </c>
      <c r="C18" s="63"/>
      <c r="D18" s="63"/>
      <c r="E18" s="11">
        <v>12.4</v>
      </c>
      <c r="F18" s="61">
        <v>378.99543378995435</v>
      </c>
      <c r="G18" s="61">
        <v>10.970319634703197</v>
      </c>
      <c r="H18" s="61">
        <v>2.2260273972602742</v>
      </c>
      <c r="I18" s="61">
        <v>1.7465753424657535</v>
      </c>
      <c r="J18" s="61">
        <v>70.091324200913235</v>
      </c>
      <c r="K18" s="61">
        <v>14.954337899543379</v>
      </c>
      <c r="L18" s="61">
        <v>37.671232876712331</v>
      </c>
      <c r="M18" s="61">
        <v>4.2351598173515983</v>
      </c>
      <c r="N18" s="61">
        <v>133.56164383561645</v>
      </c>
      <c r="O18" s="61">
        <v>368.72146118721463</v>
      </c>
      <c r="P18" s="61">
        <v>449.77168949771692</v>
      </c>
      <c r="Q18" s="61">
        <v>3.4246575342465757</v>
      </c>
      <c r="R18" s="61">
        <v>3.3789954337899544</v>
      </c>
      <c r="S18" s="61">
        <v>0.54223744292237441</v>
      </c>
      <c r="T18" s="61">
        <v>0</v>
      </c>
      <c r="U18" s="61">
        <v>1.449771689497717E-2</v>
      </c>
      <c r="V18" s="61">
        <v>0.33904109589041098</v>
      </c>
      <c r="W18" s="61">
        <v>0.21461187214611874</v>
      </c>
      <c r="X18" s="61">
        <v>6.1073059360730593</v>
      </c>
      <c r="Y18" s="61">
        <v>1.1529680365296804</v>
      </c>
      <c r="Z18" s="61">
        <v>0.21803652968036533</v>
      </c>
      <c r="AA18" s="61">
        <v>3.1963470319634708E-2</v>
      </c>
      <c r="AB18" s="61">
        <v>35.616438356164387</v>
      </c>
      <c r="AC18">
        <v>1.0273972602739727E-2</v>
      </c>
      <c r="AD18" s="14">
        <v>0.60502283105022836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19</v>
      </c>
      <c r="B19" s="62" t="s">
        <v>102</v>
      </c>
      <c r="C19" s="63"/>
      <c r="D19" s="63"/>
      <c r="E19" s="11">
        <v>94.8</v>
      </c>
      <c r="F19" s="61">
        <v>326.92307692307674</v>
      </c>
      <c r="G19" s="61">
        <v>23.269230769230756</v>
      </c>
      <c r="H19" s="61">
        <v>6.1538461538461506</v>
      </c>
      <c r="I19" s="61">
        <v>11.153846153846148</v>
      </c>
      <c r="J19" s="61">
        <v>40.576923076923052</v>
      </c>
      <c r="K19" s="61">
        <v>19.230769230769219</v>
      </c>
      <c r="L19" s="61">
        <v>307.69230769230751</v>
      </c>
      <c r="M19" s="61">
        <v>7.1153846153846105</v>
      </c>
      <c r="N19" s="61">
        <v>346.15384615384596</v>
      </c>
      <c r="O19" s="61">
        <v>730.76923076923038</v>
      </c>
      <c r="P19" s="61">
        <v>5019.2307692307668</v>
      </c>
      <c r="Q19" s="61">
        <v>153.84615384615375</v>
      </c>
      <c r="R19" s="61">
        <v>6.1538461538461506</v>
      </c>
      <c r="S19" s="61">
        <v>1.0192307692307687</v>
      </c>
      <c r="T19" s="61">
        <v>0</v>
      </c>
      <c r="U19" s="61">
        <v>3.8461538461538446E-3</v>
      </c>
      <c r="V19" s="61">
        <v>0.86538461538461486</v>
      </c>
      <c r="W19" s="61">
        <v>1.8076923076923066</v>
      </c>
      <c r="X19" s="61">
        <v>8.673076923076918</v>
      </c>
      <c r="Y19" s="61">
        <v>3.9230769230769207</v>
      </c>
      <c r="Z19" s="61">
        <v>3.1346153846153828</v>
      </c>
      <c r="AA19" s="61">
        <v>0.46153846153846134</v>
      </c>
      <c r="AB19" s="61">
        <v>182.69230769230759</v>
      </c>
      <c r="AC19">
        <v>0</v>
      </c>
      <c r="AD19" s="14">
        <v>3846.1538461538439</v>
      </c>
      <c r="AE19" s="14">
        <v>2.3076923076923066</v>
      </c>
      <c r="AF19" s="14">
        <v>0</v>
      </c>
      <c r="AG19" s="14">
        <v>0.57692307692307665</v>
      </c>
      <c r="AH19" s="14">
        <v>1.1730769230769222</v>
      </c>
      <c r="AI19" s="14">
        <v>0</v>
      </c>
      <c r="AJ19" s="14">
        <v>0</v>
      </c>
      <c r="AK19" s="14">
        <v>0.19230769230769221</v>
      </c>
      <c r="AL19" s="14">
        <v>0.55769230769230738</v>
      </c>
      <c r="AM19" s="14">
        <v>0.84615384615384559</v>
      </c>
      <c r="AN19" s="14">
        <v>1.3653846153846145</v>
      </c>
      <c r="AO19">
        <v>1.2884615384615379</v>
      </c>
      <c r="AP19">
        <v>0.34615384615384592</v>
      </c>
      <c r="AQ19">
        <v>0.23076923076923067</v>
      </c>
      <c r="AR19">
        <v>0.82692307692307643</v>
      </c>
      <c r="AS19">
        <v>0.61538461538461509</v>
      </c>
      <c r="AT19">
        <v>1.0384615384615379</v>
      </c>
      <c r="AU19">
        <v>0.98076923076923017</v>
      </c>
    </row>
    <row r="20" spans="1:47" x14ac:dyDescent="0.25">
      <c r="A20">
        <v>20</v>
      </c>
      <c r="B20" s="62" t="s">
        <v>103</v>
      </c>
      <c r="C20" s="63"/>
      <c r="D20" s="63"/>
      <c r="E20" s="11">
        <v>91.4</v>
      </c>
      <c r="F20" s="61">
        <v>267.44186046511646</v>
      </c>
      <c r="G20" s="61">
        <v>33.255813953488392</v>
      </c>
      <c r="H20" s="61">
        <v>4.5348837209302353</v>
      </c>
      <c r="I20" s="61">
        <v>20.000000000000011</v>
      </c>
      <c r="J20" s="61">
        <v>16.627906976744196</v>
      </c>
      <c r="K20" s="61">
        <v>25.581395348837226</v>
      </c>
      <c r="L20" s="61">
        <v>1151.1627906976753</v>
      </c>
      <c r="M20" s="61">
        <v>31.511627906976763</v>
      </c>
      <c r="N20" s="61">
        <v>918.60465116279124</v>
      </c>
      <c r="O20" s="61">
        <v>569.76744186046551</v>
      </c>
      <c r="P20" s="61">
        <v>6488.3720930232603</v>
      </c>
      <c r="Q20" s="61">
        <v>918.60465116279124</v>
      </c>
      <c r="R20" s="61">
        <v>6.1627906976744233</v>
      </c>
      <c r="S20" s="61">
        <v>1.5116279069767451</v>
      </c>
      <c r="T20" s="61">
        <v>0</v>
      </c>
      <c r="U20" s="61">
        <v>1.1627906976744195E-2</v>
      </c>
      <c r="V20" s="61">
        <v>0.90697674418604712</v>
      </c>
      <c r="W20" s="61">
        <v>2.1976744186046524</v>
      </c>
      <c r="X20" s="61">
        <v>8.4186046511627968</v>
      </c>
      <c r="Y20" s="61">
        <v>0.75581395348837255</v>
      </c>
      <c r="Z20" s="61">
        <v>2.2674418604651176</v>
      </c>
      <c r="AA20" s="61">
        <v>2.2558139534883734</v>
      </c>
      <c r="AB20" s="61">
        <v>224.41860465116298</v>
      </c>
      <c r="AC20">
        <v>0</v>
      </c>
      <c r="AD20" s="14">
        <v>109069.76744186055</v>
      </c>
      <c r="AE20" s="14">
        <v>23.604651162790709</v>
      </c>
      <c r="AF20" s="14">
        <v>0</v>
      </c>
      <c r="AG20" s="14">
        <v>0.30232558139534904</v>
      </c>
      <c r="AH20" s="14">
        <v>1.604651162790699</v>
      </c>
      <c r="AI20" s="14">
        <v>0</v>
      </c>
      <c r="AJ20" s="14">
        <v>0</v>
      </c>
      <c r="AK20" s="14">
        <v>0.45348837209302356</v>
      </c>
      <c r="AL20" s="14">
        <v>1.4186046511627917</v>
      </c>
      <c r="AM20" s="14">
        <v>1.7093023255813962</v>
      </c>
      <c r="AN20" s="14">
        <v>2.5930232558139554</v>
      </c>
      <c r="AO20">
        <v>2.0232558139534893</v>
      </c>
      <c r="AP20">
        <v>0.61627906976744218</v>
      </c>
      <c r="AQ20">
        <v>0.40697674418604685</v>
      </c>
      <c r="AR20">
        <v>1.5000000000000009</v>
      </c>
      <c r="AS20">
        <v>1.2558139534883728</v>
      </c>
      <c r="AT20">
        <v>1.8720930232558153</v>
      </c>
      <c r="AU20">
        <v>1.8837209302325595</v>
      </c>
    </row>
    <row r="21" spans="1:47" x14ac:dyDescent="0.25">
      <c r="A21">
        <v>21</v>
      </c>
      <c r="B21" s="62" t="s">
        <v>104</v>
      </c>
      <c r="C21" s="63"/>
      <c r="D21" s="63"/>
      <c r="E21" s="11">
        <v>0</v>
      </c>
      <c r="F21" s="61">
        <v>884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>
        <v>0</v>
      </c>
      <c r="AD21" s="14">
        <v>0</v>
      </c>
      <c r="AE21" s="14">
        <v>39.200000000000003</v>
      </c>
      <c r="AF21" s="14">
        <v>0</v>
      </c>
      <c r="AG21" s="14">
        <v>17.399999999999999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22</v>
      </c>
      <c r="B22" s="62" t="s">
        <v>105</v>
      </c>
      <c r="C22" s="63"/>
      <c r="D22" s="63"/>
      <c r="E22" s="11">
        <v>85.6</v>
      </c>
      <c r="F22" s="61">
        <v>361.11111111111097</v>
      </c>
      <c r="G22" s="61">
        <v>1.8055555555555551</v>
      </c>
      <c r="H22" s="61">
        <v>1.1805555555555551</v>
      </c>
      <c r="I22" s="61">
        <v>1.319444444444444</v>
      </c>
      <c r="J22" s="61">
        <v>79.166666666666643</v>
      </c>
      <c r="K22" s="61">
        <v>16.666666666666661</v>
      </c>
      <c r="L22" s="61">
        <v>41.66666666666665</v>
      </c>
      <c r="M22" s="61">
        <v>0.83333333333333293</v>
      </c>
      <c r="N22" s="61">
        <v>34.722222222222207</v>
      </c>
      <c r="O22" s="61">
        <v>76.388888888888857</v>
      </c>
      <c r="P22" s="61">
        <v>743.05555555555532</v>
      </c>
      <c r="Q22" s="61">
        <v>6.944444444444442</v>
      </c>
      <c r="R22" s="61">
        <v>0.27777777777777768</v>
      </c>
      <c r="S22" s="61">
        <v>0.18749999999999992</v>
      </c>
      <c r="T22" s="61">
        <v>0</v>
      </c>
      <c r="U22" s="61">
        <v>0</v>
      </c>
      <c r="V22" s="61">
        <v>0.11805555555555551</v>
      </c>
      <c r="W22" s="61">
        <v>0.18055555555555547</v>
      </c>
      <c r="X22" s="61">
        <v>0.6319444444444442</v>
      </c>
      <c r="Y22" s="61">
        <v>0.42361111111111099</v>
      </c>
      <c r="Z22" s="61">
        <v>0.2847222222222221</v>
      </c>
      <c r="AA22" s="61">
        <v>2.0833333333333325E-2</v>
      </c>
      <c r="AB22" s="61">
        <v>23.611111111111104</v>
      </c>
      <c r="AC22">
        <v>0</v>
      </c>
      <c r="AD22" s="14">
        <v>374.99999999999989</v>
      </c>
      <c r="AE22" s="14">
        <v>1.2499999999999993</v>
      </c>
      <c r="AF22" s="14">
        <v>0</v>
      </c>
      <c r="AG22" s="14">
        <v>0.29861111111111094</v>
      </c>
      <c r="AH22" s="14">
        <v>6.2499999999999972E-2</v>
      </c>
      <c r="AI22" s="14">
        <v>0</v>
      </c>
      <c r="AJ22" s="14">
        <v>0</v>
      </c>
      <c r="AK22" s="14">
        <v>6.9444444444444415E-3</v>
      </c>
      <c r="AL22" s="14">
        <v>4.166666666666665E-2</v>
      </c>
      <c r="AM22" s="14">
        <v>4.166666666666665E-2</v>
      </c>
      <c r="AN22" s="14">
        <v>9.0277777777777735E-2</v>
      </c>
      <c r="AO22">
        <v>8.3333333333333301E-2</v>
      </c>
      <c r="AP22">
        <v>6.9444444444444415E-3</v>
      </c>
      <c r="AQ22">
        <v>6.9444444444444415E-3</v>
      </c>
      <c r="AR22">
        <v>4.166666666666665E-2</v>
      </c>
      <c r="AS22">
        <v>6.9444444444444415E-3</v>
      </c>
      <c r="AT22">
        <v>8.3333333333333301E-2</v>
      </c>
      <c r="AU22">
        <v>4.166666666666665E-2</v>
      </c>
    </row>
    <row r="23" spans="1:47" x14ac:dyDescent="0.25">
      <c r="A23">
        <v>23</v>
      </c>
      <c r="B23" s="62" t="s">
        <v>106</v>
      </c>
      <c r="C23" s="63"/>
      <c r="D23" s="63"/>
      <c r="E23" s="11">
        <v>84.2</v>
      </c>
      <c r="F23" s="61">
        <v>360.75949367088612</v>
      </c>
      <c r="G23" s="61">
        <v>4.6835443037974693</v>
      </c>
      <c r="H23" s="61">
        <v>2.0886075949367093</v>
      </c>
      <c r="I23" s="61">
        <v>1.5189873417721522</v>
      </c>
      <c r="J23" s="61">
        <v>76.582278481012665</v>
      </c>
      <c r="K23" s="61">
        <v>15.189873417721522</v>
      </c>
      <c r="L23" s="61">
        <v>37.974683544303808</v>
      </c>
      <c r="M23" s="61">
        <v>1.7721518987341776</v>
      </c>
      <c r="N23" s="61">
        <v>37.974683544303808</v>
      </c>
      <c r="O23" s="61">
        <v>75.949367088607616</v>
      </c>
      <c r="P23" s="61">
        <v>487.34177215189885</v>
      </c>
      <c r="Q23" s="61">
        <v>6.3291139240506347</v>
      </c>
      <c r="R23" s="61">
        <v>1.0126582278481016</v>
      </c>
      <c r="S23" s="61">
        <v>0.36075949367088617</v>
      </c>
      <c r="T23" s="61">
        <v>0</v>
      </c>
      <c r="U23" s="61">
        <v>6.3291139240506341E-4</v>
      </c>
      <c r="V23" s="61">
        <v>0.23417721518987347</v>
      </c>
      <c r="W23" s="61">
        <v>0.259493670886076</v>
      </c>
      <c r="X23" s="61">
        <v>2.6455696202531649</v>
      </c>
      <c r="Y23" s="61">
        <v>0.78481012658227856</v>
      </c>
      <c r="Z23" s="61">
        <v>0.32911392405063294</v>
      </c>
      <c r="AA23" s="61">
        <v>3.7974683544303806E-2</v>
      </c>
      <c r="AB23" s="61">
        <v>37.974683544303808</v>
      </c>
      <c r="AC23">
        <v>0</v>
      </c>
      <c r="AD23" s="14">
        <v>341.77215189873425</v>
      </c>
      <c r="AE23" s="14">
        <v>3.6075949367088613</v>
      </c>
      <c r="AF23" s="14">
        <v>0</v>
      </c>
      <c r="AG23" s="14">
        <v>0.55696202531645578</v>
      </c>
      <c r="AH23" s="14">
        <v>0.36708860759493678</v>
      </c>
      <c r="AI23" s="14">
        <v>0</v>
      </c>
      <c r="AJ23" s="14">
        <v>0</v>
      </c>
      <c r="AK23" s="14">
        <v>1.8987341772151903E-2</v>
      </c>
      <c r="AL23" s="14">
        <v>0.12658227848101269</v>
      </c>
      <c r="AM23" s="14">
        <v>0.14556962025316458</v>
      </c>
      <c r="AN23" s="14">
        <v>0.27848101265822789</v>
      </c>
      <c r="AO23">
        <v>8.2278481012658236E-2</v>
      </c>
      <c r="AP23">
        <v>7.5949367088607611E-2</v>
      </c>
      <c r="AQ23">
        <v>5.0632911392405076E-2</v>
      </c>
      <c r="AR23">
        <v>0.16455696202531647</v>
      </c>
      <c r="AS23">
        <v>5.6962025316455701E-2</v>
      </c>
      <c r="AT23">
        <v>0.19620253164556964</v>
      </c>
      <c r="AU23">
        <v>0.23417721518987347</v>
      </c>
    </row>
    <row r="24" spans="1:47" x14ac:dyDescent="0.25">
      <c r="A24">
        <v>24</v>
      </c>
      <c r="B24" s="62" t="s">
        <v>97</v>
      </c>
      <c r="C24" s="63"/>
      <c r="D24" s="63"/>
      <c r="E24" s="11">
        <v>12.9</v>
      </c>
      <c r="F24" s="61">
        <v>413.31802525832381</v>
      </c>
      <c r="G24" s="61">
        <v>7.5889781859931116</v>
      </c>
      <c r="H24" s="61">
        <v>0.66590126291618834</v>
      </c>
      <c r="I24" s="61">
        <v>0.66590126291618834</v>
      </c>
      <c r="J24" s="61">
        <v>91.044776119402997</v>
      </c>
      <c r="K24" s="61">
        <v>0</v>
      </c>
      <c r="L24" s="61">
        <v>10.332950631458095</v>
      </c>
      <c r="M24" s="61">
        <v>0.91848450057405295</v>
      </c>
      <c r="N24" s="61">
        <v>40.183696900114811</v>
      </c>
      <c r="O24" s="61">
        <v>123.99540757749715</v>
      </c>
      <c r="P24" s="61">
        <v>98.737083811710676</v>
      </c>
      <c r="Q24" s="61">
        <v>1.1481056257175661</v>
      </c>
      <c r="R24" s="61">
        <v>1.3318025258323767</v>
      </c>
      <c r="S24" s="61">
        <v>0.12629161882893228</v>
      </c>
      <c r="T24" s="61">
        <v>0</v>
      </c>
      <c r="U24" s="61">
        <v>0</v>
      </c>
      <c r="V24" s="61">
        <v>8.0367393800229642E-2</v>
      </c>
      <c r="W24" s="61">
        <v>5.5109070034443174E-2</v>
      </c>
      <c r="X24" s="61">
        <v>1.8369690011481059</v>
      </c>
      <c r="Y24" s="61">
        <v>1.5384615384615388</v>
      </c>
      <c r="Z24" s="61">
        <v>0.16647531572904709</v>
      </c>
      <c r="AA24" s="61">
        <v>1.0332950631458095E-2</v>
      </c>
      <c r="AB24" s="61">
        <v>0</v>
      </c>
      <c r="AC24">
        <v>0</v>
      </c>
      <c r="AD24" s="14">
        <v>0</v>
      </c>
      <c r="AE24" s="14">
        <v>0</v>
      </c>
      <c r="AF24" s="14">
        <v>0</v>
      </c>
      <c r="AG24" s="14">
        <v>0.14695752009184845</v>
      </c>
      <c r="AH24" s="14">
        <v>3.0998851894374284E-2</v>
      </c>
      <c r="AI24" s="14">
        <v>0</v>
      </c>
      <c r="AJ24" s="14">
        <v>0</v>
      </c>
      <c r="AK24" s="14">
        <v>8.8404133180252586E-2</v>
      </c>
      <c r="AL24" s="14">
        <v>0.27095292766934559</v>
      </c>
      <c r="AM24" s="14">
        <v>0.32721010332950634</v>
      </c>
      <c r="AN24" s="14">
        <v>0.62686567164179108</v>
      </c>
      <c r="AO24">
        <v>0.27439724454649828</v>
      </c>
      <c r="AP24">
        <v>0.17795637198622274</v>
      </c>
      <c r="AQ24">
        <v>0.15499425947187143</v>
      </c>
      <c r="AR24">
        <v>0.40528128587830087</v>
      </c>
      <c r="AS24">
        <v>0.2537313432835821</v>
      </c>
      <c r="AT24">
        <v>0.46268656716417916</v>
      </c>
      <c r="AU24">
        <v>0.63260619977037891</v>
      </c>
    </row>
    <row r="25" spans="1:47" x14ac:dyDescent="0.25">
      <c r="A25">
        <v>25</v>
      </c>
      <c r="B25" s="62" t="s">
        <v>108</v>
      </c>
      <c r="C25" s="37"/>
      <c r="D25" s="37"/>
      <c r="E25" s="11">
        <v>85.1</v>
      </c>
      <c r="F25" s="61">
        <v>456.37583892617431</v>
      </c>
      <c r="G25" s="61">
        <v>47.38255033557045</v>
      </c>
      <c r="H25" s="61">
        <v>16.577181208053688</v>
      </c>
      <c r="I25" s="61">
        <v>9.5302013422818757</v>
      </c>
      <c r="J25" s="61">
        <v>26.241610738255023</v>
      </c>
      <c r="K25" s="61">
        <v>0</v>
      </c>
      <c r="L25" s="61">
        <v>302.01342281879187</v>
      </c>
      <c r="M25" s="61">
        <v>44.96644295302012</v>
      </c>
      <c r="N25" s="61">
        <v>362.41610738255019</v>
      </c>
      <c r="O25" s="61">
        <v>932.8859060402682</v>
      </c>
      <c r="P25" s="61">
        <v>1536.9127516778517</v>
      </c>
      <c r="Q25" s="61">
        <v>751.67785234899304</v>
      </c>
      <c r="R25" s="61">
        <v>610.73825503355681</v>
      </c>
      <c r="S25" s="61">
        <v>29.932885906040259</v>
      </c>
      <c r="T25" s="61">
        <v>3.0201342281879184</v>
      </c>
      <c r="U25" s="61">
        <v>0.2402684563758388</v>
      </c>
      <c r="V25" s="61">
        <v>1.0067114093959728</v>
      </c>
      <c r="W25" s="61">
        <v>1.1140939597315431</v>
      </c>
      <c r="X25" s="61">
        <v>8.3221476510067092</v>
      </c>
      <c r="Y25" s="61">
        <v>1.2080536912751672</v>
      </c>
      <c r="Z25" s="61">
        <v>0.63758389261744941</v>
      </c>
      <c r="AA25" s="61">
        <v>6.0402684563758371E-2</v>
      </c>
      <c r="AB25" s="61">
        <v>543.62416107382523</v>
      </c>
      <c r="AC25">
        <v>0.12818791946308722</v>
      </c>
      <c r="AD25" s="14">
        <v>2013.4228187919455</v>
      </c>
      <c r="AE25" s="14">
        <v>5.7046979865771794</v>
      </c>
      <c r="AF25" s="14">
        <v>6.7114093959731518</v>
      </c>
      <c r="AG25" s="14">
        <v>0.32885906040268448</v>
      </c>
      <c r="AH25" s="14">
        <v>0.2483221476510066</v>
      </c>
      <c r="AI25" s="14">
        <v>1.416107382550335</v>
      </c>
      <c r="AJ25" s="14">
        <v>1.5302013422818788</v>
      </c>
      <c r="AK25" s="14">
        <v>0.53020134228187898</v>
      </c>
      <c r="AL25" s="14">
        <v>2.0402684563758382</v>
      </c>
      <c r="AM25" s="14">
        <v>2.0604026845637575</v>
      </c>
      <c r="AN25" s="14">
        <v>3.3355704697986566</v>
      </c>
      <c r="AO25">
        <v>3.5436241610738244</v>
      </c>
      <c r="AP25">
        <v>1.0671140939597312</v>
      </c>
      <c r="AQ25">
        <v>0.62416107382550312</v>
      </c>
      <c r="AR25">
        <v>1.6979865771812073</v>
      </c>
      <c r="AS25">
        <v>1.5167785234899323</v>
      </c>
      <c r="AT25">
        <v>2.0671140939597308</v>
      </c>
      <c r="AU25">
        <v>3.4563758389261734</v>
      </c>
    </row>
    <row r="26" spans="1:47" x14ac:dyDescent="0.25">
      <c r="B26" s="134" t="s">
        <v>109</v>
      </c>
      <c r="C26" s="37"/>
      <c r="D26" s="37"/>
      <c r="E26" s="11">
        <v>75.5</v>
      </c>
      <c r="F26" s="61">
        <v>502.0408163265306</v>
      </c>
      <c r="G26" s="61">
        <v>80.816326530612244</v>
      </c>
      <c r="H26" s="61">
        <v>17.346938775510203</v>
      </c>
      <c r="I26" s="61">
        <v>5.4285714285714288</v>
      </c>
      <c r="J26" s="61">
        <v>0</v>
      </c>
      <c r="K26" s="61">
        <v>0</v>
      </c>
      <c r="L26" s="61">
        <v>12.244897959183673</v>
      </c>
      <c r="M26" s="61">
        <v>18.408163265306122</v>
      </c>
      <c r="N26" s="61">
        <v>89.795918367346943</v>
      </c>
      <c r="O26" s="61">
        <v>759.18367346938783</v>
      </c>
      <c r="P26" s="61">
        <v>1093.8775510204082</v>
      </c>
      <c r="Q26" s="61">
        <v>232.65306122448979</v>
      </c>
      <c r="R26" s="61">
        <v>3.0204081632653064</v>
      </c>
      <c r="S26" s="61">
        <v>1.346938775510204</v>
      </c>
      <c r="T26" s="61">
        <v>0</v>
      </c>
      <c r="U26" s="61">
        <v>5.6734693877551021E-2</v>
      </c>
      <c r="V26" s="61">
        <v>1.6979591836734693</v>
      </c>
      <c r="W26" s="61">
        <v>1.2653061224489794</v>
      </c>
      <c r="X26" s="61">
        <v>14.040816326530612</v>
      </c>
      <c r="Y26" s="61">
        <v>3.1428571428571432</v>
      </c>
      <c r="Z26" s="61">
        <v>2.5714285714285712</v>
      </c>
      <c r="AA26" s="61">
        <v>0.10204081632653061</v>
      </c>
      <c r="AB26" s="61">
        <v>0</v>
      </c>
      <c r="AC26">
        <v>3.1020408163265306E-3</v>
      </c>
      <c r="AD26" s="14">
        <v>216.32653061224491</v>
      </c>
      <c r="AE26" s="14">
        <v>0</v>
      </c>
      <c r="AF26" s="14">
        <v>0</v>
      </c>
      <c r="AG26" s="14">
        <v>2.0816326530612246</v>
      </c>
      <c r="AH26" s="14">
        <v>0.28571428571428575</v>
      </c>
      <c r="AI26" s="14">
        <v>0</v>
      </c>
      <c r="AJ26" s="14">
        <v>0</v>
      </c>
      <c r="AK26" s="14">
        <v>1.1265306122448981</v>
      </c>
      <c r="AL26" s="14">
        <v>3.4612244897959181</v>
      </c>
      <c r="AM26" s="14">
        <v>4.1632653061224492</v>
      </c>
      <c r="AN26" s="14">
        <v>6.8571428571428577</v>
      </c>
      <c r="AO26">
        <v>6.9387755102040813</v>
      </c>
      <c r="AP26">
        <v>2.1918367346938776</v>
      </c>
      <c r="AQ26">
        <v>1.2448979591836735</v>
      </c>
      <c r="AR26">
        <v>3.3959183673469386</v>
      </c>
      <c r="AS26">
        <v>3.0857142857142859</v>
      </c>
      <c r="AT26">
        <v>4.2448979591836737</v>
      </c>
      <c r="AU26">
        <v>5.1836734693877551</v>
      </c>
    </row>
    <row r="27" spans="1:47" x14ac:dyDescent="0.25">
      <c r="B27" s="134"/>
      <c r="C27" s="37"/>
      <c r="D27" s="37"/>
      <c r="E27" s="1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7" x14ac:dyDescent="0.25">
      <c r="B28" s="134"/>
      <c r="C28" s="37"/>
      <c r="D28" s="37"/>
      <c r="E28" s="1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7" x14ac:dyDescent="0.25">
      <c r="B29" s="134"/>
      <c r="C29" s="37"/>
      <c r="D29" s="37"/>
      <c r="E29" s="1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7" x14ac:dyDescent="0.25">
      <c r="B30" s="134"/>
      <c r="C30" s="37"/>
      <c r="D30" s="37"/>
      <c r="E30" s="1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7" x14ac:dyDescent="0.25">
      <c r="B31" s="134"/>
      <c r="C31" s="37"/>
      <c r="D31" s="37"/>
      <c r="E31" s="1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7" ht="23.25" x14ac:dyDescent="0.35">
      <c r="C32" s="3"/>
      <c r="D32" s="3"/>
      <c r="E32" s="3"/>
      <c r="F32" s="3"/>
      <c r="G32" s="128" t="s">
        <v>14</v>
      </c>
      <c r="H32" s="128"/>
      <c r="I32" s="128"/>
      <c r="J32" s="128"/>
      <c r="K32" s="128"/>
      <c r="L32" s="128"/>
      <c r="M32" s="128"/>
      <c r="N32" s="128"/>
      <c r="O32" s="3"/>
      <c r="P32" s="3"/>
      <c r="Q32" s="3"/>
      <c r="R32" s="3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72" s="120" customFormat="1" x14ac:dyDescent="0.25">
      <c r="B33" s="121" t="s">
        <v>16</v>
      </c>
      <c r="C33" s="122" t="s">
        <v>18</v>
      </c>
      <c r="D33" s="123" t="s">
        <v>17</v>
      </c>
      <c r="E33" s="124" t="s">
        <v>10</v>
      </c>
      <c r="F33" s="125" t="s">
        <v>11</v>
      </c>
      <c r="G33" s="110" t="s">
        <v>2</v>
      </c>
      <c r="H33" s="110" t="s">
        <v>3</v>
      </c>
      <c r="I33" s="110" t="s">
        <v>28</v>
      </c>
      <c r="J33" s="110" t="s">
        <v>55</v>
      </c>
      <c r="K33" s="110" t="s">
        <v>4</v>
      </c>
      <c r="L33" s="110" t="s">
        <v>5</v>
      </c>
      <c r="M33" s="110" t="s">
        <v>66</v>
      </c>
      <c r="N33" s="110" t="s">
        <v>67</v>
      </c>
      <c r="O33" s="110" t="s">
        <v>68</v>
      </c>
      <c r="P33" s="110" t="s">
        <v>69</v>
      </c>
      <c r="Q33" s="110" t="s">
        <v>70</v>
      </c>
      <c r="R33" s="110" t="s">
        <v>71</v>
      </c>
      <c r="S33" s="111" t="s">
        <v>26</v>
      </c>
      <c r="T33" s="111" t="s">
        <v>27</v>
      </c>
      <c r="U33" s="111" t="s">
        <v>72</v>
      </c>
      <c r="V33" s="112" t="s">
        <v>56</v>
      </c>
      <c r="W33" s="112" t="s">
        <v>57</v>
      </c>
      <c r="X33" s="113" t="s">
        <v>48</v>
      </c>
      <c r="Y33" s="114" t="s">
        <v>58</v>
      </c>
      <c r="Z33" s="114" t="s">
        <v>73</v>
      </c>
      <c r="AA33" s="113" t="s">
        <v>74</v>
      </c>
      <c r="AB33" s="113" t="s">
        <v>49</v>
      </c>
      <c r="AC33" s="108" t="s">
        <v>75</v>
      </c>
      <c r="AD33" s="115" t="s">
        <v>76</v>
      </c>
      <c r="AE33" s="115" t="s">
        <v>77</v>
      </c>
      <c r="AF33" s="115" t="s">
        <v>78</v>
      </c>
      <c r="AG33" s="115" t="s">
        <v>79</v>
      </c>
      <c r="AH33" s="116">
        <v>0.75208333333333333</v>
      </c>
      <c r="AI33" s="115" t="s">
        <v>80</v>
      </c>
      <c r="AJ33" s="117" t="s">
        <v>81</v>
      </c>
      <c r="AK33" s="115" t="s">
        <v>54</v>
      </c>
      <c r="AL33" s="115" t="s">
        <v>59</v>
      </c>
      <c r="AM33" s="118" t="s">
        <v>60</v>
      </c>
      <c r="AN33" s="119" t="s">
        <v>61</v>
      </c>
      <c r="AO33" s="108" t="s">
        <v>50</v>
      </c>
      <c r="AP33" s="108" t="s">
        <v>51</v>
      </c>
      <c r="AQ33" s="108" t="s">
        <v>62</v>
      </c>
      <c r="AR33" s="108" t="s">
        <v>63</v>
      </c>
      <c r="AS33" s="108" t="s">
        <v>64</v>
      </c>
      <c r="AT33" s="108" t="s">
        <v>65</v>
      </c>
      <c r="AU33" s="108" t="s">
        <v>53</v>
      </c>
    </row>
    <row r="34" spans="1:72" s="14" customFormat="1" x14ac:dyDescent="0.25">
      <c r="A34">
        <v>23</v>
      </c>
      <c r="B34" s="62" t="s">
        <v>86</v>
      </c>
      <c r="C34" s="11">
        <v>100</v>
      </c>
      <c r="D34" s="11">
        <f>E4*1</f>
        <v>74.599999999999994</v>
      </c>
      <c r="E34" s="11">
        <f>C34*(100-D34)/100</f>
        <v>25.400000000000006</v>
      </c>
      <c r="F34" s="13">
        <f>E34*F4/100</f>
        <v>155.00000000000003</v>
      </c>
      <c r="G34" s="13">
        <f>E34*G4/100</f>
        <v>12.6</v>
      </c>
      <c r="H34" s="13">
        <f>E34*H4/100</f>
        <v>10.6</v>
      </c>
      <c r="I34" s="13">
        <f>E34*I4/100</f>
        <v>1.08</v>
      </c>
      <c r="J34" s="13">
        <f>E34*J4/100</f>
        <v>1.1200000000000001</v>
      </c>
      <c r="K34" s="13">
        <f>E34*K4/100</f>
        <v>0</v>
      </c>
      <c r="L34" s="13">
        <f>E34*L4/100</f>
        <v>50</v>
      </c>
      <c r="M34" s="13">
        <f>E34*M4/100</f>
        <v>1.19</v>
      </c>
      <c r="N34" s="13">
        <f>E34*N4/100</f>
        <v>10.000000000000002</v>
      </c>
      <c r="O34" s="13">
        <f>E34*O4/100</f>
        <v>172</v>
      </c>
      <c r="P34" s="13">
        <f>E34*P4/100</f>
        <v>126.00000000000001</v>
      </c>
      <c r="Q34" s="13">
        <f>E34*Q4/100</f>
        <v>124.00000000000001</v>
      </c>
      <c r="R34" s="13">
        <f>E34*R4/100</f>
        <v>1.05</v>
      </c>
      <c r="S34" s="13">
        <f>E34*S4/100</f>
        <v>1.2999999999999998E-2</v>
      </c>
      <c r="T34" s="13">
        <f>E34*T4/100</f>
        <v>0</v>
      </c>
      <c r="U34" s="13">
        <f>E34*U4/100</f>
        <v>3.0800000000000004E-2</v>
      </c>
      <c r="V34" s="71">
        <f>E34*V4/100</f>
        <v>6.6000000000000017E-2</v>
      </c>
      <c r="W34" s="13">
        <f>E34*W4/100</f>
        <v>0.51300000000000001</v>
      </c>
      <c r="X34" s="13">
        <f>E34*X4/100</f>
        <v>6.4000000000000001E-2</v>
      </c>
      <c r="Y34" s="13">
        <f>E34*Y4/100</f>
        <v>1.3999999999999997</v>
      </c>
      <c r="Z34" s="13">
        <f>E34*Z4/100</f>
        <v>0.121</v>
      </c>
      <c r="AA34" s="13">
        <f>E34*AA4/100</f>
        <v>4.3999999999999997E-2</v>
      </c>
      <c r="AB34" s="13">
        <f>E34*AB4/100</f>
        <v>293.99999999999994</v>
      </c>
      <c r="AC34" s="13">
        <f>E34*AC4/100</f>
        <v>1.1100000000000001E-3</v>
      </c>
      <c r="AD34" s="13">
        <f>E34*AD4/100</f>
        <v>520</v>
      </c>
      <c r="AE34" s="13">
        <f>E34*AE4/100</f>
        <v>1.03</v>
      </c>
      <c r="AF34" s="13">
        <f>E34*AF4/100</f>
        <v>87</v>
      </c>
      <c r="AG34" s="13">
        <f>E34*AG4/100</f>
        <v>1.19</v>
      </c>
      <c r="AH34" s="13">
        <f>E34*AH4/100</f>
        <v>3.5000000000000003E-2</v>
      </c>
      <c r="AI34" s="13">
        <f>E34*AI4/100</f>
        <v>5.0000000000000001E-3</v>
      </c>
      <c r="AJ34" s="13">
        <f>E34*AJ4/100</f>
        <v>3.7999999999999999E-2</v>
      </c>
      <c r="AK34" s="13">
        <f>E34*AK4/100</f>
        <v>0.15300000000000002</v>
      </c>
      <c r="AL34" s="13">
        <f>E34*AL4/100</f>
        <v>0.60399999999999998</v>
      </c>
      <c r="AM34" s="13">
        <f>E34*AM4/100</f>
        <v>0.68600000000000005</v>
      </c>
      <c r="AN34" s="13">
        <f>E34*AN4/100</f>
        <v>1.08</v>
      </c>
      <c r="AO34" s="13">
        <f>E34*AO4/100</f>
        <v>0.90399999999999991</v>
      </c>
      <c r="AP34" s="13">
        <f>E34*AP4/100</f>
        <v>0.39200000000000002</v>
      </c>
      <c r="AQ34" s="13">
        <f>E34*AQ4/100</f>
        <v>0.29199999999999998</v>
      </c>
      <c r="AR34" s="13">
        <f>E34*AR4/100</f>
        <v>0.66800000000000015</v>
      </c>
      <c r="AS34" s="13">
        <f>E34*AS4/100</f>
        <v>0.51300000000000001</v>
      </c>
      <c r="AT34" s="13">
        <f>E34*AT4/100</f>
        <v>0.76700000000000002</v>
      </c>
      <c r="AU34" s="13">
        <f>E34*AU4/100</f>
        <v>0.755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16" customFormat="1" x14ac:dyDescent="0.25">
      <c r="A35">
        <v>24</v>
      </c>
      <c r="B35" s="62" t="s">
        <v>87</v>
      </c>
      <c r="C35" s="17">
        <v>10</v>
      </c>
      <c r="D35" s="11">
        <f>E5*1</f>
        <v>81.599999999999994</v>
      </c>
      <c r="E35" s="17">
        <f t="shared" ref="E35:E61" si="0">C35*(100-D35)/100</f>
        <v>1.8400000000000005</v>
      </c>
      <c r="F35" s="66">
        <f>E35*F5/100</f>
        <v>4.3000000000000007</v>
      </c>
      <c r="G35" s="66">
        <f>E35*G5/100</f>
        <v>0.16800000000000001</v>
      </c>
      <c r="H35" s="66">
        <f>E35*H5/100</f>
        <v>5.6000000000000008E-2</v>
      </c>
      <c r="I35" s="13">
        <f>E35*I5/100</f>
        <v>0.66099999999999992</v>
      </c>
      <c r="J35" s="66">
        <f>E35*J5/100</f>
        <v>0.82699999999999985</v>
      </c>
      <c r="K35" s="66">
        <f>E35*K5/100</f>
        <v>0.13</v>
      </c>
      <c r="L35" s="66">
        <f>E35*L5/100</f>
        <v>16.8</v>
      </c>
      <c r="M35" s="66">
        <f>E35*M5/100</f>
        <v>0.28500000000000003</v>
      </c>
      <c r="N35" s="66">
        <f>E35*N5/100</f>
        <v>12.1</v>
      </c>
      <c r="O35" s="66">
        <f>E35*O5/100</f>
        <v>4.2</v>
      </c>
      <c r="P35" s="66">
        <f>E35*P5/100</f>
        <v>8.9</v>
      </c>
      <c r="Q35" s="66">
        <f>E35*Q5/100</f>
        <v>23.3</v>
      </c>
      <c r="R35" s="66">
        <f>E35*R5/100</f>
        <v>0.12299999999999998</v>
      </c>
      <c r="S35" s="67">
        <f>E35*S5/100</f>
        <v>1.3000000000000001E-2</v>
      </c>
      <c r="T35" s="67">
        <f>E35*T5/100</f>
        <v>1.9</v>
      </c>
      <c r="U35" s="13">
        <f>E35*U5/100</f>
        <v>7.0000000000000007E-5</v>
      </c>
      <c r="V35" s="71">
        <f>E35*V5/100</f>
        <v>5.0000000000000001E-3</v>
      </c>
      <c r="W35" s="67">
        <f>E35*W5/100</f>
        <v>1.5000000000000003E-2</v>
      </c>
      <c r="X35" s="67">
        <f>E35*X5/100</f>
        <v>4.7E-2</v>
      </c>
      <c r="Y35" s="67">
        <f>E35*Y5/100</f>
        <v>6.4200000000000007E-2</v>
      </c>
      <c r="Z35" s="67">
        <f>E35*Z5/100</f>
        <v>2.0000000000000001E-4</v>
      </c>
      <c r="AA35" s="67">
        <f>E35*AA5/100</f>
        <v>1.7999999999999999E-2</v>
      </c>
      <c r="AB35" s="67">
        <f>E35*AB5/100</f>
        <v>1.28</v>
      </c>
      <c r="AC35" s="13">
        <f>E35*AC5/100</f>
        <v>0</v>
      </c>
      <c r="AD35" s="13">
        <f>E35*AD5/100</f>
        <v>11.599999999999998</v>
      </c>
      <c r="AE35" s="13">
        <f>E35*AE5/100</f>
        <v>8.6999999999999994E-2</v>
      </c>
      <c r="AF35" s="13">
        <f>E35*AF5/100</f>
        <v>0</v>
      </c>
      <c r="AG35" s="13">
        <f>E35*AG5/100</f>
        <v>2E-3</v>
      </c>
      <c r="AH35" s="13">
        <f>E35*AH5/100</f>
        <v>4.0000000000000002E-4</v>
      </c>
      <c r="AI35" s="13">
        <f>E35*AI5/100</f>
        <v>4.0000000000000002E-4</v>
      </c>
      <c r="AJ35" s="13">
        <f>E35*AJ5/100</f>
        <v>0</v>
      </c>
      <c r="AK35" s="13">
        <f>E35*AK5/100</f>
        <v>4.8000000000000004E-3</v>
      </c>
      <c r="AL35" s="13">
        <f>E35*AL5/100</f>
        <v>5.5000000000000005E-3</v>
      </c>
      <c r="AM35" s="13">
        <f>E35*AM5/100</f>
        <v>7.6E-3</v>
      </c>
      <c r="AN35" s="13">
        <f>E35*AN5/100</f>
        <v>8.3000000000000001E-3</v>
      </c>
      <c r="AO35" s="13">
        <f>E35*AO5/100</f>
        <v>8.199999999999999E-3</v>
      </c>
      <c r="AP35" s="13">
        <f>E35*AP5/100</f>
        <v>2.5000000000000001E-3</v>
      </c>
      <c r="AQ35" s="13">
        <f>E35*AQ5/100</f>
        <v>9.7999999999999997E-3</v>
      </c>
      <c r="AR35" s="13">
        <f>E35*AR5/100</f>
        <v>4.3E-3</v>
      </c>
      <c r="AS35" s="13">
        <f>E35*AS5/100</f>
        <v>2.5999999999999999E-3</v>
      </c>
      <c r="AT35" s="13">
        <f>E35*AT5/100</f>
        <v>7.1999999999999998E-3</v>
      </c>
      <c r="AU35" s="13">
        <f>E35*AU5/100</f>
        <v>6.5000000000000006E-3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2" s="18" customFormat="1" x14ac:dyDescent="0.25">
      <c r="A36">
        <v>25</v>
      </c>
      <c r="B36" s="62" t="s">
        <v>88</v>
      </c>
      <c r="C36" s="19">
        <v>10</v>
      </c>
      <c r="D36" s="11">
        <f>E6*1</f>
        <v>0</v>
      </c>
      <c r="E36" s="19">
        <f t="shared" si="0"/>
        <v>10</v>
      </c>
      <c r="F36" s="68">
        <f>E36*F6/100</f>
        <v>90.2</v>
      </c>
      <c r="G36" s="68">
        <f>E36*G6/100</f>
        <v>0</v>
      </c>
      <c r="H36" s="68">
        <f>E36*H6/100</f>
        <v>10</v>
      </c>
      <c r="I36" s="13">
        <f>E36*I6/100</f>
        <v>0</v>
      </c>
      <c r="J36" s="68">
        <f>E36*J6/100</f>
        <v>0</v>
      </c>
      <c r="K36" s="68">
        <f>E36*K6/100</f>
        <v>0</v>
      </c>
      <c r="L36" s="68">
        <f>E36*L6/100</f>
        <v>0</v>
      </c>
      <c r="M36" s="68">
        <f>E36*M6/100</f>
        <v>0</v>
      </c>
      <c r="N36" s="68">
        <f>E36*N6/100</f>
        <v>0</v>
      </c>
      <c r="O36" s="68">
        <f>E36*O6/100</f>
        <v>0</v>
      </c>
      <c r="P36" s="68">
        <f>E36*P6/100</f>
        <v>0</v>
      </c>
      <c r="Q36" s="68">
        <f>E36*Q6/100</f>
        <v>0</v>
      </c>
      <c r="R36" s="69">
        <f>E36*R6/100</f>
        <v>0</v>
      </c>
      <c r="S36" s="69">
        <f>E36*S6/100</f>
        <v>0</v>
      </c>
      <c r="T36" s="69">
        <f>E36*T6/100</f>
        <v>0</v>
      </c>
      <c r="U36" s="13">
        <f>E36*U6/100</f>
        <v>0</v>
      </c>
      <c r="V36" s="71">
        <f>E36*V6/100</f>
        <v>0</v>
      </c>
      <c r="W36" s="69">
        <f>E36*W6/100</f>
        <v>0</v>
      </c>
      <c r="X36" s="69">
        <f>E36*X6/100</f>
        <v>0</v>
      </c>
      <c r="Y36" s="69">
        <f>E36*Y6/100</f>
        <v>0</v>
      </c>
      <c r="Z36" s="69">
        <f>E36*Z6/100</f>
        <v>0</v>
      </c>
      <c r="AA36" s="69">
        <f>E36*AA6/100</f>
        <v>0</v>
      </c>
      <c r="AB36" s="69">
        <f>E36*AB6/100</f>
        <v>0</v>
      </c>
      <c r="AC36" s="13">
        <f>E36*AC6/100</f>
        <v>0</v>
      </c>
      <c r="AD36" s="13">
        <f>E36*AD6/100</f>
        <v>10000</v>
      </c>
      <c r="AE36" s="13">
        <f>E36*AE6/100</f>
        <v>0</v>
      </c>
      <c r="AF36" s="13">
        <f>E36*AF6/100</f>
        <v>1000</v>
      </c>
      <c r="AG36" s="13">
        <f>E36*AG6/100</f>
        <v>9.3500000000000014E-2</v>
      </c>
      <c r="AH36" s="13">
        <f>E36*AH6/100</f>
        <v>9.3500000000000014E-2</v>
      </c>
      <c r="AI36" s="13">
        <f>E36*AI6/100</f>
        <v>0.69</v>
      </c>
      <c r="AJ36" s="13">
        <f>E36*AJ6/100</f>
        <v>1.1000000000000001</v>
      </c>
      <c r="AK36" s="13">
        <f>E36*AK6/100</f>
        <v>0</v>
      </c>
      <c r="AL36" s="13">
        <f>E36*AL6/100</f>
        <v>0</v>
      </c>
      <c r="AM36" s="13">
        <f>E36*AM6/100</f>
        <v>0</v>
      </c>
      <c r="AN36" s="13">
        <f>E36*AN6/100</f>
        <v>0</v>
      </c>
      <c r="AO36" s="13">
        <f>E36*AO6/100</f>
        <v>0</v>
      </c>
      <c r="AP36" s="13">
        <f>E36*AP6/100</f>
        <v>0</v>
      </c>
      <c r="AQ36" s="13">
        <f>E36*AQ6/100</f>
        <v>0</v>
      </c>
      <c r="AR36" s="13">
        <f>E36*AR6/100</f>
        <v>0</v>
      </c>
      <c r="AS36" s="13">
        <f>E36*AS6/100</f>
        <v>0</v>
      </c>
      <c r="AT36" s="13">
        <f>E36*AT6/100</f>
        <v>0</v>
      </c>
      <c r="AU36" s="13">
        <f>E36*AU6/100</f>
        <v>0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</row>
    <row r="37" spans="1:72" s="20" customFormat="1" x14ac:dyDescent="0.25">
      <c r="A37">
        <v>26</v>
      </c>
      <c r="B37" s="62" t="s">
        <v>89</v>
      </c>
      <c r="C37" s="21">
        <v>10</v>
      </c>
      <c r="D37" s="11">
        <f>E7*1</f>
        <v>0</v>
      </c>
      <c r="E37" s="21">
        <f t="shared" si="0"/>
        <v>10</v>
      </c>
      <c r="F37" s="70">
        <f>E37*F7/100</f>
        <v>90.2</v>
      </c>
      <c r="G37" s="70">
        <f>E37*G7/100</f>
        <v>0</v>
      </c>
      <c r="H37" s="70">
        <f>E37*H7/100</f>
        <v>10</v>
      </c>
      <c r="I37" s="13">
        <f>E37*I7/100</f>
        <v>0</v>
      </c>
      <c r="J37" s="70">
        <f>E37*J7/100</f>
        <v>0</v>
      </c>
      <c r="K37" s="70">
        <f>E37*K7/100</f>
        <v>0</v>
      </c>
      <c r="L37" s="70">
        <f>E37*L7/100</f>
        <v>0</v>
      </c>
      <c r="M37" s="70">
        <f>E37*M7/100</f>
        <v>0</v>
      </c>
      <c r="N37" s="70">
        <f>E37*N7/100</f>
        <v>0</v>
      </c>
      <c r="O37" s="70">
        <f>E37*O7/100</f>
        <v>0</v>
      </c>
      <c r="P37" s="70">
        <f>E37*P7/100</f>
        <v>0</v>
      </c>
      <c r="Q37" s="70">
        <f>E37*Q7/100</f>
        <v>0</v>
      </c>
      <c r="R37" s="70">
        <f>E37*R7/100</f>
        <v>0</v>
      </c>
      <c r="S37" s="70">
        <f>E37*S7/100</f>
        <v>0</v>
      </c>
      <c r="T37" s="70">
        <f>E37*T7/100</f>
        <v>0</v>
      </c>
      <c r="U37" s="13">
        <f>E37*U7/100</f>
        <v>0</v>
      </c>
      <c r="V37" s="71">
        <f>E37*V7/100</f>
        <v>0</v>
      </c>
      <c r="W37" s="70">
        <f>E37*W7/100</f>
        <v>0</v>
      </c>
      <c r="X37" s="70">
        <f>E37*X7/100</f>
        <v>0</v>
      </c>
      <c r="Y37" s="70">
        <f>E37*Y7/100</f>
        <v>0</v>
      </c>
      <c r="Z37" s="70">
        <f>E37*Z7/100</f>
        <v>0</v>
      </c>
      <c r="AA37" s="70">
        <f>E37*AA7/100</f>
        <v>0</v>
      </c>
      <c r="AB37" s="70">
        <f>E37*AB7/100</f>
        <v>0</v>
      </c>
      <c r="AC37" s="13">
        <f>E37*AC7/100</f>
        <v>0</v>
      </c>
      <c r="AD37" s="13">
        <f>E37*AD7/100</f>
        <v>0</v>
      </c>
      <c r="AE37" s="13">
        <f>E37*AE7/100</f>
        <v>0</v>
      </c>
      <c r="AF37" s="13">
        <f>E37*AF7/100</f>
        <v>0</v>
      </c>
      <c r="AG37" s="13">
        <f>E37*AG7/100</f>
        <v>0.154</v>
      </c>
      <c r="AH37" s="13">
        <f>E37*AH7/100</f>
        <v>0.10600000000000001</v>
      </c>
      <c r="AI37" s="13">
        <f>E37*AI7/100</f>
        <v>1.3</v>
      </c>
      <c r="AJ37" s="13">
        <f>E37*AJ7/100</f>
        <v>1.82</v>
      </c>
      <c r="AK37" s="13">
        <f>E37*AK7/100</f>
        <v>0</v>
      </c>
      <c r="AL37" s="13">
        <f>E37*AL7/100</f>
        <v>0</v>
      </c>
      <c r="AM37" s="13">
        <f>E37*AM7/100</f>
        <v>0</v>
      </c>
      <c r="AN37" s="13">
        <f>E37*AN7/100</f>
        <v>0</v>
      </c>
      <c r="AO37" s="13">
        <f>E37*AO7/100</f>
        <v>0</v>
      </c>
      <c r="AP37" s="13">
        <f>E37*AP7/100</f>
        <v>0</v>
      </c>
      <c r="AQ37" s="13">
        <f>E37*AQ7/100</f>
        <v>0</v>
      </c>
      <c r="AR37" s="13">
        <f>E37*AR7/100</f>
        <v>0</v>
      </c>
      <c r="AS37" s="13">
        <f>E37*AS7/100</f>
        <v>0</v>
      </c>
      <c r="AT37" s="13">
        <f>E37*AT7/100</f>
        <v>0</v>
      </c>
      <c r="AU37" s="13">
        <f>E37*AU7/100</f>
        <v>0</v>
      </c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</row>
    <row r="38" spans="1:72" s="22" customFormat="1" x14ac:dyDescent="0.25">
      <c r="A38">
        <v>27</v>
      </c>
      <c r="B38" s="62" t="s">
        <v>90</v>
      </c>
      <c r="C38" s="23">
        <v>20</v>
      </c>
      <c r="D38" s="11">
        <f>E8*1</f>
        <v>0</v>
      </c>
      <c r="E38" s="23">
        <f t="shared" si="0"/>
        <v>20</v>
      </c>
      <c r="F38" s="71">
        <f>E38*F8/100</f>
        <v>176.8</v>
      </c>
      <c r="G38" s="71">
        <f>E38*G8/100</f>
        <v>0</v>
      </c>
      <c r="H38" s="71">
        <f>E38*H8/100</f>
        <v>20</v>
      </c>
      <c r="I38" s="13">
        <f>E38*I8/100</f>
        <v>0</v>
      </c>
      <c r="J38" s="71">
        <f>E38*J8/100</f>
        <v>0</v>
      </c>
      <c r="K38" s="71">
        <f>E38*K8/100</f>
        <v>0</v>
      </c>
      <c r="L38" s="71">
        <f>E38*L8/100</f>
        <v>0</v>
      </c>
      <c r="M38" s="71">
        <f>E38*M8/100</f>
        <v>0</v>
      </c>
      <c r="N38" s="71">
        <f>E38*N8/100</f>
        <v>0</v>
      </c>
      <c r="O38" s="71">
        <f>E38*O8/100</f>
        <v>0</v>
      </c>
      <c r="P38" s="71">
        <f>E38*P8/100</f>
        <v>0</v>
      </c>
      <c r="Q38" s="71">
        <f>E38*Q8/100</f>
        <v>0</v>
      </c>
      <c r="R38" s="71">
        <f>E38*R8/100</f>
        <v>0</v>
      </c>
      <c r="S38" s="71">
        <f>E38*S8/100</f>
        <v>0</v>
      </c>
      <c r="T38" s="71">
        <f>E38*T8/100</f>
        <v>0</v>
      </c>
      <c r="U38" s="13">
        <f>E38*U8/100</f>
        <v>0</v>
      </c>
      <c r="V38" s="71">
        <f>E38*V8/100</f>
        <v>0</v>
      </c>
      <c r="W38" s="71">
        <f>E38*W8/100</f>
        <v>0</v>
      </c>
      <c r="X38" s="71">
        <f>E38*X8/100</f>
        <v>0</v>
      </c>
      <c r="Y38" s="71">
        <f>E38*Y8/100</f>
        <v>0</v>
      </c>
      <c r="Z38" s="71">
        <f>E38*Z8/100</f>
        <v>0</v>
      </c>
      <c r="AA38" s="71">
        <f>E38*AA8/100</f>
        <v>0</v>
      </c>
      <c r="AB38" s="71">
        <f>E38*AB8/100</f>
        <v>0</v>
      </c>
      <c r="AC38" s="13">
        <f>E38*AC8/100</f>
        <v>0</v>
      </c>
      <c r="AD38" s="13">
        <f>E38*AD8/100</f>
        <v>0</v>
      </c>
      <c r="AE38" s="13">
        <f>E38*AE8/100</f>
        <v>29.8</v>
      </c>
      <c r="AF38" s="13">
        <f>E38*AF8/100</f>
        <v>0</v>
      </c>
      <c r="AG38" s="13">
        <f>E38*AG8/100</f>
        <v>10.959999999999997</v>
      </c>
      <c r="AH38" s="13">
        <f>E38*AH8/100</f>
        <v>1.38</v>
      </c>
      <c r="AI38" s="13">
        <f>E38*AI8/100</f>
        <v>0</v>
      </c>
      <c r="AJ38" s="13">
        <f>E38*AJ8/100</f>
        <v>0</v>
      </c>
      <c r="AK38" s="13">
        <f>E38*AK8/100</f>
        <v>0</v>
      </c>
      <c r="AL38" s="13">
        <f>E38*AL8/100</f>
        <v>0</v>
      </c>
      <c r="AM38" s="13">
        <f>E38*AM8/100</f>
        <v>0</v>
      </c>
      <c r="AN38" s="13">
        <f>E38*AN8/100</f>
        <v>0</v>
      </c>
      <c r="AO38" s="13">
        <f>E38*AO8/100</f>
        <v>0</v>
      </c>
      <c r="AP38" s="13">
        <f>E38*AP8/100</f>
        <v>0</v>
      </c>
      <c r="AQ38" s="13">
        <f>E38*AQ8/100</f>
        <v>0</v>
      </c>
      <c r="AR38" s="13">
        <f>E38*AR8/100</f>
        <v>0</v>
      </c>
      <c r="AS38" s="13">
        <f>E38*AS8/100</f>
        <v>0</v>
      </c>
      <c r="AT38" s="13">
        <f>E38*AT8/100</f>
        <v>0</v>
      </c>
      <c r="AU38" s="13">
        <f>E38*AU8/100</f>
        <v>0</v>
      </c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39" spans="1:72" s="24" customFormat="1" x14ac:dyDescent="0.25">
      <c r="A39">
        <v>28</v>
      </c>
      <c r="B39" s="62" t="s">
        <v>91</v>
      </c>
      <c r="C39" s="25">
        <v>20</v>
      </c>
      <c r="D39" s="11">
        <f>E9*1</f>
        <v>5.08</v>
      </c>
      <c r="E39" s="25">
        <f t="shared" si="0"/>
        <v>18.984000000000002</v>
      </c>
      <c r="F39" s="72">
        <f>E39*F9/100</f>
        <v>65.000000000000014</v>
      </c>
      <c r="G39" s="72">
        <f>E39*G9/100</f>
        <v>8.08</v>
      </c>
      <c r="H39" s="72">
        <f>E39*H9/100</f>
        <v>1.5220000000000002</v>
      </c>
      <c r="I39" s="13">
        <f>E39*I9/100</f>
        <v>1.1300000000000001</v>
      </c>
      <c r="J39" s="72">
        <f>E39*J9/100</f>
        <v>2.8600000000000012</v>
      </c>
      <c r="K39" s="72">
        <f>E39*K9/100</f>
        <v>5.38</v>
      </c>
      <c r="L39" s="72">
        <f>E39*L9/100</f>
        <v>6</v>
      </c>
      <c r="M39" s="72">
        <f>E39*M9/100</f>
        <v>0.43400000000000005</v>
      </c>
      <c r="N39" s="72">
        <f>E39*N9/100</f>
        <v>10.8</v>
      </c>
      <c r="O39" s="72">
        <f>E39*O9/100</f>
        <v>127.4</v>
      </c>
      <c r="P39" s="72">
        <f>E39*P9/100</f>
        <v>191</v>
      </c>
      <c r="Q39" s="72">
        <f>E39*Q9/100</f>
        <v>10.200000000000001</v>
      </c>
      <c r="R39" s="72">
        <f>E39*R9/100</f>
        <v>1.5880000000000001</v>
      </c>
      <c r="S39" s="72">
        <f>E39*S9/100</f>
        <v>8.72E-2</v>
      </c>
      <c r="T39" s="72">
        <f>E39*T9/100</f>
        <v>0</v>
      </c>
      <c r="U39" s="13">
        <f>E39*U9/100</f>
        <v>1.5800000000000002E-3</v>
      </c>
      <c r="V39" s="72">
        <f>E39*V9/100</f>
        <v>2.2000000000000002</v>
      </c>
      <c r="W39" s="72">
        <f>E39*W9/100</f>
        <v>0.80000000000000016</v>
      </c>
      <c r="X39" s="72">
        <f>E39*X9/100</f>
        <v>8.0399999999999991</v>
      </c>
      <c r="Y39" s="72">
        <f>E39*Y9/100</f>
        <v>2.7</v>
      </c>
      <c r="Z39" s="72">
        <f>E39*Z9/100</f>
        <v>0.3</v>
      </c>
      <c r="AA39" s="72">
        <f>E39*AA9/100</f>
        <v>0.46800000000000003</v>
      </c>
      <c r="AB39" s="72">
        <f>E39*AB9/100</f>
        <v>6.4000000000000012</v>
      </c>
      <c r="AC39" s="13">
        <f>E39*AC9/100</f>
        <v>1.4000000000000005E-5</v>
      </c>
      <c r="AD39" s="13">
        <f>E39*AD9/100</f>
        <v>0</v>
      </c>
      <c r="AE39" s="13">
        <f>E39*AE9/100</f>
        <v>0</v>
      </c>
      <c r="AF39" s="13">
        <f>E39*AF9/100</f>
        <v>0</v>
      </c>
      <c r="AG39" s="13">
        <f>E39*AG9/100</f>
        <v>3.4000000000000007E-3</v>
      </c>
      <c r="AH39" s="13">
        <f>E39*AH9/100</f>
        <v>0</v>
      </c>
      <c r="AI39" s="13">
        <f>E39*AI9/100</f>
        <v>0</v>
      </c>
      <c r="AJ39" s="13">
        <f>E39*AJ9/100</f>
        <v>0</v>
      </c>
      <c r="AK39" s="13">
        <f>E39*AK9/100</f>
        <v>0.10800000000000001</v>
      </c>
      <c r="AL39" s="13">
        <f>E39*AL9/100</f>
        <v>0.39799999999999996</v>
      </c>
      <c r="AM39" s="13">
        <f>E39*AM9/100</f>
        <v>0.37800000000000006</v>
      </c>
      <c r="AN39" s="13">
        <f>E39*AN9/100</f>
        <v>0.58400000000000007</v>
      </c>
      <c r="AO39" s="13">
        <f>E39*AO9/100</f>
        <v>0.65599999999999992</v>
      </c>
      <c r="AP39" s="13">
        <f>E39*AP9/100</f>
        <v>0.11799999999999999</v>
      </c>
      <c r="AQ39" s="13">
        <f>E39*AQ9/100</f>
        <v>0.10000000000000002</v>
      </c>
      <c r="AR39" s="13">
        <f>E39*AR9/100</f>
        <v>0.35</v>
      </c>
      <c r="AS39" s="13">
        <f>E39*AS9/100</f>
        <v>0.22600000000000001</v>
      </c>
      <c r="AT39" s="13">
        <f>E39*AT9/100</f>
        <v>0.46200000000000002</v>
      </c>
      <c r="AU39" s="13">
        <f>E39*AU9/100</f>
        <v>0.40600000000000003</v>
      </c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</row>
    <row r="40" spans="1:72" s="27" customFormat="1" x14ac:dyDescent="0.25">
      <c r="A40">
        <v>29</v>
      </c>
      <c r="B40" s="62" t="s">
        <v>92</v>
      </c>
      <c r="C40" s="26">
        <v>18</v>
      </c>
      <c r="D40" s="11">
        <f>E10*1</f>
        <v>0</v>
      </c>
      <c r="E40" s="26">
        <f t="shared" si="0"/>
        <v>18</v>
      </c>
      <c r="F40" s="73">
        <f>E40*F10/100</f>
        <v>0</v>
      </c>
      <c r="G40" s="73">
        <f>E40*G10/100</f>
        <v>0.70772316950852554</v>
      </c>
      <c r="H40" s="73">
        <f>E40*H10/100</f>
        <v>6.3189568706118346E-2</v>
      </c>
      <c r="I40" s="13">
        <f>E40*I10/100</f>
        <v>17.081043129388163</v>
      </c>
      <c r="J40" s="73">
        <f>E40*J10/100</f>
        <v>0</v>
      </c>
      <c r="K40" s="73">
        <f>E40*K10/100</f>
        <v>0</v>
      </c>
      <c r="L40" s="73">
        <f>E40*L10/100</f>
        <v>6160.0802407221663</v>
      </c>
      <c r="M40" s="73">
        <f>E40*M10/100</f>
        <v>3.9719157472417255</v>
      </c>
      <c r="N40" s="73">
        <f>E40*N10/100</f>
        <v>52.357071213640928</v>
      </c>
      <c r="O40" s="73">
        <f>E40*O10/100</f>
        <v>72.21664994984954</v>
      </c>
      <c r="P40" s="73">
        <f>E40*P10/100</f>
        <v>54.162487462387155</v>
      </c>
      <c r="Q40" s="73">
        <f>E40*Q10/100</f>
        <v>90.270812437311918</v>
      </c>
      <c r="R40" s="72">
        <f>E40*R10/100</f>
        <v>0.18054162487462388</v>
      </c>
      <c r="S40" s="74">
        <f>E40*S10/100</f>
        <v>0.18053999999999998</v>
      </c>
      <c r="T40" s="74">
        <f>E40*T10/100</f>
        <v>0</v>
      </c>
      <c r="U40" s="13">
        <f>E40*U10/100</f>
        <v>0</v>
      </c>
      <c r="V40" s="74">
        <f>E40*V10/100</f>
        <v>0</v>
      </c>
      <c r="W40" s="74">
        <f>E40*W10/100</f>
        <v>0</v>
      </c>
      <c r="X40" s="74">
        <f>E40*X10/100</f>
        <v>0</v>
      </c>
      <c r="Y40" s="74">
        <f>E40*Y10/100</f>
        <v>0</v>
      </c>
      <c r="Z40" s="74">
        <f>E40*Z10/100</f>
        <v>0</v>
      </c>
      <c r="AA40" s="74">
        <f>E40*AA10/100</f>
        <v>0</v>
      </c>
      <c r="AB40" s="74">
        <f>E40*AB10/100</f>
        <v>0</v>
      </c>
      <c r="AC40" s="13">
        <f>E40*AC10/100</f>
        <v>0</v>
      </c>
      <c r="AD40" s="13">
        <f>E40*AD10/100</f>
        <v>0</v>
      </c>
      <c r="AE40" s="13">
        <f>E40*AE10/100</f>
        <v>0</v>
      </c>
      <c r="AF40" s="13">
        <f>E40*AF10/100</f>
        <v>0</v>
      </c>
      <c r="AG40" s="13">
        <f>E40*AG10/100</f>
        <v>0</v>
      </c>
      <c r="AH40" s="13">
        <f>E40*AH10/100</f>
        <v>0</v>
      </c>
      <c r="AI40" s="13">
        <f>E40*AI10/100</f>
        <v>0</v>
      </c>
      <c r="AJ40" s="13">
        <f>E40*AJ10/100</f>
        <v>0</v>
      </c>
      <c r="AK40" s="13">
        <f>E40*AK10/100</f>
        <v>0</v>
      </c>
      <c r="AL40" s="13">
        <f>E40*AL10/100</f>
        <v>0</v>
      </c>
      <c r="AM40" s="13">
        <f>E40*AM10/100</f>
        <v>0</v>
      </c>
      <c r="AN40" s="13">
        <f>E40*AN10/100</f>
        <v>0</v>
      </c>
      <c r="AO40" s="13">
        <f>E40*AO10/100</f>
        <v>0</v>
      </c>
      <c r="AP40" s="13">
        <f>E40*AP10/100</f>
        <v>0</v>
      </c>
      <c r="AQ40" s="13">
        <f>E40*AQ10/100</f>
        <v>0</v>
      </c>
      <c r="AR40" s="13">
        <f>E40*AR10/100</f>
        <v>0</v>
      </c>
      <c r="AS40" s="13">
        <f>E40*AS10/100</f>
        <v>0</v>
      </c>
      <c r="AT40" s="13">
        <f>E40*AT10/100</f>
        <v>0</v>
      </c>
      <c r="AU40" s="13">
        <f>E40*AU10/100</f>
        <v>0</v>
      </c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1" spans="1:72" s="31" customFormat="1" x14ac:dyDescent="0.25">
      <c r="A41">
        <v>30</v>
      </c>
      <c r="B41" s="62" t="s">
        <v>93</v>
      </c>
      <c r="C41" s="30">
        <v>1</v>
      </c>
      <c r="D41" s="11">
        <f>E11*1</f>
        <v>0.2</v>
      </c>
      <c r="E41" s="30">
        <f t="shared" si="0"/>
        <v>0.998</v>
      </c>
      <c r="F41" s="75">
        <f>E41*F11/100</f>
        <v>0</v>
      </c>
      <c r="G41" s="75">
        <f>E41*G11/100</f>
        <v>0</v>
      </c>
      <c r="H41" s="75">
        <f>E41*H11/100</f>
        <v>0</v>
      </c>
      <c r="I41" s="13">
        <f>E41*I11/100</f>
        <v>0.998</v>
      </c>
      <c r="J41" s="75">
        <f>E41*J11/100</f>
        <v>0</v>
      </c>
      <c r="K41" s="75">
        <f>E41*K11/100</f>
        <v>0</v>
      </c>
      <c r="L41" s="75">
        <f>E41*L11/100</f>
        <v>0.24000000000000005</v>
      </c>
      <c r="M41" s="75">
        <f>E41*M11/100</f>
        <v>0</v>
      </c>
      <c r="N41" s="75">
        <f>E41*N11/100</f>
        <v>9.9999999999999985E-3</v>
      </c>
      <c r="O41" s="75">
        <f>E41*O11/100</f>
        <v>0</v>
      </c>
      <c r="P41" s="75">
        <f>E41*P11/100</f>
        <v>7.9999999999999988E-2</v>
      </c>
      <c r="Q41" s="75">
        <f>E41*Q11/100</f>
        <v>388.00000000000006</v>
      </c>
      <c r="R41" s="72">
        <f>E41*R11/100</f>
        <v>1.0000000000000002E-3</v>
      </c>
      <c r="S41" s="75">
        <f>E41*S11/100</f>
        <v>2.9999999999999997E-4</v>
      </c>
      <c r="T41" s="75">
        <f>E41*T11/100</f>
        <v>0</v>
      </c>
      <c r="U41" s="13">
        <f>E41*U11/100</f>
        <v>1.0000000000000002E-6</v>
      </c>
      <c r="V41" s="75">
        <f>E41*V11/100</f>
        <v>0</v>
      </c>
      <c r="W41" s="75">
        <f>E41*W11/100</f>
        <v>0</v>
      </c>
      <c r="X41" s="75">
        <f>E41*X11/100</f>
        <v>0</v>
      </c>
      <c r="Y41" s="75">
        <f>E41*Y11/100</f>
        <v>0</v>
      </c>
      <c r="Z41" s="75">
        <f>E41*Z11/100</f>
        <v>0</v>
      </c>
      <c r="AA41" s="75">
        <f>E41*AA11/100</f>
        <v>0</v>
      </c>
      <c r="AB41" s="75">
        <f>E41*AB11/100</f>
        <v>0</v>
      </c>
      <c r="AC41" s="13">
        <f>E41*AC11/100</f>
        <v>0</v>
      </c>
      <c r="AD41" s="13">
        <f>E41*AD11/100</f>
        <v>0</v>
      </c>
      <c r="AE41" s="13">
        <f>E41*AE11/100</f>
        <v>0</v>
      </c>
      <c r="AF41" s="13">
        <f>E41*AF11/100</f>
        <v>0</v>
      </c>
      <c r="AG41" s="13">
        <f>E41*AG11/100</f>
        <v>0</v>
      </c>
      <c r="AH41" s="13">
        <f>E41*AH11/100</f>
        <v>0</v>
      </c>
      <c r="AI41" s="13">
        <f>E41*AI11/100</f>
        <v>0</v>
      </c>
      <c r="AJ41" s="13">
        <f>E41*AJ11/100</f>
        <v>0</v>
      </c>
      <c r="AK41" s="13">
        <f>E41*AK11/100</f>
        <v>0</v>
      </c>
      <c r="AL41" s="13">
        <f>E41*AL11/100</f>
        <v>0</v>
      </c>
      <c r="AM41" s="13">
        <f>E41*AM11/100</f>
        <v>0</v>
      </c>
      <c r="AN41" s="13">
        <f>E41*AN11/100</f>
        <v>0</v>
      </c>
      <c r="AO41" s="13">
        <f>E41*AO11/100</f>
        <v>0</v>
      </c>
      <c r="AP41" s="13">
        <f>E41*AP11/100</f>
        <v>0</v>
      </c>
      <c r="AQ41" s="13">
        <f>E41*AQ11/100</f>
        <v>0</v>
      </c>
      <c r="AR41" s="13">
        <f>E41*AR11/100</f>
        <v>0</v>
      </c>
      <c r="AS41" s="13">
        <f>E41*AS11/100</f>
        <v>0</v>
      </c>
      <c r="AT41" s="13">
        <f>E41*AT11/100</f>
        <v>0</v>
      </c>
      <c r="AU41" s="13">
        <f>E41*AU11/100</f>
        <v>0</v>
      </c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</row>
    <row r="42" spans="1:72" s="33" customFormat="1" x14ac:dyDescent="0.25">
      <c r="A42">
        <v>31</v>
      </c>
      <c r="B42" s="62" t="s">
        <v>94</v>
      </c>
      <c r="C42" s="32">
        <v>10</v>
      </c>
      <c r="D42" s="11">
        <f>E12*1</f>
        <v>0</v>
      </c>
      <c r="E42" s="32">
        <f t="shared" si="0"/>
        <v>10</v>
      </c>
      <c r="F42" s="76">
        <f>E42*F12/100</f>
        <v>0</v>
      </c>
      <c r="G42" s="76">
        <f>E42*G12/100</f>
        <v>0</v>
      </c>
      <c r="H42" s="76">
        <f>E42*H12/100</f>
        <v>0</v>
      </c>
      <c r="I42" s="13">
        <f>E42*I12/100</f>
        <v>10</v>
      </c>
      <c r="J42" s="76">
        <f>E42*J12/100</f>
        <v>0</v>
      </c>
      <c r="K42" s="76">
        <f>E42*K12/100</f>
        <v>0</v>
      </c>
      <c r="L42" s="76">
        <f>E42*L12/100</f>
        <v>3000</v>
      </c>
      <c r="M42" s="76">
        <f>E42*M12/100</f>
        <v>0</v>
      </c>
      <c r="N42" s="76">
        <f>E42*N12/100</f>
        <v>28.6</v>
      </c>
      <c r="O42" s="76">
        <f>E42*O12/100</f>
        <v>1200</v>
      </c>
      <c r="P42" s="76">
        <f>E42*P12/100</f>
        <v>0</v>
      </c>
      <c r="Q42" s="76">
        <f>E42*Q12/100</f>
        <v>0</v>
      </c>
      <c r="R42" s="72">
        <f>E42*R12/100</f>
        <v>0</v>
      </c>
      <c r="S42" s="76">
        <f>E42*S12/100</f>
        <v>0</v>
      </c>
      <c r="T42" s="76">
        <f>E42*T12/100</f>
        <v>0</v>
      </c>
      <c r="U42" s="13">
        <f>E42*U12/100</f>
        <v>0</v>
      </c>
      <c r="V42" s="76">
        <f>E42*V12/100</f>
        <v>0</v>
      </c>
      <c r="W42" s="76">
        <f>E42*W12/100</f>
        <v>0</v>
      </c>
      <c r="X42" s="76">
        <f>E42*X12/100</f>
        <v>0</v>
      </c>
      <c r="Y42" s="76">
        <f>E42*Y12/100</f>
        <v>0</v>
      </c>
      <c r="Z42" s="76">
        <f>E42*Z12/100</f>
        <v>0</v>
      </c>
      <c r="AA42" s="76">
        <f>E42*AA12/100</f>
        <v>0</v>
      </c>
      <c r="AB42" s="76">
        <f>E42*AB12/100</f>
        <v>0</v>
      </c>
      <c r="AC42" s="13">
        <f>E42*AC12/100</f>
        <v>0</v>
      </c>
      <c r="AD42" s="13">
        <f>E42*AD12/100</f>
        <v>0</v>
      </c>
      <c r="AE42" s="13">
        <f>E42*AE12/100</f>
        <v>0</v>
      </c>
      <c r="AF42" s="13">
        <f>E42*AF12/100</f>
        <v>0</v>
      </c>
      <c r="AG42" s="13">
        <f>E42*AG12/100</f>
        <v>0</v>
      </c>
      <c r="AH42" s="13">
        <f>E42*AH12/100</f>
        <v>0</v>
      </c>
      <c r="AI42" s="13">
        <f>E42*AI12/100</f>
        <v>0</v>
      </c>
      <c r="AJ42" s="13">
        <f>E42*AJ12/100</f>
        <v>0</v>
      </c>
      <c r="AK42" s="13">
        <f>E42*AK12/100</f>
        <v>0</v>
      </c>
      <c r="AL42" s="13">
        <f>E42*AL12/100</f>
        <v>0</v>
      </c>
      <c r="AM42" s="13">
        <f>E42*AM12/100</f>
        <v>0</v>
      </c>
      <c r="AN42" s="13">
        <f>E42*AN12/100</f>
        <v>0</v>
      </c>
      <c r="AO42" s="13">
        <f>E42*AO12/100</f>
        <v>0</v>
      </c>
      <c r="AP42" s="13">
        <f>E42*AP12/100</f>
        <v>0</v>
      </c>
      <c r="AQ42" s="13">
        <f>E42*AQ12/100</f>
        <v>0</v>
      </c>
      <c r="AR42" s="13">
        <f>E42*AR12/100</f>
        <v>0</v>
      </c>
      <c r="AS42" s="13">
        <f>E42*AS12/100</f>
        <v>0</v>
      </c>
      <c r="AT42" s="13">
        <f>E42*AT12/100</f>
        <v>0</v>
      </c>
      <c r="AU42" s="13">
        <f>E42*AU12/100</f>
        <v>0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3" spans="1:72" s="40" customFormat="1" x14ac:dyDescent="0.25">
      <c r="A43">
        <v>32</v>
      </c>
      <c r="B43" s="62" t="s">
        <v>95</v>
      </c>
      <c r="C43" s="77">
        <v>0</v>
      </c>
      <c r="D43" s="11">
        <f>E13*1</f>
        <v>0</v>
      </c>
      <c r="E43" s="77">
        <f t="shared" si="0"/>
        <v>0</v>
      </c>
      <c r="F43" s="78">
        <f>E43*F13/100</f>
        <v>0</v>
      </c>
      <c r="G43" s="78">
        <f>E43*G13/100</f>
        <v>0</v>
      </c>
      <c r="H43" s="78">
        <f>E43*H13/100</f>
        <v>0</v>
      </c>
      <c r="I43" s="13">
        <f>E43*I13/100</f>
        <v>0</v>
      </c>
      <c r="J43" s="78">
        <f>E43*J13/100</f>
        <v>0</v>
      </c>
      <c r="K43" s="78">
        <f>E43*K13/100</f>
        <v>0</v>
      </c>
      <c r="L43" s="78">
        <f>E43*L13/100</f>
        <v>0</v>
      </c>
      <c r="M43" s="78">
        <f>E43*M13/100</f>
        <v>0</v>
      </c>
      <c r="N43" s="78">
        <f>E43*N13/100</f>
        <v>0</v>
      </c>
      <c r="O43" s="78">
        <f>E43*O13/100</f>
        <v>0</v>
      </c>
      <c r="P43" s="78">
        <f>E43*P13/100</f>
        <v>0</v>
      </c>
      <c r="Q43" s="78">
        <f>E43*Q13/100</f>
        <v>0</v>
      </c>
      <c r="R43" s="72">
        <f>E43*R13/100</f>
        <v>0</v>
      </c>
      <c r="S43" s="78">
        <f>E43*S13/100</f>
        <v>0</v>
      </c>
      <c r="T43" s="78">
        <f>E43*T13/100</f>
        <v>0</v>
      </c>
      <c r="U43" s="13">
        <f>E43*U13/100</f>
        <v>0</v>
      </c>
      <c r="V43" s="78">
        <f>E43*V13/100</f>
        <v>0</v>
      </c>
      <c r="W43" s="78">
        <f>E43*W13/100</f>
        <v>0</v>
      </c>
      <c r="X43" s="78">
        <f>E43*X13/100</f>
        <v>0</v>
      </c>
      <c r="Y43" s="78">
        <f>E43*Y13/100</f>
        <v>0</v>
      </c>
      <c r="Z43" s="78">
        <f>E43*Z13/100</f>
        <v>0</v>
      </c>
      <c r="AA43" s="78">
        <f>E43*AA13/100</f>
        <v>0</v>
      </c>
      <c r="AB43" s="78">
        <f>E43*AB13/100</f>
        <v>0</v>
      </c>
      <c r="AC43" s="13">
        <f>E43*AC13/100</f>
        <v>0</v>
      </c>
      <c r="AD43" s="13">
        <f>E43*AD13/100</f>
        <v>0</v>
      </c>
      <c r="AE43" s="13">
        <f>E43*AE13/100</f>
        <v>0</v>
      </c>
      <c r="AF43" s="13">
        <f>E43*AF13/100</f>
        <v>0</v>
      </c>
      <c r="AG43" s="13">
        <f>E43*AG13/100</f>
        <v>0</v>
      </c>
      <c r="AH43" s="13">
        <f>E43*AH13/100</f>
        <v>0</v>
      </c>
      <c r="AI43" s="13">
        <f>E43*AI13/100</f>
        <v>0</v>
      </c>
      <c r="AJ43" s="13">
        <f>E43*AJ13/100</f>
        <v>0</v>
      </c>
      <c r="AK43" s="13">
        <f>E43*AK13/100</f>
        <v>0</v>
      </c>
      <c r="AL43" s="13">
        <f>E43*AL13/100</f>
        <v>0</v>
      </c>
      <c r="AM43" s="13">
        <f>E43*AM13/100</f>
        <v>0</v>
      </c>
      <c r="AN43" s="13">
        <f>E43*AN13/100</f>
        <v>0</v>
      </c>
      <c r="AO43" s="13">
        <f>E43*AO13/100</f>
        <v>0</v>
      </c>
      <c r="AP43" s="13">
        <f>E43*AP13/100</f>
        <v>0</v>
      </c>
      <c r="AQ43" s="13">
        <f>E43*AQ13/100</f>
        <v>0</v>
      </c>
      <c r="AR43" s="13">
        <f>E43*AR13/100</f>
        <v>0</v>
      </c>
      <c r="AS43" s="13">
        <f>E43*AS13/100</f>
        <v>0</v>
      </c>
      <c r="AT43" s="13">
        <f>E43*AT13/100</f>
        <v>0</v>
      </c>
      <c r="AU43" s="13">
        <f>E43*AU13/100</f>
        <v>0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s="35" customFormat="1" x14ac:dyDescent="0.25">
      <c r="A44">
        <v>33</v>
      </c>
      <c r="B44" s="62" t="s">
        <v>96</v>
      </c>
      <c r="C44" s="34">
        <v>0</v>
      </c>
      <c r="D44" s="11">
        <f>E14*1</f>
        <v>0</v>
      </c>
      <c r="E44" s="34">
        <f t="shared" si="0"/>
        <v>0</v>
      </c>
      <c r="F44" s="79">
        <f>E44*F14/100</f>
        <v>0</v>
      </c>
      <c r="G44" s="79">
        <f>E44*G14/100</f>
        <v>0</v>
      </c>
      <c r="H44" s="79">
        <f>E44*H14/100</f>
        <v>0</v>
      </c>
      <c r="I44" s="13">
        <f>E44*I14/100</f>
        <v>0</v>
      </c>
      <c r="J44" s="79">
        <f>E44*J14/100</f>
        <v>0</v>
      </c>
      <c r="K44" s="79">
        <f>E44*K14/100</f>
        <v>0</v>
      </c>
      <c r="L44" s="79">
        <f>E44*L14/100</f>
        <v>0</v>
      </c>
      <c r="M44" s="79">
        <f>E44*M14/100</f>
        <v>0</v>
      </c>
      <c r="N44" s="79">
        <f>E44*N14/100</f>
        <v>0</v>
      </c>
      <c r="O44" s="79">
        <f>E44*O14/100</f>
        <v>0</v>
      </c>
      <c r="P44" s="79">
        <f>E44*P14/100</f>
        <v>0</v>
      </c>
      <c r="Q44" s="79">
        <f>E44*Q14/100</f>
        <v>0</v>
      </c>
      <c r="R44" s="72">
        <f>E44*R14/100</f>
        <v>0</v>
      </c>
      <c r="S44" s="80">
        <f>E44*S14/100</f>
        <v>0</v>
      </c>
      <c r="T44" s="80">
        <f>E44*T14/100</f>
        <v>0</v>
      </c>
      <c r="U44" s="13">
        <f>E44*U14/100</f>
        <v>0</v>
      </c>
      <c r="V44" s="80">
        <f>E44*V14/100</f>
        <v>0</v>
      </c>
      <c r="W44" s="80">
        <f>E44*W14/100</f>
        <v>0</v>
      </c>
      <c r="X44" s="80">
        <f>E44*X14/100</f>
        <v>0</v>
      </c>
      <c r="Y44" s="80">
        <f>E44*Y14/100</f>
        <v>0</v>
      </c>
      <c r="Z44" s="80">
        <f>E44*Z14/100</f>
        <v>0</v>
      </c>
      <c r="AA44" s="80">
        <f>E44*AA14/100</f>
        <v>0</v>
      </c>
      <c r="AB44" s="80">
        <f>E44*AB14/100</f>
        <v>0</v>
      </c>
      <c r="AC44" s="13">
        <f>E44*AC14/100</f>
        <v>0</v>
      </c>
      <c r="AD44" s="13">
        <f>E44*AD14/100</f>
        <v>0</v>
      </c>
      <c r="AE44" s="13">
        <f>E44*AE14/100</f>
        <v>0</v>
      </c>
      <c r="AF44" s="13">
        <f>E44*AF14/100</f>
        <v>0</v>
      </c>
      <c r="AG44" s="13">
        <f>E44*AG14/100</f>
        <v>0</v>
      </c>
      <c r="AH44" s="13">
        <f>E44*AH14/100</f>
        <v>0</v>
      </c>
      <c r="AI44" s="13">
        <f>E44*AI14/100</f>
        <v>0</v>
      </c>
      <c r="AJ44" s="13">
        <f>E44*AJ14/100</f>
        <v>0</v>
      </c>
      <c r="AK44" s="13">
        <f>E44*AK14/100</f>
        <v>0</v>
      </c>
      <c r="AL44" s="13">
        <f>E44*AL14/100</f>
        <v>0</v>
      </c>
      <c r="AM44" s="13">
        <f>E44*AM14/100</f>
        <v>0</v>
      </c>
      <c r="AN44" s="13">
        <f>E44*AN14/100</f>
        <v>0</v>
      </c>
      <c r="AO44" s="13">
        <f>E44*AO14/100</f>
        <v>0</v>
      </c>
      <c r="AP44" s="13">
        <f>E44*AP14/100</f>
        <v>0</v>
      </c>
      <c r="AQ44" s="13">
        <f>E44*AQ14/100</f>
        <v>0</v>
      </c>
      <c r="AR44" s="13">
        <f>E44*AR14/100</f>
        <v>0</v>
      </c>
      <c r="AS44" s="13">
        <f>E44*AS14/100</f>
        <v>0</v>
      </c>
      <c r="AT44" s="13">
        <f>E44*AT14/100</f>
        <v>0</v>
      </c>
      <c r="AU44" s="13">
        <f>E44*AU14/100</f>
        <v>0</v>
      </c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s="29" customFormat="1" x14ac:dyDescent="0.25">
      <c r="A45">
        <v>34</v>
      </c>
      <c r="B45" s="62" t="s">
        <v>98</v>
      </c>
      <c r="C45" s="28">
        <v>800</v>
      </c>
      <c r="D45" s="11">
        <f>E15*1</f>
        <v>71.2</v>
      </c>
      <c r="E45" s="28">
        <f t="shared" si="0"/>
        <v>230.39999999999998</v>
      </c>
      <c r="F45" s="81">
        <f>E45*F15/100</f>
        <v>1256</v>
      </c>
      <c r="G45" s="81">
        <f>E45*G15/100</f>
        <v>174.4</v>
      </c>
      <c r="H45" s="81">
        <f>E45*H15/100</f>
        <v>57.04</v>
      </c>
      <c r="I45" s="13">
        <f>E45*I15/100</f>
        <v>7.04</v>
      </c>
      <c r="J45" s="81">
        <f>E45*J15/100</f>
        <v>0</v>
      </c>
      <c r="K45" s="81">
        <f>E45*K15/100</f>
        <v>0</v>
      </c>
      <c r="L45" s="81">
        <f>E45*L15/100</f>
        <v>88</v>
      </c>
      <c r="M45" s="81">
        <f>E45*M15/100</f>
        <v>23.36</v>
      </c>
      <c r="N45" s="81">
        <f>E45*N15/100</f>
        <v>168</v>
      </c>
      <c r="O45" s="81">
        <f>E45*O15/100</f>
        <v>1608</v>
      </c>
      <c r="P45" s="81">
        <f>E45*P15/100</f>
        <v>2640</v>
      </c>
      <c r="Q45" s="81">
        <f>E45*Q15/100</f>
        <v>600</v>
      </c>
      <c r="R45" s="81">
        <f>E45*R15/100</f>
        <v>33.6</v>
      </c>
      <c r="S45" s="81">
        <f>E45*S15/100</f>
        <v>1.1200000000000001</v>
      </c>
      <c r="T45" s="81">
        <f>E45*T15/100</f>
        <v>0</v>
      </c>
      <c r="U45" s="81">
        <f>E45*U15/100</f>
        <v>8.0000000000000016E-2</v>
      </c>
      <c r="V45" s="81">
        <f>E45*V15/100</f>
        <v>4.3760000000000003</v>
      </c>
      <c r="W45" s="81">
        <f>E45*W15/100</f>
        <v>2.2959999999999998</v>
      </c>
      <c r="X45" s="81">
        <f>E45*X15/100</f>
        <v>45.6</v>
      </c>
      <c r="Y45" s="81">
        <f>E45*Y15/100</f>
        <v>5.52</v>
      </c>
      <c r="Z45" s="81">
        <f>E45*Z15/100</f>
        <v>3.7120000000000006</v>
      </c>
      <c r="AA45" s="81">
        <f>E45*AA15/100</f>
        <v>3.2000000000000001E-2</v>
      </c>
      <c r="AB45" s="81">
        <f>E45*AB15/100</f>
        <v>703.2</v>
      </c>
      <c r="AC45" s="13">
        <f>E45*AC15/100</f>
        <v>1.4959999999999999E-2</v>
      </c>
      <c r="AD45" s="13">
        <f>E45*AD15/100</f>
        <v>0</v>
      </c>
      <c r="AE45" s="13">
        <f>E45*AE15/100</f>
        <v>3.6000000000000005</v>
      </c>
      <c r="AF45" s="13">
        <f>E45*AF15/100</f>
        <v>0</v>
      </c>
      <c r="AG45" s="13">
        <f>E45*AG15/100</f>
        <v>1.8000000000000003</v>
      </c>
      <c r="AH45" s="13">
        <f>E45*AH15/100</f>
        <v>0.83200000000000007</v>
      </c>
      <c r="AI45" s="13">
        <f>E45*AI15/100</f>
        <v>0</v>
      </c>
      <c r="AJ45" s="13">
        <f>E45*AJ15/100</f>
        <v>0</v>
      </c>
      <c r="AK45" s="13">
        <f>E45*AK15/100</f>
        <v>1.536</v>
      </c>
      <c r="AL45" s="13">
        <f>E45*AL15/100</f>
        <v>6.5439999999999996</v>
      </c>
      <c r="AM45" s="13">
        <f>E45*AM15/100</f>
        <v>7.4320000000000004</v>
      </c>
      <c r="AN45" s="13">
        <f>E45*AN15/100</f>
        <v>13.12</v>
      </c>
      <c r="AO45" s="13">
        <f>E45*AO15/100</f>
        <v>14.08</v>
      </c>
      <c r="AP45" s="13">
        <f>E45*AP15/100</f>
        <v>4.04</v>
      </c>
      <c r="AQ45" s="13">
        <f>E45*AQ15/100</f>
        <v>1.6159999999999999</v>
      </c>
      <c r="AR45" s="13">
        <f>E45*AR15/100</f>
        <v>6.5439999999999996</v>
      </c>
      <c r="AS45" s="13">
        <f>E45*AS15/100</f>
        <v>5.4080000000000004</v>
      </c>
      <c r="AT45" s="13">
        <f>E45*AT15/100</f>
        <v>8.4</v>
      </c>
      <c r="AU45" s="13">
        <f>E45*AU15/100</f>
        <v>10.320000000000002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</row>
    <row r="46" spans="1:72" s="37" customFormat="1" x14ac:dyDescent="0.25">
      <c r="A46">
        <v>35</v>
      </c>
      <c r="B46" s="62" t="s">
        <v>99</v>
      </c>
      <c r="C46" s="63">
        <v>350</v>
      </c>
      <c r="D46" s="11">
        <f>E16*1</f>
        <v>70.8</v>
      </c>
      <c r="E46" s="63">
        <f t="shared" si="0"/>
        <v>102.20000000000002</v>
      </c>
      <c r="F46" s="64">
        <f>E46*F16/100</f>
        <v>472.5</v>
      </c>
      <c r="G46" s="64">
        <f>E46*G16/100</f>
        <v>71.400000000000006</v>
      </c>
      <c r="H46" s="64">
        <f>E46*H16/100</f>
        <v>12.705</v>
      </c>
      <c r="I46" s="13">
        <f>E46*I16/100</f>
        <v>4.585</v>
      </c>
      <c r="J46" s="64">
        <f>E46*J16/100</f>
        <v>13.615000000000002</v>
      </c>
      <c r="K46" s="64">
        <f>E46*K16/100</f>
        <v>0</v>
      </c>
      <c r="L46" s="64">
        <f>E46*L16/100</f>
        <v>17.500000000000004</v>
      </c>
      <c r="M46" s="64">
        <f>E46*M16/100</f>
        <v>17.150000000000002</v>
      </c>
      <c r="N46" s="64">
        <f>E46*N16/100</f>
        <v>63</v>
      </c>
      <c r="O46" s="64">
        <f>E46*O16/100</f>
        <v>1354.5</v>
      </c>
      <c r="P46" s="64">
        <f>E46*P16/100</f>
        <v>1095.5</v>
      </c>
      <c r="Q46" s="64">
        <f>E46*Q16/100</f>
        <v>241.50000000000003</v>
      </c>
      <c r="R46" s="64">
        <f>E46*R16/100</f>
        <v>14.000000000000002</v>
      </c>
      <c r="S46" s="64">
        <f>E46*S16/100</f>
        <v>34.159999999999997</v>
      </c>
      <c r="T46" s="64">
        <f>E46*T16/100</f>
        <v>0</v>
      </c>
      <c r="U46" s="64">
        <f>E46*U16/100</f>
        <v>0.13895000000000002</v>
      </c>
      <c r="V46" s="64">
        <f>E46*V16/100</f>
        <v>0.66150000000000009</v>
      </c>
      <c r="W46" s="64">
        <f>E46*W16/100</f>
        <v>9.6599999999999984</v>
      </c>
      <c r="X46" s="64">
        <f>E46*X16/100</f>
        <v>46.2</v>
      </c>
      <c r="Y46" s="64">
        <f>E46*Y16/100</f>
        <v>25.095000000000006</v>
      </c>
      <c r="Z46" s="64">
        <f>E46*Z16/100</f>
        <v>3.7800000000000007</v>
      </c>
      <c r="AA46" s="64">
        <f>E46*AA16/100</f>
        <v>1.0149999999999999</v>
      </c>
      <c r="AB46" s="64">
        <f>E46*AB16/100</f>
        <v>1165.5000000000002</v>
      </c>
      <c r="AC46" s="13">
        <f>E46*AC16/100</f>
        <v>0.20754999999999998</v>
      </c>
      <c r="AD46" s="13">
        <f>E46*AD16/100</f>
        <v>59150.000000000007</v>
      </c>
      <c r="AE46" s="13">
        <f>E46*AE16/100</f>
        <v>1.33</v>
      </c>
      <c r="AF46" s="13">
        <f>E46*AF16/100</f>
        <v>171.5</v>
      </c>
      <c r="AG46" s="13">
        <f>E46*AG16/100</f>
        <v>1.0465000000000002</v>
      </c>
      <c r="AH46" s="13">
        <f>E46*AH16/100</f>
        <v>5.6000000000000008E-2</v>
      </c>
      <c r="AI46" s="13">
        <f>E46*AI16/100</f>
        <v>0</v>
      </c>
      <c r="AJ46" s="13">
        <f>E46*AJ16/100</f>
        <v>0</v>
      </c>
      <c r="AK46" s="13">
        <f>E46*AK16/100</f>
        <v>0.9205000000000001</v>
      </c>
      <c r="AL46" s="13">
        <f>E46*AL16/100</f>
        <v>3.0415000000000005</v>
      </c>
      <c r="AM46" s="13">
        <f>E46*AM16/100</f>
        <v>3.3845000000000001</v>
      </c>
      <c r="AN46" s="13">
        <f>E46*AN16/100</f>
        <v>6.6850000000000014</v>
      </c>
      <c r="AO46" s="13">
        <f>E46*AO16/100</f>
        <v>5.6349999999999998</v>
      </c>
      <c r="AP46" s="13">
        <f>E46*AP16/100</f>
        <v>1.9005000000000001</v>
      </c>
      <c r="AQ46" s="13">
        <f>E46*AQ16/100</f>
        <v>1.3159999999999998</v>
      </c>
      <c r="AR46" s="13">
        <f>E46*AR16/100</f>
        <v>3.7800000000000007</v>
      </c>
      <c r="AS46" s="13">
        <f>E46*AS16/100</f>
        <v>2.8245000000000005</v>
      </c>
      <c r="AT46" s="13">
        <f>E46*AT16/100</f>
        <v>4.41</v>
      </c>
      <c r="AU46" s="13">
        <f>E46*AU16/100</f>
        <v>4.34</v>
      </c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</row>
    <row r="47" spans="1:72" s="37" customFormat="1" x14ac:dyDescent="0.25">
      <c r="A47">
        <v>37</v>
      </c>
      <c r="B47" s="62" t="s">
        <v>100</v>
      </c>
      <c r="C47" s="99">
        <v>200</v>
      </c>
      <c r="D47" s="11">
        <f>E17*1</f>
        <v>77.099999999999994</v>
      </c>
      <c r="E47" s="99">
        <f t="shared" si="0"/>
        <v>45.800000000000011</v>
      </c>
      <c r="F47" s="101">
        <f>E47*F17/100</f>
        <v>224</v>
      </c>
      <c r="G47" s="101">
        <f>E47*G17/100</f>
        <v>35.4</v>
      </c>
      <c r="H47" s="101">
        <f>E47*H17/100</f>
        <v>7.879999999999999</v>
      </c>
      <c r="I47" s="101">
        <f>E47*I17/100</f>
        <v>2.2000000000000002</v>
      </c>
      <c r="J47" s="101">
        <f>E47*J17/100</f>
        <v>0.28000000000000003</v>
      </c>
      <c r="K47" s="101">
        <f>E47*K17/100</f>
        <v>0</v>
      </c>
      <c r="L47" s="101">
        <f>E47*L17/100</f>
        <v>14</v>
      </c>
      <c r="M47" s="101">
        <f>E47*M17/100</f>
        <v>8.6199999999999992</v>
      </c>
      <c r="N47" s="101">
        <f>E47*N17/100</f>
        <v>42</v>
      </c>
      <c r="O47" s="101">
        <f>E47*O17/100</f>
        <v>424</v>
      </c>
      <c r="P47" s="101">
        <f>E47*P17/100</f>
        <v>574</v>
      </c>
      <c r="Q47" s="101">
        <f>E47*Q17/100</f>
        <v>196</v>
      </c>
      <c r="R47" s="101">
        <f t="shared" ref="R47" si="1">E47*R17/100</f>
        <v>3.4</v>
      </c>
      <c r="S47" s="101">
        <f>E47*S17/100</f>
        <v>0.79200000000000004</v>
      </c>
      <c r="T47" s="101">
        <f>E47*T17/100</f>
        <v>0</v>
      </c>
      <c r="U47" s="101">
        <f>E47*U17/100</f>
        <v>4.36E-2</v>
      </c>
      <c r="V47" s="101">
        <f>E47*V17/100</f>
        <v>0.47599999999999987</v>
      </c>
      <c r="W47" s="101">
        <f>E47*W17/100</f>
        <v>1.8120000000000003</v>
      </c>
      <c r="X47" s="101">
        <f>E47*X17/100</f>
        <v>15.06</v>
      </c>
      <c r="Y47" s="101">
        <f>E47*Y17/100</f>
        <v>3.58</v>
      </c>
      <c r="Z47" s="101">
        <f>E47*Z17/100</f>
        <v>0.55800000000000005</v>
      </c>
      <c r="AA47" s="101">
        <f>E47*AA17/100</f>
        <v>6.000000000000001E-3</v>
      </c>
      <c r="AB47" s="101">
        <f>E47*AB17/100</f>
        <v>0</v>
      </c>
      <c r="AC47" s="13">
        <f>E47*AC17/100</f>
        <v>1.7100000000000001E-2</v>
      </c>
      <c r="AD47" s="13">
        <f>E47*AD17/100</f>
        <v>0</v>
      </c>
      <c r="AE47" s="13">
        <f>E47*AE17/100</f>
        <v>0.44</v>
      </c>
      <c r="AF47" s="13">
        <f>E47*AF17/100</f>
        <v>0</v>
      </c>
      <c r="AG47" s="13">
        <f>E47*AG17/100</f>
        <v>0.79</v>
      </c>
      <c r="AH47" s="13">
        <f>E47*AH17/100</f>
        <v>3.2000000000000001E-2</v>
      </c>
      <c r="AI47" s="13">
        <f>E47*AI17/100</f>
        <v>0</v>
      </c>
      <c r="AJ47" s="13">
        <f>E47*AJ17/100</f>
        <v>0</v>
      </c>
      <c r="AK47" s="13">
        <f>E47*AK17/100</f>
        <v>0</v>
      </c>
      <c r="AL47" s="13">
        <f>E47*AL17/100</f>
        <v>0</v>
      </c>
      <c r="AM47" s="13">
        <f>E47*AM17/100</f>
        <v>0</v>
      </c>
      <c r="AN47" s="13">
        <f>E47*AN17/100</f>
        <v>0</v>
      </c>
      <c r="AO47" s="13">
        <f>E47*AO17/100</f>
        <v>0</v>
      </c>
      <c r="AP47" s="13">
        <f>E47*AP17/100</f>
        <v>0</v>
      </c>
      <c r="AQ47" s="13">
        <f>E47*AQ17/100</f>
        <v>0</v>
      </c>
      <c r="AR47" s="13">
        <f>E47*AR17/100</f>
        <v>0</v>
      </c>
      <c r="AS47" s="13">
        <f>E47*AS17/100</f>
        <v>0</v>
      </c>
      <c r="AT47" s="13">
        <f>E47*AT17/100</f>
        <v>0</v>
      </c>
      <c r="AU47" s="13">
        <f>E47*AU17/100</f>
        <v>0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  <row r="48" spans="1:72" s="37" customFormat="1" x14ac:dyDescent="0.25">
      <c r="A48">
        <v>38</v>
      </c>
      <c r="B48" s="62" t="s">
        <v>101</v>
      </c>
      <c r="C48" s="63">
        <v>230</v>
      </c>
      <c r="D48" s="11">
        <f>E18*1</f>
        <v>12.4</v>
      </c>
      <c r="E48" s="63">
        <f t="shared" si="0"/>
        <v>201.48</v>
      </c>
      <c r="F48" s="64">
        <f>E48*F18/100</f>
        <v>763.6</v>
      </c>
      <c r="G48" s="64">
        <f>E48*G18/100</f>
        <v>22.102999999999998</v>
      </c>
      <c r="H48" s="64">
        <f>E48*H18/100</f>
        <v>4.4850000000000003</v>
      </c>
      <c r="I48" s="13">
        <f>E48*I18/100</f>
        <v>3.5189999999999997</v>
      </c>
      <c r="J48" s="64">
        <f>E48*J18/100</f>
        <v>141.21999999999997</v>
      </c>
      <c r="K48" s="64">
        <f>E48*K18/100</f>
        <v>30.13</v>
      </c>
      <c r="L48" s="64">
        <f>E48*L18/100</f>
        <v>75.900000000000006</v>
      </c>
      <c r="M48" s="64">
        <f>E48*M18/100</f>
        <v>8.5329999999999995</v>
      </c>
      <c r="N48" s="64">
        <f>E48*N18/100</f>
        <v>269.10000000000002</v>
      </c>
      <c r="O48" s="64">
        <f>E48*O18/100</f>
        <v>742.9</v>
      </c>
      <c r="P48" s="64">
        <f>E48*P18/100</f>
        <v>906.2</v>
      </c>
      <c r="Q48" s="64">
        <f>E48*Q18/100</f>
        <v>6.9</v>
      </c>
      <c r="R48" s="64">
        <f>E48*R18/100</f>
        <v>6.8079999999999998</v>
      </c>
      <c r="S48" s="64">
        <f>E48*S18/100</f>
        <v>1.0924999999999998</v>
      </c>
      <c r="T48" s="64">
        <f>E48*T18/100</f>
        <v>0</v>
      </c>
      <c r="U48" s="64">
        <f>E48*U18/100</f>
        <v>2.921E-2</v>
      </c>
      <c r="V48" s="64">
        <f>E48*V18/100</f>
        <v>0.68310000000000004</v>
      </c>
      <c r="W48" s="64">
        <f>E48*W18/100</f>
        <v>0.43240000000000001</v>
      </c>
      <c r="X48" s="64">
        <f>E48*X18/100</f>
        <v>12.305</v>
      </c>
      <c r="Y48" s="64">
        <f>E48*Y18/100</f>
        <v>2.323</v>
      </c>
      <c r="Z48" s="64">
        <f>E48*Z18/100</f>
        <v>0.43930000000000008</v>
      </c>
      <c r="AA48" s="64">
        <f>E48*AA18/100</f>
        <v>6.4399999999999999E-2</v>
      </c>
      <c r="AB48" s="64">
        <f>E48*AB18/100</f>
        <v>71.760000000000005</v>
      </c>
      <c r="AC48" s="13">
        <f>E48*AC18/100</f>
        <v>2.0700000000000003E-2</v>
      </c>
      <c r="AD48" s="13">
        <f>E48*AD18/100</f>
        <v>1.2190000000000001</v>
      </c>
      <c r="AE48" s="13">
        <f>E48*AE18/100</f>
        <v>0</v>
      </c>
      <c r="AF48" s="13">
        <f>E48*AF18/100</f>
        <v>0</v>
      </c>
      <c r="AG48" s="13">
        <f>E48*AG18/100</f>
        <v>0</v>
      </c>
      <c r="AH48" s="13">
        <f>E48*AH18/100</f>
        <v>0</v>
      </c>
      <c r="AI48" s="13">
        <f>E48*AI18/100</f>
        <v>0</v>
      </c>
      <c r="AJ48" s="13">
        <f>E48*AJ18/100</f>
        <v>0</v>
      </c>
      <c r="AK48" s="13">
        <f>E48*AK18/100</f>
        <v>0</v>
      </c>
      <c r="AL48" s="13">
        <f>E48*AL18/100</f>
        <v>0</v>
      </c>
      <c r="AM48" s="13">
        <f>E48*AM18/100</f>
        <v>0</v>
      </c>
      <c r="AN48" s="13">
        <f>E48*AN18/100</f>
        <v>0</v>
      </c>
      <c r="AO48" s="13">
        <f>E48*AO18/100</f>
        <v>0</v>
      </c>
      <c r="AP48" s="13">
        <f>E48*AP18/100</f>
        <v>0</v>
      </c>
      <c r="AQ48" s="13">
        <f>E48*AQ18/100</f>
        <v>0</v>
      </c>
      <c r="AR48" s="13">
        <f>E48*AR18/100</f>
        <v>0</v>
      </c>
      <c r="AS48" s="13">
        <f>E48*AS18/100</f>
        <v>0</v>
      </c>
      <c r="AT48" s="13">
        <f>E48*AT18/100</f>
        <v>0</v>
      </c>
      <c r="AU48" s="13">
        <f>E48*AU18/100</f>
        <v>0</v>
      </c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49" spans="1:72" s="37" customFormat="1" x14ac:dyDescent="0.25">
      <c r="A49">
        <v>39</v>
      </c>
      <c r="B49" s="62" t="s">
        <v>102</v>
      </c>
      <c r="C49" s="63">
        <v>1000</v>
      </c>
      <c r="D49" s="11">
        <f>E19*1</f>
        <v>94.8</v>
      </c>
      <c r="E49" s="63">
        <f t="shared" si="0"/>
        <v>52.000000000000028</v>
      </c>
      <c r="F49" s="64">
        <f>E49*F19/100</f>
        <v>170</v>
      </c>
      <c r="G49" s="64">
        <f>E49*G19/100</f>
        <v>12.1</v>
      </c>
      <c r="H49" s="64">
        <f>E49*H19/100</f>
        <v>3.2</v>
      </c>
      <c r="I49" s="13">
        <f>E49*I19/100</f>
        <v>5.8</v>
      </c>
      <c r="J49" s="64">
        <f>E49*J19/100</f>
        <v>21.1</v>
      </c>
      <c r="K49" s="64">
        <f>E49*K19/100</f>
        <v>10</v>
      </c>
      <c r="L49" s="64">
        <f>E49*L19/100</f>
        <v>160</v>
      </c>
      <c r="M49" s="64">
        <f>E49*M19/100</f>
        <v>3.6999999999999993</v>
      </c>
      <c r="N49" s="64">
        <f>E49*N19/100</f>
        <v>180</v>
      </c>
      <c r="O49" s="64">
        <f>E49*O19/100</f>
        <v>380</v>
      </c>
      <c r="P49" s="64">
        <f>E49*P19/100</f>
        <v>2610.0000000000005</v>
      </c>
      <c r="Q49" s="64">
        <f>E49*Q19/100</f>
        <v>80</v>
      </c>
      <c r="R49" s="64">
        <f>E49*R19/100</f>
        <v>3.2</v>
      </c>
      <c r="S49" s="64">
        <f>E49*S19/100</f>
        <v>0.53</v>
      </c>
      <c r="T49" s="64">
        <f>E49*T19/100</f>
        <v>0</v>
      </c>
      <c r="U49" s="64">
        <f>E49*U19/100</f>
        <v>2.0000000000000005E-3</v>
      </c>
      <c r="V49" s="64">
        <f>E49*V19/100</f>
        <v>0.45</v>
      </c>
      <c r="W49" s="64">
        <f>E49*W19/100</f>
        <v>0.94</v>
      </c>
      <c r="X49" s="64">
        <f>E49*X19/100</f>
        <v>4.51</v>
      </c>
      <c r="Y49" s="64">
        <f>E49*Y19/100</f>
        <v>2.04</v>
      </c>
      <c r="Z49" s="64">
        <f>E49*Z19/100</f>
        <v>1.63</v>
      </c>
      <c r="AA49" s="64">
        <f>E49*AA19/100</f>
        <v>0.24000000000000005</v>
      </c>
      <c r="AB49" s="64">
        <f>E49*AB19/100</f>
        <v>95</v>
      </c>
      <c r="AC49" s="13">
        <f>E49*AC19/100</f>
        <v>0</v>
      </c>
      <c r="AD49" s="13">
        <f>E49*AD19/100</f>
        <v>2000</v>
      </c>
      <c r="AE49" s="13">
        <f>E49*AE19/100</f>
        <v>1.2000000000000002</v>
      </c>
      <c r="AF49" s="13">
        <f>E49*AF19/100</f>
        <v>0</v>
      </c>
      <c r="AG49" s="13">
        <f>E49*AG19/100</f>
        <v>0.30000000000000004</v>
      </c>
      <c r="AH49" s="13">
        <f>E49*AH19/100</f>
        <v>0.60999999999999988</v>
      </c>
      <c r="AI49" s="13">
        <f>E49*AI19/100</f>
        <v>0</v>
      </c>
      <c r="AJ49" s="13">
        <f>E49*AJ19/100</f>
        <v>0</v>
      </c>
      <c r="AK49" s="13">
        <f>E49*AK19/100</f>
        <v>0.1</v>
      </c>
      <c r="AL49" s="13">
        <f>E49*AL19/100</f>
        <v>0.28999999999999998</v>
      </c>
      <c r="AM49" s="13">
        <f>E49*AM19/100</f>
        <v>0.43999999999999995</v>
      </c>
      <c r="AN49" s="13">
        <f>E49*AN19/100</f>
        <v>0.71</v>
      </c>
      <c r="AO49" s="13">
        <f>E49*AO19/100</f>
        <v>0.67</v>
      </c>
      <c r="AP49" s="13">
        <f>E49*AP19/100</f>
        <v>0.17999999999999997</v>
      </c>
      <c r="AQ49" s="13">
        <f>E49*AQ19/100</f>
        <v>0.12000000000000002</v>
      </c>
      <c r="AR49" s="13">
        <f>E49*AR19/100</f>
        <v>0.43</v>
      </c>
      <c r="AS49" s="13">
        <f>E49*AS19/100</f>
        <v>0.32</v>
      </c>
      <c r="AT49" s="13">
        <f>E49*AT19/100</f>
        <v>0.54</v>
      </c>
      <c r="AU49" s="13">
        <f>E49*AU19/100</f>
        <v>0.51</v>
      </c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</row>
    <row r="50" spans="1:72" s="37" customFormat="1" x14ac:dyDescent="0.25">
      <c r="A50">
        <v>40</v>
      </c>
      <c r="B50" s="62" t="s">
        <v>103</v>
      </c>
      <c r="C50" s="63">
        <v>600</v>
      </c>
      <c r="D50" s="11">
        <f>E20*1</f>
        <v>91.4</v>
      </c>
      <c r="E50" s="63">
        <f t="shared" si="0"/>
        <v>51.599999999999966</v>
      </c>
      <c r="F50" s="64">
        <f>E50*F20/100</f>
        <v>138</v>
      </c>
      <c r="G50" s="64">
        <f>E50*G20/100</f>
        <v>17.16</v>
      </c>
      <c r="H50" s="64">
        <f>E50*H20/100</f>
        <v>2.34</v>
      </c>
      <c r="I50" s="13">
        <f>E50*I20/100</f>
        <v>10.319999999999999</v>
      </c>
      <c r="J50" s="64">
        <f>E50*J20/100</f>
        <v>8.58</v>
      </c>
      <c r="K50" s="64">
        <f>E50*K20/100</f>
        <v>13.2</v>
      </c>
      <c r="L50" s="64">
        <f>E50*L20/100</f>
        <v>594.00000000000011</v>
      </c>
      <c r="M50" s="64">
        <f>E50*M20/100</f>
        <v>16.260000000000002</v>
      </c>
      <c r="N50" s="64">
        <f>E50*N20/100</f>
        <v>474</v>
      </c>
      <c r="O50" s="64">
        <f>E50*O20/100</f>
        <v>294</v>
      </c>
      <c r="P50" s="64">
        <f>E50*P20/100</f>
        <v>3348</v>
      </c>
      <c r="Q50" s="64">
        <f>E50*Q20/100</f>
        <v>474</v>
      </c>
      <c r="R50" s="64">
        <f>E50*R20/100</f>
        <v>3.1800000000000006</v>
      </c>
      <c r="S50" s="64">
        <f>E50*S20/100</f>
        <v>0.78</v>
      </c>
      <c r="T50" s="64">
        <f>E50*T20/100</f>
        <v>0</v>
      </c>
      <c r="U50" s="64">
        <f>E50*U20/100</f>
        <v>6.000000000000001E-3</v>
      </c>
      <c r="V50" s="64">
        <f>E50*V20/100</f>
        <v>0.46799999999999997</v>
      </c>
      <c r="W50" s="64">
        <f>E50*W20/100</f>
        <v>1.1339999999999999</v>
      </c>
      <c r="X50" s="64">
        <f>E50*X20/100</f>
        <v>4.3440000000000003</v>
      </c>
      <c r="Y50" s="64">
        <f>E50*Y20/100</f>
        <v>0.39</v>
      </c>
      <c r="Z50" s="64">
        <f>E50*Z20/100</f>
        <v>1.17</v>
      </c>
      <c r="AA50" s="64">
        <f>E50*AA20/100</f>
        <v>1.1639999999999999</v>
      </c>
      <c r="AB50" s="64">
        <f>E50*AB20/100</f>
        <v>115.80000000000001</v>
      </c>
      <c r="AC50" s="13">
        <f>E50*AC20/100</f>
        <v>0</v>
      </c>
      <c r="AD50" s="13">
        <f>E50*AD20/100</f>
        <v>56280</v>
      </c>
      <c r="AE50" s="13">
        <f>E50*AE20/100</f>
        <v>12.179999999999998</v>
      </c>
      <c r="AF50" s="13">
        <f>E50*AF20/100</f>
        <v>0</v>
      </c>
      <c r="AG50" s="13">
        <f>E50*AG20/100</f>
        <v>0.156</v>
      </c>
      <c r="AH50" s="13">
        <f>E50*AH20/100</f>
        <v>0.82800000000000007</v>
      </c>
      <c r="AI50" s="13">
        <f>E50*AI20/100</f>
        <v>0</v>
      </c>
      <c r="AJ50" s="13">
        <f>E50*AJ20/100</f>
        <v>0</v>
      </c>
      <c r="AK50" s="13">
        <f>E50*AK20/100</f>
        <v>0.23399999999999999</v>
      </c>
      <c r="AL50" s="13">
        <f>E50*AL20/100</f>
        <v>0.73199999999999998</v>
      </c>
      <c r="AM50" s="13">
        <f>E50*AM20/100</f>
        <v>0.8819999999999999</v>
      </c>
      <c r="AN50" s="13">
        <f>E50*AN20/100</f>
        <v>1.3380000000000001</v>
      </c>
      <c r="AO50" s="13">
        <f>E50*AO20/100</f>
        <v>1.0439999999999998</v>
      </c>
      <c r="AP50" s="13">
        <f>E50*AP20/100</f>
        <v>0.31799999999999995</v>
      </c>
      <c r="AQ50" s="13">
        <f>E50*AQ20/100</f>
        <v>0.21000000000000005</v>
      </c>
      <c r="AR50" s="13">
        <f>E50*AR20/100</f>
        <v>0.77399999999999991</v>
      </c>
      <c r="AS50" s="13">
        <f>E50*AS20/100</f>
        <v>0.64800000000000002</v>
      </c>
      <c r="AT50" s="13">
        <f>E50*AT20/100</f>
        <v>0.96600000000000008</v>
      </c>
      <c r="AU50" s="13">
        <f>E50*AU20/100</f>
        <v>0.97199999999999998</v>
      </c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</row>
    <row r="51" spans="1:72" s="37" customFormat="1" x14ac:dyDescent="0.25">
      <c r="A51">
        <v>41</v>
      </c>
      <c r="B51" s="62" t="s">
        <v>104</v>
      </c>
      <c r="C51" s="63">
        <v>8</v>
      </c>
      <c r="D51" s="11">
        <f>E21*1</f>
        <v>0</v>
      </c>
      <c r="E51" s="63">
        <f t="shared" si="0"/>
        <v>8</v>
      </c>
      <c r="F51" s="64">
        <f>E51*F21/100</f>
        <v>70.72</v>
      </c>
      <c r="G51" s="64">
        <f>E51*G21/100</f>
        <v>0</v>
      </c>
      <c r="H51" s="64">
        <f>E51*H21/100</f>
        <v>0</v>
      </c>
      <c r="I51" s="13">
        <f>E51*I21/100</f>
        <v>0</v>
      </c>
      <c r="J51" s="64">
        <f>E51*J21/100</f>
        <v>0</v>
      </c>
      <c r="K51" s="64">
        <f>E51*K21/100</f>
        <v>0</v>
      </c>
      <c r="L51" s="64">
        <f>E51*L21/100</f>
        <v>0</v>
      </c>
      <c r="M51" s="64">
        <f>E51*M21/100</f>
        <v>0</v>
      </c>
      <c r="N51" s="64">
        <f>E51*N21/100</f>
        <v>0</v>
      </c>
      <c r="O51" s="64">
        <f>E51*O21/100</f>
        <v>0</v>
      </c>
      <c r="P51" s="64">
        <f>E51*P21/100</f>
        <v>0</v>
      </c>
      <c r="Q51" s="64">
        <f>E51*Q21/100</f>
        <v>0</v>
      </c>
      <c r="R51" s="64">
        <f>E51*R21/100</f>
        <v>0</v>
      </c>
      <c r="S51" s="64">
        <f>E51*S21/100</f>
        <v>0</v>
      </c>
      <c r="T51" s="64">
        <f>E51*T21/100</f>
        <v>0</v>
      </c>
      <c r="U51" s="64">
        <f>E51*U21/100</f>
        <v>0</v>
      </c>
      <c r="V51" s="64">
        <f>E51*V21/100</f>
        <v>0</v>
      </c>
      <c r="W51" s="64">
        <f>E51*W21/100</f>
        <v>0</v>
      </c>
      <c r="X51" s="64">
        <f>E51*X21/100</f>
        <v>0</v>
      </c>
      <c r="Y51" s="64">
        <f>E51*Y21/100</f>
        <v>0</v>
      </c>
      <c r="Z51" s="64">
        <f>E51*Z21/100</f>
        <v>0</v>
      </c>
      <c r="AA51" s="64">
        <f>E51*AA21/100</f>
        <v>0</v>
      </c>
      <c r="AB51" s="64">
        <f>E51*AB21/100</f>
        <v>0</v>
      </c>
      <c r="AC51" s="13">
        <f>E51*AC21/100</f>
        <v>0</v>
      </c>
      <c r="AD51" s="13">
        <f>E51*AD21/100</f>
        <v>0</v>
      </c>
      <c r="AE51" s="13">
        <f>E51*AE21/100</f>
        <v>3.1360000000000001</v>
      </c>
      <c r="AF51" s="13">
        <f>E51*AF21/100</f>
        <v>0</v>
      </c>
      <c r="AG51" s="13">
        <f>E51*AG21/100</f>
        <v>1.3919999999999999</v>
      </c>
      <c r="AH51" s="13">
        <f>E51*AH21/100</f>
        <v>0</v>
      </c>
      <c r="AI51" s="13">
        <f>E51*AI21/100</f>
        <v>0</v>
      </c>
      <c r="AJ51" s="13">
        <f>E51*AJ21/100</f>
        <v>0</v>
      </c>
      <c r="AK51" s="13">
        <f>E51*AK21/100</f>
        <v>0</v>
      </c>
      <c r="AL51" s="13">
        <f>E51*AL21/100</f>
        <v>0</v>
      </c>
      <c r="AM51" s="13">
        <f>E51*AM21/100</f>
        <v>0</v>
      </c>
      <c r="AN51" s="13">
        <f>E51*AN21/100</f>
        <v>0</v>
      </c>
      <c r="AO51" s="13">
        <f>E51*AO21/100</f>
        <v>0</v>
      </c>
      <c r="AP51" s="13">
        <f>E51*AP21/100</f>
        <v>0</v>
      </c>
      <c r="AQ51" s="13">
        <f>E51*AQ21/100</f>
        <v>0</v>
      </c>
      <c r="AR51" s="13">
        <f>E51*AR21/100</f>
        <v>0</v>
      </c>
      <c r="AS51" s="13">
        <f>E51*AS21/100</f>
        <v>0</v>
      </c>
      <c r="AT51" s="13">
        <f>E51*AT21/100</f>
        <v>0</v>
      </c>
      <c r="AU51" s="13">
        <f>E51*AU21/100</f>
        <v>0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</row>
    <row r="52" spans="1:72" s="37" customFormat="1" x14ac:dyDescent="0.25">
      <c r="A52">
        <v>42</v>
      </c>
      <c r="B52" s="62" t="s">
        <v>105</v>
      </c>
      <c r="C52" s="63">
        <v>100</v>
      </c>
      <c r="D52" s="11">
        <f>E22*1</f>
        <v>85.6</v>
      </c>
      <c r="E52" s="63">
        <f t="shared" si="0"/>
        <v>14.400000000000004</v>
      </c>
      <c r="F52" s="64">
        <f>E52*F22/100</f>
        <v>51.999999999999993</v>
      </c>
      <c r="G52" s="64">
        <f>E52*G22/100</f>
        <v>0.26</v>
      </c>
      <c r="H52" s="64">
        <f>E52*H22/100</f>
        <v>0.17</v>
      </c>
      <c r="I52" s="13">
        <f>E52*I22/100</f>
        <v>0.19</v>
      </c>
      <c r="J52" s="64">
        <f>E52*J22/100</f>
        <v>11.4</v>
      </c>
      <c r="K52" s="64">
        <f>E52*K22/100</f>
        <v>2.4</v>
      </c>
      <c r="L52" s="64">
        <f>E52*L22/100</f>
        <v>5.9999999999999991</v>
      </c>
      <c r="M52" s="64">
        <f>E52*M22/100</f>
        <v>0.11999999999999998</v>
      </c>
      <c r="N52" s="64">
        <f>E52*N22/100</f>
        <v>4.9999999999999991</v>
      </c>
      <c r="O52" s="64">
        <f>E52*O22/100</f>
        <v>10.999999999999998</v>
      </c>
      <c r="P52" s="64">
        <f>E52*P22/100</f>
        <v>107</v>
      </c>
      <c r="Q52" s="64">
        <f>E52*Q22/100</f>
        <v>0.99999999999999989</v>
      </c>
      <c r="R52" s="64">
        <f>E52*R22/100</f>
        <v>3.9999999999999994E-2</v>
      </c>
      <c r="S52" s="64">
        <f>E52*S22/100</f>
        <v>2.6999999999999996E-2</v>
      </c>
      <c r="T52" s="64">
        <f>E52*T22/100</f>
        <v>0</v>
      </c>
      <c r="U52" s="64">
        <f>E52*U22/100</f>
        <v>0</v>
      </c>
      <c r="V52" s="64">
        <f>E52*V22/100</f>
        <v>1.6999999999999998E-2</v>
      </c>
      <c r="W52" s="64">
        <f>E52*W22/100</f>
        <v>2.5999999999999995E-2</v>
      </c>
      <c r="X52" s="64">
        <f>E52*X22/100</f>
        <v>9.0999999999999998E-2</v>
      </c>
      <c r="Y52" s="64">
        <f>E52*Y22/100</f>
        <v>6.0999999999999999E-2</v>
      </c>
      <c r="Z52" s="64">
        <f>E52*Z22/100</f>
        <v>4.0999999999999995E-2</v>
      </c>
      <c r="AA52" s="64">
        <f>E52*AA22/100</f>
        <v>3.0000000000000001E-3</v>
      </c>
      <c r="AB52" s="64">
        <f>E52*AB22/100</f>
        <v>3.4</v>
      </c>
      <c r="AC52" s="13">
        <f>E52*AC22/100</f>
        <v>0</v>
      </c>
      <c r="AD52" s="13">
        <f>E52*AD22/100</f>
        <v>54</v>
      </c>
      <c r="AE52" s="13">
        <f>E52*AE22/100</f>
        <v>0.17999999999999997</v>
      </c>
      <c r="AF52" s="13">
        <f>E52*AF22/100</f>
        <v>0</v>
      </c>
      <c r="AG52" s="13">
        <f>E52*AG22/100</f>
        <v>4.299999999999999E-2</v>
      </c>
      <c r="AH52" s="13">
        <f>E52*AH22/100</f>
        <v>8.9999999999999976E-3</v>
      </c>
      <c r="AI52" s="13">
        <f>E52*AI22/100</f>
        <v>0</v>
      </c>
      <c r="AJ52" s="13">
        <f>E52*AJ22/100</f>
        <v>0</v>
      </c>
      <c r="AK52" s="13">
        <f>E52*AK22/100</f>
        <v>9.999999999999998E-4</v>
      </c>
      <c r="AL52" s="13">
        <f>E52*AL22/100</f>
        <v>6.0000000000000001E-3</v>
      </c>
      <c r="AM52" s="13">
        <f>E52*AM22/100</f>
        <v>6.0000000000000001E-3</v>
      </c>
      <c r="AN52" s="13">
        <f>E52*AN22/100</f>
        <v>1.2999999999999998E-2</v>
      </c>
      <c r="AO52" s="13">
        <f>E52*AO22/100</f>
        <v>1.2E-2</v>
      </c>
      <c r="AP52" s="13">
        <f>E52*AP22/100</f>
        <v>9.999999999999998E-4</v>
      </c>
      <c r="AQ52" s="13">
        <f>E52*AQ22/100</f>
        <v>9.999999999999998E-4</v>
      </c>
      <c r="AR52" s="13">
        <f>E52*AR22/100</f>
        <v>6.0000000000000001E-3</v>
      </c>
      <c r="AS52" s="13">
        <f>E52*AS22/100</f>
        <v>9.999999999999998E-4</v>
      </c>
      <c r="AT52" s="13">
        <f>E52*AT22/100</f>
        <v>1.2E-2</v>
      </c>
      <c r="AU52" s="13">
        <f>E52*AU22/100</f>
        <v>6.0000000000000001E-3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3" spans="1:72" s="37" customFormat="1" x14ac:dyDescent="0.25">
      <c r="A53">
        <v>43</v>
      </c>
      <c r="B53" s="62" t="s">
        <v>106</v>
      </c>
      <c r="C53" s="63">
        <v>50</v>
      </c>
      <c r="D53" s="11">
        <f>E23*1</f>
        <v>84.2</v>
      </c>
      <c r="E53" s="63">
        <f t="shared" si="0"/>
        <v>7.8999999999999986</v>
      </c>
      <c r="F53" s="64">
        <f>E53*F23/100</f>
        <v>28.5</v>
      </c>
      <c r="G53" s="64">
        <f>E53*G23/100</f>
        <v>0.37</v>
      </c>
      <c r="H53" s="64">
        <f>E53*H23/100</f>
        <v>0.16500000000000001</v>
      </c>
      <c r="I53" s="13">
        <f>E53*I23/100</f>
        <v>0.12</v>
      </c>
      <c r="J53" s="64">
        <f>E53*J23/100</f>
        <v>6.05</v>
      </c>
      <c r="K53" s="64">
        <f>E53*K23/100</f>
        <v>1.2</v>
      </c>
      <c r="L53" s="64">
        <f>E53*L23/100</f>
        <v>3.0000000000000004</v>
      </c>
      <c r="M53" s="64">
        <f>E53*M23/100</f>
        <v>0.14000000000000001</v>
      </c>
      <c r="N53" s="64">
        <f>E53*N23/100</f>
        <v>3.0000000000000004</v>
      </c>
      <c r="O53" s="64">
        <f>E53*O23/100</f>
        <v>6.0000000000000009</v>
      </c>
      <c r="P53" s="64">
        <f>E53*P23/100</f>
        <v>38.500000000000007</v>
      </c>
      <c r="Q53" s="64">
        <f>E53*Q23/100</f>
        <v>0.50000000000000011</v>
      </c>
      <c r="R53" s="64">
        <f>E53*R23/100</f>
        <v>0.08</v>
      </c>
      <c r="S53" s="64">
        <f>E53*S23/100</f>
        <v>2.8500000000000001E-2</v>
      </c>
      <c r="T53" s="64">
        <f>E53*T23/100</f>
        <v>0</v>
      </c>
      <c r="U53" s="64">
        <f>E53*U23/100</f>
        <v>5.0000000000000002E-5</v>
      </c>
      <c r="V53" s="64">
        <f>E53*V23/100</f>
        <v>1.8500000000000003E-2</v>
      </c>
      <c r="W53" s="64">
        <f>E53*W23/100</f>
        <v>2.0499999999999997E-2</v>
      </c>
      <c r="X53" s="64">
        <f>E53*X23/100</f>
        <v>0.20899999999999999</v>
      </c>
      <c r="Y53" s="64">
        <f>E53*Y23/100</f>
        <v>6.1999999999999993E-2</v>
      </c>
      <c r="Z53" s="64">
        <f>E53*Z23/100</f>
        <v>2.5999999999999995E-2</v>
      </c>
      <c r="AA53" s="64">
        <f>E53*AA23/100</f>
        <v>3.0000000000000001E-3</v>
      </c>
      <c r="AB53" s="64">
        <f>E53*AB23/100</f>
        <v>3.0000000000000004</v>
      </c>
      <c r="AC53" s="13">
        <f>E53*AC23/100</f>
        <v>0</v>
      </c>
      <c r="AD53" s="13">
        <f>E53*AD23/100</f>
        <v>27</v>
      </c>
      <c r="AE53" s="13">
        <f>E53*AE23/100</f>
        <v>0.28499999999999998</v>
      </c>
      <c r="AF53" s="13">
        <f>E53*AF23/100</f>
        <v>0</v>
      </c>
      <c r="AG53" s="13">
        <f>E53*AG23/100</f>
        <v>4.3999999999999997E-2</v>
      </c>
      <c r="AH53" s="13">
        <f>E53*AH23/100</f>
        <v>2.8999999999999998E-2</v>
      </c>
      <c r="AI53" s="13">
        <f>E53*AI23/100</f>
        <v>0</v>
      </c>
      <c r="AJ53" s="13">
        <f>E53*AJ23/100</f>
        <v>0</v>
      </c>
      <c r="AK53" s="13">
        <f>E53*AK23/100</f>
        <v>1.5E-3</v>
      </c>
      <c r="AL53" s="13">
        <f>E53*AL23/100</f>
        <v>0.01</v>
      </c>
      <c r="AM53" s="13">
        <f>E53*AM23/100</f>
        <v>1.15E-2</v>
      </c>
      <c r="AN53" s="13">
        <f>E53*AN23/100</f>
        <v>2.1999999999999999E-2</v>
      </c>
      <c r="AO53" s="13">
        <f>E53*AO23/100</f>
        <v>6.4999999999999988E-3</v>
      </c>
      <c r="AP53" s="13">
        <f>E53*AP23/100</f>
        <v>6.0000000000000001E-3</v>
      </c>
      <c r="AQ53" s="13">
        <f>E53*AQ23/100</f>
        <v>4.0000000000000001E-3</v>
      </c>
      <c r="AR53" s="13">
        <f>E53*AR23/100</f>
        <v>1.2999999999999998E-2</v>
      </c>
      <c r="AS53" s="13">
        <f>E53*AS23/100</f>
        <v>4.4999999999999997E-3</v>
      </c>
      <c r="AT53" s="13">
        <f>E53*AT23/100</f>
        <v>1.5499999999999998E-2</v>
      </c>
      <c r="AU53" s="13">
        <f>E53*AU23/100</f>
        <v>1.8500000000000003E-2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</row>
    <row r="54" spans="1:72" s="37" customFormat="1" x14ac:dyDescent="0.25">
      <c r="A54">
        <v>44</v>
      </c>
      <c r="B54" s="62" t="s">
        <v>107</v>
      </c>
      <c r="C54" s="63">
        <v>200</v>
      </c>
      <c r="D54" s="11">
        <f>E24*1</f>
        <v>12.9</v>
      </c>
      <c r="E54" s="63">
        <f t="shared" si="0"/>
        <v>174.2</v>
      </c>
      <c r="F54" s="64">
        <f>E54*F24/100</f>
        <v>720</v>
      </c>
      <c r="G54" s="64">
        <f>E54*G24/100</f>
        <v>13.22</v>
      </c>
      <c r="H54" s="64">
        <f>E54*H24/100</f>
        <v>1.1599999999999999</v>
      </c>
      <c r="I54" s="13">
        <f>E54*I24/100</f>
        <v>1.1599999999999999</v>
      </c>
      <c r="J54" s="64">
        <f>E54*J24/100</f>
        <v>158.60000000000002</v>
      </c>
      <c r="K54" s="64">
        <f>E54*K24/100</f>
        <v>0</v>
      </c>
      <c r="L54" s="64">
        <f>E54*L24/100</f>
        <v>18</v>
      </c>
      <c r="M54" s="64">
        <f>E54*M24/100</f>
        <v>1.6</v>
      </c>
      <c r="N54" s="64">
        <f>E54*N24/100</f>
        <v>69.999999999999986</v>
      </c>
      <c r="O54" s="64">
        <f>E54*O24/100</f>
        <v>216</v>
      </c>
      <c r="P54" s="64">
        <f>E54*P24/100</f>
        <v>172</v>
      </c>
      <c r="Q54" s="64">
        <f>E54*Q24/100</f>
        <v>2</v>
      </c>
      <c r="R54" s="64">
        <f>E54*R24/100</f>
        <v>2.3199999999999998</v>
      </c>
      <c r="S54" s="64">
        <f>E54*S24/100</f>
        <v>0.22</v>
      </c>
      <c r="T54" s="64">
        <f>E54*T24/100</f>
        <v>0</v>
      </c>
      <c r="U54" s="64">
        <f>E54*U24/100</f>
        <v>0</v>
      </c>
      <c r="V54" s="64">
        <f>E54*V24/100</f>
        <v>0.14000000000000004</v>
      </c>
      <c r="W54" s="64">
        <f>E54*W24/100</f>
        <v>9.6000000000000002E-2</v>
      </c>
      <c r="X54" s="64">
        <f>E54*X24/100</f>
        <v>3.2</v>
      </c>
      <c r="Y54" s="64">
        <f>E54*Y24/100</f>
        <v>2.6800000000000006</v>
      </c>
      <c r="Z54" s="64">
        <f>E54*Z24/100</f>
        <v>0.28999999999999998</v>
      </c>
      <c r="AA54" s="64">
        <f>E54*AA24/100</f>
        <v>1.8000000000000002E-2</v>
      </c>
      <c r="AB54" s="64">
        <f>E54*AB24/100</f>
        <v>0</v>
      </c>
      <c r="AC54" s="13">
        <f>E54*AC24/100</f>
        <v>0</v>
      </c>
      <c r="AD54" s="13">
        <f>E54*AD24/100</f>
        <v>0</v>
      </c>
      <c r="AE54" s="13">
        <f>E54*AE24/100</f>
        <v>0</v>
      </c>
      <c r="AF54" s="13">
        <f>E54*AF24/100</f>
        <v>0</v>
      </c>
      <c r="AG54" s="13">
        <f>E54*AG24/100</f>
        <v>0.25600000000000001</v>
      </c>
      <c r="AH54" s="13">
        <f>E54*AH24/100</f>
        <v>5.3999999999999992E-2</v>
      </c>
      <c r="AI54" s="13">
        <f>E54*AI24/100</f>
        <v>0</v>
      </c>
      <c r="AJ54" s="13">
        <f>E54*AJ24/100</f>
        <v>0</v>
      </c>
      <c r="AK54" s="13">
        <f>E54*AK24/100</f>
        <v>0.154</v>
      </c>
      <c r="AL54" s="13">
        <f>E54*AL24/100</f>
        <v>0.47199999999999998</v>
      </c>
      <c r="AM54" s="13">
        <f>E54*AM24/100</f>
        <v>0.56999999999999995</v>
      </c>
      <c r="AN54" s="13">
        <f>E54*AN24/100</f>
        <v>1.0920000000000001</v>
      </c>
      <c r="AO54" s="13">
        <f>E54*AO24/100</f>
        <v>0.47799999999999998</v>
      </c>
      <c r="AP54" s="13">
        <f>E54*AP24/100</f>
        <v>0.31</v>
      </c>
      <c r="AQ54" s="13">
        <f>E54*AQ24/100</f>
        <v>0.27</v>
      </c>
      <c r="AR54" s="13">
        <f>E54*AR24/100</f>
        <v>0.70600000000000007</v>
      </c>
      <c r="AS54" s="13">
        <f>E54*AS24/100</f>
        <v>0.44199999999999995</v>
      </c>
      <c r="AT54" s="13">
        <f>E54*AT24/100</f>
        <v>0.80600000000000005</v>
      </c>
      <c r="AU54" s="13">
        <f>E54*AU24/100</f>
        <v>1.1020000000000001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5" spans="1:72" s="37" customFormat="1" x14ac:dyDescent="0.25">
      <c r="A55">
        <v>45</v>
      </c>
      <c r="B55" s="62" t="s">
        <v>108</v>
      </c>
      <c r="C55" s="63">
        <v>20</v>
      </c>
      <c r="D55" s="11">
        <f>E25*1</f>
        <v>85.1</v>
      </c>
      <c r="E55" s="63">
        <f t="shared" si="0"/>
        <v>2.9800000000000013</v>
      </c>
      <c r="F55" s="64">
        <f>E55*F25/100</f>
        <v>13.6</v>
      </c>
      <c r="G55" s="64">
        <f>E55*G25/100</f>
        <v>1.4119999999999999</v>
      </c>
      <c r="H55" s="64">
        <f>E55*H25/100</f>
        <v>0.49400000000000011</v>
      </c>
      <c r="I55" s="13">
        <f>E55*I25/100</f>
        <v>0.28400000000000003</v>
      </c>
      <c r="J55" s="64">
        <f>E55*J25/100</f>
        <v>0.78200000000000003</v>
      </c>
      <c r="K55" s="64">
        <f>E55*K25/100</f>
        <v>0</v>
      </c>
      <c r="L55" s="64">
        <f>E55*L25/100</f>
        <v>9.0000000000000018</v>
      </c>
      <c r="M55" s="64">
        <f>E55*M25/100</f>
        <v>1.3400000000000003</v>
      </c>
      <c r="N55" s="64">
        <f>E55*N25/100</f>
        <v>10.8</v>
      </c>
      <c r="O55" s="64">
        <f>E55*O25/100</f>
        <v>27.800000000000004</v>
      </c>
      <c r="P55" s="64">
        <f>E55*P25/100</f>
        <v>45.8</v>
      </c>
      <c r="Q55" s="64">
        <f>E55*Q25/100</f>
        <v>22.400000000000006</v>
      </c>
      <c r="R55" s="64">
        <f>E55*R25/100</f>
        <v>18.2</v>
      </c>
      <c r="S55" s="64">
        <f>E55*S25/100</f>
        <v>0.89200000000000002</v>
      </c>
      <c r="T55" s="64">
        <f>E55*T25/100</f>
        <v>9.0000000000000024E-2</v>
      </c>
      <c r="U55" s="64">
        <f>E55*U25/100</f>
        <v>7.1599999999999997E-3</v>
      </c>
      <c r="V55" s="64">
        <f>E55*V25/100</f>
        <v>3.0000000000000006E-2</v>
      </c>
      <c r="W55" s="64">
        <f>E55*W25/100</f>
        <v>3.32E-2</v>
      </c>
      <c r="X55" s="64">
        <f>E55*X25/100</f>
        <v>0.24800000000000005</v>
      </c>
      <c r="Y55" s="64">
        <f>E55*Y25/100</f>
        <v>3.5999999999999997E-2</v>
      </c>
      <c r="Z55" s="64">
        <f>E55*Z25/100</f>
        <v>1.9000000000000003E-2</v>
      </c>
      <c r="AA55" s="64">
        <f>E55*AA25/100</f>
        <v>1.8000000000000002E-3</v>
      </c>
      <c r="AB55" s="64">
        <f>E55*AB25/100</f>
        <v>16.2</v>
      </c>
      <c r="AC55" s="13">
        <f>E55*AC25/100</f>
        <v>3.8200000000000005E-3</v>
      </c>
      <c r="AD55" s="13">
        <f>E55*AD25/100</f>
        <v>60</v>
      </c>
      <c r="AE55" s="13">
        <f>E55*AE25/100</f>
        <v>0.17000000000000004</v>
      </c>
      <c r="AF55" s="13">
        <f>E55*AF25/100</f>
        <v>0.2</v>
      </c>
      <c r="AG55" s="13">
        <f>E55*AG25/100</f>
        <v>9.8000000000000014E-3</v>
      </c>
      <c r="AH55" s="13">
        <f>E55*AH25/100</f>
        <v>7.4000000000000003E-3</v>
      </c>
      <c r="AI55" s="13">
        <f>E55*AI25/100</f>
        <v>4.2199999999999994E-2</v>
      </c>
      <c r="AJ55" s="13">
        <f>E55*AJ25/100</f>
        <v>4.5600000000000002E-2</v>
      </c>
      <c r="AK55" s="13">
        <f>E55*AK25/100</f>
        <v>1.5800000000000002E-2</v>
      </c>
      <c r="AL55" s="13">
        <f>E55*AL25/100</f>
        <v>6.0800000000000007E-2</v>
      </c>
      <c r="AM55" s="13">
        <f>E55*AM25/100</f>
        <v>6.1400000000000003E-2</v>
      </c>
      <c r="AN55" s="13">
        <f>E55*AN25/100</f>
        <v>9.9400000000000016E-2</v>
      </c>
      <c r="AO55" s="13">
        <f>E55*AO25/100</f>
        <v>0.1056</v>
      </c>
      <c r="AP55" s="13">
        <f>E55*AP25/100</f>
        <v>3.1800000000000009E-2</v>
      </c>
      <c r="AQ55" s="13">
        <f>E55*AQ25/100</f>
        <v>1.8600000000000002E-2</v>
      </c>
      <c r="AR55" s="13">
        <f>E55*AR25/100</f>
        <v>5.0599999999999999E-2</v>
      </c>
      <c r="AS55" s="13">
        <f>E55*AS25/100</f>
        <v>4.5200000000000004E-2</v>
      </c>
      <c r="AT55" s="13">
        <f>E55*AT25/100</f>
        <v>6.1600000000000002E-2</v>
      </c>
      <c r="AU55" s="13">
        <f>E55*AU25/100</f>
        <v>0.10300000000000001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1:72" s="37" customFormat="1" x14ac:dyDescent="0.25">
      <c r="A56"/>
      <c r="B56" s="134"/>
      <c r="C56" s="63"/>
      <c r="D56" s="11">
        <f t="shared" ref="D56:D61" si="2">E26*1</f>
        <v>75.5</v>
      </c>
      <c r="E56" s="63">
        <f t="shared" si="0"/>
        <v>0</v>
      </c>
      <c r="F56" s="64">
        <f>E56*F26/100</f>
        <v>0</v>
      </c>
      <c r="G56" s="64">
        <f>E56*G26/100</f>
        <v>0</v>
      </c>
      <c r="H56" s="64">
        <f>E56*H26/100</f>
        <v>0</v>
      </c>
      <c r="I56" s="13">
        <f>E56*I26/100</f>
        <v>0</v>
      </c>
      <c r="J56" s="64">
        <f>E56*J26/100</f>
        <v>0</v>
      </c>
      <c r="K56" s="64">
        <f>E56*K26/100</f>
        <v>0</v>
      </c>
      <c r="L56" s="64">
        <f>E56*L26/100</f>
        <v>0</v>
      </c>
      <c r="M56" s="64">
        <f>E56*M26/100</f>
        <v>0</v>
      </c>
      <c r="N56" s="64">
        <f>E56*N26/100</f>
        <v>0</v>
      </c>
      <c r="O56" s="64">
        <f>E56*O26/100</f>
        <v>0</v>
      </c>
      <c r="P56" s="64">
        <f>E56*P26/100</f>
        <v>0</v>
      </c>
      <c r="Q56" s="64">
        <f>E56*Q26/100</f>
        <v>0</v>
      </c>
      <c r="R56" s="64">
        <f>E56*R26/100</f>
        <v>0</v>
      </c>
      <c r="S56" s="64">
        <f>E56*S26/100</f>
        <v>0</v>
      </c>
      <c r="T56" s="64">
        <f>E56*T26/100</f>
        <v>0</v>
      </c>
      <c r="U56" s="64">
        <f>E56*U26/100</f>
        <v>0</v>
      </c>
      <c r="V56" s="64">
        <f>E56*V26/100</f>
        <v>0</v>
      </c>
      <c r="W56" s="64">
        <f>E56*W26/100</f>
        <v>0</v>
      </c>
      <c r="X56" s="64">
        <f>E56*X26/100</f>
        <v>0</v>
      </c>
      <c r="Y56" s="64">
        <f>E56*Y26/100</f>
        <v>0</v>
      </c>
      <c r="Z56" s="64">
        <f>E56*Z26/100</f>
        <v>0</v>
      </c>
      <c r="AA56" s="64">
        <f>E56*AA26/100</f>
        <v>0</v>
      </c>
      <c r="AB56" s="64">
        <f>E56*AB26/100</f>
        <v>0</v>
      </c>
      <c r="AC56" s="13">
        <f>E56*AC26/100</f>
        <v>0</v>
      </c>
      <c r="AD56" s="13">
        <f>E56*AD26/100</f>
        <v>0</v>
      </c>
      <c r="AE56" s="13">
        <f>E56*AE26/100</f>
        <v>0</v>
      </c>
      <c r="AF56" s="13">
        <f>E56*AF26/100</f>
        <v>0</v>
      </c>
      <c r="AG56" s="13">
        <f>E56*AG26/100</f>
        <v>0</v>
      </c>
      <c r="AH56" s="13">
        <f>E56*AH26/100</f>
        <v>0</v>
      </c>
      <c r="AI56" s="13">
        <f>E56*AI26/100</f>
        <v>0</v>
      </c>
      <c r="AJ56" s="13">
        <f>E56*AJ26/100</f>
        <v>0</v>
      </c>
      <c r="AK56" s="13">
        <f>E56*AK26/100</f>
        <v>0</v>
      </c>
      <c r="AL56" s="13">
        <f>E56*AL26/100</f>
        <v>0</v>
      </c>
      <c r="AM56" s="13">
        <f>E56*AM26/100</f>
        <v>0</v>
      </c>
      <c r="AN56" s="13">
        <f>E56*AN26/100</f>
        <v>0</v>
      </c>
      <c r="AO56" s="13">
        <f>E56*AO26/100</f>
        <v>0</v>
      </c>
      <c r="AP56" s="13">
        <f>E56*AP26/100</f>
        <v>0</v>
      </c>
      <c r="AQ56" s="13">
        <f>E56*AQ26/100</f>
        <v>0</v>
      </c>
      <c r="AR56" s="13">
        <f>E56*AR26/100</f>
        <v>0</v>
      </c>
      <c r="AS56" s="13">
        <f>E56*AS26/100</f>
        <v>0</v>
      </c>
      <c r="AT56" s="13">
        <f>E56*AT26/100</f>
        <v>0</v>
      </c>
      <c r="AU56" s="13">
        <f>E56*AU26/100</f>
        <v>0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1:72" s="37" customFormat="1" x14ac:dyDescent="0.25">
      <c r="A57"/>
      <c r="B57" s="134"/>
      <c r="C57" s="63"/>
      <c r="D57" s="11">
        <f t="shared" si="2"/>
        <v>0</v>
      </c>
      <c r="E57" s="63">
        <f t="shared" si="0"/>
        <v>0</v>
      </c>
      <c r="F57" s="64">
        <f>E57*F27/100</f>
        <v>0</v>
      </c>
      <c r="G57" s="64">
        <f>E57*G27/100</f>
        <v>0</v>
      </c>
      <c r="H57" s="64">
        <f>E57*H27/100</f>
        <v>0</v>
      </c>
      <c r="I57" s="13">
        <f>E57*I27/100</f>
        <v>0</v>
      </c>
      <c r="J57" s="64">
        <f>E57*J27/100</f>
        <v>0</v>
      </c>
      <c r="K57" s="64">
        <f>E57*K27/100</f>
        <v>0</v>
      </c>
      <c r="L57" s="64">
        <f>E57*L27/100</f>
        <v>0</v>
      </c>
      <c r="M57" s="64">
        <f>E57*M27/100</f>
        <v>0</v>
      </c>
      <c r="N57" s="64">
        <f>E57*N27/100</f>
        <v>0</v>
      </c>
      <c r="O57" s="64">
        <f>E57*O27/100</f>
        <v>0</v>
      </c>
      <c r="P57" s="64">
        <f>E57*P27/100</f>
        <v>0</v>
      </c>
      <c r="Q57" s="64">
        <f>E57*Q27/100</f>
        <v>0</v>
      </c>
      <c r="R57" s="64">
        <f>E57*R27/100</f>
        <v>0</v>
      </c>
      <c r="S57" s="64">
        <f>E57*S27/100</f>
        <v>0</v>
      </c>
      <c r="T57" s="64">
        <f>E57*T27/100</f>
        <v>0</v>
      </c>
      <c r="U57" s="64">
        <f>E57*U27/100</f>
        <v>0</v>
      </c>
      <c r="V57" s="64">
        <f>E57*V27/100</f>
        <v>0</v>
      </c>
      <c r="W57" s="64">
        <f>E57*W27/100</f>
        <v>0</v>
      </c>
      <c r="X57" s="64">
        <f>E57*X27/100</f>
        <v>0</v>
      </c>
      <c r="Y57" s="64">
        <f>E57*Y27/100</f>
        <v>0</v>
      </c>
      <c r="Z57" s="64">
        <f>E57*Z27/100</f>
        <v>0</v>
      </c>
      <c r="AA57" s="64">
        <f>E57*AA27/100</f>
        <v>0</v>
      </c>
      <c r="AB57" s="64">
        <f>E57*AB27/100</f>
        <v>0</v>
      </c>
      <c r="AC57" s="13">
        <f>E57*AC27/100</f>
        <v>0</v>
      </c>
      <c r="AD57" s="13">
        <f>E57*AD27/100</f>
        <v>0</v>
      </c>
      <c r="AE57" s="13">
        <f>E57*AE27/100</f>
        <v>0</v>
      </c>
      <c r="AF57" s="13">
        <f>E57*AF27/100</f>
        <v>0</v>
      </c>
      <c r="AG57" s="13">
        <f>E57*AG27/100</f>
        <v>0</v>
      </c>
      <c r="AH57" s="13">
        <f>E57*AH27/100</f>
        <v>0</v>
      </c>
      <c r="AI57" s="13">
        <f>E57*AI27/100</f>
        <v>0</v>
      </c>
      <c r="AJ57" s="13">
        <f>E57*AJ27/100</f>
        <v>0</v>
      </c>
      <c r="AK57" s="13">
        <f>E57*AK27/100</f>
        <v>0</v>
      </c>
      <c r="AL57" s="13">
        <f>E57*AL27/100</f>
        <v>0</v>
      </c>
      <c r="AM57" s="13">
        <f>E57*AM27/100</f>
        <v>0</v>
      </c>
      <c r="AN57" s="13">
        <f>E57*AN27/100</f>
        <v>0</v>
      </c>
      <c r="AO57" s="13">
        <f>E57*AO27/100</f>
        <v>0</v>
      </c>
      <c r="AP57" s="13">
        <f>E57*AP27/100</f>
        <v>0</v>
      </c>
      <c r="AQ57" s="13">
        <f>E57*AQ27/100</f>
        <v>0</v>
      </c>
      <c r="AR57" s="13">
        <f>E57*AR27/100</f>
        <v>0</v>
      </c>
      <c r="AS57" s="13">
        <f>E57*AS27/100</f>
        <v>0</v>
      </c>
      <c r="AT57" s="13">
        <f>E57*AT27/100</f>
        <v>0</v>
      </c>
      <c r="AU57" s="13">
        <f>E57*AU27/100</f>
        <v>0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1:72" s="37" customFormat="1" x14ac:dyDescent="0.25">
      <c r="A58"/>
      <c r="B58" s="134"/>
      <c r="C58" s="63"/>
      <c r="D58" s="11">
        <f t="shared" si="2"/>
        <v>0</v>
      </c>
      <c r="E58" s="63">
        <f t="shared" si="0"/>
        <v>0</v>
      </c>
      <c r="F58" s="64">
        <f>E58*F28/100</f>
        <v>0</v>
      </c>
      <c r="G58" s="64">
        <f>E58*G28/100</f>
        <v>0</v>
      </c>
      <c r="H58" s="64">
        <f>E58*H28/100</f>
        <v>0</v>
      </c>
      <c r="I58" s="13">
        <f>E58*I28/100</f>
        <v>0</v>
      </c>
      <c r="J58" s="64">
        <f>E58*J28/100</f>
        <v>0</v>
      </c>
      <c r="K58" s="64">
        <f>E58*K28/100</f>
        <v>0</v>
      </c>
      <c r="L58" s="64">
        <f>E58*L28/100</f>
        <v>0</v>
      </c>
      <c r="M58" s="64">
        <f>E58*M28/100</f>
        <v>0</v>
      </c>
      <c r="N58" s="64">
        <f>E58*N28/100</f>
        <v>0</v>
      </c>
      <c r="O58" s="64">
        <f>E58*O28/100</f>
        <v>0</v>
      </c>
      <c r="P58" s="64">
        <f>E58*P28/100</f>
        <v>0</v>
      </c>
      <c r="Q58" s="64">
        <f>E58*Q28/100</f>
        <v>0</v>
      </c>
      <c r="R58" s="64">
        <f>E58*R28/100</f>
        <v>0</v>
      </c>
      <c r="S58" s="64">
        <f>E58*S28/100</f>
        <v>0</v>
      </c>
      <c r="T58" s="64">
        <f>E58*T28/100</f>
        <v>0</v>
      </c>
      <c r="U58" s="64">
        <f>E58*U28/100</f>
        <v>0</v>
      </c>
      <c r="V58" s="64">
        <f>E58*V28/100</f>
        <v>0</v>
      </c>
      <c r="W58" s="64">
        <f>E58*W28/100</f>
        <v>0</v>
      </c>
      <c r="X58" s="64">
        <f>E58*X28/100</f>
        <v>0</v>
      </c>
      <c r="Y58" s="64">
        <f>E58*Y28/100</f>
        <v>0</v>
      </c>
      <c r="Z58" s="64">
        <f>E58*Z28/100</f>
        <v>0</v>
      </c>
      <c r="AA58" s="64">
        <f>E58*AA28/100</f>
        <v>0</v>
      </c>
      <c r="AB58" s="64">
        <f>E58*AB28/100</f>
        <v>0</v>
      </c>
      <c r="AC58" s="13">
        <f>E58*AC28/100</f>
        <v>0</v>
      </c>
      <c r="AD58" s="13">
        <f>E58*AD28/100</f>
        <v>0</v>
      </c>
      <c r="AE58" s="13">
        <f>E58*AE28/100</f>
        <v>0</v>
      </c>
      <c r="AF58" s="13">
        <f>E58*AF28/100</f>
        <v>0</v>
      </c>
      <c r="AG58" s="13">
        <f>E58*AG28/100</f>
        <v>0</v>
      </c>
      <c r="AH58" s="13">
        <f>E58*AH28/100</f>
        <v>0</v>
      </c>
      <c r="AI58" s="13">
        <f>E58*AI28/100</f>
        <v>0</v>
      </c>
      <c r="AJ58" s="13">
        <f>E58*AJ28/100</f>
        <v>0</v>
      </c>
      <c r="AK58" s="13">
        <f>E58*AK28/100</f>
        <v>0</v>
      </c>
      <c r="AL58" s="13">
        <f>E58*AL28/100</f>
        <v>0</v>
      </c>
      <c r="AM58" s="13">
        <f>E58*AM28/100</f>
        <v>0</v>
      </c>
      <c r="AN58" s="13">
        <f>E58*AN28/100</f>
        <v>0</v>
      </c>
      <c r="AO58" s="13">
        <f>E58*AO28/100</f>
        <v>0</v>
      </c>
      <c r="AP58" s="13">
        <f>E58*AP28/100</f>
        <v>0</v>
      </c>
      <c r="AQ58" s="13">
        <f>E58*AQ28/100</f>
        <v>0</v>
      </c>
      <c r="AR58" s="13">
        <f>E58*AR28/100</f>
        <v>0</v>
      </c>
      <c r="AS58" s="13">
        <f>E58*AS28/100</f>
        <v>0</v>
      </c>
      <c r="AT58" s="13">
        <f>E58*AT28/100</f>
        <v>0</v>
      </c>
      <c r="AU58" s="13">
        <f>E58*AU28/100</f>
        <v>0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1:72" s="37" customFormat="1" x14ac:dyDescent="0.25">
      <c r="A59"/>
      <c r="B59" s="134"/>
      <c r="C59" s="63"/>
      <c r="D59" s="11">
        <f t="shared" si="2"/>
        <v>0</v>
      </c>
      <c r="E59" s="63">
        <f t="shared" si="0"/>
        <v>0</v>
      </c>
      <c r="F59" s="64">
        <f>E59*F29/100</f>
        <v>0</v>
      </c>
      <c r="G59" s="64">
        <f>E59*G29/100</f>
        <v>0</v>
      </c>
      <c r="H59" s="64">
        <f>E59*H29/100</f>
        <v>0</v>
      </c>
      <c r="I59" s="13">
        <f>E59*I29/100</f>
        <v>0</v>
      </c>
      <c r="J59" s="64">
        <f>E59*J29/100</f>
        <v>0</v>
      </c>
      <c r="K59" s="64">
        <f>E59*K29/100</f>
        <v>0</v>
      </c>
      <c r="L59" s="64">
        <f>E59*L29/100</f>
        <v>0</v>
      </c>
      <c r="M59" s="64">
        <f>E59*M29/100</f>
        <v>0</v>
      </c>
      <c r="N59" s="64">
        <f>E59*N29/100</f>
        <v>0</v>
      </c>
      <c r="O59" s="64">
        <f>E59*O29/100</f>
        <v>0</v>
      </c>
      <c r="P59" s="64">
        <f>E59*P29/100</f>
        <v>0</v>
      </c>
      <c r="Q59" s="64">
        <f>E59*Q29/100</f>
        <v>0</v>
      </c>
      <c r="R59" s="64">
        <f>E59*R29/100</f>
        <v>0</v>
      </c>
      <c r="S59" s="64">
        <f>E59*S29/100</f>
        <v>0</v>
      </c>
      <c r="T59" s="64">
        <f>E59*T29/100</f>
        <v>0</v>
      </c>
      <c r="U59" s="64">
        <f>E59*U29/100</f>
        <v>0</v>
      </c>
      <c r="V59" s="64">
        <f>E59*V29/100</f>
        <v>0</v>
      </c>
      <c r="W59" s="64">
        <f>E59*W29/100</f>
        <v>0</v>
      </c>
      <c r="X59" s="64">
        <f>E59*X29/100</f>
        <v>0</v>
      </c>
      <c r="Y59" s="64">
        <f>E59*Y29/100</f>
        <v>0</v>
      </c>
      <c r="Z59" s="64">
        <f>E59*Z29/100</f>
        <v>0</v>
      </c>
      <c r="AA59" s="64">
        <f>E59*AA29/100</f>
        <v>0</v>
      </c>
      <c r="AB59" s="64">
        <f>E59*AB29/100</f>
        <v>0</v>
      </c>
      <c r="AC59" s="13">
        <f>E59*AC29/100</f>
        <v>0</v>
      </c>
      <c r="AD59" s="13">
        <f>E59*AD29/100</f>
        <v>0</v>
      </c>
      <c r="AE59" s="13">
        <f>E59*AE29/100</f>
        <v>0</v>
      </c>
      <c r="AF59" s="13">
        <f>E59*AF29/100</f>
        <v>0</v>
      </c>
      <c r="AG59" s="13">
        <f>E59*AG29/100</f>
        <v>0</v>
      </c>
      <c r="AH59" s="13">
        <f>E59*AH29/100</f>
        <v>0</v>
      </c>
      <c r="AI59" s="13">
        <f>E59*AI29/100</f>
        <v>0</v>
      </c>
      <c r="AJ59" s="13">
        <f>E59*AJ29/100</f>
        <v>0</v>
      </c>
      <c r="AK59" s="13">
        <f>E59*AK29/100</f>
        <v>0</v>
      </c>
      <c r="AL59" s="13">
        <f>E59*AL29/100</f>
        <v>0</v>
      </c>
      <c r="AM59" s="13">
        <f>E59*AM29/100</f>
        <v>0</v>
      </c>
      <c r="AN59" s="13">
        <f>E59*AN29/100</f>
        <v>0</v>
      </c>
      <c r="AO59" s="13">
        <f>E59*AO29/100</f>
        <v>0</v>
      </c>
      <c r="AP59" s="13">
        <f>E59*AP29/100</f>
        <v>0</v>
      </c>
      <c r="AQ59" s="13">
        <f>E59*AQ29/100</f>
        <v>0</v>
      </c>
      <c r="AR59" s="13">
        <f>E59*AR29/100</f>
        <v>0</v>
      </c>
      <c r="AS59" s="13">
        <f>E59*AS29/100</f>
        <v>0</v>
      </c>
      <c r="AT59" s="13">
        <f>E59*AT29/100</f>
        <v>0</v>
      </c>
      <c r="AU59" s="13">
        <f>E59*AU29/100</f>
        <v>0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1:72" s="37" customFormat="1" x14ac:dyDescent="0.25">
      <c r="A60"/>
      <c r="B60" s="134"/>
      <c r="C60" s="63"/>
      <c r="D60" s="11">
        <f t="shared" si="2"/>
        <v>0</v>
      </c>
      <c r="E60" s="63">
        <f t="shared" si="0"/>
        <v>0</v>
      </c>
      <c r="F60" s="64">
        <f>E60*F30/100</f>
        <v>0</v>
      </c>
      <c r="G60" s="64">
        <f>E60*G30/100</f>
        <v>0</v>
      </c>
      <c r="H60" s="64">
        <f>E60*H30/100</f>
        <v>0</v>
      </c>
      <c r="I60" s="13">
        <f>E60*I30/100</f>
        <v>0</v>
      </c>
      <c r="J60" s="64">
        <f>E60*J30/100</f>
        <v>0</v>
      </c>
      <c r="K60" s="64">
        <f>E60*K30/100</f>
        <v>0</v>
      </c>
      <c r="L60" s="64">
        <f>E60*L30/100</f>
        <v>0</v>
      </c>
      <c r="M60" s="64">
        <f>E60*M30/100</f>
        <v>0</v>
      </c>
      <c r="N60" s="64">
        <f>E60*N30/100</f>
        <v>0</v>
      </c>
      <c r="O60" s="64">
        <f>E60*O30/100</f>
        <v>0</v>
      </c>
      <c r="P60" s="64">
        <f>E60*P30/100</f>
        <v>0</v>
      </c>
      <c r="Q60" s="64">
        <f>E60*Q30/100</f>
        <v>0</v>
      </c>
      <c r="R60" s="64">
        <f>E60*R30/100</f>
        <v>0</v>
      </c>
      <c r="S60" s="64">
        <f>E60*S30/100</f>
        <v>0</v>
      </c>
      <c r="T60" s="64">
        <f>E60*T30/100</f>
        <v>0</v>
      </c>
      <c r="U60" s="64">
        <f>E60*U30/100</f>
        <v>0</v>
      </c>
      <c r="V60" s="64">
        <f>E60*V30/100</f>
        <v>0</v>
      </c>
      <c r="W60" s="64">
        <f>E60*W30/100</f>
        <v>0</v>
      </c>
      <c r="X60" s="64">
        <f>E60*X30/100</f>
        <v>0</v>
      </c>
      <c r="Y60" s="64">
        <f>E60*Y30/100</f>
        <v>0</v>
      </c>
      <c r="Z60" s="64">
        <f>E60*Z30/100</f>
        <v>0</v>
      </c>
      <c r="AA60" s="64">
        <f>E60*AA30/100</f>
        <v>0</v>
      </c>
      <c r="AB60" s="64">
        <f>E60*AB30/100</f>
        <v>0</v>
      </c>
      <c r="AC60" s="13">
        <f>E60*AC30/100</f>
        <v>0</v>
      </c>
      <c r="AD60" s="13">
        <f>E60*AD30/100</f>
        <v>0</v>
      </c>
      <c r="AE60" s="13">
        <f>E60*AE30/100</f>
        <v>0</v>
      </c>
      <c r="AF60" s="13">
        <f>E60*AF30/100</f>
        <v>0</v>
      </c>
      <c r="AG60" s="13">
        <f>E60*AG30/100</f>
        <v>0</v>
      </c>
      <c r="AH60" s="13">
        <f>E60*AH30/100</f>
        <v>0</v>
      </c>
      <c r="AI60" s="13">
        <f>E60*AI30/100</f>
        <v>0</v>
      </c>
      <c r="AJ60" s="13">
        <f>E60*AJ30/100</f>
        <v>0</v>
      </c>
      <c r="AK60" s="13">
        <f>E60*AK30/100</f>
        <v>0</v>
      </c>
      <c r="AL60" s="13">
        <f>E60*AL30/100</f>
        <v>0</v>
      </c>
      <c r="AM60" s="13">
        <f>E60*AM30/100</f>
        <v>0</v>
      </c>
      <c r="AN60" s="13">
        <f>E60*AN30/100</f>
        <v>0</v>
      </c>
      <c r="AO60" s="13">
        <f>E60*AO30/100</f>
        <v>0</v>
      </c>
      <c r="AP60" s="13">
        <f>E60*AP30/100</f>
        <v>0</v>
      </c>
      <c r="AQ60" s="13">
        <f>E60*AQ30/100</f>
        <v>0</v>
      </c>
      <c r="AR60" s="13">
        <f>E60*AR30/100</f>
        <v>0</v>
      </c>
      <c r="AS60" s="13">
        <f>E60*AS30/100</f>
        <v>0</v>
      </c>
      <c r="AT60" s="13">
        <f>E60*AT30/100</f>
        <v>0</v>
      </c>
      <c r="AU60" s="13">
        <f>E60*AU30/100</f>
        <v>0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1:72" s="37" customFormat="1" x14ac:dyDescent="0.25">
      <c r="A61"/>
      <c r="B61" s="134"/>
      <c r="C61" s="63"/>
      <c r="D61" s="11">
        <f t="shared" si="2"/>
        <v>0</v>
      </c>
      <c r="E61" s="63">
        <f t="shared" si="0"/>
        <v>0</v>
      </c>
      <c r="F61" s="64">
        <f>E61*F31/100</f>
        <v>0</v>
      </c>
      <c r="G61" s="64">
        <f>E61*G31/100</f>
        <v>0</v>
      </c>
      <c r="H61" s="64">
        <f>E61*H31/100</f>
        <v>0</v>
      </c>
      <c r="I61" s="13">
        <f>E61*I31/100</f>
        <v>0</v>
      </c>
      <c r="J61" s="64">
        <f>E61*J31/100</f>
        <v>0</v>
      </c>
      <c r="K61" s="64">
        <f>E61*K31/100</f>
        <v>0</v>
      </c>
      <c r="L61" s="64">
        <f>E61*L31/100</f>
        <v>0</v>
      </c>
      <c r="M61" s="64">
        <f>E61*M31/100</f>
        <v>0</v>
      </c>
      <c r="N61" s="64">
        <f>E61*N31/100</f>
        <v>0</v>
      </c>
      <c r="O61" s="64">
        <f>E61*O31/100</f>
        <v>0</v>
      </c>
      <c r="P61" s="64">
        <f>E61*P31/100</f>
        <v>0</v>
      </c>
      <c r="Q61" s="64">
        <f>E61*Q31/100</f>
        <v>0</v>
      </c>
      <c r="R61" s="64">
        <f>E61*R31/100</f>
        <v>0</v>
      </c>
      <c r="S61" s="64">
        <f>E61*S31/100</f>
        <v>0</v>
      </c>
      <c r="T61" s="64">
        <f>E61*T31/100</f>
        <v>0</v>
      </c>
      <c r="U61" s="64">
        <f>E61*U31/100</f>
        <v>0</v>
      </c>
      <c r="V61" s="64">
        <f>E61*V31/100</f>
        <v>0</v>
      </c>
      <c r="W61" s="64">
        <f>E61*W31/100</f>
        <v>0</v>
      </c>
      <c r="X61" s="64">
        <f>E61*X31/100</f>
        <v>0</v>
      </c>
      <c r="Y61" s="64">
        <f>E61*Y31/100</f>
        <v>0</v>
      </c>
      <c r="Z61" s="64">
        <f>E61*Z31/100</f>
        <v>0</v>
      </c>
      <c r="AA61" s="64">
        <f>E61*AA31/100</f>
        <v>0</v>
      </c>
      <c r="AB61" s="64">
        <f>E61*AB31/100</f>
        <v>0</v>
      </c>
      <c r="AC61" s="13">
        <f>E61*AC31/100</f>
        <v>0</v>
      </c>
      <c r="AD61" s="13">
        <f>E61*AD31/100</f>
        <v>0</v>
      </c>
      <c r="AE61" s="13">
        <f>E61*AE31/100</f>
        <v>0</v>
      </c>
      <c r="AF61" s="13">
        <f>E61*AF31/100</f>
        <v>0</v>
      </c>
      <c r="AG61" s="13">
        <f>E61*AG31/100</f>
        <v>0</v>
      </c>
      <c r="AH61" s="13">
        <f>E61*AH31/100</f>
        <v>0</v>
      </c>
      <c r="AI61" s="13">
        <f>E61*AI31/100</f>
        <v>0</v>
      </c>
      <c r="AJ61" s="13">
        <f>E61*AJ31/100</f>
        <v>0</v>
      </c>
      <c r="AK61" s="13">
        <f>E61*AK31/100</f>
        <v>0</v>
      </c>
      <c r="AL61" s="13">
        <f>E61*AL31/100</f>
        <v>0</v>
      </c>
      <c r="AM61" s="13">
        <f>E61*AM31/100</f>
        <v>0</v>
      </c>
      <c r="AN61" s="13">
        <f>E61*AN31/100</f>
        <v>0</v>
      </c>
      <c r="AO61" s="13">
        <f>E61*AO31/100</f>
        <v>0</v>
      </c>
      <c r="AP61" s="13">
        <f>E61*AP31/100</f>
        <v>0</v>
      </c>
      <c r="AQ61" s="13">
        <f>E61*AQ31/100</f>
        <v>0</v>
      </c>
      <c r="AR61" s="13">
        <f>E61*AR31/100</f>
        <v>0</v>
      </c>
      <c r="AS61" s="13">
        <f>E61*AS31/100</f>
        <v>0</v>
      </c>
      <c r="AT61" s="13">
        <f>E61*AT31/100</f>
        <v>0</v>
      </c>
      <c r="AU61" s="13">
        <f>E61*AU31/100</f>
        <v>0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</row>
    <row r="62" spans="1:72" x14ac:dyDescent="0.25">
      <c r="C62" s="7">
        <f>SUM(C34:C55)</f>
        <v>3757</v>
      </c>
      <c r="D62" s="12">
        <v>0</v>
      </c>
      <c r="E62" s="7">
        <f t="shared" ref="E62:AU62" si="3">SUM(E34:E55)</f>
        <v>1006.182</v>
      </c>
      <c r="F62" s="65">
        <f t="shared" si="3"/>
        <v>4490.42</v>
      </c>
      <c r="G62" s="65">
        <f t="shared" si="3"/>
        <v>369.3807231695086</v>
      </c>
      <c r="H62" s="65">
        <f t="shared" si="3"/>
        <v>141.8801895687061</v>
      </c>
      <c r="I62" s="65">
        <f t="shared" si="3"/>
        <v>66.168043129388167</v>
      </c>
      <c r="J62" s="65">
        <f t="shared" si="3"/>
        <v>366.43400000000003</v>
      </c>
      <c r="K62" s="65">
        <f t="shared" si="3"/>
        <v>62.440000000000005</v>
      </c>
      <c r="L62" s="65">
        <f t="shared" si="3"/>
        <v>10218.520240722166</v>
      </c>
      <c r="M62" s="65">
        <f t="shared" si="3"/>
        <v>86.703915747241737</v>
      </c>
      <c r="N62" s="65">
        <f t="shared" si="3"/>
        <v>1398.767071213641</v>
      </c>
      <c r="O62" s="65">
        <f t="shared" si="3"/>
        <v>6640.0166499498491</v>
      </c>
      <c r="P62" s="65">
        <f t="shared" si="3"/>
        <v>11917.142487462386</v>
      </c>
      <c r="Q62" s="65">
        <f t="shared" si="3"/>
        <v>2260.0708124373123</v>
      </c>
      <c r="R62" s="65">
        <f t="shared" si="3"/>
        <v>87.770541624874625</v>
      </c>
      <c r="S62" s="65">
        <f t="shared" si="3"/>
        <v>39.936040000000006</v>
      </c>
      <c r="T62" s="65">
        <f t="shared" si="3"/>
        <v>1.99</v>
      </c>
      <c r="U62" s="65">
        <f t="shared" si="3"/>
        <v>0.33942100000000008</v>
      </c>
      <c r="V62" s="65">
        <f t="shared" si="3"/>
        <v>9.5910999999999991</v>
      </c>
      <c r="W62" s="65">
        <f t="shared" si="3"/>
        <v>17.778099999999998</v>
      </c>
      <c r="X62" s="65">
        <f t="shared" si="3"/>
        <v>139.91799999999998</v>
      </c>
      <c r="Y62" s="65">
        <f t="shared" si="3"/>
        <v>45.9512</v>
      </c>
      <c r="Z62" s="65">
        <f t="shared" si="3"/>
        <v>12.086500000000001</v>
      </c>
      <c r="AA62" s="65">
        <f t="shared" si="3"/>
        <v>3.0771999999999999</v>
      </c>
      <c r="AB62" s="65">
        <f t="shared" si="3"/>
        <v>2475.5400000000004</v>
      </c>
      <c r="AC62" s="65">
        <f t="shared" si="3"/>
        <v>0.26525399999999999</v>
      </c>
      <c r="AD62" s="65">
        <f t="shared" si="3"/>
        <v>128103.819</v>
      </c>
      <c r="AE62" s="65">
        <f t="shared" si="3"/>
        <v>53.438000000000002</v>
      </c>
      <c r="AF62" s="65">
        <f t="shared" si="3"/>
        <v>1258.7</v>
      </c>
      <c r="AG62" s="65">
        <f t="shared" si="3"/>
        <v>18.240199999999994</v>
      </c>
      <c r="AH62" s="65">
        <f t="shared" si="3"/>
        <v>4.0723000000000003</v>
      </c>
      <c r="AI62" s="65">
        <f t="shared" si="3"/>
        <v>2.0375999999999999</v>
      </c>
      <c r="AJ62" s="65">
        <f t="shared" si="3"/>
        <v>3.0036</v>
      </c>
      <c r="AK62" s="65">
        <f t="shared" si="3"/>
        <v>3.2286000000000001</v>
      </c>
      <c r="AL62" s="65">
        <f t="shared" si="3"/>
        <v>12.163799999999998</v>
      </c>
      <c r="AM62" s="65">
        <f t="shared" si="3"/>
        <v>13.859000000000002</v>
      </c>
      <c r="AN62" s="65">
        <f t="shared" si="3"/>
        <v>24.7517</v>
      </c>
      <c r="AO62" s="65">
        <f t="shared" si="3"/>
        <v>23.599300000000003</v>
      </c>
      <c r="AP62" s="65">
        <f t="shared" si="3"/>
        <v>7.2997999999999994</v>
      </c>
      <c r="AQ62" s="65">
        <f t="shared" si="3"/>
        <v>3.9573999999999998</v>
      </c>
      <c r="AR62" s="65">
        <f t="shared" si="3"/>
        <v>13.325899999999999</v>
      </c>
      <c r="AS62" s="65">
        <f t="shared" si="3"/>
        <v>10.434799999999999</v>
      </c>
      <c r="AT62" s="65">
        <f t="shared" si="3"/>
        <v>16.447299999999998</v>
      </c>
      <c r="AU62" s="65">
        <f t="shared" si="3"/>
        <v>18.539000000000005</v>
      </c>
    </row>
    <row r="63" spans="1:72" x14ac:dyDescent="0.25"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72" x14ac:dyDescent="0.25">
      <c r="E64" s="3"/>
      <c r="F64" s="5" t="s">
        <v>15</v>
      </c>
      <c r="G64" s="110" t="s">
        <v>2</v>
      </c>
      <c r="H64" s="110" t="s">
        <v>3</v>
      </c>
      <c r="I64" s="110" t="s">
        <v>28</v>
      </c>
      <c r="J64" s="110" t="s">
        <v>55</v>
      </c>
      <c r="K64" s="110" t="s">
        <v>4</v>
      </c>
      <c r="L64" s="110" t="s">
        <v>5</v>
      </c>
      <c r="M64" s="110" t="s">
        <v>66</v>
      </c>
      <c r="N64" s="110" t="s">
        <v>67</v>
      </c>
      <c r="O64" s="110" t="s">
        <v>68</v>
      </c>
      <c r="P64" s="110" t="s">
        <v>69</v>
      </c>
      <c r="Q64" s="110" t="s">
        <v>70</v>
      </c>
      <c r="R64" s="110" t="s">
        <v>71</v>
      </c>
      <c r="S64" s="111" t="s">
        <v>26</v>
      </c>
      <c r="T64" s="111" t="s">
        <v>27</v>
      </c>
      <c r="U64" s="111" t="s">
        <v>72</v>
      </c>
      <c r="V64" s="112" t="s">
        <v>56</v>
      </c>
      <c r="W64" s="112" t="s">
        <v>57</v>
      </c>
      <c r="X64" s="113" t="s">
        <v>48</v>
      </c>
      <c r="Y64" s="114" t="s">
        <v>58</v>
      </c>
      <c r="Z64" s="114" t="s">
        <v>73</v>
      </c>
      <c r="AA64" s="113" t="s">
        <v>74</v>
      </c>
      <c r="AB64" s="113" t="s">
        <v>49</v>
      </c>
      <c r="AC64" s="108" t="s">
        <v>75</v>
      </c>
      <c r="AD64" s="115" t="s">
        <v>76</v>
      </c>
      <c r="AE64" s="115" t="s">
        <v>77</v>
      </c>
      <c r="AF64" s="115" t="s">
        <v>78</v>
      </c>
      <c r="AG64" s="115" t="s">
        <v>79</v>
      </c>
      <c r="AH64" s="116">
        <v>0.75208333333333333</v>
      </c>
      <c r="AI64" s="115" t="s">
        <v>80</v>
      </c>
      <c r="AJ64" s="117" t="s">
        <v>81</v>
      </c>
      <c r="AK64" s="115" t="s">
        <v>54</v>
      </c>
      <c r="AL64" s="115" t="s">
        <v>59</v>
      </c>
      <c r="AM64" s="118" t="s">
        <v>60</v>
      </c>
      <c r="AN64" s="119" t="s">
        <v>61</v>
      </c>
      <c r="AO64" s="108" t="s">
        <v>50</v>
      </c>
      <c r="AP64" s="108" t="s">
        <v>51</v>
      </c>
      <c r="AQ64" s="108" t="s">
        <v>62</v>
      </c>
      <c r="AR64" s="108" t="s">
        <v>63</v>
      </c>
      <c r="AS64" s="108" t="s">
        <v>64</v>
      </c>
      <c r="AT64" s="108" t="s">
        <v>65</v>
      </c>
      <c r="AU64" s="108" t="s">
        <v>53</v>
      </c>
    </row>
    <row r="65" spans="2:47" x14ac:dyDescent="0.25">
      <c r="D65" s="15" t="s">
        <v>21</v>
      </c>
      <c r="E65" s="126" t="s">
        <v>20</v>
      </c>
      <c r="F65" s="6" t="s">
        <v>12</v>
      </c>
      <c r="G65" s="6" t="s">
        <v>13</v>
      </c>
      <c r="H65" s="6" t="s">
        <v>13</v>
      </c>
      <c r="I65" s="6" t="s">
        <v>13</v>
      </c>
      <c r="J65" s="6" t="s">
        <v>13</v>
      </c>
      <c r="K65" s="6" t="s">
        <v>13</v>
      </c>
      <c r="L65" s="6" t="s">
        <v>13</v>
      </c>
      <c r="M65" s="6" t="s">
        <v>23</v>
      </c>
      <c r="N65" s="6" t="s">
        <v>13</v>
      </c>
      <c r="O65" s="6" t="s">
        <v>13</v>
      </c>
      <c r="P65" s="6" t="s">
        <v>13</v>
      </c>
      <c r="Q65" s="6" t="s">
        <v>13</v>
      </c>
      <c r="R65" s="6" t="s">
        <v>23</v>
      </c>
      <c r="S65" s="6" t="s">
        <v>23</v>
      </c>
      <c r="T65" s="6" t="s">
        <v>23</v>
      </c>
      <c r="U65" s="6" t="s">
        <v>23</v>
      </c>
      <c r="V65" s="6" t="s">
        <v>23</v>
      </c>
      <c r="W65" s="6" t="s">
        <v>23</v>
      </c>
      <c r="X65" s="6" t="s">
        <v>23</v>
      </c>
      <c r="Y65" s="6" t="s">
        <v>23</v>
      </c>
      <c r="Z65" s="6" t="s">
        <v>23</v>
      </c>
      <c r="AA65" s="6" t="s">
        <v>23</v>
      </c>
      <c r="AB65" s="6" t="s">
        <v>23</v>
      </c>
      <c r="AC65" s="6" t="s">
        <v>23</v>
      </c>
      <c r="AD65" s="102" t="s">
        <v>82</v>
      </c>
      <c r="AE65" s="102" t="s">
        <v>9</v>
      </c>
      <c r="AF65" s="102" t="s">
        <v>82</v>
      </c>
      <c r="AG65" s="102" t="s">
        <v>13</v>
      </c>
      <c r="AH65" s="102" t="s">
        <v>13</v>
      </c>
      <c r="AI65" s="102" t="s">
        <v>13</v>
      </c>
      <c r="AJ65" s="103" t="s">
        <v>13</v>
      </c>
      <c r="AK65" s="102" t="s">
        <v>13</v>
      </c>
      <c r="AL65" s="102" t="s">
        <v>13</v>
      </c>
      <c r="AM65" s="104" t="s">
        <v>13</v>
      </c>
      <c r="AN65" s="105" t="s">
        <v>13</v>
      </c>
      <c r="AO65" s="105" t="s">
        <v>13</v>
      </c>
      <c r="AP65" s="105" t="s">
        <v>13</v>
      </c>
      <c r="AQ65" s="105" t="s">
        <v>13</v>
      </c>
      <c r="AR65" s="105" t="s">
        <v>13</v>
      </c>
      <c r="AS65" s="105" t="s">
        <v>13</v>
      </c>
      <c r="AT65" s="105" t="s">
        <v>13</v>
      </c>
      <c r="AU65" s="105" t="s">
        <v>13</v>
      </c>
    </row>
    <row r="66" spans="2:47" x14ac:dyDescent="0.25">
      <c r="D66" s="13">
        <f>(E62/C62)*100</f>
        <v>26.781527814745807</v>
      </c>
      <c r="F66" s="4">
        <f>((G66*4)+(H66*9)+(J66*4))*10</f>
        <v>4194.2517345732576</v>
      </c>
      <c r="G66" s="13">
        <f>(G62/E62)*100</f>
        <v>36.711124147471189</v>
      </c>
      <c r="H66" s="13">
        <f>(H62/E62)*100</f>
        <v>14.100847517517318</v>
      </c>
      <c r="I66" s="13">
        <f>(I62/E62)*100</f>
        <v>6.5761505502372506</v>
      </c>
      <c r="J66" s="13">
        <f>(J62/E62)*100</f>
        <v>36.41826230244628</v>
      </c>
      <c r="K66" s="13">
        <f>(K62/E62)*100</f>
        <v>6.205636753589312</v>
      </c>
      <c r="L66" s="13">
        <f>(L62/E62)/10</f>
        <v>1.0155737471672288</v>
      </c>
      <c r="M66" s="13">
        <f>((M62*1000)/E62)</f>
        <v>86.171205355732596</v>
      </c>
      <c r="N66" s="13">
        <f>(N62/E62)/10</f>
        <v>0.1390173021594146</v>
      </c>
      <c r="O66" s="13">
        <f>(O62/E62)/10</f>
        <v>0.659922027023923</v>
      </c>
      <c r="P66" s="13">
        <f>(P62/E62)/10</f>
        <v>1.1843923353292332</v>
      </c>
      <c r="Q66" s="13">
        <f>(Q62/E62)/10</f>
        <v>0.22461848974015758</v>
      </c>
      <c r="R66" s="13">
        <f>((R62*1000)/E62)</f>
        <v>87.231277865112489</v>
      </c>
      <c r="S66" s="13">
        <f>((S62*1000)/E62)</f>
        <v>39.690672264063565</v>
      </c>
      <c r="T66" s="13">
        <f>((T62*1000)/E62)</f>
        <v>1.9777734048114555</v>
      </c>
      <c r="U66" s="13">
        <f>((U62*1000)/E62)</f>
        <v>0.33733559137412528</v>
      </c>
      <c r="V66" s="13">
        <f>((V62*1000)/E62)</f>
        <v>9.5321721120035914</v>
      </c>
      <c r="W66" s="13">
        <f>((W62*1000)/E62)</f>
        <v>17.668871039235444</v>
      </c>
      <c r="X66" s="13">
        <f>((X62*1000)/E62)</f>
        <v>139.05834133387395</v>
      </c>
      <c r="Y66" s="13">
        <f>((Y62*1000)/E62)</f>
        <v>45.66887501465937</v>
      </c>
      <c r="Z66" s="13">
        <f>((Z62*1000)/E62)</f>
        <v>12.012240330278219</v>
      </c>
      <c r="AA66" s="13">
        <f>((AA62*1000)/E62)</f>
        <v>3.0582936287868394</v>
      </c>
      <c r="AB66" s="13">
        <f>((AB62*1000)/E62)</f>
        <v>2460.330238465805</v>
      </c>
      <c r="AC66" s="13">
        <f>((AC62*1000)/E62)</f>
        <v>0.26362427473359684</v>
      </c>
      <c r="AD66" s="13">
        <f>((AD62*1000)/E62)</f>
        <v>127316.74687084444</v>
      </c>
      <c r="AE66" s="13">
        <f>((AE62*1000)/E62)</f>
        <v>53.109675983072641</v>
      </c>
      <c r="AF66" s="13">
        <f>((AF62*1000)/E62)</f>
        <v>1250.9665249428035</v>
      </c>
      <c r="AG66" s="4">
        <f>(AG62/$E62)*100</f>
        <v>1.8128131888664272</v>
      </c>
      <c r="AH66" s="4">
        <f t="shared" ref="AH66:AU66" si="4">(AH62/$E62)*100</f>
        <v>0.40472797167907992</v>
      </c>
      <c r="AI66" s="4">
        <f t="shared" si="4"/>
        <v>0.20250809495697594</v>
      </c>
      <c r="AJ66" s="4">
        <f t="shared" si="4"/>
        <v>0.29851458284882854</v>
      </c>
      <c r="AK66" s="4">
        <f t="shared" si="4"/>
        <v>0.32087634245096813</v>
      </c>
      <c r="AL66" s="4">
        <f t="shared" si="4"/>
        <v>1.2089065397711347</v>
      </c>
      <c r="AM66" s="4">
        <f t="shared" si="4"/>
        <v>1.3773850058935662</v>
      </c>
      <c r="AN66" s="4">
        <f t="shared" si="4"/>
        <v>2.4599625117523471</v>
      </c>
      <c r="AO66" s="4">
        <f t="shared" si="4"/>
        <v>2.3454305483500999</v>
      </c>
      <c r="AP66" s="4">
        <f t="shared" si="4"/>
        <v>0.72549498997199302</v>
      </c>
      <c r="AQ66" s="4">
        <f t="shared" si="4"/>
        <v>0.39330856644225398</v>
      </c>
      <c r="AR66" s="4">
        <f t="shared" si="4"/>
        <v>1.3244025434762299</v>
      </c>
      <c r="AS66" s="4">
        <f t="shared" si="4"/>
        <v>1.0370688404284711</v>
      </c>
      <c r="AT66" s="4">
        <f t="shared" si="4"/>
        <v>1.6346247497967563</v>
      </c>
      <c r="AU66" s="4">
        <f t="shared" si="4"/>
        <v>1.8425096056180694</v>
      </c>
    </row>
    <row r="67" spans="2:47" ht="23.25" x14ac:dyDescent="0.35">
      <c r="B67" s="129" t="s">
        <v>47</v>
      </c>
      <c r="C67" s="130"/>
    </row>
    <row r="68" spans="2:47" ht="18.95" customHeight="1" x14ac:dyDescent="0.3">
      <c r="B68" s="94" t="s">
        <v>36</v>
      </c>
      <c r="C68" s="95">
        <f>F66*1</f>
        <v>4194.2517345732576</v>
      </c>
    </row>
    <row r="69" spans="2:47" ht="18.95" customHeight="1" x14ac:dyDescent="0.3">
      <c r="B69" s="96" t="s">
        <v>30</v>
      </c>
      <c r="C69" s="95">
        <f>G66*1</f>
        <v>36.711124147471189</v>
      </c>
      <c r="F69" s="41" t="s">
        <v>22</v>
      </c>
      <c r="G69" s="43" t="s">
        <v>24</v>
      </c>
      <c r="H69" s="43" t="s">
        <v>24</v>
      </c>
      <c r="I69" s="43" t="s">
        <v>24</v>
      </c>
      <c r="J69" s="43" t="s">
        <v>24</v>
      </c>
      <c r="K69" s="43" t="s">
        <v>24</v>
      </c>
      <c r="L69" s="43" t="s">
        <v>24</v>
      </c>
      <c r="M69" s="43" t="s">
        <v>25</v>
      </c>
      <c r="N69" s="43" t="s">
        <v>24</v>
      </c>
      <c r="O69" s="43" t="s">
        <v>24</v>
      </c>
      <c r="P69" s="43" t="s">
        <v>24</v>
      </c>
      <c r="Q69" s="43" t="s">
        <v>24</v>
      </c>
      <c r="R69" s="43" t="s">
        <v>25</v>
      </c>
      <c r="S69" s="43" t="s">
        <v>25</v>
      </c>
      <c r="T69" s="43" t="s">
        <v>25</v>
      </c>
      <c r="U69" s="43" t="s">
        <v>25</v>
      </c>
      <c r="V69" s="43" t="s">
        <v>25</v>
      </c>
      <c r="W69" s="43" t="s">
        <v>25</v>
      </c>
      <c r="X69" s="43" t="s">
        <v>25</v>
      </c>
      <c r="Y69" s="43" t="s">
        <v>25</v>
      </c>
      <c r="Z69" s="43" t="s">
        <v>25</v>
      </c>
      <c r="AA69" s="43" t="s">
        <v>25</v>
      </c>
      <c r="AB69" s="43" t="s">
        <v>25</v>
      </c>
      <c r="AC69" s="43" t="s">
        <v>25</v>
      </c>
      <c r="AD69" s="43" t="s">
        <v>85</v>
      </c>
      <c r="AE69" s="43" t="s">
        <v>25</v>
      </c>
      <c r="AF69" s="43" t="s">
        <v>85</v>
      </c>
      <c r="AG69" s="43" t="s">
        <v>24</v>
      </c>
      <c r="AH69" s="43" t="s">
        <v>24</v>
      </c>
      <c r="AI69" s="43" t="s">
        <v>24</v>
      </c>
      <c r="AJ69" s="43" t="s">
        <v>24</v>
      </c>
      <c r="AK69" s="43" t="s">
        <v>24</v>
      </c>
      <c r="AL69" s="43" t="s">
        <v>24</v>
      </c>
      <c r="AM69" s="43" t="s">
        <v>24</v>
      </c>
      <c r="AN69" s="43" t="s">
        <v>24</v>
      </c>
      <c r="AO69" s="43" t="s">
        <v>24</v>
      </c>
      <c r="AP69" s="43" t="s">
        <v>24</v>
      </c>
      <c r="AQ69" s="43" t="s">
        <v>24</v>
      </c>
      <c r="AR69" s="43" t="s">
        <v>24</v>
      </c>
      <c r="AS69" s="43" t="s">
        <v>24</v>
      </c>
      <c r="AT69" s="43" t="s">
        <v>24</v>
      </c>
      <c r="AU69" s="43" t="s">
        <v>24</v>
      </c>
    </row>
    <row r="70" spans="2:47" ht="18.95" customHeight="1" x14ac:dyDescent="0.3">
      <c r="B70" s="96" t="s">
        <v>31</v>
      </c>
      <c r="C70" s="95">
        <f>H66*1</f>
        <v>14.100847517517318</v>
      </c>
      <c r="F70" s="97">
        <f>F62/C62</f>
        <v>1.1952142667021559</v>
      </c>
      <c r="G70" s="44">
        <f>((G66*10)*1000)/F66</f>
        <v>87.527231245709558</v>
      </c>
      <c r="H70" s="44">
        <f>((H66*10)*1000)/F66</f>
        <v>33.619459226264112</v>
      </c>
      <c r="I70" s="44">
        <f>((I66*10)*1000)/F66</f>
        <v>15.678960077741584</v>
      </c>
      <c r="J70" s="44">
        <f>((J66*10)*1000)/F66</f>
        <v>86.828985495196193</v>
      </c>
      <c r="K70" s="42"/>
      <c r="L70" s="44">
        <f>((L66*10)*1000)/F66</f>
        <v>2.4213466702435733</v>
      </c>
      <c r="M70" s="44">
        <f>(((M66*10)*1000)/F66)/10</f>
        <v>20.545072353531506</v>
      </c>
      <c r="N70" s="44">
        <f>((N66*10)*1000)/F66</f>
        <v>0.33144720669361266</v>
      </c>
      <c r="O70" s="44">
        <f>((O66*10)*1000)/F66</f>
        <v>1.5733963261770372</v>
      </c>
      <c r="P70" s="44">
        <f>((P66*10)*1000)/F66</f>
        <v>2.8238465649695645</v>
      </c>
      <c r="Q70" s="44">
        <f>((Q66*10)*1000)/F66</f>
        <v>0.53553888501404234</v>
      </c>
      <c r="R70" s="44">
        <f>(((R66*10)*1000)/F66)/10</f>
        <v>20.797816484419432</v>
      </c>
      <c r="S70" s="44">
        <f>(((S66*10)*1000)/F66)/10</f>
        <v>9.4631116050791526</v>
      </c>
      <c r="T70" s="44">
        <f>(((T66*10)*1000)/F66)/10</f>
        <v>0.47154380089031134</v>
      </c>
      <c r="U70" s="44">
        <f>(((U66*10)*1000)/F66)/10</f>
        <v>8.0428074593965046E-2</v>
      </c>
      <c r="V70" s="44">
        <f>(((V66*10)*1000)/F66)/10</f>
        <v>2.2726752506125956</v>
      </c>
      <c r="W70" s="44">
        <f>(((W66*10)*1000)/F66)/10</f>
        <v>4.2126396214110775</v>
      </c>
      <c r="X70" s="44">
        <f>(((X66*10)*1000)/F66)/10</f>
        <v>33.154505292950041</v>
      </c>
      <c r="Y70" s="44">
        <f>(((Y66*10)*1000)/F66)/10</f>
        <v>10.888443971593405</v>
      </c>
      <c r="Z70" s="44">
        <f>(((Z66*10)*1000)/F66)/10</f>
        <v>2.8639769595280145</v>
      </c>
      <c r="AA70" s="44">
        <f>(((AA66*10)*1000)/F66)/10</f>
        <v>0.72916310758777192</v>
      </c>
      <c r="AB70" s="44">
        <f>(((AB66*10)*1000)/F66)/10</f>
        <v>586.59574917387022</v>
      </c>
      <c r="AC70" s="44">
        <f>(((AC66*10)*1000)/F66)/10</f>
        <v>6.2853708221788263E-2</v>
      </c>
      <c r="AD70" s="44">
        <f>(((AD66*10)*1000)/F66)/10</f>
        <v>30355.056140615325</v>
      </c>
      <c r="AE70" s="44">
        <f>(((AE66*10)*1000)/F66)/10</f>
        <v>12.66249127234998</v>
      </c>
      <c r="AF70" s="44">
        <f>(((AF66*10)*1000)/F66)/10</f>
        <v>298.25737798021862</v>
      </c>
      <c r="AG70" s="44">
        <f>((AG66*10)*1000)/F66</f>
        <v>4.3221373050248513</v>
      </c>
      <c r="AH70" s="44">
        <f>((AH66*10)*1000)/$F66</f>
        <v>0.96495870370131409</v>
      </c>
      <c r="AI70" s="44">
        <f t="shared" ref="AI70:AU70" si="5">((AI66*10)*1000)/$F66</f>
        <v>0.48282293904226048</v>
      </c>
      <c r="AJ70" s="44">
        <f t="shared" si="5"/>
        <v>0.71172309565534642</v>
      </c>
      <c r="AK70" s="44">
        <f t="shared" si="5"/>
        <v>0.76503834952485406</v>
      </c>
      <c r="AL70" s="44">
        <f t="shared" si="5"/>
        <v>2.882293711190739</v>
      </c>
      <c r="AM70" s="44">
        <f t="shared" si="5"/>
        <v>3.2839826816778026</v>
      </c>
      <c r="AN70" s="44">
        <f t="shared" si="5"/>
        <v>5.865080752008403</v>
      </c>
      <c r="AO70" s="44">
        <f t="shared" si="5"/>
        <v>5.5920118695229792</v>
      </c>
      <c r="AP70" s="44">
        <f t="shared" si="5"/>
        <v>1.7297364008739171</v>
      </c>
      <c r="AQ70" s="44">
        <f t="shared" si="5"/>
        <v>0.93773238072528564</v>
      </c>
      <c r="AR70" s="44">
        <f t="shared" si="5"/>
        <v>3.1576610735096486</v>
      </c>
      <c r="AS70" s="44">
        <f t="shared" si="5"/>
        <v>2.4725956047890563</v>
      </c>
      <c r="AT70" s="44">
        <f t="shared" si="5"/>
        <v>3.8972976665242309</v>
      </c>
      <c r="AU70" s="44">
        <f t="shared" si="5"/>
        <v>4.3929399621635614</v>
      </c>
    </row>
    <row r="71" spans="2:47" ht="18.95" customHeight="1" x14ac:dyDescent="0.3">
      <c r="B71" s="96" t="s">
        <v>32</v>
      </c>
      <c r="C71" s="95">
        <f>J66*1</f>
        <v>36.41826230244628</v>
      </c>
      <c r="AF71" t="s">
        <v>83</v>
      </c>
    </row>
    <row r="72" spans="2:47" ht="18.95" customHeight="1" x14ac:dyDescent="0.3">
      <c r="B72" s="96" t="s">
        <v>29</v>
      </c>
      <c r="C72" s="95">
        <f>I66*1</f>
        <v>6.5761505502372506</v>
      </c>
      <c r="E72" s="83"/>
      <c r="F72" s="83" t="s">
        <v>40</v>
      </c>
      <c r="G72" s="110" t="s">
        <v>2</v>
      </c>
      <c r="H72" s="110" t="s">
        <v>3</v>
      </c>
      <c r="I72" s="110" t="s">
        <v>28</v>
      </c>
      <c r="J72" s="110" t="s">
        <v>55</v>
      </c>
      <c r="K72" s="110" t="s">
        <v>4</v>
      </c>
      <c r="L72" s="110" t="s">
        <v>5</v>
      </c>
      <c r="M72" s="110" t="s">
        <v>66</v>
      </c>
      <c r="N72" s="110" t="s">
        <v>67</v>
      </c>
      <c r="O72" s="110" t="s">
        <v>68</v>
      </c>
      <c r="P72" s="110" t="s">
        <v>69</v>
      </c>
      <c r="Q72" s="110" t="s">
        <v>70</v>
      </c>
      <c r="R72" s="110" t="s">
        <v>71</v>
      </c>
      <c r="S72" s="111" t="s">
        <v>26</v>
      </c>
      <c r="T72" s="111" t="s">
        <v>27</v>
      </c>
      <c r="U72" s="111" t="s">
        <v>72</v>
      </c>
      <c r="V72" s="112" t="s">
        <v>56</v>
      </c>
      <c r="W72" s="112" t="s">
        <v>57</v>
      </c>
      <c r="X72" s="113" t="s">
        <v>48</v>
      </c>
      <c r="Y72" s="114" t="s">
        <v>58</v>
      </c>
      <c r="Z72" s="114" t="s">
        <v>73</v>
      </c>
      <c r="AA72" s="113" t="s">
        <v>74</v>
      </c>
      <c r="AB72" s="113" t="s">
        <v>49</v>
      </c>
      <c r="AC72" s="108" t="s">
        <v>75</v>
      </c>
      <c r="AD72" s="115" t="s">
        <v>76</v>
      </c>
      <c r="AE72" s="115" t="s">
        <v>77</v>
      </c>
      <c r="AF72" s="115" t="s">
        <v>78</v>
      </c>
      <c r="AG72" s="115" t="s">
        <v>79</v>
      </c>
      <c r="AH72" s="116">
        <v>0.75208333333333333</v>
      </c>
      <c r="AI72" s="115" t="s">
        <v>80</v>
      </c>
      <c r="AJ72" s="117" t="s">
        <v>81</v>
      </c>
      <c r="AK72" s="115" t="s">
        <v>54</v>
      </c>
      <c r="AL72" s="115" t="s">
        <v>59</v>
      </c>
      <c r="AM72" s="118" t="s">
        <v>60</v>
      </c>
      <c r="AN72" s="119" t="s">
        <v>61</v>
      </c>
      <c r="AO72" s="108" t="s">
        <v>50</v>
      </c>
      <c r="AP72" s="108" t="s">
        <v>51</v>
      </c>
      <c r="AQ72" s="108" t="s">
        <v>62</v>
      </c>
      <c r="AR72" s="108" t="s">
        <v>63</v>
      </c>
      <c r="AS72" s="108" t="s">
        <v>64</v>
      </c>
      <c r="AT72" s="108" t="s">
        <v>65</v>
      </c>
      <c r="AU72" s="108" t="s">
        <v>53</v>
      </c>
    </row>
    <row r="73" spans="2:47" ht="18.95" customHeight="1" x14ac:dyDescent="0.3">
      <c r="B73" s="96" t="s">
        <v>33</v>
      </c>
      <c r="C73" s="95">
        <f>K66*1</f>
        <v>6.205636753589312</v>
      </c>
      <c r="E73" s="84" t="s">
        <v>41</v>
      </c>
      <c r="F73" s="85" t="s">
        <v>42</v>
      </c>
      <c r="G73" s="88">
        <v>18</v>
      </c>
      <c r="H73" s="88">
        <v>9</v>
      </c>
      <c r="I73" s="45"/>
      <c r="J73" s="45"/>
      <c r="L73" s="85">
        <v>0.6</v>
      </c>
      <c r="M73" s="85">
        <v>40</v>
      </c>
      <c r="N73" s="85">
        <v>0.06</v>
      </c>
      <c r="O73" s="85">
        <v>0.4</v>
      </c>
      <c r="P73" s="85">
        <v>0.6</v>
      </c>
      <c r="Q73" s="85">
        <v>0.08</v>
      </c>
      <c r="R73" s="85">
        <v>80</v>
      </c>
      <c r="S73" s="85">
        <v>7.3</v>
      </c>
      <c r="T73" s="85">
        <v>1.5</v>
      </c>
      <c r="U73" s="86">
        <v>0.35</v>
      </c>
      <c r="V73" s="85">
        <v>2.25</v>
      </c>
      <c r="W73" s="85">
        <v>5.2</v>
      </c>
      <c r="X73" s="85">
        <v>13.6</v>
      </c>
      <c r="Y73" s="86">
        <v>0.216</v>
      </c>
      <c r="Z73" s="86"/>
      <c r="AA73" s="86">
        <v>0.216</v>
      </c>
      <c r="AB73" s="86">
        <v>1360</v>
      </c>
      <c r="AC73" s="86">
        <v>2.8000000000000001E-2</v>
      </c>
      <c r="AD73" s="86">
        <v>5000</v>
      </c>
      <c r="AE73" s="86">
        <v>35</v>
      </c>
      <c r="AF73" s="86">
        <v>500</v>
      </c>
      <c r="AG73" s="86">
        <v>1.1000000000000001</v>
      </c>
      <c r="AH73" s="86">
        <v>0.2</v>
      </c>
      <c r="AI73" s="86">
        <v>0.02</v>
      </c>
      <c r="AJ73" s="86">
        <v>0.02</v>
      </c>
      <c r="AK73" s="86">
        <v>0.16</v>
      </c>
      <c r="AL73" s="86">
        <v>0.48</v>
      </c>
      <c r="AM73" s="86">
        <v>0.38</v>
      </c>
      <c r="AN73" s="86">
        <v>0.68</v>
      </c>
      <c r="AO73" s="86">
        <v>0.63</v>
      </c>
      <c r="AP73" s="86">
        <v>0.33</v>
      </c>
      <c r="AR73" s="86">
        <v>0.45</v>
      </c>
      <c r="AS73" s="86">
        <v>0.16</v>
      </c>
      <c r="AT73">
        <v>0.49</v>
      </c>
      <c r="AU73" s="86">
        <v>0.51</v>
      </c>
    </row>
    <row r="74" spans="2:47" ht="18.95" customHeight="1" x14ac:dyDescent="0.3">
      <c r="B74" s="96" t="s">
        <v>34</v>
      </c>
      <c r="C74" s="95">
        <f>L66/O66</f>
        <v>1.5389299122916122</v>
      </c>
      <c r="E74" s="131" t="s">
        <v>43</v>
      </c>
      <c r="F74" s="86" t="s">
        <v>44</v>
      </c>
      <c r="G74" s="86"/>
      <c r="H74" s="91"/>
      <c r="I74" s="1"/>
      <c r="J74" s="1"/>
      <c r="K74" s="1"/>
      <c r="L74" s="91"/>
      <c r="M74" s="91">
        <v>3000</v>
      </c>
      <c r="N74" s="91"/>
      <c r="O74" s="91">
        <v>1.4</v>
      </c>
      <c r="P74" s="91"/>
      <c r="Q74" s="91"/>
      <c r="R74" s="1">
        <v>1000</v>
      </c>
      <c r="S74" s="1">
        <v>250</v>
      </c>
      <c r="T74" s="1">
        <v>50</v>
      </c>
      <c r="U74" s="1">
        <v>20</v>
      </c>
      <c r="V74" s="1"/>
      <c r="W74" s="1"/>
      <c r="X74" s="1"/>
      <c r="AD74">
        <v>250000</v>
      </c>
      <c r="AE74">
        <v>670</v>
      </c>
      <c r="AF74">
        <v>5000</v>
      </c>
    </row>
    <row r="75" spans="2:47" ht="18.95" customHeight="1" x14ac:dyDescent="0.3">
      <c r="B75" s="96" t="s">
        <v>35</v>
      </c>
      <c r="C75" s="95">
        <f>AG66/(AH66+AI66+AJ66)</f>
        <v>2.0014484007241999</v>
      </c>
      <c r="E75" s="132"/>
      <c r="F75" s="86" t="s">
        <v>45</v>
      </c>
      <c r="G75" s="89">
        <f>G66/G73</f>
        <v>2.0395068970817327</v>
      </c>
      <c r="H75" s="89">
        <f>H66/H73</f>
        <v>1.566760835279702</v>
      </c>
      <c r="L75" s="89">
        <f>L66/L73</f>
        <v>1.6926229119453815</v>
      </c>
      <c r="M75" s="89">
        <f t="shared" ref="M75:AU75" si="6">M66/M73</f>
        <v>2.1542801338933151</v>
      </c>
      <c r="N75" s="89">
        <f t="shared" si="6"/>
        <v>2.3169550359902433</v>
      </c>
      <c r="O75" s="89">
        <f t="shared" si="6"/>
        <v>1.6498050675598075</v>
      </c>
      <c r="P75" s="89">
        <f t="shared" si="6"/>
        <v>1.9739872255487221</v>
      </c>
      <c r="Q75" s="89">
        <f t="shared" si="6"/>
        <v>2.8077311217519698</v>
      </c>
      <c r="R75" s="89">
        <f t="shared" si="6"/>
        <v>1.0903909733139061</v>
      </c>
      <c r="S75" s="89">
        <f t="shared" si="6"/>
        <v>5.437078392337475</v>
      </c>
      <c r="T75" s="89">
        <f t="shared" si="6"/>
        <v>1.3185156032076371</v>
      </c>
      <c r="U75" s="89">
        <f t="shared" si="6"/>
        <v>0.96381597535464369</v>
      </c>
      <c r="V75" s="89">
        <f t="shared" si="6"/>
        <v>4.2365209386682627</v>
      </c>
      <c r="W75" s="89">
        <f t="shared" si="6"/>
        <v>3.3978598152375854</v>
      </c>
      <c r="X75" s="89">
        <f t="shared" si="6"/>
        <v>10.224878039255438</v>
      </c>
      <c r="Y75" s="89">
        <f t="shared" si="6"/>
        <v>211.42997691971931</v>
      </c>
      <c r="Z75" s="89" t="e">
        <f t="shared" si="6"/>
        <v>#DIV/0!</v>
      </c>
      <c r="AA75" s="89">
        <f t="shared" si="6"/>
        <v>14.158766799939071</v>
      </c>
      <c r="AB75" s="89">
        <f t="shared" si="6"/>
        <v>1.8090663518130918</v>
      </c>
      <c r="AC75" s="89">
        <f t="shared" si="6"/>
        <v>9.4151526690570293</v>
      </c>
      <c r="AD75" s="107">
        <f t="shared" si="6"/>
        <v>25.463349374168889</v>
      </c>
      <c r="AE75" s="107">
        <f t="shared" si="6"/>
        <v>1.5174193138020755</v>
      </c>
      <c r="AF75" s="107">
        <f t="shared" si="6"/>
        <v>2.5019330498856069</v>
      </c>
      <c r="AG75" s="107">
        <f t="shared" si="6"/>
        <v>1.6480119898785701</v>
      </c>
      <c r="AH75" s="107">
        <f t="shared" si="6"/>
        <v>2.0236398583953994</v>
      </c>
      <c r="AI75" s="107">
        <f t="shared" si="6"/>
        <v>10.125404747848798</v>
      </c>
      <c r="AJ75" s="107">
        <f t="shared" si="6"/>
        <v>14.925729142441426</v>
      </c>
      <c r="AK75" s="107">
        <f t="shared" si="6"/>
        <v>2.005477140318551</v>
      </c>
      <c r="AL75" s="107">
        <f t="shared" si="6"/>
        <v>2.5185552911898639</v>
      </c>
      <c r="AM75" s="107">
        <f t="shared" si="6"/>
        <v>3.6246973839304371</v>
      </c>
      <c r="AN75" s="107">
        <f t="shared" si="6"/>
        <v>3.6175919290475691</v>
      </c>
      <c r="AO75" s="107">
        <f t="shared" si="6"/>
        <v>3.722905632301746</v>
      </c>
      <c r="AP75" s="107">
        <f t="shared" si="6"/>
        <v>2.1984696665817971</v>
      </c>
      <c r="AQ75" s="107" t="e">
        <f t="shared" si="6"/>
        <v>#DIV/0!</v>
      </c>
      <c r="AR75" s="107">
        <f t="shared" si="6"/>
        <v>2.9431167632805106</v>
      </c>
      <c r="AS75" s="107">
        <f t="shared" si="6"/>
        <v>6.4816802526779442</v>
      </c>
      <c r="AT75" s="107">
        <f t="shared" si="6"/>
        <v>3.3359688771362372</v>
      </c>
      <c r="AU75" s="107">
        <f t="shared" si="6"/>
        <v>3.6127639325844498</v>
      </c>
    </row>
    <row r="76" spans="2:47" x14ac:dyDescent="0.25">
      <c r="E76" s="133"/>
      <c r="F76" s="87" t="s">
        <v>46</v>
      </c>
      <c r="G76" s="90"/>
      <c r="H76" s="9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9" spans="2:47" x14ac:dyDescent="0.25">
      <c r="B79" t="s">
        <v>37</v>
      </c>
      <c r="C79" s="93">
        <f>((3.5*G66)/F66)*1000</f>
        <v>30.634530935998338</v>
      </c>
    </row>
    <row r="80" spans="2:47" x14ac:dyDescent="0.25">
      <c r="B80" t="s">
        <v>38</v>
      </c>
      <c r="C80" s="93">
        <f>((8.5*H66)/F66)*1000</f>
        <v>28.576540342324495</v>
      </c>
    </row>
    <row r="81" spans="2:3" x14ac:dyDescent="0.25">
      <c r="B81" t="s">
        <v>39</v>
      </c>
      <c r="C81" s="93">
        <f>((3.5*J66)/F66)*1000</f>
        <v>30.390144923318662</v>
      </c>
    </row>
    <row r="82" spans="2:3" x14ac:dyDescent="0.25">
      <c r="C82" s="82"/>
    </row>
  </sheetData>
  <mergeCells count="4">
    <mergeCell ref="G1:O1"/>
    <mergeCell ref="G32:N32"/>
    <mergeCell ref="B67:C67"/>
    <mergeCell ref="E74:E76"/>
  </mergeCells>
  <conditionalFormatting sqref="G75:H75">
    <cfRule type="cellIs" dxfId="4" priority="3" operator="greaterThan">
      <formula>1</formula>
    </cfRule>
    <cfRule type="cellIs" dxfId="3" priority="4" operator="lessThan">
      <formula>1</formula>
    </cfRule>
  </conditionalFormatting>
  <conditionalFormatting sqref="H76">
    <cfRule type="cellIs" dxfId="2" priority="5" operator="greaterThan">
      <formula>1</formula>
    </cfRule>
  </conditionalFormatting>
  <conditionalFormatting sqref="L75:AU75">
    <cfRule type="cellIs" dxfId="1" priority="1" operator="greaterThan">
      <formula>1</formula>
    </cfRule>
    <cfRule type="cellIs" dxfId="0" priority="2" operator="lessThan"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dogs (6)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AbuGhazaleh</dc:creator>
  <cp:lastModifiedBy>AbuGhazaleh, Amer</cp:lastModifiedBy>
  <dcterms:created xsi:type="dcterms:W3CDTF">2018-12-17T20:48:40Z</dcterms:created>
  <dcterms:modified xsi:type="dcterms:W3CDTF">2025-06-16T16:58:34Z</dcterms:modified>
</cp:coreProperties>
</file>