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sandeep\Documents\Udacity Data Analyst\inferential stats\"/>
    </mc:Choice>
  </mc:AlternateContent>
  <bookViews>
    <workbookView xWindow="0" yWindow="0" windowWidth="9555" windowHeight="276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Projec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7" l="1"/>
  <c r="D6" i="7"/>
  <c r="T8" i="6"/>
  <c r="D5" i="7"/>
  <c r="E37" i="7"/>
  <c r="D16" i="7"/>
  <c r="D20" i="7"/>
  <c r="D24" i="7"/>
  <c r="D28" i="7"/>
  <c r="D32" i="7"/>
  <c r="D36" i="7"/>
  <c r="C3" i="7"/>
  <c r="B3" i="7"/>
  <c r="C2" i="7"/>
  <c r="E17" i="7" s="1"/>
  <c r="B2" i="7"/>
  <c r="D17" i="7" s="1"/>
  <c r="D35" i="7" l="1"/>
  <c r="D31" i="7"/>
  <c r="D27" i="7"/>
  <c r="D23" i="7"/>
  <c r="D19" i="7"/>
  <c r="D15" i="7"/>
  <c r="E35" i="7"/>
  <c r="E31" i="7"/>
  <c r="E27" i="7"/>
  <c r="E23" i="7"/>
  <c r="E19" i="7"/>
  <c r="E15" i="7"/>
  <c r="D34" i="7"/>
  <c r="D30" i="7"/>
  <c r="D26" i="7"/>
  <c r="D22" i="7"/>
  <c r="D18" i="7"/>
  <c r="D14" i="7"/>
  <c r="E34" i="7"/>
  <c r="E30" i="7"/>
  <c r="E26" i="7"/>
  <c r="E22" i="7"/>
  <c r="E18" i="7"/>
  <c r="E14" i="7"/>
  <c r="E36" i="7"/>
  <c r="E32" i="7"/>
  <c r="E28" i="7"/>
  <c r="E24" i="7"/>
  <c r="E20" i="7"/>
  <c r="E16" i="7"/>
  <c r="D13" i="7"/>
  <c r="D33" i="7"/>
  <c r="D29" i="7"/>
  <c r="D25" i="7"/>
  <c r="D21" i="7"/>
  <c r="E13" i="7"/>
  <c r="E33" i="7"/>
  <c r="E29" i="7"/>
  <c r="E25" i="7"/>
  <c r="E21" i="7"/>
  <c r="U15" i="6"/>
  <c r="T15" i="6"/>
  <c r="U13" i="6"/>
  <c r="U12" i="6"/>
  <c r="U11" i="6"/>
  <c r="U10" i="6"/>
  <c r="T14" i="6"/>
  <c r="T13" i="6"/>
  <c r="T12" i="6"/>
  <c r="T11" i="6"/>
  <c r="T10" i="6"/>
  <c r="R2" i="6"/>
  <c r="S2" i="6"/>
  <c r="S1" i="6"/>
  <c r="R1" i="6"/>
  <c r="AJ6" i="6"/>
  <c r="AH1" i="6"/>
  <c r="AJ8" i="6"/>
  <c r="AH8" i="6"/>
  <c r="AH5" i="6"/>
  <c r="AH6" i="6" s="1"/>
  <c r="AA8" i="6"/>
  <c r="AA14" i="6"/>
  <c r="AA13" i="6"/>
  <c r="AB12" i="6"/>
  <c r="AA12" i="6"/>
  <c r="AB11" i="6"/>
  <c r="AB14" i="6" s="1"/>
  <c r="AA11" i="6"/>
  <c r="AB10" i="6"/>
  <c r="AA10" i="6"/>
  <c r="Z2" i="6"/>
  <c r="Y2" i="6"/>
  <c r="AA5" i="6" s="1"/>
  <c r="AA6" i="6" s="1"/>
  <c r="AA1" i="6"/>
  <c r="AB2" i="6" s="1"/>
  <c r="S3" i="6"/>
  <c r="R3" i="6"/>
  <c r="N1" i="6"/>
  <c r="M3" i="6"/>
  <c r="L3" i="6"/>
  <c r="M2" i="6"/>
  <c r="L2" i="6"/>
  <c r="L1" i="6"/>
  <c r="M1" i="6"/>
  <c r="I4" i="6"/>
  <c r="C3" i="6"/>
  <c r="B3" i="6"/>
  <c r="C2" i="6"/>
  <c r="B2" i="6"/>
  <c r="D4" i="6" s="1"/>
  <c r="D5" i="6" s="1"/>
  <c r="C1" i="6"/>
  <c r="B1" i="6"/>
  <c r="K13" i="5"/>
  <c r="J13" i="5"/>
  <c r="J12" i="5"/>
  <c r="J11" i="5"/>
  <c r="J10" i="5"/>
  <c r="I10" i="5"/>
  <c r="H10" i="5"/>
  <c r="H9" i="5"/>
  <c r="H7" i="5"/>
  <c r="D16" i="5"/>
  <c r="D15" i="5"/>
  <c r="D14" i="5"/>
  <c r="D13" i="5"/>
  <c r="D12" i="5"/>
  <c r="D11" i="5"/>
  <c r="D10" i="5"/>
  <c r="D9" i="5"/>
  <c r="D8" i="5"/>
  <c r="D7" i="5"/>
  <c r="D17" i="5"/>
  <c r="C17" i="5"/>
  <c r="B17" i="5"/>
  <c r="Q12" i="4"/>
  <c r="R9" i="4"/>
  <c r="Q9" i="4"/>
  <c r="Q11" i="4"/>
  <c r="Q7" i="4"/>
  <c r="Q6" i="4"/>
  <c r="Q3" i="4"/>
  <c r="O10" i="4"/>
  <c r="Q4" i="4"/>
  <c r="L9" i="4"/>
  <c r="K4" i="4"/>
  <c r="K7" i="4"/>
  <c r="K3" i="4"/>
  <c r="K6" i="4" s="1"/>
  <c r="E9" i="4"/>
  <c r="D9" i="4"/>
  <c r="D7" i="4"/>
  <c r="D3" i="4"/>
  <c r="D6" i="4" s="1"/>
  <c r="D4" i="4"/>
  <c r="C4" i="4"/>
  <c r="B4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12" i="4"/>
  <c r="C3" i="4"/>
  <c r="B3" i="4"/>
  <c r="L3" i="3"/>
  <c r="L4" i="3"/>
  <c r="I6" i="3"/>
  <c r="J8" i="3"/>
  <c r="J7" i="3"/>
  <c r="I4" i="3"/>
  <c r="F2" i="3"/>
  <c r="F4" i="3" s="1"/>
  <c r="F1" i="3"/>
  <c r="B4" i="3"/>
  <c r="B2" i="3"/>
  <c r="B1" i="3"/>
  <c r="G8" i="1"/>
  <c r="G9" i="1" s="1"/>
  <c r="D9" i="1"/>
  <c r="E9" i="1"/>
  <c r="F9" i="1"/>
  <c r="F8" i="1"/>
  <c r="E8" i="1"/>
  <c r="C2" i="2"/>
  <c r="C1" i="2"/>
  <c r="B2" i="2"/>
  <c r="B1" i="2"/>
  <c r="D8" i="1"/>
  <c r="D37" i="7" l="1"/>
  <c r="AI2" i="6"/>
  <c r="AI3" i="6"/>
  <c r="AB3" i="6"/>
  <c r="AC8" i="6"/>
  <c r="T4" i="6"/>
  <c r="T5" i="6" s="1"/>
  <c r="T6" i="6" s="1"/>
  <c r="T1" i="6"/>
  <c r="N4" i="6"/>
  <c r="N5" i="6" s="1"/>
  <c r="N6" i="6" s="1"/>
  <c r="I5" i="6"/>
  <c r="K9" i="4"/>
  <c r="T7" i="6" l="1"/>
  <c r="V8" i="6" s="1"/>
  <c r="O2" i="6"/>
  <c r="O3" i="6"/>
  <c r="U2" i="6"/>
  <c r="U3" i="6"/>
</calcChain>
</file>

<file path=xl/sharedStrings.xml><?xml version="1.0" encoding="utf-8"?>
<sst xmlns="http://schemas.openxmlformats.org/spreadsheetml/2006/main" count="128" uniqueCount="50">
  <si>
    <t>pop mean</t>
  </si>
  <si>
    <t>sam mean</t>
  </si>
  <si>
    <t>pop sd</t>
  </si>
  <si>
    <t>SE</t>
  </si>
  <si>
    <t>sam size</t>
  </si>
  <si>
    <t>Z score</t>
  </si>
  <si>
    <t>Timestamp</t>
  </si>
  <si>
    <t>Please rank how engaged you are in Stats 95 on a scale from 1 to 10.</t>
  </si>
  <si>
    <t>Please rank how much you think you're learning in Stats 95 on a scale from 1 to 10.</t>
  </si>
  <si>
    <t>mean Mu</t>
  </si>
  <si>
    <t>SD</t>
  </si>
  <si>
    <t>Beak widths of finches now</t>
  </si>
  <si>
    <t>mean</t>
  </si>
  <si>
    <t>sd</t>
  </si>
  <si>
    <t>t</t>
  </si>
  <si>
    <t>d</t>
  </si>
  <si>
    <t>alpha</t>
  </si>
  <si>
    <t>QWERTY errors</t>
  </si>
  <si>
    <t>Alphabetical errors</t>
  </si>
  <si>
    <t>D</t>
  </si>
  <si>
    <t>std dev</t>
  </si>
  <si>
    <t>n</t>
  </si>
  <si>
    <t>t crict</t>
  </si>
  <si>
    <t>CI</t>
  </si>
  <si>
    <t>SEM</t>
  </si>
  <si>
    <t>r2</t>
  </si>
  <si>
    <t>Margin error</t>
  </si>
  <si>
    <t>sem</t>
  </si>
  <si>
    <t>df</t>
  </si>
  <si>
    <t>SD sam</t>
  </si>
  <si>
    <t>me</t>
  </si>
  <si>
    <t>Average meal prices at restaurants in Gettysburg ($)</t>
  </si>
  <si>
    <t>Average meal prices at restaurants in Wilma ($)</t>
  </si>
  <si>
    <t>stddev</t>
  </si>
  <si>
    <t>T</t>
  </si>
  <si>
    <t>Pairs of shoes (females)</t>
  </si>
  <si>
    <t>Pairs of shoes (males)</t>
  </si>
  <si>
    <t>SSp</t>
  </si>
  <si>
    <t>Sec</t>
  </si>
  <si>
    <t>tstat</t>
  </si>
  <si>
    <t>Congruent</t>
  </si>
  <si>
    <t>Incongruent</t>
  </si>
  <si>
    <t>Bin</t>
  </si>
  <si>
    <t>More</t>
  </si>
  <si>
    <t>Frequency</t>
  </si>
  <si>
    <t>sqdiffs</t>
  </si>
  <si>
    <t>ssp</t>
  </si>
  <si>
    <t>tcrit</t>
  </si>
  <si>
    <t>Sample average</t>
  </si>
  <si>
    <t>Sample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</si>
</sst>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22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2" fontId="0" fillId="0" borderId="0" xfId="0" applyNumberFormat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0" fillId="0" borderId="4" xfId="0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Congruent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Project!$J$16:$J$21</c:f>
              <c:strCache>
                <c:ptCount val="6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More</c:v>
                </c:pt>
              </c:strCache>
            </c:strRef>
          </c:cat>
          <c:val>
            <c:numRef>
              <c:f>Project!$K$16:$K$21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26892816"/>
        <c:axId val="-1226892272"/>
      </c:barChart>
      <c:catAx>
        <c:axId val="-122689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226892272"/>
        <c:crosses val="autoZero"/>
        <c:auto val="1"/>
        <c:lblAlgn val="ctr"/>
        <c:lblOffset val="100"/>
        <c:noMultiLvlLbl val="0"/>
      </c:catAx>
      <c:valAx>
        <c:axId val="-1226892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22689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Incongruent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Project!$J$30:$J$36</c:f>
              <c:strCache>
                <c:ptCount val="7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More</c:v>
                </c:pt>
              </c:strCache>
            </c:strRef>
          </c:cat>
          <c:val>
            <c:numRef>
              <c:f>Project!$K$30:$K$36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10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26890640"/>
        <c:axId val="-1226886288"/>
      </c:barChart>
      <c:catAx>
        <c:axId val="-122689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226886288"/>
        <c:crosses val="autoZero"/>
        <c:auto val="1"/>
        <c:lblAlgn val="ctr"/>
        <c:lblOffset val="100"/>
        <c:noMultiLvlLbl val="0"/>
      </c:catAx>
      <c:valAx>
        <c:axId val="-1226886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226890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13</xdr:row>
      <xdr:rowOff>190500</xdr:rowOff>
    </xdr:from>
    <xdr:to>
      <xdr:col>18</xdr:col>
      <xdr:colOff>238125</xdr:colOff>
      <xdr:row>23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26</xdr:row>
      <xdr:rowOff>180975</xdr:rowOff>
    </xdr:from>
    <xdr:to>
      <xdr:col>18</xdr:col>
      <xdr:colOff>238125</xdr:colOff>
      <xdr:row>36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9"/>
  <sheetViews>
    <sheetView topLeftCell="A1665" workbookViewId="0">
      <selection activeCell="G9" sqref="G9"/>
    </sheetView>
  </sheetViews>
  <sheetFormatPr defaultRowHeight="15" x14ac:dyDescent="0.25"/>
  <sheetData>
    <row r="4" spans="3:7" x14ac:dyDescent="0.25">
      <c r="C4" t="s">
        <v>0</v>
      </c>
      <c r="D4">
        <v>7.8</v>
      </c>
      <c r="E4">
        <v>25</v>
      </c>
      <c r="F4">
        <v>22.965</v>
      </c>
      <c r="G4">
        <v>7895</v>
      </c>
    </row>
    <row r="5" spans="3:7" x14ac:dyDescent="0.25">
      <c r="C5" t="s">
        <v>1</v>
      </c>
      <c r="D5">
        <v>8.3000000000000007</v>
      </c>
      <c r="E5">
        <v>28</v>
      </c>
      <c r="F5">
        <v>22.792999999999999</v>
      </c>
      <c r="G5">
        <v>9640</v>
      </c>
    </row>
    <row r="6" spans="3:7" x14ac:dyDescent="0.25">
      <c r="C6" t="s">
        <v>2</v>
      </c>
      <c r="D6">
        <v>2.41</v>
      </c>
      <c r="E6">
        <v>6</v>
      </c>
      <c r="F6">
        <v>0.36</v>
      </c>
      <c r="G6">
        <v>230</v>
      </c>
    </row>
    <row r="7" spans="3:7" x14ac:dyDescent="0.25">
      <c r="C7" t="s">
        <v>4</v>
      </c>
      <c r="D7">
        <v>50</v>
      </c>
      <c r="E7">
        <v>36</v>
      </c>
      <c r="F7">
        <v>16</v>
      </c>
      <c r="G7">
        <v>5</v>
      </c>
    </row>
    <row r="8" spans="3:7" x14ac:dyDescent="0.25">
      <c r="C8" t="s">
        <v>3</v>
      </c>
      <c r="D8">
        <f>D6/SQRT(D7)</f>
        <v>0.34082546853191592</v>
      </c>
      <c r="E8">
        <f>E6/SQRT(E7)</f>
        <v>1</v>
      </c>
      <c r="F8">
        <f>F6/SQRT(F7)</f>
        <v>0.09</v>
      </c>
      <c r="G8">
        <f>G6/SQRT(G7)</f>
        <v>102.85912696499032</v>
      </c>
    </row>
    <row r="9" spans="3:7" x14ac:dyDescent="0.25">
      <c r="C9" t="s">
        <v>5</v>
      </c>
      <c r="D9">
        <f>(D5-D4)/D8</f>
        <v>1.4670265169845409</v>
      </c>
      <c r="E9">
        <f>(E5-E4)/E8</f>
        <v>3</v>
      </c>
      <c r="F9">
        <f>(F5-F4)/F8</f>
        <v>-1.9111111111111179</v>
      </c>
      <c r="G9">
        <f>(G5-G4)/G8</f>
        <v>16.964950524944058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140625" customWidth="1"/>
    <col min="3" max="3" width="21.140625" customWidth="1"/>
  </cols>
  <sheetData>
    <row r="1" spans="1:20" x14ac:dyDescent="0.25">
      <c r="A1" t="s">
        <v>9</v>
      </c>
      <c r="B1">
        <f>AVERAGE(B10:B244)</f>
        <v>7.4702127659574469</v>
      </c>
      <c r="C1">
        <f>AVERAGE(C10:C244)</f>
        <v>7.3965957446808517</v>
      </c>
    </row>
    <row r="2" spans="1:20" x14ac:dyDescent="0.25">
      <c r="A2" t="s">
        <v>10</v>
      </c>
      <c r="B2">
        <f>_xlfn.STDEV.P(B10:B244)</f>
        <v>2.4129892200354406</v>
      </c>
      <c r="C2">
        <f>_xlfn.STDEV.P(C10:C244)</f>
        <v>2.5316526236414028</v>
      </c>
    </row>
    <row r="8" spans="1:20" ht="15.75" thickBot="1" x14ac:dyDescent="0.3"/>
    <row r="9" spans="1:20" ht="65.25" thickBot="1" x14ac:dyDescent="0.3">
      <c r="A9" s="1" t="s">
        <v>6</v>
      </c>
      <c r="B9" s="1" t="s">
        <v>7</v>
      </c>
      <c r="C9" s="1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thickBot="1" x14ac:dyDescent="0.3">
      <c r="A10" s="3">
        <v>41347.779363425929</v>
      </c>
      <c r="B10" s="4">
        <v>10</v>
      </c>
      <c r="C10" s="4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thickBot="1" x14ac:dyDescent="0.3">
      <c r="A11" s="3">
        <v>41347.779675925929</v>
      </c>
      <c r="B11" s="4">
        <v>10</v>
      </c>
      <c r="C11" s="4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thickBot="1" x14ac:dyDescent="0.3">
      <c r="A12" s="3">
        <v>41347.77983796296</v>
      </c>
      <c r="B12" s="4">
        <v>7</v>
      </c>
      <c r="C12" s="4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thickBot="1" x14ac:dyDescent="0.3">
      <c r="A13" s="3">
        <v>41347.780034722222</v>
      </c>
      <c r="B13" s="4">
        <v>8</v>
      </c>
      <c r="C13" s="4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thickBot="1" x14ac:dyDescent="0.3">
      <c r="A14" s="3">
        <v>41347.780173611114</v>
      </c>
      <c r="B14" s="4">
        <v>9</v>
      </c>
      <c r="C14" s="4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thickBot="1" x14ac:dyDescent="0.3">
      <c r="A15" s="3">
        <v>41347.780798611115</v>
      </c>
      <c r="B15" s="4">
        <v>10</v>
      </c>
      <c r="C15" s="4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thickBot="1" x14ac:dyDescent="0.3">
      <c r="A16" s="3">
        <v>41347.781134259261</v>
      </c>
      <c r="B16" s="4">
        <v>8</v>
      </c>
      <c r="C16" s="4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thickBot="1" x14ac:dyDescent="0.3">
      <c r="A17" s="3">
        <v>41347.781712962962</v>
      </c>
      <c r="B17" s="4">
        <v>1</v>
      </c>
      <c r="C17" s="4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thickBot="1" x14ac:dyDescent="0.3">
      <c r="A18" s="3">
        <v>41347.781805555554</v>
      </c>
      <c r="B18" s="4">
        <v>9</v>
      </c>
      <c r="C18" s="4">
        <v>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thickBot="1" x14ac:dyDescent="0.3">
      <c r="A19" s="3">
        <v>41347.782037037039</v>
      </c>
      <c r="B19" s="4">
        <v>8</v>
      </c>
      <c r="C19" s="4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thickBot="1" x14ac:dyDescent="0.3">
      <c r="A20" s="3">
        <v>41347.782048611109</v>
      </c>
      <c r="B20" s="4">
        <v>1</v>
      </c>
      <c r="C20" s="4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thickBot="1" x14ac:dyDescent="0.3">
      <c r="A21" s="3">
        <v>41347.782210648147</v>
      </c>
      <c r="B21" s="4">
        <v>9</v>
      </c>
      <c r="C21" s="4">
        <v>8.5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thickBot="1" x14ac:dyDescent="0.3">
      <c r="A22" s="3">
        <v>41347.782442129632</v>
      </c>
      <c r="B22" s="4">
        <v>2</v>
      </c>
      <c r="C22" s="4">
        <v>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thickBot="1" x14ac:dyDescent="0.3">
      <c r="A23" s="3">
        <v>41347.782465277778</v>
      </c>
      <c r="B23" s="4">
        <v>9</v>
      </c>
      <c r="C23" s="4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thickBot="1" x14ac:dyDescent="0.3">
      <c r="A24" s="3">
        <v>41347.782719907409</v>
      </c>
      <c r="B24" s="4">
        <v>1</v>
      </c>
      <c r="C24" s="4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thickBot="1" x14ac:dyDescent="0.3">
      <c r="A25" s="3">
        <v>41347.782905092594</v>
      </c>
      <c r="B25" s="4">
        <v>7</v>
      </c>
      <c r="C25" s="4">
        <v>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thickBot="1" x14ac:dyDescent="0.3">
      <c r="A26" s="3">
        <v>41347.783090277779</v>
      </c>
      <c r="B26" s="4">
        <v>10</v>
      </c>
      <c r="C26" s="4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thickBot="1" x14ac:dyDescent="0.3">
      <c r="A27" s="3">
        <v>41347.783877314818</v>
      </c>
      <c r="B27" s="4">
        <v>5</v>
      </c>
      <c r="C27" s="4">
        <v>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thickBot="1" x14ac:dyDescent="0.3">
      <c r="A28" s="3">
        <v>41347.784236111111</v>
      </c>
      <c r="B28" s="4">
        <v>2</v>
      </c>
      <c r="C28" s="4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thickBot="1" x14ac:dyDescent="0.3">
      <c r="A29" s="3">
        <v>41347.785312499997</v>
      </c>
      <c r="B29" s="4">
        <v>8</v>
      </c>
      <c r="C29" s="4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thickBot="1" x14ac:dyDescent="0.3">
      <c r="A30" s="3">
        <v>41347.785381944443</v>
      </c>
      <c r="B30" s="4">
        <v>1</v>
      </c>
      <c r="C30" s="4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thickBot="1" x14ac:dyDescent="0.3">
      <c r="A31" s="3">
        <v>41347.785879629628</v>
      </c>
      <c r="B31" s="4">
        <v>10</v>
      </c>
      <c r="C31" s="4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thickBot="1" x14ac:dyDescent="0.3">
      <c r="A32" s="3">
        <v>41347.786053240743</v>
      </c>
      <c r="B32" s="4">
        <v>7</v>
      </c>
      <c r="C32" s="4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thickBot="1" x14ac:dyDescent="0.3">
      <c r="A33" s="3">
        <v>41347.787685185183</v>
      </c>
      <c r="B33" s="4">
        <v>5</v>
      </c>
      <c r="C33" s="4">
        <v>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3">
        <v>41347.788182870368</v>
      </c>
      <c r="B34" s="4">
        <v>8</v>
      </c>
      <c r="C34" s="4">
        <v>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thickBot="1" x14ac:dyDescent="0.3">
      <c r="A35" s="3">
        <v>41347.788842592592</v>
      </c>
      <c r="B35" s="4">
        <v>6</v>
      </c>
      <c r="C35" s="4">
        <v>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thickBot="1" x14ac:dyDescent="0.3">
      <c r="A36" s="3">
        <v>41347.790046296293</v>
      </c>
      <c r="B36" s="4">
        <v>7</v>
      </c>
      <c r="C36" s="4">
        <v>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thickBot="1" x14ac:dyDescent="0.3">
      <c r="A37" s="3">
        <v>41347.790208333332</v>
      </c>
      <c r="B37" s="4">
        <v>1</v>
      </c>
      <c r="C37" s="4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thickBot="1" x14ac:dyDescent="0.3">
      <c r="A38" s="3">
        <v>41347.791921296295</v>
      </c>
      <c r="B38" s="4">
        <v>10</v>
      </c>
      <c r="C38" s="4">
        <v>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thickBot="1" x14ac:dyDescent="0.3">
      <c r="A39" s="3">
        <v>41347.793090277781</v>
      </c>
      <c r="B39" s="4">
        <v>1</v>
      </c>
      <c r="C39" s="4">
        <v>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thickBot="1" x14ac:dyDescent="0.3">
      <c r="A40" s="3">
        <v>41347.79383101852</v>
      </c>
      <c r="B40" s="4">
        <v>7</v>
      </c>
      <c r="C40" s="4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thickBot="1" x14ac:dyDescent="0.3">
      <c r="A41" s="3">
        <v>41347.794409722221</v>
      </c>
      <c r="B41" s="4">
        <v>7</v>
      </c>
      <c r="C41" s="4">
        <v>10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3">
        <v>41347.798854166664</v>
      </c>
      <c r="B42" s="4">
        <v>10</v>
      </c>
      <c r="C42" s="4">
        <v>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thickBot="1" x14ac:dyDescent="0.3">
      <c r="A43" s="3">
        <v>41347.798888888887</v>
      </c>
      <c r="B43" s="4">
        <v>5</v>
      </c>
      <c r="C43" s="4">
        <v>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thickBot="1" x14ac:dyDescent="0.3">
      <c r="A44" s="3">
        <v>41347.799004629633</v>
      </c>
      <c r="B44" s="4">
        <v>6</v>
      </c>
      <c r="C44" s="4">
        <v>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thickBot="1" x14ac:dyDescent="0.3">
      <c r="A45" s="3">
        <v>41347.800266203703</v>
      </c>
      <c r="B45" s="4">
        <v>7</v>
      </c>
      <c r="C45" s="4">
        <v>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thickBot="1" x14ac:dyDescent="0.3">
      <c r="A46" s="3">
        <v>41347.800625000003</v>
      </c>
      <c r="B46" s="4">
        <v>7</v>
      </c>
      <c r="C46" s="4">
        <v>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3">
        <v>41347.804606481484</v>
      </c>
      <c r="B47" s="4">
        <v>1</v>
      </c>
      <c r="C47" s="4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thickBot="1" x14ac:dyDescent="0.3">
      <c r="A48" s="3">
        <v>41347.806030092594</v>
      </c>
      <c r="B48" s="4">
        <v>8</v>
      </c>
      <c r="C48" s="4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thickBot="1" x14ac:dyDescent="0.3">
      <c r="A49" s="3">
        <v>41347.812361111108</v>
      </c>
      <c r="B49" s="4">
        <v>9</v>
      </c>
      <c r="C49" s="4">
        <v>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thickBot="1" x14ac:dyDescent="0.3">
      <c r="A50" s="3">
        <v>41347.813356481478</v>
      </c>
      <c r="B50" s="4">
        <v>7</v>
      </c>
      <c r="C50" s="4">
        <v>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thickBot="1" x14ac:dyDescent="0.3">
      <c r="A51" s="3">
        <v>41347.814722222225</v>
      </c>
      <c r="B51" s="4">
        <v>10</v>
      </c>
      <c r="C51" s="4">
        <v>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thickBot="1" x14ac:dyDescent="0.3">
      <c r="A52" s="3">
        <v>41347.816736111112</v>
      </c>
      <c r="B52" s="4">
        <v>2</v>
      </c>
      <c r="C52" s="4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3">
        <v>41347.819016203706</v>
      </c>
      <c r="B53" s="4">
        <v>10</v>
      </c>
      <c r="C53" s="4">
        <v>10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thickBot="1" x14ac:dyDescent="0.3">
      <c r="A54" s="3">
        <v>41347.81927083333</v>
      </c>
      <c r="B54" s="4">
        <v>9</v>
      </c>
      <c r="C54" s="4">
        <v>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thickBot="1" x14ac:dyDescent="0.3">
      <c r="A55" s="3">
        <v>41347.819768518515</v>
      </c>
      <c r="B55" s="4">
        <v>9</v>
      </c>
      <c r="C55" s="4">
        <v>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thickBot="1" x14ac:dyDescent="0.3">
      <c r="A56" s="3">
        <v>41347.821203703701</v>
      </c>
      <c r="B56" s="4">
        <v>10</v>
      </c>
      <c r="C56" s="4">
        <v>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thickBot="1" x14ac:dyDescent="0.3">
      <c r="A57" s="3">
        <v>41347.823576388888</v>
      </c>
      <c r="B57" s="4">
        <v>6</v>
      </c>
      <c r="C57" s="4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3">
        <v>41347.824155092596</v>
      </c>
      <c r="B58" s="4">
        <v>8</v>
      </c>
      <c r="C58" s="4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thickBot="1" x14ac:dyDescent="0.3">
      <c r="A59" s="3">
        <v>41347.82439814815</v>
      </c>
      <c r="B59" s="4">
        <v>7</v>
      </c>
      <c r="C59" s="4">
        <v>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thickBot="1" x14ac:dyDescent="0.3">
      <c r="A60" s="3">
        <v>41347.824745370373</v>
      </c>
      <c r="B60" s="4">
        <v>9</v>
      </c>
      <c r="C60" s="4">
        <v>10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thickBot="1" x14ac:dyDescent="0.3">
      <c r="A61" s="3">
        <v>41347.824872685182</v>
      </c>
      <c r="B61" s="4">
        <v>8</v>
      </c>
      <c r="C61" s="4">
        <v>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thickBot="1" x14ac:dyDescent="0.3">
      <c r="A62" s="3">
        <v>41347.826319444444</v>
      </c>
      <c r="B62" s="4">
        <v>5</v>
      </c>
      <c r="C62" s="4">
        <v>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3">
        <v>41347.8280787037</v>
      </c>
      <c r="B63" s="4">
        <v>10</v>
      </c>
      <c r="C63" s="4">
        <v>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3">
        <v>41347.847719907404</v>
      </c>
      <c r="B64" s="4">
        <v>10</v>
      </c>
      <c r="C64" s="4">
        <v>10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3">
        <v>41347.848460648151</v>
      </c>
      <c r="B65" s="4">
        <v>9</v>
      </c>
      <c r="C65" s="4">
        <v>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3">
        <v>41347.834293981483</v>
      </c>
      <c r="B66" s="4">
        <v>9</v>
      </c>
      <c r="C66" s="4">
        <v>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3">
        <v>41347.834652777776</v>
      </c>
      <c r="B67" s="4">
        <v>10</v>
      </c>
      <c r="C67" s="4">
        <v>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thickBot="1" x14ac:dyDescent="0.3">
      <c r="A68" s="3">
        <v>41347.834965277776</v>
      </c>
      <c r="B68" s="4">
        <v>7</v>
      </c>
      <c r="C68" s="4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thickBot="1" x14ac:dyDescent="0.3">
      <c r="A69" s="3">
        <v>41347.835486111115</v>
      </c>
      <c r="B69" s="4">
        <v>7</v>
      </c>
      <c r="C69" s="4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thickBot="1" x14ac:dyDescent="0.3">
      <c r="A70" s="3">
        <v>41347.83792824074</v>
      </c>
      <c r="B70" s="4">
        <v>8</v>
      </c>
      <c r="C70" s="4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thickBot="1" x14ac:dyDescent="0.3">
      <c r="A71" s="3">
        <v>41347.840543981481</v>
      </c>
      <c r="B71" s="4">
        <v>8</v>
      </c>
      <c r="C71" s="4">
        <v>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thickBot="1" x14ac:dyDescent="0.3">
      <c r="A72" s="3">
        <v>41347.841226851851</v>
      </c>
      <c r="B72" s="4">
        <v>10</v>
      </c>
      <c r="C72" s="4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thickBot="1" x14ac:dyDescent="0.3">
      <c r="A73" s="3">
        <v>41347.841574074075</v>
      </c>
      <c r="B73" s="4">
        <v>8</v>
      </c>
      <c r="C73" s="4">
        <v>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3">
        <v>41347.842465277776</v>
      </c>
      <c r="B74" s="4">
        <v>4</v>
      </c>
      <c r="C74" s="4">
        <v>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3">
        <v>41347.844699074078</v>
      </c>
      <c r="B75" s="4">
        <v>10</v>
      </c>
      <c r="C75" s="4">
        <v>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3">
        <v>41347.844699074078</v>
      </c>
      <c r="B76" s="4">
        <v>9</v>
      </c>
      <c r="C76" s="4">
        <v>10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3">
        <v>41347.849548611113</v>
      </c>
      <c r="B77" s="4">
        <v>10</v>
      </c>
      <c r="C77" s="4">
        <v>10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thickBot="1" x14ac:dyDescent="0.3">
      <c r="A78" s="3">
        <v>41347.864618055559</v>
      </c>
      <c r="B78" s="4">
        <v>10</v>
      </c>
      <c r="C78" s="4">
        <v>10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thickBot="1" x14ac:dyDescent="0.3">
      <c r="A79" s="3">
        <v>41347.868784722225</v>
      </c>
      <c r="B79" s="4">
        <v>6</v>
      </c>
      <c r="C79" s="4">
        <v>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thickBot="1" x14ac:dyDescent="0.3">
      <c r="A80" s="3">
        <v>41347.869143518517</v>
      </c>
      <c r="B80" s="4">
        <v>1</v>
      </c>
      <c r="C80" s="4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thickBot="1" x14ac:dyDescent="0.3">
      <c r="A81" s="3">
        <v>41347.879247685189</v>
      </c>
      <c r="B81" s="4">
        <v>9</v>
      </c>
      <c r="C81" s="4">
        <v>10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thickBot="1" x14ac:dyDescent="0.3">
      <c r="A82" s="3">
        <v>41347.880115740743</v>
      </c>
      <c r="B82" s="4">
        <v>8</v>
      </c>
      <c r="C82" s="4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thickBot="1" x14ac:dyDescent="0.3">
      <c r="A83" s="3">
        <v>41347.880578703705</v>
      </c>
      <c r="B83" s="4">
        <v>2</v>
      </c>
      <c r="C83" s="4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thickBot="1" x14ac:dyDescent="0.3">
      <c r="A84" s="3">
        <v>41347.882731481484</v>
      </c>
      <c r="B84" s="4">
        <v>9</v>
      </c>
      <c r="C84" s="4">
        <v>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thickBot="1" x14ac:dyDescent="0.3">
      <c r="A85" s="3">
        <v>41347.883564814816</v>
      </c>
      <c r="B85" s="4">
        <v>9</v>
      </c>
      <c r="C85" s="4">
        <v>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thickBot="1" x14ac:dyDescent="0.3">
      <c r="A86" s="3">
        <v>41347.885937500003</v>
      </c>
      <c r="B86" s="4">
        <v>10</v>
      </c>
      <c r="C86" s="4">
        <v>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thickBot="1" x14ac:dyDescent="0.3">
      <c r="A87" s="3">
        <v>41347.887476851851</v>
      </c>
      <c r="B87" s="4">
        <v>8</v>
      </c>
      <c r="C87" s="4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thickBot="1" x14ac:dyDescent="0.3">
      <c r="A88" s="3">
        <v>41347.888865740744</v>
      </c>
      <c r="B88" s="4">
        <v>8</v>
      </c>
      <c r="C88" s="4">
        <v>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thickBot="1" x14ac:dyDescent="0.3">
      <c r="A89" s="3">
        <v>41347.911354166667</v>
      </c>
      <c r="B89" s="4">
        <v>8</v>
      </c>
      <c r="C89" s="4">
        <v>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thickBot="1" x14ac:dyDescent="0.3">
      <c r="A90" s="3">
        <v>41347.911643518521</v>
      </c>
      <c r="B90" s="4">
        <v>8</v>
      </c>
      <c r="C90" s="4">
        <v>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thickBot="1" x14ac:dyDescent="0.3">
      <c r="A91" s="3">
        <v>41347.914259259262</v>
      </c>
      <c r="B91" s="4">
        <v>9</v>
      </c>
      <c r="C91" s="4">
        <v>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thickBot="1" x14ac:dyDescent="0.3">
      <c r="A92" s="3">
        <v>41347.91710648148</v>
      </c>
      <c r="B92" s="4">
        <v>5</v>
      </c>
      <c r="C92" s="4">
        <v>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thickBot="1" x14ac:dyDescent="0.3">
      <c r="A93" s="3">
        <v>41347.917199074072</v>
      </c>
      <c r="B93" s="4">
        <v>5</v>
      </c>
      <c r="C93" s="4">
        <v>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thickBot="1" x14ac:dyDescent="0.3">
      <c r="A94" s="3">
        <v>41347.917592592596</v>
      </c>
      <c r="B94" s="4">
        <v>2</v>
      </c>
      <c r="C94" s="4">
        <v>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thickBot="1" x14ac:dyDescent="0.3">
      <c r="A95" s="3">
        <v>41347.917824074073</v>
      </c>
      <c r="B95" s="4">
        <v>2</v>
      </c>
      <c r="C95" s="4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thickBot="1" x14ac:dyDescent="0.3">
      <c r="A96" s="3">
        <v>41347.920868055553</v>
      </c>
      <c r="B96" s="4">
        <v>8</v>
      </c>
      <c r="C96" s="4">
        <v>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thickBot="1" x14ac:dyDescent="0.3">
      <c r="A97" s="3">
        <v>41347.925798611112</v>
      </c>
      <c r="B97" s="4">
        <v>9</v>
      </c>
      <c r="C97" s="4">
        <v>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thickBot="1" x14ac:dyDescent="0.3">
      <c r="A98" s="3">
        <v>41347.95140046296</v>
      </c>
      <c r="B98" s="4">
        <v>9</v>
      </c>
      <c r="C98" s="4">
        <v>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thickBot="1" x14ac:dyDescent="0.3">
      <c r="A99" s="3">
        <v>41347.951423611114</v>
      </c>
      <c r="B99" s="4">
        <v>8</v>
      </c>
      <c r="C99" s="4">
        <v>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thickBot="1" x14ac:dyDescent="0.3">
      <c r="A100" s="3">
        <v>41347.953321759262</v>
      </c>
      <c r="B100" s="4">
        <v>5</v>
      </c>
      <c r="C100" s="4">
        <v>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thickBot="1" x14ac:dyDescent="0.3">
      <c r="A101" s="3">
        <v>41347.956331018519</v>
      </c>
      <c r="B101" s="4">
        <v>10</v>
      </c>
      <c r="C101" s="4">
        <v>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thickBot="1" x14ac:dyDescent="0.3">
      <c r="A102" s="3">
        <v>41347.959849537037</v>
      </c>
      <c r="B102" s="4">
        <v>3</v>
      </c>
      <c r="C102" s="4">
        <v>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thickBot="1" x14ac:dyDescent="0.3">
      <c r="A103" s="3">
        <v>41347.963541666664</v>
      </c>
      <c r="B103" s="4">
        <v>6</v>
      </c>
      <c r="C103" s="4">
        <v>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thickBot="1" x14ac:dyDescent="0.3">
      <c r="A104" s="3">
        <v>41347.970451388886</v>
      </c>
      <c r="B104" s="4">
        <v>8</v>
      </c>
      <c r="C104" s="4">
        <v>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thickBot="1" x14ac:dyDescent="0.3">
      <c r="A105" s="3">
        <v>41347.972673611112</v>
      </c>
      <c r="B105" s="4">
        <v>9</v>
      </c>
      <c r="C105" s="4">
        <v>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thickBot="1" x14ac:dyDescent="0.3">
      <c r="A106" s="3">
        <v>41347.974710648145</v>
      </c>
      <c r="B106" s="4">
        <v>8</v>
      </c>
      <c r="C106" s="4">
        <v>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thickBot="1" x14ac:dyDescent="0.3">
      <c r="A107" s="3">
        <v>41347.975428240738</v>
      </c>
      <c r="B107" s="4">
        <v>8</v>
      </c>
      <c r="C107" s="4">
        <v>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thickBot="1" x14ac:dyDescent="0.3">
      <c r="A108" s="3">
        <v>41347.975671296299</v>
      </c>
      <c r="B108" s="4">
        <v>8</v>
      </c>
      <c r="C108" s="4">
        <v>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thickBot="1" x14ac:dyDescent="0.3">
      <c r="A109" s="3">
        <v>41347.984050925923</v>
      </c>
      <c r="B109" s="4">
        <v>8</v>
      </c>
      <c r="C109" s="4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thickBot="1" x14ac:dyDescent="0.3">
      <c r="A110" s="3">
        <v>41347.985034722224</v>
      </c>
      <c r="B110" s="4">
        <v>7</v>
      </c>
      <c r="C110" s="4">
        <v>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thickBot="1" x14ac:dyDescent="0.3">
      <c r="A111" s="3">
        <v>41347.985300925924</v>
      </c>
      <c r="B111" s="4">
        <v>10</v>
      </c>
      <c r="C111" s="4">
        <v>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thickBot="1" x14ac:dyDescent="0.3">
      <c r="A112" s="3">
        <v>41347.987962962965</v>
      </c>
      <c r="B112" s="4">
        <v>6</v>
      </c>
      <c r="C112" s="4">
        <v>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thickBot="1" x14ac:dyDescent="0.3">
      <c r="A113" s="3">
        <v>41347.988182870373</v>
      </c>
      <c r="B113" s="4">
        <v>7</v>
      </c>
      <c r="C113" s="4">
        <v>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thickBot="1" x14ac:dyDescent="0.3">
      <c r="A114" s="3">
        <v>41347.989895833336</v>
      </c>
      <c r="B114" s="4">
        <v>10</v>
      </c>
      <c r="C114" s="4">
        <v>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thickBot="1" x14ac:dyDescent="0.3">
      <c r="A115" s="3">
        <v>41347.990740740737</v>
      </c>
      <c r="B115" s="4">
        <v>8</v>
      </c>
      <c r="C115" s="4">
        <v>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thickBot="1" x14ac:dyDescent="0.3">
      <c r="A116" s="3">
        <v>41347.994976851849</v>
      </c>
      <c r="B116" s="4">
        <v>4</v>
      </c>
      <c r="C116" s="4">
        <v>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thickBot="1" x14ac:dyDescent="0.3">
      <c r="A117" s="3">
        <v>41347.998391203706</v>
      </c>
      <c r="B117" s="4">
        <v>8</v>
      </c>
      <c r="C117" s="4">
        <v>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thickBot="1" x14ac:dyDescent="0.3">
      <c r="A118" s="3">
        <v>41348.000625000001</v>
      </c>
      <c r="B118" s="4">
        <v>10</v>
      </c>
      <c r="C118" s="4">
        <v>10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thickBot="1" x14ac:dyDescent="0.3">
      <c r="A119" s="3">
        <v>41348.000914351855</v>
      </c>
      <c r="B119" s="4">
        <v>9</v>
      </c>
      <c r="C119" s="4">
        <v>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thickBot="1" x14ac:dyDescent="0.3">
      <c r="A120" s="3">
        <v>41348.001111111109</v>
      </c>
      <c r="B120" s="4">
        <v>7</v>
      </c>
      <c r="C120" s="4">
        <v>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thickBot="1" x14ac:dyDescent="0.3">
      <c r="A121" s="3">
        <v>41348.002314814818</v>
      </c>
      <c r="B121" s="4">
        <v>10</v>
      </c>
      <c r="C121" s="4">
        <v>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thickBot="1" x14ac:dyDescent="0.3">
      <c r="A122" s="3">
        <v>41348.005462962959</v>
      </c>
      <c r="B122" s="4">
        <v>10</v>
      </c>
      <c r="C122" s="4">
        <v>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thickBot="1" x14ac:dyDescent="0.3">
      <c r="A123" s="3">
        <v>41348.016793981478</v>
      </c>
      <c r="B123" s="4">
        <v>6</v>
      </c>
      <c r="C123" s="4">
        <v>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thickBot="1" x14ac:dyDescent="0.3">
      <c r="A124" s="3">
        <v>41348.018159722225</v>
      </c>
      <c r="B124" s="4">
        <v>10</v>
      </c>
      <c r="C124" s="4">
        <v>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thickBot="1" x14ac:dyDescent="0.3">
      <c r="A125" s="3">
        <v>41348.018333333333</v>
      </c>
      <c r="B125" s="4">
        <v>9</v>
      </c>
      <c r="C125" s="4">
        <v>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thickBot="1" x14ac:dyDescent="0.3">
      <c r="A126" s="3">
        <v>41348.019814814812</v>
      </c>
      <c r="B126" s="4">
        <v>10</v>
      </c>
      <c r="C126" s="4">
        <v>10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thickBot="1" x14ac:dyDescent="0.3">
      <c r="A127" s="3">
        <v>41348.021238425928</v>
      </c>
      <c r="B127" s="4">
        <v>6</v>
      </c>
      <c r="C127" s="4">
        <v>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thickBot="1" x14ac:dyDescent="0.3">
      <c r="A128" s="3">
        <v>41348.035868055558</v>
      </c>
      <c r="B128" s="4">
        <v>10</v>
      </c>
      <c r="C128" s="4">
        <v>10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thickBot="1" x14ac:dyDescent="0.3">
      <c r="A129" s="3">
        <v>41348.037141203706</v>
      </c>
      <c r="B129" s="4">
        <v>6</v>
      </c>
      <c r="C129" s="4">
        <v>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thickBot="1" x14ac:dyDescent="0.3">
      <c r="A130" s="3">
        <v>41348.039618055554</v>
      </c>
      <c r="B130" s="4">
        <v>8</v>
      </c>
      <c r="C130" s="4">
        <v>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thickBot="1" x14ac:dyDescent="0.3">
      <c r="A131" s="3">
        <v>41348.044050925928</v>
      </c>
      <c r="B131" s="4">
        <v>8</v>
      </c>
      <c r="C131" s="4">
        <v>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thickBot="1" x14ac:dyDescent="0.3">
      <c r="A132" s="3">
        <v>41348.044374999998</v>
      </c>
      <c r="B132" s="4">
        <v>9</v>
      </c>
      <c r="C132" s="4">
        <v>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thickBot="1" x14ac:dyDescent="0.3">
      <c r="A133" s="3">
        <v>41348.047731481478</v>
      </c>
      <c r="B133" s="4">
        <v>10</v>
      </c>
      <c r="C133" s="4">
        <v>10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thickBot="1" x14ac:dyDescent="0.3">
      <c r="A134" s="3">
        <v>41348.049513888887</v>
      </c>
      <c r="B134" s="4">
        <v>8</v>
      </c>
      <c r="C134" s="4">
        <v>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thickBot="1" x14ac:dyDescent="0.3">
      <c r="A135" s="3">
        <v>41348.051724537036</v>
      </c>
      <c r="B135" s="4">
        <v>8</v>
      </c>
      <c r="C135" s="4">
        <v>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thickBot="1" x14ac:dyDescent="0.3">
      <c r="A136" s="3">
        <v>41348.053923611114</v>
      </c>
      <c r="B136" s="4">
        <v>9</v>
      </c>
      <c r="C136" s="4">
        <v>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thickBot="1" x14ac:dyDescent="0.3">
      <c r="A137" s="3">
        <v>41348.059687499997</v>
      </c>
      <c r="B137" s="4">
        <v>8</v>
      </c>
      <c r="C137" s="4">
        <v>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thickBot="1" x14ac:dyDescent="0.3">
      <c r="A138" s="3">
        <v>41348.069710648146</v>
      </c>
      <c r="B138" s="4">
        <v>10</v>
      </c>
      <c r="C138" s="4">
        <v>10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thickBot="1" x14ac:dyDescent="0.3">
      <c r="A139" s="3">
        <v>41348.075474537036</v>
      </c>
      <c r="B139" s="4">
        <v>5</v>
      </c>
      <c r="C139" s="4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thickBot="1" x14ac:dyDescent="0.3">
      <c r="A140" s="3">
        <v>41348.081909722219</v>
      </c>
      <c r="B140" s="4">
        <v>8</v>
      </c>
      <c r="C140" s="4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thickBot="1" x14ac:dyDescent="0.3">
      <c r="A141" s="3">
        <v>41348.088483796295</v>
      </c>
      <c r="B141" s="4">
        <v>7</v>
      </c>
      <c r="C141" s="4">
        <v>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thickBot="1" x14ac:dyDescent="0.3">
      <c r="A142" s="3">
        <v>41348.093078703707</v>
      </c>
      <c r="B142" s="4">
        <v>8</v>
      </c>
      <c r="C142" s="4">
        <v>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thickBot="1" x14ac:dyDescent="0.3">
      <c r="A143" s="3">
        <v>41348.094583333332</v>
      </c>
      <c r="B143" s="4">
        <v>9</v>
      </c>
      <c r="C143" s="4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thickBot="1" x14ac:dyDescent="0.3">
      <c r="A144" s="3">
        <v>41348.097870370373</v>
      </c>
      <c r="B144" s="4">
        <v>7</v>
      </c>
      <c r="C144" s="4">
        <v>10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thickBot="1" x14ac:dyDescent="0.3">
      <c r="A145" s="3">
        <v>41348.098287037035</v>
      </c>
      <c r="B145" s="4">
        <v>9</v>
      </c>
      <c r="C145" s="4">
        <v>10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thickBot="1" x14ac:dyDescent="0.3">
      <c r="A146" s="3">
        <v>41348.099756944444</v>
      </c>
      <c r="B146" s="4">
        <v>8</v>
      </c>
      <c r="C146" s="4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thickBot="1" x14ac:dyDescent="0.3">
      <c r="A147" s="3">
        <v>41348.110567129632</v>
      </c>
      <c r="B147" s="4">
        <v>8</v>
      </c>
      <c r="C147" s="4">
        <v>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thickBot="1" x14ac:dyDescent="0.3">
      <c r="A148" s="3">
        <v>41348.111944444441</v>
      </c>
      <c r="B148" s="4">
        <v>8</v>
      </c>
      <c r="C148" s="4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thickBot="1" x14ac:dyDescent="0.3">
      <c r="A149" s="3">
        <v>41348.12263888889</v>
      </c>
      <c r="B149" s="4">
        <v>6</v>
      </c>
      <c r="C149" s="4">
        <v>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thickBot="1" x14ac:dyDescent="0.3">
      <c r="A150" s="3">
        <v>41348.123761574076</v>
      </c>
      <c r="B150" s="4">
        <v>9</v>
      </c>
      <c r="C150" s="4">
        <v>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thickBot="1" x14ac:dyDescent="0.3">
      <c r="A151" s="3">
        <v>41348.12767361111</v>
      </c>
      <c r="B151" s="4">
        <v>6</v>
      </c>
      <c r="C151" s="4">
        <v>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thickBot="1" x14ac:dyDescent="0.3">
      <c r="A152" s="3">
        <v>41348.132708333331</v>
      </c>
      <c r="B152" s="4">
        <v>8</v>
      </c>
      <c r="C152" s="4">
        <v>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thickBot="1" x14ac:dyDescent="0.3">
      <c r="A153" s="3">
        <v>41348.134629629632</v>
      </c>
      <c r="B153" s="4">
        <v>5</v>
      </c>
      <c r="C153" s="4">
        <v>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thickBot="1" x14ac:dyDescent="0.3">
      <c r="A154" s="3">
        <v>41348.151504629626</v>
      </c>
      <c r="B154" s="4">
        <v>10</v>
      </c>
      <c r="C154" s="4">
        <v>10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thickBot="1" x14ac:dyDescent="0.3">
      <c r="A155" s="3">
        <v>41348.15525462963</v>
      </c>
      <c r="B155" s="4">
        <v>10</v>
      </c>
      <c r="C155" s="4">
        <v>10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thickBot="1" x14ac:dyDescent="0.3">
      <c r="A156" s="3">
        <v>41348.155821759261</v>
      </c>
      <c r="B156" s="4">
        <v>1</v>
      </c>
      <c r="C156" s="4">
        <v>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thickBot="1" x14ac:dyDescent="0.3">
      <c r="A157" s="3">
        <v>41348.162870370368</v>
      </c>
      <c r="B157" s="4">
        <v>8</v>
      </c>
      <c r="C157" s="4">
        <v>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thickBot="1" x14ac:dyDescent="0.3">
      <c r="A158" s="3">
        <v>41348.179224537038</v>
      </c>
      <c r="B158" s="4">
        <v>7</v>
      </c>
      <c r="C158" s="4">
        <v>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thickBot="1" x14ac:dyDescent="0.3">
      <c r="A159" s="3">
        <v>41348.181030092594</v>
      </c>
      <c r="B159" s="4">
        <v>8</v>
      </c>
      <c r="C159" s="4">
        <v>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thickBot="1" x14ac:dyDescent="0.3">
      <c r="A160" s="3">
        <v>41348.066342592596</v>
      </c>
      <c r="B160" s="4">
        <v>7</v>
      </c>
      <c r="C160" s="4">
        <v>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thickBot="1" x14ac:dyDescent="0.3">
      <c r="A161" s="3">
        <v>41348.06722222222</v>
      </c>
      <c r="B161" s="4">
        <v>8</v>
      </c>
      <c r="C161" s="4">
        <v>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thickBot="1" x14ac:dyDescent="0.3">
      <c r="A162" s="3">
        <v>41348.198541666665</v>
      </c>
      <c r="B162" s="4">
        <v>3</v>
      </c>
      <c r="C162" s="4">
        <v>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thickBot="1" x14ac:dyDescent="0.3">
      <c r="A163" s="3">
        <v>41348.199826388889</v>
      </c>
      <c r="B163" s="4">
        <v>8</v>
      </c>
      <c r="C163" s="4">
        <v>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thickBot="1" x14ac:dyDescent="0.3">
      <c r="A164" s="3">
        <v>41348.201585648145</v>
      </c>
      <c r="B164" s="4">
        <v>9</v>
      </c>
      <c r="C164" s="4">
        <v>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thickBot="1" x14ac:dyDescent="0.3">
      <c r="A165" s="3">
        <v>41348.210370370369</v>
      </c>
      <c r="B165" s="4">
        <v>10</v>
      </c>
      <c r="C165" s="4">
        <v>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thickBot="1" x14ac:dyDescent="0.3">
      <c r="A166" s="3">
        <v>41348.214872685188</v>
      </c>
      <c r="B166" s="4">
        <v>7</v>
      </c>
      <c r="C166" s="4">
        <v>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thickBot="1" x14ac:dyDescent="0.3">
      <c r="A167" s="3">
        <v>41348.243414351855</v>
      </c>
      <c r="B167" s="4">
        <v>10</v>
      </c>
      <c r="C167" s="4">
        <v>10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thickBot="1" x14ac:dyDescent="0.3">
      <c r="A168" s="3">
        <v>41348.244652777779</v>
      </c>
      <c r="B168" s="4">
        <v>1</v>
      </c>
      <c r="C168" s="4">
        <v>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thickBot="1" x14ac:dyDescent="0.3">
      <c r="A169" s="3">
        <v>41348.246111111112</v>
      </c>
      <c r="B169" s="4">
        <v>9</v>
      </c>
      <c r="C169" s="4">
        <v>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thickBot="1" x14ac:dyDescent="0.3">
      <c r="A170" s="3">
        <v>41348.24622685185</v>
      </c>
      <c r="B170" s="4">
        <v>8</v>
      </c>
      <c r="C170" s="4">
        <v>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thickBot="1" x14ac:dyDescent="0.3">
      <c r="A171" s="3">
        <v>41348.249097222222</v>
      </c>
      <c r="B171" s="4">
        <v>5</v>
      </c>
      <c r="C171" s="4">
        <v>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thickBot="1" x14ac:dyDescent="0.3">
      <c r="A172" s="3">
        <v>41348.249907407408</v>
      </c>
      <c r="B172" s="4">
        <v>10</v>
      </c>
      <c r="C172" s="4">
        <v>10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thickBot="1" x14ac:dyDescent="0.3">
      <c r="A173" s="3">
        <v>41348.257118055553</v>
      </c>
      <c r="B173" s="4">
        <v>10</v>
      </c>
      <c r="C173" s="4">
        <v>10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thickBot="1" x14ac:dyDescent="0.3">
      <c r="A174" s="3">
        <v>41348.257847222223</v>
      </c>
      <c r="B174" s="4">
        <v>10</v>
      </c>
      <c r="C174" s="4">
        <v>10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thickBot="1" x14ac:dyDescent="0.3">
      <c r="A175" s="3">
        <v>41348.260335648149</v>
      </c>
      <c r="B175" s="4">
        <v>10</v>
      </c>
      <c r="C175" s="4">
        <v>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thickBot="1" x14ac:dyDescent="0.3">
      <c r="A176" s="3">
        <v>41348.262303240743</v>
      </c>
      <c r="B176" s="4">
        <v>3</v>
      </c>
      <c r="C176" s="4">
        <v>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thickBot="1" x14ac:dyDescent="0.3">
      <c r="A177" s="3">
        <v>41348.275046296294</v>
      </c>
      <c r="B177" s="4">
        <v>6</v>
      </c>
      <c r="C177" s="4">
        <v>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thickBot="1" x14ac:dyDescent="0.3">
      <c r="A178" s="3">
        <v>41348.286620370367</v>
      </c>
      <c r="B178" s="4">
        <v>7</v>
      </c>
      <c r="C178" s="4">
        <v>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thickBot="1" x14ac:dyDescent="0.3">
      <c r="A179" s="3">
        <v>41348.295810185184</v>
      </c>
      <c r="B179" s="4">
        <v>9</v>
      </c>
      <c r="C179" s="4">
        <v>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thickBot="1" x14ac:dyDescent="0.3">
      <c r="A180" s="3">
        <v>41348.30296296296</v>
      </c>
      <c r="B180" s="4">
        <v>8</v>
      </c>
      <c r="C180" s="4">
        <v>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thickBot="1" x14ac:dyDescent="0.3">
      <c r="A181" s="3">
        <v>41348.304293981484</v>
      </c>
      <c r="B181" s="4">
        <v>6</v>
      </c>
      <c r="C181" s="4">
        <v>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thickBot="1" x14ac:dyDescent="0.3">
      <c r="A182" s="3">
        <v>41348.306967592594</v>
      </c>
      <c r="B182" s="4">
        <v>8</v>
      </c>
      <c r="C182" s="4">
        <v>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thickBot="1" x14ac:dyDescent="0.3">
      <c r="A183" s="3">
        <v>41348.316250000003</v>
      </c>
      <c r="B183" s="4">
        <v>10</v>
      </c>
      <c r="C183" s="4">
        <v>10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thickBot="1" x14ac:dyDescent="0.3">
      <c r="A184" s="3">
        <v>41348.316724537035</v>
      </c>
      <c r="B184" s="4">
        <v>10</v>
      </c>
      <c r="C184" s="4">
        <v>10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thickBot="1" x14ac:dyDescent="0.3">
      <c r="A185" s="3">
        <v>41348.323182870372</v>
      </c>
      <c r="B185" s="4">
        <v>1</v>
      </c>
      <c r="C185" s="4">
        <v>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thickBot="1" x14ac:dyDescent="0.3">
      <c r="A186" s="3">
        <v>41348.332997685182</v>
      </c>
      <c r="B186" s="4">
        <v>7</v>
      </c>
      <c r="C186" s="4">
        <v>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thickBot="1" x14ac:dyDescent="0.3">
      <c r="A187" s="3">
        <v>41348.333784722221</v>
      </c>
      <c r="B187" s="4">
        <v>9</v>
      </c>
      <c r="C187" s="4">
        <v>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thickBot="1" x14ac:dyDescent="0.3">
      <c r="A188" s="3">
        <v>41348.337592592594</v>
      </c>
      <c r="B188" s="4">
        <v>7</v>
      </c>
      <c r="C188" s="4">
        <v>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thickBot="1" x14ac:dyDescent="0.3">
      <c r="A189" s="3">
        <v>41348.35564814815</v>
      </c>
      <c r="B189" s="4">
        <v>9</v>
      </c>
      <c r="C189" s="4">
        <v>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thickBot="1" x14ac:dyDescent="0.3">
      <c r="A190" s="3">
        <v>41348.365266203706</v>
      </c>
      <c r="B190" s="4">
        <v>7</v>
      </c>
      <c r="C190" s="4">
        <v>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thickBot="1" x14ac:dyDescent="0.3">
      <c r="A191" s="3">
        <v>41348.366527777776</v>
      </c>
      <c r="B191" s="4">
        <v>9</v>
      </c>
      <c r="C191" s="4">
        <v>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thickBot="1" x14ac:dyDescent="0.3">
      <c r="A192" s="3">
        <v>41348.367025462961</v>
      </c>
      <c r="B192" s="4">
        <v>2</v>
      </c>
      <c r="C192" s="4">
        <v>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thickBot="1" x14ac:dyDescent="0.3">
      <c r="A193" s="3">
        <v>41348.3675</v>
      </c>
      <c r="B193" s="4">
        <v>9</v>
      </c>
      <c r="C193" s="4">
        <v>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thickBot="1" x14ac:dyDescent="0.3">
      <c r="A194" s="3">
        <v>41348.367511574077</v>
      </c>
      <c r="B194" s="4">
        <v>9</v>
      </c>
      <c r="C194" s="4">
        <v>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thickBot="1" x14ac:dyDescent="0.3">
      <c r="A195" s="3">
        <v>41348.381018518521</v>
      </c>
      <c r="B195" s="4">
        <v>8</v>
      </c>
      <c r="C195" s="4">
        <v>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thickBot="1" x14ac:dyDescent="0.3">
      <c r="A196" s="3">
        <v>41348.387546296297</v>
      </c>
      <c r="B196" s="4">
        <v>9</v>
      </c>
      <c r="C196" s="4">
        <v>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thickBot="1" x14ac:dyDescent="0.3">
      <c r="A197" s="3">
        <v>41348.390798611108</v>
      </c>
      <c r="B197" s="4">
        <v>5</v>
      </c>
      <c r="C197" s="4">
        <v>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thickBot="1" x14ac:dyDescent="0.3">
      <c r="A198" s="3">
        <v>41348.392557870371</v>
      </c>
      <c r="B198" s="4">
        <v>8</v>
      </c>
      <c r="C198" s="4">
        <v>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thickBot="1" x14ac:dyDescent="0.3">
      <c r="A199" s="3">
        <v>41348.392893518518</v>
      </c>
      <c r="B199" s="4">
        <v>10</v>
      </c>
      <c r="C199" s="4">
        <v>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thickBot="1" x14ac:dyDescent="0.3">
      <c r="A200" s="3">
        <v>41348.399965277778</v>
      </c>
      <c r="B200" s="4">
        <v>10</v>
      </c>
      <c r="C200" s="4">
        <v>10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thickBot="1" x14ac:dyDescent="0.3">
      <c r="A201" s="3">
        <v>41348.405787037038</v>
      </c>
      <c r="B201" s="4">
        <v>5</v>
      </c>
      <c r="C201" s="4">
        <v>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thickBot="1" x14ac:dyDescent="0.3">
      <c r="A202" s="3">
        <v>41348.407754629632</v>
      </c>
      <c r="B202" s="4">
        <v>8</v>
      </c>
      <c r="C202" s="4">
        <v>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thickBot="1" x14ac:dyDescent="0.3">
      <c r="A203" s="3">
        <v>41348.428194444445</v>
      </c>
      <c r="B203" s="4">
        <v>10</v>
      </c>
      <c r="C203" s="4">
        <v>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thickBot="1" x14ac:dyDescent="0.3">
      <c r="A204" s="3">
        <v>41348.429710648146</v>
      </c>
      <c r="B204" s="4">
        <v>9</v>
      </c>
      <c r="C204" s="4">
        <v>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thickBot="1" x14ac:dyDescent="0.3">
      <c r="A205" s="3">
        <v>41348.432662037034</v>
      </c>
      <c r="B205" s="4">
        <v>8</v>
      </c>
      <c r="C205" s="4">
        <v>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thickBot="1" x14ac:dyDescent="0.3">
      <c r="A206" s="3">
        <v>41348.444548611114</v>
      </c>
      <c r="B206" s="4">
        <v>9</v>
      </c>
      <c r="C206" s="4">
        <v>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thickBot="1" x14ac:dyDescent="0.3">
      <c r="A207" s="3">
        <v>41348.483587962961</v>
      </c>
      <c r="B207" s="4">
        <v>7</v>
      </c>
      <c r="C207" s="4">
        <v>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thickBot="1" x14ac:dyDescent="0.3">
      <c r="A208" s="3">
        <v>41348.484560185185</v>
      </c>
      <c r="B208" s="4">
        <v>8</v>
      </c>
      <c r="C208" s="4">
        <v>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thickBot="1" x14ac:dyDescent="0.3">
      <c r="A209" s="3">
        <v>41348.489224537036</v>
      </c>
      <c r="B209" s="4">
        <v>7</v>
      </c>
      <c r="C209" s="4">
        <v>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thickBot="1" x14ac:dyDescent="0.3">
      <c r="A210" s="3">
        <v>41348.496770833335</v>
      </c>
      <c r="B210" s="4">
        <v>7</v>
      </c>
      <c r="C210" s="4">
        <v>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thickBot="1" x14ac:dyDescent="0.3">
      <c r="A211" s="3">
        <v>41348.504062499997</v>
      </c>
      <c r="B211" s="4">
        <v>8</v>
      </c>
      <c r="C211" s="4">
        <v>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thickBot="1" x14ac:dyDescent="0.3">
      <c r="A212" s="3">
        <v>41348.523356481484</v>
      </c>
      <c r="B212" s="4">
        <v>8</v>
      </c>
      <c r="C212" s="4">
        <v>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thickBot="1" x14ac:dyDescent="0.3">
      <c r="A213" s="3">
        <v>41348.528113425928</v>
      </c>
      <c r="B213" s="4">
        <v>10</v>
      </c>
      <c r="C213" s="4">
        <v>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thickBot="1" x14ac:dyDescent="0.3">
      <c r="A214" s="3">
        <v>41348.52815972222</v>
      </c>
      <c r="B214" s="4">
        <v>9</v>
      </c>
      <c r="C214" s="4">
        <v>10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thickBot="1" x14ac:dyDescent="0.3">
      <c r="A215" s="3">
        <v>41348.529652777775</v>
      </c>
      <c r="B215" s="4">
        <v>9</v>
      </c>
      <c r="C215" s="4">
        <v>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thickBot="1" x14ac:dyDescent="0.3">
      <c r="A216" s="3">
        <v>41348.545972222222</v>
      </c>
      <c r="B216" s="4">
        <v>8</v>
      </c>
      <c r="C216" s="4">
        <v>10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thickBot="1" x14ac:dyDescent="0.3">
      <c r="A217" s="3">
        <v>41348.554305555554</v>
      </c>
      <c r="B217" s="4">
        <v>2</v>
      </c>
      <c r="C217" s="4">
        <v>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thickBot="1" x14ac:dyDescent="0.3">
      <c r="A218" s="3">
        <v>41348.58079861111</v>
      </c>
      <c r="B218" s="4">
        <v>8</v>
      </c>
      <c r="C218" s="4">
        <v>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thickBot="1" x14ac:dyDescent="0.3">
      <c r="A219" s="3">
        <v>41348.58520833333</v>
      </c>
      <c r="B219" s="4">
        <v>2</v>
      </c>
      <c r="C219" s="4">
        <v>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thickBot="1" x14ac:dyDescent="0.3">
      <c r="A220" s="3">
        <v>41348.596134259256</v>
      </c>
      <c r="B220" s="4">
        <v>10</v>
      </c>
      <c r="C220" s="4">
        <v>10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thickBot="1" x14ac:dyDescent="0.3">
      <c r="A221" s="3">
        <v>41348.6175</v>
      </c>
      <c r="B221" s="4">
        <v>9</v>
      </c>
      <c r="C221" s="4">
        <v>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thickBot="1" x14ac:dyDescent="0.3">
      <c r="A222" s="3">
        <v>41348.629652777781</v>
      </c>
      <c r="B222" s="4">
        <v>8</v>
      </c>
      <c r="C222" s="4">
        <v>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thickBot="1" x14ac:dyDescent="0.3">
      <c r="A223" s="3">
        <v>41348.680104166669</v>
      </c>
      <c r="B223" s="4">
        <v>5</v>
      </c>
      <c r="C223" s="4">
        <v>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thickBot="1" x14ac:dyDescent="0.3">
      <c r="A224" s="3">
        <v>41348.68509259259</v>
      </c>
      <c r="B224" s="4">
        <v>6</v>
      </c>
      <c r="C224" s="4">
        <v>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thickBot="1" x14ac:dyDescent="0.3">
      <c r="A225" s="3">
        <v>41348.772534722222</v>
      </c>
      <c r="B225" s="4">
        <v>9</v>
      </c>
      <c r="C225" s="4">
        <v>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thickBot="1" x14ac:dyDescent="0.3">
      <c r="A226" s="3">
        <v>41348.82440972222</v>
      </c>
      <c r="B226" s="4">
        <v>7.5</v>
      </c>
      <c r="C226" s="4">
        <v>8.6999999999999993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thickBot="1" x14ac:dyDescent="0.3">
      <c r="A227" s="3">
        <v>41348.852013888885</v>
      </c>
      <c r="B227" s="4">
        <v>9</v>
      </c>
      <c r="C227" s="4">
        <v>10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thickBot="1" x14ac:dyDescent="0.3">
      <c r="A228" s="3">
        <v>41348.859791666669</v>
      </c>
      <c r="B228" s="4">
        <v>7</v>
      </c>
      <c r="C228" s="4">
        <v>10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thickBot="1" x14ac:dyDescent="0.3">
      <c r="A229" s="3">
        <v>41348.871180555558</v>
      </c>
      <c r="B229" s="4">
        <v>8</v>
      </c>
      <c r="C229" s="4">
        <v>10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thickBot="1" x14ac:dyDescent="0.3">
      <c r="A230" s="3">
        <v>41348.910231481481</v>
      </c>
      <c r="B230" s="4">
        <v>5</v>
      </c>
      <c r="C230" s="4">
        <v>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thickBot="1" x14ac:dyDescent="0.3">
      <c r="A231" s="3">
        <v>41348.932430555556</v>
      </c>
      <c r="B231" s="4">
        <v>7</v>
      </c>
      <c r="C231" s="4">
        <v>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thickBot="1" x14ac:dyDescent="0.3">
      <c r="A232" s="3">
        <v>41348.946273148147</v>
      </c>
      <c r="B232" s="4">
        <v>9</v>
      </c>
      <c r="C232" s="4">
        <v>10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thickBot="1" x14ac:dyDescent="0.3">
      <c r="A233" s="3">
        <v>41349.078113425923</v>
      </c>
      <c r="B233" s="4">
        <v>9</v>
      </c>
      <c r="C233" s="4">
        <v>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thickBot="1" x14ac:dyDescent="0.3">
      <c r="A234" s="3">
        <v>41349.119212962964</v>
      </c>
      <c r="B234" s="4">
        <v>9</v>
      </c>
      <c r="C234" s="4">
        <v>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thickBot="1" x14ac:dyDescent="0.3">
      <c r="A235" s="3">
        <v>41349.125081018516</v>
      </c>
      <c r="B235" s="4">
        <v>9</v>
      </c>
      <c r="C235" s="4">
        <v>10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thickBot="1" x14ac:dyDescent="0.3">
      <c r="A236" s="3">
        <v>41349.331365740742</v>
      </c>
      <c r="B236" s="4">
        <v>8</v>
      </c>
      <c r="C236" s="4">
        <v>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thickBot="1" x14ac:dyDescent="0.3">
      <c r="A237" s="3">
        <v>41349.341909722221</v>
      </c>
      <c r="B237" s="4">
        <v>8</v>
      </c>
      <c r="C237" s="4">
        <v>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thickBot="1" x14ac:dyDescent="0.3">
      <c r="A238" s="3">
        <v>41349.357395833336</v>
      </c>
      <c r="B238" s="4">
        <v>9</v>
      </c>
      <c r="C238" s="4">
        <v>10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thickBot="1" x14ac:dyDescent="0.3">
      <c r="A239" s="3">
        <v>41349.388287037036</v>
      </c>
      <c r="B239" s="4">
        <v>8</v>
      </c>
      <c r="C239" s="4">
        <v>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thickBot="1" x14ac:dyDescent="0.3">
      <c r="A240" s="3">
        <v>41349.393645833334</v>
      </c>
      <c r="B240" s="4">
        <v>9</v>
      </c>
      <c r="C240" s="4">
        <v>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thickBot="1" x14ac:dyDescent="0.3">
      <c r="A241" s="3">
        <v>41349.411840277775</v>
      </c>
      <c r="B241" s="4">
        <v>9</v>
      </c>
      <c r="C241" s="4">
        <v>10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thickBot="1" x14ac:dyDescent="0.3">
      <c r="A242" s="3">
        <v>41349.427997685183</v>
      </c>
      <c r="B242" s="4">
        <v>8</v>
      </c>
      <c r="C242" s="4">
        <v>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thickBot="1" x14ac:dyDescent="0.3">
      <c r="A243" s="3">
        <v>41349.430995370371</v>
      </c>
      <c r="B243" s="4">
        <v>6</v>
      </c>
      <c r="C243" s="4">
        <v>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thickBot="1" x14ac:dyDescent="0.3">
      <c r="A244" s="3">
        <v>41349.543414351851</v>
      </c>
      <c r="B244" s="4">
        <v>3</v>
      </c>
      <c r="C244" s="4">
        <v>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workbookViewId="0">
      <selection activeCell="I6" sqref="I6"/>
    </sheetView>
  </sheetViews>
  <sheetFormatPr defaultRowHeight="15" x14ac:dyDescent="0.25"/>
  <sheetData>
    <row r="1" spans="1:12" x14ac:dyDescent="0.25">
      <c r="A1" t="s">
        <v>12</v>
      </c>
      <c r="B1" s="6">
        <f>AVERAGE(A9:A508)</f>
        <v>6.4696000000000025</v>
      </c>
      <c r="E1" t="s">
        <v>12</v>
      </c>
      <c r="F1" s="6">
        <f>AVERAGE(F9:F16)</f>
        <v>12.625</v>
      </c>
      <c r="H1" t="s">
        <v>12</v>
      </c>
      <c r="I1" s="6">
        <v>1700</v>
      </c>
      <c r="K1" t="s">
        <v>16</v>
      </c>
      <c r="L1">
        <v>0.05</v>
      </c>
    </row>
    <row r="2" spans="1:12" x14ac:dyDescent="0.25">
      <c r="A2" t="s">
        <v>13</v>
      </c>
      <c r="B2" s="6">
        <f>_xlfn.STDEV.S(A9:A508)</f>
        <v>0.39611823906333427</v>
      </c>
      <c r="E2" t="s">
        <v>13</v>
      </c>
      <c r="F2" s="6">
        <f>_xlfn.STDEV.S(F9:F16)</f>
        <v>7.5958165177569006</v>
      </c>
      <c r="H2" t="s">
        <v>13</v>
      </c>
      <c r="I2" s="6">
        <v>200</v>
      </c>
      <c r="K2" t="s">
        <v>14</v>
      </c>
      <c r="L2">
        <v>1.984</v>
      </c>
    </row>
    <row r="3" spans="1:12" x14ac:dyDescent="0.25">
      <c r="A3" t="s">
        <v>0</v>
      </c>
      <c r="B3">
        <v>6.07</v>
      </c>
      <c r="E3" t="s">
        <v>0</v>
      </c>
      <c r="F3">
        <v>10</v>
      </c>
      <c r="H3" t="s">
        <v>0</v>
      </c>
      <c r="I3">
        <v>1830</v>
      </c>
      <c r="L3">
        <f>I1+I2*L2/SQRT(H5)</f>
        <v>1739.68</v>
      </c>
    </row>
    <row r="4" spans="1:12" x14ac:dyDescent="0.25">
      <c r="A4" t="s">
        <v>14</v>
      </c>
      <c r="B4" s="6">
        <f>(B1-B3)/(B2/SQRT(A5))</f>
        <v>22.557223467462105</v>
      </c>
      <c r="E4" t="s">
        <v>14</v>
      </c>
      <c r="F4" s="6">
        <f>(F1-F3)/(F2/SQRT(E5))</f>
        <v>0.97746189433381603</v>
      </c>
      <c r="H4" t="s">
        <v>14</v>
      </c>
      <c r="I4" s="6">
        <f>(I1-I3)/(I2/SQRT(H5))</f>
        <v>-6.5</v>
      </c>
      <c r="L4">
        <f>I1-I2*L2/SQRT(H5)</f>
        <v>1660.32</v>
      </c>
    </row>
    <row r="5" spans="1:12" x14ac:dyDescent="0.25">
      <c r="A5">
        <v>500</v>
      </c>
      <c r="E5">
        <v>8</v>
      </c>
      <c r="H5">
        <v>100</v>
      </c>
    </row>
    <row r="6" spans="1:12" x14ac:dyDescent="0.25">
      <c r="H6" t="s">
        <v>15</v>
      </c>
      <c r="I6">
        <f>(I1-I3)/I2</f>
        <v>-0.65</v>
      </c>
    </row>
    <row r="7" spans="1:12" ht="15.75" thickBot="1" x14ac:dyDescent="0.3">
      <c r="I7">
        <v>3.3999999999999998E-3</v>
      </c>
      <c r="J7">
        <f>I7/2</f>
        <v>1.6999999999999999E-3</v>
      </c>
    </row>
    <row r="8" spans="1:12" ht="52.5" thickBot="1" x14ac:dyDescent="0.3">
      <c r="A8" s="2" t="s">
        <v>11</v>
      </c>
      <c r="J8">
        <f>1-I7</f>
        <v>0.99660000000000004</v>
      </c>
    </row>
    <row r="9" spans="1:12" ht="15.75" thickBot="1" x14ac:dyDescent="0.3">
      <c r="A9" s="5">
        <v>6.5</v>
      </c>
      <c r="F9">
        <v>5</v>
      </c>
    </row>
    <row r="10" spans="1:12" ht="15.75" thickBot="1" x14ac:dyDescent="0.3">
      <c r="A10" s="5">
        <v>6.2</v>
      </c>
      <c r="F10">
        <v>19</v>
      </c>
    </row>
    <row r="11" spans="1:12" ht="15.75" thickBot="1" x14ac:dyDescent="0.3">
      <c r="A11" s="5">
        <v>6.6</v>
      </c>
      <c r="F11">
        <v>11</v>
      </c>
    </row>
    <row r="12" spans="1:12" ht="15.75" thickBot="1" x14ac:dyDescent="0.3">
      <c r="A12" s="5">
        <v>6</v>
      </c>
      <c r="F12">
        <v>23</v>
      </c>
    </row>
    <row r="13" spans="1:12" ht="15.75" thickBot="1" x14ac:dyDescent="0.3">
      <c r="A13" s="5">
        <v>6.6</v>
      </c>
      <c r="F13">
        <v>12</v>
      </c>
    </row>
    <row r="14" spans="1:12" ht="15.75" thickBot="1" x14ac:dyDescent="0.3">
      <c r="A14" s="5">
        <v>6.1</v>
      </c>
      <c r="F14">
        <v>7</v>
      </c>
    </row>
    <row r="15" spans="1:12" ht="15.75" thickBot="1" x14ac:dyDescent="0.3">
      <c r="A15" s="5">
        <v>6.2</v>
      </c>
      <c r="F15">
        <v>3</v>
      </c>
    </row>
    <row r="16" spans="1:12" ht="15.75" thickBot="1" x14ac:dyDescent="0.3">
      <c r="A16" s="5">
        <v>6.3</v>
      </c>
      <c r="F16">
        <v>21</v>
      </c>
    </row>
    <row r="17" spans="1:1" ht="15.75" thickBot="1" x14ac:dyDescent="0.3">
      <c r="A17" s="5">
        <v>6.2</v>
      </c>
    </row>
    <row r="18" spans="1:1" ht="15.75" thickBot="1" x14ac:dyDescent="0.3">
      <c r="A18" s="5">
        <v>6</v>
      </c>
    </row>
    <row r="19" spans="1:1" ht="15.75" thickBot="1" x14ac:dyDescent="0.3">
      <c r="A19" s="5">
        <v>6.7</v>
      </c>
    </row>
    <row r="20" spans="1:1" ht="15.75" thickBot="1" x14ac:dyDescent="0.3">
      <c r="A20" s="5">
        <v>7.2</v>
      </c>
    </row>
    <row r="21" spans="1:1" ht="15.75" thickBot="1" x14ac:dyDescent="0.3">
      <c r="A21" s="5">
        <v>6.6</v>
      </c>
    </row>
    <row r="22" spans="1:1" ht="15.75" thickBot="1" x14ac:dyDescent="0.3">
      <c r="A22" s="5">
        <v>7</v>
      </c>
    </row>
    <row r="23" spans="1:1" ht="15.75" thickBot="1" x14ac:dyDescent="0.3">
      <c r="A23" s="5">
        <v>6.4</v>
      </c>
    </row>
    <row r="24" spans="1:1" ht="15.75" thickBot="1" x14ac:dyDescent="0.3">
      <c r="A24" s="5">
        <v>6.4</v>
      </c>
    </row>
    <row r="25" spans="1:1" ht="15.75" thickBot="1" x14ac:dyDescent="0.3">
      <c r="A25" s="5">
        <v>6</v>
      </c>
    </row>
    <row r="26" spans="1:1" ht="15.75" thickBot="1" x14ac:dyDescent="0.3">
      <c r="A26" s="5">
        <v>6.5</v>
      </c>
    </row>
    <row r="27" spans="1:1" ht="15.75" thickBot="1" x14ac:dyDescent="0.3">
      <c r="A27" s="5">
        <v>6.2</v>
      </c>
    </row>
    <row r="28" spans="1:1" ht="15.75" thickBot="1" x14ac:dyDescent="0.3">
      <c r="A28" s="5">
        <v>6.5</v>
      </c>
    </row>
    <row r="29" spans="1:1" ht="15.75" thickBot="1" x14ac:dyDescent="0.3">
      <c r="A29" s="5">
        <v>5.8</v>
      </c>
    </row>
    <row r="30" spans="1:1" ht="15.75" thickBot="1" x14ac:dyDescent="0.3">
      <c r="A30" s="5">
        <v>7.2</v>
      </c>
    </row>
    <row r="31" spans="1:1" ht="15.75" thickBot="1" x14ac:dyDescent="0.3">
      <c r="A31" s="5">
        <v>6.5</v>
      </c>
    </row>
    <row r="32" spans="1:1" ht="15.75" thickBot="1" x14ac:dyDescent="0.3">
      <c r="A32" s="5">
        <v>6.2</v>
      </c>
    </row>
    <row r="33" spans="1:1" ht="15.75" thickBot="1" x14ac:dyDescent="0.3">
      <c r="A33" s="5">
        <v>6.1</v>
      </c>
    </row>
    <row r="34" spans="1:1" ht="15.75" thickBot="1" x14ac:dyDescent="0.3">
      <c r="A34" s="5">
        <v>6.1</v>
      </c>
    </row>
    <row r="35" spans="1:1" ht="15.75" thickBot="1" x14ac:dyDescent="0.3">
      <c r="A35" s="5">
        <v>6.7</v>
      </c>
    </row>
    <row r="36" spans="1:1" ht="15.75" thickBot="1" x14ac:dyDescent="0.3">
      <c r="A36" s="5">
        <v>7.3</v>
      </c>
    </row>
    <row r="37" spans="1:1" ht="15.75" thickBot="1" x14ac:dyDescent="0.3">
      <c r="A37" s="5">
        <v>6.4</v>
      </c>
    </row>
    <row r="38" spans="1:1" ht="15.75" thickBot="1" x14ac:dyDescent="0.3">
      <c r="A38" s="5">
        <v>6.1</v>
      </c>
    </row>
    <row r="39" spans="1:1" ht="15.75" thickBot="1" x14ac:dyDescent="0.3">
      <c r="A39" s="5">
        <v>6.4</v>
      </c>
    </row>
    <row r="40" spans="1:1" ht="15.75" thickBot="1" x14ac:dyDescent="0.3">
      <c r="A40" s="5">
        <v>6.2</v>
      </c>
    </row>
    <row r="41" spans="1:1" ht="15.75" thickBot="1" x14ac:dyDescent="0.3">
      <c r="A41" s="5">
        <v>6.1</v>
      </c>
    </row>
    <row r="42" spans="1:1" ht="15.75" thickBot="1" x14ac:dyDescent="0.3">
      <c r="A42" s="5">
        <v>6.6</v>
      </c>
    </row>
    <row r="43" spans="1:1" ht="15.75" thickBot="1" x14ac:dyDescent="0.3">
      <c r="A43" s="5">
        <v>6.4</v>
      </c>
    </row>
    <row r="44" spans="1:1" ht="15.75" thickBot="1" x14ac:dyDescent="0.3">
      <c r="A44" s="5">
        <v>7.2</v>
      </c>
    </row>
    <row r="45" spans="1:1" ht="15.75" thickBot="1" x14ac:dyDescent="0.3">
      <c r="A45" s="5">
        <v>6.4</v>
      </c>
    </row>
    <row r="46" spans="1:1" ht="15.75" thickBot="1" x14ac:dyDescent="0.3">
      <c r="A46" s="5">
        <v>6.4</v>
      </c>
    </row>
    <row r="47" spans="1:1" ht="15.75" thickBot="1" x14ac:dyDescent="0.3">
      <c r="A47" s="5">
        <v>6.7</v>
      </c>
    </row>
    <row r="48" spans="1:1" ht="15.75" thickBot="1" x14ac:dyDescent="0.3">
      <c r="A48" s="5">
        <v>6.7</v>
      </c>
    </row>
    <row r="49" spans="1:1" ht="15.75" thickBot="1" x14ac:dyDescent="0.3">
      <c r="A49" s="5">
        <v>6.4</v>
      </c>
    </row>
    <row r="50" spans="1:1" ht="15.75" thickBot="1" x14ac:dyDescent="0.3">
      <c r="A50" s="5">
        <v>6</v>
      </c>
    </row>
    <row r="51" spans="1:1" ht="15.75" thickBot="1" x14ac:dyDescent="0.3">
      <c r="A51" s="5">
        <v>6.1</v>
      </c>
    </row>
    <row r="52" spans="1:1" ht="15.75" thickBot="1" x14ac:dyDescent="0.3">
      <c r="A52" s="5">
        <v>6</v>
      </c>
    </row>
    <row r="53" spans="1:1" ht="15.75" thickBot="1" x14ac:dyDescent="0.3">
      <c r="A53" s="5">
        <v>7.1</v>
      </c>
    </row>
    <row r="54" spans="1:1" ht="15.75" thickBot="1" x14ac:dyDescent="0.3">
      <c r="A54" s="5">
        <v>6.6</v>
      </c>
    </row>
    <row r="55" spans="1:1" ht="15.75" thickBot="1" x14ac:dyDescent="0.3">
      <c r="A55" s="5">
        <v>7</v>
      </c>
    </row>
    <row r="56" spans="1:1" ht="15.75" thickBot="1" x14ac:dyDescent="0.3">
      <c r="A56" s="5">
        <v>6.2</v>
      </c>
    </row>
    <row r="57" spans="1:1" ht="15.75" thickBot="1" x14ac:dyDescent="0.3">
      <c r="A57" s="5">
        <v>6.6</v>
      </c>
    </row>
    <row r="58" spans="1:1" ht="15.75" thickBot="1" x14ac:dyDescent="0.3">
      <c r="A58" s="5">
        <v>6.6</v>
      </c>
    </row>
    <row r="59" spans="1:1" ht="15.75" thickBot="1" x14ac:dyDescent="0.3">
      <c r="A59" s="5">
        <v>6.7</v>
      </c>
    </row>
    <row r="60" spans="1:1" ht="15.75" thickBot="1" x14ac:dyDescent="0.3">
      <c r="A60" s="5">
        <v>6.3</v>
      </c>
    </row>
    <row r="61" spans="1:1" ht="15.75" thickBot="1" x14ac:dyDescent="0.3">
      <c r="A61" s="5">
        <v>6.7</v>
      </c>
    </row>
    <row r="62" spans="1:1" ht="15.75" thickBot="1" x14ac:dyDescent="0.3">
      <c r="A62" s="5">
        <v>6.8</v>
      </c>
    </row>
    <row r="63" spans="1:1" ht="15.75" thickBot="1" x14ac:dyDescent="0.3">
      <c r="A63" s="5">
        <v>6.1</v>
      </c>
    </row>
    <row r="64" spans="1:1" ht="15.75" thickBot="1" x14ac:dyDescent="0.3">
      <c r="A64" s="5">
        <v>6.2</v>
      </c>
    </row>
    <row r="65" spans="1:1" ht="15.75" thickBot="1" x14ac:dyDescent="0.3">
      <c r="A65" s="5">
        <v>6</v>
      </c>
    </row>
    <row r="66" spans="1:1" ht="15.75" thickBot="1" x14ac:dyDescent="0.3">
      <c r="A66" s="5">
        <v>6.7</v>
      </c>
    </row>
    <row r="67" spans="1:1" ht="15.75" thickBot="1" x14ac:dyDescent="0.3">
      <c r="A67" s="5">
        <v>5.9</v>
      </c>
    </row>
    <row r="68" spans="1:1" ht="15.75" thickBot="1" x14ac:dyDescent="0.3">
      <c r="A68" s="5">
        <v>7.1</v>
      </c>
    </row>
    <row r="69" spans="1:1" ht="15.75" thickBot="1" x14ac:dyDescent="0.3">
      <c r="A69" s="5">
        <v>6.4</v>
      </c>
    </row>
    <row r="70" spans="1:1" ht="15.75" thickBot="1" x14ac:dyDescent="0.3">
      <c r="A70" s="5">
        <v>6.4</v>
      </c>
    </row>
    <row r="71" spans="1:1" ht="15.75" thickBot="1" x14ac:dyDescent="0.3">
      <c r="A71" s="5">
        <v>7.6</v>
      </c>
    </row>
    <row r="72" spans="1:1" ht="15.75" thickBot="1" x14ac:dyDescent="0.3">
      <c r="A72" s="5">
        <v>6.4</v>
      </c>
    </row>
    <row r="73" spans="1:1" ht="15.75" thickBot="1" x14ac:dyDescent="0.3">
      <c r="A73" s="5">
        <v>5.9</v>
      </c>
    </row>
    <row r="74" spans="1:1" ht="15.75" thickBot="1" x14ac:dyDescent="0.3">
      <c r="A74" s="5">
        <v>6.5</v>
      </c>
    </row>
    <row r="75" spans="1:1" ht="15.75" thickBot="1" x14ac:dyDescent="0.3">
      <c r="A75" s="5">
        <v>6.7</v>
      </c>
    </row>
    <row r="76" spans="1:1" ht="15.75" thickBot="1" x14ac:dyDescent="0.3">
      <c r="A76" s="5">
        <v>6.4</v>
      </c>
    </row>
    <row r="77" spans="1:1" ht="15.75" thickBot="1" x14ac:dyDescent="0.3">
      <c r="A77" s="5">
        <v>6.9</v>
      </c>
    </row>
    <row r="78" spans="1:1" ht="15.75" thickBot="1" x14ac:dyDescent="0.3">
      <c r="A78" s="5">
        <v>7</v>
      </c>
    </row>
    <row r="79" spans="1:1" ht="15.75" thickBot="1" x14ac:dyDescent="0.3">
      <c r="A79" s="5">
        <v>6.7</v>
      </c>
    </row>
    <row r="80" spans="1:1" ht="15.75" thickBot="1" x14ac:dyDescent="0.3">
      <c r="A80" s="5">
        <v>7</v>
      </c>
    </row>
    <row r="81" spans="1:1" ht="15.75" thickBot="1" x14ac:dyDescent="0.3">
      <c r="A81" s="5">
        <v>5.8</v>
      </c>
    </row>
    <row r="82" spans="1:1" ht="15.75" thickBot="1" x14ac:dyDescent="0.3">
      <c r="A82" s="5">
        <v>6.5</v>
      </c>
    </row>
    <row r="83" spans="1:1" ht="15.75" thickBot="1" x14ac:dyDescent="0.3">
      <c r="A83" s="5">
        <v>6.2</v>
      </c>
    </row>
    <row r="84" spans="1:1" ht="15.75" thickBot="1" x14ac:dyDescent="0.3">
      <c r="A84" s="5">
        <v>6.7</v>
      </c>
    </row>
    <row r="85" spans="1:1" ht="15.75" thickBot="1" x14ac:dyDescent="0.3">
      <c r="A85" s="5">
        <v>6.2</v>
      </c>
    </row>
    <row r="86" spans="1:1" ht="15.75" thickBot="1" x14ac:dyDescent="0.3">
      <c r="A86" s="5">
        <v>5.8</v>
      </c>
    </row>
    <row r="87" spans="1:1" ht="15.75" thickBot="1" x14ac:dyDescent="0.3">
      <c r="A87" s="5">
        <v>6.1</v>
      </c>
    </row>
    <row r="88" spans="1:1" ht="15.75" thickBot="1" x14ac:dyDescent="0.3">
      <c r="A88" s="5">
        <v>6.9</v>
      </c>
    </row>
    <row r="89" spans="1:1" ht="15.75" thickBot="1" x14ac:dyDescent="0.3">
      <c r="A89" s="5">
        <v>6.9</v>
      </c>
    </row>
    <row r="90" spans="1:1" ht="15.75" thickBot="1" x14ac:dyDescent="0.3">
      <c r="A90" s="5">
        <v>6.8</v>
      </c>
    </row>
    <row r="91" spans="1:1" ht="15.75" thickBot="1" x14ac:dyDescent="0.3">
      <c r="A91" s="5">
        <v>6</v>
      </c>
    </row>
    <row r="92" spans="1:1" ht="15.75" thickBot="1" x14ac:dyDescent="0.3">
      <c r="A92" s="5">
        <v>7.2</v>
      </c>
    </row>
    <row r="93" spans="1:1" ht="15.75" thickBot="1" x14ac:dyDescent="0.3">
      <c r="A93" s="5">
        <v>6.2</v>
      </c>
    </row>
    <row r="94" spans="1:1" ht="15.75" thickBot="1" x14ac:dyDescent="0.3">
      <c r="A94" s="5">
        <v>7</v>
      </c>
    </row>
    <row r="95" spans="1:1" ht="15.75" thickBot="1" x14ac:dyDescent="0.3">
      <c r="A95" s="5">
        <v>6.5</v>
      </c>
    </row>
    <row r="96" spans="1:1" ht="15.75" thickBot="1" x14ac:dyDescent="0.3">
      <c r="A96" s="5">
        <v>6.8</v>
      </c>
    </row>
    <row r="97" spans="1:1" ht="15.75" thickBot="1" x14ac:dyDescent="0.3">
      <c r="A97" s="5">
        <v>6</v>
      </c>
    </row>
    <row r="98" spans="1:1" ht="15.75" thickBot="1" x14ac:dyDescent="0.3">
      <c r="A98" s="5">
        <v>6.9</v>
      </c>
    </row>
    <row r="99" spans="1:1" ht="15.75" thickBot="1" x14ac:dyDescent="0.3">
      <c r="A99" s="5">
        <v>6.6</v>
      </c>
    </row>
    <row r="100" spans="1:1" ht="15.75" thickBot="1" x14ac:dyDescent="0.3">
      <c r="A100" s="5">
        <v>7</v>
      </c>
    </row>
    <row r="101" spans="1:1" ht="15.75" thickBot="1" x14ac:dyDescent="0.3">
      <c r="A101" s="5">
        <v>6.1</v>
      </c>
    </row>
    <row r="102" spans="1:1" ht="15.75" thickBot="1" x14ac:dyDescent="0.3">
      <c r="A102" s="5">
        <v>6.8</v>
      </c>
    </row>
    <row r="103" spans="1:1" ht="15.75" thickBot="1" x14ac:dyDescent="0.3">
      <c r="A103" s="5">
        <v>6.4</v>
      </c>
    </row>
    <row r="104" spans="1:1" ht="15.75" thickBot="1" x14ac:dyDescent="0.3">
      <c r="A104" s="5">
        <v>6.6</v>
      </c>
    </row>
    <row r="105" spans="1:1" ht="15.75" thickBot="1" x14ac:dyDescent="0.3">
      <c r="A105" s="5">
        <v>6.5</v>
      </c>
    </row>
    <row r="106" spans="1:1" ht="15.75" thickBot="1" x14ac:dyDescent="0.3">
      <c r="A106" s="5">
        <v>6.7</v>
      </c>
    </row>
    <row r="107" spans="1:1" ht="15.75" thickBot="1" x14ac:dyDescent="0.3">
      <c r="A107" s="5">
        <v>6.4</v>
      </c>
    </row>
    <row r="108" spans="1:1" ht="15.75" thickBot="1" x14ac:dyDescent="0.3">
      <c r="A108" s="5">
        <v>5.9</v>
      </c>
    </row>
    <row r="109" spans="1:1" ht="15.75" thickBot="1" x14ac:dyDescent="0.3">
      <c r="A109" s="5">
        <v>6.6</v>
      </c>
    </row>
    <row r="110" spans="1:1" ht="15.75" thickBot="1" x14ac:dyDescent="0.3">
      <c r="A110" s="5">
        <v>6.5</v>
      </c>
    </row>
    <row r="111" spans="1:1" ht="15.75" thickBot="1" x14ac:dyDescent="0.3">
      <c r="A111" s="5">
        <v>6.5</v>
      </c>
    </row>
    <row r="112" spans="1:1" ht="15.75" thickBot="1" x14ac:dyDescent="0.3">
      <c r="A112" s="5">
        <v>6.7</v>
      </c>
    </row>
    <row r="113" spans="1:1" ht="15.75" thickBot="1" x14ac:dyDescent="0.3">
      <c r="A113" s="5">
        <v>6</v>
      </c>
    </row>
    <row r="114" spans="1:1" ht="15.75" thickBot="1" x14ac:dyDescent="0.3">
      <c r="A114" s="5">
        <v>6.5</v>
      </c>
    </row>
    <row r="115" spans="1:1" ht="15.75" thickBot="1" x14ac:dyDescent="0.3">
      <c r="A115" s="5">
        <v>7.3</v>
      </c>
    </row>
    <row r="116" spans="1:1" ht="15.75" thickBot="1" x14ac:dyDescent="0.3">
      <c r="A116" s="5">
        <v>6.6</v>
      </c>
    </row>
    <row r="117" spans="1:1" ht="15.75" thickBot="1" x14ac:dyDescent="0.3">
      <c r="A117" s="5">
        <v>6.2</v>
      </c>
    </row>
    <row r="118" spans="1:1" ht="15.75" thickBot="1" x14ac:dyDescent="0.3">
      <c r="A118" s="5">
        <v>6.4</v>
      </c>
    </row>
    <row r="119" spans="1:1" ht="15.75" thickBot="1" x14ac:dyDescent="0.3">
      <c r="A119" s="5">
        <v>6.2</v>
      </c>
    </row>
    <row r="120" spans="1:1" ht="15.75" thickBot="1" x14ac:dyDescent="0.3">
      <c r="A120" s="5">
        <v>6.4</v>
      </c>
    </row>
    <row r="121" spans="1:1" ht="15.75" thickBot="1" x14ac:dyDescent="0.3">
      <c r="A121" s="5">
        <v>6.7</v>
      </c>
    </row>
    <row r="122" spans="1:1" ht="15.75" thickBot="1" x14ac:dyDescent="0.3">
      <c r="A122" s="5">
        <v>7</v>
      </c>
    </row>
    <row r="123" spans="1:1" ht="15.75" thickBot="1" x14ac:dyDescent="0.3">
      <c r="A123" s="5">
        <v>5.8</v>
      </c>
    </row>
    <row r="124" spans="1:1" ht="15.75" thickBot="1" x14ac:dyDescent="0.3">
      <c r="A124" s="5">
        <v>6.8</v>
      </c>
    </row>
    <row r="125" spans="1:1" ht="15.75" thickBot="1" x14ac:dyDescent="0.3">
      <c r="A125" s="5">
        <v>6.7</v>
      </c>
    </row>
    <row r="126" spans="1:1" ht="15.75" thickBot="1" x14ac:dyDescent="0.3">
      <c r="A126" s="5">
        <v>6.6</v>
      </c>
    </row>
    <row r="127" spans="1:1" ht="15.75" thickBot="1" x14ac:dyDescent="0.3">
      <c r="A127" s="5">
        <v>6.1</v>
      </c>
    </row>
    <row r="128" spans="1:1" ht="15.75" thickBot="1" x14ac:dyDescent="0.3">
      <c r="A128" s="5">
        <v>6.7</v>
      </c>
    </row>
    <row r="129" spans="1:1" ht="15.75" thickBot="1" x14ac:dyDescent="0.3">
      <c r="A129" s="5">
        <v>6.3</v>
      </c>
    </row>
    <row r="130" spans="1:1" ht="15.75" thickBot="1" x14ac:dyDescent="0.3">
      <c r="A130" s="5">
        <v>7</v>
      </c>
    </row>
    <row r="131" spans="1:1" ht="15.75" thickBot="1" x14ac:dyDescent="0.3">
      <c r="A131" s="5">
        <v>6.7</v>
      </c>
    </row>
    <row r="132" spans="1:1" ht="15.75" thickBot="1" x14ac:dyDescent="0.3">
      <c r="A132" s="5">
        <v>6.8</v>
      </c>
    </row>
    <row r="133" spans="1:1" ht="15.75" thickBot="1" x14ac:dyDescent="0.3">
      <c r="A133" s="5">
        <v>6.5</v>
      </c>
    </row>
    <row r="134" spans="1:1" ht="15.75" thickBot="1" x14ac:dyDescent="0.3">
      <c r="A134" s="5">
        <v>6.5</v>
      </c>
    </row>
    <row r="135" spans="1:1" ht="15.75" thickBot="1" x14ac:dyDescent="0.3">
      <c r="A135" s="5">
        <v>6.3</v>
      </c>
    </row>
    <row r="136" spans="1:1" ht="15.75" thickBot="1" x14ac:dyDescent="0.3">
      <c r="A136" s="5">
        <v>6.6</v>
      </c>
    </row>
    <row r="137" spans="1:1" ht="15.75" thickBot="1" x14ac:dyDescent="0.3">
      <c r="A137" s="5">
        <v>7.1</v>
      </c>
    </row>
    <row r="138" spans="1:1" ht="15.75" thickBot="1" x14ac:dyDescent="0.3">
      <c r="A138" s="5">
        <v>6.7</v>
      </c>
    </row>
    <row r="139" spans="1:1" ht="15.75" thickBot="1" x14ac:dyDescent="0.3">
      <c r="A139" s="5">
        <v>6.8</v>
      </c>
    </row>
    <row r="140" spans="1:1" ht="15.75" thickBot="1" x14ac:dyDescent="0.3">
      <c r="A140" s="5">
        <v>6.9</v>
      </c>
    </row>
    <row r="141" spans="1:1" ht="15.75" thickBot="1" x14ac:dyDescent="0.3">
      <c r="A141" s="5">
        <v>6</v>
      </c>
    </row>
    <row r="142" spans="1:1" ht="15.75" thickBot="1" x14ac:dyDescent="0.3">
      <c r="A142" s="5">
        <v>6.7</v>
      </c>
    </row>
    <row r="143" spans="1:1" ht="15.75" thickBot="1" x14ac:dyDescent="0.3">
      <c r="A143" s="5">
        <v>6.9</v>
      </c>
    </row>
    <row r="144" spans="1:1" ht="15.75" thickBot="1" x14ac:dyDescent="0.3">
      <c r="A144" s="5">
        <v>6.3</v>
      </c>
    </row>
    <row r="145" spans="1:1" ht="15.75" thickBot="1" x14ac:dyDescent="0.3">
      <c r="A145" s="5">
        <v>6.6</v>
      </c>
    </row>
    <row r="146" spans="1:1" ht="15.75" thickBot="1" x14ac:dyDescent="0.3">
      <c r="A146" s="5">
        <v>5.8</v>
      </c>
    </row>
    <row r="147" spans="1:1" ht="15.75" thickBot="1" x14ac:dyDescent="0.3">
      <c r="A147" s="5">
        <v>6.3</v>
      </c>
    </row>
    <row r="148" spans="1:1" ht="15.75" thickBot="1" x14ac:dyDescent="0.3">
      <c r="A148" s="5">
        <v>5.7</v>
      </c>
    </row>
    <row r="149" spans="1:1" ht="15.75" thickBot="1" x14ac:dyDescent="0.3">
      <c r="A149" s="5">
        <v>6.4</v>
      </c>
    </row>
    <row r="150" spans="1:1" ht="15.75" thickBot="1" x14ac:dyDescent="0.3">
      <c r="A150" s="5">
        <v>7</v>
      </c>
    </row>
    <row r="151" spans="1:1" ht="15.75" thickBot="1" x14ac:dyDescent="0.3">
      <c r="A151" s="5">
        <v>6.4</v>
      </c>
    </row>
    <row r="152" spans="1:1" ht="15.75" thickBot="1" x14ac:dyDescent="0.3">
      <c r="A152" s="5">
        <v>6.3</v>
      </c>
    </row>
    <row r="153" spans="1:1" ht="15.75" thickBot="1" x14ac:dyDescent="0.3">
      <c r="A153" s="5">
        <v>6.5</v>
      </c>
    </row>
    <row r="154" spans="1:1" ht="15.75" thickBot="1" x14ac:dyDescent="0.3">
      <c r="A154" s="5">
        <v>6.8</v>
      </c>
    </row>
    <row r="155" spans="1:1" ht="15.75" thickBot="1" x14ac:dyDescent="0.3">
      <c r="A155" s="5">
        <v>6.4</v>
      </c>
    </row>
    <row r="156" spans="1:1" ht="15.75" thickBot="1" x14ac:dyDescent="0.3">
      <c r="A156" s="5">
        <v>6.4</v>
      </c>
    </row>
    <row r="157" spans="1:1" ht="15.75" thickBot="1" x14ac:dyDescent="0.3">
      <c r="A157" s="5">
        <v>6.3</v>
      </c>
    </row>
    <row r="158" spans="1:1" ht="15.75" thickBot="1" x14ac:dyDescent="0.3">
      <c r="A158" s="5">
        <v>5.9</v>
      </c>
    </row>
    <row r="159" spans="1:1" ht="15.75" thickBot="1" x14ac:dyDescent="0.3">
      <c r="A159" s="5">
        <v>6.9</v>
      </c>
    </row>
    <row r="160" spans="1:1" ht="15.75" thickBot="1" x14ac:dyDescent="0.3">
      <c r="A160" s="5">
        <v>5.8</v>
      </c>
    </row>
    <row r="161" spans="1:1" ht="15.75" thickBot="1" x14ac:dyDescent="0.3">
      <c r="A161" s="5">
        <v>6.3</v>
      </c>
    </row>
    <row r="162" spans="1:1" ht="15.75" thickBot="1" x14ac:dyDescent="0.3">
      <c r="A162" s="5">
        <v>6.2</v>
      </c>
    </row>
    <row r="163" spans="1:1" ht="15.75" thickBot="1" x14ac:dyDescent="0.3">
      <c r="A163" s="5">
        <v>6.4</v>
      </c>
    </row>
    <row r="164" spans="1:1" ht="15.75" thickBot="1" x14ac:dyDescent="0.3">
      <c r="A164" s="5">
        <v>6.8</v>
      </c>
    </row>
    <row r="165" spans="1:1" ht="15.75" thickBot="1" x14ac:dyDescent="0.3">
      <c r="A165" s="5">
        <v>6.5</v>
      </c>
    </row>
    <row r="166" spans="1:1" ht="15.75" thickBot="1" x14ac:dyDescent="0.3">
      <c r="A166" s="5">
        <v>6.2</v>
      </c>
    </row>
    <row r="167" spans="1:1" ht="15.75" thickBot="1" x14ac:dyDescent="0.3">
      <c r="A167" s="5">
        <v>6.5</v>
      </c>
    </row>
    <row r="168" spans="1:1" ht="15.75" thickBot="1" x14ac:dyDescent="0.3">
      <c r="A168" s="5">
        <v>5.9</v>
      </c>
    </row>
    <row r="169" spans="1:1" ht="15.75" thickBot="1" x14ac:dyDescent="0.3">
      <c r="A169" s="5">
        <v>6</v>
      </c>
    </row>
    <row r="170" spans="1:1" ht="15.75" thickBot="1" x14ac:dyDescent="0.3">
      <c r="A170" s="5">
        <v>5.8</v>
      </c>
    </row>
    <row r="171" spans="1:1" ht="15.75" thickBot="1" x14ac:dyDescent="0.3">
      <c r="A171" s="5">
        <v>7.3</v>
      </c>
    </row>
    <row r="172" spans="1:1" ht="15.75" thickBot="1" x14ac:dyDescent="0.3">
      <c r="A172" s="5">
        <v>6.3</v>
      </c>
    </row>
    <row r="173" spans="1:1" ht="15.75" thickBot="1" x14ac:dyDescent="0.3">
      <c r="A173" s="5">
        <v>6.4</v>
      </c>
    </row>
    <row r="174" spans="1:1" ht="15.75" thickBot="1" x14ac:dyDescent="0.3">
      <c r="A174" s="5">
        <v>6.5</v>
      </c>
    </row>
    <row r="175" spans="1:1" ht="15.75" thickBot="1" x14ac:dyDescent="0.3">
      <c r="A175" s="5">
        <v>6.4</v>
      </c>
    </row>
    <row r="176" spans="1:1" ht="15.75" thickBot="1" x14ac:dyDescent="0.3">
      <c r="A176" s="5">
        <v>6</v>
      </c>
    </row>
    <row r="177" spans="1:1" ht="15.75" thickBot="1" x14ac:dyDescent="0.3">
      <c r="A177" s="5">
        <v>6.9</v>
      </c>
    </row>
    <row r="178" spans="1:1" ht="15.75" thickBot="1" x14ac:dyDescent="0.3">
      <c r="A178" s="5">
        <v>6.7</v>
      </c>
    </row>
    <row r="179" spans="1:1" ht="15.75" thickBot="1" x14ac:dyDescent="0.3">
      <c r="A179" s="5">
        <v>6.8</v>
      </c>
    </row>
    <row r="180" spans="1:1" ht="15.75" thickBot="1" x14ac:dyDescent="0.3">
      <c r="A180" s="5">
        <v>7</v>
      </c>
    </row>
    <row r="181" spans="1:1" ht="15.75" thickBot="1" x14ac:dyDescent="0.3">
      <c r="A181" s="5">
        <v>6.1</v>
      </c>
    </row>
    <row r="182" spans="1:1" ht="15.75" thickBot="1" x14ac:dyDescent="0.3">
      <c r="A182" s="5">
        <v>6.7</v>
      </c>
    </row>
    <row r="183" spans="1:1" ht="15.75" thickBot="1" x14ac:dyDescent="0.3">
      <c r="A183" s="5">
        <v>6.5</v>
      </c>
    </row>
    <row r="184" spans="1:1" ht="15.75" thickBot="1" x14ac:dyDescent="0.3">
      <c r="A184" s="5">
        <v>6.4</v>
      </c>
    </row>
    <row r="185" spans="1:1" ht="15.75" thickBot="1" x14ac:dyDescent="0.3">
      <c r="A185" s="5">
        <v>6.2</v>
      </c>
    </row>
    <row r="186" spans="1:1" ht="15.75" thickBot="1" x14ac:dyDescent="0.3">
      <c r="A186" s="5">
        <v>6.1</v>
      </c>
    </row>
    <row r="187" spans="1:1" ht="15.75" thickBot="1" x14ac:dyDescent="0.3">
      <c r="A187" s="5">
        <v>6.1</v>
      </c>
    </row>
    <row r="188" spans="1:1" ht="15.75" thickBot="1" x14ac:dyDescent="0.3">
      <c r="A188" s="5">
        <v>6.9</v>
      </c>
    </row>
    <row r="189" spans="1:1" ht="15.75" thickBot="1" x14ac:dyDescent="0.3">
      <c r="A189" s="5">
        <v>6.7</v>
      </c>
    </row>
    <row r="190" spans="1:1" ht="15.75" thickBot="1" x14ac:dyDescent="0.3">
      <c r="A190" s="5">
        <v>6.8</v>
      </c>
    </row>
    <row r="191" spans="1:1" ht="15.75" thickBot="1" x14ac:dyDescent="0.3">
      <c r="A191" s="5">
        <v>6.1</v>
      </c>
    </row>
    <row r="192" spans="1:1" ht="15.75" thickBot="1" x14ac:dyDescent="0.3">
      <c r="A192" s="5">
        <v>6.5</v>
      </c>
    </row>
    <row r="193" spans="1:1" ht="15.75" thickBot="1" x14ac:dyDescent="0.3">
      <c r="A193" s="5">
        <v>6.4</v>
      </c>
    </row>
    <row r="194" spans="1:1" ht="15.75" thickBot="1" x14ac:dyDescent="0.3">
      <c r="A194" s="5">
        <v>5.4</v>
      </c>
    </row>
    <row r="195" spans="1:1" ht="15.75" thickBot="1" x14ac:dyDescent="0.3">
      <c r="A195" s="5">
        <v>5.9</v>
      </c>
    </row>
    <row r="196" spans="1:1" ht="15.75" thickBot="1" x14ac:dyDescent="0.3">
      <c r="A196" s="5">
        <v>6.5</v>
      </c>
    </row>
    <row r="197" spans="1:1" ht="15.75" thickBot="1" x14ac:dyDescent="0.3">
      <c r="A197" s="5">
        <v>6.4</v>
      </c>
    </row>
    <row r="198" spans="1:1" ht="15.75" thickBot="1" x14ac:dyDescent="0.3">
      <c r="A198" s="5">
        <v>6.1</v>
      </c>
    </row>
    <row r="199" spans="1:1" ht="15.75" thickBot="1" x14ac:dyDescent="0.3">
      <c r="A199" s="5">
        <v>6.7</v>
      </c>
    </row>
    <row r="200" spans="1:1" ht="15.75" thickBot="1" x14ac:dyDescent="0.3">
      <c r="A200" s="5">
        <v>6.8</v>
      </c>
    </row>
    <row r="201" spans="1:1" ht="15.75" thickBot="1" x14ac:dyDescent="0.3">
      <c r="A201" s="5">
        <v>6.4</v>
      </c>
    </row>
    <row r="202" spans="1:1" ht="15.75" thickBot="1" x14ac:dyDescent="0.3">
      <c r="A202" s="5">
        <v>6.7</v>
      </c>
    </row>
    <row r="203" spans="1:1" ht="15.75" thickBot="1" x14ac:dyDescent="0.3">
      <c r="A203" s="5">
        <v>6.2</v>
      </c>
    </row>
    <row r="204" spans="1:1" ht="15.75" thickBot="1" x14ac:dyDescent="0.3">
      <c r="A204" s="5">
        <v>6</v>
      </c>
    </row>
    <row r="205" spans="1:1" ht="15.75" thickBot="1" x14ac:dyDescent="0.3">
      <c r="A205" s="5">
        <v>6.6</v>
      </c>
    </row>
    <row r="206" spans="1:1" ht="15.75" thickBot="1" x14ac:dyDescent="0.3">
      <c r="A206" s="5">
        <v>6.2</v>
      </c>
    </row>
    <row r="207" spans="1:1" ht="15.75" thickBot="1" x14ac:dyDescent="0.3">
      <c r="A207" s="5">
        <v>6.5</v>
      </c>
    </row>
    <row r="208" spans="1:1" ht="15.75" thickBot="1" x14ac:dyDescent="0.3">
      <c r="A208" s="5">
        <v>6.6</v>
      </c>
    </row>
    <row r="209" spans="1:1" ht="15.75" thickBot="1" x14ac:dyDescent="0.3">
      <c r="A209" s="5">
        <v>5.9</v>
      </c>
    </row>
    <row r="210" spans="1:1" ht="15.75" thickBot="1" x14ac:dyDescent="0.3">
      <c r="A210" s="5">
        <v>6</v>
      </c>
    </row>
    <row r="211" spans="1:1" ht="15.75" thickBot="1" x14ac:dyDescent="0.3">
      <c r="A211" s="5">
        <v>6.4</v>
      </c>
    </row>
    <row r="212" spans="1:1" ht="15.75" thickBot="1" x14ac:dyDescent="0.3">
      <c r="A212" s="5">
        <v>6.5</v>
      </c>
    </row>
    <row r="213" spans="1:1" ht="15.75" thickBot="1" x14ac:dyDescent="0.3">
      <c r="A213" s="5">
        <v>6.5</v>
      </c>
    </row>
    <row r="214" spans="1:1" ht="15.75" thickBot="1" x14ac:dyDescent="0.3">
      <c r="A214" s="5">
        <v>5.7</v>
      </c>
    </row>
    <row r="215" spans="1:1" ht="15.75" thickBot="1" x14ac:dyDescent="0.3">
      <c r="A215" s="5">
        <v>5.9</v>
      </c>
    </row>
    <row r="216" spans="1:1" ht="15.75" thickBot="1" x14ac:dyDescent="0.3">
      <c r="A216" s="5">
        <v>6.5</v>
      </c>
    </row>
    <row r="217" spans="1:1" ht="15.75" thickBot="1" x14ac:dyDescent="0.3">
      <c r="A217" s="5">
        <v>6.8</v>
      </c>
    </row>
    <row r="218" spans="1:1" ht="15.75" thickBot="1" x14ac:dyDescent="0.3">
      <c r="A218" s="5">
        <v>6.5</v>
      </c>
    </row>
    <row r="219" spans="1:1" ht="15.75" thickBot="1" x14ac:dyDescent="0.3">
      <c r="A219" s="5">
        <v>6.3</v>
      </c>
    </row>
    <row r="220" spans="1:1" ht="15.75" thickBot="1" x14ac:dyDescent="0.3">
      <c r="A220" s="5">
        <v>6.5</v>
      </c>
    </row>
    <row r="221" spans="1:1" ht="15.75" thickBot="1" x14ac:dyDescent="0.3">
      <c r="A221" s="5">
        <v>7</v>
      </c>
    </row>
    <row r="222" spans="1:1" ht="15.75" thickBot="1" x14ac:dyDescent="0.3">
      <c r="A222" s="5">
        <v>7.1</v>
      </c>
    </row>
    <row r="223" spans="1:1" ht="15.75" thickBot="1" x14ac:dyDescent="0.3">
      <c r="A223" s="5">
        <v>6</v>
      </c>
    </row>
    <row r="224" spans="1:1" ht="15.75" thickBot="1" x14ac:dyDescent="0.3">
      <c r="A224" s="5">
        <v>6.3</v>
      </c>
    </row>
    <row r="225" spans="1:1" ht="15.75" thickBot="1" x14ac:dyDescent="0.3">
      <c r="A225" s="5">
        <v>6.6</v>
      </c>
    </row>
    <row r="226" spans="1:1" ht="15.75" thickBot="1" x14ac:dyDescent="0.3">
      <c r="A226" s="5">
        <v>6.5</v>
      </c>
    </row>
    <row r="227" spans="1:1" ht="15.75" thickBot="1" x14ac:dyDescent="0.3">
      <c r="A227" s="5">
        <v>6</v>
      </c>
    </row>
    <row r="228" spans="1:1" ht="15.75" thickBot="1" x14ac:dyDescent="0.3">
      <c r="A228" s="5">
        <v>6.2</v>
      </c>
    </row>
    <row r="229" spans="1:1" ht="15.75" thickBot="1" x14ac:dyDescent="0.3">
      <c r="A229" s="5">
        <v>6.7</v>
      </c>
    </row>
    <row r="230" spans="1:1" ht="15.75" thickBot="1" x14ac:dyDescent="0.3">
      <c r="A230" s="5">
        <v>6.5</v>
      </c>
    </row>
    <row r="231" spans="1:1" ht="15.75" thickBot="1" x14ac:dyDescent="0.3">
      <c r="A231" s="5">
        <v>6.8</v>
      </c>
    </row>
    <row r="232" spans="1:1" ht="15.75" thickBot="1" x14ac:dyDescent="0.3">
      <c r="A232" s="5">
        <v>6.4</v>
      </c>
    </row>
    <row r="233" spans="1:1" ht="15.75" thickBot="1" x14ac:dyDescent="0.3">
      <c r="A233" s="5">
        <v>6</v>
      </c>
    </row>
    <row r="234" spans="1:1" ht="15.75" thickBot="1" x14ac:dyDescent="0.3">
      <c r="A234" s="5">
        <v>6.3</v>
      </c>
    </row>
    <row r="235" spans="1:1" ht="15.75" thickBot="1" x14ac:dyDescent="0.3">
      <c r="A235" s="5">
        <v>6.6</v>
      </c>
    </row>
    <row r="236" spans="1:1" ht="15.75" thickBot="1" x14ac:dyDescent="0.3">
      <c r="A236" s="5">
        <v>6.9</v>
      </c>
    </row>
    <row r="237" spans="1:1" ht="15.75" thickBot="1" x14ac:dyDescent="0.3">
      <c r="A237" s="5">
        <v>7.1</v>
      </c>
    </row>
    <row r="238" spans="1:1" ht="15.75" thickBot="1" x14ac:dyDescent="0.3">
      <c r="A238" s="5">
        <v>6.9</v>
      </c>
    </row>
    <row r="239" spans="1:1" ht="15.75" thickBot="1" x14ac:dyDescent="0.3">
      <c r="A239" s="5">
        <v>7.2</v>
      </c>
    </row>
    <row r="240" spans="1:1" ht="15.75" thickBot="1" x14ac:dyDescent="0.3">
      <c r="A240" s="5">
        <v>6.7</v>
      </c>
    </row>
    <row r="241" spans="1:1" ht="15.75" thickBot="1" x14ac:dyDescent="0.3">
      <c r="A241" s="5">
        <v>6.2</v>
      </c>
    </row>
    <row r="242" spans="1:1" ht="15.75" thickBot="1" x14ac:dyDescent="0.3">
      <c r="A242" s="5">
        <v>6.3</v>
      </c>
    </row>
    <row r="243" spans="1:1" ht="15.75" thickBot="1" x14ac:dyDescent="0.3">
      <c r="A243" s="5">
        <v>6.7</v>
      </c>
    </row>
    <row r="244" spans="1:1" ht="15.75" thickBot="1" x14ac:dyDescent="0.3">
      <c r="A244" s="5">
        <v>6.5</v>
      </c>
    </row>
    <row r="245" spans="1:1" ht="15.75" thickBot="1" x14ac:dyDescent="0.3">
      <c r="A245" s="5">
        <v>6.5</v>
      </c>
    </row>
    <row r="246" spans="1:1" ht="15.75" thickBot="1" x14ac:dyDescent="0.3">
      <c r="A246" s="5">
        <v>6.2</v>
      </c>
    </row>
    <row r="247" spans="1:1" ht="15.75" thickBot="1" x14ac:dyDescent="0.3">
      <c r="A247" s="5">
        <v>6.7</v>
      </c>
    </row>
    <row r="248" spans="1:1" ht="15.75" thickBot="1" x14ac:dyDescent="0.3">
      <c r="A248" s="5">
        <v>6.3</v>
      </c>
    </row>
    <row r="249" spans="1:1" ht="15.75" thickBot="1" x14ac:dyDescent="0.3">
      <c r="A249" s="5">
        <v>6.6</v>
      </c>
    </row>
    <row r="250" spans="1:1" ht="15.75" thickBot="1" x14ac:dyDescent="0.3">
      <c r="A250" s="5">
        <v>6.3</v>
      </c>
    </row>
    <row r="251" spans="1:1" ht="15.75" thickBot="1" x14ac:dyDescent="0.3">
      <c r="A251" s="5">
        <v>6.5</v>
      </c>
    </row>
    <row r="252" spans="1:1" ht="15.75" thickBot="1" x14ac:dyDescent="0.3">
      <c r="A252" s="5">
        <v>6.3</v>
      </c>
    </row>
    <row r="253" spans="1:1" ht="15.75" thickBot="1" x14ac:dyDescent="0.3">
      <c r="A253" s="5">
        <v>6.5</v>
      </c>
    </row>
    <row r="254" spans="1:1" ht="15.75" thickBot="1" x14ac:dyDescent="0.3">
      <c r="A254" s="5">
        <v>7</v>
      </c>
    </row>
    <row r="255" spans="1:1" ht="15.75" thickBot="1" x14ac:dyDescent="0.3">
      <c r="A255" s="5">
        <v>7</v>
      </c>
    </row>
    <row r="256" spans="1:1" ht="15.75" thickBot="1" x14ac:dyDescent="0.3">
      <c r="A256" s="5">
        <v>6.6</v>
      </c>
    </row>
    <row r="257" spans="1:1" ht="15.75" thickBot="1" x14ac:dyDescent="0.3">
      <c r="A257" s="5">
        <v>6.8</v>
      </c>
    </row>
    <row r="258" spans="1:1" ht="15.75" thickBot="1" x14ac:dyDescent="0.3">
      <c r="A258" s="5">
        <v>6.9</v>
      </c>
    </row>
    <row r="259" spans="1:1" ht="15.75" thickBot="1" x14ac:dyDescent="0.3">
      <c r="A259" s="5">
        <v>6.6</v>
      </c>
    </row>
    <row r="260" spans="1:1" ht="15.75" thickBot="1" x14ac:dyDescent="0.3">
      <c r="A260" s="5">
        <v>6.4</v>
      </c>
    </row>
    <row r="261" spans="1:1" ht="15.75" thickBot="1" x14ac:dyDescent="0.3">
      <c r="A261" s="5">
        <v>5.7</v>
      </c>
    </row>
    <row r="262" spans="1:1" ht="15.75" thickBot="1" x14ac:dyDescent="0.3">
      <c r="A262" s="5">
        <v>6.5</v>
      </c>
    </row>
    <row r="263" spans="1:1" ht="15.75" thickBot="1" x14ac:dyDescent="0.3">
      <c r="A263" s="5">
        <v>7</v>
      </c>
    </row>
    <row r="264" spans="1:1" ht="15.75" thickBot="1" x14ac:dyDescent="0.3">
      <c r="A264" s="5">
        <v>7</v>
      </c>
    </row>
    <row r="265" spans="1:1" ht="15.75" thickBot="1" x14ac:dyDescent="0.3">
      <c r="A265" s="5">
        <v>6</v>
      </c>
    </row>
    <row r="266" spans="1:1" ht="15.75" thickBot="1" x14ac:dyDescent="0.3">
      <c r="A266" s="5">
        <v>5.8</v>
      </c>
    </row>
    <row r="267" spans="1:1" ht="15.75" thickBot="1" x14ac:dyDescent="0.3">
      <c r="A267" s="5">
        <v>6.2</v>
      </c>
    </row>
    <row r="268" spans="1:1" ht="15.75" thickBot="1" x14ac:dyDescent="0.3">
      <c r="A268" s="5">
        <v>6.5</v>
      </c>
    </row>
    <row r="269" spans="1:1" ht="15.75" thickBot="1" x14ac:dyDescent="0.3">
      <c r="A269" s="5">
        <v>6.5</v>
      </c>
    </row>
    <row r="270" spans="1:1" ht="15.75" thickBot="1" x14ac:dyDescent="0.3">
      <c r="A270" s="5">
        <v>6.7</v>
      </c>
    </row>
    <row r="271" spans="1:1" ht="15.75" thickBot="1" x14ac:dyDescent="0.3">
      <c r="A271" s="5">
        <v>6.9</v>
      </c>
    </row>
    <row r="272" spans="1:1" ht="15.75" thickBot="1" x14ac:dyDescent="0.3">
      <c r="A272" s="5">
        <v>6.9</v>
      </c>
    </row>
    <row r="273" spans="1:1" ht="15.75" thickBot="1" x14ac:dyDescent="0.3">
      <c r="A273" s="5">
        <v>6.7</v>
      </c>
    </row>
    <row r="274" spans="1:1" ht="15.75" thickBot="1" x14ac:dyDescent="0.3">
      <c r="A274" s="5">
        <v>7.1</v>
      </c>
    </row>
    <row r="275" spans="1:1" ht="15.75" thickBot="1" x14ac:dyDescent="0.3">
      <c r="A275" s="5">
        <v>6.3</v>
      </c>
    </row>
    <row r="276" spans="1:1" ht="15.75" thickBot="1" x14ac:dyDescent="0.3">
      <c r="A276" s="5">
        <v>6</v>
      </c>
    </row>
    <row r="277" spans="1:1" ht="15.75" thickBot="1" x14ac:dyDescent="0.3">
      <c r="A277" s="5">
        <v>6</v>
      </c>
    </row>
    <row r="278" spans="1:1" ht="15.75" thickBot="1" x14ac:dyDescent="0.3">
      <c r="A278" s="5">
        <v>6.3</v>
      </c>
    </row>
    <row r="279" spans="1:1" ht="15.75" thickBot="1" x14ac:dyDescent="0.3">
      <c r="A279" s="5">
        <v>6.9</v>
      </c>
    </row>
    <row r="280" spans="1:1" ht="15.75" thickBot="1" x14ac:dyDescent="0.3">
      <c r="A280" s="5">
        <v>6.6</v>
      </c>
    </row>
    <row r="281" spans="1:1" ht="15.75" thickBot="1" x14ac:dyDescent="0.3">
      <c r="A281" s="5">
        <v>5.7</v>
      </c>
    </row>
    <row r="282" spans="1:1" ht="15.75" thickBot="1" x14ac:dyDescent="0.3">
      <c r="A282" s="5">
        <v>6.9</v>
      </c>
    </row>
    <row r="283" spans="1:1" ht="15.75" thickBot="1" x14ac:dyDescent="0.3">
      <c r="A283" s="5">
        <v>7</v>
      </c>
    </row>
    <row r="284" spans="1:1" ht="15.75" thickBot="1" x14ac:dyDescent="0.3">
      <c r="A284" s="5">
        <v>6.9</v>
      </c>
    </row>
    <row r="285" spans="1:1" ht="15.75" thickBot="1" x14ac:dyDescent="0.3">
      <c r="A285" s="5">
        <v>7.4</v>
      </c>
    </row>
    <row r="286" spans="1:1" ht="15.75" thickBot="1" x14ac:dyDescent="0.3">
      <c r="A286" s="5">
        <v>6.7</v>
      </c>
    </row>
    <row r="287" spans="1:1" ht="15.75" thickBot="1" x14ac:dyDescent="0.3">
      <c r="A287" s="5">
        <v>6.9</v>
      </c>
    </row>
    <row r="288" spans="1:1" ht="15.75" thickBot="1" x14ac:dyDescent="0.3">
      <c r="A288" s="5">
        <v>6.4</v>
      </c>
    </row>
    <row r="289" spans="1:1" ht="15.75" thickBot="1" x14ac:dyDescent="0.3">
      <c r="A289" s="5">
        <v>6.6</v>
      </c>
    </row>
    <row r="290" spans="1:1" ht="15.75" thickBot="1" x14ac:dyDescent="0.3">
      <c r="A290" s="5">
        <v>6.4</v>
      </c>
    </row>
    <row r="291" spans="1:1" ht="15.75" thickBot="1" x14ac:dyDescent="0.3">
      <c r="A291" s="5">
        <v>6.1</v>
      </c>
    </row>
    <row r="292" spans="1:1" ht="15.75" thickBot="1" x14ac:dyDescent="0.3">
      <c r="A292" s="5">
        <v>6.2</v>
      </c>
    </row>
    <row r="293" spans="1:1" ht="15.75" thickBot="1" x14ac:dyDescent="0.3">
      <c r="A293" s="5">
        <v>6.3</v>
      </c>
    </row>
    <row r="294" spans="1:1" ht="15.75" thickBot="1" x14ac:dyDescent="0.3">
      <c r="A294" s="5">
        <v>6.3</v>
      </c>
    </row>
    <row r="295" spans="1:1" ht="15.75" thickBot="1" x14ac:dyDescent="0.3">
      <c r="A295" s="5">
        <v>6.8</v>
      </c>
    </row>
    <row r="296" spans="1:1" ht="15.75" thickBot="1" x14ac:dyDescent="0.3">
      <c r="A296" s="5">
        <v>6.1</v>
      </c>
    </row>
    <row r="297" spans="1:1" ht="15.75" thickBot="1" x14ac:dyDescent="0.3">
      <c r="A297" s="5">
        <v>7.1</v>
      </c>
    </row>
    <row r="298" spans="1:1" ht="15.75" thickBot="1" x14ac:dyDescent="0.3">
      <c r="A298" s="5">
        <v>7.1</v>
      </c>
    </row>
    <row r="299" spans="1:1" ht="15.75" thickBot="1" x14ac:dyDescent="0.3">
      <c r="A299" s="5">
        <v>6.3</v>
      </c>
    </row>
    <row r="300" spans="1:1" ht="15.75" thickBot="1" x14ac:dyDescent="0.3">
      <c r="A300" s="5">
        <v>6</v>
      </c>
    </row>
    <row r="301" spans="1:1" ht="15.75" thickBot="1" x14ac:dyDescent="0.3">
      <c r="A301" s="5">
        <v>6.7</v>
      </c>
    </row>
    <row r="302" spans="1:1" ht="15.75" thickBot="1" x14ac:dyDescent="0.3">
      <c r="A302" s="5">
        <v>7.1</v>
      </c>
    </row>
    <row r="303" spans="1:1" ht="15.75" thickBot="1" x14ac:dyDescent="0.3">
      <c r="A303" s="5">
        <v>6.5</v>
      </c>
    </row>
    <row r="304" spans="1:1" ht="15.75" thickBot="1" x14ac:dyDescent="0.3">
      <c r="A304" s="5">
        <v>6.1</v>
      </c>
    </row>
    <row r="305" spans="1:1" ht="15.75" thickBot="1" x14ac:dyDescent="0.3">
      <c r="A305" s="5">
        <v>6</v>
      </c>
    </row>
    <row r="306" spans="1:1" ht="15.75" thickBot="1" x14ac:dyDescent="0.3">
      <c r="A306" s="5">
        <v>6.5</v>
      </c>
    </row>
    <row r="307" spans="1:1" ht="15.75" thickBot="1" x14ac:dyDescent="0.3">
      <c r="A307" s="5">
        <v>6.3</v>
      </c>
    </row>
    <row r="308" spans="1:1" ht="15.75" thickBot="1" x14ac:dyDescent="0.3">
      <c r="A308" s="5">
        <v>6.2</v>
      </c>
    </row>
    <row r="309" spans="1:1" ht="15.75" thickBot="1" x14ac:dyDescent="0.3">
      <c r="A309" s="5">
        <v>5.8</v>
      </c>
    </row>
    <row r="310" spans="1:1" ht="15.75" thickBot="1" x14ac:dyDescent="0.3">
      <c r="A310" s="5">
        <v>6.5</v>
      </c>
    </row>
    <row r="311" spans="1:1" ht="15.75" thickBot="1" x14ac:dyDescent="0.3">
      <c r="A311" s="5">
        <v>7</v>
      </c>
    </row>
    <row r="312" spans="1:1" ht="15.75" thickBot="1" x14ac:dyDescent="0.3">
      <c r="A312" s="5">
        <v>6.6</v>
      </c>
    </row>
    <row r="313" spans="1:1" ht="15.75" thickBot="1" x14ac:dyDescent="0.3">
      <c r="A313" s="5">
        <v>6.2</v>
      </c>
    </row>
    <row r="314" spans="1:1" ht="15.75" thickBot="1" x14ac:dyDescent="0.3">
      <c r="A314" s="5">
        <v>6.1</v>
      </c>
    </row>
    <row r="315" spans="1:1" ht="15.75" thickBot="1" x14ac:dyDescent="0.3">
      <c r="A315" s="5">
        <v>6.7</v>
      </c>
    </row>
    <row r="316" spans="1:1" ht="15.75" thickBot="1" x14ac:dyDescent="0.3">
      <c r="A316" s="5">
        <v>6.2</v>
      </c>
    </row>
    <row r="317" spans="1:1" ht="15.75" thickBot="1" x14ac:dyDescent="0.3">
      <c r="A317" s="5">
        <v>6.3</v>
      </c>
    </row>
    <row r="318" spans="1:1" ht="15.75" thickBot="1" x14ac:dyDescent="0.3">
      <c r="A318" s="5">
        <v>6</v>
      </c>
    </row>
    <row r="319" spans="1:1" ht="15.75" thickBot="1" x14ac:dyDescent="0.3">
      <c r="A319" s="5">
        <v>5.7</v>
      </c>
    </row>
    <row r="320" spans="1:1" ht="15.75" thickBot="1" x14ac:dyDescent="0.3">
      <c r="A320" s="5">
        <v>6.9</v>
      </c>
    </row>
    <row r="321" spans="1:1" ht="15.75" thickBot="1" x14ac:dyDescent="0.3">
      <c r="A321" s="5">
        <v>6.9</v>
      </c>
    </row>
    <row r="322" spans="1:1" ht="15.75" thickBot="1" x14ac:dyDescent="0.3">
      <c r="A322" s="5">
        <v>6.1</v>
      </c>
    </row>
    <row r="323" spans="1:1" ht="15.75" thickBot="1" x14ac:dyDescent="0.3">
      <c r="A323" s="5">
        <v>7</v>
      </c>
    </row>
    <row r="324" spans="1:1" ht="15.75" thickBot="1" x14ac:dyDescent="0.3">
      <c r="A324" s="5">
        <v>7.5</v>
      </c>
    </row>
    <row r="325" spans="1:1" ht="15.75" thickBot="1" x14ac:dyDescent="0.3">
      <c r="A325" s="5">
        <v>6</v>
      </c>
    </row>
    <row r="326" spans="1:1" ht="15.75" thickBot="1" x14ac:dyDescent="0.3">
      <c r="A326" s="5">
        <v>6.5</v>
      </c>
    </row>
    <row r="327" spans="1:1" ht="15.75" thickBot="1" x14ac:dyDescent="0.3">
      <c r="A327" s="5">
        <v>6.5</v>
      </c>
    </row>
    <row r="328" spans="1:1" ht="15.75" thickBot="1" x14ac:dyDescent="0.3">
      <c r="A328" s="5">
        <v>6.4</v>
      </c>
    </row>
    <row r="329" spans="1:1" ht="15.75" thickBot="1" x14ac:dyDescent="0.3">
      <c r="A329" s="5">
        <v>6.7</v>
      </c>
    </row>
    <row r="330" spans="1:1" ht="15.75" thickBot="1" x14ac:dyDescent="0.3">
      <c r="A330" s="5">
        <v>6.4</v>
      </c>
    </row>
    <row r="331" spans="1:1" ht="15.75" thickBot="1" x14ac:dyDescent="0.3">
      <c r="A331" s="5">
        <v>7.3</v>
      </c>
    </row>
    <row r="332" spans="1:1" ht="15.75" thickBot="1" x14ac:dyDescent="0.3">
      <c r="A332" s="5">
        <v>6.7</v>
      </c>
    </row>
    <row r="333" spans="1:1" ht="15.75" thickBot="1" x14ac:dyDescent="0.3">
      <c r="A333" s="5">
        <v>6</v>
      </c>
    </row>
    <row r="334" spans="1:1" ht="15.75" thickBot="1" x14ac:dyDescent="0.3">
      <c r="A334" s="5">
        <v>6</v>
      </c>
    </row>
    <row r="335" spans="1:1" ht="15.75" thickBot="1" x14ac:dyDescent="0.3">
      <c r="A335" s="5">
        <v>6.7</v>
      </c>
    </row>
    <row r="336" spans="1:1" ht="15.75" thickBot="1" x14ac:dyDescent="0.3">
      <c r="A336" s="5">
        <v>6.3</v>
      </c>
    </row>
    <row r="337" spans="1:1" ht="15.75" thickBot="1" x14ac:dyDescent="0.3">
      <c r="A337" s="5">
        <v>6.3</v>
      </c>
    </row>
    <row r="338" spans="1:1" ht="15.75" thickBot="1" x14ac:dyDescent="0.3">
      <c r="A338" s="5">
        <v>6.6</v>
      </c>
    </row>
    <row r="339" spans="1:1" ht="15.75" thickBot="1" x14ac:dyDescent="0.3">
      <c r="A339" s="5">
        <v>5.3</v>
      </c>
    </row>
    <row r="340" spans="1:1" ht="15.75" thickBot="1" x14ac:dyDescent="0.3">
      <c r="A340" s="5">
        <v>6.5</v>
      </c>
    </row>
    <row r="341" spans="1:1" ht="15.75" thickBot="1" x14ac:dyDescent="0.3">
      <c r="A341" s="5">
        <v>6.2</v>
      </c>
    </row>
    <row r="342" spans="1:1" ht="15.75" thickBot="1" x14ac:dyDescent="0.3">
      <c r="A342" s="5">
        <v>7.1</v>
      </c>
    </row>
    <row r="343" spans="1:1" ht="15.75" thickBot="1" x14ac:dyDescent="0.3">
      <c r="A343" s="5">
        <v>7</v>
      </c>
    </row>
    <row r="344" spans="1:1" ht="15.75" thickBot="1" x14ac:dyDescent="0.3">
      <c r="A344" s="5">
        <v>6.4</v>
      </c>
    </row>
    <row r="345" spans="1:1" ht="15.75" thickBot="1" x14ac:dyDescent="0.3">
      <c r="A345" s="5">
        <v>7.2</v>
      </c>
    </row>
    <row r="346" spans="1:1" ht="15.75" thickBot="1" x14ac:dyDescent="0.3">
      <c r="A346" s="5">
        <v>6</v>
      </c>
    </row>
    <row r="347" spans="1:1" ht="15.75" thickBot="1" x14ac:dyDescent="0.3">
      <c r="A347" s="5">
        <v>6.5</v>
      </c>
    </row>
    <row r="348" spans="1:1" ht="15.75" thickBot="1" x14ac:dyDescent="0.3">
      <c r="A348" s="5">
        <v>6.3</v>
      </c>
    </row>
    <row r="349" spans="1:1" ht="15.75" thickBot="1" x14ac:dyDescent="0.3">
      <c r="A349" s="5">
        <v>5.8</v>
      </c>
    </row>
    <row r="350" spans="1:1" ht="15.75" thickBot="1" x14ac:dyDescent="0.3">
      <c r="A350" s="5">
        <v>5.9</v>
      </c>
    </row>
    <row r="351" spans="1:1" ht="15.75" thickBot="1" x14ac:dyDescent="0.3">
      <c r="A351" s="5">
        <v>6.5</v>
      </c>
    </row>
    <row r="352" spans="1:1" ht="15.75" thickBot="1" x14ac:dyDescent="0.3">
      <c r="A352" s="5">
        <v>6.8</v>
      </c>
    </row>
    <row r="353" spans="1:1" ht="15.75" thickBot="1" x14ac:dyDescent="0.3">
      <c r="A353" s="5">
        <v>5.7</v>
      </c>
    </row>
    <row r="354" spans="1:1" ht="15.75" thickBot="1" x14ac:dyDescent="0.3">
      <c r="A354" s="5">
        <v>6.3</v>
      </c>
    </row>
    <row r="355" spans="1:1" ht="15.75" thickBot="1" x14ac:dyDescent="0.3">
      <c r="A355" s="5">
        <v>6.1</v>
      </c>
    </row>
    <row r="356" spans="1:1" ht="15.75" thickBot="1" x14ac:dyDescent="0.3">
      <c r="A356" s="5">
        <v>6.1</v>
      </c>
    </row>
    <row r="357" spans="1:1" ht="15.75" thickBot="1" x14ac:dyDescent="0.3">
      <c r="A357" s="5">
        <v>6.8</v>
      </c>
    </row>
    <row r="358" spans="1:1" ht="15.75" thickBot="1" x14ac:dyDescent="0.3">
      <c r="A358" s="5">
        <v>6.5</v>
      </c>
    </row>
    <row r="359" spans="1:1" ht="15.75" thickBot="1" x14ac:dyDescent="0.3">
      <c r="A359" s="5">
        <v>6.8</v>
      </c>
    </row>
    <row r="360" spans="1:1" ht="15.75" thickBot="1" x14ac:dyDescent="0.3">
      <c r="A360" s="5">
        <v>6.3</v>
      </c>
    </row>
    <row r="361" spans="1:1" ht="15.75" thickBot="1" x14ac:dyDescent="0.3">
      <c r="A361" s="5">
        <v>6.8</v>
      </c>
    </row>
    <row r="362" spans="1:1" ht="15.75" thickBot="1" x14ac:dyDescent="0.3">
      <c r="A362" s="5">
        <v>7.1</v>
      </c>
    </row>
    <row r="363" spans="1:1" ht="15.75" thickBot="1" x14ac:dyDescent="0.3">
      <c r="A363" s="5">
        <v>6.1</v>
      </c>
    </row>
    <row r="364" spans="1:1" ht="15.75" thickBot="1" x14ac:dyDescent="0.3">
      <c r="A364" s="5">
        <v>6.2</v>
      </c>
    </row>
    <row r="365" spans="1:1" ht="15.75" thickBot="1" x14ac:dyDescent="0.3">
      <c r="A365" s="5">
        <v>6.4</v>
      </c>
    </row>
    <row r="366" spans="1:1" ht="15.75" thickBot="1" x14ac:dyDescent="0.3">
      <c r="A366" s="5">
        <v>6.2</v>
      </c>
    </row>
    <row r="367" spans="1:1" ht="15.75" thickBot="1" x14ac:dyDescent="0.3">
      <c r="A367" s="5">
        <v>6.1</v>
      </c>
    </row>
    <row r="368" spans="1:1" ht="15.75" thickBot="1" x14ac:dyDescent="0.3">
      <c r="A368" s="5">
        <v>7.3</v>
      </c>
    </row>
    <row r="369" spans="1:1" ht="15.75" thickBot="1" x14ac:dyDescent="0.3">
      <c r="A369" s="5">
        <v>6.1</v>
      </c>
    </row>
    <row r="370" spans="1:1" ht="15.75" thickBot="1" x14ac:dyDescent="0.3">
      <c r="A370" s="5">
        <v>6.4</v>
      </c>
    </row>
    <row r="371" spans="1:1" ht="15.75" thickBot="1" x14ac:dyDescent="0.3">
      <c r="A371" s="5">
        <v>6.8</v>
      </c>
    </row>
    <row r="372" spans="1:1" ht="15.75" thickBot="1" x14ac:dyDescent="0.3">
      <c r="A372" s="5">
        <v>6.5</v>
      </c>
    </row>
    <row r="373" spans="1:1" ht="15.75" thickBot="1" x14ac:dyDescent="0.3">
      <c r="A373" s="5">
        <v>5.8</v>
      </c>
    </row>
    <row r="374" spans="1:1" ht="15.75" thickBot="1" x14ac:dyDescent="0.3">
      <c r="A374" s="5">
        <v>6.9</v>
      </c>
    </row>
    <row r="375" spans="1:1" ht="15.75" thickBot="1" x14ac:dyDescent="0.3">
      <c r="A375" s="5">
        <v>6.5</v>
      </c>
    </row>
    <row r="376" spans="1:1" ht="15.75" thickBot="1" x14ac:dyDescent="0.3">
      <c r="A376" s="5">
        <v>6.2</v>
      </c>
    </row>
    <row r="377" spans="1:1" ht="15.75" thickBot="1" x14ac:dyDescent="0.3">
      <c r="A377" s="5">
        <v>6.7</v>
      </c>
    </row>
    <row r="378" spans="1:1" ht="15.75" thickBot="1" x14ac:dyDescent="0.3">
      <c r="A378" s="5">
        <v>6.3</v>
      </c>
    </row>
    <row r="379" spans="1:1" ht="15.75" thickBot="1" x14ac:dyDescent="0.3">
      <c r="A379" s="5">
        <v>6.3</v>
      </c>
    </row>
    <row r="380" spans="1:1" ht="15.75" thickBot="1" x14ac:dyDescent="0.3">
      <c r="A380" s="5">
        <v>7.2</v>
      </c>
    </row>
    <row r="381" spans="1:1" ht="15.75" thickBot="1" x14ac:dyDescent="0.3">
      <c r="A381" s="5">
        <v>6.3</v>
      </c>
    </row>
    <row r="382" spans="1:1" ht="15.75" thickBot="1" x14ac:dyDescent="0.3">
      <c r="A382" s="5">
        <v>6.5</v>
      </c>
    </row>
    <row r="383" spans="1:1" ht="15.75" thickBot="1" x14ac:dyDescent="0.3">
      <c r="A383" s="5">
        <v>5.9</v>
      </c>
    </row>
    <row r="384" spans="1:1" ht="15.75" thickBot="1" x14ac:dyDescent="0.3">
      <c r="A384" s="5">
        <v>7.1</v>
      </c>
    </row>
    <row r="385" spans="1:1" ht="15.75" thickBot="1" x14ac:dyDescent="0.3">
      <c r="A385" s="5">
        <v>5.9</v>
      </c>
    </row>
    <row r="386" spans="1:1" ht="15.75" thickBot="1" x14ac:dyDescent="0.3">
      <c r="A386" s="5">
        <v>6.1</v>
      </c>
    </row>
    <row r="387" spans="1:1" ht="15.75" thickBot="1" x14ac:dyDescent="0.3">
      <c r="A387" s="5">
        <v>5.8</v>
      </c>
    </row>
    <row r="388" spans="1:1" ht="15.75" thickBot="1" x14ac:dyDescent="0.3">
      <c r="A388" s="5">
        <v>6.1</v>
      </c>
    </row>
    <row r="389" spans="1:1" ht="15.75" thickBot="1" x14ac:dyDescent="0.3">
      <c r="A389" s="5">
        <v>6.9</v>
      </c>
    </row>
    <row r="390" spans="1:1" ht="15.75" thickBot="1" x14ac:dyDescent="0.3">
      <c r="A390" s="5">
        <v>5.8</v>
      </c>
    </row>
    <row r="391" spans="1:1" ht="15.75" thickBot="1" x14ac:dyDescent="0.3">
      <c r="A391" s="5">
        <v>6.4</v>
      </c>
    </row>
    <row r="392" spans="1:1" ht="15.75" thickBot="1" x14ac:dyDescent="0.3">
      <c r="A392" s="5">
        <v>6.2</v>
      </c>
    </row>
    <row r="393" spans="1:1" ht="15.75" thickBot="1" x14ac:dyDescent="0.3">
      <c r="A393" s="5">
        <v>6.9</v>
      </c>
    </row>
    <row r="394" spans="1:1" ht="15.75" thickBot="1" x14ac:dyDescent="0.3">
      <c r="A394" s="5">
        <v>6.5</v>
      </c>
    </row>
    <row r="395" spans="1:1" ht="15.75" thickBot="1" x14ac:dyDescent="0.3">
      <c r="A395" s="5">
        <v>7</v>
      </c>
    </row>
    <row r="396" spans="1:1" ht="15.75" thickBot="1" x14ac:dyDescent="0.3">
      <c r="A396" s="5">
        <v>6.6</v>
      </c>
    </row>
    <row r="397" spans="1:1" ht="15.75" thickBot="1" x14ac:dyDescent="0.3">
      <c r="A397" s="5">
        <v>6.2</v>
      </c>
    </row>
    <row r="398" spans="1:1" ht="15.75" thickBot="1" x14ac:dyDescent="0.3">
      <c r="A398" s="5">
        <v>6.7</v>
      </c>
    </row>
    <row r="399" spans="1:1" ht="15.75" thickBot="1" x14ac:dyDescent="0.3">
      <c r="A399" s="5">
        <v>6</v>
      </c>
    </row>
    <row r="400" spans="1:1" ht="15.75" thickBot="1" x14ac:dyDescent="0.3">
      <c r="A400" s="5">
        <v>6.3</v>
      </c>
    </row>
    <row r="401" spans="1:1" ht="15.75" thickBot="1" x14ac:dyDescent="0.3">
      <c r="A401" s="5">
        <v>5.9</v>
      </c>
    </row>
    <row r="402" spans="1:1" ht="15.75" thickBot="1" x14ac:dyDescent="0.3">
      <c r="A402" s="5">
        <v>6.6</v>
      </c>
    </row>
    <row r="403" spans="1:1" ht="15.75" thickBot="1" x14ac:dyDescent="0.3">
      <c r="A403" s="5">
        <v>6.4</v>
      </c>
    </row>
    <row r="404" spans="1:1" ht="15.75" thickBot="1" x14ac:dyDescent="0.3">
      <c r="A404" s="5">
        <v>6.1</v>
      </c>
    </row>
    <row r="405" spans="1:1" ht="15.75" thickBot="1" x14ac:dyDescent="0.3">
      <c r="A405" s="5">
        <v>6.4</v>
      </c>
    </row>
    <row r="406" spans="1:1" ht="15.75" thickBot="1" x14ac:dyDescent="0.3">
      <c r="A406" s="5">
        <v>6.5</v>
      </c>
    </row>
    <row r="407" spans="1:1" ht="15.75" thickBot="1" x14ac:dyDescent="0.3">
      <c r="A407" s="5">
        <v>6.2</v>
      </c>
    </row>
    <row r="408" spans="1:1" ht="15.75" thickBot="1" x14ac:dyDescent="0.3">
      <c r="A408" s="5">
        <v>7.2</v>
      </c>
    </row>
    <row r="409" spans="1:1" ht="15.75" thickBot="1" x14ac:dyDescent="0.3">
      <c r="A409" s="5">
        <v>6.3</v>
      </c>
    </row>
    <row r="410" spans="1:1" ht="15.75" thickBot="1" x14ac:dyDescent="0.3">
      <c r="A410" s="5">
        <v>6.8</v>
      </c>
    </row>
    <row r="411" spans="1:1" ht="15.75" thickBot="1" x14ac:dyDescent="0.3">
      <c r="A411" s="5">
        <v>6.4</v>
      </c>
    </row>
    <row r="412" spans="1:1" ht="15.75" thickBot="1" x14ac:dyDescent="0.3">
      <c r="A412" s="5">
        <v>5.6</v>
      </c>
    </row>
    <row r="413" spans="1:1" ht="15.75" thickBot="1" x14ac:dyDescent="0.3">
      <c r="A413" s="5">
        <v>6.4</v>
      </c>
    </row>
    <row r="414" spans="1:1" ht="15.75" thickBot="1" x14ac:dyDescent="0.3">
      <c r="A414" s="5">
        <v>6.4</v>
      </c>
    </row>
    <row r="415" spans="1:1" ht="15.75" thickBot="1" x14ac:dyDescent="0.3">
      <c r="A415" s="5">
        <v>6.4</v>
      </c>
    </row>
    <row r="416" spans="1:1" ht="15.75" thickBot="1" x14ac:dyDescent="0.3">
      <c r="A416" s="5">
        <v>7</v>
      </c>
    </row>
    <row r="417" spans="1:1" ht="15.75" thickBot="1" x14ac:dyDescent="0.3">
      <c r="A417" s="5">
        <v>6.4</v>
      </c>
    </row>
    <row r="418" spans="1:1" ht="15.75" thickBot="1" x14ac:dyDescent="0.3">
      <c r="A418" s="5">
        <v>6.4</v>
      </c>
    </row>
    <row r="419" spans="1:1" ht="15.75" thickBot="1" x14ac:dyDescent="0.3">
      <c r="A419" s="5">
        <v>6.1</v>
      </c>
    </row>
    <row r="420" spans="1:1" ht="15.75" thickBot="1" x14ac:dyDescent="0.3">
      <c r="A420" s="5">
        <v>7.2</v>
      </c>
    </row>
    <row r="421" spans="1:1" ht="15.75" thickBot="1" x14ac:dyDescent="0.3">
      <c r="A421" s="5">
        <v>6.3</v>
      </c>
    </row>
    <row r="422" spans="1:1" ht="15.75" thickBot="1" x14ac:dyDescent="0.3">
      <c r="A422" s="5">
        <v>5.3</v>
      </c>
    </row>
    <row r="423" spans="1:1" ht="15.75" thickBot="1" x14ac:dyDescent="0.3">
      <c r="A423" s="5">
        <v>6.6</v>
      </c>
    </row>
    <row r="424" spans="1:1" ht="15.75" thickBot="1" x14ac:dyDescent="0.3">
      <c r="A424" s="5">
        <v>6.1</v>
      </c>
    </row>
    <row r="425" spans="1:1" ht="15.75" thickBot="1" x14ac:dyDescent="0.3">
      <c r="A425" s="5">
        <v>6</v>
      </c>
    </row>
    <row r="426" spans="1:1" ht="15.75" thickBot="1" x14ac:dyDescent="0.3">
      <c r="A426" s="5">
        <v>6.4</v>
      </c>
    </row>
    <row r="427" spans="1:1" ht="15.75" thickBot="1" x14ac:dyDescent="0.3">
      <c r="A427" s="5">
        <v>6.5</v>
      </c>
    </row>
    <row r="428" spans="1:1" ht="15.75" thickBot="1" x14ac:dyDescent="0.3">
      <c r="A428" s="5">
        <v>6</v>
      </c>
    </row>
    <row r="429" spans="1:1" ht="15.75" thickBot="1" x14ac:dyDescent="0.3">
      <c r="A429" s="5">
        <v>6.4</v>
      </c>
    </row>
    <row r="430" spans="1:1" ht="15.75" thickBot="1" x14ac:dyDescent="0.3">
      <c r="A430" s="5">
        <v>6.1</v>
      </c>
    </row>
    <row r="431" spans="1:1" ht="15.75" thickBot="1" x14ac:dyDescent="0.3">
      <c r="A431" s="5">
        <v>6.5</v>
      </c>
    </row>
    <row r="432" spans="1:1" ht="15.75" thickBot="1" x14ac:dyDescent="0.3">
      <c r="A432" s="5">
        <v>6.6</v>
      </c>
    </row>
    <row r="433" spans="1:1" ht="15.75" thickBot="1" x14ac:dyDescent="0.3">
      <c r="A433" s="5">
        <v>6.4</v>
      </c>
    </row>
    <row r="434" spans="1:1" ht="15.75" thickBot="1" x14ac:dyDescent="0.3">
      <c r="A434" s="5">
        <v>7</v>
      </c>
    </row>
    <row r="435" spans="1:1" ht="15.75" thickBot="1" x14ac:dyDescent="0.3">
      <c r="A435" s="5">
        <v>6.9</v>
      </c>
    </row>
    <row r="436" spans="1:1" ht="15.75" thickBot="1" x14ac:dyDescent="0.3">
      <c r="A436" s="5">
        <v>6.5</v>
      </c>
    </row>
    <row r="437" spans="1:1" ht="15.75" thickBot="1" x14ac:dyDescent="0.3">
      <c r="A437" s="5">
        <v>6.1</v>
      </c>
    </row>
    <row r="438" spans="1:1" ht="15.75" thickBot="1" x14ac:dyDescent="0.3">
      <c r="A438" s="5">
        <v>7.1</v>
      </c>
    </row>
    <row r="439" spans="1:1" ht="15.75" thickBot="1" x14ac:dyDescent="0.3">
      <c r="A439" s="5">
        <v>6.5</v>
      </c>
    </row>
    <row r="440" spans="1:1" ht="15.75" thickBot="1" x14ac:dyDescent="0.3">
      <c r="A440" s="5">
        <v>6.4</v>
      </c>
    </row>
    <row r="441" spans="1:1" ht="15.75" thickBot="1" x14ac:dyDescent="0.3">
      <c r="A441" s="5">
        <v>6.1</v>
      </c>
    </row>
    <row r="442" spans="1:1" ht="15.75" thickBot="1" x14ac:dyDescent="0.3">
      <c r="A442" s="5">
        <v>6</v>
      </c>
    </row>
    <row r="443" spans="1:1" ht="15.75" thickBot="1" x14ac:dyDescent="0.3">
      <c r="A443" s="5">
        <v>6</v>
      </c>
    </row>
    <row r="444" spans="1:1" ht="15.75" thickBot="1" x14ac:dyDescent="0.3">
      <c r="A444" s="5">
        <v>7.1</v>
      </c>
    </row>
    <row r="445" spans="1:1" ht="15.75" thickBot="1" x14ac:dyDescent="0.3">
      <c r="A445" s="5">
        <v>6</v>
      </c>
    </row>
    <row r="446" spans="1:1" ht="15.75" thickBot="1" x14ac:dyDescent="0.3">
      <c r="A446" s="5">
        <v>6</v>
      </c>
    </row>
    <row r="447" spans="1:1" ht="15.75" thickBot="1" x14ac:dyDescent="0.3">
      <c r="A447" s="5">
        <v>6.7</v>
      </c>
    </row>
    <row r="448" spans="1:1" ht="15.75" thickBot="1" x14ac:dyDescent="0.3">
      <c r="A448" s="5">
        <v>6.7</v>
      </c>
    </row>
    <row r="449" spans="1:1" ht="15.75" thickBot="1" x14ac:dyDescent="0.3">
      <c r="A449" s="5">
        <v>6.6</v>
      </c>
    </row>
    <row r="450" spans="1:1" ht="15.75" thickBot="1" x14ac:dyDescent="0.3">
      <c r="A450" s="5">
        <v>6.5</v>
      </c>
    </row>
    <row r="451" spans="1:1" ht="15.75" thickBot="1" x14ac:dyDescent="0.3">
      <c r="A451" s="5">
        <v>6.2</v>
      </c>
    </row>
    <row r="452" spans="1:1" ht="15.75" thickBot="1" x14ac:dyDescent="0.3">
      <c r="A452" s="5">
        <v>6.5</v>
      </c>
    </row>
    <row r="453" spans="1:1" ht="15.75" thickBot="1" x14ac:dyDescent="0.3">
      <c r="A453" s="5">
        <v>6.9</v>
      </c>
    </row>
    <row r="454" spans="1:1" ht="15.75" thickBot="1" x14ac:dyDescent="0.3">
      <c r="A454" s="5">
        <v>5.9</v>
      </c>
    </row>
    <row r="455" spans="1:1" ht="15.75" thickBot="1" x14ac:dyDescent="0.3">
      <c r="A455" s="5">
        <v>6.4</v>
      </c>
    </row>
    <row r="456" spans="1:1" ht="15.75" thickBot="1" x14ac:dyDescent="0.3">
      <c r="A456" s="5">
        <v>6.6</v>
      </c>
    </row>
    <row r="457" spans="1:1" ht="15.75" thickBot="1" x14ac:dyDescent="0.3">
      <c r="A457" s="5">
        <v>7</v>
      </c>
    </row>
    <row r="458" spans="1:1" ht="15.75" thickBot="1" x14ac:dyDescent="0.3">
      <c r="A458" s="5">
        <v>6.3</v>
      </c>
    </row>
    <row r="459" spans="1:1" ht="15.75" thickBot="1" x14ac:dyDescent="0.3">
      <c r="A459" s="5">
        <v>6</v>
      </c>
    </row>
    <row r="460" spans="1:1" ht="15.75" thickBot="1" x14ac:dyDescent="0.3">
      <c r="A460" s="5">
        <v>6.9</v>
      </c>
    </row>
    <row r="461" spans="1:1" ht="15.75" thickBot="1" x14ac:dyDescent="0.3">
      <c r="A461" s="5">
        <v>7.6</v>
      </c>
    </row>
    <row r="462" spans="1:1" ht="15.75" thickBot="1" x14ac:dyDescent="0.3">
      <c r="A462" s="5">
        <v>6.6</v>
      </c>
    </row>
    <row r="463" spans="1:1" ht="15.75" thickBot="1" x14ac:dyDescent="0.3">
      <c r="A463" s="5">
        <v>6</v>
      </c>
    </row>
    <row r="464" spans="1:1" ht="15.75" thickBot="1" x14ac:dyDescent="0.3">
      <c r="A464" s="5">
        <v>7</v>
      </c>
    </row>
    <row r="465" spans="1:1" ht="15.75" thickBot="1" x14ac:dyDescent="0.3">
      <c r="A465" s="5">
        <v>6.7</v>
      </c>
    </row>
    <row r="466" spans="1:1" ht="15.75" thickBot="1" x14ac:dyDescent="0.3">
      <c r="A466" s="5">
        <v>6</v>
      </c>
    </row>
    <row r="467" spans="1:1" ht="15.75" thickBot="1" x14ac:dyDescent="0.3">
      <c r="A467" s="5">
        <v>6.4</v>
      </c>
    </row>
    <row r="468" spans="1:1" ht="15.75" thickBot="1" x14ac:dyDescent="0.3">
      <c r="A468" s="5">
        <v>6.9</v>
      </c>
    </row>
    <row r="469" spans="1:1" ht="15.75" thickBot="1" x14ac:dyDescent="0.3">
      <c r="A469" s="5">
        <v>6</v>
      </c>
    </row>
    <row r="470" spans="1:1" ht="15.75" thickBot="1" x14ac:dyDescent="0.3">
      <c r="A470" s="5">
        <v>6.4</v>
      </c>
    </row>
    <row r="471" spans="1:1" ht="15.75" thickBot="1" x14ac:dyDescent="0.3">
      <c r="A471" s="5">
        <v>7.5</v>
      </c>
    </row>
    <row r="472" spans="1:1" ht="15.75" thickBot="1" x14ac:dyDescent="0.3">
      <c r="A472" s="5">
        <v>6.6</v>
      </c>
    </row>
    <row r="473" spans="1:1" ht="15.75" thickBot="1" x14ac:dyDescent="0.3">
      <c r="A473" s="5">
        <v>5.9</v>
      </c>
    </row>
    <row r="474" spans="1:1" ht="15.75" thickBot="1" x14ac:dyDescent="0.3">
      <c r="A474" s="5">
        <v>6.7</v>
      </c>
    </row>
    <row r="475" spans="1:1" ht="15.75" thickBot="1" x14ac:dyDescent="0.3">
      <c r="A475" s="5">
        <v>6.3</v>
      </c>
    </row>
    <row r="476" spans="1:1" ht="15.75" thickBot="1" x14ac:dyDescent="0.3">
      <c r="A476" s="5">
        <v>6.7</v>
      </c>
    </row>
    <row r="477" spans="1:1" ht="15.75" thickBot="1" x14ac:dyDescent="0.3">
      <c r="A477" s="5">
        <v>7.1</v>
      </c>
    </row>
    <row r="478" spans="1:1" ht="15.75" thickBot="1" x14ac:dyDescent="0.3">
      <c r="A478" s="5">
        <v>7.4</v>
      </c>
    </row>
    <row r="479" spans="1:1" ht="15.75" thickBot="1" x14ac:dyDescent="0.3">
      <c r="A479" s="5">
        <v>7</v>
      </c>
    </row>
    <row r="480" spans="1:1" ht="15.75" thickBot="1" x14ac:dyDescent="0.3">
      <c r="A480" s="5">
        <v>6.9</v>
      </c>
    </row>
    <row r="481" spans="1:1" ht="15.75" thickBot="1" x14ac:dyDescent="0.3">
      <c r="A481" s="5">
        <v>6.5</v>
      </c>
    </row>
    <row r="482" spans="1:1" ht="15.75" thickBot="1" x14ac:dyDescent="0.3">
      <c r="A482" s="5">
        <v>7.2</v>
      </c>
    </row>
    <row r="483" spans="1:1" ht="15.75" thickBot="1" x14ac:dyDescent="0.3">
      <c r="A483" s="5">
        <v>5.9</v>
      </c>
    </row>
    <row r="484" spans="1:1" ht="15.75" thickBot="1" x14ac:dyDescent="0.3">
      <c r="A484" s="5">
        <v>5.9</v>
      </c>
    </row>
    <row r="485" spans="1:1" ht="15.75" thickBot="1" x14ac:dyDescent="0.3">
      <c r="A485" s="5">
        <v>7.1</v>
      </c>
    </row>
    <row r="486" spans="1:1" ht="15.75" thickBot="1" x14ac:dyDescent="0.3">
      <c r="A486" s="5">
        <v>6.2</v>
      </c>
    </row>
    <row r="487" spans="1:1" ht="15.75" thickBot="1" x14ac:dyDescent="0.3">
      <c r="A487" s="5">
        <v>7.3</v>
      </c>
    </row>
    <row r="488" spans="1:1" ht="15.75" thickBot="1" x14ac:dyDescent="0.3">
      <c r="A488" s="5">
        <v>6.4</v>
      </c>
    </row>
    <row r="489" spans="1:1" ht="15.75" thickBot="1" x14ac:dyDescent="0.3">
      <c r="A489" s="5">
        <v>7</v>
      </c>
    </row>
    <row r="490" spans="1:1" ht="15.75" thickBot="1" x14ac:dyDescent="0.3">
      <c r="A490" s="5">
        <v>6.6</v>
      </c>
    </row>
    <row r="491" spans="1:1" ht="15.75" thickBot="1" x14ac:dyDescent="0.3">
      <c r="A491" s="5">
        <v>6.2</v>
      </c>
    </row>
    <row r="492" spans="1:1" ht="15.75" thickBot="1" x14ac:dyDescent="0.3">
      <c r="A492" s="5">
        <v>6.2</v>
      </c>
    </row>
    <row r="493" spans="1:1" ht="15.75" thickBot="1" x14ac:dyDescent="0.3">
      <c r="A493" s="5">
        <v>6.3</v>
      </c>
    </row>
    <row r="494" spans="1:1" ht="15.75" thickBot="1" x14ac:dyDescent="0.3">
      <c r="A494" s="5">
        <v>6.6</v>
      </c>
    </row>
    <row r="495" spans="1:1" ht="15.75" thickBot="1" x14ac:dyDescent="0.3">
      <c r="A495" s="5">
        <v>5.8</v>
      </c>
    </row>
    <row r="496" spans="1:1" ht="15.75" thickBot="1" x14ac:dyDescent="0.3">
      <c r="A496" s="5">
        <v>6.7</v>
      </c>
    </row>
    <row r="497" spans="1:1" ht="15.75" thickBot="1" x14ac:dyDescent="0.3">
      <c r="A497" s="5">
        <v>6</v>
      </c>
    </row>
    <row r="498" spans="1:1" ht="15.75" thickBot="1" x14ac:dyDescent="0.3">
      <c r="A498" s="5">
        <v>6.7</v>
      </c>
    </row>
    <row r="499" spans="1:1" ht="15.75" thickBot="1" x14ac:dyDescent="0.3">
      <c r="A499" s="5">
        <v>6.9</v>
      </c>
    </row>
    <row r="500" spans="1:1" ht="15.75" thickBot="1" x14ac:dyDescent="0.3">
      <c r="A500" s="5">
        <v>6.4</v>
      </c>
    </row>
    <row r="501" spans="1:1" ht="15.75" thickBot="1" x14ac:dyDescent="0.3">
      <c r="A501" s="5">
        <v>6.6</v>
      </c>
    </row>
    <row r="502" spans="1:1" ht="15.75" thickBot="1" x14ac:dyDescent="0.3">
      <c r="A502" s="5">
        <v>6.1</v>
      </c>
    </row>
    <row r="503" spans="1:1" ht="15.75" thickBot="1" x14ac:dyDescent="0.3">
      <c r="A503" s="5">
        <v>6</v>
      </c>
    </row>
    <row r="504" spans="1:1" ht="15.75" thickBot="1" x14ac:dyDescent="0.3">
      <c r="A504" s="5">
        <v>5.9</v>
      </c>
    </row>
    <row r="505" spans="1:1" ht="15.75" thickBot="1" x14ac:dyDescent="0.3">
      <c r="A505" s="5">
        <v>7</v>
      </c>
    </row>
    <row r="506" spans="1:1" ht="15.75" thickBot="1" x14ac:dyDescent="0.3">
      <c r="A506" s="5">
        <v>6.3</v>
      </c>
    </row>
    <row r="507" spans="1:1" ht="15.75" thickBot="1" x14ac:dyDescent="0.3">
      <c r="A507" s="5">
        <v>6.8</v>
      </c>
    </row>
    <row r="508" spans="1:1" ht="15.75" thickBot="1" x14ac:dyDescent="0.3">
      <c r="A508" s="5">
        <v>6.7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6"/>
  <sheetViews>
    <sheetView topLeftCell="C1" workbookViewId="0">
      <selection activeCell="Q12" sqref="Q12"/>
    </sheetView>
  </sheetViews>
  <sheetFormatPr defaultRowHeight="15" x14ac:dyDescent="0.25"/>
  <sheetData>
    <row r="3" spans="1:18" x14ac:dyDescent="0.25">
      <c r="A3" t="s">
        <v>12</v>
      </c>
      <c r="B3">
        <f>AVERAGE(B12:B36)</f>
        <v>5.08</v>
      </c>
      <c r="C3">
        <f>AVERAGE(C12:C36)</f>
        <v>7.8</v>
      </c>
      <c r="D3">
        <f>B3-C3</f>
        <v>-2.7199999999999998</v>
      </c>
      <c r="H3" t="s">
        <v>12</v>
      </c>
      <c r="I3">
        <v>3</v>
      </c>
      <c r="J3">
        <v>12</v>
      </c>
      <c r="K3">
        <f>I3-J3</f>
        <v>-9</v>
      </c>
      <c r="N3" t="s">
        <v>12</v>
      </c>
      <c r="O3">
        <v>151</v>
      </c>
      <c r="P3">
        <v>126</v>
      </c>
      <c r="Q3">
        <f>P3-O3</f>
        <v>-25</v>
      </c>
    </row>
    <row r="4" spans="1:18" x14ac:dyDescent="0.25">
      <c r="A4" t="s">
        <v>20</v>
      </c>
      <c r="B4">
        <f>_xlfn.STDEV.S(B12:B36)</f>
        <v>2.0599352740640504</v>
      </c>
      <c r="C4">
        <f t="shared" ref="C4:D4" si="0">_xlfn.STDEV.S(C12:C36)</f>
        <v>2.6457513110645907</v>
      </c>
      <c r="D4">
        <f t="shared" si="0"/>
        <v>3.6914315199752337</v>
      </c>
      <c r="H4" t="s">
        <v>20</v>
      </c>
      <c r="I4">
        <v>1.2</v>
      </c>
      <c r="J4">
        <v>2.7</v>
      </c>
      <c r="K4">
        <f>SQRT(I4^2+J4^2)</f>
        <v>2.9546573405388314</v>
      </c>
      <c r="N4" t="s">
        <v>20</v>
      </c>
      <c r="O4">
        <v>50</v>
      </c>
      <c r="P4">
        <v>50</v>
      </c>
      <c r="Q4">
        <f>SQRT(O4^2+P4^2)</f>
        <v>70.710678118654755</v>
      </c>
    </row>
    <row r="5" spans="1:18" x14ac:dyDescent="0.25">
      <c r="A5" t="s">
        <v>21</v>
      </c>
      <c r="B5">
        <v>25</v>
      </c>
      <c r="C5">
        <v>25</v>
      </c>
      <c r="D5">
        <v>25</v>
      </c>
      <c r="H5" t="s">
        <v>21</v>
      </c>
      <c r="I5">
        <v>1000</v>
      </c>
      <c r="J5">
        <v>1000</v>
      </c>
      <c r="K5">
        <v>1000</v>
      </c>
      <c r="N5" t="s">
        <v>21</v>
      </c>
      <c r="O5">
        <v>25</v>
      </c>
      <c r="P5">
        <v>25</v>
      </c>
      <c r="Q5">
        <v>25</v>
      </c>
    </row>
    <row r="6" spans="1:18" x14ac:dyDescent="0.25">
      <c r="A6" t="s">
        <v>14</v>
      </c>
      <c r="D6">
        <f>D3/(D4/SQRT(D5))</f>
        <v>-3.6842075835369266</v>
      </c>
      <c r="H6" t="s">
        <v>14</v>
      </c>
      <c r="K6">
        <f>K3/(K4/SQRT(K5))</f>
        <v>-96.324194860190332</v>
      </c>
      <c r="N6" t="s">
        <v>14</v>
      </c>
      <c r="Q6" s="7">
        <f>Q3/(O10)</f>
        <v>-2.5</v>
      </c>
    </row>
    <row r="7" spans="1:18" x14ac:dyDescent="0.25">
      <c r="A7" t="s">
        <v>19</v>
      </c>
      <c r="D7">
        <f>D3/D4</f>
        <v>-0.73684151670738529</v>
      </c>
      <c r="H7" t="s">
        <v>19</v>
      </c>
      <c r="K7">
        <f>K3/K4</f>
        <v>-3.046038495400857</v>
      </c>
      <c r="N7" t="s">
        <v>19</v>
      </c>
      <c r="Q7">
        <f>Q3/P4</f>
        <v>-0.5</v>
      </c>
    </row>
    <row r="8" spans="1:18" x14ac:dyDescent="0.25">
      <c r="A8" t="s">
        <v>22</v>
      </c>
      <c r="D8">
        <v>2.0640000000000001</v>
      </c>
      <c r="H8" t="s">
        <v>22</v>
      </c>
      <c r="K8">
        <v>1.6459999999999999</v>
      </c>
      <c r="N8" t="s">
        <v>22</v>
      </c>
      <c r="Q8">
        <v>-1.7110000000000001</v>
      </c>
    </row>
    <row r="9" spans="1:18" x14ac:dyDescent="0.25">
      <c r="A9" t="s">
        <v>23</v>
      </c>
      <c r="D9">
        <f>D3+(D8*D4/SQRT(D5))</f>
        <v>-1.1961770685542232</v>
      </c>
      <c r="E9">
        <f>D3-(D8*D4/SQRT(D5))</f>
        <v>-4.2438229314457763</v>
      </c>
      <c r="H9" t="s">
        <v>23</v>
      </c>
      <c r="K9">
        <f>K3+(K8*K4/SQRT(K5))</f>
        <v>-8.8462068640023226</v>
      </c>
      <c r="L9">
        <f>K3-(K8*K4/SQRT(K5))</f>
        <v>-9.1537931359976774</v>
      </c>
      <c r="N9" t="s">
        <v>23</v>
      </c>
      <c r="Q9">
        <f>Q3+(Q8*O10)</f>
        <v>-42.11</v>
      </c>
      <c r="R9">
        <f>Q3-(Q8*O10)</f>
        <v>-7.8900000000000006</v>
      </c>
    </row>
    <row r="10" spans="1:18" ht="15.75" thickBot="1" x14ac:dyDescent="0.3">
      <c r="N10" t="s">
        <v>24</v>
      </c>
      <c r="O10">
        <f>O4/SQRT(O5)</f>
        <v>10</v>
      </c>
    </row>
    <row r="11" spans="1:18" ht="27" thickBot="1" x14ac:dyDescent="0.3">
      <c r="B11" s="2" t="s">
        <v>17</v>
      </c>
      <c r="C11" s="2" t="s">
        <v>18</v>
      </c>
      <c r="D11" t="s">
        <v>19</v>
      </c>
      <c r="N11" t="s">
        <v>25</v>
      </c>
      <c r="Q11">
        <f>Q6^2/(Q6^2+O5-1)</f>
        <v>0.20661157024793389</v>
      </c>
    </row>
    <row r="12" spans="1:18" ht="15.75" thickBot="1" x14ac:dyDescent="0.3">
      <c r="B12" s="5">
        <v>6</v>
      </c>
      <c r="C12" s="5">
        <v>6</v>
      </c>
      <c r="D12">
        <f>B12-C12</f>
        <v>0</v>
      </c>
      <c r="N12" t="s">
        <v>26</v>
      </c>
      <c r="Q12">
        <f>Q8*O10</f>
        <v>-17.11</v>
      </c>
    </row>
    <row r="13" spans="1:18" ht="15.75" thickBot="1" x14ac:dyDescent="0.3">
      <c r="B13" s="5">
        <v>6</v>
      </c>
      <c r="C13" s="5">
        <v>11</v>
      </c>
      <c r="D13">
        <f t="shared" ref="D13:D36" si="1">B13-C13</f>
        <v>-5</v>
      </c>
    </row>
    <row r="14" spans="1:18" ht="15.75" thickBot="1" x14ac:dyDescent="0.3">
      <c r="B14" s="5">
        <v>2</v>
      </c>
      <c r="C14" s="5">
        <v>8</v>
      </c>
      <c r="D14">
        <f t="shared" si="1"/>
        <v>-6</v>
      </c>
    </row>
    <row r="15" spans="1:18" ht="15.75" thickBot="1" x14ac:dyDescent="0.3">
      <c r="B15" s="5">
        <v>7</v>
      </c>
      <c r="C15" s="5">
        <v>5</v>
      </c>
      <c r="D15">
        <f t="shared" si="1"/>
        <v>2</v>
      </c>
    </row>
    <row r="16" spans="1:18" ht="15.75" thickBot="1" x14ac:dyDescent="0.3">
      <c r="B16" s="5">
        <v>8</v>
      </c>
      <c r="C16" s="5">
        <v>11</v>
      </c>
      <c r="D16">
        <f t="shared" si="1"/>
        <v>-3</v>
      </c>
    </row>
    <row r="17" spans="2:4" ht="15.75" thickBot="1" x14ac:dyDescent="0.3">
      <c r="B17" s="5">
        <v>8</v>
      </c>
      <c r="C17" s="5">
        <v>8</v>
      </c>
      <c r="D17">
        <f t="shared" si="1"/>
        <v>0</v>
      </c>
    </row>
    <row r="18" spans="2:4" ht="15.75" thickBot="1" x14ac:dyDescent="0.3">
      <c r="B18" s="5">
        <v>2</v>
      </c>
      <c r="C18" s="5">
        <v>10</v>
      </c>
      <c r="D18">
        <f t="shared" si="1"/>
        <v>-8</v>
      </c>
    </row>
    <row r="19" spans="2:4" ht="15.75" thickBot="1" x14ac:dyDescent="0.3">
      <c r="B19" s="5">
        <v>3</v>
      </c>
      <c r="C19" s="5">
        <v>7</v>
      </c>
      <c r="D19">
        <f t="shared" si="1"/>
        <v>-4</v>
      </c>
    </row>
    <row r="20" spans="2:4" ht="15.75" thickBot="1" x14ac:dyDescent="0.3">
      <c r="B20" s="5">
        <v>5</v>
      </c>
      <c r="C20" s="5">
        <v>4</v>
      </c>
      <c r="D20">
        <f t="shared" si="1"/>
        <v>1</v>
      </c>
    </row>
    <row r="21" spans="2:4" ht="15.75" thickBot="1" x14ac:dyDescent="0.3">
      <c r="B21" s="5">
        <v>7</v>
      </c>
      <c r="C21" s="5">
        <v>3</v>
      </c>
      <c r="D21">
        <f t="shared" si="1"/>
        <v>4</v>
      </c>
    </row>
    <row r="22" spans="2:4" ht="15.75" thickBot="1" x14ac:dyDescent="0.3">
      <c r="B22" s="5">
        <v>10</v>
      </c>
      <c r="C22" s="5">
        <v>7</v>
      </c>
      <c r="D22">
        <f t="shared" si="1"/>
        <v>3</v>
      </c>
    </row>
    <row r="23" spans="2:4" ht="15.75" thickBot="1" x14ac:dyDescent="0.3">
      <c r="B23" s="5">
        <v>5</v>
      </c>
      <c r="C23" s="5">
        <v>6</v>
      </c>
      <c r="D23">
        <f t="shared" si="1"/>
        <v>-1</v>
      </c>
    </row>
    <row r="24" spans="2:4" ht="15.75" thickBot="1" x14ac:dyDescent="0.3">
      <c r="B24" s="5">
        <v>4</v>
      </c>
      <c r="C24" s="5">
        <v>10</v>
      </c>
      <c r="D24">
        <f t="shared" si="1"/>
        <v>-6</v>
      </c>
    </row>
    <row r="25" spans="2:4" ht="15.75" thickBot="1" x14ac:dyDescent="0.3">
      <c r="B25" s="5">
        <v>7</v>
      </c>
      <c r="C25" s="5">
        <v>10</v>
      </c>
      <c r="D25">
        <f t="shared" si="1"/>
        <v>-3</v>
      </c>
    </row>
    <row r="26" spans="2:4" ht="15.75" thickBot="1" x14ac:dyDescent="0.3">
      <c r="B26" s="5">
        <v>5</v>
      </c>
      <c r="C26" s="5">
        <v>6</v>
      </c>
      <c r="D26">
        <f t="shared" si="1"/>
        <v>-1</v>
      </c>
    </row>
    <row r="27" spans="2:4" ht="15.75" thickBot="1" x14ac:dyDescent="0.3">
      <c r="B27" s="5">
        <v>7</v>
      </c>
      <c r="C27" s="5">
        <v>5</v>
      </c>
      <c r="D27">
        <f t="shared" si="1"/>
        <v>2</v>
      </c>
    </row>
    <row r="28" spans="2:4" ht="15.75" thickBot="1" x14ac:dyDescent="0.3">
      <c r="B28" s="5">
        <v>4</v>
      </c>
      <c r="C28" s="5">
        <v>10</v>
      </c>
      <c r="D28">
        <f t="shared" si="1"/>
        <v>-6</v>
      </c>
    </row>
    <row r="29" spans="2:4" ht="15.75" thickBot="1" x14ac:dyDescent="0.3">
      <c r="B29" s="5">
        <v>5</v>
      </c>
      <c r="C29" s="5">
        <v>11</v>
      </c>
      <c r="D29">
        <f t="shared" si="1"/>
        <v>-6</v>
      </c>
    </row>
    <row r="30" spans="2:4" ht="15.75" thickBot="1" x14ac:dyDescent="0.3">
      <c r="B30" s="5">
        <v>2</v>
      </c>
      <c r="C30" s="5">
        <v>13</v>
      </c>
      <c r="D30">
        <f t="shared" si="1"/>
        <v>-11</v>
      </c>
    </row>
    <row r="31" spans="2:4" ht="15.75" thickBot="1" x14ac:dyDescent="0.3">
      <c r="B31" s="5">
        <v>5</v>
      </c>
      <c r="C31" s="5">
        <v>8</v>
      </c>
      <c r="D31">
        <f t="shared" si="1"/>
        <v>-3</v>
      </c>
    </row>
    <row r="32" spans="2:4" ht="15.75" thickBot="1" x14ac:dyDescent="0.3">
      <c r="B32" s="5">
        <v>3</v>
      </c>
      <c r="C32" s="5">
        <v>5</v>
      </c>
      <c r="D32">
        <f t="shared" si="1"/>
        <v>-2</v>
      </c>
    </row>
    <row r="33" spans="2:4" ht="15.75" thickBot="1" x14ac:dyDescent="0.3">
      <c r="B33" s="5">
        <v>4</v>
      </c>
      <c r="C33" s="5">
        <v>11</v>
      </c>
      <c r="D33">
        <f t="shared" si="1"/>
        <v>-7</v>
      </c>
    </row>
    <row r="34" spans="2:4" ht="15.75" thickBot="1" x14ac:dyDescent="0.3">
      <c r="B34" s="5">
        <v>4</v>
      </c>
      <c r="C34" s="5">
        <v>7</v>
      </c>
      <c r="D34">
        <f t="shared" si="1"/>
        <v>-3</v>
      </c>
    </row>
    <row r="35" spans="2:4" ht="15.75" thickBot="1" x14ac:dyDescent="0.3">
      <c r="B35" s="5">
        <v>4</v>
      </c>
      <c r="C35" s="5">
        <v>8</v>
      </c>
      <c r="D35">
        <f t="shared" si="1"/>
        <v>-4</v>
      </c>
    </row>
    <row r="36" spans="2:4" ht="15.75" thickBot="1" x14ac:dyDescent="0.3">
      <c r="B36" s="5">
        <v>4</v>
      </c>
      <c r="C36" s="5">
        <v>5</v>
      </c>
      <c r="D36">
        <f t="shared" si="1"/>
        <v>-1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7"/>
  <sheetViews>
    <sheetView workbookViewId="0">
      <selection activeCell="J11" sqref="J11"/>
    </sheetView>
  </sheetViews>
  <sheetFormatPr defaultRowHeight="15" x14ac:dyDescent="0.25"/>
  <sheetData>
    <row r="4" spans="2:11" x14ac:dyDescent="0.25">
      <c r="G4" t="s">
        <v>12</v>
      </c>
      <c r="H4">
        <v>7.8</v>
      </c>
      <c r="I4">
        <v>4.8</v>
      </c>
    </row>
    <row r="5" spans="2:11" x14ac:dyDescent="0.25">
      <c r="G5" t="s">
        <v>21</v>
      </c>
      <c r="H5">
        <v>10</v>
      </c>
    </row>
    <row r="6" spans="2:11" x14ac:dyDescent="0.25">
      <c r="G6" t="s">
        <v>13</v>
      </c>
      <c r="H6">
        <v>1.33</v>
      </c>
    </row>
    <row r="7" spans="2:11" x14ac:dyDescent="0.25">
      <c r="B7">
        <v>8</v>
      </c>
      <c r="C7">
        <v>5</v>
      </c>
      <c r="D7">
        <f>C7-B7</f>
        <v>-3</v>
      </c>
      <c r="G7" t="s">
        <v>27</v>
      </c>
      <c r="H7">
        <f>H6/SQRT(H5)</f>
        <v>0.42058292880239445</v>
      </c>
    </row>
    <row r="8" spans="2:11" x14ac:dyDescent="0.25">
      <c r="B8">
        <v>7</v>
      </c>
      <c r="C8">
        <v>6</v>
      </c>
      <c r="D8">
        <f t="shared" ref="D8:D16" si="0">C8-B8</f>
        <v>-1</v>
      </c>
      <c r="G8" t="s">
        <v>28</v>
      </c>
      <c r="H8">
        <v>9</v>
      </c>
    </row>
    <row r="9" spans="2:11" x14ac:dyDescent="0.25">
      <c r="B9">
        <v>6</v>
      </c>
      <c r="C9">
        <v>4</v>
      </c>
      <c r="D9">
        <f t="shared" si="0"/>
        <v>-2</v>
      </c>
      <c r="G9" t="s">
        <v>14</v>
      </c>
      <c r="H9">
        <f>(I4-H4)/H7</f>
        <v>-7.1329571281993518</v>
      </c>
    </row>
    <row r="10" spans="2:11" x14ac:dyDescent="0.25">
      <c r="B10">
        <v>9</v>
      </c>
      <c r="C10">
        <v>6</v>
      </c>
      <c r="D10">
        <f t="shared" si="0"/>
        <v>-3</v>
      </c>
      <c r="G10" t="s">
        <v>29</v>
      </c>
      <c r="H10">
        <f>_xlfn.STDEV.S(B7:B16)</f>
        <v>1.8135294011647265</v>
      </c>
      <c r="I10">
        <f>_xlfn.STDEV.S(C7:C16)</f>
        <v>1.9321835661585915</v>
      </c>
      <c r="J10">
        <f>SQRT(H10*2+I10^2)/SQRT(H5)</f>
        <v>0.85792727755112119</v>
      </c>
    </row>
    <row r="11" spans="2:11" x14ac:dyDescent="0.25">
      <c r="B11">
        <v>10</v>
      </c>
      <c r="C11">
        <v>5</v>
      </c>
      <c r="D11">
        <f t="shared" si="0"/>
        <v>-5</v>
      </c>
      <c r="G11" t="s">
        <v>15</v>
      </c>
      <c r="J11">
        <f>(I4-H4)/H6</f>
        <v>-2.255639097744361</v>
      </c>
    </row>
    <row r="12" spans="2:11" x14ac:dyDescent="0.25">
      <c r="B12">
        <v>5</v>
      </c>
      <c r="C12">
        <v>3</v>
      </c>
      <c r="D12">
        <f t="shared" si="0"/>
        <v>-2</v>
      </c>
      <c r="G12" t="s">
        <v>30</v>
      </c>
      <c r="J12">
        <f>2.262*H7</f>
        <v>0.95135858495101622</v>
      </c>
    </row>
    <row r="13" spans="2:11" x14ac:dyDescent="0.25">
      <c r="B13">
        <v>7</v>
      </c>
      <c r="C13">
        <v>2</v>
      </c>
      <c r="D13">
        <f t="shared" si="0"/>
        <v>-5</v>
      </c>
      <c r="J13">
        <f>-3+J12</f>
        <v>-2.0486414150489836</v>
      </c>
      <c r="K13">
        <f>-3-J12</f>
        <v>-3.9513585849510164</v>
      </c>
    </row>
    <row r="14" spans="2:11" x14ac:dyDescent="0.25">
      <c r="B14">
        <v>11</v>
      </c>
      <c r="C14">
        <v>9</v>
      </c>
      <c r="D14">
        <f t="shared" si="0"/>
        <v>-2</v>
      </c>
    </row>
    <row r="15" spans="2:11" x14ac:dyDescent="0.25">
      <c r="B15">
        <v>8</v>
      </c>
      <c r="C15">
        <v>4</v>
      </c>
      <c r="D15">
        <f t="shared" si="0"/>
        <v>-4</v>
      </c>
    </row>
    <row r="16" spans="2:11" x14ac:dyDescent="0.25">
      <c r="B16">
        <v>7</v>
      </c>
      <c r="C16">
        <v>4</v>
      </c>
      <c r="D16">
        <f t="shared" si="0"/>
        <v>-3</v>
      </c>
    </row>
    <row r="17" spans="2:4" x14ac:dyDescent="0.25">
      <c r="B17">
        <f>AVERAGE(B7:B16)</f>
        <v>7.8</v>
      </c>
      <c r="C17">
        <f>AVERAGE(C7:C16)</f>
        <v>4.8</v>
      </c>
      <c r="D17">
        <f>AVERAGE(D7:D16)</f>
        <v>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opLeftCell="X1" workbookViewId="0">
      <selection activeCell="AJ8" sqref="AJ8"/>
    </sheetView>
  </sheetViews>
  <sheetFormatPr defaultRowHeight="15" x14ac:dyDescent="0.25"/>
  <cols>
    <col min="2" max="2" width="14.42578125" customWidth="1"/>
    <col min="3" max="3" width="13.85546875" customWidth="1"/>
  </cols>
  <sheetData>
    <row r="1" spans="1:36" x14ac:dyDescent="0.25">
      <c r="A1" t="s">
        <v>12</v>
      </c>
      <c r="B1">
        <f>AVERAGE(B10:B27)</f>
        <v>8.9444444444444446</v>
      </c>
      <c r="C1">
        <f>AVERAGE(C10:C23)</f>
        <v>11.142857142857142</v>
      </c>
      <c r="F1" t="s">
        <v>12</v>
      </c>
      <c r="G1">
        <v>33.5</v>
      </c>
      <c r="H1">
        <v>31.2</v>
      </c>
      <c r="K1" t="s">
        <v>12</v>
      </c>
      <c r="L1">
        <f>AVERAGE(L10:L16)</f>
        <v>33.142857142857146</v>
      </c>
      <c r="M1">
        <f>AVERAGE(M10:M23)</f>
        <v>18</v>
      </c>
      <c r="N1">
        <f>L1-M1</f>
        <v>15.142857142857146</v>
      </c>
      <c r="Q1" t="s">
        <v>12</v>
      </c>
      <c r="R1">
        <f>AVERAGE(R10:R14)</f>
        <v>3</v>
      </c>
      <c r="S1">
        <f>AVERAGE(S10:S13)</f>
        <v>12</v>
      </c>
      <c r="T1">
        <f>R1-S1</f>
        <v>-9</v>
      </c>
      <c r="X1" t="s">
        <v>12</v>
      </c>
      <c r="Y1">
        <v>3.8</v>
      </c>
      <c r="Z1">
        <v>2.1</v>
      </c>
      <c r="AA1">
        <f>Y1-Z1</f>
        <v>1.6999999999999997</v>
      </c>
      <c r="AE1" t="s">
        <v>12</v>
      </c>
      <c r="AF1">
        <v>12</v>
      </c>
      <c r="AG1">
        <v>8</v>
      </c>
      <c r="AH1">
        <f>AF1-AG1-3</f>
        <v>1</v>
      </c>
    </row>
    <row r="2" spans="1:36" x14ac:dyDescent="0.25">
      <c r="A2" t="s">
        <v>33</v>
      </c>
      <c r="B2">
        <f>_xlfn.STDEV.S(B10:B27)</f>
        <v>2.6451336499586904</v>
      </c>
      <c r="C2">
        <f>_xlfn.STDEV.S(C10:C23)</f>
        <v>2.1788191176076901</v>
      </c>
      <c r="F2" t="s">
        <v>33</v>
      </c>
      <c r="G2">
        <v>8.89</v>
      </c>
      <c r="H2">
        <v>10.16</v>
      </c>
      <c r="K2" t="s">
        <v>33</v>
      </c>
      <c r="L2">
        <f>_xlfn.STDEV.S(L10:L16)</f>
        <v>31.360423952430722</v>
      </c>
      <c r="M2">
        <f>_xlfn.STDEV.S(M10:M20)</f>
        <v>34.272437905699093</v>
      </c>
      <c r="O2">
        <f>N1+2.12*N4</f>
        <v>48.48004533504777</v>
      </c>
      <c r="Q2" t="s">
        <v>33</v>
      </c>
      <c r="R2">
        <f>_xlfn.STDEV.S(R10:R14)</f>
        <v>3.8078865529319543</v>
      </c>
      <c r="S2">
        <f>_xlfn.STDEV.S(S10:S13)</f>
        <v>2.4494897427831779</v>
      </c>
      <c r="U2">
        <f>T1+2.12*T4</f>
        <v>-4.5530504837585566</v>
      </c>
      <c r="X2" t="s">
        <v>33</v>
      </c>
      <c r="Y2">
        <f>_xlfn.STDEV.S(Y10:Y16)</f>
        <v>4.5460605656619517</v>
      </c>
      <c r="Z2">
        <f>_xlfn.STDEV.S(Z10:Z20)</f>
        <v>2.6457513110645907</v>
      </c>
      <c r="AB2">
        <f>AA1+2.12*AA4</f>
        <v>3.6927999999999996</v>
      </c>
      <c r="AE2" t="s">
        <v>33</v>
      </c>
      <c r="AI2">
        <f>AH1+2.12*AH4</f>
        <v>2.9927999999999999</v>
      </c>
    </row>
    <row r="3" spans="1:36" x14ac:dyDescent="0.25">
      <c r="A3" t="s">
        <v>21</v>
      </c>
      <c r="B3">
        <f>COUNT(B10:B27)</f>
        <v>18</v>
      </c>
      <c r="C3">
        <f>COUNT(C10:C23)</f>
        <v>14</v>
      </c>
      <c r="F3" t="s">
        <v>21</v>
      </c>
      <c r="G3">
        <v>6</v>
      </c>
      <c r="H3">
        <v>5</v>
      </c>
      <c r="K3" t="s">
        <v>21</v>
      </c>
      <c r="L3">
        <f>COUNT(L10:L16)</f>
        <v>7</v>
      </c>
      <c r="M3">
        <f>COUNT(M10:M20)</f>
        <v>11</v>
      </c>
      <c r="O3">
        <f>N1-2.12*N4</f>
        <v>-18.194331049333478</v>
      </c>
      <c r="Q3" t="s">
        <v>21</v>
      </c>
      <c r="R3">
        <f>COUNT(R10:R16)</f>
        <v>5</v>
      </c>
      <c r="S3">
        <f>COUNT(S10:S20)</f>
        <v>4</v>
      </c>
      <c r="U3">
        <f>T1-2.12*T4</f>
        <v>-13.446949516241443</v>
      </c>
      <c r="X3" t="s">
        <v>21</v>
      </c>
      <c r="Y3">
        <v>18</v>
      </c>
      <c r="Z3">
        <v>25</v>
      </c>
      <c r="AB3">
        <f>AA1-2.12*AA4</f>
        <v>-0.29280000000000017</v>
      </c>
      <c r="AE3" t="s">
        <v>21</v>
      </c>
      <c r="AF3">
        <v>52</v>
      </c>
      <c r="AG3">
        <v>57</v>
      </c>
      <c r="AI3">
        <f>AH1-2.12*AH4</f>
        <v>-0.9927999999999999</v>
      </c>
    </row>
    <row r="4" spans="1:36" x14ac:dyDescent="0.25">
      <c r="A4" t="s">
        <v>3</v>
      </c>
      <c r="D4">
        <f>SQRT(((B2^2)/B3)+((C2^2)/C3))</f>
        <v>0.85311008476772265</v>
      </c>
      <c r="F4" t="s">
        <v>3</v>
      </c>
      <c r="I4">
        <f>SQRT(((G2^2)/G3)+((H2^2)/H3))</f>
        <v>5.8152503528796311</v>
      </c>
      <c r="K4" t="s">
        <v>3</v>
      </c>
      <c r="N4">
        <f>SQRT(((L2^2)/L3)+((M2^2)/M3))</f>
        <v>15.725088769901236</v>
      </c>
      <c r="Q4" t="s">
        <v>3</v>
      </c>
      <c r="T4">
        <f>SQRT(((R2^2)/R3)+((S2^2)/S3))</f>
        <v>2.0976176963403033</v>
      </c>
      <c r="X4" t="s">
        <v>3</v>
      </c>
      <c r="AA4">
        <v>0.94</v>
      </c>
      <c r="AE4" t="s">
        <v>3</v>
      </c>
      <c r="AH4">
        <v>0.94</v>
      </c>
    </row>
    <row r="5" spans="1:36" x14ac:dyDescent="0.25">
      <c r="A5" t="s">
        <v>34</v>
      </c>
      <c r="D5">
        <f>(B1-C1)/D4</f>
        <v>-2.5769390582356815</v>
      </c>
      <c r="F5" t="s">
        <v>34</v>
      </c>
      <c r="I5">
        <f>(G1-H1)/I4</f>
        <v>0.39551177686805394</v>
      </c>
      <c r="K5" t="s">
        <v>34</v>
      </c>
      <c r="N5">
        <f>(L1-M1)/N4</f>
        <v>0.96297435037959744</v>
      </c>
      <c r="Q5" t="s">
        <v>34</v>
      </c>
      <c r="T5">
        <f>(R1-S1)/T4</f>
        <v>-4.2905816516051649</v>
      </c>
      <c r="X5" t="s">
        <v>34</v>
      </c>
      <c r="AA5">
        <f>(Y1-Z1)/AA4</f>
        <v>1.8085106382978722</v>
      </c>
      <c r="AE5" t="s">
        <v>34</v>
      </c>
      <c r="AH5">
        <f>(AF1-AG1)/AH4</f>
        <v>4.2553191489361701</v>
      </c>
    </row>
    <row r="6" spans="1:36" x14ac:dyDescent="0.25">
      <c r="K6" t="s">
        <v>25</v>
      </c>
      <c r="N6">
        <f>N5^2/(N5^2+16)</f>
        <v>5.478242400037163E-2</v>
      </c>
      <c r="Q6" t="s">
        <v>25</v>
      </c>
      <c r="T6">
        <f>T5^2/(T5^2+16)</f>
        <v>0.53500660501981501</v>
      </c>
      <c r="X6" t="s">
        <v>25</v>
      </c>
      <c r="AA6">
        <f>AA5^2/(AA5^2+16)</f>
        <v>0.16972444736780284</v>
      </c>
      <c r="AE6" t="s">
        <v>25</v>
      </c>
      <c r="AH6">
        <f>AH5^2/(AH5^2+16)</f>
        <v>0.53089827988957305</v>
      </c>
      <c r="AJ6">
        <f>1/1.29</f>
        <v>0.77519379844961234</v>
      </c>
    </row>
    <row r="7" spans="1:36" x14ac:dyDescent="0.25">
      <c r="Q7" t="s">
        <v>37</v>
      </c>
      <c r="T7">
        <f>(T15+U15)/(R3+S3-2)</f>
        <v>10.857142857142858</v>
      </c>
      <c r="X7" t="s">
        <v>37</v>
      </c>
      <c r="AA7">
        <v>0.13</v>
      </c>
      <c r="AE7" t="s">
        <v>37</v>
      </c>
      <c r="AH7">
        <v>5.0999999999999996</v>
      </c>
    </row>
    <row r="8" spans="1:36" ht="15.75" thickBot="1" x14ac:dyDescent="0.3">
      <c r="Q8" t="s">
        <v>38</v>
      </c>
      <c r="T8">
        <f>SQRT(T7/R3+T7/S3)</f>
        <v>2.210365192839022</v>
      </c>
      <c r="U8" t="s">
        <v>39</v>
      </c>
      <c r="V8">
        <f>T1/T8</f>
        <v>-4.0717253552297761</v>
      </c>
      <c r="X8" t="s">
        <v>38</v>
      </c>
      <c r="AA8">
        <f>SQRT(AA7/Y3+AA7/Z3)</f>
        <v>0.11145502331533659</v>
      </c>
      <c r="AB8" t="s">
        <v>39</v>
      </c>
      <c r="AC8">
        <f>AA1/AA8</f>
        <v>15.252789416141766</v>
      </c>
      <c r="AE8" t="s">
        <v>38</v>
      </c>
      <c r="AH8">
        <f>SQRT(AH7/AF3+AH7/AG3)</f>
        <v>0.43307113421174748</v>
      </c>
      <c r="AI8" t="s">
        <v>39</v>
      </c>
      <c r="AJ8">
        <f>AH1/AH8</f>
        <v>2.3090894797690584</v>
      </c>
    </row>
    <row r="9" spans="1:36" ht="52.5" thickBot="1" x14ac:dyDescent="0.3">
      <c r="B9" s="2" t="s">
        <v>31</v>
      </c>
      <c r="C9" s="2" t="s">
        <v>32</v>
      </c>
      <c r="L9" s="8" t="s">
        <v>35</v>
      </c>
      <c r="M9" s="8" t="s">
        <v>36</v>
      </c>
    </row>
    <row r="10" spans="1:36" ht="15.75" thickBot="1" x14ac:dyDescent="0.3">
      <c r="B10" s="5">
        <v>9</v>
      </c>
      <c r="C10" s="5">
        <v>11</v>
      </c>
      <c r="L10" s="5">
        <v>90</v>
      </c>
      <c r="M10" s="5">
        <v>4</v>
      </c>
      <c r="R10">
        <v>2</v>
      </c>
      <c r="S10">
        <v>10</v>
      </c>
      <c r="T10">
        <f>(R10-$R1)^2</f>
        <v>1</v>
      </c>
      <c r="U10">
        <f>(S10-S1)^2</f>
        <v>4</v>
      </c>
      <c r="Y10">
        <v>5</v>
      </c>
      <c r="Z10">
        <v>3</v>
      </c>
      <c r="AA10">
        <f>(Y10-2)^2</f>
        <v>9</v>
      </c>
      <c r="AB10">
        <f>(Z10-6)^2</f>
        <v>9</v>
      </c>
    </row>
    <row r="11" spans="1:36" ht="15.75" thickBot="1" x14ac:dyDescent="0.3">
      <c r="B11" s="5">
        <v>5</v>
      </c>
      <c r="C11" s="5">
        <v>10</v>
      </c>
      <c r="L11" s="5">
        <v>28</v>
      </c>
      <c r="M11" s="5">
        <v>120</v>
      </c>
      <c r="R11">
        <v>-3</v>
      </c>
      <c r="S11">
        <v>13</v>
      </c>
      <c r="T11">
        <f>(R11-R1)^2</f>
        <v>36</v>
      </c>
      <c r="U11">
        <f>(S11-S1)^2</f>
        <v>1</v>
      </c>
      <c r="Y11">
        <v>6</v>
      </c>
      <c r="Z11">
        <v>7</v>
      </c>
      <c r="AA11">
        <f t="shared" ref="AA11:AA13" si="0">(Y11-2)^2</f>
        <v>16</v>
      </c>
      <c r="AB11">
        <f t="shared" ref="AB11:AB13" si="1">(Z11-6)^2</f>
        <v>1</v>
      </c>
    </row>
    <row r="12" spans="1:36" ht="15.75" thickBot="1" x14ac:dyDescent="0.3">
      <c r="B12" s="5">
        <v>6</v>
      </c>
      <c r="C12" s="5">
        <v>12</v>
      </c>
      <c r="L12" s="5">
        <v>30</v>
      </c>
      <c r="M12" s="5">
        <v>5</v>
      </c>
      <c r="R12">
        <v>5</v>
      </c>
      <c r="S12">
        <v>15</v>
      </c>
      <c r="T12">
        <f>(R12-$R1)^2</f>
        <v>4</v>
      </c>
      <c r="U12">
        <f>(S12-S1)^2</f>
        <v>9</v>
      </c>
      <c r="Y12">
        <v>1</v>
      </c>
      <c r="Z12">
        <v>8</v>
      </c>
      <c r="AA12">
        <f t="shared" si="0"/>
        <v>1</v>
      </c>
      <c r="AB12">
        <f t="shared" si="1"/>
        <v>4</v>
      </c>
    </row>
    <row r="13" spans="1:36" ht="15.75" thickBot="1" x14ac:dyDescent="0.3">
      <c r="B13" s="5">
        <v>11</v>
      </c>
      <c r="C13" s="5">
        <v>9</v>
      </c>
      <c r="L13" s="5">
        <v>10</v>
      </c>
      <c r="M13" s="5">
        <v>3</v>
      </c>
      <c r="R13">
        <v>4</v>
      </c>
      <c r="S13">
        <v>10</v>
      </c>
      <c r="T13">
        <f>(R13-$R1)^2</f>
        <v>1</v>
      </c>
      <c r="U13">
        <f>(S13-S1)^2</f>
        <v>4</v>
      </c>
      <c r="Y13">
        <v>-4</v>
      </c>
      <c r="AA13">
        <f t="shared" si="0"/>
        <v>36</v>
      </c>
    </row>
    <row r="14" spans="1:36" ht="15.75" thickBot="1" x14ac:dyDescent="0.3">
      <c r="B14" s="5">
        <v>8</v>
      </c>
      <c r="C14" s="5">
        <v>8</v>
      </c>
      <c r="L14" s="5">
        <v>5</v>
      </c>
      <c r="M14" s="5">
        <v>10</v>
      </c>
      <c r="R14">
        <v>7</v>
      </c>
      <c r="T14">
        <f>(R14-$R1)^2</f>
        <v>16</v>
      </c>
      <c r="AA14">
        <f>SUM(AA10:AA13)</f>
        <v>62</v>
      </c>
      <c r="AB14">
        <f>SUM(AB10:AB13)</f>
        <v>14</v>
      </c>
    </row>
    <row r="15" spans="1:36" ht="15.75" thickBot="1" x14ac:dyDescent="0.3">
      <c r="B15" s="5">
        <v>5</v>
      </c>
      <c r="C15" s="5">
        <v>13</v>
      </c>
      <c r="L15" s="5">
        <v>9</v>
      </c>
      <c r="M15" s="5">
        <v>3</v>
      </c>
      <c r="T15">
        <f>SUM(T10:T14)</f>
        <v>58</v>
      </c>
      <c r="U15">
        <f>SUM(U10:U13)</f>
        <v>18</v>
      </c>
    </row>
    <row r="16" spans="1:36" ht="15.75" thickBot="1" x14ac:dyDescent="0.3">
      <c r="B16" s="5">
        <v>7</v>
      </c>
      <c r="C16" s="5">
        <v>14</v>
      </c>
      <c r="L16" s="5">
        <v>60</v>
      </c>
      <c r="M16" s="5">
        <v>5</v>
      </c>
    </row>
    <row r="17" spans="2:13" ht="15.75" thickBot="1" x14ac:dyDescent="0.3">
      <c r="B17" s="5">
        <v>13</v>
      </c>
      <c r="C17" s="5">
        <v>15</v>
      </c>
      <c r="L17" s="2"/>
      <c r="M17" s="5">
        <v>13</v>
      </c>
    </row>
    <row r="18" spans="2:13" ht="15.75" thickBot="1" x14ac:dyDescent="0.3">
      <c r="B18" s="5">
        <v>12</v>
      </c>
      <c r="C18" s="5">
        <v>12</v>
      </c>
      <c r="L18" s="2"/>
      <c r="M18" s="5">
        <v>4</v>
      </c>
    </row>
    <row r="19" spans="2:13" ht="15.75" thickBot="1" x14ac:dyDescent="0.3">
      <c r="B19" s="5">
        <v>13</v>
      </c>
      <c r="C19" s="5">
        <v>11</v>
      </c>
      <c r="L19" s="2"/>
      <c r="M19" s="5">
        <v>10</v>
      </c>
    </row>
    <row r="20" spans="2:13" ht="15.75" thickBot="1" x14ac:dyDescent="0.3">
      <c r="B20" s="5">
        <v>9</v>
      </c>
      <c r="C20" s="5">
        <v>13</v>
      </c>
      <c r="L20" s="2"/>
      <c r="M20" s="5">
        <v>21</v>
      </c>
    </row>
    <row r="21" spans="2:13" ht="15.75" thickBot="1" x14ac:dyDescent="0.3">
      <c r="B21" s="5">
        <v>8</v>
      </c>
      <c r="C21" s="5">
        <v>8</v>
      </c>
    </row>
    <row r="22" spans="2:13" ht="15.75" thickBot="1" x14ac:dyDescent="0.3">
      <c r="B22" s="5">
        <v>10</v>
      </c>
      <c r="C22" s="5">
        <v>9</v>
      </c>
    </row>
    <row r="23" spans="2:13" ht="15.75" thickBot="1" x14ac:dyDescent="0.3">
      <c r="B23" s="5">
        <v>6</v>
      </c>
      <c r="C23" s="5">
        <v>11</v>
      </c>
    </row>
    <row r="24" spans="2:13" ht="15.75" thickBot="1" x14ac:dyDescent="0.3">
      <c r="B24" s="5">
        <v>11</v>
      </c>
      <c r="C24" s="2"/>
    </row>
    <row r="25" spans="2:13" ht="15.75" thickBot="1" x14ac:dyDescent="0.3">
      <c r="B25" s="5">
        <v>9</v>
      </c>
      <c r="C25" s="2"/>
    </row>
    <row r="26" spans="2:13" ht="15.75" thickBot="1" x14ac:dyDescent="0.3">
      <c r="B26" s="5">
        <v>7</v>
      </c>
      <c r="C26" s="2"/>
    </row>
    <row r="27" spans="2:13" ht="15.75" thickBot="1" x14ac:dyDescent="0.3">
      <c r="B27" s="5">
        <v>12</v>
      </c>
      <c r="C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5" sqref="A1:XFD1048576"/>
    </sheetView>
  </sheetViews>
  <sheetFormatPr defaultRowHeight="15" x14ac:dyDescent="0.25"/>
  <cols>
    <col min="1" max="1" width="25.28515625" bestFit="1" customWidth="1"/>
    <col min="2" max="2" width="10.28515625" bestFit="1" customWidth="1"/>
    <col min="3" max="3" width="11.7109375" bestFit="1" customWidth="1"/>
    <col min="4" max="4" width="6.5703125" customWidth="1"/>
  </cols>
  <sheetData>
    <row r="1" spans="1:14" x14ac:dyDescent="0.25">
      <c r="A1" s="16"/>
      <c r="B1" s="16" t="s">
        <v>40</v>
      </c>
      <c r="C1" s="16" t="s">
        <v>41</v>
      </c>
      <c r="D1" s="16"/>
    </row>
    <row r="2" spans="1:14" x14ac:dyDescent="0.25">
      <c r="A2" s="16" t="s">
        <v>48</v>
      </c>
      <c r="B2" s="17">
        <f>AVERAGE(B13:B36)</f>
        <v>14.051125000000001</v>
      </c>
      <c r="C2" s="17">
        <f>AVERAGE(C13:C36)</f>
        <v>22.015916666666669</v>
      </c>
      <c r="D2" s="16"/>
    </row>
    <row r="3" spans="1:14" x14ac:dyDescent="0.25">
      <c r="A3" s="16" t="s">
        <v>49</v>
      </c>
      <c r="B3" s="17">
        <f>_xlfn.STDEV.S(B13:B36)</f>
        <v>3.559357957645187</v>
      </c>
      <c r="C3" s="17">
        <f>_xlfn.STDEV.S(C13:C36)</f>
        <v>4.7970571224691287</v>
      </c>
      <c r="D3" s="16"/>
    </row>
    <row r="4" spans="1:14" x14ac:dyDescent="0.25">
      <c r="A4" s="16" t="s">
        <v>21</v>
      </c>
      <c r="B4" s="16">
        <v>25</v>
      </c>
      <c r="C4" s="16">
        <v>25</v>
      </c>
      <c r="D4" s="16"/>
    </row>
    <row r="5" spans="1:14" x14ac:dyDescent="0.25">
      <c r="A5" s="16" t="s">
        <v>46</v>
      </c>
      <c r="B5" s="16"/>
      <c r="C5" s="16"/>
      <c r="D5" s="16">
        <f>(D37+E37)/(B4+C4-2)</f>
        <v>17.097043342881946</v>
      </c>
    </row>
    <row r="6" spans="1:14" x14ac:dyDescent="0.25">
      <c r="A6" s="16" t="s">
        <v>38</v>
      </c>
      <c r="B6" s="16"/>
      <c r="C6" s="16"/>
      <c r="D6" s="16">
        <f>SQRT(D5/B4+D5/C4)</f>
        <v>1.1695142014659572</v>
      </c>
    </row>
    <row r="7" spans="1:14" x14ac:dyDescent="0.25">
      <c r="A7" s="16" t="s">
        <v>39</v>
      </c>
      <c r="B7" s="16"/>
      <c r="C7" s="16"/>
      <c r="D7" s="16">
        <f>(B2-C2)/D6</f>
        <v>-6.81034198360567</v>
      </c>
    </row>
    <row r="8" spans="1:14" x14ac:dyDescent="0.25">
      <c r="A8" s="16" t="s">
        <v>47</v>
      </c>
      <c r="B8" s="16"/>
      <c r="C8" s="16"/>
      <c r="D8" s="16">
        <v>2.069</v>
      </c>
    </row>
    <row r="12" spans="1:14" x14ac:dyDescent="0.25">
      <c r="B12" t="s">
        <v>40</v>
      </c>
      <c r="C12" t="s">
        <v>41</v>
      </c>
      <c r="D12" t="s">
        <v>45</v>
      </c>
    </row>
    <row r="13" spans="1:14" x14ac:dyDescent="0.25">
      <c r="B13">
        <v>12.079000000000001</v>
      </c>
      <c r="C13">
        <v>15.686999999999999</v>
      </c>
      <c r="D13">
        <f>(B13-$B$2)^2</f>
        <v>3.8892770156250007</v>
      </c>
      <c r="E13">
        <f>(C13-$C$2)^2</f>
        <v>40.055186173611155</v>
      </c>
    </row>
    <row r="14" spans="1:14" ht="15.75" thickBot="1" x14ac:dyDescent="0.3">
      <c r="B14">
        <v>16.791</v>
      </c>
      <c r="C14">
        <v>17.393999999999998</v>
      </c>
      <c r="D14">
        <f t="shared" ref="D14:D36" si="0">(B14-$B$2)^2</f>
        <v>7.5069150156249975</v>
      </c>
      <c r="E14">
        <f t="shared" ref="E14:E36" si="1">(C14-$C$2)^2</f>
        <v>21.362113673611152</v>
      </c>
    </row>
    <row r="15" spans="1:14" x14ac:dyDescent="0.25">
      <c r="B15">
        <v>9.5640000000000001</v>
      </c>
      <c r="C15">
        <v>17.425000000000001</v>
      </c>
      <c r="D15">
        <f t="shared" si="0"/>
        <v>20.134290765625007</v>
      </c>
      <c r="E15">
        <f t="shared" si="1"/>
        <v>21.076515840277796</v>
      </c>
      <c r="I15" s="11"/>
      <c r="J15" s="11" t="s">
        <v>42</v>
      </c>
      <c r="K15" s="11" t="s">
        <v>44</v>
      </c>
      <c r="L15" s="11"/>
      <c r="M15" s="11"/>
      <c r="N15" s="11"/>
    </row>
    <row r="16" spans="1:14" x14ac:dyDescent="0.25">
      <c r="B16">
        <v>8.6300000000000008</v>
      </c>
      <c r="C16">
        <v>17.510000000000002</v>
      </c>
      <c r="D16">
        <f t="shared" si="0"/>
        <v>29.388596265625001</v>
      </c>
      <c r="E16">
        <f t="shared" si="1"/>
        <v>20.303285006944453</v>
      </c>
      <c r="I16" s="12"/>
      <c r="J16" s="12">
        <v>8</v>
      </c>
      <c r="K16" s="9">
        <v>0</v>
      </c>
      <c r="L16" s="12"/>
      <c r="M16" s="9"/>
      <c r="N16" s="13"/>
    </row>
    <row r="17" spans="2:14" x14ac:dyDescent="0.25">
      <c r="B17">
        <v>14.669</v>
      </c>
      <c r="C17">
        <v>17.96</v>
      </c>
      <c r="D17">
        <f t="shared" si="0"/>
        <v>0.38176951562499967</v>
      </c>
      <c r="E17">
        <f t="shared" si="1"/>
        <v>16.450460006944457</v>
      </c>
      <c r="I17" s="12"/>
      <c r="J17" s="12">
        <v>12</v>
      </c>
      <c r="K17" s="9">
        <v>6</v>
      </c>
      <c r="L17" s="12"/>
      <c r="M17" s="9"/>
      <c r="N17" s="13"/>
    </row>
    <row r="18" spans="2:14" x14ac:dyDescent="0.25">
      <c r="B18">
        <v>12.238</v>
      </c>
      <c r="C18">
        <v>18.643999999999998</v>
      </c>
      <c r="D18">
        <f t="shared" si="0"/>
        <v>3.2874222656250045</v>
      </c>
      <c r="E18">
        <f t="shared" si="1"/>
        <v>11.369822006944473</v>
      </c>
      <c r="I18" s="12"/>
      <c r="J18" s="12">
        <v>16</v>
      </c>
      <c r="K18" s="9">
        <v>11</v>
      </c>
      <c r="L18" s="12"/>
      <c r="M18" s="9"/>
      <c r="N18" s="13"/>
    </row>
    <row r="19" spans="2:14" x14ac:dyDescent="0.25">
      <c r="B19">
        <v>14.692</v>
      </c>
      <c r="C19">
        <v>18.741</v>
      </c>
      <c r="D19">
        <f t="shared" si="0"/>
        <v>0.41072076562499926</v>
      </c>
      <c r="E19">
        <f t="shared" si="1"/>
        <v>10.72507917361113</v>
      </c>
      <c r="I19" s="12"/>
      <c r="J19" s="12">
        <v>20</v>
      </c>
      <c r="K19" s="9">
        <v>6</v>
      </c>
      <c r="L19" s="12"/>
      <c r="M19" s="9"/>
      <c r="N19" s="13"/>
    </row>
    <row r="20" spans="2:14" ht="15.75" thickBot="1" x14ac:dyDescent="0.3">
      <c r="B20">
        <v>8.9870000000000001</v>
      </c>
      <c r="C20">
        <v>19.277999999999999</v>
      </c>
      <c r="D20">
        <f t="shared" si="0"/>
        <v>25.645362015625008</v>
      </c>
      <c r="E20">
        <f t="shared" si="1"/>
        <v>7.4961876736111321</v>
      </c>
      <c r="H20">
        <v>8</v>
      </c>
      <c r="I20" s="12"/>
      <c r="J20" s="12">
        <v>24</v>
      </c>
      <c r="K20" s="9">
        <v>1</v>
      </c>
      <c r="L20" s="15"/>
      <c r="M20" s="10"/>
      <c r="N20" s="14"/>
    </row>
    <row r="21" spans="2:14" ht="15.75" thickBot="1" x14ac:dyDescent="0.3">
      <c r="B21">
        <v>9.4009999999999998</v>
      </c>
      <c r="C21">
        <v>20.329999999999998</v>
      </c>
      <c r="D21">
        <f t="shared" si="0"/>
        <v>21.623662515625011</v>
      </c>
      <c r="E21">
        <f t="shared" si="1"/>
        <v>2.8423150069444589</v>
      </c>
      <c r="H21">
        <v>12</v>
      </c>
      <c r="I21" s="12"/>
      <c r="J21" s="10" t="s">
        <v>43</v>
      </c>
      <c r="K21" s="10">
        <v>0</v>
      </c>
    </row>
    <row r="22" spans="2:14" ht="15.75" thickBot="1" x14ac:dyDescent="0.3">
      <c r="B22">
        <v>14.48</v>
      </c>
      <c r="C22">
        <v>20.428999999999998</v>
      </c>
      <c r="D22">
        <f t="shared" si="0"/>
        <v>0.18393376562499972</v>
      </c>
      <c r="E22">
        <f t="shared" si="1"/>
        <v>2.5183045069444576</v>
      </c>
      <c r="H22">
        <v>16</v>
      </c>
      <c r="I22" s="10"/>
      <c r="J22" s="10"/>
    </row>
    <row r="23" spans="2:14" x14ac:dyDescent="0.25">
      <c r="B23">
        <v>22.327999999999999</v>
      </c>
      <c r="C23">
        <v>20.762</v>
      </c>
      <c r="D23">
        <f t="shared" si="0"/>
        <v>68.506659765624974</v>
      </c>
      <c r="E23">
        <f t="shared" si="1"/>
        <v>1.5723070069444498</v>
      </c>
      <c r="H23">
        <v>20</v>
      </c>
    </row>
    <row r="24" spans="2:14" x14ac:dyDescent="0.25">
      <c r="B24">
        <v>15.298</v>
      </c>
      <c r="C24">
        <v>20.878</v>
      </c>
      <c r="D24">
        <f t="shared" si="0"/>
        <v>1.5546972656249982</v>
      </c>
      <c r="E24">
        <f t="shared" si="1"/>
        <v>1.2948543402777835</v>
      </c>
      <c r="H24">
        <v>24</v>
      </c>
    </row>
    <row r="25" spans="2:14" x14ac:dyDescent="0.25">
      <c r="B25">
        <v>15.073</v>
      </c>
      <c r="C25">
        <v>21.157</v>
      </c>
      <c r="D25">
        <f t="shared" si="0"/>
        <v>1.0442285156249993</v>
      </c>
      <c r="E25">
        <f t="shared" si="1"/>
        <v>0.73773784027778211</v>
      </c>
    </row>
    <row r="26" spans="2:14" x14ac:dyDescent="0.25">
      <c r="B26">
        <v>16.928999999999998</v>
      </c>
      <c r="C26">
        <v>21.213999999999999</v>
      </c>
      <c r="D26">
        <f t="shared" si="0"/>
        <v>8.2821645156249861</v>
      </c>
      <c r="E26">
        <f t="shared" si="1"/>
        <v>0.64307034027778409</v>
      </c>
    </row>
    <row r="27" spans="2:14" x14ac:dyDescent="0.25">
      <c r="B27">
        <v>18.2</v>
      </c>
      <c r="C27">
        <v>22.058</v>
      </c>
      <c r="D27">
        <f t="shared" si="0"/>
        <v>17.213163765624987</v>
      </c>
      <c r="E27">
        <f t="shared" si="1"/>
        <v>1.7710069444442133E-3</v>
      </c>
      <c r="H27">
        <v>16</v>
      </c>
    </row>
    <row r="28" spans="2:14" ht="15.75" thickBot="1" x14ac:dyDescent="0.3">
      <c r="B28">
        <v>12.13</v>
      </c>
      <c r="C28">
        <v>22.158000000000001</v>
      </c>
      <c r="D28">
        <f t="shared" si="0"/>
        <v>3.6907212656249997</v>
      </c>
      <c r="E28">
        <f t="shared" si="1"/>
        <v>2.0187673611110735E-2</v>
      </c>
      <c r="H28">
        <v>20</v>
      </c>
    </row>
    <row r="29" spans="2:14" x14ac:dyDescent="0.25">
      <c r="B29">
        <v>18.495000000000001</v>
      </c>
      <c r="C29">
        <v>22.803000000000001</v>
      </c>
      <c r="D29">
        <f t="shared" si="0"/>
        <v>19.748025015625004</v>
      </c>
      <c r="E29">
        <f t="shared" si="1"/>
        <v>0.61950017361110832</v>
      </c>
      <c r="H29">
        <v>24</v>
      </c>
      <c r="J29" s="11" t="s">
        <v>42</v>
      </c>
      <c r="K29" s="11" t="s">
        <v>44</v>
      </c>
    </row>
    <row r="30" spans="2:14" x14ac:dyDescent="0.25">
      <c r="B30">
        <v>10.638999999999999</v>
      </c>
      <c r="C30">
        <v>23.893999999999998</v>
      </c>
      <c r="D30">
        <f t="shared" si="0"/>
        <v>11.642597015625009</v>
      </c>
      <c r="E30">
        <f t="shared" si="1"/>
        <v>3.5271970069444287</v>
      </c>
      <c r="H30">
        <v>28</v>
      </c>
      <c r="J30" s="12">
        <v>16</v>
      </c>
      <c r="K30" s="9">
        <v>1</v>
      </c>
    </row>
    <row r="31" spans="2:14" x14ac:dyDescent="0.25">
      <c r="B31">
        <v>11.343999999999999</v>
      </c>
      <c r="C31">
        <v>24.524000000000001</v>
      </c>
      <c r="D31">
        <f t="shared" si="0"/>
        <v>7.3285257656250069</v>
      </c>
      <c r="E31">
        <f t="shared" si="1"/>
        <v>6.290482006944436</v>
      </c>
      <c r="H31">
        <v>32</v>
      </c>
      <c r="J31" s="12">
        <v>20</v>
      </c>
      <c r="K31" s="9">
        <v>7</v>
      </c>
    </row>
    <row r="32" spans="2:14" x14ac:dyDescent="0.25">
      <c r="B32">
        <v>12.369</v>
      </c>
      <c r="C32">
        <v>24.571999999999999</v>
      </c>
      <c r="D32">
        <f t="shared" si="0"/>
        <v>2.8295445156250034</v>
      </c>
      <c r="E32">
        <f t="shared" si="1"/>
        <v>6.5335620069444271</v>
      </c>
      <c r="H32">
        <v>36</v>
      </c>
      <c r="J32" s="12">
        <v>24</v>
      </c>
      <c r="K32" s="9">
        <v>10</v>
      </c>
    </row>
    <row r="33" spans="2:11" x14ac:dyDescent="0.25">
      <c r="B33">
        <v>12.944000000000001</v>
      </c>
      <c r="C33">
        <v>25.138999999999999</v>
      </c>
      <c r="D33">
        <f t="shared" si="0"/>
        <v>1.2257257656249998</v>
      </c>
      <c r="E33">
        <f t="shared" si="1"/>
        <v>9.7536495069444236</v>
      </c>
      <c r="J33" s="12">
        <v>28</v>
      </c>
      <c r="K33" s="9">
        <v>4</v>
      </c>
    </row>
    <row r="34" spans="2:11" x14ac:dyDescent="0.25">
      <c r="B34">
        <v>14.233000000000001</v>
      </c>
      <c r="C34">
        <v>26.282</v>
      </c>
      <c r="D34">
        <f t="shared" si="0"/>
        <v>3.3078515624999923E-2</v>
      </c>
      <c r="E34">
        <f t="shared" si="1"/>
        <v>18.199467006944424</v>
      </c>
      <c r="J34" s="12">
        <v>32</v>
      </c>
      <c r="K34" s="9">
        <v>0</v>
      </c>
    </row>
    <row r="35" spans="2:11" x14ac:dyDescent="0.25">
      <c r="B35">
        <v>19.71</v>
      </c>
      <c r="C35">
        <v>34.287999999999997</v>
      </c>
      <c r="D35">
        <f t="shared" si="0"/>
        <v>32.022866265624998</v>
      </c>
      <c r="E35">
        <f t="shared" si="1"/>
        <v>150.60402934027763</v>
      </c>
      <c r="J35" s="12">
        <v>36</v>
      </c>
      <c r="K35" s="9">
        <v>2</v>
      </c>
    </row>
    <row r="36" spans="2:11" ht="15.75" thickBot="1" x14ac:dyDescent="0.3">
      <c r="B36">
        <v>16.004000000000001</v>
      </c>
      <c r="C36">
        <v>35.255000000000003</v>
      </c>
      <c r="D36">
        <f t="shared" si="0"/>
        <v>3.8137207656250021</v>
      </c>
      <c r="E36">
        <f t="shared" si="1"/>
        <v>175.27332750694444</v>
      </c>
      <c r="J36" s="10" t="s">
        <v>43</v>
      </c>
      <c r="K36" s="10">
        <v>0</v>
      </c>
    </row>
    <row r="37" spans="2:11" x14ac:dyDescent="0.25">
      <c r="D37">
        <f>SUM(D13:D36)</f>
        <v>291.38766862500006</v>
      </c>
      <c r="E37">
        <f>SUM(E13:E36)</f>
        <v>529.27041183333336</v>
      </c>
    </row>
  </sheetData>
  <sortState ref="J19:J24">
    <sortCondition ref="J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Saisandeep sanka</dc:creator>
  <cp:lastModifiedBy>Saisandeep sanka</cp:lastModifiedBy>
  <dcterms:created xsi:type="dcterms:W3CDTF">2017-10-23T13:58:07Z</dcterms:created>
  <dcterms:modified xsi:type="dcterms:W3CDTF">2017-11-03T13:54:44Z</dcterms:modified>
</cp:coreProperties>
</file>