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Downloads/Workshop-Videos/"/>
    </mc:Choice>
  </mc:AlternateContent>
  <xr:revisionPtr revIDLastSave="0" documentId="13_ncr:1_{D81C1C08-A362-6B49-978C-32087E322F17}" xr6:coauthVersionLast="47" xr6:coauthVersionMax="47" xr10:uidLastSave="{00000000-0000-0000-0000-000000000000}"/>
  <bookViews>
    <workbookView xWindow="0" yWindow="0" windowWidth="33600" windowHeight="21000" activeTab="3" xr2:uid="{AA1EE9CD-DB99-4DA3-B365-D0222FC53F36}"/>
  </bookViews>
  <sheets>
    <sheet name="Answer Report 1" sheetId="2" r:id="rId1"/>
    <sheet name="Answer Report 2" sheetId="3" r:id="rId2"/>
    <sheet name="Sheet1" sheetId="1" r:id="rId3"/>
    <sheet name="Sheet2" sheetId="4" r:id="rId4"/>
  </sheets>
  <definedNames>
    <definedName name="solver_adj" localSheetId="2" hidden="1">Sheet1!$C$22:$G$22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Sheet1!$H$34</definedName>
    <definedName name="solver_lhs10" localSheetId="2" hidden="1">Sheet1!$H$43</definedName>
    <definedName name="solver_lhs11" localSheetId="2" hidden="1">Sheet1!$H$44</definedName>
    <definedName name="solver_lhs12" localSheetId="2" hidden="1">Sheet1!$H$45</definedName>
    <definedName name="solver_lhs13" localSheetId="2" hidden="1">Sheet1!$H$46</definedName>
    <definedName name="solver_lhs14" localSheetId="2" hidden="1">Sheet1!$H$47</definedName>
    <definedName name="solver_lhs2" localSheetId="2" hidden="1">Sheet1!$H$35</definedName>
    <definedName name="solver_lhs3" localSheetId="2" hidden="1">Sheet1!$H$36</definedName>
    <definedName name="solver_lhs4" localSheetId="2" hidden="1">Sheet1!$H$37</definedName>
    <definedName name="solver_lhs5" localSheetId="2" hidden="1">Sheet1!$H$38</definedName>
    <definedName name="solver_lhs6" localSheetId="2" hidden="1">Sheet1!$H$39</definedName>
    <definedName name="solver_lhs7" localSheetId="2" hidden="1">Sheet1!$H$40</definedName>
    <definedName name="solver_lhs8" localSheetId="2" hidden="1">Sheet1!$H$41</definedName>
    <definedName name="solver_lhs9" localSheetId="2" hidden="1">Sheet1!$H$42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14</definedName>
    <definedName name="solver_nwt" localSheetId="2" hidden="1">1</definedName>
    <definedName name="solver_opt" localSheetId="2" hidden="1">Sheet1!$C$29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10" localSheetId="2" hidden="1">1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hs1" localSheetId="2" hidden="1">Sheet1!$J$34</definedName>
    <definedName name="solver_rhs10" localSheetId="2" hidden="1">Sheet1!$J$43</definedName>
    <definedName name="solver_rhs11" localSheetId="2" hidden="1">Sheet1!$J$44</definedName>
    <definedName name="solver_rhs12" localSheetId="2" hidden="1">Sheet1!$J$45</definedName>
    <definedName name="solver_rhs13" localSheetId="2" hidden="1">Sheet1!$J$46</definedName>
    <definedName name="solver_rhs14" localSheetId="2" hidden="1">Sheet1!$J$47</definedName>
    <definedName name="solver_rhs2" localSheetId="2" hidden="1">Sheet1!$J$35</definedName>
    <definedName name="solver_rhs3" localSheetId="2" hidden="1">Sheet1!$J$36</definedName>
    <definedName name="solver_rhs4" localSheetId="2" hidden="1">Sheet1!$J$37</definedName>
    <definedName name="solver_rhs5" localSheetId="2" hidden="1">Sheet1!$J$38</definedName>
    <definedName name="solver_rhs6" localSheetId="2" hidden="1">Sheet1!$J$39</definedName>
    <definedName name="solver_rhs7" localSheetId="2" hidden="1">Sheet1!$J$40</definedName>
    <definedName name="solver_rhs8" localSheetId="2" hidden="1">Sheet1!$J$41</definedName>
    <definedName name="solver_rhs9" localSheetId="2" hidden="1">Sheet1!$J$42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B2" i="4"/>
  <c r="G26" i="1"/>
  <c r="F26" i="1"/>
  <c r="E26" i="1"/>
  <c r="D26" i="1"/>
  <c r="C26" i="1"/>
  <c r="J34" i="1"/>
  <c r="C27" i="1"/>
  <c r="C33" i="1" s="1"/>
  <c r="J47" i="1"/>
  <c r="J46" i="1"/>
  <c r="J45" i="1"/>
  <c r="J44" i="1"/>
  <c r="J43" i="1"/>
  <c r="G27" i="1"/>
  <c r="G33" i="1" s="1"/>
  <c r="F27" i="1"/>
  <c r="F33" i="1" s="1"/>
  <c r="E27" i="1"/>
  <c r="E33" i="1" s="1"/>
  <c r="D27" i="1"/>
  <c r="D33" i="1" s="1"/>
  <c r="H42" i="1"/>
  <c r="H41" i="1"/>
  <c r="H40" i="1"/>
  <c r="H39" i="1"/>
  <c r="H38" i="1"/>
  <c r="H37" i="1"/>
  <c r="H36" i="1"/>
  <c r="J35" i="1"/>
  <c r="D34" i="1"/>
  <c r="H44" i="1" s="1"/>
  <c r="E34" i="1"/>
  <c r="H45" i="1" s="1"/>
  <c r="F34" i="1"/>
  <c r="H46" i="1" s="1"/>
  <c r="G34" i="1"/>
  <c r="H47" i="1" s="1"/>
  <c r="C34" i="1"/>
  <c r="H43" i="1" s="1"/>
  <c r="E7" i="1"/>
  <c r="D7" i="1"/>
  <c r="C7" i="1"/>
  <c r="J37" i="1"/>
  <c r="J36" i="1"/>
  <c r="H34" i="1" l="1"/>
  <c r="H35" i="1"/>
  <c r="C29" i="1" l="1"/>
</calcChain>
</file>

<file path=xl/sharedStrings.xml><?xml version="1.0" encoding="utf-8"?>
<sst xmlns="http://schemas.openxmlformats.org/spreadsheetml/2006/main" count="257" uniqueCount="125">
  <si>
    <t>AUM AMRITESWARYAI NAMAHA</t>
  </si>
  <si>
    <t>Constants</t>
  </si>
  <si>
    <t>Decision Variables</t>
  </si>
  <si>
    <t>Constraints</t>
  </si>
  <si>
    <t>&gt;=</t>
  </si>
  <si>
    <t>&lt;=</t>
  </si>
  <si>
    <t>Prosumer1</t>
  </si>
  <si>
    <t>Prosumer2</t>
  </si>
  <si>
    <t>Prosumer3</t>
  </si>
  <si>
    <t>Prosumer4</t>
  </si>
  <si>
    <t>Prosumer5</t>
  </si>
  <si>
    <t>NTc-&gt; Tarriff from all consumers</t>
  </si>
  <si>
    <t>Pi-&gt; Power export from prosumers before outage</t>
  </si>
  <si>
    <t>Prosumer 1</t>
  </si>
  <si>
    <t>Prosumer 2</t>
  </si>
  <si>
    <t>Prosumer 3</t>
  </si>
  <si>
    <t>Prosumer 4</t>
  </si>
  <si>
    <t>Prosumer 5</t>
  </si>
  <si>
    <t>NTp-&gt;New total tariff to prosumers</t>
  </si>
  <si>
    <t>Individual requested power value</t>
  </si>
  <si>
    <t>Individual tariff to prosumers</t>
  </si>
  <si>
    <t>Cj-&gt;Power import by consumers</t>
  </si>
  <si>
    <t>Consumer1</t>
  </si>
  <si>
    <t>Consumer2</t>
  </si>
  <si>
    <t>Consumer3</t>
  </si>
  <si>
    <t>Tariff Slabs for Consumers</t>
  </si>
  <si>
    <t>0 - 50</t>
  </si>
  <si>
    <t>51 - 100</t>
  </si>
  <si>
    <t>101 - 150</t>
  </si>
  <si>
    <t>151 - 200</t>
  </si>
  <si>
    <t>201 - 251</t>
  </si>
  <si>
    <t>0 - 300</t>
  </si>
  <si>
    <t>0-350</t>
  </si>
  <si>
    <t>0 - 400</t>
  </si>
  <si>
    <t>0 - 500</t>
  </si>
  <si>
    <t>&gt;500</t>
  </si>
  <si>
    <t xml:space="preserve">delta i -&gt;Increased/requested power value </t>
  </si>
  <si>
    <t>BTp-&gt; Base Tariff for prosumers (INR)</t>
  </si>
  <si>
    <t>Objective Function (MIN)</t>
  </si>
  <si>
    <t>NTp</t>
  </si>
  <si>
    <t>NTP&lt;=NTC</t>
  </si>
  <si>
    <t>Pi+delta i</t>
  </si>
  <si>
    <t>pi+delta i&gt;=cj</t>
  </si>
  <si>
    <t>Total power generation of each prosumers-&gt;Gpi</t>
  </si>
  <si>
    <t>Generator constraints</t>
  </si>
  <si>
    <t>Microsoft Excel 16.0 Answer Report</t>
  </si>
  <si>
    <t>Worksheet: [FLIR-Blockchain Optimization.xlsx]Sheet1</t>
  </si>
  <si>
    <t>Report Created: 22-07-2022 16:14:23</t>
  </si>
  <si>
    <t>Result: Solver found a solution.  All Constraints and optimality conditions are satisfied.</t>
  </si>
  <si>
    <t>Solver Engine</t>
  </si>
  <si>
    <t>Engine: GRG Nonlinear</t>
  </si>
  <si>
    <t>Solution Time: 0.016 Seconds.</t>
  </si>
  <si>
    <t>Iterations: 0 Subproblems: 0</t>
  </si>
  <si>
    <t>Solver Options</t>
  </si>
  <si>
    <t>Max Time Unlimited,  Iterations Unlimited, Precision 0.000001</t>
  </si>
  <si>
    <t xml:space="preserve"> Convergence 0.0001, Population Size 0, Random Seed 0, Derivatives Forward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</si>
  <si>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</si>
  <si>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</si>
  <si>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</si>
  <si>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</si>
  <si>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</si>
  <si>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</si>
  <si>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</si>
  <si>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</si>
  <si>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</si>
  <si>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</si>
  <si>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</si>
  <si>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</si>
  <si>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$C$29</t>
  </si>
  <si>
    <t>NTp-&gt;New total tariff to prosumers Prosumer 1</t>
  </si>
  <si>
    <t>$C$22</t>
  </si>
  <si>
    <t>delta i -&gt;Increased/requested power value  Prosumer1</t>
  </si>
  <si>
    <t>Contin</t>
  </si>
  <si>
    <t>$D$22</t>
  </si>
  <si>
    <t>delta i -&gt;Increased/requested power value  Prosumer2</t>
  </si>
  <si>
    <t>$E$22</t>
  </si>
  <si>
    <t>delta i -&gt;Increased/requested power value  Prosumer3</t>
  </si>
  <si>
    <t>$F$22</t>
  </si>
  <si>
    <t>delta i -&gt;Increased/requested power value  Prosumer4</t>
  </si>
  <si>
    <t>$G$22</t>
  </si>
  <si>
    <t>delta i -&gt;Increased/requested power value  Prosumer5</t>
  </si>
  <si>
    <t>$H$34</t>
  </si>
  <si>
    <t>$H$34&lt;=$J$34</t>
  </si>
  <si>
    <t>Not Binding</t>
  </si>
  <si>
    <t>$H$35</t>
  </si>
  <si>
    <t>$H$35&gt;=$J$35</t>
  </si>
  <si>
    <t>Binding</t>
  </si>
  <si>
    <t>$H$36</t>
  </si>
  <si>
    <t>$H$36&gt;=$J$36</t>
  </si>
  <si>
    <t>$H$37</t>
  </si>
  <si>
    <t>$H$37&gt;=$J$37</t>
  </si>
  <si>
    <t>$H$38</t>
  </si>
  <si>
    <t>$H$38&gt;=$J$38</t>
  </si>
  <si>
    <t>$H$39</t>
  </si>
  <si>
    <t>$H$39&gt;=$J$39</t>
  </si>
  <si>
    <t>$H$40</t>
  </si>
  <si>
    <t>$H$40&gt;=$J$40</t>
  </si>
  <si>
    <t>$H$41</t>
  </si>
  <si>
    <t>$H$41&gt;=$J$41</t>
  </si>
  <si>
    <t>$H$42</t>
  </si>
  <si>
    <t>$H$42&gt;=$J$42</t>
  </si>
  <si>
    <t>$H$43</t>
  </si>
  <si>
    <t>$H$43&lt;=$J$43</t>
  </si>
  <si>
    <t>$H$44</t>
  </si>
  <si>
    <t>$H$44&lt;=$J$44</t>
  </si>
  <si>
    <t>$H$45</t>
  </si>
  <si>
    <t>$H$45&lt;=$J$45</t>
  </si>
  <si>
    <t>$H$46</t>
  </si>
  <si>
    <t>$H$46&lt;=$J$46</t>
  </si>
  <si>
    <t>$H$47</t>
  </si>
  <si>
    <t>$H$47&lt;=$J$47</t>
  </si>
  <si>
    <t>Report Created: 22-07-2022 17:06:56</t>
  </si>
  <si>
    <t>Solution Time: 0.015 Seconds.</t>
  </si>
  <si>
    <t>Iterations: 6 Subproblems: 0</t>
  </si>
  <si>
    <t>Objective Cell (Max)</t>
  </si>
  <si>
    <t>MAX</t>
  </si>
  <si>
    <t>MIN</t>
  </si>
  <si>
    <t>Obj</t>
  </si>
  <si>
    <t xml:space="preserve">Need to find </t>
  </si>
  <si>
    <t>P1</t>
  </si>
  <si>
    <t>P2</t>
  </si>
  <si>
    <t>P3</t>
  </si>
  <si>
    <t>P4</t>
  </si>
  <si>
    <t>P5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</si>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</sst>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CE5C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Fill="1" applyBorder="1"/>
    <xf numFmtId="0" fontId="3" fillId="8" borderId="5" xfId="0" applyFont="1" applyFill="1" applyBorder="1" applyAlignment="1">
      <alignment wrapText="1"/>
    </xf>
    <xf numFmtId="0" fontId="3" fillId="8" borderId="6" xfId="0" applyFont="1" applyFill="1" applyBorder="1" applyAlignment="1">
      <alignment horizontal="right" wrapText="1"/>
    </xf>
    <xf numFmtId="0" fontId="0" fillId="0" borderId="1" xfId="0" applyBorder="1"/>
    <xf numFmtId="0" fontId="1" fillId="0" borderId="0" xfId="0" applyFont="1"/>
    <xf numFmtId="0" fontId="0" fillId="0" borderId="8" xfId="0" applyFill="1" applyBorder="1" applyAlignment="1"/>
    <xf numFmtId="0" fontId="4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5569-4EFF-4CF3-9333-CEBE8EAED73E}">
  <dimension ref="A1:G43"/>
  <sheetViews>
    <sheetView showGridLines="0" topLeftCell="A12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46" bestFit="1" customWidth="1"/>
    <col min="4" max="4" width="12.6640625" bestFit="1" customWidth="1"/>
    <col min="5" max="5" width="12.83203125" bestFit="1" customWidth="1"/>
    <col min="6" max="6" width="10.5" bestFit="1" customWidth="1"/>
    <col min="7" max="7" width="12" bestFit="1" customWidth="1"/>
  </cols>
  <sheetData>
    <row r="1" spans="1:5" x14ac:dyDescent="0.2">
      <c r="A1" s="15" t="s">
        <v>45</v>
      </c>
    </row>
    <row r="2" spans="1:5" x14ac:dyDescent="0.2">
      <c r="A2" s="15" t="s">
        <v>46</v>
      </c>
    </row>
    <row r="3" spans="1:5" x14ac:dyDescent="0.2">
      <c r="A3" s="15" t="s">
        <v>47</v>
      </c>
    </row>
    <row r="4" spans="1:5" x14ac:dyDescent="0.2">
      <c r="A4" s="15" t="s">
        <v>48</v>
      </c>
    </row>
    <row r="5" spans="1:5" x14ac:dyDescent="0.2">
      <c r="A5" s="15" t="s">
        <v>49</v>
      </c>
    </row>
    <row r="6" spans="1:5" x14ac:dyDescent="0.2">
      <c r="A6" s="15"/>
      <c r="B6" t="s">
        <v>50</v>
      </c>
    </row>
    <row r="7" spans="1:5" x14ac:dyDescent="0.2">
      <c r="A7" s="15"/>
      <c r="B7" t="s">
        <v>51</v>
      </c>
    </row>
    <row r="8" spans="1:5" x14ac:dyDescent="0.2">
      <c r="A8" s="15"/>
      <c r="B8" t="s">
        <v>52</v>
      </c>
    </row>
    <row r="9" spans="1:5" x14ac:dyDescent="0.2">
      <c r="A9" s="15" t="s">
        <v>53</v>
      </c>
    </row>
    <row r="10" spans="1:5" x14ac:dyDescent="0.2">
      <c r="B10" t="s">
        <v>54</v>
      </c>
    </row>
    <row r="11" spans="1:5" x14ac:dyDescent="0.2">
      <c r="B11" t="s">
        <v>55</v>
      </c>
    </row>
    <row r="12" spans="1:5" x14ac:dyDescent="0.2">
      <c r="B12" t="s">
        <v>56</v>
      </c>
    </row>
    <row r="14" spans="1:5" ht="16" thickBot="1" x14ac:dyDescent="0.25">
      <c r="A14" t="s">
        <v>57</v>
      </c>
    </row>
    <row r="15" spans="1:5" ht="16" thickBot="1" x14ac:dyDescent="0.25">
      <c r="B15" s="17" t="s">
        <v>58</v>
      </c>
      <c r="C15" s="17" t="s">
        <v>59</v>
      </c>
      <c r="D15" s="17" t="s">
        <v>60</v>
      </c>
      <c r="E15" s="17" t="s">
        <v>61</v>
      </c>
    </row>
    <row r="16" spans="1:5" ht="16" thickBot="1" x14ac:dyDescent="0.25">
      <c r="B16" s="16" t="s">
        <v>68</v>
      </c>
      <c r="C16" s="16" t="s">
        <v>69</v>
      </c>
      <c r="D16" s="19">
        <v>1357.9120836872362</v>
      </c>
      <c r="E16" s="19">
        <v>1357.9120836872362</v>
      </c>
    </row>
    <row r="19" spans="1:7" ht="16" thickBot="1" x14ac:dyDescent="0.25">
      <c r="A19" t="s">
        <v>62</v>
      </c>
    </row>
    <row r="20" spans="1:7" ht="16" thickBot="1" x14ac:dyDescent="0.25">
      <c r="B20" s="17" t="s">
        <v>58</v>
      </c>
      <c r="C20" s="17" t="s">
        <v>59</v>
      </c>
      <c r="D20" s="17" t="s">
        <v>60</v>
      </c>
      <c r="E20" s="17" t="s">
        <v>61</v>
      </c>
      <c r="F20" s="17" t="s">
        <v>63</v>
      </c>
    </row>
    <row r="21" spans="1:7" x14ac:dyDescent="0.2">
      <c r="B21" s="18" t="s">
        <v>70</v>
      </c>
      <c r="C21" s="18" t="s">
        <v>71</v>
      </c>
      <c r="D21" s="20">
        <v>4.9999999999999973</v>
      </c>
      <c r="E21" s="20">
        <v>4.9999999999999973</v>
      </c>
      <c r="F21" s="18" t="s">
        <v>72</v>
      </c>
    </row>
    <row r="22" spans="1:7" x14ac:dyDescent="0.2">
      <c r="B22" s="18" t="s">
        <v>73</v>
      </c>
      <c r="C22" s="18" t="s">
        <v>74</v>
      </c>
      <c r="D22" s="20">
        <v>9.9999999999999911</v>
      </c>
      <c r="E22" s="20">
        <v>9.9999999999999911</v>
      </c>
      <c r="F22" s="18" t="s">
        <v>72</v>
      </c>
    </row>
    <row r="23" spans="1:7" x14ac:dyDescent="0.2">
      <c r="B23" s="18" t="s">
        <v>75</v>
      </c>
      <c r="C23" s="18" t="s">
        <v>76</v>
      </c>
      <c r="D23" s="20">
        <v>29.999999000000081</v>
      </c>
      <c r="E23" s="20">
        <v>29.999999000000081</v>
      </c>
      <c r="F23" s="18" t="s">
        <v>72</v>
      </c>
    </row>
    <row r="24" spans="1:7" x14ac:dyDescent="0.2">
      <c r="B24" s="18" t="s">
        <v>77</v>
      </c>
      <c r="C24" s="18" t="s">
        <v>78</v>
      </c>
      <c r="D24" s="20">
        <v>20.000001000000005</v>
      </c>
      <c r="E24" s="20">
        <v>20.000001000000005</v>
      </c>
      <c r="F24" s="18" t="s">
        <v>72</v>
      </c>
    </row>
    <row r="25" spans="1:7" ht="16" thickBot="1" x14ac:dyDescent="0.25">
      <c r="B25" s="16" t="s">
        <v>79</v>
      </c>
      <c r="C25" s="16" t="s">
        <v>80</v>
      </c>
      <c r="D25" s="19">
        <v>59.999999999999986</v>
      </c>
      <c r="E25" s="19">
        <v>59.999999999999986</v>
      </c>
      <c r="F25" s="16" t="s">
        <v>72</v>
      </c>
    </row>
    <row r="28" spans="1:7" ht="16" thickBot="1" x14ac:dyDescent="0.25">
      <c r="A28" t="s">
        <v>3</v>
      </c>
    </row>
    <row r="29" spans="1:7" ht="16" thickBot="1" x14ac:dyDescent="0.25">
      <c r="B29" s="17" t="s">
        <v>58</v>
      </c>
      <c r="C29" s="17" t="s">
        <v>59</v>
      </c>
      <c r="D29" s="17" t="s">
        <v>64</v>
      </c>
      <c r="E29" s="17" t="s">
        <v>65</v>
      </c>
      <c r="F29" s="17" t="s">
        <v>66</v>
      </c>
      <c r="G29" s="17" t="s">
        <v>67</v>
      </c>
    </row>
    <row r="30" spans="1:7" x14ac:dyDescent="0.2">
      <c r="B30" s="18" t="s">
        <v>81</v>
      </c>
      <c r="C30" s="18" t="s">
        <v>41</v>
      </c>
      <c r="D30" s="20">
        <v>3302.1978012518621</v>
      </c>
      <c r="E30" s="18" t="s">
        <v>82</v>
      </c>
      <c r="F30" s="18" t="s">
        <v>83</v>
      </c>
      <c r="G30" s="18">
        <v>4747.8021987481379</v>
      </c>
    </row>
    <row r="31" spans="1:7" x14ac:dyDescent="0.2">
      <c r="B31" s="18" t="s">
        <v>84</v>
      </c>
      <c r="C31" s="18"/>
      <c r="D31" s="20">
        <v>1200</v>
      </c>
      <c r="E31" s="18" t="s">
        <v>85</v>
      </c>
      <c r="F31" s="18" t="s">
        <v>86</v>
      </c>
      <c r="G31" s="20">
        <v>0</v>
      </c>
    </row>
    <row r="32" spans="1:7" x14ac:dyDescent="0.2">
      <c r="B32" s="18" t="s">
        <v>87</v>
      </c>
      <c r="C32" s="18"/>
      <c r="D32" s="20">
        <v>950</v>
      </c>
      <c r="E32" s="18" t="s">
        <v>88</v>
      </c>
      <c r="F32" s="18" t="s">
        <v>83</v>
      </c>
      <c r="G32" s="20">
        <v>950</v>
      </c>
    </row>
    <row r="33" spans="2:7" x14ac:dyDescent="0.2">
      <c r="B33" s="18" t="s">
        <v>89</v>
      </c>
      <c r="C33" s="18"/>
      <c r="D33" s="20">
        <v>1200</v>
      </c>
      <c r="E33" s="18" t="s">
        <v>90</v>
      </c>
      <c r="F33" s="18" t="s">
        <v>83</v>
      </c>
      <c r="G33" s="20">
        <v>1200</v>
      </c>
    </row>
    <row r="34" spans="2:7" x14ac:dyDescent="0.2">
      <c r="B34" s="18" t="s">
        <v>91</v>
      </c>
      <c r="C34" s="18"/>
      <c r="D34" s="20">
        <v>4.9999999999999973</v>
      </c>
      <c r="E34" s="18" t="s">
        <v>92</v>
      </c>
      <c r="F34" s="18" t="s">
        <v>83</v>
      </c>
      <c r="G34" s="20">
        <v>3.9999999999999973</v>
      </c>
    </row>
    <row r="35" spans="2:7" x14ac:dyDescent="0.2">
      <c r="B35" s="18" t="s">
        <v>93</v>
      </c>
      <c r="C35" s="18"/>
      <c r="D35" s="20">
        <v>9.9999999999999911</v>
      </c>
      <c r="E35" s="18" t="s">
        <v>94</v>
      </c>
      <c r="F35" s="18" t="s">
        <v>83</v>
      </c>
      <c r="G35" s="20">
        <v>8.9999999999999911</v>
      </c>
    </row>
    <row r="36" spans="2:7" x14ac:dyDescent="0.2">
      <c r="B36" s="18" t="s">
        <v>95</v>
      </c>
      <c r="C36" s="18"/>
      <c r="D36" s="20">
        <v>29.999999000000081</v>
      </c>
      <c r="E36" s="18" t="s">
        <v>96</v>
      </c>
      <c r="F36" s="18" t="s">
        <v>83</v>
      </c>
      <c r="G36" s="20">
        <v>28.999999000000081</v>
      </c>
    </row>
    <row r="37" spans="2:7" x14ac:dyDescent="0.2">
      <c r="B37" s="18" t="s">
        <v>97</v>
      </c>
      <c r="C37" s="18"/>
      <c r="D37" s="20">
        <v>20.000001000000005</v>
      </c>
      <c r="E37" s="18" t="s">
        <v>98</v>
      </c>
      <c r="F37" s="18" t="s">
        <v>83</v>
      </c>
      <c r="G37" s="20">
        <v>19.000001000000005</v>
      </c>
    </row>
    <row r="38" spans="2:7" x14ac:dyDescent="0.2">
      <c r="B38" s="18" t="s">
        <v>99</v>
      </c>
      <c r="C38" s="18"/>
      <c r="D38" s="20">
        <v>59.999999999999986</v>
      </c>
      <c r="E38" s="18" t="s">
        <v>100</v>
      </c>
      <c r="F38" s="18" t="s">
        <v>83</v>
      </c>
      <c r="G38" s="20">
        <v>58.999999999999986</v>
      </c>
    </row>
    <row r="39" spans="2:7" x14ac:dyDescent="0.2">
      <c r="B39" s="18" t="s">
        <v>101</v>
      </c>
      <c r="C39" s="18"/>
      <c r="D39" s="20">
        <v>105</v>
      </c>
      <c r="E39" s="18" t="s">
        <v>102</v>
      </c>
      <c r="F39" s="18" t="s">
        <v>86</v>
      </c>
      <c r="G39" s="18">
        <v>0</v>
      </c>
    </row>
    <row r="40" spans="2:7" x14ac:dyDescent="0.2">
      <c r="B40" s="18" t="s">
        <v>103</v>
      </c>
      <c r="C40" s="18"/>
      <c r="D40" s="20">
        <v>210</v>
      </c>
      <c r="E40" s="18" t="s">
        <v>104</v>
      </c>
      <c r="F40" s="18" t="s">
        <v>86</v>
      </c>
      <c r="G40" s="18">
        <v>0</v>
      </c>
    </row>
    <row r="41" spans="2:7" x14ac:dyDescent="0.2">
      <c r="B41" s="18" t="s">
        <v>105</v>
      </c>
      <c r="C41" s="18"/>
      <c r="D41" s="20">
        <v>129.99999900000009</v>
      </c>
      <c r="E41" s="18" t="s">
        <v>106</v>
      </c>
      <c r="F41" s="18" t="s">
        <v>83</v>
      </c>
      <c r="G41" s="18">
        <v>10.000000999999912</v>
      </c>
    </row>
    <row r="42" spans="2:7" x14ac:dyDescent="0.2">
      <c r="B42" s="18" t="s">
        <v>107</v>
      </c>
      <c r="C42" s="18"/>
      <c r="D42" s="20">
        <v>420.000001</v>
      </c>
      <c r="E42" s="18" t="s">
        <v>108</v>
      </c>
      <c r="F42" s="18" t="s">
        <v>86</v>
      </c>
      <c r="G42" s="18">
        <v>0</v>
      </c>
    </row>
    <row r="43" spans="2:7" ht="16" thickBot="1" x14ac:dyDescent="0.25">
      <c r="B43" s="16" t="s">
        <v>109</v>
      </c>
      <c r="C43" s="16"/>
      <c r="D43" s="19">
        <v>210</v>
      </c>
      <c r="E43" s="16" t="s">
        <v>110</v>
      </c>
      <c r="F43" s="16" t="s">
        <v>86</v>
      </c>
      <c r="G43" s="1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09AC-6A24-4C86-B6A5-DC66714CA73E}">
  <dimension ref="A1:G43"/>
  <sheetViews>
    <sheetView showGridLines="0" topLeftCell="A12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46" bestFit="1" customWidth="1"/>
    <col min="4" max="4" width="12.6640625" bestFit="1" customWidth="1"/>
    <col min="5" max="5" width="12.83203125" bestFit="1" customWidth="1"/>
    <col min="6" max="6" width="10.5" bestFit="1" customWidth="1"/>
    <col min="7" max="7" width="12" bestFit="1" customWidth="1"/>
  </cols>
  <sheetData>
    <row r="1" spans="1:5" x14ac:dyDescent="0.2">
      <c r="A1" s="15" t="s">
        <v>45</v>
      </c>
    </row>
    <row r="2" spans="1:5" x14ac:dyDescent="0.2">
      <c r="A2" s="15" t="s">
        <v>46</v>
      </c>
    </row>
    <row r="3" spans="1:5" x14ac:dyDescent="0.2">
      <c r="A3" s="15" t="s">
        <v>111</v>
      </c>
    </row>
    <row r="4" spans="1:5" x14ac:dyDescent="0.2">
      <c r="A4" s="15" t="s">
        <v>48</v>
      </c>
    </row>
    <row r="5" spans="1:5" x14ac:dyDescent="0.2">
      <c r="A5" s="15" t="s">
        <v>49</v>
      </c>
    </row>
    <row r="6" spans="1:5" x14ac:dyDescent="0.2">
      <c r="A6" s="15"/>
      <c r="B6" t="s">
        <v>50</v>
      </c>
    </row>
    <row r="7" spans="1:5" x14ac:dyDescent="0.2">
      <c r="A7" s="15"/>
      <c r="B7" t="s">
        <v>112</v>
      </c>
    </row>
    <row r="8" spans="1:5" x14ac:dyDescent="0.2">
      <c r="A8" s="15"/>
      <c r="B8" t="s">
        <v>113</v>
      </c>
    </row>
    <row r="9" spans="1:5" x14ac:dyDescent="0.2">
      <c r="A9" s="15" t="s">
        <v>53</v>
      </c>
    </row>
    <row r="10" spans="1:5" x14ac:dyDescent="0.2">
      <c r="B10" t="s">
        <v>54</v>
      </c>
    </row>
    <row r="11" spans="1:5" x14ac:dyDescent="0.2">
      <c r="B11" t="s">
        <v>55</v>
      </c>
    </row>
    <row r="12" spans="1:5" x14ac:dyDescent="0.2">
      <c r="B12" t="s">
        <v>56</v>
      </c>
    </row>
    <row r="14" spans="1:5" ht="16" thickBot="1" x14ac:dyDescent="0.25">
      <c r="A14" t="s">
        <v>114</v>
      </c>
    </row>
    <row r="15" spans="1:5" ht="16" thickBot="1" x14ac:dyDescent="0.25">
      <c r="B15" s="17" t="s">
        <v>58</v>
      </c>
      <c r="C15" s="17" t="s">
        <v>59</v>
      </c>
      <c r="D15" s="17" t="s">
        <v>60</v>
      </c>
      <c r="E15" s="17" t="s">
        <v>61</v>
      </c>
    </row>
    <row r="16" spans="1:5" ht="16" thickBot="1" x14ac:dyDescent="0.25">
      <c r="B16" s="16" t="s">
        <v>68</v>
      </c>
      <c r="C16" s="16" t="s">
        <v>69</v>
      </c>
      <c r="D16" s="19">
        <v>1209.0743313137284</v>
      </c>
      <c r="E16" s="19">
        <v>1401.4285824557824</v>
      </c>
    </row>
    <row r="19" spans="1:7" ht="16" thickBot="1" x14ac:dyDescent="0.25">
      <c r="A19" t="s">
        <v>62</v>
      </c>
    </row>
    <row r="20" spans="1:7" ht="16" thickBot="1" x14ac:dyDescent="0.25">
      <c r="B20" s="17" t="s">
        <v>58</v>
      </c>
      <c r="C20" s="17" t="s">
        <v>59</v>
      </c>
      <c r="D20" s="17" t="s">
        <v>60</v>
      </c>
      <c r="E20" s="17" t="s">
        <v>61</v>
      </c>
      <c r="F20" s="17" t="s">
        <v>63</v>
      </c>
    </row>
    <row r="21" spans="1:7" x14ac:dyDescent="0.2">
      <c r="B21" s="18" t="s">
        <v>70</v>
      </c>
      <c r="C21" s="18" t="s">
        <v>71</v>
      </c>
      <c r="D21" s="20">
        <v>1</v>
      </c>
      <c r="E21" s="20">
        <v>5.0000009999999948</v>
      </c>
      <c r="F21" s="18" t="s">
        <v>72</v>
      </c>
    </row>
    <row r="22" spans="1:7" x14ac:dyDescent="0.2">
      <c r="B22" s="18" t="s">
        <v>73</v>
      </c>
      <c r="C22" s="18" t="s">
        <v>74</v>
      </c>
      <c r="D22" s="20">
        <v>1</v>
      </c>
      <c r="E22" s="20">
        <v>10.000001000000006</v>
      </c>
      <c r="F22" s="18" t="s">
        <v>72</v>
      </c>
    </row>
    <row r="23" spans="1:7" x14ac:dyDescent="0.2">
      <c r="B23" s="18" t="s">
        <v>75</v>
      </c>
      <c r="C23" s="18" t="s">
        <v>76</v>
      </c>
      <c r="D23" s="20">
        <v>1</v>
      </c>
      <c r="E23" s="20">
        <v>40.000000999999997</v>
      </c>
      <c r="F23" s="18" t="s">
        <v>72</v>
      </c>
    </row>
    <row r="24" spans="1:7" x14ac:dyDescent="0.2">
      <c r="B24" s="18" t="s">
        <v>77</v>
      </c>
      <c r="C24" s="18" t="s">
        <v>78</v>
      </c>
      <c r="D24" s="20">
        <v>1</v>
      </c>
      <c r="E24" s="20">
        <v>20.000001000000005</v>
      </c>
      <c r="F24" s="18" t="s">
        <v>72</v>
      </c>
    </row>
    <row r="25" spans="1:7" ht="16" thickBot="1" x14ac:dyDescent="0.25">
      <c r="B25" s="16" t="s">
        <v>79</v>
      </c>
      <c r="C25" s="16" t="s">
        <v>80</v>
      </c>
      <c r="D25" s="19">
        <v>1</v>
      </c>
      <c r="E25" s="19">
        <v>56.000001400000002</v>
      </c>
      <c r="F25" s="16" t="s">
        <v>72</v>
      </c>
    </row>
    <row r="28" spans="1:7" ht="16" thickBot="1" x14ac:dyDescent="0.25">
      <c r="A28" t="s">
        <v>3</v>
      </c>
    </row>
    <row r="29" spans="1:7" ht="16" thickBot="1" x14ac:dyDescent="0.25">
      <c r="B29" s="17" t="s">
        <v>58</v>
      </c>
      <c r="C29" s="17" t="s">
        <v>59</v>
      </c>
      <c r="D29" s="17" t="s">
        <v>64</v>
      </c>
      <c r="E29" s="17" t="s">
        <v>65</v>
      </c>
      <c r="F29" s="17" t="s">
        <v>66</v>
      </c>
      <c r="G29" s="17" t="s">
        <v>67</v>
      </c>
    </row>
    <row r="30" spans="1:7" x14ac:dyDescent="0.2">
      <c r="B30" s="18" t="s">
        <v>81</v>
      </c>
      <c r="C30" s="18" t="s">
        <v>41</v>
      </c>
      <c r="D30" s="20">
        <v>3327.9556376775759</v>
      </c>
      <c r="E30" s="18" t="s">
        <v>82</v>
      </c>
      <c r="F30" s="18" t="s">
        <v>83</v>
      </c>
      <c r="G30" s="18">
        <v>4722.0443623224237</v>
      </c>
    </row>
    <row r="31" spans="1:7" x14ac:dyDescent="0.2">
      <c r="B31" s="18" t="s">
        <v>84</v>
      </c>
      <c r="C31" s="18"/>
      <c r="D31" s="20">
        <v>1212.0000107999999</v>
      </c>
      <c r="E31" s="18" t="s">
        <v>85</v>
      </c>
      <c r="F31" s="18" t="s">
        <v>83</v>
      </c>
      <c r="G31" s="20">
        <v>12.000010799999927</v>
      </c>
    </row>
    <row r="32" spans="1:7" x14ac:dyDescent="0.2">
      <c r="B32" s="18" t="s">
        <v>87</v>
      </c>
      <c r="C32" s="18"/>
      <c r="D32" s="20">
        <v>950</v>
      </c>
      <c r="E32" s="18" t="s">
        <v>88</v>
      </c>
      <c r="F32" s="18" t="s">
        <v>83</v>
      </c>
      <c r="G32" s="20">
        <v>950</v>
      </c>
    </row>
    <row r="33" spans="2:7" x14ac:dyDescent="0.2">
      <c r="B33" s="18" t="s">
        <v>89</v>
      </c>
      <c r="C33" s="18"/>
      <c r="D33" s="20">
        <v>1200</v>
      </c>
      <c r="E33" s="18" t="s">
        <v>90</v>
      </c>
      <c r="F33" s="18" t="s">
        <v>83</v>
      </c>
      <c r="G33" s="20">
        <v>1200</v>
      </c>
    </row>
    <row r="34" spans="2:7" x14ac:dyDescent="0.2">
      <c r="B34" s="18" t="s">
        <v>91</v>
      </c>
      <c r="C34" s="18"/>
      <c r="D34" s="20">
        <v>5.0000009999999948</v>
      </c>
      <c r="E34" s="18" t="s">
        <v>92</v>
      </c>
      <c r="F34" s="18" t="s">
        <v>83</v>
      </c>
      <c r="G34" s="20">
        <v>4.0000009999999948</v>
      </c>
    </row>
    <row r="35" spans="2:7" x14ac:dyDescent="0.2">
      <c r="B35" s="18" t="s">
        <v>93</v>
      </c>
      <c r="C35" s="18"/>
      <c r="D35" s="20">
        <v>10.000001000000006</v>
      </c>
      <c r="E35" s="18" t="s">
        <v>94</v>
      </c>
      <c r="F35" s="18" t="s">
        <v>83</v>
      </c>
      <c r="G35" s="20">
        <v>9.0000010000000064</v>
      </c>
    </row>
    <row r="36" spans="2:7" x14ac:dyDescent="0.2">
      <c r="B36" s="18" t="s">
        <v>95</v>
      </c>
      <c r="C36" s="18"/>
      <c r="D36" s="20">
        <v>40.000000999999997</v>
      </c>
      <c r="E36" s="18" t="s">
        <v>96</v>
      </c>
      <c r="F36" s="18" t="s">
        <v>83</v>
      </c>
      <c r="G36" s="20">
        <v>39.000000999999997</v>
      </c>
    </row>
    <row r="37" spans="2:7" x14ac:dyDescent="0.2">
      <c r="B37" s="18" t="s">
        <v>97</v>
      </c>
      <c r="C37" s="18"/>
      <c r="D37" s="20">
        <v>20.000001000000005</v>
      </c>
      <c r="E37" s="18" t="s">
        <v>98</v>
      </c>
      <c r="F37" s="18" t="s">
        <v>83</v>
      </c>
      <c r="G37" s="20">
        <v>19.000001000000005</v>
      </c>
    </row>
    <row r="38" spans="2:7" x14ac:dyDescent="0.2">
      <c r="B38" s="18" t="s">
        <v>99</v>
      </c>
      <c r="C38" s="18"/>
      <c r="D38" s="20">
        <v>56.000001400000002</v>
      </c>
      <c r="E38" s="18" t="s">
        <v>100</v>
      </c>
      <c r="F38" s="18" t="s">
        <v>83</v>
      </c>
      <c r="G38" s="20">
        <v>55.000001400000002</v>
      </c>
    </row>
    <row r="39" spans="2:7" x14ac:dyDescent="0.2">
      <c r="B39" s="18" t="s">
        <v>101</v>
      </c>
      <c r="C39" s="18"/>
      <c r="D39" s="20">
        <v>105.000001</v>
      </c>
      <c r="E39" s="18" t="s">
        <v>102</v>
      </c>
      <c r="F39" s="18" t="s">
        <v>86</v>
      </c>
      <c r="G39" s="18">
        <v>0</v>
      </c>
    </row>
    <row r="40" spans="2:7" x14ac:dyDescent="0.2">
      <c r="B40" s="18" t="s">
        <v>103</v>
      </c>
      <c r="C40" s="18"/>
      <c r="D40" s="20">
        <v>210.000001</v>
      </c>
      <c r="E40" s="18" t="s">
        <v>104</v>
      </c>
      <c r="F40" s="18" t="s">
        <v>86</v>
      </c>
      <c r="G40" s="18">
        <v>0</v>
      </c>
    </row>
    <row r="41" spans="2:7" x14ac:dyDescent="0.2">
      <c r="B41" s="18" t="s">
        <v>105</v>
      </c>
      <c r="C41" s="18"/>
      <c r="D41" s="20">
        <v>140.000001</v>
      </c>
      <c r="E41" s="18" t="s">
        <v>106</v>
      </c>
      <c r="F41" s="18" t="s">
        <v>86</v>
      </c>
      <c r="G41" s="18">
        <v>0</v>
      </c>
    </row>
    <row r="42" spans="2:7" x14ac:dyDescent="0.2">
      <c r="B42" s="18" t="s">
        <v>107</v>
      </c>
      <c r="C42" s="18"/>
      <c r="D42" s="20">
        <v>420.000001</v>
      </c>
      <c r="E42" s="18" t="s">
        <v>108</v>
      </c>
      <c r="F42" s="18" t="s">
        <v>86</v>
      </c>
      <c r="G42" s="18">
        <v>0</v>
      </c>
    </row>
    <row r="43" spans="2:7" ht="16" thickBot="1" x14ac:dyDescent="0.25">
      <c r="B43" s="16" t="s">
        <v>109</v>
      </c>
      <c r="C43" s="16"/>
      <c r="D43" s="19">
        <v>206.0000014</v>
      </c>
      <c r="E43" s="16" t="s">
        <v>110</v>
      </c>
      <c r="F43" s="16" t="s">
        <v>83</v>
      </c>
      <c r="G43" s="16">
        <v>3.9999985999999979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96DC-1676-486B-8A62-3F1ADA839752}">
  <dimension ref="A1:M54"/>
  <sheetViews>
    <sheetView zoomScale="173" workbookViewId="0">
      <selection activeCell="C27" sqref="C27"/>
    </sheetView>
  </sheetViews>
  <sheetFormatPr baseColWidth="10" defaultColWidth="8.83203125" defaultRowHeight="15" x14ac:dyDescent="0.2"/>
  <cols>
    <col min="2" max="2" width="41.6640625" bestFit="1" customWidth="1"/>
    <col min="3" max="5" width="12" bestFit="1" customWidth="1"/>
    <col min="6" max="6" width="11.83203125" customWidth="1"/>
    <col min="7" max="7" width="17.1640625" customWidth="1"/>
    <col min="10" max="10" width="11" bestFit="1" customWidth="1"/>
  </cols>
  <sheetData>
    <row r="1" spans="1:13" x14ac:dyDescent="0.2">
      <c r="A1" t="s">
        <v>0</v>
      </c>
    </row>
    <row r="3" spans="1:13" x14ac:dyDescent="0.2">
      <c r="B3" s="1" t="s">
        <v>1</v>
      </c>
      <c r="C3" s="2"/>
      <c r="D3" s="2"/>
      <c r="E3" s="2"/>
      <c r="F3" s="2"/>
      <c r="G3" s="2"/>
    </row>
    <row r="4" spans="1:13" x14ac:dyDescent="0.2">
      <c r="B4" s="1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I4" s="11"/>
      <c r="J4" s="11"/>
      <c r="K4" s="11"/>
      <c r="L4" s="11"/>
    </row>
    <row r="5" spans="1:13" x14ac:dyDescent="0.2">
      <c r="B5" s="2" t="s">
        <v>12</v>
      </c>
      <c r="C5" s="2">
        <v>100</v>
      </c>
      <c r="D5" s="2">
        <v>200</v>
      </c>
      <c r="E5" s="2">
        <v>100</v>
      </c>
      <c r="F5" s="2">
        <v>400</v>
      </c>
      <c r="G5" s="2">
        <v>150</v>
      </c>
      <c r="I5" s="11"/>
      <c r="J5" s="11"/>
      <c r="K5" s="11"/>
      <c r="L5" s="11"/>
    </row>
    <row r="6" spans="1:13" x14ac:dyDescent="0.2">
      <c r="B6" s="2" t="s">
        <v>37</v>
      </c>
      <c r="C6" s="2">
        <v>3</v>
      </c>
      <c r="D6" s="2"/>
      <c r="E6" s="2"/>
      <c r="F6" s="2"/>
      <c r="G6" s="2"/>
      <c r="I6" s="11"/>
      <c r="J6" s="11"/>
      <c r="K6" s="11"/>
      <c r="L6" s="11"/>
    </row>
    <row r="7" spans="1:13" x14ac:dyDescent="0.2">
      <c r="B7" s="2" t="s">
        <v>11</v>
      </c>
      <c r="C7" s="2">
        <f>C9*7.1</f>
        <v>3550</v>
      </c>
      <c r="D7" s="2">
        <f>D9*L15</f>
        <v>1740</v>
      </c>
      <c r="E7" s="2">
        <f>E9*L17</f>
        <v>2760</v>
      </c>
      <c r="F7" s="2"/>
      <c r="G7" s="2"/>
      <c r="I7" s="11"/>
      <c r="J7" s="11"/>
      <c r="K7" s="11"/>
      <c r="L7" s="11"/>
    </row>
    <row r="8" spans="1:13" ht="16" thickBot="1" x14ac:dyDescent="0.25">
      <c r="B8" s="2"/>
      <c r="C8" s="2" t="s">
        <v>22</v>
      </c>
      <c r="D8" s="2" t="s">
        <v>23</v>
      </c>
      <c r="E8" s="2" t="s">
        <v>24</v>
      </c>
      <c r="F8" s="2"/>
      <c r="G8" s="2"/>
      <c r="I8" s="11"/>
      <c r="J8" s="11"/>
      <c r="K8" s="11"/>
      <c r="L8" s="11"/>
    </row>
    <row r="9" spans="1:13" ht="16" thickBot="1" x14ac:dyDescent="0.25">
      <c r="B9" s="2" t="s">
        <v>21</v>
      </c>
      <c r="C9" s="2">
        <v>500</v>
      </c>
      <c r="D9" s="2">
        <v>300</v>
      </c>
      <c r="E9" s="2">
        <v>400</v>
      </c>
      <c r="F9" s="2"/>
      <c r="G9" s="2"/>
      <c r="I9" s="11"/>
      <c r="J9" s="11"/>
      <c r="K9" s="21" t="s">
        <v>25</v>
      </c>
      <c r="L9" s="22"/>
      <c r="M9" s="23"/>
    </row>
    <row r="10" spans="1:13" ht="16" thickBot="1" x14ac:dyDescent="0.25">
      <c r="B10" s="2" t="s">
        <v>43</v>
      </c>
      <c r="C10" s="2">
        <v>150</v>
      </c>
      <c r="D10" s="2">
        <v>300</v>
      </c>
      <c r="E10" s="2">
        <v>200</v>
      </c>
      <c r="F10" s="2">
        <v>600</v>
      </c>
      <c r="G10" s="2">
        <v>300</v>
      </c>
      <c r="I10" s="11"/>
      <c r="J10" s="11"/>
      <c r="K10" s="12" t="s">
        <v>26</v>
      </c>
      <c r="L10" s="13">
        <v>3.15</v>
      </c>
      <c r="M10" s="13">
        <v>1</v>
      </c>
    </row>
    <row r="11" spans="1:13" ht="16" thickBot="1" x14ac:dyDescent="0.25">
      <c r="B11" s="2"/>
      <c r="C11" s="2"/>
      <c r="D11" s="2"/>
      <c r="E11" s="2"/>
      <c r="F11" s="2"/>
      <c r="G11" s="2"/>
      <c r="I11" s="11"/>
      <c r="J11" s="11"/>
      <c r="K11" s="12" t="s">
        <v>27</v>
      </c>
      <c r="L11" s="13">
        <v>3.7</v>
      </c>
      <c r="M11" s="13">
        <v>2</v>
      </c>
    </row>
    <row r="12" spans="1:13" ht="16" thickBot="1" x14ac:dyDescent="0.25">
      <c r="B12" s="2"/>
      <c r="C12" s="2"/>
      <c r="D12" s="2"/>
      <c r="E12" s="2"/>
      <c r="F12" s="2"/>
      <c r="G12" s="2"/>
      <c r="I12" s="11"/>
      <c r="J12" s="11"/>
      <c r="K12" s="12" t="s">
        <v>28</v>
      </c>
      <c r="L12" s="13">
        <v>4.8</v>
      </c>
      <c r="M12" s="13">
        <v>3</v>
      </c>
    </row>
    <row r="13" spans="1:13" ht="16" thickBot="1" x14ac:dyDescent="0.25">
      <c r="B13" s="2"/>
      <c r="C13" s="2"/>
      <c r="D13" s="2"/>
      <c r="E13" s="2"/>
      <c r="F13" s="2"/>
      <c r="G13" s="2"/>
      <c r="I13" s="11"/>
      <c r="J13" s="11"/>
      <c r="K13" s="12" t="s">
        <v>29</v>
      </c>
      <c r="L13" s="13">
        <v>6.4</v>
      </c>
      <c r="M13" s="13">
        <v>4</v>
      </c>
    </row>
    <row r="14" spans="1:13" ht="16" thickBot="1" x14ac:dyDescent="0.25">
      <c r="B14" s="2"/>
      <c r="C14" s="2"/>
      <c r="D14" s="2"/>
      <c r="E14" s="2"/>
      <c r="F14" s="2"/>
      <c r="G14" s="2"/>
      <c r="I14" s="11"/>
      <c r="J14" s="11"/>
      <c r="K14" s="12" t="s">
        <v>30</v>
      </c>
      <c r="L14" s="13">
        <v>7.6</v>
      </c>
      <c r="M14" s="13">
        <v>5</v>
      </c>
    </row>
    <row r="15" spans="1:13" ht="16" thickBot="1" x14ac:dyDescent="0.25">
      <c r="B15" s="2"/>
      <c r="C15" s="2"/>
      <c r="D15" s="2"/>
      <c r="E15" s="2"/>
      <c r="F15" s="2"/>
      <c r="G15" s="2"/>
      <c r="I15" s="11"/>
      <c r="J15" s="11"/>
      <c r="K15" s="12" t="s">
        <v>31</v>
      </c>
      <c r="L15" s="13">
        <v>5.8</v>
      </c>
      <c r="M15" s="13">
        <v>6</v>
      </c>
    </row>
    <row r="16" spans="1:13" ht="16" thickBot="1" x14ac:dyDescent="0.25">
      <c r="B16" s="2"/>
      <c r="C16" s="2"/>
      <c r="D16" s="2"/>
      <c r="E16" s="2"/>
      <c r="F16" s="2"/>
      <c r="G16" s="2"/>
      <c r="I16" s="11"/>
      <c r="J16" s="11"/>
      <c r="K16" s="12" t="s">
        <v>32</v>
      </c>
      <c r="L16" s="13">
        <v>6.6</v>
      </c>
      <c r="M16" s="13">
        <v>7</v>
      </c>
    </row>
    <row r="17" spans="2:13" ht="16" thickBot="1" x14ac:dyDescent="0.25">
      <c r="B17" s="2"/>
      <c r="C17" s="2"/>
      <c r="D17" s="2"/>
      <c r="E17" s="2"/>
      <c r="F17" s="2"/>
      <c r="G17" s="2"/>
      <c r="I17" s="11"/>
      <c r="J17" s="11"/>
      <c r="K17" s="12" t="s">
        <v>33</v>
      </c>
      <c r="L17" s="13">
        <v>6.9</v>
      </c>
      <c r="M17" s="13">
        <v>8</v>
      </c>
    </row>
    <row r="18" spans="2:13" ht="16" thickBot="1" x14ac:dyDescent="0.25">
      <c r="B18" s="2"/>
      <c r="C18" s="2"/>
      <c r="D18" s="2"/>
      <c r="E18" s="2"/>
      <c r="F18" s="2"/>
      <c r="G18" s="2"/>
      <c r="I18" s="11"/>
      <c r="J18" s="11"/>
      <c r="K18" s="12" t="s">
        <v>34</v>
      </c>
      <c r="L18" s="13">
        <v>7.1</v>
      </c>
      <c r="M18" s="13">
        <v>9</v>
      </c>
    </row>
    <row r="19" spans="2:13" ht="16" thickBot="1" x14ac:dyDescent="0.25">
      <c r="B19" s="2"/>
      <c r="C19" s="2"/>
      <c r="D19" s="2"/>
      <c r="E19" s="2"/>
      <c r="F19" s="2"/>
      <c r="G19" s="2"/>
      <c r="K19" s="12" t="s">
        <v>35</v>
      </c>
      <c r="L19" s="13">
        <v>7.9</v>
      </c>
      <c r="M19" s="13">
        <v>10</v>
      </c>
    </row>
    <row r="20" spans="2:13" x14ac:dyDescent="0.2">
      <c r="B20" s="4" t="s">
        <v>2</v>
      </c>
      <c r="C20" s="3"/>
      <c r="D20" s="3"/>
      <c r="E20" s="3"/>
      <c r="F20" s="3"/>
      <c r="G20" s="3"/>
    </row>
    <row r="21" spans="2:13" x14ac:dyDescent="0.2">
      <c r="B21" s="3"/>
      <c r="C21" s="3" t="s">
        <v>6</v>
      </c>
      <c r="D21" s="3" t="s">
        <v>7</v>
      </c>
      <c r="E21" s="3" t="s">
        <v>8</v>
      </c>
      <c r="F21" s="3" t="s">
        <v>9</v>
      </c>
      <c r="G21" s="3" t="s">
        <v>10</v>
      </c>
    </row>
    <row r="22" spans="2:13" x14ac:dyDescent="0.2">
      <c r="B22" s="3" t="s">
        <v>36</v>
      </c>
      <c r="C22" s="3">
        <v>4.9999999999999973</v>
      </c>
      <c r="D22" s="3">
        <v>9.9999999999999911</v>
      </c>
      <c r="E22" s="3">
        <v>29.999999000000081</v>
      </c>
      <c r="F22" s="3">
        <v>20.000001000000005</v>
      </c>
      <c r="G22" s="3">
        <v>59.999999999999986</v>
      </c>
    </row>
    <row r="24" spans="2:13" x14ac:dyDescent="0.2">
      <c r="B24" s="5" t="s">
        <v>38</v>
      </c>
      <c r="C24" s="6"/>
      <c r="D24" s="6"/>
      <c r="E24" s="6"/>
      <c r="F24" s="6"/>
      <c r="G24" s="6"/>
    </row>
    <row r="25" spans="2:13" x14ac:dyDescent="0.2">
      <c r="B25" s="6"/>
      <c r="C25" s="6" t="s">
        <v>13</v>
      </c>
      <c r="D25" s="6" t="s">
        <v>14</v>
      </c>
      <c r="E25" s="6" t="s">
        <v>15</v>
      </c>
      <c r="F25" s="6" t="s">
        <v>16</v>
      </c>
      <c r="G25" s="6" t="s">
        <v>17</v>
      </c>
    </row>
    <row r="26" spans="2:13" x14ac:dyDescent="0.2">
      <c r="B26" s="6" t="s">
        <v>19</v>
      </c>
      <c r="C26" s="6">
        <f>C22</f>
        <v>4.9999999999999973</v>
      </c>
      <c r="D26" s="6">
        <f>D22</f>
        <v>9.9999999999999911</v>
      </c>
      <c r="E26" s="6">
        <f>E22</f>
        <v>29.999999000000081</v>
      </c>
      <c r="F26" s="6">
        <f>F22</f>
        <v>20.000001000000005</v>
      </c>
      <c r="G26" s="6">
        <f>G22</f>
        <v>59.999999999999986</v>
      </c>
    </row>
    <row r="27" spans="2:13" x14ac:dyDescent="0.2">
      <c r="B27" s="6" t="s">
        <v>20</v>
      </c>
      <c r="C27" s="6">
        <f>(C5*C6)+(C22*C6)+((C22^2)/(C5+C22))*C6</f>
        <v>315.71428571428572</v>
      </c>
      <c r="D27" s="6">
        <f>(D5*C6)+(D22*C6)+((D22^2)/(D5+D22))*C6</f>
        <v>631.42857142857144</v>
      </c>
      <c r="E27" s="6">
        <f>(E5*C6)+(E22*C6)+((E22^2)/(E5+E22))*C6</f>
        <v>410.76922654437902</v>
      </c>
      <c r="F27" s="6">
        <f>(F5*C6)+(F22*C6)+((F22^2)/(F5+F22))*C6</f>
        <v>1262.8571461360546</v>
      </c>
      <c r="G27" s="6">
        <f>(G5*C6)+(G22*C6)+((G22^2)/(G5+G22))*C6</f>
        <v>681.42857142857144</v>
      </c>
    </row>
    <row r="28" spans="2:13" x14ac:dyDescent="0.2">
      <c r="B28" s="6"/>
      <c r="C28" s="6"/>
      <c r="D28" s="6"/>
      <c r="E28" s="6"/>
      <c r="F28" s="6"/>
      <c r="G28" s="6"/>
    </row>
    <row r="29" spans="2:13" x14ac:dyDescent="0.2">
      <c r="B29" s="6" t="s">
        <v>18</v>
      </c>
      <c r="C29" s="7">
        <f>SUM(C27:E27)</f>
        <v>1357.9120836872362</v>
      </c>
      <c r="D29" s="6"/>
      <c r="E29" s="6"/>
      <c r="F29" s="6"/>
      <c r="G29" s="6"/>
    </row>
    <row r="31" spans="2:13" x14ac:dyDescent="0.2">
      <c r="B31" s="8" t="s">
        <v>3</v>
      </c>
      <c r="C31" s="9"/>
      <c r="D31" s="9"/>
      <c r="E31" s="9"/>
      <c r="F31" s="9"/>
      <c r="G31" s="9"/>
      <c r="H31" s="9"/>
      <c r="I31" s="9"/>
    </row>
    <row r="32" spans="2:13" x14ac:dyDescent="0.2">
      <c r="B32" s="9"/>
      <c r="C32" s="9" t="s">
        <v>13</v>
      </c>
      <c r="D32" s="9" t="s">
        <v>14</v>
      </c>
      <c r="E32" s="9" t="s">
        <v>15</v>
      </c>
      <c r="F32" s="9" t="s">
        <v>16</v>
      </c>
      <c r="G32" s="9" t="s">
        <v>17</v>
      </c>
      <c r="H32" s="9"/>
      <c r="I32" s="9"/>
    </row>
    <row r="33" spans="2:11" x14ac:dyDescent="0.2">
      <c r="B33" s="9" t="s">
        <v>39</v>
      </c>
      <c r="C33" s="9">
        <f>C27</f>
        <v>315.71428571428572</v>
      </c>
      <c r="D33" s="9">
        <f t="shared" ref="D33:G33" si="0">D27</f>
        <v>631.42857142857144</v>
      </c>
      <c r="E33" s="9">
        <f t="shared" si="0"/>
        <v>410.76922654437902</v>
      </c>
      <c r="F33" s="9">
        <f t="shared" si="0"/>
        <v>1262.8571461360546</v>
      </c>
      <c r="G33" s="9">
        <f t="shared" si="0"/>
        <v>681.42857142857144</v>
      </c>
      <c r="H33" s="9"/>
      <c r="I33" s="9"/>
    </row>
    <row r="34" spans="2:11" x14ac:dyDescent="0.2">
      <c r="B34" s="9" t="s">
        <v>41</v>
      </c>
      <c r="C34" s="9">
        <f>C5+C22</f>
        <v>105</v>
      </c>
      <c r="D34" s="9">
        <f t="shared" ref="D34:G34" si="1">D5+D22</f>
        <v>210</v>
      </c>
      <c r="E34" s="9">
        <f t="shared" si="1"/>
        <v>129.99999900000009</v>
      </c>
      <c r="F34" s="9">
        <f t="shared" si="1"/>
        <v>420.000001</v>
      </c>
      <c r="G34" s="9">
        <f t="shared" si="1"/>
        <v>210</v>
      </c>
      <c r="H34" s="10">
        <f>SUM(C33:G33)</f>
        <v>3302.1978012518621</v>
      </c>
      <c r="I34" s="10" t="s">
        <v>5</v>
      </c>
      <c r="J34" s="10">
        <f>SUM(C7:E7)</f>
        <v>8050</v>
      </c>
      <c r="K34" t="s">
        <v>40</v>
      </c>
    </row>
    <row r="35" spans="2:11" x14ac:dyDescent="0.2">
      <c r="B35" s="9"/>
      <c r="C35" s="9"/>
      <c r="D35" s="9"/>
      <c r="E35" s="9"/>
      <c r="F35" s="9"/>
      <c r="G35" s="9"/>
      <c r="H35" s="10">
        <f>SUM(C34:G34)+SUM(C22:G22)</f>
        <v>1200</v>
      </c>
      <c r="I35" s="10" t="s">
        <v>4</v>
      </c>
      <c r="J35" s="10">
        <f>SUM(C9:E9)</f>
        <v>1200</v>
      </c>
      <c r="K35" t="s">
        <v>42</v>
      </c>
    </row>
    <row r="36" spans="2:11" x14ac:dyDescent="0.2">
      <c r="B36" s="9"/>
      <c r="C36" s="9"/>
      <c r="D36" s="9"/>
      <c r="E36" s="9"/>
      <c r="F36" s="9"/>
      <c r="G36" s="9"/>
      <c r="H36" s="10">
        <f>SUM(C5:G5)</f>
        <v>950</v>
      </c>
      <c r="I36" s="10" t="s">
        <v>4</v>
      </c>
      <c r="J36" s="10">
        <f>C18</f>
        <v>0</v>
      </c>
    </row>
    <row r="37" spans="2:11" x14ac:dyDescent="0.2">
      <c r="B37" s="9"/>
      <c r="C37" s="9"/>
      <c r="D37" s="9"/>
      <c r="E37" s="9"/>
      <c r="F37" s="9"/>
      <c r="G37" s="9"/>
      <c r="H37" s="10">
        <f>SUM(C9:E9)</f>
        <v>1200</v>
      </c>
      <c r="I37" s="10" t="s">
        <v>4</v>
      </c>
      <c r="J37" s="10">
        <f>C13</f>
        <v>0</v>
      </c>
    </row>
    <row r="38" spans="2:11" x14ac:dyDescent="0.2">
      <c r="H38" s="10">
        <f>C22</f>
        <v>4.9999999999999973</v>
      </c>
      <c r="I38" s="10" t="s">
        <v>4</v>
      </c>
      <c r="J38" s="10">
        <v>1</v>
      </c>
    </row>
    <row r="39" spans="2:11" x14ac:dyDescent="0.2">
      <c r="H39" s="10">
        <f>D22</f>
        <v>9.9999999999999911</v>
      </c>
      <c r="I39" s="10" t="s">
        <v>4</v>
      </c>
      <c r="J39" s="10">
        <v>1</v>
      </c>
    </row>
    <row r="40" spans="2:11" x14ac:dyDescent="0.2">
      <c r="H40" s="10">
        <f>E22</f>
        <v>29.999999000000081</v>
      </c>
      <c r="I40" s="10" t="s">
        <v>4</v>
      </c>
      <c r="J40" s="10">
        <v>1</v>
      </c>
    </row>
    <row r="41" spans="2:11" x14ac:dyDescent="0.2">
      <c r="H41" s="10">
        <f>F22</f>
        <v>20.000001000000005</v>
      </c>
      <c r="I41" s="10" t="s">
        <v>4</v>
      </c>
      <c r="J41" s="10">
        <v>1</v>
      </c>
    </row>
    <row r="42" spans="2:11" x14ac:dyDescent="0.2">
      <c r="H42" s="10">
        <f>G22</f>
        <v>59.999999999999986</v>
      </c>
      <c r="I42" s="10" t="s">
        <v>4</v>
      </c>
      <c r="J42" s="10">
        <v>1</v>
      </c>
    </row>
    <row r="43" spans="2:11" x14ac:dyDescent="0.2">
      <c r="H43" s="14">
        <f>C34</f>
        <v>105</v>
      </c>
      <c r="I43" s="10" t="s">
        <v>5</v>
      </c>
      <c r="J43" s="14">
        <f>0.7*C10</f>
        <v>105</v>
      </c>
      <c r="K43" t="s">
        <v>44</v>
      </c>
    </row>
    <row r="44" spans="2:11" x14ac:dyDescent="0.2">
      <c r="H44" s="14">
        <f>D34</f>
        <v>210</v>
      </c>
      <c r="I44" s="10" t="s">
        <v>5</v>
      </c>
      <c r="J44" s="14">
        <f>0.7*D10</f>
        <v>210</v>
      </c>
    </row>
    <row r="45" spans="2:11" x14ac:dyDescent="0.2">
      <c r="H45" s="14">
        <f>E34</f>
        <v>129.99999900000009</v>
      </c>
      <c r="I45" s="10" t="s">
        <v>5</v>
      </c>
      <c r="J45" s="14">
        <f>0.7*E10</f>
        <v>140</v>
      </c>
    </row>
    <row r="46" spans="2:11" x14ac:dyDescent="0.2">
      <c r="H46" s="14">
        <f>F34</f>
        <v>420.000001</v>
      </c>
      <c r="I46" s="10" t="s">
        <v>5</v>
      </c>
      <c r="J46" s="14">
        <f>0.7*F10</f>
        <v>420</v>
      </c>
    </row>
    <row r="47" spans="2:11" x14ac:dyDescent="0.2">
      <c r="H47" s="14">
        <f>G34</f>
        <v>210</v>
      </c>
      <c r="I47" s="10" t="s">
        <v>5</v>
      </c>
      <c r="J47" s="14">
        <f>0.7*G10</f>
        <v>210</v>
      </c>
    </row>
    <row r="51" spans="2:9" x14ac:dyDescent="0.2">
      <c r="B51" t="s">
        <v>118</v>
      </c>
    </row>
    <row r="52" spans="2:9" x14ac:dyDescent="0.2">
      <c r="I52" t="s">
        <v>117</v>
      </c>
    </row>
    <row r="53" spans="2:9" x14ac:dyDescent="0.2">
      <c r="B53" t="s">
        <v>115</v>
      </c>
      <c r="C53">
        <v>5.0000009999999948</v>
      </c>
      <c r="D53">
        <v>10.000001000000006</v>
      </c>
      <c r="E53">
        <v>40.000000999999997</v>
      </c>
      <c r="F53">
        <v>20.000001000000005</v>
      </c>
      <c r="G53">
        <v>56.000001400000002</v>
      </c>
      <c r="I53">
        <v>1401.428582</v>
      </c>
    </row>
    <row r="54" spans="2:9" x14ac:dyDescent="0.2">
      <c r="B54" t="s">
        <v>116</v>
      </c>
      <c r="C54">
        <v>4.9999999999999973</v>
      </c>
      <c r="D54">
        <v>9.9999999999999911</v>
      </c>
      <c r="E54">
        <v>29.999999000000081</v>
      </c>
      <c r="F54">
        <v>20.000001000000005</v>
      </c>
      <c r="G54">
        <v>59.999999999999986</v>
      </c>
      <c r="I54">
        <v>1357.9120836872362</v>
      </c>
    </row>
  </sheetData>
  <mergeCells count="1">
    <mergeCell ref="K9:M9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D87D-4A68-F64B-BB52-D1E40DB628E3}">
  <dimension ref="A1:F2"/>
  <sheetViews>
    <sheetView tabSelected="1" workbookViewId="0">
      <selection activeCell="A3" sqref="A3"/>
    </sheetView>
  </sheetViews>
  <sheetFormatPr baseColWidth="10" defaultRowHeight="15" x14ac:dyDescent="0.2"/>
  <sheetData>
    <row r="1" spans="1:6" x14ac:dyDescent="0.2"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">
      <c r="A2" t="s">
        <v>124</v>
      </c>
      <c r="B2" s="3">
        <f>Sheet1!C26</f>
        <v>4.9999999999999973</v>
      </c>
      <c r="C2" s="3">
        <f>Sheet1!D26</f>
        <v>9.9999999999999911</v>
      </c>
      <c r="D2" s="3">
        <f>Sheet1!E26</f>
        <v>29.999999000000081</v>
      </c>
      <c r="E2" s="3">
        <f>Sheet1!F26</f>
        <v>20.000001000000005</v>
      </c>
      <c r="F2" s="3">
        <f>Sheet1!G26</f>
        <v>59.999999999999986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Answer Report 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AmritaWNA</dc:creator>
  <cp:lastModifiedBy>Sai Shibu</cp:lastModifiedBy>
  <dcterms:created xsi:type="dcterms:W3CDTF">2022-06-08T08:34:55Z</dcterms:created>
  <dcterms:modified xsi:type="dcterms:W3CDTF">2022-08-09T04:49:50Z</dcterms:modified>
</cp:coreProperties>
</file>