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3" sheetId="1" r:id="rId4"/>
    <sheet state="visible" name="Problem 3 Transposed" sheetId="2" r:id="rId5"/>
    <sheet state="visible" name="Problem 3 Calculations" sheetId="3" r:id="rId6"/>
    <sheet state="visible" name="Regular Residuals" sheetId="4" r:id="rId7"/>
  </sheets>
  <definedNames>
    <definedName name="y_bar">#REF!</definedName>
    <definedName name="y_t">'Problem 3 Transposed'!$B$4:$Z$4</definedName>
    <definedName name="y_p">'Regular Residuals'!$C$2:$C$26</definedName>
    <definedName name="msres">'Problem 3 Calculations'!$B$26</definedName>
    <definedName name="ei">'Regular Residuals'!$F$2:$F$26</definedName>
    <definedName name="x_bar">#REF!</definedName>
    <definedName name="y">'Problem 3'!$D$2:$D$26</definedName>
    <definedName name="beta">'Problem 3 Calculations'!$E$11:$E$13</definedName>
    <definedName name="x">'Problem 3'!$A$2:$C$26</definedName>
    <definedName name="x_t">'Problem 3 Transposed'!$B$1:$Z$3</definedName>
  </definedNames>
  <calcPr/>
</workbook>
</file>

<file path=xl/sharedStrings.xml><?xml version="1.0" encoding="utf-8"?>
<sst xmlns="http://schemas.openxmlformats.org/spreadsheetml/2006/main" count="41" uniqueCount="35">
  <si>
    <t>Number of Cases, x1</t>
  </si>
  <si>
    <t>Distance, x2 (ft)</t>
  </si>
  <si>
    <t>Delivery Time, y (min)</t>
  </si>
  <si>
    <t>x_t * x</t>
  </si>
  <si>
    <t>( x_t * x )^-1</t>
  </si>
  <si>
    <t xml:space="preserve">            =  </t>
  </si>
  <si>
    <t xml:space="preserve"> beta0</t>
  </si>
  <si>
    <t>( x_t * y )</t>
  </si>
  <si>
    <t>beta ^ = (x_t * x)^-1 * x_t * y</t>
  </si>
  <si>
    <t>beta1</t>
  </si>
  <si>
    <t>beta2</t>
  </si>
  <si>
    <t xml:space="preserve"> y_t * y</t>
  </si>
  <si>
    <t>beta^_t</t>
  </si>
  <si>
    <t>beta^_t * x_t * y</t>
  </si>
  <si>
    <t xml:space="preserve">x_t * y </t>
  </si>
  <si>
    <t>SSres</t>
  </si>
  <si>
    <t>n = 25</t>
  </si>
  <si>
    <t>p = 3</t>
  </si>
  <si>
    <t>MSres</t>
  </si>
  <si>
    <t xml:space="preserve">               =</t>
  </si>
  <si>
    <t xml:space="preserve">              sigma ^2</t>
  </si>
  <si>
    <t>Hat Matrix</t>
  </si>
  <si>
    <t xml:space="preserve">   x(x_t * x)^-1*x_t</t>
  </si>
  <si>
    <t>( x_t * x) ^ -1 * x_t</t>
  </si>
  <si>
    <t xml:space="preserve"> x * ( x_t * x) ^ -1 * x_t</t>
  </si>
  <si>
    <t>y^</t>
  </si>
  <si>
    <t xml:space="preserve"> ei's</t>
  </si>
  <si>
    <t xml:space="preserve">Standardized Residuals </t>
  </si>
  <si>
    <t>Sudentized Residulas</t>
  </si>
  <si>
    <t>PRESS Residual</t>
  </si>
  <si>
    <t>Si^2</t>
  </si>
  <si>
    <t>R-Student(ti)</t>
  </si>
  <si>
    <t>SORT</t>
  </si>
  <si>
    <t>i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</si>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</sst>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2" numFmtId="0" xfId="0" applyBorder="1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1" fillId="4" fontId="2" numFmtId="0" xfId="0" applyBorder="1" applyFill="1" applyFont="1"/>
    <xf borderId="0" fillId="0" fontId="4" numFmtId="0" xfId="0" applyAlignment="1" applyFont="1">
      <alignment horizontal="center" vertical="bottom"/>
    </xf>
    <xf borderId="1" fillId="2" fontId="5" numFmtId="0" xfId="0" applyAlignment="1" applyBorder="1" applyFont="1">
      <alignment horizontal="center" readingOrder="0" vertical="bottom"/>
    </xf>
    <xf borderId="2" fillId="2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yVal>
            <c:numRef>
              <c:f>('Regular Residuals'!$L$39,'Regular Residuals'!$H$32:$H$56,'Regular Residuals'!$J$32:$J$56)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049921"/>
        <c:axId val="471643545"/>
      </c:scatterChart>
      <c:valAx>
        <c:axId val="19390499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643545"/>
      </c:valAx>
      <c:valAx>
        <c:axId val="471643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049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209550</xdr:colOff>
      <xdr:row>27</xdr:row>
      <xdr:rowOff>171450</xdr:rowOff>
    </xdr:from>
    <xdr:ext cx="3905250" cy="2409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B1" s="1" t="s">
        <v>0</v>
      </c>
      <c r="C1" s="1" t="s">
        <v>1</v>
      </c>
      <c r="D1" s="1" t="s">
        <v>2</v>
      </c>
    </row>
    <row r="2">
      <c r="A2" s="2">
        <v>1.0</v>
      </c>
      <c r="B2" s="3">
        <v>7.0</v>
      </c>
      <c r="C2" s="3">
        <v>560.0</v>
      </c>
      <c r="D2" s="3">
        <v>16.68</v>
      </c>
    </row>
    <row r="3">
      <c r="A3" s="2">
        <v>1.0</v>
      </c>
      <c r="B3" s="3">
        <v>3.0</v>
      </c>
      <c r="C3" s="3">
        <v>220.0</v>
      </c>
      <c r="D3" s="3">
        <v>11.5</v>
      </c>
    </row>
    <row r="4">
      <c r="A4" s="2">
        <v>1.0</v>
      </c>
      <c r="B4" s="3">
        <v>3.0</v>
      </c>
      <c r="C4" s="3">
        <v>340.0</v>
      </c>
      <c r="D4" s="3">
        <v>12.03</v>
      </c>
    </row>
    <row r="5">
      <c r="A5" s="2">
        <v>1.0</v>
      </c>
      <c r="B5" s="3">
        <v>4.0</v>
      </c>
      <c r="C5" s="3">
        <v>80.0</v>
      </c>
      <c r="D5" s="3">
        <v>14.88</v>
      </c>
    </row>
    <row r="6">
      <c r="A6" s="2">
        <v>1.0</v>
      </c>
      <c r="B6" s="3">
        <v>6.0</v>
      </c>
      <c r="C6" s="3">
        <v>150.0</v>
      </c>
      <c r="D6" s="3">
        <v>13.75</v>
      </c>
    </row>
    <row r="7">
      <c r="A7" s="2">
        <v>1.0</v>
      </c>
      <c r="B7" s="3">
        <v>7.0</v>
      </c>
      <c r="C7" s="3">
        <v>330.0</v>
      </c>
      <c r="D7" s="3">
        <v>18.11</v>
      </c>
    </row>
    <row r="8">
      <c r="A8" s="2">
        <v>1.0</v>
      </c>
      <c r="B8" s="3">
        <v>2.0</v>
      </c>
      <c r="C8" s="3">
        <v>110.0</v>
      </c>
      <c r="D8" s="3">
        <v>8.0</v>
      </c>
    </row>
    <row r="9">
      <c r="A9" s="2">
        <v>1.0</v>
      </c>
      <c r="B9" s="3">
        <v>7.0</v>
      </c>
      <c r="C9" s="3">
        <v>210.0</v>
      </c>
      <c r="D9" s="3">
        <v>17.83</v>
      </c>
    </row>
    <row r="10">
      <c r="A10" s="2">
        <v>1.0</v>
      </c>
      <c r="B10" s="3">
        <v>30.0</v>
      </c>
      <c r="C10" s="3">
        <v>1460.0</v>
      </c>
      <c r="D10" s="3">
        <v>79.24</v>
      </c>
    </row>
    <row r="11">
      <c r="A11" s="2">
        <v>1.0</v>
      </c>
      <c r="B11" s="3">
        <v>5.0</v>
      </c>
      <c r="C11" s="3">
        <v>605.0</v>
      </c>
      <c r="D11" s="3">
        <v>21.5</v>
      </c>
    </row>
    <row r="12">
      <c r="A12" s="2">
        <v>1.0</v>
      </c>
      <c r="B12" s="3">
        <v>16.0</v>
      </c>
      <c r="C12" s="3">
        <v>688.0</v>
      </c>
      <c r="D12" s="3">
        <v>40.33</v>
      </c>
    </row>
    <row r="13">
      <c r="A13" s="2">
        <v>1.0</v>
      </c>
      <c r="B13" s="3">
        <v>10.0</v>
      </c>
      <c r="C13" s="3">
        <v>215.0</v>
      </c>
      <c r="D13" s="3">
        <v>21.0</v>
      </c>
    </row>
    <row r="14">
      <c r="A14" s="2">
        <v>1.0</v>
      </c>
      <c r="B14" s="3">
        <v>4.0</v>
      </c>
      <c r="C14" s="3">
        <v>255.0</v>
      </c>
      <c r="D14" s="3">
        <v>13.5</v>
      </c>
    </row>
    <row r="15">
      <c r="A15" s="2">
        <v>1.0</v>
      </c>
      <c r="B15" s="3">
        <v>6.0</v>
      </c>
      <c r="C15" s="3">
        <v>462.0</v>
      </c>
      <c r="D15" s="3">
        <v>19.75</v>
      </c>
    </row>
    <row r="16">
      <c r="A16" s="2">
        <v>1.0</v>
      </c>
      <c r="B16" s="3">
        <v>9.0</v>
      </c>
      <c r="C16" s="3">
        <v>448.0</v>
      </c>
      <c r="D16" s="3">
        <v>24.0</v>
      </c>
    </row>
    <row r="17">
      <c r="A17" s="2">
        <v>1.0</v>
      </c>
      <c r="B17" s="3">
        <v>10.0</v>
      </c>
      <c r="C17" s="3">
        <v>776.0</v>
      </c>
      <c r="D17" s="3">
        <v>29.0</v>
      </c>
    </row>
    <row r="18">
      <c r="A18" s="2">
        <v>1.0</v>
      </c>
      <c r="B18" s="3">
        <v>6.0</v>
      </c>
      <c r="C18" s="3">
        <v>200.0</v>
      </c>
      <c r="D18" s="3">
        <v>15.35</v>
      </c>
    </row>
    <row r="19">
      <c r="A19" s="2">
        <v>1.0</v>
      </c>
      <c r="B19" s="3">
        <v>7.0</v>
      </c>
      <c r="C19" s="3">
        <v>132.0</v>
      </c>
      <c r="D19" s="3">
        <v>19.0</v>
      </c>
    </row>
    <row r="20">
      <c r="A20" s="2">
        <v>1.0</v>
      </c>
      <c r="B20" s="3">
        <v>3.0</v>
      </c>
      <c r="C20" s="3">
        <v>36.0</v>
      </c>
      <c r="D20" s="3">
        <v>9.5</v>
      </c>
    </row>
    <row r="21">
      <c r="A21" s="2">
        <v>1.0</v>
      </c>
      <c r="B21" s="3">
        <v>17.0</v>
      </c>
      <c r="C21" s="3">
        <v>770.0</v>
      </c>
      <c r="D21" s="3">
        <v>35.1</v>
      </c>
    </row>
    <row r="22">
      <c r="A22" s="2">
        <v>1.0</v>
      </c>
      <c r="B22" s="3">
        <v>10.0</v>
      </c>
      <c r="C22" s="3">
        <v>140.0</v>
      </c>
      <c r="D22" s="3">
        <v>17.9</v>
      </c>
    </row>
    <row r="23">
      <c r="A23" s="2">
        <v>1.0</v>
      </c>
      <c r="B23" s="3">
        <v>26.0</v>
      </c>
      <c r="C23" s="3">
        <v>810.0</v>
      </c>
      <c r="D23" s="3">
        <v>52.32</v>
      </c>
    </row>
    <row r="24">
      <c r="A24" s="2">
        <v>1.0</v>
      </c>
      <c r="B24" s="3">
        <v>9.0</v>
      </c>
      <c r="C24" s="3">
        <v>450.0</v>
      </c>
      <c r="D24" s="3">
        <v>18.75</v>
      </c>
    </row>
    <row r="25">
      <c r="A25" s="2">
        <v>1.0</v>
      </c>
      <c r="B25" s="3">
        <v>8.0</v>
      </c>
      <c r="C25" s="3">
        <v>635.0</v>
      </c>
      <c r="D25" s="3">
        <v>19.83</v>
      </c>
    </row>
    <row r="26">
      <c r="A26" s="2">
        <v>1.0</v>
      </c>
      <c r="B26" s="3">
        <v>4.0</v>
      </c>
      <c r="C26" s="3">
        <v>150.0</v>
      </c>
      <c r="D26" s="3">
        <v>10.75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>
        <v>1.0</v>
      </c>
      <c r="C1" s="2">
        <v>1.0</v>
      </c>
      <c r="D1" s="2">
        <v>1.0</v>
      </c>
      <c r="E1" s="2">
        <v>1.0</v>
      </c>
      <c r="F1" s="2">
        <v>1.0</v>
      </c>
      <c r="G1" s="2">
        <v>1.0</v>
      </c>
      <c r="H1" s="2">
        <v>1.0</v>
      </c>
      <c r="I1" s="2">
        <v>1.0</v>
      </c>
      <c r="J1" s="2">
        <v>1.0</v>
      </c>
      <c r="K1" s="2">
        <v>1.0</v>
      </c>
      <c r="L1" s="2">
        <v>1.0</v>
      </c>
      <c r="M1" s="2">
        <v>1.0</v>
      </c>
      <c r="N1" s="2">
        <v>1.0</v>
      </c>
      <c r="O1" s="2">
        <v>1.0</v>
      </c>
      <c r="P1" s="2">
        <v>1.0</v>
      </c>
      <c r="Q1" s="2">
        <v>1.0</v>
      </c>
      <c r="R1" s="2">
        <v>1.0</v>
      </c>
      <c r="S1" s="2">
        <v>1.0</v>
      </c>
      <c r="T1" s="2">
        <v>1.0</v>
      </c>
      <c r="U1" s="2">
        <v>1.0</v>
      </c>
      <c r="V1" s="2">
        <v>1.0</v>
      </c>
      <c r="W1" s="2">
        <v>1.0</v>
      </c>
      <c r="X1" s="2">
        <v>1.0</v>
      </c>
      <c r="Y1" s="2">
        <v>1.0</v>
      </c>
      <c r="Z1" s="2">
        <v>1.0</v>
      </c>
    </row>
    <row r="2">
      <c r="A2" s="1" t="s">
        <v>0</v>
      </c>
      <c r="B2" s="3">
        <v>7.0</v>
      </c>
      <c r="C2" s="3">
        <v>3.0</v>
      </c>
      <c r="D2" s="3">
        <v>3.0</v>
      </c>
      <c r="E2" s="3">
        <v>4.0</v>
      </c>
      <c r="F2" s="3">
        <v>6.0</v>
      </c>
      <c r="G2" s="3">
        <v>7.0</v>
      </c>
      <c r="H2" s="3">
        <v>2.0</v>
      </c>
      <c r="I2" s="3">
        <v>7.0</v>
      </c>
      <c r="J2" s="3">
        <v>30.0</v>
      </c>
      <c r="K2" s="3">
        <v>5.0</v>
      </c>
      <c r="L2" s="3">
        <v>16.0</v>
      </c>
      <c r="M2" s="3">
        <v>10.0</v>
      </c>
      <c r="N2" s="3">
        <v>4.0</v>
      </c>
      <c r="O2" s="3">
        <v>6.0</v>
      </c>
      <c r="P2" s="3">
        <v>9.0</v>
      </c>
      <c r="Q2" s="3">
        <v>10.0</v>
      </c>
      <c r="R2" s="3">
        <v>6.0</v>
      </c>
      <c r="S2" s="3">
        <v>7.0</v>
      </c>
      <c r="T2" s="3">
        <v>3.0</v>
      </c>
      <c r="U2" s="3">
        <v>17.0</v>
      </c>
      <c r="V2" s="3">
        <v>10.0</v>
      </c>
      <c r="W2" s="3">
        <v>26.0</v>
      </c>
      <c r="X2" s="3">
        <v>9.0</v>
      </c>
      <c r="Y2" s="3">
        <v>8.0</v>
      </c>
      <c r="Z2" s="3">
        <v>4.0</v>
      </c>
    </row>
    <row r="3">
      <c r="A3" s="1" t="s">
        <v>1</v>
      </c>
      <c r="B3" s="3">
        <v>560.0</v>
      </c>
      <c r="C3" s="3">
        <v>220.0</v>
      </c>
      <c r="D3" s="3">
        <v>340.0</v>
      </c>
      <c r="E3" s="3">
        <v>80.0</v>
      </c>
      <c r="F3" s="3">
        <v>150.0</v>
      </c>
      <c r="G3" s="3">
        <v>330.0</v>
      </c>
      <c r="H3" s="3">
        <v>110.0</v>
      </c>
      <c r="I3" s="3">
        <v>210.0</v>
      </c>
      <c r="J3" s="3">
        <v>1460.0</v>
      </c>
      <c r="K3" s="3">
        <v>605.0</v>
      </c>
      <c r="L3" s="3">
        <v>688.0</v>
      </c>
      <c r="M3" s="3">
        <v>215.0</v>
      </c>
      <c r="N3" s="3">
        <v>255.0</v>
      </c>
      <c r="O3" s="3">
        <v>462.0</v>
      </c>
      <c r="P3" s="3">
        <v>448.0</v>
      </c>
      <c r="Q3" s="3">
        <v>776.0</v>
      </c>
      <c r="R3" s="3">
        <v>200.0</v>
      </c>
      <c r="S3" s="3">
        <v>132.0</v>
      </c>
      <c r="T3" s="3">
        <v>36.0</v>
      </c>
      <c r="U3" s="3">
        <v>770.0</v>
      </c>
      <c r="V3" s="3">
        <v>140.0</v>
      </c>
      <c r="W3" s="3">
        <v>810.0</v>
      </c>
      <c r="X3" s="3">
        <v>450.0</v>
      </c>
      <c r="Y3" s="3">
        <v>635.0</v>
      </c>
      <c r="Z3" s="3">
        <v>150.0</v>
      </c>
    </row>
    <row r="4">
      <c r="A4" s="1" t="s">
        <v>2</v>
      </c>
      <c r="B4" s="3">
        <v>16.68</v>
      </c>
      <c r="C4" s="3">
        <v>11.5</v>
      </c>
      <c r="D4" s="3">
        <v>12.03</v>
      </c>
      <c r="E4" s="3">
        <v>14.88</v>
      </c>
      <c r="F4" s="3">
        <v>13.75</v>
      </c>
      <c r="G4" s="3">
        <v>18.11</v>
      </c>
      <c r="H4" s="3">
        <v>8.0</v>
      </c>
      <c r="I4" s="3">
        <v>17.83</v>
      </c>
      <c r="J4" s="3">
        <v>79.24</v>
      </c>
      <c r="K4" s="3">
        <v>21.5</v>
      </c>
      <c r="L4" s="3">
        <v>40.33</v>
      </c>
      <c r="M4" s="3">
        <v>21.0</v>
      </c>
      <c r="N4" s="3">
        <v>13.5</v>
      </c>
      <c r="O4" s="3">
        <v>19.75</v>
      </c>
      <c r="P4" s="3">
        <v>24.0</v>
      </c>
      <c r="Q4" s="3">
        <v>29.0</v>
      </c>
      <c r="R4" s="3">
        <v>15.35</v>
      </c>
      <c r="S4" s="3">
        <v>19.0</v>
      </c>
      <c r="T4" s="3">
        <v>9.5</v>
      </c>
      <c r="U4" s="3">
        <v>35.1</v>
      </c>
      <c r="V4" s="3">
        <v>17.9</v>
      </c>
      <c r="W4" s="3">
        <v>52.32</v>
      </c>
      <c r="X4" s="3">
        <v>18.75</v>
      </c>
      <c r="Y4" s="3">
        <v>19.83</v>
      </c>
      <c r="Z4" s="3">
        <v>10.75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13"/>
    <col customWidth="1" min="3" max="3" width="17.63"/>
    <col customWidth="1" min="4" max="4" width="23.75"/>
  </cols>
  <sheetData>
    <row r="3">
      <c r="B3" s="4">
        <f t="array" ref="B3:D5">MMULT(x_t,x)</f>
        <v>25</v>
      </c>
      <c r="C3" s="4">
        <v>219.0</v>
      </c>
      <c r="D3" s="4">
        <v>10232.0</v>
      </c>
    </row>
    <row r="4">
      <c r="A4" s="5" t="s">
        <v>3</v>
      </c>
      <c r="B4" s="4">
        <v>219.0</v>
      </c>
      <c r="C4" s="4">
        <v>3055.0</v>
      </c>
      <c r="D4" s="4">
        <v>133899.0</v>
      </c>
    </row>
    <row r="5">
      <c r="B5" s="4">
        <v>10232.0</v>
      </c>
      <c r="C5" s="4">
        <v>133899.0</v>
      </c>
      <c r="D5" s="4">
        <v>6725688.0</v>
      </c>
    </row>
    <row r="7">
      <c r="B7" s="4">
        <f t="array" ref="B7:D9">MINVERSE(B3:D5)</f>
        <v>0.1132151861</v>
      </c>
      <c r="C7" s="4">
        <v>-0.004448593235340705</v>
      </c>
      <c r="D7" s="4">
        <v>-8.367256980738463E-5</v>
      </c>
    </row>
    <row r="8">
      <c r="A8" s="5" t="s">
        <v>4</v>
      </c>
      <c r="B8" s="4">
        <v>-0.004448593235340694</v>
      </c>
      <c r="C8" s="4">
        <v>0.0027437832908544747</v>
      </c>
      <c r="D8" s="4">
        <v>-4.785708657287068E-5</v>
      </c>
    </row>
    <row r="9">
      <c r="B9" s="4">
        <v>-8.367256980738512E-5</v>
      </c>
      <c r="C9" s="4">
        <v>-4.785708657287065E-5</v>
      </c>
      <c r="D9" s="4">
        <v>1.2287447424397281E-6</v>
      </c>
    </row>
    <row r="11">
      <c r="B11" s="4">
        <f t="array" ref="B11:B13">MMULT(x_t,y)</f>
        <v>559.6</v>
      </c>
      <c r="E11" s="4">
        <f t="array" ref="E11:E13">MMULT(B7:D9,B11:B13)</f>
        <v>2.341231145</v>
      </c>
      <c r="F11" s="2" t="s">
        <v>5</v>
      </c>
      <c r="G11" s="5" t="s">
        <v>6</v>
      </c>
    </row>
    <row r="12">
      <c r="A12" s="5" t="s">
        <v>7</v>
      </c>
      <c r="B12" s="4">
        <v>7375.44</v>
      </c>
      <c r="D12" s="5" t="s">
        <v>8</v>
      </c>
      <c r="E12" s="4">
        <v>1.6159072106092438</v>
      </c>
      <c r="F12" s="2" t="s">
        <v>5</v>
      </c>
      <c r="G12" s="5" t="s">
        <v>9</v>
      </c>
    </row>
    <row r="13">
      <c r="B13" s="4">
        <v>337071.69</v>
      </c>
      <c r="E13" s="4">
        <v>0.0143848262555481</v>
      </c>
      <c r="F13" s="2" t="s">
        <v>5</v>
      </c>
      <c r="G13" s="5" t="s">
        <v>10</v>
      </c>
    </row>
    <row r="17">
      <c r="A17" s="5" t="s">
        <v>11</v>
      </c>
      <c r="B17" s="4">
        <f t="array" ref="B17">MMULT(y_t,y)</f>
        <v>18310.629</v>
      </c>
      <c r="D17" s="5" t="s">
        <v>12</v>
      </c>
      <c r="E17" s="4">
        <f t="array" ref="E17:G17">TRANSPOSE(E11:E13)</f>
        <v>2.341231145</v>
      </c>
      <c r="F17" s="4">
        <v>1.6159072106092438</v>
      </c>
      <c r="G17" s="4">
        <v>0.0143848262555481</v>
      </c>
    </row>
    <row r="19">
      <c r="E19" s="4">
        <f t="array" ref="E19:E21">MMULT(x_t,y)</f>
        <v>559.6</v>
      </c>
    </row>
    <row r="20">
      <c r="A20" s="5" t="s">
        <v>13</v>
      </c>
      <c r="B20" s="4">
        <f t="array" ref="B20">MMULT(E17:G17,E19:E21)</f>
        <v>18076.89732</v>
      </c>
      <c r="D20" s="5" t="s">
        <v>14</v>
      </c>
      <c r="E20" s="4">
        <v>7375.44</v>
      </c>
    </row>
    <row r="21">
      <c r="E21" s="4">
        <v>337071.69</v>
      </c>
    </row>
    <row r="23">
      <c r="A23" s="5" t="s">
        <v>15</v>
      </c>
      <c r="B23" s="4">
        <f>B17-B20</f>
        <v>233.7316774</v>
      </c>
    </row>
    <row r="24">
      <c r="A24" s="6" t="s">
        <v>16</v>
      </c>
    </row>
    <row r="25">
      <c r="A25" s="6" t="s">
        <v>17</v>
      </c>
    </row>
    <row r="26">
      <c r="A26" s="5" t="s">
        <v>18</v>
      </c>
      <c r="B26" s="4">
        <f>B23/22</f>
        <v>10.62416716</v>
      </c>
      <c r="C26" s="2" t="s">
        <v>19</v>
      </c>
      <c r="D26" s="5" t="s">
        <v>20</v>
      </c>
    </row>
    <row r="30">
      <c r="A30" s="5" t="s">
        <v>21</v>
      </c>
      <c r="B30" s="2" t="s">
        <v>22</v>
      </c>
    </row>
    <row r="32">
      <c r="B32" s="6" t="s">
        <v>23</v>
      </c>
      <c r="C32" s="4">
        <f t="array" ref="C32:AA34">MMULT(B7:D9,x_t)</f>
        <v>0.03521839437</v>
      </c>
      <c r="D32" s="4">
        <v>0.08146144104870431</v>
      </c>
      <c r="E32" s="4">
        <v>0.07142073267181816</v>
      </c>
      <c r="F32" s="4">
        <v>0.08872700758639745</v>
      </c>
      <c r="G32" s="4">
        <v>0.07397274122919914</v>
      </c>
      <c r="H32" s="4">
        <v>0.05446308542852918</v>
      </c>
      <c r="I32" s="4">
        <v>0.09511401696285733</v>
      </c>
      <c r="J32" s="4">
        <v>0.06450379380541534</v>
      </c>
      <c r="K32" s="4">
        <v>-0.14240456286665165</v>
      </c>
      <c r="L32" s="4">
        <v>0.04035031520217982</v>
      </c>
      <c r="M32" s="4">
        <v>-0.015529033680580853</v>
      </c>
      <c r="N32" s="4">
        <v>0.050739651250356316</v>
      </c>
      <c r="O32" s="4">
        <v>0.07408430787010514</v>
      </c>
      <c r="P32" s="4">
        <v>0.04786689944929513</v>
      </c>
      <c r="Q32" s="4">
        <v>0.03569253572057639</v>
      </c>
      <c r="R32" s="4">
        <v>0.003799339588413539</v>
      </c>
      <c r="S32" s="4">
        <v>0.0697891127388299</v>
      </c>
      <c r="T32" s="4">
        <v>0.07103025425039133</v>
      </c>
      <c r="U32" s="4">
        <v>0.09685719389326308</v>
      </c>
      <c r="V32" s="4">
        <v>-0.0268387776401271</v>
      </c>
      <c r="W32" s="4">
        <v>0.05701509398591016</v>
      </c>
      <c r="X32" s="4">
        <v>-0.07022301955048882</v>
      </c>
      <c r="Y32" s="4">
        <v>0.03552519058096162</v>
      </c>
      <c r="Z32" s="4">
        <v>0.02449435840193618</v>
      </c>
      <c r="AA32" s="4">
        <v>0.08286992769988054</v>
      </c>
    </row>
    <row r="33">
      <c r="C33" s="4">
        <v>-0.01204207868016695</v>
      </c>
      <c r="D33" s="4">
        <v>-0.006745802408808819</v>
      </c>
      <c r="E33" s="4">
        <v>-0.012488652797553302</v>
      </c>
      <c r="F33" s="4">
        <v>0.002697973002247551</v>
      </c>
      <c r="G33" s="4">
        <v>0.004835543523855551</v>
      </c>
      <c r="H33" s="4">
        <v>-0.001034948768406695</v>
      </c>
      <c r="I33" s="4">
        <v>-0.0042253061766475185</v>
      </c>
      <c r="J33" s="4">
        <v>0.004707901620337785</v>
      </c>
      <c r="K33" s="4">
        <v>0.00799355909390237</v>
      </c>
      <c r="L33" s="4">
        <v>-0.01968321415765508</v>
      </c>
      <c r="M33" s="4">
        <v>0.0065262638561958755</v>
      </c>
      <c r="N33" s="4">
        <v>0.012699966060036861</v>
      </c>
      <c r="O33" s="4">
        <v>-0.005677017148004818</v>
      </c>
      <c r="P33" s="4">
        <v>-0.010095867486880102</v>
      </c>
      <c r="Q33" s="4">
        <v>-0.0011945184022964864</v>
      </c>
      <c r="R33" s="4">
        <v>-0.01414785950734359</v>
      </c>
      <c r="S33" s="4">
        <v>0.0024426891952120163</v>
      </c>
      <c r="T33" s="4">
        <v>0.008440754373021699</v>
      </c>
      <c r="U33" s="4">
        <v>0.002059901520599385</v>
      </c>
      <c r="V33" s="4">
        <v>0.0053457660480749555</v>
      </c>
      <c r="W33" s="4">
        <v>0.01628924755300216</v>
      </c>
      <c r="X33" s="4">
        <v>0.028125532202850405</v>
      </c>
      <c r="Y33" s="4">
        <v>-0.0012902325754422274</v>
      </c>
      <c r="Z33" s="4">
        <v>-0.012887576882277776</v>
      </c>
      <c r="AA33" s="4">
        <v>-6.520230578533964E-4</v>
      </c>
    </row>
    <row r="34">
      <c r="C34" s="4">
        <v>2.6942487994876814E-4</v>
      </c>
      <c r="D34" s="4">
        <v>4.3080013810743104E-5</v>
      </c>
      <c r="E34" s="4">
        <v>1.9052938290351048E-4</v>
      </c>
      <c r="F34" s="4">
        <v>-1.7680133670368948E-4</v>
      </c>
      <c r="G34" s="4">
        <v>-1.865033778786498E-4</v>
      </c>
      <c r="H34" s="4">
        <v>-1.3186410812369358E-5</v>
      </c>
      <c r="I34" s="4">
        <v>-4.422482128475634E-5</v>
      </c>
      <c r="J34" s="4">
        <v>-1.6063577990513674E-4</v>
      </c>
      <c r="K34" s="4">
        <v>2.745821569684983E-4</v>
      </c>
      <c r="L34" s="4">
        <v>4.204325665042972E-4</v>
      </c>
      <c r="M34" s="4">
        <v>-4.009572174782511E-6</v>
      </c>
      <c r="N34" s="4">
        <v>-2.9806331591155006E-4</v>
      </c>
      <c r="O34" s="4">
        <v>3.8228993223262927E-5</v>
      </c>
      <c r="P34" s="4">
        <v>1.9686498176254533E-4</v>
      </c>
      <c r="Q34" s="4">
        <v>3.609129564977726E-5</v>
      </c>
      <c r="R34" s="4">
        <v>3.9126248459713745E-4</v>
      </c>
      <c r="S34" s="4">
        <v>-1.250661407566634E-4</v>
      </c>
      <c r="T34" s="4">
        <v>-2.564778698154355E-4</v>
      </c>
      <c r="U34" s="4">
        <v>-1.8300901879816686E-4</v>
      </c>
      <c r="V34" s="4">
        <v>4.889041013240449E-5</v>
      </c>
      <c r="W34" s="4">
        <v>-3.902191715945296E-4</v>
      </c>
      <c r="X34" s="4">
        <v>-3.326735793258424E-4</v>
      </c>
      <c r="Y34" s="4">
        <v>3.854878513465663E-5</v>
      </c>
      <c r="Z34" s="4">
        <v>3.1372364905887703E-4</v>
      </c>
      <c r="AA34" s="4">
        <v>-9.078920473290852E-5</v>
      </c>
    </row>
    <row r="37">
      <c r="C37" s="4">
        <f t="array" ref="C37:AA61">MMULT(x,C32:AA34)</f>
        <v>0.1018017764</v>
      </c>
      <c r="D37" s="4">
        <v>0.05836563192105872</v>
      </c>
      <c r="E37" s="4">
        <v>0.09069661751491091</v>
      </c>
      <c r="F37" s="4">
        <v>0.00860407004806421</v>
      </c>
      <c r="G37" s="4">
        <v>0.003379654284144107</v>
      </c>
      <c r="H37" s="4">
        <v>0.039834053994755474</v>
      </c>
      <c r="I37" s="4">
        <v>0.040770973806861156</v>
      </c>
      <c r="J37" s="4">
        <v>0.007503068400903257</v>
      </c>
      <c r="K37" s="4">
        <v>0.06731635869302399</v>
      </c>
      <c r="L37" s="4">
        <v>0.1380100533410007</v>
      </c>
      <c r="M37" s="4">
        <v>0.02790945289491207</v>
      </c>
      <c r="N37" s="4">
        <v>-0.027276043239853692</v>
      </c>
      <c r="O37" s="4">
        <v>0.05575342403909865</v>
      </c>
      <c r="P37" s="4">
        <v>0.0874402168281598</v>
      </c>
      <c r="Q37" s="4">
        <v>0.04754203246837625</v>
      </c>
      <c r="R37" s="4">
        <v>0.1238713144114054</v>
      </c>
      <c r="S37" s="4">
        <v>0.01685089828158251</v>
      </c>
      <c r="T37" s="4">
        <v>-0.013512072235100647</v>
      </c>
      <c r="U37" s="4">
        <v>0.008791454010485325</v>
      </c>
      <c r="V37" s="4">
        <v>0.03796021437054411</v>
      </c>
      <c r="W37" s="4">
        <v>-0.04748290923601131</v>
      </c>
      <c r="X37" s="4">
        <v>-0.05964149855300774</v>
      </c>
      <c r="Y37" s="4">
        <v>0.04808088222827374</v>
      </c>
      <c r="Z37" s="4">
        <v>0.10996656369896288</v>
      </c>
      <c r="AA37" s="4">
        <v>0.02746381164447799</v>
      </c>
    </row>
    <row r="38">
      <c r="C38" s="4">
        <v>0.058365631921058855</v>
      </c>
      <c r="D38" s="4">
        <v>0.07070163686064133</v>
      </c>
      <c r="E38" s="4">
        <v>0.07587123851793057</v>
      </c>
      <c r="F38" s="4">
        <v>0.05792463251832842</v>
      </c>
      <c r="G38" s="4">
        <v>0.04744862866746283</v>
      </c>
      <c r="H38" s="4">
        <v>0.048457228744587834</v>
      </c>
      <c r="I38" s="4">
        <v>0.07270863775026838</v>
      </c>
      <c r="J38" s="4">
        <v>0.043287627087298615</v>
      </c>
      <c r="K38" s="4">
        <v>-0.058015811051874915</v>
      </c>
      <c r="L38" s="4">
        <v>0.07379583736015996</v>
      </c>
      <c r="M38" s="4">
        <v>0.003167652009554621</v>
      </c>
      <c r="N38" s="4">
        <v>0.023265619929925888</v>
      </c>
      <c r="O38" s="4">
        <v>0.06546363493520853</v>
      </c>
      <c r="P38" s="4">
        <v>0.060889592976414796</v>
      </c>
      <c r="Q38" s="4">
        <v>0.040049065556637925</v>
      </c>
      <c r="R38" s="4">
        <v>0.04743350767775301</v>
      </c>
      <c r="S38" s="4">
        <v>0.049602629358</v>
      </c>
      <c r="T38" s="4">
        <v>0.03992738601006062</v>
      </c>
      <c r="U38" s="4">
        <v>0.06277491431946453</v>
      </c>
      <c r="V38" s="4">
        <v>-4.558926677324278E-5</v>
      </c>
      <c r="W38" s="4">
        <v>0.02003461889412013</v>
      </c>
      <c r="X38" s="4">
        <v>-0.05903461039362294</v>
      </c>
      <c r="Y38" s="4">
        <v>0.040135225584259394</v>
      </c>
      <c r="Z38" s="4">
        <v>0.05485083054805579</v>
      </c>
      <c r="AA38" s="4">
        <v>0.06094023348508048</v>
      </c>
    </row>
    <row r="39">
      <c r="A39" s="6" t="s">
        <v>21</v>
      </c>
      <c r="B39" s="6" t="s">
        <v>24</v>
      </c>
      <c r="C39" s="4">
        <v>0.09069661751491104</v>
      </c>
      <c r="D39" s="4">
        <v>0.07587123851793051</v>
      </c>
      <c r="E39" s="4">
        <v>0.09873476446635182</v>
      </c>
      <c r="F39" s="4">
        <v>0.036708472113885685</v>
      </c>
      <c r="G39" s="4">
        <v>0.025068223322024852</v>
      </c>
      <c r="H39" s="4">
        <v>0.04687485944710351</v>
      </c>
      <c r="I39" s="4">
        <v>0.06740165919609761</v>
      </c>
      <c r="J39" s="4">
        <v>0.024011333498682202</v>
      </c>
      <c r="K39" s="4">
        <v>-0.02506595221565512</v>
      </c>
      <c r="L39" s="4">
        <v>0.1242477453406756</v>
      </c>
      <c r="M39" s="4">
        <v>0.0026865033485807197</v>
      </c>
      <c r="N39" s="4">
        <v>-0.012501977979460122</v>
      </c>
      <c r="O39" s="4">
        <v>0.07005111412200007</v>
      </c>
      <c r="P39" s="4">
        <v>0.08451339078792025</v>
      </c>
      <c r="Q39" s="4">
        <v>0.044380021034611195</v>
      </c>
      <c r="R39" s="4">
        <v>0.09438500582940951</v>
      </c>
      <c r="S39" s="4">
        <v>0.03459469246720039</v>
      </c>
      <c r="T39" s="4">
        <v>0.009150041632208367</v>
      </c>
      <c r="U39" s="4">
        <v>0.04081383206368451</v>
      </c>
      <c r="V39" s="4">
        <v>0.0058212599491152955</v>
      </c>
      <c r="W39" s="4">
        <v>-0.026791681697223443</v>
      </c>
      <c r="X39" s="4">
        <v>-0.09895543991272403</v>
      </c>
      <c r="Y39" s="4">
        <v>0.04476107980041819</v>
      </c>
      <c r="Z39" s="4">
        <v>0.09249766843512103</v>
      </c>
      <c r="AA39" s="4">
        <v>0.05004552891713146</v>
      </c>
    </row>
    <row r="40">
      <c r="C40" s="4">
        <v>0.00860407004806437</v>
      </c>
      <c r="D40" s="4">
        <v>0.05792463251832849</v>
      </c>
      <c r="E40" s="4">
        <v>0.03670847211388579</v>
      </c>
      <c r="F40" s="4">
        <v>0.08537479265909251</v>
      </c>
      <c r="G40" s="4">
        <v>0.07839464509432936</v>
      </c>
      <c r="H40" s="4">
        <v>0.04926837748991285</v>
      </c>
      <c r="I40" s="4">
        <v>0.07467480655348675</v>
      </c>
      <c r="J40" s="4">
        <v>0.07048453789435553</v>
      </c>
      <c r="K40" s="4">
        <v>-0.08846375393356232</v>
      </c>
      <c r="L40" s="4">
        <v>-0.004747936108096727</v>
      </c>
      <c r="M40" s="4">
        <v>0.010255255970220048</v>
      </c>
      <c r="N40" s="4">
        <v>0.07769445021757976</v>
      </c>
      <c r="O40" s="4">
        <v>0.05443455873594691</v>
      </c>
      <c r="P40" s="4">
        <v>0.023232628042778352</v>
      </c>
      <c r="Q40" s="4">
        <v>0.033801765763372627</v>
      </c>
      <c r="R40" s="4">
        <v>-0.021491099673189823</v>
      </c>
      <c r="S40" s="4">
        <v>0.0695545782591449</v>
      </c>
      <c r="T40" s="4">
        <v>0.08427504215724328</v>
      </c>
      <c r="U40" s="4">
        <v>0.09045607847180728</v>
      </c>
      <c r="V40" s="4">
        <v>-0.0015444806372349167</v>
      </c>
      <c r="W40" s="4">
        <v>0.09095455047035644</v>
      </c>
      <c r="X40" s="4">
        <v>0.015665222914845407</v>
      </c>
      <c r="Y40" s="4">
        <v>0.03344816308996524</v>
      </c>
      <c r="Z40" s="4">
        <v>-0.001958057202464763</v>
      </c>
      <c r="AA40" s="4">
        <v>0.07299869908983427</v>
      </c>
    </row>
    <row r="41">
      <c r="C41" s="4">
        <v>0.0033796542841442317</v>
      </c>
      <c r="D41" s="4">
        <v>0.04744862866746287</v>
      </c>
      <c r="E41" s="4">
        <v>0.02506822332202492</v>
      </c>
      <c r="F41" s="4">
        <v>0.07839464509432933</v>
      </c>
      <c r="G41" s="4">
        <v>0.07501049569053497</v>
      </c>
      <c r="H41" s="4">
        <v>0.046275431196233605</v>
      </c>
      <c r="I41" s="4">
        <v>0.06312845671025877</v>
      </c>
      <c r="J41" s="4">
        <v>0.06865583654167152</v>
      </c>
      <c r="K41" s="4">
        <v>-0.05325588475796269</v>
      </c>
      <c r="L41" s="4">
        <v>-0.014684084768106093</v>
      </c>
      <c r="M41" s="4">
        <v>0.023027113630377023</v>
      </c>
      <c r="N41" s="4">
        <v>0.08222995022384498</v>
      </c>
      <c r="O41" s="4">
        <v>0.045756553965565674</v>
      </c>
      <c r="P41" s="4">
        <v>0.016821441792396318</v>
      </c>
      <c r="Q41" s="4">
        <v>0.033939119654264056</v>
      </c>
      <c r="R41" s="4">
        <v>-0.02239844476607738</v>
      </c>
      <c r="S41" s="4">
        <v>0.0656853267966025</v>
      </c>
      <c r="T41" s="4">
        <v>0.0832031000162062</v>
      </c>
      <c r="U41" s="4">
        <v>0.08176525019713438</v>
      </c>
      <c r="V41" s="4">
        <v>0.012569380168183309</v>
      </c>
      <c r="W41" s="4">
        <v>0.09621770356474366</v>
      </c>
      <c r="X41" s="4">
        <v>0.04862913676773723</v>
      </c>
      <c r="Y41" s="4">
        <v>0.03356611289850675</v>
      </c>
      <c r="Z41" s="4">
        <v>-0.005772555532898925</v>
      </c>
      <c r="AA41" s="4">
        <v>0.06533940864282388</v>
      </c>
    </row>
    <row r="42">
      <c r="C42" s="4">
        <v>0.03983405399475556</v>
      </c>
      <c r="D42" s="4">
        <v>0.0484572287445878</v>
      </c>
      <c r="E42" s="4">
        <v>0.0468748594471035</v>
      </c>
      <c r="F42" s="4">
        <v>0.049268377489912786</v>
      </c>
      <c r="G42" s="4">
        <v>0.04627543119623356</v>
      </c>
      <c r="H42" s="4">
        <v>0.042866928481600425</v>
      </c>
      <c r="I42" s="4">
        <v>0.050942682702355115</v>
      </c>
      <c r="J42" s="4">
        <v>0.04444929777908471</v>
      </c>
      <c r="K42" s="4">
        <v>0.004162462590269381</v>
      </c>
      <c r="L42" s="4">
        <v>0.04131056304501235</v>
      </c>
      <c r="M42" s="4">
        <v>0.028831654495112047</v>
      </c>
      <c r="N42" s="4">
        <v>0.04127851941980282</v>
      </c>
      <c r="O42" s="4">
        <v>0.04696075559774818</v>
      </c>
      <c r="P42" s="4">
        <v>0.04216127102277438</v>
      </c>
      <c r="Q42" s="4">
        <v>0.03924103446892748</v>
      </c>
      <c r="R42" s="4">
        <v>0.033880942954063784</v>
      </c>
      <c r="S42" s="4">
        <v>0.045616110655615084</v>
      </c>
      <c r="T42" s="4">
        <v>0.045477837822449504</v>
      </c>
      <c r="U42" s="4">
        <v>0.050883528334063705</v>
      </c>
      <c r="V42" s="4">
        <v>0.026715420040091073</v>
      </c>
      <c r="W42" s="4">
        <v>0.042267500230730504</v>
      </c>
      <c r="X42" s="4">
        <v>0.016873424691936006</v>
      </c>
      <c r="Y42" s="4">
        <v>0.03921466164730271</v>
      </c>
      <c r="Z42" s="4">
        <v>0.03781012441542117</v>
      </c>
      <c r="AA42" s="4">
        <v>0.04834532873304695</v>
      </c>
    </row>
    <row r="43">
      <c r="C43" s="4">
        <v>0.040770973806861316</v>
      </c>
      <c r="D43" s="4">
        <v>0.07270863775026842</v>
      </c>
      <c r="E43" s="4">
        <v>0.0674016591960977</v>
      </c>
      <c r="F43" s="4">
        <v>0.07467480655348671</v>
      </c>
      <c r="G43" s="4">
        <v>0.06312845671025877</v>
      </c>
      <c r="H43" s="4">
        <v>0.05094268270235516</v>
      </c>
      <c r="I43" s="4">
        <v>0.08179867426823909</v>
      </c>
      <c r="J43" s="4">
        <v>0.056249661256525876</v>
      </c>
      <c r="K43" s="4">
        <v>-0.0962134074123121</v>
      </c>
      <c r="L43" s="4">
        <v>0.04723146920234235</v>
      </c>
      <c r="M43" s="4">
        <v>-0.0029175589074151784</v>
      </c>
      <c r="N43" s="4">
        <v>0.04335261862015952</v>
      </c>
      <c r="O43" s="4">
        <v>0.06693546282865444</v>
      </c>
      <c r="P43" s="4">
        <v>0.04933031246941491</v>
      </c>
      <c r="Q43" s="4">
        <v>0.03727354143745891</v>
      </c>
      <c r="R43" s="4">
        <v>0.01854249387941148</v>
      </c>
      <c r="S43" s="4">
        <v>0.06091721564602096</v>
      </c>
      <c r="T43" s="4">
        <v>0.05969919731673683</v>
      </c>
      <c r="U43" s="4">
        <v>0.0808460048666635</v>
      </c>
      <c r="V43" s="4">
        <v>-0.010769300429412692</v>
      </c>
      <c r="W43" s="4">
        <v>0.04666948021651622</v>
      </c>
      <c r="X43" s="4">
        <v>-0.050566048870630674</v>
      </c>
      <c r="Y43" s="4">
        <v>0.037185091794889394</v>
      </c>
      <c r="Z43" s="4">
        <v>0.0332288060338571</v>
      </c>
      <c r="AA43" s="4">
        <v>0.07157906906355381</v>
      </c>
    </row>
    <row r="44">
      <c r="C44" s="4">
        <v>0.007503068400903375</v>
      </c>
      <c r="D44" s="4">
        <v>0.04328762708729863</v>
      </c>
      <c r="E44" s="4">
        <v>0.024011333498682244</v>
      </c>
      <c r="F44" s="4">
        <v>0.07048453789435552</v>
      </c>
      <c r="G44" s="4">
        <v>0.06865583654167154</v>
      </c>
      <c r="H44" s="4">
        <v>0.04444929777908475</v>
      </c>
      <c r="I44" s="4">
        <v>0.056249661256525876</v>
      </c>
      <c r="J44" s="4">
        <v>0.06372559136770112</v>
      </c>
      <c r="K44" s="4">
        <v>-0.02878739624595042</v>
      </c>
      <c r="L44" s="4">
        <v>-0.009141344935503323</v>
      </c>
      <c r="M44" s="4">
        <v>0.029312803156085948</v>
      </c>
      <c r="N44" s="4">
        <v>0.07704611732918881</v>
      </c>
      <c r="O44" s="4">
        <v>0.04237327641095663</v>
      </c>
      <c r="P44" s="4">
        <v>0.01853747321126894</v>
      </c>
      <c r="Q44" s="4">
        <v>0.034910078990954205</v>
      </c>
      <c r="R44" s="4">
        <v>-0.013070555197592718</v>
      </c>
      <c r="S44" s="4">
        <v>0.06062404754641469</v>
      </c>
      <c r="T44" s="4">
        <v>0.07625518220030178</v>
      </c>
      <c r="U44" s="4">
        <v>0.07284461058984373</v>
      </c>
      <c r="V44" s="4">
        <v>0.020848570824202536</v>
      </c>
      <c r="W44" s="4">
        <v>0.08909380082207406</v>
      </c>
      <c r="X44" s="4">
        <v>0.05679425421103711</v>
      </c>
      <c r="Y44" s="4">
        <v>0.03458880743114392</v>
      </c>
      <c r="Z44" s="4">
        <v>1.6328652835592705E-4</v>
      </c>
      <c r="AA44" s="4">
        <v>0.059240033300995976</v>
      </c>
    </row>
    <row r="45">
      <c r="C45" s="4">
        <v>0.06731635869302371</v>
      </c>
      <c r="D45" s="4">
        <v>-0.058015811051875324</v>
      </c>
      <c r="E45" s="4">
        <v>-0.025065952215655662</v>
      </c>
      <c r="F45" s="4">
        <v>-0.08846375393356268</v>
      </c>
      <c r="G45" s="4">
        <v>-0.05325588475796303</v>
      </c>
      <c r="H45" s="4">
        <v>0.0041624625902690685</v>
      </c>
      <c r="I45" s="4">
        <v>-0.09621340741231249</v>
      </c>
      <c r="J45" s="4">
        <v>-0.028787396245950725</v>
      </c>
      <c r="K45" s="4">
        <v>0.498292159124427</v>
      </c>
      <c r="L45" s="4">
        <v>0.06368543756880118</v>
      </c>
      <c r="M45" s="4">
        <v>0.174404906630113</v>
      </c>
      <c r="N45" s="4">
        <v>-0.0034338081794009767</v>
      </c>
      <c r="O45" s="4">
        <v>-0.040411876464075513</v>
      </c>
      <c r="P45" s="4">
        <v>0.03241374821620824</v>
      </c>
      <c r="Q45" s="4">
        <v>0.052550275300356594</v>
      </c>
      <c r="R45" s="4">
        <v>0.15060678187992654</v>
      </c>
      <c r="S45" s="4">
        <v>-0.03952677690953818</v>
      </c>
      <c r="T45" s="4">
        <v>-0.05020480448949355</v>
      </c>
      <c r="U45" s="4">
        <v>-0.10853892793407899</v>
      </c>
      <c r="V45" s="4">
        <v>0.2049142025954321</v>
      </c>
      <c r="W45" s="4">
        <v>-0.024027469952038194</v>
      </c>
      <c r="X45" s="4">
        <v>0.28783952071929336</v>
      </c>
      <c r="Y45" s="4">
        <v>0.05309943961429347</v>
      </c>
      <c r="Z45" s="4">
        <v>0.09590357955956336</v>
      </c>
      <c r="AA45" s="4">
        <v>-0.0692430029457678</v>
      </c>
    </row>
    <row r="46">
      <c r="C46" s="4">
        <v>0.1380100533410007</v>
      </c>
      <c r="D46" s="4">
        <v>0.0737958373601598</v>
      </c>
      <c r="E46" s="4">
        <v>0.12424774534067548</v>
      </c>
      <c r="F46" s="4">
        <v>-0.0047479361080969285</v>
      </c>
      <c r="G46" s="4">
        <v>-0.014684084768106245</v>
      </c>
      <c r="H46" s="4">
        <v>0.041310563045012245</v>
      </c>
      <c r="I46" s="4">
        <v>0.04723146920234216</v>
      </c>
      <c r="J46" s="4">
        <v>-0.009141344935503476</v>
      </c>
      <c r="K46" s="4">
        <v>0.06368543756880168</v>
      </c>
      <c r="L46" s="4">
        <v>0.1962959471490042</v>
      </c>
      <c r="M46" s="4">
        <v>0.014676494434655105</v>
      </c>
      <c r="N46" s="4">
        <v>-0.06608882457594717</v>
      </c>
      <c r="O46" s="4">
        <v>0.06882776303015513</v>
      </c>
      <c r="P46" s="4">
        <v>0.11649087598123456</v>
      </c>
      <c r="Q46" s="4">
        <v>0.0515551775772092</v>
      </c>
      <c r="R46" s="4">
        <v>0.16977384523296374</v>
      </c>
      <c r="S46" s="4">
        <v>0.006337543557108638</v>
      </c>
      <c r="T46" s="4">
        <v>-0.04193508512283867</v>
      </c>
      <c r="U46" s="4">
        <v>-0.003563754876630937</v>
      </c>
      <c r="V46" s="4">
        <v>0.0294687507303524</v>
      </c>
      <c r="W46" s="4">
        <v>-0.09762126706376947</v>
      </c>
      <c r="X46" s="4">
        <v>-0.13086287402837146</v>
      </c>
      <c r="Y46" s="4">
        <v>0.052396042710217736</v>
      </c>
      <c r="Z46" s="4">
        <v>0.1498592816711679</v>
      </c>
      <c r="AA46" s="4">
        <v>0.024682343547203903</v>
      </c>
    </row>
    <row r="47">
      <c r="C47" s="4">
        <v>0.027909452894912007</v>
      </c>
      <c r="D47" s="4">
        <v>0.0031676520095544683</v>
      </c>
      <c r="E47" s="4">
        <v>0.00268650334858056</v>
      </c>
      <c r="F47" s="4">
        <v>0.010255255970219895</v>
      </c>
      <c r="G47" s="4">
        <v>0.023027113630376905</v>
      </c>
      <c r="H47" s="4">
        <v>0.028831654495111943</v>
      </c>
      <c r="I47" s="4">
        <v>-0.002917558907415324</v>
      </c>
      <c r="J47" s="4">
        <v>0.02931280315608581</v>
      </c>
      <c r="K47" s="4">
        <v>0.1744049066301131</v>
      </c>
      <c r="L47" s="4">
        <v>0.014676494434654963</v>
      </c>
      <c r="M47" s="4">
        <v>0.08613260236230279</v>
      </c>
      <c r="N47" s="4">
        <v>0.048871546863799686</v>
      </c>
      <c r="O47" s="4">
        <v>0.009553580839632949</v>
      </c>
      <c r="P47" s="4">
        <v>0.021776127111844693</v>
      </c>
      <c r="Q47" s="4">
        <v>0.04141105269087936</v>
      </c>
      <c r="R47" s="4">
        <v>0.0466221768737467</v>
      </c>
      <c r="S47" s="4">
        <v>0.022826635021637745</v>
      </c>
      <c r="T47" s="4">
        <v>0.02962554978571888</v>
      </c>
      <c r="U47" s="4">
        <v>0.0039054132897144433</v>
      </c>
      <c r="V47" s="4">
        <v>0.09233008130016648</v>
      </c>
      <c r="W47" s="4">
        <v>0.049172264776908337</v>
      </c>
      <c r="X47" s="4">
        <v>0.15090607311893808</v>
      </c>
      <c r="Y47" s="4">
        <v>0.04140303354652974</v>
      </c>
      <c r="Z47" s="4">
        <v>0.03413499883799914</v>
      </c>
      <c r="AA47" s="4">
        <v>0.009974585917985133</v>
      </c>
    </row>
    <row r="48">
      <c r="C48" s="4">
        <v>-0.027276043239853637</v>
      </c>
      <c r="D48" s="4">
        <v>0.0232656199299259</v>
      </c>
      <c r="E48" s="4">
        <v>-0.012501977979460115</v>
      </c>
      <c r="F48" s="4">
        <v>0.07769445021757972</v>
      </c>
      <c r="G48" s="4">
        <v>0.08222995022384494</v>
      </c>
      <c r="H48" s="4">
        <v>0.04127851941980282</v>
      </c>
      <c r="I48" s="4">
        <v>0.04335261862015954</v>
      </c>
      <c r="J48" s="4">
        <v>0.07704611732918878</v>
      </c>
      <c r="K48" s="4">
        <v>-0.003433808179400824</v>
      </c>
      <c r="L48" s="4">
        <v>-0.0660888245759471</v>
      </c>
      <c r="M48" s="4">
        <v>0.04887154686379966</v>
      </c>
      <c r="N48" s="4">
        <v>0.11365569892974166</v>
      </c>
      <c r="O48" s="4">
        <v>0.025533369933058495</v>
      </c>
      <c r="P48" s="4">
        <v>-0.010765804340558634</v>
      </c>
      <c r="Q48" s="4">
        <v>0.03150698026231363</v>
      </c>
      <c r="R48" s="4">
        <v>-0.0535578212966378</v>
      </c>
      <c r="S48" s="4">
        <v>0.06732678442826744</v>
      </c>
      <c r="T48" s="4">
        <v>0.10029505597028968</v>
      </c>
      <c r="U48" s="4">
        <v>0.07810927005765106</v>
      </c>
      <c r="V48" s="4">
        <v>0.037130321019089425</v>
      </c>
      <c r="W48" s="4">
        <v>0.13601044762310788</v>
      </c>
      <c r="X48" s="4">
        <v>0.13950748292295911</v>
      </c>
      <c r="Y48" s="4">
        <v>0.030910853630490516</v>
      </c>
      <c r="Z48" s="4">
        <v>-0.036930825873183026</v>
      </c>
      <c r="AA48" s="4">
        <v>0.05683001810377125</v>
      </c>
    </row>
    <row r="49">
      <c r="C49" s="4">
        <v>0.05575342403909879</v>
      </c>
      <c r="D49" s="4">
        <v>0.06546363493520853</v>
      </c>
      <c r="E49" s="4">
        <v>0.07005111412200013</v>
      </c>
      <c r="F49" s="4">
        <v>0.054434558735946846</v>
      </c>
      <c r="G49" s="4">
        <v>0.04575655396556564</v>
      </c>
      <c r="H49" s="4">
        <v>0.04696075559774821</v>
      </c>
      <c r="I49" s="4">
        <v>0.0669354628286544</v>
      </c>
      <c r="J49" s="4">
        <v>0.04237327641095661</v>
      </c>
      <c r="K49" s="4">
        <v>-0.04041187646407511</v>
      </c>
      <c r="L49" s="4">
        <v>0.06882776303015528</v>
      </c>
      <c r="M49" s="4">
        <v>0.009553580839633109</v>
      </c>
      <c r="N49" s="4">
        <v>0.025533369933058492</v>
      </c>
      <c r="O49" s="4">
        <v>0.06112463255001792</v>
      </c>
      <c r="P49" s="4">
        <v>0.057683999851223786</v>
      </c>
      <c r="Q49" s="4">
        <v>0.04011774250208364</v>
      </c>
      <c r="R49" s="4">
        <v>0.046979835131309225</v>
      </c>
      <c r="S49" s="4">
        <v>0.04766800362672881</v>
      </c>
      <c r="T49" s="4">
        <v>0.03939141493954207</v>
      </c>
      <c r="U49" s="4">
        <v>0.05842950018212808</v>
      </c>
      <c r="V49" s="4">
        <v>0.007011341135935869</v>
      </c>
      <c r="W49" s="4">
        <v>0.02266619544131375</v>
      </c>
      <c r="X49" s="4">
        <v>-0.042552653467177015</v>
      </c>
      <c r="Y49" s="4">
        <v>0.040194200488530146</v>
      </c>
      <c r="Z49" s="4">
        <v>0.052943581382838716</v>
      </c>
      <c r="AA49" s="4">
        <v>0.05711058826157528</v>
      </c>
    </row>
    <row r="50">
      <c r="C50" s="4">
        <v>0.08744021682815989</v>
      </c>
      <c r="D50" s="4">
        <v>0.06088959297641472</v>
      </c>
      <c r="E50" s="4">
        <v>0.0845133907879202</v>
      </c>
      <c r="F50" s="4">
        <v>0.023232628042778217</v>
      </c>
      <c r="G50" s="4">
        <v>0.01682144179239624</v>
      </c>
      <c r="H50" s="4">
        <v>0.042161271022774366</v>
      </c>
      <c r="I50" s="4">
        <v>0.049330312469414786</v>
      </c>
      <c r="J50" s="4">
        <v>0.018537473211268862</v>
      </c>
      <c r="K50" s="4">
        <v>0.03241374821620879</v>
      </c>
      <c r="L50" s="4">
        <v>0.11649087598123462</v>
      </c>
      <c r="M50" s="4">
        <v>0.02177612711184488</v>
      </c>
      <c r="N50" s="4">
        <v>-0.010765804340558627</v>
      </c>
      <c r="O50" s="4">
        <v>0.0576839998512237</v>
      </c>
      <c r="P50" s="4">
        <v>0.07824331610231046</v>
      </c>
      <c r="Q50" s="4">
        <v>0.04519960389699457</v>
      </c>
      <c r="R50" s="4">
        <v>0.0996754504282295</v>
      </c>
      <c r="S50" s="4">
        <v>0.026664690880523506</v>
      </c>
      <c r="T50" s="4">
        <v>0.003182004633790314</v>
      </c>
      <c r="U50" s="4">
        <v>0.024666436332106315</v>
      </c>
      <c r="V50" s="4">
        <v>0.027823188129493512</v>
      </c>
      <c r="W50" s="4">
        <v>-0.025530677972749577</v>
      </c>
      <c r="X50" s="4">
        <v>-0.055165019981925606</v>
      </c>
      <c r="Y50" s="4">
        <v>0.045593333860519614</v>
      </c>
      <c r="Z50" s="4">
        <v>0.09210922297347071</v>
      </c>
      <c r="AA50" s="4">
        <v>0.03701317676615642</v>
      </c>
    </row>
    <row r="51">
      <c r="C51" s="4">
        <v>0.047542032468376294</v>
      </c>
      <c r="D51" s="4">
        <v>0.040049065556637856</v>
      </c>
      <c r="E51" s="4">
        <v>0.044380021034611125</v>
      </c>
      <c r="F51" s="4">
        <v>0.03380176576337253</v>
      </c>
      <c r="G51" s="4">
        <v>0.033939119654263994</v>
      </c>
      <c r="H51" s="4">
        <v>0.03924103446892745</v>
      </c>
      <c r="I51" s="4">
        <v>0.037273541437458826</v>
      </c>
      <c r="J51" s="4">
        <v>0.034910078990954135</v>
      </c>
      <c r="K51" s="4">
        <v>0.05255027530035691</v>
      </c>
      <c r="L51" s="4">
        <v>0.05155517757720923</v>
      </c>
      <c r="M51" s="4">
        <v>0.04141105269087946</v>
      </c>
      <c r="N51" s="4">
        <v>0.03150698026231363</v>
      </c>
      <c r="O51" s="4">
        <v>0.040117742502083574</v>
      </c>
      <c r="P51" s="4">
        <v>0.045199603896994525</v>
      </c>
      <c r="Q51" s="4">
        <v>0.04111077055100822</v>
      </c>
      <c r="R51" s="4">
        <v>0.051754197121838805</v>
      </c>
      <c r="S51" s="4">
        <v>0.035743684436752854</v>
      </c>
      <c r="T51" s="4">
        <v>0.032094957930271506</v>
      </c>
      <c r="U51" s="4">
        <v>0.033408267157078786</v>
      </c>
      <c r="V51" s="4">
        <v>0.043176020531864714</v>
      </c>
      <c r="W51" s="4">
        <v>0.028800133088580343</v>
      </c>
      <c r="X51" s="4">
        <v>0.03386900673718743</v>
      </c>
      <c r="Y51" s="4">
        <v>0.04118295314230774</v>
      </c>
      <c r="Z51" s="4">
        <v>0.049054361239813105</v>
      </c>
      <c r="AA51" s="4">
        <v>0.03632815645885695</v>
      </c>
    </row>
    <row r="52">
      <c r="C52" s="4">
        <v>0.12387131441140528</v>
      </c>
      <c r="D52" s="4">
        <v>0.047433507677752784</v>
      </c>
      <c r="E52" s="4">
        <v>0.09438500582940926</v>
      </c>
      <c r="F52" s="4">
        <v>-0.021491099673190073</v>
      </c>
      <c r="G52" s="4">
        <v>-0.022398444766077608</v>
      </c>
      <c r="H52" s="4">
        <v>0.03388094295406361</v>
      </c>
      <c r="I52" s="4">
        <v>0.01854249387941123</v>
      </c>
      <c r="J52" s="4">
        <v>-0.013070555197592912</v>
      </c>
      <c r="K52" s="4">
        <v>0.15060678187992674</v>
      </c>
      <c r="L52" s="4">
        <v>0.1697738452329636</v>
      </c>
      <c r="M52" s="4">
        <v>0.046622176873746674</v>
      </c>
      <c r="N52" s="4">
        <v>-0.05355782129663794</v>
      </c>
      <c r="O52" s="4">
        <v>0.046979835131308996</v>
      </c>
      <c r="P52" s="4">
        <v>0.09967545042822928</v>
      </c>
      <c r="Q52" s="4">
        <v>0.05175419712183868</v>
      </c>
      <c r="R52" s="4">
        <v>0.1659404325623563</v>
      </c>
      <c r="S52" s="4">
        <v>-0.002835320536220723</v>
      </c>
      <c r="T52" s="4">
        <v>-0.04358902899616965</v>
      </c>
      <c r="U52" s="4">
        <v>-0.02455878948812054</v>
      </c>
      <c r="V52" s="4">
        <v>0.06455784110336835</v>
      </c>
      <c r="W52" s="4">
        <v>-0.0829025076414232</v>
      </c>
      <c r="X52" s="4">
        <v>-0.047122395078838475</v>
      </c>
      <c r="Y52" s="4">
        <v>0.052536722091032884</v>
      </c>
      <c r="Z52" s="4">
        <v>0.13906814124884698</v>
      </c>
      <c r="AA52" s="4">
        <v>0.005897274248609571</v>
      </c>
    </row>
    <row r="53">
      <c r="C53" s="4">
        <v>0.016850898281582642</v>
      </c>
      <c r="D53" s="4">
        <v>0.04960262935800002</v>
      </c>
      <c r="E53" s="4">
        <v>0.03459469246720044</v>
      </c>
      <c r="F53" s="4">
        <v>0.06955457825914486</v>
      </c>
      <c r="G53" s="4">
        <v>0.0656853267966025</v>
      </c>
      <c r="H53" s="4">
        <v>0.04561611065561513</v>
      </c>
      <c r="I53" s="4">
        <v>0.06091721564602095</v>
      </c>
      <c r="J53" s="4">
        <v>0.06062404754641469</v>
      </c>
      <c r="K53" s="4">
        <v>-0.03952677690953778</v>
      </c>
      <c r="L53" s="4">
        <v>0.006337543557108763</v>
      </c>
      <c r="M53" s="4">
        <v>0.022826635021637898</v>
      </c>
      <c r="N53" s="4">
        <v>0.06732678442826748</v>
      </c>
      <c r="O53" s="4">
        <v>0.047668003626728815</v>
      </c>
      <c r="P53" s="4">
        <v>0.026664690880523582</v>
      </c>
      <c r="Q53" s="4">
        <v>0.03574368443675292</v>
      </c>
      <c r="R53" s="4">
        <v>-0.0028353205362205147</v>
      </c>
      <c r="S53" s="4">
        <v>0.059432019758769314</v>
      </c>
      <c r="T53" s="4">
        <v>0.07037920652543442</v>
      </c>
      <c r="U53" s="4">
        <v>0.07261479925722603</v>
      </c>
      <c r="V53" s="4">
        <v>0.015013900674803533</v>
      </c>
      <c r="W53" s="4">
        <v>0.07670674498501719</v>
      </c>
      <c r="X53" s="4">
        <v>0.03199545780144511</v>
      </c>
      <c r="Y53" s="4">
        <v>0.035493552155239576</v>
      </c>
      <c r="Z53" s="4">
        <v>0.009913626920044931</v>
      </c>
      <c r="AA53" s="4">
        <v>0.06079994840617845</v>
      </c>
    </row>
    <row r="54">
      <c r="C54" s="4">
        <v>-0.013512072235100543</v>
      </c>
      <c r="D54" s="4">
        <v>0.03992738601006067</v>
      </c>
      <c r="E54" s="4">
        <v>0.009150041632208426</v>
      </c>
      <c r="F54" s="4">
        <v>0.08427504215724331</v>
      </c>
      <c r="G54" s="4">
        <v>0.08320310001620623</v>
      </c>
      <c r="H54" s="4">
        <v>0.04547783782244956</v>
      </c>
      <c r="I54" s="4">
        <v>0.05969919731673687</v>
      </c>
      <c r="J54" s="4">
        <v>0.07625518220030178</v>
      </c>
      <c r="K54" s="4">
        <v>-0.05020480448949329</v>
      </c>
      <c r="L54" s="4">
        <v>-0.04193508512283851</v>
      </c>
      <c r="M54" s="4">
        <v>0.029625549785718984</v>
      </c>
      <c r="N54" s="4">
        <v>0.10029505597028973</v>
      </c>
      <c r="O54" s="4">
        <v>0.039391414939542124</v>
      </c>
      <c r="P54" s="4">
        <v>0.003182004633790401</v>
      </c>
      <c r="Q54" s="4">
        <v>0.03209495793027158</v>
      </c>
      <c r="R54" s="4">
        <v>-0.04358902899616944</v>
      </c>
      <c r="S54" s="4">
        <v>0.07037920652543445</v>
      </c>
      <c r="T54" s="4">
        <v>0.09626045604590575</v>
      </c>
      <c r="U54" s="4">
        <v>0.08711931405610074</v>
      </c>
      <c r="V54" s="4">
        <v>0.017035118833874985</v>
      </c>
      <c r="W54" s="4">
        <v>0.11953089620644738</v>
      </c>
      <c r="X54" s="4">
        <v>0.08274279339845281</v>
      </c>
      <c r="Y54" s="4">
        <v>0.0315820021906407</v>
      </c>
      <c r="Z54" s="4">
        <v>-0.024307158098236484</v>
      </c>
      <c r="AA54" s="4">
        <v>0.06632159127016284</v>
      </c>
    </row>
    <row r="55">
      <c r="C55" s="4">
        <v>0.00879145401048552</v>
      </c>
      <c r="D55" s="4">
        <v>0.06277491431946461</v>
      </c>
      <c r="E55" s="4">
        <v>0.04081383206368463</v>
      </c>
      <c r="F55" s="4">
        <v>0.09045607847180728</v>
      </c>
      <c r="G55" s="4">
        <v>0.08176525019713439</v>
      </c>
      <c r="H55" s="4">
        <v>0.050883528334063795</v>
      </c>
      <c r="I55" s="4">
        <v>0.08084600486666355</v>
      </c>
      <c r="J55" s="4">
        <v>0.07284461058984378</v>
      </c>
      <c r="K55" s="4">
        <v>-0.1085389279340786</v>
      </c>
      <c r="L55" s="4">
        <v>-0.003563754876630725</v>
      </c>
      <c r="M55" s="4">
        <v>0.003905413289714603</v>
      </c>
      <c r="N55" s="4">
        <v>0.0781092700576511</v>
      </c>
      <c r="O55" s="4">
        <v>0.058429500182128155</v>
      </c>
      <c r="P55" s="4">
        <v>0.024666436332106457</v>
      </c>
      <c r="Q55" s="4">
        <v>0.03340826715707891</v>
      </c>
      <c r="R55" s="4">
        <v>-0.02455878948812028</v>
      </c>
      <c r="S55" s="4">
        <v>0.07261479925722607</v>
      </c>
      <c r="T55" s="4">
        <v>0.08711931405610075</v>
      </c>
      <c r="U55" s="4">
        <v>0.09644857377832723</v>
      </c>
      <c r="V55" s="4">
        <v>-0.00904142473113567</v>
      </c>
      <c r="W55" s="4">
        <v>0.09183494646751357</v>
      </c>
      <c r="X55" s="4">
        <v>0.0021773282023320618</v>
      </c>
      <c r="Y55" s="4">
        <v>0.03304224911948258</v>
      </c>
      <c r="Z55" s="4">
        <v>-0.0028743208787775764</v>
      </c>
      <c r="AA55" s="4">
        <v>0.07764544715593565</v>
      </c>
    </row>
    <row r="56">
      <c r="C56" s="4">
        <v>0.03796021437054403</v>
      </c>
      <c r="D56" s="4">
        <v>-4.5589266773414516E-5</v>
      </c>
      <c r="E56" s="4">
        <v>0.005821259949115115</v>
      </c>
      <c r="F56" s="4">
        <v>-0.001544480637235085</v>
      </c>
      <c r="G56" s="4">
        <v>0.012569380168183153</v>
      </c>
      <c r="H56" s="4">
        <v>0.026715420040090962</v>
      </c>
      <c r="I56" s="4">
        <v>-0.010769300429412862</v>
      </c>
      <c r="J56" s="4">
        <v>0.020848570824202384</v>
      </c>
      <c r="K56" s="4">
        <v>0.20491420259543233</v>
      </c>
      <c r="L56" s="4">
        <v>0.029468750730352267</v>
      </c>
      <c r="M56" s="4">
        <v>0.09233008130016648</v>
      </c>
      <c r="N56" s="4">
        <v>0.037130321019089446</v>
      </c>
      <c r="O56" s="4">
        <v>0.007011341135935687</v>
      </c>
      <c r="P56" s="4">
        <v>0.027823188129493318</v>
      </c>
      <c r="Q56" s="4">
        <v>0.04317602053186461</v>
      </c>
      <c r="R56" s="4">
        <v>0.06455784110336837</v>
      </c>
      <c r="S56" s="4">
        <v>0.015013900674803363</v>
      </c>
      <c r="T56" s="4">
        <v>0.017035118833874846</v>
      </c>
      <c r="U56" s="4">
        <v>-0.009041424731135866</v>
      </c>
      <c r="V56" s="4">
        <v>0.10168486097909861</v>
      </c>
      <c r="W56" s="4">
        <v>0.03346354025915904</v>
      </c>
      <c r="X56" s="4">
        <v>0.1517523718170694</v>
      </c>
      <c r="Y56" s="4">
        <v>0.043273801352129354</v>
      </c>
      <c r="Z56" s="4">
        <v>0.04697276117854929</v>
      </c>
      <c r="AA56" s="4">
        <v>0.0018778480720332419</v>
      </c>
    </row>
    <row r="57">
      <c r="C57" s="4">
        <v>-0.04748290923601125</v>
      </c>
      <c r="D57" s="4">
        <v>0.020034618894120167</v>
      </c>
      <c r="E57" s="4">
        <v>-0.026791681697223402</v>
      </c>
      <c r="F57" s="4">
        <v>0.09095455047035643</v>
      </c>
      <c r="G57" s="4">
        <v>0.09621770356474368</v>
      </c>
      <c r="H57" s="4">
        <v>0.042267500230730524</v>
      </c>
      <c r="I57" s="4">
        <v>0.04666948021651626</v>
      </c>
      <c r="J57" s="4">
        <v>0.08909380082207405</v>
      </c>
      <c r="K57" s="4">
        <v>-0.024027469952038194</v>
      </c>
      <c r="L57" s="4">
        <v>-0.09762126706376939</v>
      </c>
      <c r="M57" s="4">
        <v>0.04917226477690835</v>
      </c>
      <c r="N57" s="4">
        <v>0.1360104476231079</v>
      </c>
      <c r="O57" s="4">
        <v>0.022666195441313777</v>
      </c>
      <c r="P57" s="4">
        <v>-0.025530677972749535</v>
      </c>
      <c r="Q57" s="4">
        <v>0.02880013308858034</v>
      </c>
      <c r="R57" s="4">
        <v>-0.08290250764142311</v>
      </c>
      <c r="S57" s="4">
        <v>0.0767067449850172</v>
      </c>
      <c r="T57" s="4">
        <v>0.11953089620644733</v>
      </c>
      <c r="U57" s="4">
        <v>0.09183494646751358</v>
      </c>
      <c r="V57" s="4">
        <v>0.03346354025915908</v>
      </c>
      <c r="W57" s="4">
        <v>0.16527688549269762</v>
      </c>
      <c r="X57" s="4">
        <v>0.1644580013723973</v>
      </c>
      <c r="Y57" s="4">
        <v>0.02801969474539127</v>
      </c>
      <c r="Z57" s="4">
        <v>-0.06046009955259881</v>
      </c>
      <c r="AA57" s="4">
        <v>0.06363920845873938</v>
      </c>
    </row>
    <row r="58">
      <c r="C58" s="4">
        <v>-0.05964149855300779</v>
      </c>
      <c r="D58" s="4">
        <v>-0.05903461039362305</v>
      </c>
      <c r="E58" s="4">
        <v>-0.09895543991272424</v>
      </c>
      <c r="F58" s="4">
        <v>0.015665222914845317</v>
      </c>
      <c r="G58" s="4">
        <v>0.04862913676773714</v>
      </c>
      <c r="H58" s="4">
        <v>0.01687342469193593</v>
      </c>
      <c r="I58" s="4">
        <v>-0.05056604887063078</v>
      </c>
      <c r="J58" s="4">
        <v>0.05679425421103698</v>
      </c>
      <c r="K58" s="4">
        <v>0.2878395207192936</v>
      </c>
      <c r="L58" s="4">
        <v>-0.1308628740283716</v>
      </c>
      <c r="M58" s="4">
        <v>0.15090607311893808</v>
      </c>
      <c r="N58" s="4">
        <v>0.13950748292295917</v>
      </c>
      <c r="O58" s="4">
        <v>-0.042552653467177154</v>
      </c>
      <c r="P58" s="4">
        <v>-0.05516501998192583</v>
      </c>
      <c r="Q58" s="4">
        <v>0.03386900673718732</v>
      </c>
      <c r="R58" s="4">
        <v>-0.047122395078838475</v>
      </c>
      <c r="S58" s="4">
        <v>0.031995457801444985</v>
      </c>
      <c r="T58" s="4">
        <v>0.08274279339845272</v>
      </c>
      <c r="U58" s="4">
        <v>0.002177328202331935</v>
      </c>
      <c r="V58" s="4">
        <v>0.1517523718170694</v>
      </c>
      <c r="W58" s="4">
        <v>0.16445800137239736</v>
      </c>
      <c r="X58" s="4">
        <v>0.3915752184696893</v>
      </c>
      <c r="Y58" s="4">
        <v>0.03320365957853558</v>
      </c>
      <c r="Z58" s="4">
        <v>-0.05646648479959554</v>
      </c>
      <c r="AA58" s="4">
        <v>-0.007621927637963669</v>
      </c>
    </row>
    <row r="59">
      <c r="C59" s="4">
        <v>0.048080882228273836</v>
      </c>
      <c r="D59" s="4">
        <v>0.040135225584259346</v>
      </c>
      <c r="E59" s="4">
        <v>0.04476107980041816</v>
      </c>
      <c r="F59" s="4">
        <v>0.03344816308996515</v>
      </c>
      <c r="G59" s="4">
        <v>0.033566112898506695</v>
      </c>
      <c r="H59" s="4">
        <v>0.039214661647302716</v>
      </c>
      <c r="I59" s="4">
        <v>0.03718509179488931</v>
      </c>
      <c r="J59" s="4">
        <v>0.03458880743114387</v>
      </c>
      <c r="K59" s="4">
        <v>0.053099439614293906</v>
      </c>
      <c r="L59" s="4">
        <v>0.05239604271021783</v>
      </c>
      <c r="M59" s="4">
        <v>0.0414030335465299</v>
      </c>
      <c r="N59" s="4">
        <v>0.030910853630490537</v>
      </c>
      <c r="O59" s="4">
        <v>0.040194200488530105</v>
      </c>
      <c r="P59" s="4">
        <v>0.045593333860519614</v>
      </c>
      <c r="Q59" s="4">
        <v>0.04118295314230778</v>
      </c>
      <c r="R59" s="4">
        <v>0.05253672209103309</v>
      </c>
      <c r="S59" s="4">
        <v>0.03549355215523953</v>
      </c>
      <c r="T59" s="4">
        <v>0.031582002190640626</v>
      </c>
      <c r="U59" s="4">
        <v>0.03304224911948245</v>
      </c>
      <c r="V59" s="4">
        <v>0.04327380135212952</v>
      </c>
      <c r="W59" s="4">
        <v>0.028019694745391288</v>
      </c>
      <c r="X59" s="4">
        <v>0.033203659578535744</v>
      </c>
      <c r="Y59" s="4">
        <v>0.04126005071257705</v>
      </c>
      <c r="Z59" s="4">
        <v>0.04968180853793086</v>
      </c>
      <c r="AA59" s="4">
        <v>0.036146578049391136</v>
      </c>
    </row>
    <row r="60">
      <c r="C60" s="4">
        <v>0.10996656369896288</v>
      </c>
      <c r="D60" s="4">
        <v>0.05485083054805563</v>
      </c>
      <c r="E60" s="4">
        <v>0.0924976684351209</v>
      </c>
      <c r="F60" s="4">
        <v>-0.0019580572024649606</v>
      </c>
      <c r="G60" s="4">
        <v>-0.005772555532899085</v>
      </c>
      <c r="H60" s="4">
        <v>0.03781012441542107</v>
      </c>
      <c r="I60" s="4">
        <v>0.03322880603385691</v>
      </c>
      <c r="J60" s="4">
        <v>1.6328652835578827E-4</v>
      </c>
      <c r="K60" s="4">
        <v>0.09590357955956372</v>
      </c>
      <c r="L60" s="4">
        <v>0.14985928167116788</v>
      </c>
      <c r="M60" s="4">
        <v>0.03413499883799925</v>
      </c>
      <c r="N60" s="4">
        <v>-0.03693082587318308</v>
      </c>
      <c r="O60" s="4">
        <v>0.052943581382838556</v>
      </c>
      <c r="P60" s="4">
        <v>0.0921092229734706</v>
      </c>
      <c r="Q60" s="4">
        <v>0.049054361239813056</v>
      </c>
      <c r="R60" s="4">
        <v>0.1390681412488471</v>
      </c>
      <c r="S60" s="4">
        <v>0.009913626920044785</v>
      </c>
      <c r="T60" s="4">
        <v>-0.024307158098236636</v>
      </c>
      <c r="U60" s="4">
        <v>-0.0028743208787777863</v>
      </c>
      <c r="V60" s="4">
        <v>0.0469727611785494</v>
      </c>
      <c r="W60" s="4">
        <v>-0.060460099552598845</v>
      </c>
      <c r="X60" s="4">
        <v>-0.05646648479959551</v>
      </c>
      <c r="Y60" s="4">
        <v>0.049681808537930756</v>
      </c>
      <c r="Z60" s="4">
        <v>0.12060826049610088</v>
      </c>
      <c r="AA60" s="4">
        <v>0.02000259823165646</v>
      </c>
    </row>
    <row r="61">
      <c r="C61" s="4">
        <v>0.027463811644478135</v>
      </c>
      <c r="D61" s="4">
        <v>0.06094023348508051</v>
      </c>
      <c r="E61" s="4">
        <v>0.05004552891713152</v>
      </c>
      <c r="F61" s="4">
        <v>0.07299869908983424</v>
      </c>
      <c r="G61" s="4">
        <v>0.06533940864282387</v>
      </c>
      <c r="H61" s="4">
        <v>0.048345328733047</v>
      </c>
      <c r="I61" s="4">
        <v>0.07157906906355381</v>
      </c>
      <c r="J61" s="4">
        <v>0.05924003330099596</v>
      </c>
      <c r="K61" s="4">
        <v>-0.06924300294576743</v>
      </c>
      <c r="L61" s="4">
        <v>0.024682343547204076</v>
      </c>
      <c r="M61" s="4">
        <v>0.009974585917985272</v>
      </c>
      <c r="N61" s="4">
        <v>0.05683001810377125</v>
      </c>
      <c r="O61" s="4">
        <v>0.05711058826157531</v>
      </c>
      <c r="P61" s="4">
        <v>0.03701317676615652</v>
      </c>
      <c r="Q61" s="4">
        <v>0.03632815645885703</v>
      </c>
      <c r="R61" s="4">
        <v>0.0058972742486098</v>
      </c>
      <c r="S61" s="4">
        <v>0.060799948406178465</v>
      </c>
      <c r="T61" s="4">
        <v>0.0663215912701628</v>
      </c>
      <c r="U61" s="4">
        <v>0.0776454471559356</v>
      </c>
      <c r="V61" s="4">
        <v>0.001877848072033398</v>
      </c>
      <c r="W61" s="4">
        <v>0.06363920845873935</v>
      </c>
      <c r="X61" s="4">
        <v>-0.0076219276379635645</v>
      </c>
      <c r="Y61" s="4">
        <v>0.0361465780493912</v>
      </c>
      <c r="Z61" s="4">
        <v>0.020002598231656628</v>
      </c>
      <c r="AA61" s="4">
        <v>0.06664345475853067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8" max="8" width="20.38"/>
    <col customWidth="1" min="11" max="11" width="19.25"/>
  </cols>
  <sheetData>
    <row r="2">
      <c r="C2" s="4">
        <f t="array" ref="C2:C26">MMULT(x,beta)</f>
        <v>21.70808432</v>
      </c>
      <c r="F2" s="4">
        <f t="array" ref="F2:F26">(y-y_p)</f>
        <v>-5.028084323</v>
      </c>
      <c r="I2" s="4">
        <f t="array" ref="I2:I26">ei/sqrt(msres)</f>
        <v>-1.542606315</v>
      </c>
      <c r="L2" s="4">
        <f>(F2/sqrt(msres*(1-'Problem 3 Calculations'!C37)))</f>
        <v>-1.627679932</v>
      </c>
    </row>
    <row r="3">
      <c r="C3" s="4">
        <v>10.353614553240602</v>
      </c>
      <c r="F3" s="4">
        <v>1.146385446759398</v>
      </c>
      <c r="I3" s="4">
        <v>0.35170878523659543</v>
      </c>
      <c r="L3" s="4">
        <f>(F3/sqrt(msres*(1-'Problem 3 Calculations'!D38)))</f>
        <v>0.3648426743</v>
      </c>
    </row>
    <row r="4">
      <c r="B4" s="5" t="s">
        <v>25</v>
      </c>
      <c r="C4" s="4">
        <v>12.079793703906375</v>
      </c>
      <c r="E4" s="5" t="s">
        <v>26</v>
      </c>
      <c r="F4" s="4">
        <v>-0.04979370390637605</v>
      </c>
      <c r="H4" s="7" t="s">
        <v>27</v>
      </c>
      <c r="I4" s="4">
        <v>-0.015276609767550391</v>
      </c>
      <c r="K4" s="7" t="s">
        <v>28</v>
      </c>
      <c r="L4" s="4">
        <f>(F4/sqrt(msres*(1-'Problem 3 Calculations'!E39)))</f>
        <v>-0.01609165361</v>
      </c>
    </row>
    <row r="5">
      <c r="C5" s="4">
        <v>9.955646088073113</v>
      </c>
      <c r="F5" s="4">
        <v>4.924353911926888</v>
      </c>
      <c r="I5" s="4">
        <v>1.5107820300185473</v>
      </c>
      <c r="L5" s="4">
        <f>(F5/sqrt(msres*(1-'Problem 3 Calculations'!F40)))</f>
        <v>1.579720403</v>
      </c>
    </row>
    <row r="6">
      <c r="C6" s="4">
        <v>14.194398347179966</v>
      </c>
      <c r="F6" s="4">
        <v>-0.4443983471799662</v>
      </c>
      <c r="I6" s="4">
        <v>-0.13634053301151206</v>
      </c>
      <c r="L6" s="4">
        <f>(F6/sqrt(msres*(1-'Problem 3 Calculations'!G41)))</f>
        <v>-0.1417609402</v>
      </c>
    </row>
    <row r="7">
      <c r="C7" s="4">
        <v>18.399574283787867</v>
      </c>
      <c r="F7" s="4">
        <v>-0.28957428378786787</v>
      </c>
      <c r="I7" s="4">
        <v>-0.08884081691257151</v>
      </c>
      <c r="L7" s="4">
        <f>(F7/sqrt(msres*(1-'Problem 3 Calculations'!H42)))</f>
        <v>-0.09080847494</v>
      </c>
    </row>
    <row r="8">
      <c r="C8" s="4">
        <v>7.155376454521067</v>
      </c>
      <c r="F8" s="4">
        <v>0.8446235454789326</v>
      </c>
      <c r="I8" s="4">
        <v>0.25912883140862886</v>
      </c>
      <c r="L8" s="4">
        <f>(F8/sqrt(msres*(1-'Problem 3 Calculations'!I43)))</f>
        <v>0.2704249629</v>
      </c>
    </row>
    <row r="9">
      <c r="C9" s="4">
        <v>16.673395133122096</v>
      </c>
      <c r="F9" s="4">
        <v>1.1566048668779025</v>
      </c>
      <c r="I9" s="4">
        <v>0.35484408309462556</v>
      </c>
      <c r="L9" s="4">
        <f>(F9/sqrt(msres*(1-'Problem 3 Calculations'!J44)))</f>
        <v>0.3667211784</v>
      </c>
    </row>
    <row r="10">
      <c r="C10" s="4">
        <v>71.82029379656983</v>
      </c>
      <c r="F10" s="4">
        <v>7.419706203430167</v>
      </c>
      <c r="I10" s="4">
        <v>2.276351172284683</v>
      </c>
      <c r="L10" s="4">
        <f>(F10/sqrt(msres*(1-'Problem 3 Calculations'!K45)))</f>
        <v>3.213762784</v>
      </c>
    </row>
    <row r="11">
      <c r="C11" s="4">
        <v>19.12358708284511</v>
      </c>
      <c r="F11" s="4">
        <v>2.376412917154891</v>
      </c>
      <c r="I11" s="4">
        <v>0.7290787777145592</v>
      </c>
      <c r="L11" s="4">
        <f>(F11/sqrt(msres*(1-'Problem 3 Calculations'!L46)))</f>
        <v>0.8132543176</v>
      </c>
    </row>
    <row r="12">
      <c r="C12" s="4">
        <v>38.092506978757285</v>
      </c>
      <c r="F12" s="4">
        <v>2.237493021242713</v>
      </c>
      <c r="I12" s="4">
        <v>0.6864584287084009</v>
      </c>
      <c r="L12" s="4">
        <f>(F12/sqrt(msres*(1-'Problem 3 Calculations'!M47)))</f>
        <v>0.7180797006</v>
      </c>
    </row>
    <row r="13">
      <c r="C13" s="4">
        <v>21.593040896227567</v>
      </c>
      <c r="F13" s="4">
        <v>-0.5930408962275671</v>
      </c>
      <c r="I13" s="4">
        <v>-0.18194377274888374</v>
      </c>
      <c r="L13" s="4">
        <f>(F13/sqrt(msres*(1-'Problem 3 Calculations'!N48)))</f>
        <v>-0.1932573266</v>
      </c>
    </row>
    <row r="14">
      <c r="C14" s="4">
        <v>12.47299068279403</v>
      </c>
      <c r="F14" s="4">
        <v>1.0270093172059696</v>
      </c>
      <c r="I14" s="4">
        <v>0.3150844250528826</v>
      </c>
      <c r="L14" s="4">
        <f>(F14/sqrt(msres*(1-'Problem 3 Calculations'!O49)))</f>
        <v>0.3251793537</v>
      </c>
    </row>
    <row r="15">
      <c r="C15" s="4">
        <v>18.682464138910973</v>
      </c>
      <c r="F15" s="4">
        <v>1.067535861089027</v>
      </c>
      <c r="I15" s="4">
        <v>0.3275178884741426</v>
      </c>
      <c r="L15" s="4">
        <f>(F15/sqrt(msres*(1-'Problem 3 Calculations'!P50)))</f>
        <v>0.3411354697</v>
      </c>
    </row>
    <row r="16">
      <c r="C16" s="4">
        <v>23.328798203161032</v>
      </c>
      <c r="F16" s="4">
        <v>0.6712017968389681</v>
      </c>
      <c r="I16" s="4">
        <v>0.20592338229883267</v>
      </c>
      <c r="L16" s="4">
        <f>(F16/sqrt(msres*(1-'Problem 3 Calculations'!Q51)))</f>
        <v>0.2102913663</v>
      </c>
    </row>
    <row r="17">
      <c r="C17" s="4">
        <v>29.662928425590053</v>
      </c>
      <c r="F17" s="4">
        <v>-0.6629284255900529</v>
      </c>
      <c r="I17" s="4">
        <v>-0.20338512838083955</v>
      </c>
      <c r="L17" s="4">
        <f>(F17/sqrt(msres*(1-'Problem 3 Calculations'!R52)))</f>
        <v>-0.222700227</v>
      </c>
    </row>
    <row r="18">
      <c r="C18" s="4">
        <v>14.913639659957372</v>
      </c>
      <c r="F18" s="4">
        <v>0.43636034004262747</v>
      </c>
      <c r="I18" s="4">
        <v>0.13387448833693255</v>
      </c>
      <c r="L18" s="4">
        <f>(F18/sqrt(msres*(1-'Problem 3 Calculations'!S53)))</f>
        <v>0.1380392939</v>
      </c>
    </row>
    <row r="19">
      <c r="C19" s="4">
        <v>15.551378685189345</v>
      </c>
      <c r="F19" s="4">
        <v>3.448621314810655</v>
      </c>
      <c r="I19" s="4">
        <v>1.0580301911558114</v>
      </c>
      <c r="L19" s="4">
        <f>(F19/sqrt(msres*(1-'Problem 3 Calculations'!T54)))</f>
        <v>1.112951958</v>
      </c>
    </row>
    <row r="20">
      <c r="C20" s="4">
        <v>7.706806522219752</v>
      </c>
      <c r="F20" s="4">
        <v>1.7931934777802478</v>
      </c>
      <c r="I20" s="4">
        <v>0.5501482084817879</v>
      </c>
      <c r="L20" s="4">
        <f>(F20/sqrt(msres*(1-'Problem 3 Calculations'!E55)))</f>
        <v>0.5617308158</v>
      </c>
    </row>
    <row r="21">
      <c r="C21" s="4">
        <v>40.88796994232147</v>
      </c>
      <c r="F21" s="4">
        <v>-5.787969942321467</v>
      </c>
      <c r="I21" s="4">
        <v>-1.7757377181944083</v>
      </c>
      <c r="L21" s="4">
        <f>(F21/sqrt(msres*(1-'Problem 3 Calculations'!U56)))</f>
        <v>-1.767764148</v>
      </c>
    </row>
    <row r="22">
      <c r="C22" s="4">
        <v>20.51417892706146</v>
      </c>
      <c r="F22" s="4">
        <v>-2.614178927061463</v>
      </c>
      <c r="I22" s="4">
        <v>-0.802024918780099</v>
      </c>
      <c r="L22" s="4">
        <f>(F22/sqrt(msres*(1-'Problem 3 Calculations'!V57)))</f>
        <v>-0.8157906837</v>
      </c>
    </row>
    <row r="23">
      <c r="C23" s="4">
        <v>56.00652788802659</v>
      </c>
      <c r="F23" s="4">
        <v>-3.686527888026589</v>
      </c>
      <c r="I23" s="4">
        <v>-1.1310194567663496</v>
      </c>
      <c r="L23" s="4">
        <f>(F23/sqrt(msres*(1-'Problem 3 Calculations'!W58)))</f>
        <v>-1.237331114</v>
      </c>
    </row>
    <row r="24">
      <c r="C24" s="4">
        <v>23.35756785567213</v>
      </c>
      <c r="F24" s="4">
        <v>-4.60756785567213</v>
      </c>
      <c r="I24" s="4">
        <v>-1.4135926951921112</v>
      </c>
      <c r="L24" s="4">
        <f>(F24/sqrt(msres*(1-'Problem 3 Calculations'!X59)))</f>
        <v>-1.437661999</v>
      </c>
    </row>
    <row r="25">
      <c r="C25" s="4">
        <v>24.402853502339283</v>
      </c>
      <c r="F25" s="4">
        <v>-4.572853502339285</v>
      </c>
      <c r="I25" s="4">
        <v>-1.40294240032359</v>
      </c>
      <c r="L25" s="4">
        <f>(F25/sqrt(msres*(1-'Problem 3 Calculations'!Y60)))</f>
        <v>-1.439147539</v>
      </c>
    </row>
    <row r="26">
      <c r="C26" s="4">
        <v>10.962583925961479</v>
      </c>
      <c r="F26" s="4">
        <v>-0.21258392596147857</v>
      </c>
      <c r="I26" s="4">
        <v>-0.06522032757140375</v>
      </c>
      <c r="L26" s="4">
        <f>(F26/sqrt(msres*(1-'Problem 3 Calculations'!Z61)))</f>
        <v>-0.06588256719</v>
      </c>
    </row>
    <row r="29">
      <c r="C29" s="8">
        <f>F2-(1-'Problem 3 Calculations'!C37)</f>
        <v>-5.926282546</v>
      </c>
    </row>
    <row r="30">
      <c r="C30" s="8">
        <f>F3-(1-'Problem 3 Calculations'!D38)</f>
        <v>0.2170870836</v>
      </c>
      <c r="F30" s="9"/>
      <c r="G30" s="9"/>
      <c r="H30" s="9"/>
      <c r="I30" s="9"/>
      <c r="J30" s="9"/>
      <c r="K30" s="9"/>
    </row>
    <row r="31">
      <c r="B31" s="7" t="s">
        <v>29</v>
      </c>
      <c r="C31" s="8">
        <f>F4-(1-'Problem 3 Calculations'!E39)</f>
        <v>-0.9510589394</v>
      </c>
      <c r="F31" s="10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2"/>
    </row>
    <row r="32">
      <c r="C32" s="8">
        <f>F5-(1-'Problem 3 Calculations'!F40)</f>
        <v>4.009728705</v>
      </c>
      <c r="F32" s="13">
        <v>9.870441206</v>
      </c>
      <c r="G32" s="13">
        <v>-1.797718755</v>
      </c>
      <c r="H32" s="13">
        <v>-1.94477853</v>
      </c>
      <c r="I32" s="13">
        <v>1.0</v>
      </c>
      <c r="J32" s="13">
        <v>0.02</v>
      </c>
      <c r="K32" s="9"/>
    </row>
    <row r="33">
      <c r="C33" s="8">
        <f>F6-(1-'Problem 3 Calculations'!G41)</f>
        <v>-1.369387851</v>
      </c>
      <c r="F33" s="13">
        <v>10.29583124</v>
      </c>
      <c r="G33" s="13">
        <v>-1.688573269</v>
      </c>
      <c r="H33" s="13">
        <v>-1.653443762</v>
      </c>
      <c r="I33" s="13">
        <v>2.0</v>
      </c>
      <c r="J33" s="13">
        <v>0.06</v>
      </c>
      <c r="K33" s="9"/>
    </row>
    <row r="34">
      <c r="C34" s="8">
        <f>F7-(1-'Problem 3 Calculations'!H42)</f>
        <v>-1.246707355</v>
      </c>
      <c r="F34" s="13">
        <v>10.54728284</v>
      </c>
      <c r="G34" s="13">
        <v>-1.53224657</v>
      </c>
      <c r="H34" s="13">
        <v>-1.504616118</v>
      </c>
      <c r="I34" s="13">
        <v>3.0</v>
      </c>
      <c r="J34" s="13">
        <v>0.1</v>
      </c>
      <c r="K34" s="9"/>
    </row>
    <row r="35">
      <c r="C35" s="8">
        <f>F8-(1-'Problem 3 Calculations'!I43)</f>
        <v>-0.07357778025</v>
      </c>
      <c r="F35" s="13">
        <v>10.83076325</v>
      </c>
      <c r="G35" s="13">
        <v>-1.220324546</v>
      </c>
      <c r="H35" s="13">
        <v>-1.453546638</v>
      </c>
      <c r="I35" s="13">
        <v>4.0</v>
      </c>
      <c r="J35" s="13">
        <v>0.14</v>
      </c>
      <c r="K35" s="9"/>
    </row>
    <row r="36">
      <c r="C36" s="8">
        <f>F9-(1-'Problem 3 Calculations'!J44)</f>
        <v>0.2203304582</v>
      </c>
      <c r="F36" s="13">
        <v>10.51737693</v>
      </c>
      <c r="G36" s="13">
        <v>-1.459586447</v>
      </c>
      <c r="H36" s="13">
        <v>-1.446594149</v>
      </c>
      <c r="I36" s="13">
        <v>5.0</v>
      </c>
      <c r="J36" s="13">
        <v>0.18</v>
      </c>
      <c r="K36" s="9"/>
    </row>
    <row r="37">
      <c r="C37" s="8">
        <f>F10-(1-'Problem 3 Calculations'!K45)</f>
        <v>6.917998363</v>
      </c>
      <c r="F37" s="13">
        <v>11.27989574</v>
      </c>
      <c r="G37" s="13">
        <v>-0.81060948</v>
      </c>
      <c r="H37" s="13">
        <v>-0.853222881</v>
      </c>
      <c r="I37" s="13">
        <v>6.0</v>
      </c>
      <c r="J37" s="13">
        <v>0.22</v>
      </c>
      <c r="K37" s="9"/>
    </row>
    <row r="38">
      <c r="C38" s="8">
        <f>F11-(1-'Problem 3 Calculations'!L46)</f>
        <v>1.572708864</v>
      </c>
      <c r="F38" s="13">
        <v>11.61370281</v>
      </c>
      <c r="G38" s="13">
        <v>-0.201029491</v>
      </c>
      <c r="H38" s="13">
        <v>-0.213027237</v>
      </c>
      <c r="I38" s="13">
        <v>7.0</v>
      </c>
      <c r="J38" s="13">
        <v>0.26</v>
      </c>
      <c r="K38" s="9"/>
    </row>
    <row r="39">
      <c r="C39" s="8">
        <f>F12-(1-'Problem 3 Calculations'!M47)</f>
        <v>1.323625624</v>
      </c>
      <c r="F39" s="13">
        <v>11.61741039</v>
      </c>
      <c r="G39" s="13">
        <v>-0.183129842</v>
      </c>
      <c r="H39" s="13">
        <v>-0.184813885</v>
      </c>
      <c r="I39" s="13">
        <v>8.0</v>
      </c>
      <c r="J39" s="13">
        <v>0.3</v>
      </c>
      <c r="K39" s="9"/>
    </row>
    <row r="40">
      <c r="C40" s="8">
        <f>F13-(1-'Problem 3 Calculations'!N48)</f>
        <v>-1.479385197</v>
      </c>
      <c r="F40" s="13">
        <v>11.6261836</v>
      </c>
      <c r="G40" s="13">
        <v>-0.139948518</v>
      </c>
      <c r="H40" s="13">
        <v>-0.135516485</v>
      </c>
      <c r="I40" s="13">
        <v>9.0</v>
      </c>
      <c r="J40" s="13">
        <v>0.34</v>
      </c>
      <c r="K40" s="9"/>
    </row>
    <row r="41">
      <c r="C41" s="8">
        <f>F14-(1-'Problem 3 Calculations'!O49)</f>
        <v>0.08813394976</v>
      </c>
      <c r="F41" s="13">
        <v>11.63120896</v>
      </c>
      <c r="G41" s="13">
        <v>-0.094370494</v>
      </c>
      <c r="H41" s="13">
        <v>-0.086786061</v>
      </c>
      <c r="I41" s="13">
        <v>10.0</v>
      </c>
      <c r="J41" s="13">
        <v>0.38</v>
      </c>
      <c r="K41" s="9"/>
    </row>
    <row r="42">
      <c r="C42" s="8">
        <f>F15-(1-'Problem 3 Calculations'!P50)</f>
        <v>0.1457791772</v>
      </c>
      <c r="F42" s="13">
        <v>11.63170326</v>
      </c>
      <c r="G42" s="13">
        <v>-0.101161973</v>
      </c>
      <c r="H42" s="13">
        <v>-0.064513105</v>
      </c>
      <c r="I42" s="13">
        <v>11.0</v>
      </c>
      <c r="J42" s="13">
        <v>0.42</v>
      </c>
      <c r="K42" s="9"/>
    </row>
    <row r="43">
      <c r="C43" s="8">
        <f>F16-(1-'Problem 3 Calculations'!Q51)</f>
        <v>-0.2876874326</v>
      </c>
      <c r="F43" s="13">
        <v>11.63585834</v>
      </c>
      <c r="G43" s="13">
        <v>-0.016349819</v>
      </c>
      <c r="H43" s="13">
        <v>-0.015376194</v>
      </c>
      <c r="I43" s="13">
        <v>12.0</v>
      </c>
      <c r="J43" s="13">
        <v>0.46</v>
      </c>
      <c r="K43" s="9"/>
    </row>
    <row r="44">
      <c r="C44" s="8">
        <f>F17-(1-'Problem 3 Calculations'!R52)</f>
        <v>-1.496987993</v>
      </c>
      <c r="F44" s="13">
        <v>11.62615577</v>
      </c>
      <c r="G44" s="13">
        <v>0.133565452</v>
      </c>
      <c r="H44" s="13">
        <v>0.131955785</v>
      </c>
      <c r="I44" s="13">
        <v>13.0</v>
      </c>
      <c r="J44" s="13">
        <v>0.5</v>
      </c>
      <c r="K44" s="9"/>
    </row>
    <row r="45">
      <c r="C45" s="8">
        <f>F18-(1-'Problem 3 Calculations'!S53)</f>
        <v>-0.5042076402</v>
      </c>
      <c r="F45" s="13">
        <v>11.6126285</v>
      </c>
      <c r="G45" s="13">
        <v>0.205704528</v>
      </c>
      <c r="H45" s="13">
        <v>0.201133813</v>
      </c>
      <c r="I45" s="13">
        <v>14.0</v>
      </c>
      <c r="J45" s="13">
        <v>0.54</v>
      </c>
      <c r="K45" s="9"/>
    </row>
    <row r="46">
      <c r="C46" s="8">
        <f>F19-(1-'Problem 3 Calculations'!T54)</f>
        <v>2.544881771</v>
      </c>
      <c r="F46" s="13">
        <v>11.59526301</v>
      </c>
      <c r="G46" s="13">
        <v>0.271380911</v>
      </c>
      <c r="H46" s="13">
        <v>0.258811779</v>
      </c>
      <c r="I46" s="13">
        <v>15.0</v>
      </c>
      <c r="J46" s="13">
        <v>0.58</v>
      </c>
      <c r="K46" s="9"/>
    </row>
    <row r="47">
      <c r="C47" s="8">
        <f>F20-(1-'Problem 3 Calculations'!U55)</f>
        <v>0.8896420516</v>
      </c>
      <c r="F47" s="13">
        <v>11.58259284</v>
      </c>
      <c r="G47" s="13">
        <v>0.310571228</v>
      </c>
      <c r="H47" s="13">
        <v>0.311436364</v>
      </c>
      <c r="I47" s="13">
        <v>16.0</v>
      </c>
      <c r="J47" s="13">
        <v>0.62</v>
      </c>
      <c r="K47" s="9"/>
    </row>
    <row r="48">
      <c r="C48" s="8">
        <f>F21-(1-'Problem 3 Calculations'!V56)</f>
        <v>-6.686285081</v>
      </c>
      <c r="F48" s="13">
        <v>11.57939771</v>
      </c>
      <c r="G48" s="13">
        <v>0.319913809</v>
      </c>
      <c r="H48" s="13">
        <v>0.326794019</v>
      </c>
      <c r="I48" s="13">
        <v>17.0</v>
      </c>
      <c r="J48" s="13">
        <v>0.66</v>
      </c>
      <c r="K48" s="9"/>
    </row>
    <row r="49">
      <c r="C49" s="8">
        <f>F22-(1-'Problem 3 Calculations'!W57)</f>
        <v>-3.448902042</v>
      </c>
      <c r="F49" s="13">
        <v>11.56631874</v>
      </c>
      <c r="G49" s="13">
        <v>0.376976138</v>
      </c>
      <c r="H49" s="13">
        <v>0.349632446</v>
      </c>
      <c r="I49" s="13">
        <v>18.0</v>
      </c>
      <c r="J49" s="13">
        <v>0.7</v>
      </c>
      <c r="K49" s="9"/>
    </row>
    <row r="50">
      <c r="C50" s="8">
        <f>F23-(1-'Problem 3 Calculations'!X58)</f>
        <v>-4.29495267</v>
      </c>
      <c r="F50" s="13">
        <v>11.56412249</v>
      </c>
      <c r="G50" s="13">
        <v>0.360436797</v>
      </c>
      <c r="H50" s="13">
        <v>0.351443196</v>
      </c>
      <c r="I50" s="13">
        <v>19.0</v>
      </c>
      <c r="J50" s="13">
        <v>0.74</v>
      </c>
      <c r="K50" s="9"/>
    </row>
    <row r="51">
      <c r="C51" s="8">
        <f>F24-(1-'Problem 3 Calculations'!Y59)</f>
        <v>-5.566307805</v>
      </c>
      <c r="F51" s="13">
        <v>11.47244964</v>
      </c>
      <c r="G51" s="13">
        <v>0.54496578</v>
      </c>
      <c r="H51" s="13">
        <v>0.557102065</v>
      </c>
      <c r="I51" s="13">
        <v>20.0</v>
      </c>
      <c r="J51" s="13">
        <v>0.78</v>
      </c>
      <c r="K51" s="9"/>
    </row>
    <row r="52">
      <c r="C52" s="8">
        <f>F25-(1-'Problem 3 Calculations'!Z60)</f>
        <v>-5.452245242</v>
      </c>
      <c r="F52" s="13">
        <v>11.38057165</v>
      </c>
      <c r="G52" s="13">
        <v>0.679072657</v>
      </c>
      <c r="H52" s="13">
        <v>0.69397211</v>
      </c>
      <c r="I52" s="13">
        <v>21.0</v>
      </c>
      <c r="J52" s="13">
        <v>0.82</v>
      </c>
      <c r="K52" s="9"/>
    </row>
    <row r="53">
      <c r="C53" s="8">
        <f>F26-(1-C61)</f>
        <v>-1.212583926</v>
      </c>
      <c r="F53" s="13">
        <v>11.35502762</v>
      </c>
      <c r="G53" s="13">
        <v>0.712235004</v>
      </c>
      <c r="H53" s="13">
        <v>0.788511224</v>
      </c>
      <c r="I53" s="13">
        <v>22.0</v>
      </c>
      <c r="J53" s="13">
        <v>0.86</v>
      </c>
      <c r="K53" s="9"/>
    </row>
    <row r="54">
      <c r="F54" s="13">
        <v>11.02657281</v>
      </c>
      <c r="G54" s="13">
        <v>1.051890042</v>
      </c>
      <c r="H54" s="13">
        <v>1.093309869</v>
      </c>
      <c r="I54" s="13">
        <v>23.0</v>
      </c>
      <c r="J54" s="13">
        <v>0.9</v>
      </c>
      <c r="K54" s="9"/>
    </row>
    <row r="55">
      <c r="F55" s="13">
        <v>9.738096966</v>
      </c>
      <c r="G55" s="13">
        <v>1.918298906</v>
      </c>
      <c r="H55" s="13">
        <v>1.598694416</v>
      </c>
      <c r="I55" s="13">
        <v>24.0</v>
      </c>
      <c r="J55" s="13">
        <v>0.94</v>
      </c>
      <c r="K55" s="9"/>
    </row>
    <row r="56">
      <c r="F56" s="14">
        <v>8.80187858</v>
      </c>
      <c r="G56" s="14">
        <v>2.262557984</v>
      </c>
      <c r="H56" s="14">
        <v>4.13719061</v>
      </c>
      <c r="I56" s="14">
        <v>25.0</v>
      </c>
      <c r="J56" s="14">
        <v>0.98</v>
      </c>
    </row>
  </sheetData>
  <drawing r:id="rId1"/>
</worksheet>
</file>