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f\Python Works\Weekday\"/>
    </mc:Choice>
  </mc:AlternateContent>
  <xr:revisionPtr revIDLastSave="0" documentId="13_ncr:1_{5D26AFC3-156F-49DF-9724-69D8FD2CAF04}" xr6:coauthVersionLast="47" xr6:coauthVersionMax="47" xr10:uidLastSave="{00000000-0000-0000-0000-000000000000}"/>
  <bookViews>
    <workbookView xWindow="-120" yWindow="-120" windowWidth="25440" windowHeight="15270" activeTab="1" xr2:uid="{83911547-3E0B-4BF3-B2D8-D5B339D772CE}"/>
  </bookViews>
  <sheets>
    <sheet name="Sheet1" sheetId="1" r:id="rId1"/>
    <sheet name="Logistic" sheetId="2" r:id="rId2"/>
    <sheet name="Comparison" sheetId="3" r:id="rId3"/>
  </sheets>
  <definedNames>
    <definedName name="_xlchart.v1.0" hidden="1">Logistic!$B$3:$B$12</definedName>
    <definedName name="_xlchart.v1.1" hidden="1">Logistic!$B$3:$B$12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J16" i="2"/>
  <c r="J15" i="2"/>
  <c r="J14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B16" i="2"/>
  <c r="B15" i="2"/>
  <c r="B14" i="2"/>
  <c r="B13" i="2"/>
  <c r="C4" i="1"/>
  <c r="B10" i="1" s="1"/>
  <c r="B5" i="1"/>
  <c r="B4" i="1"/>
  <c r="B6" i="1" l="1"/>
  <c r="B7" i="1" s="1"/>
</calcChain>
</file>

<file path=xl/sharedStrings.xml><?xml version="1.0" encoding="utf-8"?>
<sst xmlns="http://schemas.openxmlformats.org/spreadsheetml/2006/main" count="32" uniqueCount="29">
  <si>
    <t>Matches Played</t>
  </si>
  <si>
    <t>Gowtham Won</t>
  </si>
  <si>
    <t>Odds of Gowtham Winning</t>
  </si>
  <si>
    <t>P(S)</t>
  </si>
  <si>
    <t>P(F)</t>
  </si>
  <si>
    <t>Odds Ratio</t>
  </si>
  <si>
    <t>Log of Odds Ratio(Higher Winning)</t>
  </si>
  <si>
    <t>Salary</t>
  </si>
  <si>
    <t>Marital Status</t>
  </si>
  <si>
    <t>X</t>
  </si>
  <si>
    <t>Y</t>
  </si>
  <si>
    <t>Mx + C</t>
  </si>
  <si>
    <t>Exp Col C</t>
  </si>
  <si>
    <t>1 + Col D</t>
  </si>
  <si>
    <t>Sigmoid</t>
  </si>
  <si>
    <t>Final Logic</t>
  </si>
  <si>
    <t>Mean</t>
  </si>
  <si>
    <t>Std</t>
  </si>
  <si>
    <t>Intercept</t>
  </si>
  <si>
    <t>Slope</t>
  </si>
  <si>
    <t>Exp (Mx + C)</t>
  </si>
  <si>
    <t>1 + [Exp(mx + c)]</t>
  </si>
  <si>
    <t>P(S) / P(F)</t>
  </si>
  <si>
    <t>Col E / Col F</t>
  </si>
  <si>
    <t>1 - Col G</t>
  </si>
  <si>
    <t>Min</t>
  </si>
  <si>
    <t>Max</t>
  </si>
  <si>
    <t>Y Hat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</si>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</sst>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Logistic!$C$2</c:f>
              <c:strCache>
                <c:ptCount val="1"/>
                <c:pt idx="0">
                  <c:v>Marital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Logistic!$B$3:$B$12</c:f>
              <c:numCache>
                <c:formatCode>General</c:formatCode>
                <c:ptCount val="10"/>
                <c:pt idx="0">
                  <c:v>12.1644681581536</c:v>
                </c:pt>
                <c:pt idx="1">
                  <c:v>21.730052173440082</c:v>
                </c:pt>
                <c:pt idx="2">
                  <c:v>11.566279447628437</c:v>
                </c:pt>
                <c:pt idx="3">
                  <c:v>13.688237475312468</c:v>
                </c:pt>
                <c:pt idx="4">
                  <c:v>25.312155455745813</c:v>
                </c:pt>
                <c:pt idx="5">
                  <c:v>15.726530349783188</c:v>
                </c:pt>
                <c:pt idx="6">
                  <c:v>23.158698128403355</c:v>
                </c:pt>
                <c:pt idx="7">
                  <c:v>22.323383068704679</c:v>
                </c:pt>
                <c:pt idx="8">
                  <c:v>29.053406756488769</c:v>
                </c:pt>
                <c:pt idx="9">
                  <c:v>30.740997331250071</c:v>
                </c:pt>
              </c:numCache>
            </c:numRef>
          </c:xVal>
          <c:yVal>
            <c:numRef>
              <c:f>Logistic!$C$3:$C$12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4B09-87A9-E185DDE7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22880"/>
        <c:axId val="1887218720"/>
      </c:scatterChart>
      <c:valAx>
        <c:axId val="1887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18720"/>
        <c:crosses val="autoZero"/>
        <c:crossBetween val="midCat"/>
      </c:valAx>
      <c:valAx>
        <c:axId val="188721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Logistic!$K$2</c:f>
              <c:strCache>
                <c:ptCount val="1"/>
                <c:pt idx="0">
                  <c:v>Final Logic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Logistic!$B$3:$B$12</c:f>
              <c:numCache>
                <c:formatCode>General</c:formatCode>
                <c:ptCount val="10"/>
                <c:pt idx="0">
                  <c:v>12.1644681581536</c:v>
                </c:pt>
                <c:pt idx="1">
                  <c:v>21.730052173440082</c:v>
                </c:pt>
                <c:pt idx="2">
                  <c:v>11.566279447628437</c:v>
                </c:pt>
                <c:pt idx="3">
                  <c:v>13.688237475312468</c:v>
                </c:pt>
                <c:pt idx="4">
                  <c:v>25.312155455745813</c:v>
                </c:pt>
                <c:pt idx="5">
                  <c:v>15.726530349783188</c:v>
                </c:pt>
                <c:pt idx="6">
                  <c:v>23.158698128403355</c:v>
                </c:pt>
                <c:pt idx="7">
                  <c:v>22.323383068704679</c:v>
                </c:pt>
                <c:pt idx="8">
                  <c:v>29.053406756488769</c:v>
                </c:pt>
                <c:pt idx="9">
                  <c:v>30.740997331250071</c:v>
                </c:pt>
              </c:numCache>
            </c:numRef>
          </c:xVal>
          <c:yVal>
            <c:numRef>
              <c:f>Logistic!$K$3:$K$12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8-42CE-AB60-4FD399E9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07744"/>
        <c:axId val="1773105664"/>
      </c:scatterChart>
      <c:valAx>
        <c:axId val="17731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05664"/>
        <c:crosses val="autoZero"/>
        <c:crossBetween val="midCat"/>
      </c:valAx>
      <c:valAx>
        <c:axId val="177310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473274</xdr:colOff>
      <xdr:row>13</xdr:row>
      <xdr:rowOff>94655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0FA0B-E14B-4506-A563-C8D506CA7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466396</xdr:colOff>
      <xdr:row>0</xdr:row>
      <xdr:rowOff>0</xdr:rowOff>
    </xdr:from>
    <xdr:to>
      <xdr:col>12</xdr:col>
      <xdr:colOff>85396</xdr:colOff>
      <xdr:row>13</xdr:row>
      <xdr:rowOff>105103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F02A7-7B62-47B8-904F-6696AA1DF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A73E-7055-404C-B60F-3AFDE1F83F60}">
  <dimension ref="A1:C13"/>
  <sheetViews>
    <sheetView showGridLines="0" zoomScale="190" zoomScaleNormal="190" workbookViewId="0">
      <selection activeCell="B12" sqref="B12"/>
    </sheetView>
  </sheetViews>
  <sheetFormatPr defaultRowHeight="15" x14ac:dyDescent="0.25"/>
  <cols>
    <col min="1" max="1" width="32.28515625" bestFit="1" customWidth="1"/>
  </cols>
  <sheetData>
    <row r="1" spans="1:3" x14ac:dyDescent="0.25">
      <c r="A1" s="2" t="s">
        <v>0</v>
      </c>
      <c r="B1" s="10">
        <v>5000</v>
      </c>
    </row>
    <row r="2" spans="1:3" x14ac:dyDescent="0.25">
      <c r="A2" s="1" t="s">
        <v>1</v>
      </c>
      <c r="B2" s="5">
        <v>2</v>
      </c>
    </row>
    <row r="3" spans="1:3" x14ac:dyDescent="0.25">
      <c r="A3" s="3"/>
      <c r="B3" s="11"/>
    </row>
    <row r="4" spans="1:3" x14ac:dyDescent="0.25">
      <c r="A4" s="1" t="s">
        <v>2</v>
      </c>
      <c r="B4" s="5" t="str">
        <f>B2&amp;":"&amp;B1-B2</f>
        <v>2:4998</v>
      </c>
      <c r="C4" s="9">
        <f>B2/(B1-B2)</f>
        <v>4.0016006402561027E-4</v>
      </c>
    </row>
    <row r="5" spans="1:3" x14ac:dyDescent="0.25">
      <c r="A5" s="6" t="s">
        <v>3</v>
      </c>
      <c r="B5" s="5">
        <f>B2/B1</f>
        <v>4.0000000000000002E-4</v>
      </c>
    </row>
    <row r="6" spans="1:3" x14ac:dyDescent="0.25">
      <c r="A6" s="6" t="s">
        <v>4</v>
      </c>
      <c r="B6" s="5">
        <f>1-B5</f>
        <v>0.99960000000000004</v>
      </c>
    </row>
    <row r="7" spans="1:3" x14ac:dyDescent="0.25">
      <c r="A7" s="6" t="s">
        <v>5</v>
      </c>
      <c r="B7" s="8">
        <f>B5/B6</f>
        <v>4.0016006402561027E-4</v>
      </c>
    </row>
    <row r="8" spans="1:3" x14ac:dyDescent="0.25">
      <c r="B8" s="12"/>
    </row>
    <row r="9" spans="1:3" x14ac:dyDescent="0.25">
      <c r="B9" s="12"/>
    </row>
    <row r="10" spans="1:3" x14ac:dyDescent="0.25">
      <c r="A10" s="7" t="s">
        <v>6</v>
      </c>
      <c r="B10" s="5">
        <f>LOG(C4)</f>
        <v>-3.3977662561264501</v>
      </c>
    </row>
    <row r="11" spans="1:3" x14ac:dyDescent="0.25">
      <c r="B11" s="12"/>
    </row>
    <row r="12" spans="1:3" x14ac:dyDescent="0.25">
      <c r="B12" s="12">
        <v>3.3977662561264501</v>
      </c>
    </row>
    <row r="13" spans="1:3" x14ac:dyDescent="0.25">
      <c r="B13" s="12">
        <v>-3.3977662561264501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E666-459E-4244-B45F-BC12117DB5AE}">
  <dimension ref="A1:L16"/>
  <sheetViews>
    <sheetView showGridLines="0" tabSelected="1" zoomScale="160" zoomScaleNormal="160" workbookViewId="0">
      <selection activeCell="L7" sqref="L7"/>
    </sheetView>
  </sheetViews>
  <sheetFormatPr defaultRowHeight="15" x14ac:dyDescent="0.25"/>
  <cols>
    <col min="3" max="3" width="13.28515625" bestFit="1" customWidth="1"/>
    <col min="5" max="5" width="12.7109375" bestFit="1" customWidth="1"/>
    <col min="6" max="6" width="15.42578125" bestFit="1" customWidth="1"/>
    <col min="7" max="7" width="11.5703125" bestFit="1" customWidth="1"/>
    <col min="9" max="9" width="10.5703125" bestFit="1" customWidth="1"/>
    <col min="11" max="11" width="10.140625" bestFit="1" customWidth="1"/>
  </cols>
  <sheetData>
    <row r="1" spans="1:12" x14ac:dyDescent="0.25">
      <c r="B1" s="14" t="s">
        <v>9</v>
      </c>
      <c r="C1" s="14" t="s">
        <v>10</v>
      </c>
      <c r="D1" s="14"/>
      <c r="E1" s="14" t="s">
        <v>20</v>
      </c>
      <c r="F1" s="14" t="s">
        <v>21</v>
      </c>
      <c r="G1" s="14" t="s">
        <v>3</v>
      </c>
      <c r="H1" s="14" t="s">
        <v>4</v>
      </c>
      <c r="I1" s="14" t="s">
        <v>22</v>
      </c>
      <c r="J1" s="14"/>
      <c r="K1" s="14" t="s">
        <v>27</v>
      </c>
    </row>
    <row r="2" spans="1:12" x14ac:dyDescent="0.25">
      <c r="B2" s="15" t="s">
        <v>7</v>
      </c>
      <c r="C2" s="15" t="s">
        <v>8</v>
      </c>
      <c r="D2" s="13" t="s">
        <v>11</v>
      </c>
      <c r="E2" s="13" t="s">
        <v>12</v>
      </c>
      <c r="F2" s="13" t="s">
        <v>13</v>
      </c>
      <c r="G2" s="13" t="s">
        <v>23</v>
      </c>
      <c r="H2" s="13" t="s">
        <v>24</v>
      </c>
      <c r="I2" s="13" t="s">
        <v>5</v>
      </c>
      <c r="J2" s="13" t="s">
        <v>14</v>
      </c>
      <c r="K2" s="13" t="s">
        <v>15</v>
      </c>
      <c r="L2" s="13" t="s">
        <v>28</v>
      </c>
    </row>
    <row r="3" spans="1:12" x14ac:dyDescent="0.25">
      <c r="B3" s="16">
        <v>12.1644681581536</v>
      </c>
      <c r="C3" s="16">
        <v>0</v>
      </c>
      <c r="D3" s="4">
        <f>($B$16*B3)+$B$15</f>
        <v>0.11923513990446322</v>
      </c>
      <c r="E3" s="4">
        <f>EXP(D3)</f>
        <v>1.1266348039447029</v>
      </c>
      <c r="F3" s="4">
        <f>1+E3</f>
        <v>2.1266348039447029</v>
      </c>
      <c r="G3" s="4">
        <f>E3/F3</f>
        <v>0.52977351910864234</v>
      </c>
      <c r="H3" s="4">
        <f>1-G3</f>
        <v>0.47022648089135766</v>
      </c>
      <c r="I3" s="4">
        <f>G3/H3</f>
        <v>1.1266348039447029</v>
      </c>
      <c r="J3" s="4">
        <f>LOG(I3)</f>
        <v>5.1783163309470595E-2</v>
      </c>
      <c r="K3" s="4">
        <f t="shared" ref="K3:L12" si="0">IF(J3&gt;=$J$16, 1, 0)</f>
        <v>0</v>
      </c>
      <c r="L3" s="4"/>
    </row>
    <row r="4" spans="1:12" x14ac:dyDescent="0.25">
      <c r="B4" s="16">
        <v>21.730052173440082</v>
      </c>
      <c r="C4" s="16">
        <v>0</v>
      </c>
      <c r="D4" s="4">
        <f t="shared" ref="D4:D12" si="1">($B$16*B4)+$B$15</f>
        <v>0.43964733518752463</v>
      </c>
      <c r="E4" s="4">
        <f t="shared" ref="E4:E12" si="2">EXP(D4)</f>
        <v>1.5521597298569567</v>
      </c>
      <c r="F4" s="4">
        <f t="shared" ref="F4:F12" si="3">1+E4</f>
        <v>2.5521597298569567</v>
      </c>
      <c r="G4" s="4">
        <f t="shared" ref="G4:G12" si="4">E4/F4</f>
        <v>0.60817499457369473</v>
      </c>
      <c r="H4" s="4">
        <f t="shared" ref="H4:H12" si="5">1-G4</f>
        <v>0.39182500542630527</v>
      </c>
      <c r="I4" s="4">
        <f t="shared" ref="I4:I12" si="6">G4/H4</f>
        <v>1.5521597298569572</v>
      </c>
      <c r="J4" s="4">
        <f t="shared" ref="J4:J12" si="7">LOG(I4)</f>
        <v>0.19093641165541142</v>
      </c>
      <c r="K4" s="4">
        <f t="shared" si="0"/>
        <v>1</v>
      </c>
      <c r="L4" s="4"/>
    </row>
    <row r="5" spans="1:12" x14ac:dyDescent="0.25">
      <c r="B5" s="16">
        <v>11.566279447628437</v>
      </c>
      <c r="C5" s="16">
        <v>0</v>
      </c>
      <c r="D5" s="4">
        <f t="shared" si="1"/>
        <v>9.9197998667021392E-2</v>
      </c>
      <c r="E5" s="4">
        <f t="shared" si="2"/>
        <v>1.1042849248575424</v>
      </c>
      <c r="F5" s="4">
        <f t="shared" si="3"/>
        <v>2.1042849248575424</v>
      </c>
      <c r="G5" s="4">
        <f t="shared" si="4"/>
        <v>0.52477918356626596</v>
      </c>
      <c r="H5" s="4">
        <f t="shared" si="5"/>
        <v>0.47522081643373404</v>
      </c>
      <c r="I5" s="4">
        <f t="shared" si="6"/>
        <v>1.1042849248575424</v>
      </c>
      <c r="J5" s="4">
        <f t="shared" si="7"/>
        <v>4.3081143436933506E-2</v>
      </c>
      <c r="K5" s="4">
        <f t="shared" si="0"/>
        <v>0</v>
      </c>
      <c r="L5" s="4"/>
    </row>
    <row r="6" spans="1:12" x14ac:dyDescent="0.25">
      <c r="B6" s="16">
        <v>13.688237475312468</v>
      </c>
      <c r="C6" s="16">
        <v>1</v>
      </c>
      <c r="D6" s="4">
        <f t="shared" si="1"/>
        <v>0.17027585746395685</v>
      </c>
      <c r="E6" s="4">
        <f t="shared" si="2"/>
        <v>1.1856318716140872</v>
      </c>
      <c r="F6" s="4">
        <f t="shared" si="3"/>
        <v>2.1856318716140875</v>
      </c>
      <c r="G6" s="4">
        <f t="shared" si="4"/>
        <v>0.54246640846177774</v>
      </c>
      <c r="H6" s="4">
        <f t="shared" si="5"/>
        <v>0.45753359153822226</v>
      </c>
      <c r="I6" s="4">
        <f t="shared" si="6"/>
        <v>1.1856318716140872</v>
      </c>
      <c r="J6" s="4">
        <f t="shared" si="7"/>
        <v>7.394986529794112E-2</v>
      </c>
      <c r="K6" s="4">
        <f t="shared" si="0"/>
        <v>0</v>
      </c>
      <c r="L6" s="4"/>
    </row>
    <row r="7" spans="1:12" x14ac:dyDescent="0.25">
      <c r="B7" s="16">
        <v>25.312155455745813</v>
      </c>
      <c r="C7" s="16">
        <v>0</v>
      </c>
      <c r="D7" s="4">
        <f t="shared" si="1"/>
        <v>0.55963473737646086</v>
      </c>
      <c r="E7" s="4">
        <f t="shared" si="2"/>
        <v>1.750033161836015</v>
      </c>
      <c r="F7" s="4">
        <f t="shared" si="3"/>
        <v>2.750033161836015</v>
      </c>
      <c r="G7" s="4">
        <f t="shared" si="4"/>
        <v>0.63636802134692583</v>
      </c>
      <c r="H7" s="4">
        <f t="shared" si="5"/>
        <v>0.36363197865307417</v>
      </c>
      <c r="I7" s="4">
        <f t="shared" si="6"/>
        <v>1.7500331618360154</v>
      </c>
      <c r="J7" s="4">
        <f t="shared" si="7"/>
        <v>0.2430462783239726</v>
      </c>
      <c r="K7" s="4">
        <f t="shared" si="0"/>
        <v>1</v>
      </c>
      <c r="L7" s="4"/>
    </row>
    <row r="8" spans="1:12" x14ac:dyDescent="0.25">
      <c r="B8" s="16">
        <v>15.726530349783188</v>
      </c>
      <c r="C8" s="16">
        <v>0</v>
      </c>
      <c r="D8" s="4">
        <f t="shared" si="1"/>
        <v>0.23855123861112926</v>
      </c>
      <c r="E8" s="4">
        <f t="shared" si="2"/>
        <v>1.269408747111243</v>
      </c>
      <c r="F8" s="4">
        <f t="shared" si="3"/>
        <v>2.269408747111243</v>
      </c>
      <c r="G8" s="4">
        <f t="shared" si="4"/>
        <v>0.559356593970605</v>
      </c>
      <c r="H8" s="4">
        <f t="shared" si="5"/>
        <v>0.440643406029395</v>
      </c>
      <c r="I8" s="4">
        <f t="shared" si="6"/>
        <v>1.269408747111243</v>
      </c>
      <c r="J8" s="4">
        <f t="shared" si="7"/>
        <v>0.10360148657999936</v>
      </c>
      <c r="K8" s="4">
        <f t="shared" si="0"/>
        <v>0</v>
      </c>
      <c r="L8" s="4"/>
    </row>
    <row r="9" spans="1:12" x14ac:dyDescent="0.25">
      <c r="B9" s="16">
        <v>23.158698128403355</v>
      </c>
      <c r="C9" s="16">
        <v>1</v>
      </c>
      <c r="D9" s="4">
        <f t="shared" si="1"/>
        <v>0.48750176686472513</v>
      </c>
      <c r="E9" s="4">
        <f t="shared" si="2"/>
        <v>1.6282434030288011</v>
      </c>
      <c r="F9" s="4">
        <f t="shared" si="3"/>
        <v>2.6282434030288009</v>
      </c>
      <c r="G9" s="4">
        <f t="shared" si="4"/>
        <v>0.61951773612459382</v>
      </c>
      <c r="H9" s="4">
        <f t="shared" si="5"/>
        <v>0.38048226387540618</v>
      </c>
      <c r="I9" s="4">
        <f t="shared" si="6"/>
        <v>1.6282434030288016</v>
      </c>
      <c r="J9" s="4">
        <f t="shared" si="7"/>
        <v>0.21171932726743581</v>
      </c>
      <c r="K9" s="4">
        <f t="shared" si="0"/>
        <v>1</v>
      </c>
      <c r="L9" s="4"/>
    </row>
    <row r="10" spans="1:12" x14ac:dyDescent="0.25">
      <c r="B10" s="16">
        <v>22.323383068704679</v>
      </c>
      <c r="C10" s="16">
        <v>0</v>
      </c>
      <c r="D10" s="4">
        <f t="shared" si="1"/>
        <v>0.45952175732183276</v>
      </c>
      <c r="E10" s="4">
        <f t="shared" si="2"/>
        <v>1.5833165943321879</v>
      </c>
      <c r="F10" s="4">
        <f t="shared" si="3"/>
        <v>2.5833165943321879</v>
      </c>
      <c r="G10" s="4">
        <f t="shared" si="4"/>
        <v>0.61290071755277464</v>
      </c>
      <c r="H10" s="4">
        <f t="shared" si="5"/>
        <v>0.38709928244722536</v>
      </c>
      <c r="I10" s="4">
        <f t="shared" si="6"/>
        <v>1.5833165943321881</v>
      </c>
      <c r="J10" s="4">
        <f t="shared" si="7"/>
        <v>0.19956776351935721</v>
      </c>
      <c r="K10" s="4">
        <f t="shared" si="0"/>
        <v>1</v>
      </c>
      <c r="L10" s="4"/>
    </row>
    <row r="11" spans="1:12" x14ac:dyDescent="0.25">
      <c r="B11" s="16">
        <v>29.053406756488769</v>
      </c>
      <c r="C11" s="16">
        <v>1</v>
      </c>
      <c r="D11" s="4">
        <f t="shared" si="1"/>
        <v>0.68495301804400655</v>
      </c>
      <c r="E11" s="4">
        <f t="shared" si="2"/>
        <v>1.9836786362454413</v>
      </c>
      <c r="F11" s="4">
        <f t="shared" si="3"/>
        <v>2.9836786362454415</v>
      </c>
      <c r="G11" s="4">
        <f t="shared" si="4"/>
        <v>0.66484326165288166</v>
      </c>
      <c r="H11" s="4">
        <f t="shared" si="5"/>
        <v>0.33515673834711834</v>
      </c>
      <c r="I11" s="4">
        <f t="shared" si="6"/>
        <v>1.9836786362454406</v>
      </c>
      <c r="J11" s="4">
        <f t="shared" si="7"/>
        <v>0.29747131609949035</v>
      </c>
      <c r="K11" s="4">
        <f t="shared" si="0"/>
        <v>1</v>
      </c>
      <c r="L11" s="4"/>
    </row>
    <row r="12" spans="1:12" x14ac:dyDescent="0.25">
      <c r="B12" s="16">
        <v>30.740997331250071</v>
      </c>
      <c r="C12" s="16">
        <v>1</v>
      </c>
      <c r="D12" s="4">
        <f t="shared" si="1"/>
        <v>0.7414811505588802</v>
      </c>
      <c r="E12" s="4">
        <f t="shared" si="2"/>
        <v>2.0990422107275082</v>
      </c>
      <c r="F12" s="4">
        <f t="shared" si="3"/>
        <v>3.0990422107275082</v>
      </c>
      <c r="G12" s="4">
        <f t="shared" si="4"/>
        <v>0.67731965813874884</v>
      </c>
      <c r="H12" s="4">
        <f t="shared" si="5"/>
        <v>0.32268034186125116</v>
      </c>
      <c r="I12" s="4">
        <f t="shared" si="6"/>
        <v>2.0990422107275086</v>
      </c>
      <c r="J12" s="4">
        <f t="shared" si="7"/>
        <v>0.32202117212299602</v>
      </c>
      <c r="K12" s="4">
        <f t="shared" si="0"/>
        <v>1</v>
      </c>
      <c r="L12" s="4"/>
    </row>
    <row r="13" spans="1:12" x14ac:dyDescent="0.25">
      <c r="A13" t="s">
        <v>16</v>
      </c>
      <c r="B13">
        <f>AVERAGE(B3:B12)</f>
        <v>20.546420834491045</v>
      </c>
    </row>
    <row r="14" spans="1:12" x14ac:dyDescent="0.25">
      <c r="A14" t="s">
        <v>17</v>
      </c>
      <c r="B14">
        <f>_xlfn.STDEV.S(B3:B12)</f>
        <v>6.9246667770876549</v>
      </c>
      <c r="I14" t="s">
        <v>25</v>
      </c>
      <c r="J14" s="17">
        <f>MIN(J3:J12)</f>
        <v>4.3081143436933506E-2</v>
      </c>
    </row>
    <row r="15" spans="1:12" x14ac:dyDescent="0.25">
      <c r="A15" t="s">
        <v>18</v>
      </c>
      <c r="B15">
        <f>INTERCEPT(C3:C12,B3:B12)</f>
        <v>-0.28823020050509063</v>
      </c>
      <c r="I15" t="s">
        <v>26</v>
      </c>
      <c r="J15" s="18">
        <f>MAX(J3:J12)</f>
        <v>0.32202117212299602</v>
      </c>
    </row>
    <row r="16" spans="1:12" x14ac:dyDescent="0.25">
      <c r="A16" t="s">
        <v>19</v>
      </c>
      <c r="B16">
        <f>SLOPE(C3:C12,B3:B12)</f>
        <v>3.3496354720320261E-2</v>
      </c>
      <c r="J16">
        <f>AVERAGE(J14:J15)</f>
        <v>0.18255115777996478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8D43-3828-41EE-865E-A423C1390363}">
  <dimension ref="G9"/>
  <sheetViews>
    <sheetView showGridLines="0" zoomScale="145" zoomScaleNormal="145" workbookViewId="0">
      <selection activeCell="G9" sqref="G9"/>
    </sheetView>
  </sheetViews>
  <sheetFormatPr defaultRowHeight="15" x14ac:dyDescent="0.25"/>
  <sheetData>
    <row r="9" spans="7:7" x14ac:dyDescent="0.25">
      <c r="G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Logistic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Kumar</dc:creator>
  <cp:lastModifiedBy>Gowtham Kumar</cp:lastModifiedBy>
  <dcterms:created xsi:type="dcterms:W3CDTF">2022-03-10T01:50:16Z</dcterms:created>
  <dcterms:modified xsi:type="dcterms:W3CDTF">2022-03-10T03:27:25Z</dcterms:modified>
</cp:coreProperties>
</file>