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87cfc372308505/"/>
    </mc:Choice>
  </mc:AlternateContent>
  <xr:revisionPtr revIDLastSave="5" documentId="13_ncr:1_{30788184-B11E-4352-AB07-E0A24CAFBD40}" xr6:coauthVersionLast="47" xr6:coauthVersionMax="47" xr10:uidLastSave="{5BEA32AA-5E37-4A06-8C2A-22579E4C0301}"/>
  <bookViews>
    <workbookView xWindow="-108" yWindow="-108" windowWidth="23256" windowHeight="12456" activeTab="1" xr2:uid="{6AD75A68-7DF2-41A6-A38E-7A2B2EDE5FDA}"/>
  </bookViews>
  <sheets>
    <sheet name="Sheet5" sheetId="9" r:id="rId1"/>
    <sheet name="matches" sheetId="1" r:id="rId2"/>
    <sheet name="Stadium count" sheetId="7" r:id="rId3"/>
    <sheet name="Team count" sheetId="5" r:id="rId4"/>
    <sheet name="Sheet2" sheetId="6" r:id="rId5"/>
    <sheet name="Sheet1" sheetId="2" r:id="rId6"/>
  </sheets>
  <definedNames>
    <definedName name="_xlnm._FilterDatabase" localSheetId="1" hidden="1">matches!$A$1:$O$52</definedName>
    <definedName name="_xlnm._FilterDatabase" localSheetId="0" hidden="1">Sheet5!$G$28:$K$28</definedName>
    <definedName name="_xlnm._FilterDatabase" localSheetId="3" hidden="1">'Team count'!$K$5:$O$5</definedName>
  </definedNames>
  <calcPr calcId="191029"/>
  <pivotCaches>
    <pivotCache cacheId="0" r:id="rId7"/>
    <pivotCache cacheId="1" r:id="rId8"/>
    <pivotCache cacheId="2" r:id="rId9"/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2" i="1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4" i="5"/>
  <c r="I56" i="6"/>
  <c r="I54" i="6"/>
  <c r="L3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4" i="6"/>
  <c r="I5" i="6"/>
  <c r="I6" i="6"/>
  <c r="I7" i="6"/>
  <c r="I8" i="6"/>
  <c r="I9" i="6"/>
  <c r="I10" i="6"/>
  <c r="I11" i="6"/>
  <c r="I12" i="6"/>
  <c r="I13" i="6"/>
  <c r="I14" i="6"/>
  <c r="I3" i="6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D4" i="5" s="1" a="1"/>
  <c r="D4" i="5" s="1"/>
  <c r="O10" i="5"/>
  <c r="O9" i="5"/>
  <c r="O8" i="5"/>
  <c r="O7" i="5"/>
  <c r="O6" i="5"/>
  <c r="K30" i="9"/>
  <c r="K31" i="9"/>
  <c r="K32" i="9"/>
  <c r="K33" i="9"/>
  <c r="K34" i="9"/>
  <c r="K35" i="9"/>
  <c r="K36" i="9"/>
  <c r="K37" i="9"/>
  <c r="K38" i="9"/>
  <c r="K40" i="9"/>
  <c r="K41" i="9"/>
  <c r="K42" i="9"/>
  <c r="K43" i="9"/>
  <c r="K44" i="9"/>
  <c r="K45" i="9"/>
  <c r="K46" i="9"/>
  <c r="K47" i="9"/>
  <c r="K48" i="9"/>
  <c r="K39" i="9"/>
  <c r="K29" i="9"/>
  <c r="O29" i="9" a="1"/>
  <c r="O29" i="9" s="1"/>
  <c r="C3" i="7"/>
  <c r="W4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W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<sst xmlns="http://schemas.openxmlformats.org/spreadsheetml/2006/main" count="1036" uniqueCount="125">
  <si>
    <t>Match_number</t>
  </si>
  <si>
    <t>Team_1</t>
  </si>
  <si>
    <t>Team_2</t>
  </si>
  <si>
    <t>Date_of_match</t>
  </si>
  <si>
    <t>Venue_stadium</t>
  </si>
  <si>
    <t>Venue_city</t>
  </si>
  <si>
    <t>Toss_winner</t>
  </si>
  <si>
    <t>Toss_decision</t>
  </si>
  <si>
    <t>Match_result</t>
  </si>
  <si>
    <t>Winning_team</t>
  </si>
  <si>
    <t>Man_of_match</t>
  </si>
  <si>
    <t>Win_by_runs</t>
  </si>
  <si>
    <t>Win_by_wickets</t>
  </si>
  <si>
    <t>Match_type</t>
  </si>
  <si>
    <t>Super_over_match</t>
  </si>
  <si>
    <t>Canada</t>
  </si>
  <si>
    <t>USA</t>
  </si>
  <si>
    <t>Grand Prairie Stadium</t>
  </si>
  <si>
    <t>Dallas</t>
  </si>
  <si>
    <t>bowl</t>
  </si>
  <si>
    <t>Played</t>
  </si>
  <si>
    <t>Aaron Jones</t>
  </si>
  <si>
    <t>Group Stage</t>
  </si>
  <si>
    <t>No</t>
  </si>
  <si>
    <t>Papua New Guinea</t>
  </si>
  <si>
    <t>West Indies</t>
  </si>
  <si>
    <t>Providence Stadium</t>
  </si>
  <si>
    <t>Providence</t>
  </si>
  <si>
    <t>RL Chase</t>
  </si>
  <si>
    <t>Oman</t>
  </si>
  <si>
    <t>Namibia</t>
  </si>
  <si>
    <t>Kensington Oval</t>
  </si>
  <si>
    <t>Bridgetown</t>
  </si>
  <si>
    <t>D Wiese</t>
  </si>
  <si>
    <t>Yes</t>
  </si>
  <si>
    <t>Sri Lanka</t>
  </si>
  <si>
    <t>South Africa</t>
  </si>
  <si>
    <t>Nassau County International Cricket Stadium</t>
  </si>
  <si>
    <t>New York</t>
  </si>
  <si>
    <t>A Nortje</t>
  </si>
  <si>
    <t>Afghanistan</t>
  </si>
  <si>
    <t>Uganda</t>
  </si>
  <si>
    <t>Fazalhaq Farooqi</t>
  </si>
  <si>
    <t>Scotland</t>
  </si>
  <si>
    <t>England</t>
  </si>
  <si>
    <t>bat</t>
  </si>
  <si>
    <t>Nepal</t>
  </si>
  <si>
    <t>Netherlands</t>
  </si>
  <si>
    <t>TJG Pringle</t>
  </si>
  <si>
    <t>Ireland</t>
  </si>
  <si>
    <t>India</t>
  </si>
  <si>
    <t>JJ Bumrah</t>
  </si>
  <si>
    <t>Riazat Ali Shah</t>
  </si>
  <si>
    <t>Australia</t>
  </si>
  <si>
    <t>MP Stoinis</t>
  </si>
  <si>
    <t>Pakistan</t>
  </si>
  <si>
    <t>MD Patel</t>
  </si>
  <si>
    <t>MA Leask</t>
  </si>
  <si>
    <t>NR Kirton</t>
  </si>
  <si>
    <t>New Zealand</t>
  </si>
  <si>
    <t>Rahmanullah Gurbaz</t>
  </si>
  <si>
    <t>Bangladesh</t>
  </si>
  <si>
    <t>Rishad Hossain</t>
  </si>
  <si>
    <t>DA Miller</t>
  </si>
  <si>
    <t>A Zampa</t>
  </si>
  <si>
    <t>AJ Hosein</t>
  </si>
  <si>
    <t>Sir Vivian Richards Stadium</t>
  </si>
  <si>
    <t>North Sound</t>
  </si>
  <si>
    <t>BJ McMullen</t>
  </si>
  <si>
    <t>H Klaasen</t>
  </si>
  <si>
    <t>Mohammad Amir</t>
  </si>
  <si>
    <t>Central Broward Regional Park Stadium Turf Ground</t>
  </si>
  <si>
    <t>Lauderhill</t>
  </si>
  <si>
    <t>Arshdeep Singh</t>
  </si>
  <si>
    <t>Brian Lara Stadium</t>
  </si>
  <si>
    <t>Tarouba</t>
  </si>
  <si>
    <t>SE Rutherford</t>
  </si>
  <si>
    <t>Arnos Vale Ground</t>
  </si>
  <si>
    <t>Kingstown</t>
  </si>
  <si>
    <t>Shakib Al Hasan</t>
  </si>
  <si>
    <t>AU Rashid</t>
  </si>
  <si>
    <t>T Shamsi</t>
  </si>
  <si>
    <t>TG Southee</t>
  </si>
  <si>
    <t>HC Brook</t>
  </si>
  <si>
    <t>Daren Sammy National Cricket Stadium</t>
  </si>
  <si>
    <t>Gros Islet</t>
  </si>
  <si>
    <t>Shaheen Shah Afridi</t>
  </si>
  <si>
    <t>Tanzim Hasan Sakib</t>
  </si>
  <si>
    <t>KIC Asalanka</t>
  </si>
  <si>
    <t>LH Ferguson</t>
  </si>
  <si>
    <t>N Pooran</t>
  </si>
  <si>
    <t>Q de Kock</t>
  </si>
  <si>
    <t>Super Eight</t>
  </si>
  <si>
    <t>PD Salt</t>
  </si>
  <si>
    <t>SA Yadav</t>
  </si>
  <si>
    <t>PJ Cummins</t>
  </si>
  <si>
    <t>HH Pandya</t>
  </si>
  <si>
    <t>Gulbadin Naib</t>
  </si>
  <si>
    <t>RG Sharma</t>
  </si>
  <si>
    <t>Naveen-ul-Haq</t>
  </si>
  <si>
    <t>M Jansen</t>
  </si>
  <si>
    <t>Semi Final</t>
  </si>
  <si>
    <t>AR Patel</t>
  </si>
  <si>
    <t>V Kohli</t>
  </si>
  <si>
    <t>Final</t>
  </si>
  <si>
    <t>Row Labels</t>
  </si>
  <si>
    <t>(blank)</t>
  </si>
  <si>
    <t>Grand Total</t>
  </si>
  <si>
    <t>Count of Winning_team</t>
  </si>
  <si>
    <t>Team who won most no matches:</t>
  </si>
  <si>
    <t>South Africa &amp; India</t>
  </si>
  <si>
    <t>Count of Man_of_match</t>
  </si>
  <si>
    <t>Teams who won toss and then match</t>
  </si>
  <si>
    <t>Teams who won</t>
  </si>
  <si>
    <t>Win %</t>
  </si>
  <si>
    <t>Column Labels</t>
  </si>
  <si>
    <t>Count of Venue_stadium</t>
  </si>
  <si>
    <t>No of matches</t>
  </si>
  <si>
    <t>Count of Team_1</t>
  </si>
  <si>
    <t>T1</t>
  </si>
  <si>
    <t>T2</t>
  </si>
  <si>
    <t>Total Matches</t>
  </si>
  <si>
    <t>Wine Percentage</t>
  </si>
  <si>
    <t>Teams T2</t>
  </si>
  <si>
    <t>No of Matches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</si>
</sst>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14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0" borderId="0" xfId="0" applyFont="1" applyAlignment="1">
      <alignment horizontal="left"/>
    </xf>
    <xf numFmtId="0" fontId="16" fillId="33" borderId="11" xfId="0" applyFont="1" applyFill="1" applyBorder="1"/>
    <xf numFmtId="0" fontId="16" fillId="33" borderId="0" xfId="0" applyFont="1" applyFill="1"/>
    <xf numFmtId="0" fontId="0" fillId="0" borderId="10" xfId="0" applyBorder="1" applyAlignment="1">
      <alignment horizontal="left"/>
    </xf>
    <xf numFmtId="0" fontId="0" fillId="0" borderId="11" xfId="0" applyBorder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Winning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'Team count'!$E$4:$E$19</c:f>
              <c:strCache>
                <c:ptCount val="16"/>
                <c:pt idx="0">
                  <c:v>South Africa</c:v>
                </c:pt>
                <c:pt idx="1">
                  <c:v>India</c:v>
                </c:pt>
                <c:pt idx="2">
                  <c:v>West Indies</c:v>
                </c:pt>
                <c:pt idx="3">
                  <c:v>Australia</c:v>
                </c:pt>
                <c:pt idx="4">
                  <c:v>Afghanistan</c:v>
                </c:pt>
                <c:pt idx="5">
                  <c:v>England</c:v>
                </c:pt>
                <c:pt idx="6">
                  <c:v>Bangladesh</c:v>
                </c:pt>
                <c:pt idx="7">
                  <c:v>USA</c:v>
                </c:pt>
                <c:pt idx="8">
                  <c:v>Pakistan</c:v>
                </c:pt>
                <c:pt idx="9">
                  <c:v>Scotland</c:v>
                </c:pt>
                <c:pt idx="10">
                  <c:v>New Zealand</c:v>
                </c:pt>
                <c:pt idx="11">
                  <c:v>Namibia</c:v>
                </c:pt>
                <c:pt idx="12">
                  <c:v>Canada</c:v>
                </c:pt>
                <c:pt idx="13">
                  <c:v>Netherlands</c:v>
                </c:pt>
                <c:pt idx="14">
                  <c:v>Sri Lanka</c:v>
                </c:pt>
                <c:pt idx="15">
                  <c:v>Uganda</c:v>
                </c:pt>
              </c:strCache>
            </c:strRef>
          </c:cat>
          <c:val>
            <c:numRef>
              <c:f>'Team count'!$F$4:$F$19</c:f>
              <c:numCache>
                <c:formatCode>0%</c:formatCode>
                <c:ptCount val="16"/>
                <c:pt idx="0">
                  <c:v>0.88888888888888884</c:v>
                </c:pt>
                <c:pt idx="1">
                  <c:v>1</c:v>
                </c:pt>
                <c:pt idx="2">
                  <c:v>0.7142857142857143</c:v>
                </c:pt>
                <c:pt idx="3">
                  <c:v>0.7142857142857143</c:v>
                </c:pt>
                <c:pt idx="4">
                  <c:v>0.625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0.33333333333333331</c:v>
                </c:pt>
                <c:pt idx="8">
                  <c:v>0.5</c:v>
                </c:pt>
                <c:pt idx="9">
                  <c:v>0.66666666666666663</c:v>
                </c:pt>
                <c:pt idx="10">
                  <c:v>0.5</c:v>
                </c:pt>
                <c:pt idx="11">
                  <c:v>0.25</c:v>
                </c:pt>
                <c:pt idx="12">
                  <c:v>0.33333333333333331</c:v>
                </c:pt>
                <c:pt idx="13">
                  <c:v>0.25</c:v>
                </c:pt>
                <c:pt idx="14">
                  <c:v>0.33333333333333331</c:v>
                </c:pt>
                <c:pt idx="1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2-4BDB-8A94-4FE6EBD63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8939136"/>
        <c:axId val="778937216"/>
      </c:barChart>
      <c:catAx>
        <c:axId val="77893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37216"/>
        <c:crosses val="autoZero"/>
        <c:auto val="1"/>
        <c:lblAlgn val="ctr"/>
        <c:lblOffset val="100"/>
        <c:noMultiLvlLbl val="0"/>
      </c:catAx>
      <c:valAx>
        <c:axId val="7789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3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263841</xdr:colOff>
      <xdr:row>0</xdr:row>
      <xdr:rowOff>138112</xdr:rowOff>
    </xdr:from>
    <xdr:to>
      <xdr:col>13</xdr:col>
      <xdr:colOff>49529</xdr:colOff>
      <xdr:row>26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7D5350-1543-B875-C809-ED6F36196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al Gupta" refreshedDate="45481.063285300923" createdVersion="8" refreshedVersion="8" minRefreshableVersion="3" recordCount="52" xr:uid="{30C70D46-0E96-4E5E-BDD0-EA7896499621}">
  <cacheSource type="worksheet">
    <worksheetSource ref="J1:J1048576" sheet="matches"/>
  </cacheSource>
  <cacheFields count="1">
    <cacheField name="Winning_team" numFmtId="0">
      <sharedItems containsBlank="1" count="17">
        <s v="USA"/>
        <s v="West Indies"/>
        <s v="Namibia"/>
        <s v="South Africa"/>
        <s v="Afghanistan"/>
        <s v="Netherlands"/>
        <s v="India"/>
        <s v="Uganda"/>
        <s v="Australia"/>
        <s v="Scotland"/>
        <s v="Canada"/>
        <s v="Bangladesh"/>
        <s v="Pakistan"/>
        <s v="England"/>
        <s v="New Zealand"/>
        <s v="Sri Lank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al Gupta" refreshedDate="45481.60432337963" createdVersion="8" refreshedVersion="8" minRefreshableVersion="3" recordCount="52" xr:uid="{08494AC4-634B-4AAB-B55D-60AA7F800643}">
  <cacheSource type="worksheet">
    <worksheetSource ref="K1:K1048576" sheet="matches"/>
  </cacheSource>
  <cacheFields count="1">
    <cacheField name="Man_of_match" numFmtId="0">
      <sharedItems containsBlank="1" count="44">
        <s v="Aaron Jones"/>
        <s v="RL Chase"/>
        <s v="D Wiese"/>
        <s v="A Nortje"/>
        <s v="Fazalhaq Farooqi"/>
        <s v="TJG Pringle"/>
        <s v="JJ Bumrah"/>
        <s v="Riazat Ali Shah"/>
        <s v="MP Stoinis"/>
        <s v="MD Patel"/>
        <s v="MA Leask"/>
        <s v="NR Kirton"/>
        <s v="Rahmanullah Gurbaz"/>
        <s v="Rishad Hossain"/>
        <s v="DA Miller"/>
        <s v="A Zampa"/>
        <s v="AJ Hosein"/>
        <s v="BJ McMullen"/>
        <s v="H Klaasen"/>
        <s v="Mohammad Amir"/>
        <s v="Arshdeep Singh"/>
        <s v="SE Rutherford"/>
        <s v="Shakib Al Hasan"/>
        <s v="AU Rashid"/>
        <s v="T Shamsi"/>
        <s v="TG Southee"/>
        <s v="HC Brook"/>
        <s v="Shaheen Shah Afridi"/>
        <s v="Tanzim Hasan Sakib"/>
        <s v="KIC Asalanka"/>
        <s v="LH Ferguson"/>
        <s v="N Pooran"/>
        <s v="Q de Kock"/>
        <s v="PD Salt"/>
        <s v="SA Yadav"/>
        <s v="PJ Cummins"/>
        <s v="HH Pandya"/>
        <s v="Gulbadin Naib"/>
        <s v="RG Sharma"/>
        <s v="Naveen-ul-Haq"/>
        <s v="M Jansen"/>
        <s v="AR Patel"/>
        <s v="V Kohl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al Gupta" refreshedDate="45488.594535532407" createdVersion="8" refreshedVersion="8" minRefreshableVersion="3" recordCount="52" xr:uid="{6995C01F-6F97-4D91-91F7-5BC26456CD69}">
  <cacheSource type="worksheet">
    <worksheetSource ref="E1:E1048576" sheet="matches"/>
  </cacheSource>
  <cacheFields count="1">
    <cacheField name="Venue_stadium" numFmtId="0">
      <sharedItems containsBlank="1" count="10">
        <s v="Grand Prairie Stadium"/>
        <s v="Providence Stadium"/>
        <s v="Kensington Oval"/>
        <s v="Nassau County International Cricket Stadium"/>
        <s v="Sir Vivian Richards Stadium"/>
        <s v="Brian Lara Stadium"/>
        <s v="Arnos Vale Ground"/>
        <s v="Daren Sammy National Cricket Stadium"/>
        <s v="Central Broward Regional Park Stadium Turf Groun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al Gupta" refreshedDate="45488.630681481482" createdVersion="8" refreshedVersion="8" minRefreshableVersion="3" recordCount="51" xr:uid="{1B3CB178-DEDF-41BE-AE7F-5E9467CA1888}">
  <cacheSource type="worksheet">
    <worksheetSource ref="A1:O52" sheet="matches"/>
  </cacheSource>
  <cacheFields count="15">
    <cacheField name="Match_number" numFmtId="0">
      <sharedItems containsSemiMixedTypes="0" containsString="0" containsNumber="1" containsInteger="1" minValue="1" maxValue="55"/>
    </cacheField>
    <cacheField name="Team_1" numFmtId="0">
      <sharedItems count="19">
        <s v="Canada"/>
        <s v="Papua New Guinea"/>
        <s v="Oman"/>
        <s v="Sri Lanka"/>
        <s v="Afghanistan"/>
        <s v="Nepal"/>
        <s v="Ireland"/>
        <s v="Australia"/>
        <s v="Pakistan"/>
        <s v="Namibia"/>
        <s v="Netherlands"/>
        <s v="West Indies"/>
        <s v="India"/>
        <s v="South Africa"/>
        <s v="USA"/>
        <s v="Bangladesh"/>
        <s v="Uganda"/>
        <s v="England"/>
        <s v="Scotland"/>
      </sharedItems>
    </cacheField>
    <cacheField name="Team_2" numFmtId="0">
      <sharedItems count="17">
        <s v="USA"/>
        <s v="West Indies"/>
        <s v="Namibia"/>
        <s v="South Africa"/>
        <s v="Uganda"/>
        <s v="Netherlands"/>
        <s v="India"/>
        <s v="Oman"/>
        <s v="Scotland"/>
        <s v="Ireland"/>
        <s v="New Zealand"/>
        <s v="Bangladesh"/>
        <s v="England"/>
        <s v="Pakistan"/>
        <s v="Australia"/>
        <s v="Afghanistan"/>
        <s v="Nepal"/>
      </sharedItems>
    </cacheField>
    <cacheField name="Date_of_match" numFmtId="14">
      <sharedItems containsSemiMixedTypes="0" containsNonDate="0" containsDate="1" containsString="0" minDate="2024-06-02T00:00:00" maxDate="2024-06-30T00:00:00"/>
    </cacheField>
    <cacheField name="Venue_stadium" numFmtId="0">
      <sharedItems/>
    </cacheField>
    <cacheField name="Venue_city" numFmtId="0">
      <sharedItems/>
    </cacheField>
    <cacheField name="Toss_winner" numFmtId="0">
      <sharedItems/>
    </cacheField>
    <cacheField name="Toss_decision" numFmtId="0">
      <sharedItems/>
    </cacheField>
    <cacheField name="Match_result" numFmtId="0">
      <sharedItems/>
    </cacheField>
    <cacheField name="Winning_team" numFmtId="0">
      <sharedItems count="16">
        <s v="USA"/>
        <s v="West Indies"/>
        <s v="Namibia"/>
        <s v="South Africa"/>
        <s v="Afghanistan"/>
        <s v="Netherlands"/>
        <s v="India"/>
        <s v="Uganda"/>
        <s v="Australia"/>
        <s v="Scotland"/>
        <s v="Canada"/>
        <s v="Bangladesh"/>
        <s v="Pakistan"/>
        <s v="England"/>
        <s v="New Zealand"/>
        <s v="Sri Lanka"/>
      </sharedItems>
    </cacheField>
    <cacheField name="Man_of_match" numFmtId="0">
      <sharedItems/>
    </cacheField>
    <cacheField name="Win_by_runs" numFmtId="0">
      <sharedItems containsString="0" containsBlank="1" containsNumber="1" containsInteger="1" minValue="1" maxValue="134"/>
    </cacheField>
    <cacheField name="Win_by_wickets" numFmtId="0">
      <sharedItems containsString="0" containsBlank="1" containsNumber="1" containsInteger="1" minValue="2" maxValue="10"/>
    </cacheField>
    <cacheField name="Match_type" numFmtId="0">
      <sharedItems/>
    </cacheField>
    <cacheField name="Super_over_match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</r>
  <r>
    <x v="1"/>
  </r>
  <r>
    <x v="2"/>
  </r>
  <r>
    <x v="3"/>
  </r>
  <r>
    <x v="4"/>
  </r>
  <r>
    <x v="5"/>
  </r>
  <r>
    <x v="6"/>
  </r>
  <r>
    <x v="7"/>
  </r>
  <r>
    <x v="8"/>
  </r>
  <r>
    <x v="0"/>
  </r>
  <r>
    <x v="9"/>
  </r>
  <r>
    <x v="10"/>
  </r>
  <r>
    <x v="4"/>
  </r>
  <r>
    <x v="11"/>
  </r>
  <r>
    <x v="3"/>
  </r>
  <r>
    <x v="8"/>
  </r>
  <r>
    <x v="1"/>
  </r>
  <r>
    <x v="6"/>
  </r>
  <r>
    <x v="9"/>
  </r>
  <r>
    <x v="3"/>
  </r>
  <r>
    <x v="12"/>
  </r>
  <r>
    <x v="8"/>
  </r>
  <r>
    <x v="6"/>
  </r>
  <r>
    <x v="1"/>
  </r>
  <r>
    <x v="11"/>
  </r>
  <r>
    <x v="13"/>
  </r>
  <r>
    <x v="4"/>
  </r>
  <r>
    <x v="3"/>
  </r>
  <r>
    <x v="14"/>
  </r>
  <r>
    <x v="13"/>
  </r>
  <r>
    <x v="8"/>
  </r>
  <r>
    <x v="12"/>
  </r>
  <r>
    <x v="11"/>
  </r>
  <r>
    <x v="15"/>
  </r>
  <r>
    <x v="14"/>
  </r>
  <r>
    <x v="1"/>
  </r>
  <r>
    <x v="3"/>
  </r>
  <r>
    <x v="13"/>
  </r>
  <r>
    <x v="6"/>
  </r>
  <r>
    <x v="8"/>
  </r>
  <r>
    <x v="3"/>
  </r>
  <r>
    <x v="1"/>
  </r>
  <r>
    <x v="6"/>
  </r>
  <r>
    <x v="4"/>
  </r>
  <r>
    <x v="13"/>
  </r>
  <r>
    <x v="3"/>
  </r>
  <r>
    <x v="6"/>
  </r>
  <r>
    <x v="4"/>
  </r>
  <r>
    <x v="3"/>
  </r>
  <r>
    <x v="6"/>
  </r>
  <r>
    <x v="6"/>
  </r>
  <r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6"/>
  </r>
  <r>
    <x v="17"/>
  </r>
  <r>
    <x v="18"/>
  </r>
  <r>
    <x v="19"/>
  </r>
  <r>
    <x v="15"/>
  </r>
  <r>
    <x v="20"/>
  </r>
  <r>
    <x v="21"/>
  </r>
  <r>
    <x v="22"/>
  </r>
  <r>
    <x v="23"/>
  </r>
  <r>
    <x v="4"/>
  </r>
  <r>
    <x v="24"/>
  </r>
  <r>
    <x v="25"/>
  </r>
  <r>
    <x v="26"/>
  </r>
  <r>
    <x v="8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2"/>
  </r>
  <r>
    <x v="1"/>
  </r>
  <r>
    <x v="36"/>
  </r>
  <r>
    <x v="37"/>
  </r>
  <r>
    <x v="23"/>
  </r>
  <r>
    <x v="24"/>
  </r>
  <r>
    <x v="38"/>
  </r>
  <r>
    <x v="39"/>
  </r>
  <r>
    <x v="40"/>
  </r>
  <r>
    <x v="41"/>
  </r>
  <r>
    <x v="42"/>
  </r>
  <r>
    <x v="4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</r>
  <r>
    <x v="1"/>
  </r>
  <r>
    <x v="2"/>
  </r>
  <r>
    <x v="3"/>
  </r>
  <r>
    <x v="1"/>
  </r>
  <r>
    <x v="0"/>
  </r>
  <r>
    <x v="3"/>
  </r>
  <r>
    <x v="1"/>
  </r>
  <r>
    <x v="2"/>
  </r>
  <r>
    <x v="0"/>
  </r>
  <r>
    <x v="2"/>
  </r>
  <r>
    <x v="3"/>
  </r>
  <r>
    <x v="1"/>
  </r>
  <r>
    <x v="0"/>
  </r>
  <r>
    <x v="3"/>
  </r>
  <r>
    <x v="2"/>
  </r>
  <r>
    <x v="1"/>
  </r>
  <r>
    <x v="3"/>
  </r>
  <r>
    <x v="4"/>
  </r>
  <r>
    <x v="3"/>
  </r>
  <r>
    <x v="3"/>
  </r>
  <r>
    <x v="4"/>
  </r>
  <r>
    <x v="3"/>
  </r>
  <r>
    <x v="5"/>
  </r>
  <r>
    <x v="6"/>
  </r>
  <r>
    <x v="4"/>
  </r>
  <r>
    <x v="5"/>
  </r>
  <r>
    <x v="6"/>
  </r>
  <r>
    <x v="5"/>
  </r>
  <r>
    <x v="4"/>
  </r>
  <r>
    <x v="7"/>
  </r>
  <r>
    <x v="8"/>
  </r>
  <r>
    <x v="6"/>
  </r>
  <r>
    <x v="7"/>
  </r>
  <r>
    <x v="5"/>
  </r>
  <r>
    <x v="7"/>
  </r>
  <r>
    <x v="4"/>
  </r>
  <r>
    <x v="7"/>
  </r>
  <r>
    <x v="2"/>
  </r>
  <r>
    <x v="4"/>
  </r>
  <r>
    <x v="7"/>
  </r>
  <r>
    <x v="2"/>
  </r>
  <r>
    <x v="4"/>
  </r>
  <r>
    <x v="6"/>
  </r>
  <r>
    <x v="2"/>
  </r>
  <r>
    <x v="4"/>
  </r>
  <r>
    <x v="7"/>
  </r>
  <r>
    <x v="6"/>
  </r>
  <r>
    <x v="5"/>
  </r>
  <r>
    <x v="1"/>
  </r>
  <r>
    <x v="2"/>
  </r>
  <r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"/>
    <x v="0"/>
    <x v="0"/>
    <d v="2024-06-02T00:00:00"/>
    <s v="Grand Prairie Stadium"/>
    <s v="Dallas"/>
    <s v="USA"/>
    <s v="bowl"/>
    <s v="Played"/>
    <x v="0"/>
    <s v="Aaron Jones"/>
    <m/>
    <n v="7"/>
    <s v="Group Stage"/>
    <x v="0"/>
  </r>
  <r>
    <n v="2"/>
    <x v="1"/>
    <x v="1"/>
    <d v="2024-06-02T00:00:00"/>
    <s v="Providence Stadium"/>
    <s v="Providence"/>
    <s v="West Indies"/>
    <s v="bowl"/>
    <s v="Played"/>
    <x v="1"/>
    <s v="RL Chase"/>
    <m/>
    <n v="5"/>
    <s v="Group Stage"/>
    <x v="0"/>
  </r>
  <r>
    <n v="3"/>
    <x v="2"/>
    <x v="2"/>
    <d v="2024-06-03T00:00:00"/>
    <s v="Kensington Oval"/>
    <s v="Bridgetown"/>
    <s v="Namibia"/>
    <s v="bowl"/>
    <s v="Played"/>
    <x v="2"/>
    <s v="D Wiese"/>
    <n v="11"/>
    <m/>
    <s v="Group Stage"/>
    <x v="1"/>
  </r>
  <r>
    <n v="4"/>
    <x v="3"/>
    <x v="3"/>
    <d v="2024-06-03T00:00:00"/>
    <s v="Nassau County International Cricket Stadium"/>
    <s v="New York"/>
    <s v="Sri Lanka"/>
    <s v="bowl"/>
    <s v="Played"/>
    <x v="3"/>
    <s v="A Nortje"/>
    <m/>
    <n v="6"/>
    <s v="Group Stage"/>
    <x v="0"/>
  </r>
  <r>
    <n v="5"/>
    <x v="4"/>
    <x v="4"/>
    <d v="2024-06-04T00:00:00"/>
    <s v="Providence Stadium"/>
    <s v="Providence"/>
    <s v="Uganda"/>
    <s v="bowl"/>
    <s v="Played"/>
    <x v="4"/>
    <s v="Fazalhaq Farooqi"/>
    <n v="125"/>
    <m/>
    <s v="Group Stage"/>
    <x v="0"/>
  </r>
  <r>
    <n v="7"/>
    <x v="5"/>
    <x v="5"/>
    <d v="2024-06-05T00:00:00"/>
    <s v="Grand Prairie Stadium"/>
    <s v="Dallas"/>
    <s v="Netherlands"/>
    <s v="bowl"/>
    <s v="Played"/>
    <x v="5"/>
    <s v="TJG Pringle"/>
    <m/>
    <n v="6"/>
    <s v="Group Stage"/>
    <x v="0"/>
  </r>
  <r>
    <n v="8"/>
    <x v="6"/>
    <x v="6"/>
    <d v="2024-06-05T00:00:00"/>
    <s v="Nassau County International Cricket Stadium"/>
    <s v="New York"/>
    <s v="India"/>
    <s v="bowl"/>
    <s v="Played"/>
    <x v="6"/>
    <s v="JJ Bumrah"/>
    <m/>
    <n v="8"/>
    <s v="Group Stage"/>
    <x v="0"/>
  </r>
  <r>
    <n v="9"/>
    <x v="1"/>
    <x v="4"/>
    <d v="2024-06-06T00:00:00"/>
    <s v="Providence Stadium"/>
    <s v="Providence"/>
    <s v="Uganda"/>
    <s v="bowl"/>
    <s v="Played"/>
    <x v="7"/>
    <s v="Riazat Ali Shah"/>
    <m/>
    <n v="3"/>
    <s v="Group Stage"/>
    <x v="0"/>
  </r>
  <r>
    <n v="10"/>
    <x v="7"/>
    <x v="7"/>
    <d v="2024-06-06T00:00:00"/>
    <s v="Kensington Oval"/>
    <s v="Bridgetown"/>
    <s v="Oman"/>
    <s v="bowl"/>
    <s v="Played"/>
    <x v="8"/>
    <s v="MP Stoinis"/>
    <n v="39"/>
    <m/>
    <s v="Group Stage"/>
    <x v="0"/>
  </r>
  <r>
    <n v="11"/>
    <x v="8"/>
    <x v="0"/>
    <d v="2024-06-07T00:00:00"/>
    <s v="Grand Prairie Stadium"/>
    <s v="Dallas"/>
    <s v="USA"/>
    <s v="bowl"/>
    <s v="Played"/>
    <x v="0"/>
    <s v="MD Patel"/>
    <n v="5"/>
    <m/>
    <s v="Group Stage"/>
    <x v="1"/>
  </r>
  <r>
    <n v="12"/>
    <x v="9"/>
    <x v="8"/>
    <d v="2024-06-07T00:00:00"/>
    <s v="Kensington Oval"/>
    <s v="Bridgetown"/>
    <s v="Namibia"/>
    <s v="bat"/>
    <s v="Played"/>
    <x v="9"/>
    <s v="MA Leask"/>
    <m/>
    <n v="5"/>
    <s v="Group Stage"/>
    <x v="0"/>
  </r>
  <r>
    <n v="13"/>
    <x v="0"/>
    <x v="9"/>
    <d v="2024-06-07T00:00:00"/>
    <s v="Nassau County International Cricket Stadium"/>
    <s v="New York"/>
    <s v="Ireland"/>
    <s v="bowl"/>
    <s v="Played"/>
    <x v="10"/>
    <s v="NR Kirton"/>
    <n v="12"/>
    <m/>
    <s v="Group Stage"/>
    <x v="0"/>
  </r>
  <r>
    <n v="14"/>
    <x v="4"/>
    <x v="10"/>
    <d v="2024-06-08T00:00:00"/>
    <s v="Providence Stadium"/>
    <s v="Providence"/>
    <s v="New Zealand"/>
    <s v="bowl"/>
    <s v="Played"/>
    <x v="4"/>
    <s v="Rahmanullah Gurbaz"/>
    <n v="84"/>
    <m/>
    <s v="Group Stage"/>
    <x v="0"/>
  </r>
  <r>
    <n v="15"/>
    <x v="3"/>
    <x v="11"/>
    <d v="2024-06-08T00:00:00"/>
    <s v="Grand Prairie Stadium"/>
    <s v="Dallas"/>
    <s v="Bangladesh"/>
    <s v="bowl"/>
    <s v="Played"/>
    <x v="11"/>
    <s v="Rishad Hossain"/>
    <m/>
    <n v="2"/>
    <s v="Group Stage"/>
    <x v="0"/>
  </r>
  <r>
    <n v="16"/>
    <x v="10"/>
    <x v="3"/>
    <d v="2024-06-08T00:00:00"/>
    <s v="Nassau County International Cricket Stadium"/>
    <s v="New York"/>
    <s v="South Africa"/>
    <s v="bowl"/>
    <s v="Played"/>
    <x v="3"/>
    <s v="DA Miller"/>
    <m/>
    <n v="4"/>
    <s v="Group Stage"/>
    <x v="0"/>
  </r>
  <r>
    <n v="17"/>
    <x v="7"/>
    <x v="12"/>
    <d v="2024-06-09T00:00:00"/>
    <s v="Kensington Oval"/>
    <s v="Bridgetown"/>
    <s v="England"/>
    <s v="bowl"/>
    <s v="Played"/>
    <x v="8"/>
    <s v="A Zampa"/>
    <n v="36"/>
    <m/>
    <s v="Group Stage"/>
    <x v="0"/>
  </r>
  <r>
    <n v="18"/>
    <x v="11"/>
    <x v="4"/>
    <d v="2024-06-09T00:00:00"/>
    <s v="Providence Stadium"/>
    <s v="Providence"/>
    <s v="West Indies"/>
    <s v="bat"/>
    <s v="Played"/>
    <x v="1"/>
    <s v="AJ Hosein"/>
    <n v="134"/>
    <m/>
    <s v="Group Stage"/>
    <x v="0"/>
  </r>
  <r>
    <n v="19"/>
    <x v="12"/>
    <x v="13"/>
    <d v="2024-06-10T00:00:00"/>
    <s v="Nassau County International Cricket Stadium"/>
    <s v="New York"/>
    <s v="Pakistan"/>
    <s v="bowl"/>
    <s v="Played"/>
    <x v="6"/>
    <s v="JJ Bumrah"/>
    <n v="6"/>
    <m/>
    <s v="Group Stage"/>
    <x v="0"/>
  </r>
  <r>
    <n v="20"/>
    <x v="2"/>
    <x v="8"/>
    <d v="2024-06-10T00:00:00"/>
    <s v="Sir Vivian Richards Stadium"/>
    <s v="North Sound"/>
    <s v="Oman"/>
    <s v="bat"/>
    <s v="Played"/>
    <x v="9"/>
    <s v="BJ McMullen"/>
    <m/>
    <n v="7"/>
    <s v="Group Stage"/>
    <x v="0"/>
  </r>
  <r>
    <n v="21"/>
    <x v="13"/>
    <x v="11"/>
    <d v="2024-06-10T00:00:00"/>
    <s v="Nassau County International Cricket Stadium"/>
    <s v="New York"/>
    <s v="South Africa"/>
    <s v="bat"/>
    <s v="Played"/>
    <x v="3"/>
    <s v="H Klaasen"/>
    <n v="4"/>
    <m/>
    <s v="Group Stage"/>
    <x v="0"/>
  </r>
  <r>
    <n v="22"/>
    <x v="0"/>
    <x v="13"/>
    <d v="2024-06-11T00:00:00"/>
    <s v="Nassau County International Cricket Stadium"/>
    <s v="New York"/>
    <s v="Pakistan"/>
    <s v="bowl"/>
    <s v="Played"/>
    <x v="12"/>
    <s v="Mohammad Amir"/>
    <m/>
    <n v="7"/>
    <s v="Group Stage"/>
    <x v="0"/>
  </r>
  <r>
    <n v="24"/>
    <x v="9"/>
    <x v="14"/>
    <d v="2024-06-12T00:00:00"/>
    <s v="Sir Vivian Richards Stadium"/>
    <s v="North Sound"/>
    <s v="Australia"/>
    <s v="bowl"/>
    <s v="Played"/>
    <x v="8"/>
    <s v="A Zampa"/>
    <m/>
    <n v="9"/>
    <s v="Group Stage"/>
    <x v="0"/>
  </r>
  <r>
    <n v="25"/>
    <x v="14"/>
    <x v="6"/>
    <d v="2024-06-12T00:00:00"/>
    <s v="Nassau County International Cricket Stadium"/>
    <s v="New York"/>
    <s v="India"/>
    <s v="bowl"/>
    <s v="Played"/>
    <x v="6"/>
    <s v="Arshdeep Singh"/>
    <m/>
    <n v="7"/>
    <s v="Group Stage"/>
    <x v="0"/>
  </r>
  <r>
    <n v="26"/>
    <x v="11"/>
    <x v="10"/>
    <d v="2024-06-13T00:00:00"/>
    <s v="Brian Lara Stadium"/>
    <s v="Tarouba"/>
    <s v="New Zealand"/>
    <s v="bowl"/>
    <s v="Played"/>
    <x v="1"/>
    <s v="SE Rutherford"/>
    <n v="13"/>
    <m/>
    <s v="Group Stage"/>
    <x v="0"/>
  </r>
  <r>
    <n v="27"/>
    <x v="15"/>
    <x v="5"/>
    <d v="2024-06-13T00:00:00"/>
    <s v="Arnos Vale Ground"/>
    <s v="Kingstown"/>
    <s v="Netherlands"/>
    <s v="bowl"/>
    <s v="Played"/>
    <x v="11"/>
    <s v="Shakib Al Hasan"/>
    <n v="25"/>
    <m/>
    <s v="Group Stage"/>
    <x v="0"/>
  </r>
  <r>
    <n v="28"/>
    <x v="2"/>
    <x v="12"/>
    <d v="2024-06-14T00:00:00"/>
    <s v="Sir Vivian Richards Stadium"/>
    <s v="North Sound"/>
    <s v="England"/>
    <s v="bowl"/>
    <s v="Played"/>
    <x v="13"/>
    <s v="AU Rashid"/>
    <m/>
    <n v="8"/>
    <s v="Group Stage"/>
    <x v="0"/>
  </r>
  <r>
    <n v="29"/>
    <x v="1"/>
    <x v="15"/>
    <d v="2024-06-14T00:00:00"/>
    <s v="Brian Lara Stadium"/>
    <s v="Tarouba"/>
    <s v="Afghanistan"/>
    <s v="bowl"/>
    <s v="Played"/>
    <x v="4"/>
    <s v="Fazalhaq Farooqi"/>
    <m/>
    <n v="7"/>
    <s v="Group Stage"/>
    <x v="0"/>
  </r>
  <r>
    <n v="31"/>
    <x v="13"/>
    <x v="16"/>
    <d v="2024-06-15T00:00:00"/>
    <s v="Arnos Vale Ground"/>
    <s v="Kingstown"/>
    <s v="Nepal"/>
    <s v="bowl"/>
    <s v="Played"/>
    <x v="3"/>
    <s v="T Shamsi"/>
    <n v="1"/>
    <m/>
    <s v="Group Stage"/>
    <x v="0"/>
  </r>
  <r>
    <n v="32"/>
    <x v="16"/>
    <x v="10"/>
    <d v="2024-06-15T00:00:00"/>
    <s v="Brian Lara Stadium"/>
    <s v="Tarouba"/>
    <s v="New Zealand"/>
    <s v="bowl"/>
    <s v="Played"/>
    <x v="14"/>
    <s v="TG Southee"/>
    <m/>
    <n v="9"/>
    <s v="Group Stage"/>
    <x v="0"/>
  </r>
  <r>
    <n v="34"/>
    <x v="17"/>
    <x v="2"/>
    <d v="2024-06-16T00:00:00"/>
    <s v="Sir Vivian Richards Stadium"/>
    <s v="North Sound"/>
    <s v="Namibia"/>
    <s v="bowl"/>
    <s v="Played"/>
    <x v="13"/>
    <s v="HC Brook"/>
    <n v="41"/>
    <m/>
    <s v="Group Stage"/>
    <x v="0"/>
  </r>
  <r>
    <n v="35"/>
    <x v="18"/>
    <x v="14"/>
    <d v="2024-06-16T00:00:00"/>
    <s v="Daren Sammy National Cricket Stadium"/>
    <s v="Gros Islet"/>
    <s v="Australia"/>
    <s v="bowl"/>
    <s v="Played"/>
    <x v="8"/>
    <s v="MP Stoinis"/>
    <m/>
    <n v="5"/>
    <s v="Group Stage"/>
    <x v="0"/>
  </r>
  <r>
    <n v="36"/>
    <x v="6"/>
    <x v="13"/>
    <d v="2024-06-16T00:00:00"/>
    <s v="Central Broward Regional Park Stadium Turf Ground"/>
    <s v="Lauderhill"/>
    <s v="Pakistan"/>
    <s v="bowl"/>
    <s v="Played"/>
    <x v="12"/>
    <s v="Shaheen Shah Afridi"/>
    <m/>
    <n v="3"/>
    <s v="Group Stage"/>
    <x v="0"/>
  </r>
  <r>
    <n v="37"/>
    <x v="15"/>
    <x v="16"/>
    <d v="2024-06-17T00:00:00"/>
    <s v="Arnos Vale Ground"/>
    <s v="Kingstown"/>
    <s v="Nepal"/>
    <s v="bowl"/>
    <s v="Played"/>
    <x v="11"/>
    <s v="Tanzim Hasan Sakib"/>
    <n v="21"/>
    <m/>
    <s v="Group Stage"/>
    <x v="0"/>
  </r>
  <r>
    <n v="38"/>
    <x v="3"/>
    <x v="5"/>
    <d v="2024-06-17T00:00:00"/>
    <s v="Daren Sammy National Cricket Stadium"/>
    <s v="Gros Islet"/>
    <s v="Netherlands"/>
    <s v="bowl"/>
    <s v="Played"/>
    <x v="15"/>
    <s v="KIC Asalanka"/>
    <n v="83"/>
    <m/>
    <s v="Group Stage"/>
    <x v="0"/>
  </r>
  <r>
    <n v="39"/>
    <x v="1"/>
    <x v="10"/>
    <d v="2024-06-17T00:00:00"/>
    <s v="Brian Lara Stadium"/>
    <s v="Tarouba"/>
    <s v="New Zealand"/>
    <s v="bowl"/>
    <s v="Played"/>
    <x v="14"/>
    <s v="LH Ferguson"/>
    <m/>
    <n v="7"/>
    <s v="Group Stage"/>
    <x v="0"/>
  </r>
  <r>
    <n v="40"/>
    <x v="11"/>
    <x v="15"/>
    <d v="2024-06-18T00:00:00"/>
    <s v="Daren Sammy National Cricket Stadium"/>
    <s v="Gros Islet"/>
    <s v="Afghanistan"/>
    <s v="bowl"/>
    <s v="Played"/>
    <x v="1"/>
    <s v="N Pooran"/>
    <n v="104"/>
    <m/>
    <s v="Group Stage"/>
    <x v="0"/>
  </r>
  <r>
    <n v="41"/>
    <x v="13"/>
    <x v="0"/>
    <d v="2024-06-19T00:00:00"/>
    <s v="Sir Vivian Richards Stadium"/>
    <s v="North Sound"/>
    <s v="USA"/>
    <s v="bowl"/>
    <s v="Played"/>
    <x v="3"/>
    <s v="Q de Kock"/>
    <n v="18"/>
    <m/>
    <s v="Super Eight"/>
    <x v="0"/>
  </r>
  <r>
    <n v="42"/>
    <x v="11"/>
    <x v="12"/>
    <d v="2024-06-20T00:00:00"/>
    <s v="Daren Sammy National Cricket Stadium"/>
    <s v="Gros Islet"/>
    <s v="England"/>
    <s v="bowl"/>
    <s v="Played"/>
    <x v="13"/>
    <s v="PD Salt"/>
    <m/>
    <n v="8"/>
    <s v="Super Eight"/>
    <x v="0"/>
  </r>
  <r>
    <n v="43"/>
    <x v="12"/>
    <x v="15"/>
    <d v="2024-06-20T00:00:00"/>
    <s v="Kensington Oval"/>
    <s v="Bridgetown"/>
    <s v="India"/>
    <s v="bat"/>
    <s v="Played"/>
    <x v="6"/>
    <s v="SA Yadav"/>
    <n v="47"/>
    <m/>
    <s v="Super Eight"/>
    <x v="0"/>
  </r>
  <r>
    <n v="44"/>
    <x v="15"/>
    <x v="14"/>
    <d v="2024-06-21T00:00:00"/>
    <s v="Sir Vivian Richards Stadium"/>
    <s v="North Sound"/>
    <s v="Australia"/>
    <s v="bowl"/>
    <s v="Played"/>
    <x v="8"/>
    <s v="PJ Cummins"/>
    <n v="28"/>
    <m/>
    <s v="Super Eight"/>
    <x v="0"/>
  </r>
  <r>
    <n v="45"/>
    <x v="13"/>
    <x v="12"/>
    <d v="2024-06-21T00:00:00"/>
    <s v="Daren Sammy National Cricket Stadium"/>
    <s v="Gros Islet"/>
    <s v="England"/>
    <s v="bowl"/>
    <s v="Played"/>
    <x v="3"/>
    <s v="Q de Kock"/>
    <n v="7"/>
    <m/>
    <s v="Super Eight"/>
    <x v="0"/>
  </r>
  <r>
    <n v="46"/>
    <x v="14"/>
    <x v="1"/>
    <d v="2024-06-22T00:00:00"/>
    <s v="Kensington Oval"/>
    <s v="Bridgetown"/>
    <s v="West Indies"/>
    <s v="bowl"/>
    <s v="Played"/>
    <x v="1"/>
    <s v="RL Chase"/>
    <m/>
    <n v="9"/>
    <s v="Super Eight"/>
    <x v="0"/>
  </r>
  <r>
    <n v="47"/>
    <x v="12"/>
    <x v="11"/>
    <d v="2024-06-22T00:00:00"/>
    <s v="Sir Vivian Richards Stadium"/>
    <s v="North Sound"/>
    <s v="Bangladesh"/>
    <s v="bowl"/>
    <s v="Played"/>
    <x v="6"/>
    <s v="HH Pandya"/>
    <n v="50"/>
    <m/>
    <s v="Super Eight"/>
    <x v="0"/>
  </r>
  <r>
    <n v="48"/>
    <x v="4"/>
    <x v="14"/>
    <d v="2024-06-23T00:00:00"/>
    <s v="Arnos Vale Ground"/>
    <s v="Kingstown"/>
    <s v="Australia"/>
    <s v="bowl"/>
    <s v="Played"/>
    <x v="4"/>
    <s v="Gulbadin Naib"/>
    <n v="21"/>
    <m/>
    <s v="Super Eight"/>
    <x v="0"/>
  </r>
  <r>
    <n v="49"/>
    <x v="14"/>
    <x v="12"/>
    <d v="2024-06-23T00:00:00"/>
    <s v="Kensington Oval"/>
    <s v="Bridgetown"/>
    <s v="England"/>
    <s v="bowl"/>
    <s v="Played"/>
    <x v="13"/>
    <s v="AU Rashid"/>
    <m/>
    <n v="10"/>
    <s v="Super Eight"/>
    <x v="0"/>
  </r>
  <r>
    <n v="50"/>
    <x v="11"/>
    <x v="3"/>
    <d v="2024-06-24T00:00:00"/>
    <s v="Sir Vivian Richards Stadium"/>
    <s v="North Sound"/>
    <s v="South Africa"/>
    <s v="bowl"/>
    <s v="Played"/>
    <x v="3"/>
    <s v="T Shamsi"/>
    <m/>
    <n v="3"/>
    <s v="Super Eight"/>
    <x v="0"/>
  </r>
  <r>
    <n v="51"/>
    <x v="12"/>
    <x v="14"/>
    <d v="2024-06-24T00:00:00"/>
    <s v="Daren Sammy National Cricket Stadium"/>
    <s v="Gros Islet"/>
    <s v="Australia"/>
    <s v="bowl"/>
    <s v="Played"/>
    <x v="6"/>
    <s v="RG Sharma"/>
    <n v="24"/>
    <m/>
    <s v="Super Eight"/>
    <x v="0"/>
  </r>
  <r>
    <n v="52"/>
    <x v="4"/>
    <x v="11"/>
    <d v="2024-06-25T00:00:00"/>
    <s v="Arnos Vale Ground"/>
    <s v="Kingstown"/>
    <s v="Afghanistan"/>
    <s v="bat"/>
    <s v="Played"/>
    <x v="4"/>
    <s v="Naveen-ul-Haq"/>
    <n v="8"/>
    <m/>
    <s v="Super Eight"/>
    <x v="0"/>
  </r>
  <r>
    <n v="53"/>
    <x v="4"/>
    <x v="3"/>
    <d v="2024-06-27T00:00:00"/>
    <s v="Brian Lara Stadium"/>
    <s v="Tarouba"/>
    <s v="Afghanistan"/>
    <s v="bat"/>
    <s v="Played"/>
    <x v="3"/>
    <s v="M Jansen"/>
    <m/>
    <n v="9"/>
    <s v="Semi Final"/>
    <x v="0"/>
  </r>
  <r>
    <n v="54"/>
    <x v="12"/>
    <x v="12"/>
    <d v="2024-06-27T00:00:00"/>
    <s v="Providence Stadium"/>
    <s v="Providence"/>
    <s v="England"/>
    <s v="bowl"/>
    <s v="Played"/>
    <x v="6"/>
    <s v="AR Patel"/>
    <n v="68"/>
    <m/>
    <s v="Semi Final"/>
    <x v="0"/>
  </r>
  <r>
    <n v="55"/>
    <x v="12"/>
    <x v="3"/>
    <d v="2024-06-29T00:00:00"/>
    <s v="Kensington Oval"/>
    <s v="Bridgetown"/>
    <s v="India"/>
    <s v="bat"/>
    <s v="Played"/>
    <x v="6"/>
    <s v="V Kohli"/>
    <n v="7"/>
    <m/>
    <s v="Final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0C822-0334-4F46-94F8-7C299AE553EB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S24" firstHeaderRow="1" firstDataRow="2" firstDataCol="1"/>
  <pivotFields count="15">
    <pivotField showAll="0"/>
    <pivotField axis="axisRow" dataField="1" showAll="0">
      <items count="20">
        <item sd="0" x="4"/>
        <item sd="0" x="7"/>
        <item sd="0" x="15"/>
        <item sd="0" x="0"/>
        <item sd="0" x="17"/>
        <item sd="0" x="12"/>
        <item sd="0" x="6"/>
        <item sd="0" x="9"/>
        <item sd="0" x="5"/>
        <item sd="0" x="10"/>
        <item sd="0" x="2"/>
        <item sd="0" x="8"/>
        <item sd="0" x="1"/>
        <item sd="0" x="18"/>
        <item sd="0" x="13"/>
        <item sd="0" x="3"/>
        <item sd="0" x="16"/>
        <item sd="0" x="14"/>
        <item sd="0" x="11"/>
        <item t="default" sd="0"/>
      </items>
    </pivotField>
    <pivotField axis="axisCol" showAll="0">
      <items count="18">
        <item x="15"/>
        <item x="14"/>
        <item x="11"/>
        <item x="12"/>
        <item x="6"/>
        <item x="9"/>
        <item x="2"/>
        <item x="16"/>
        <item x="5"/>
        <item x="10"/>
        <item x="7"/>
        <item x="13"/>
        <item x="8"/>
        <item x="3"/>
        <item x="4"/>
        <item x="0"/>
        <item x="1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17">
        <item x="4"/>
        <item x="8"/>
        <item x="11"/>
        <item x="10"/>
        <item x="13"/>
        <item x="6"/>
        <item x="2"/>
        <item x="5"/>
        <item x="14"/>
        <item x="12"/>
        <item x="9"/>
        <item x="3"/>
        <item x="15"/>
        <item x="7"/>
        <item x="0"/>
        <item x="1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Team_1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73ABBB-E8B2-49E6-A82A-4E7BDF1EF30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">
    <pivotField axis="axisRow" dataField="1" showAll="0" sortType="ascending">
      <items count="11">
        <item x="6"/>
        <item x="5"/>
        <item x="8"/>
        <item x="7"/>
        <item x="0"/>
        <item x="2"/>
        <item x="3"/>
        <item x="1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Venue_stadiu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38691-7855-4CFA-B7CF-18293081C05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1">
    <pivotField axis="axisRow" dataField="1" showAll="0" sortType="descending">
      <items count="18">
        <item x="4"/>
        <item x="8"/>
        <item x="11"/>
        <item x="10"/>
        <item x="13"/>
        <item x="6"/>
        <item x="2"/>
        <item x="5"/>
        <item x="14"/>
        <item x="12"/>
        <item x="9"/>
        <item x="3"/>
        <item x="15"/>
        <item x="7"/>
        <item x="0"/>
        <item x="1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8">
    <i>
      <x v="11"/>
    </i>
    <i>
      <x v="5"/>
    </i>
    <i>
      <x v="15"/>
    </i>
    <i>
      <x v="1"/>
    </i>
    <i>
      <x/>
    </i>
    <i>
      <x v="4"/>
    </i>
    <i>
      <x v="2"/>
    </i>
    <i>
      <x v="14"/>
    </i>
    <i>
      <x v="9"/>
    </i>
    <i>
      <x v="10"/>
    </i>
    <i>
      <x v="8"/>
    </i>
    <i>
      <x v="6"/>
    </i>
    <i>
      <x v="3"/>
    </i>
    <i>
      <x v="7"/>
    </i>
    <i>
      <x v="12"/>
    </i>
    <i>
      <x v="13"/>
    </i>
    <i>
      <x v="16"/>
    </i>
    <i t="grand">
      <x/>
    </i>
  </rowItems>
  <colItems count="1">
    <i/>
  </colItems>
  <dataFields count="1">
    <dataField name="Count of Winning_tea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CD4B0-0447-4A9B-AE02-3494A74F220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8" firstHeaderRow="1" firstDataRow="1" firstDataCol="1"/>
  <pivotFields count="1">
    <pivotField axis="axisRow" dataField="1" showAll="0">
      <items count="45">
        <item x="3"/>
        <item x="15"/>
        <item x="0"/>
        <item x="16"/>
        <item x="41"/>
        <item x="20"/>
        <item x="23"/>
        <item x="17"/>
        <item x="2"/>
        <item x="14"/>
        <item x="4"/>
        <item x="37"/>
        <item x="18"/>
        <item x="26"/>
        <item x="36"/>
        <item x="6"/>
        <item x="29"/>
        <item x="30"/>
        <item x="40"/>
        <item x="10"/>
        <item x="9"/>
        <item x="19"/>
        <item x="8"/>
        <item x="31"/>
        <item x="39"/>
        <item x="11"/>
        <item x="33"/>
        <item x="35"/>
        <item x="32"/>
        <item x="12"/>
        <item x="38"/>
        <item x="7"/>
        <item x="13"/>
        <item x="1"/>
        <item x="34"/>
        <item x="21"/>
        <item x="27"/>
        <item x="22"/>
        <item x="24"/>
        <item x="28"/>
        <item x="25"/>
        <item x="5"/>
        <item x="42"/>
        <item x="43"/>
        <item t="default"/>
      </items>
    </pivotField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Man_of_matc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018B-A96A-42CE-9524-971479907A52}">
  <dimension ref="A3:T48"/>
  <sheetViews>
    <sheetView topLeftCell="A14" workbookViewId="0">
      <selection activeCell="G28" sqref="G28:K48"/>
    </sheetView>
  </sheetViews>
  <sheetFormatPr defaultRowHeight="14.4" x14ac:dyDescent="0.3"/>
  <cols>
    <col min="1" max="1" width="18" bestFit="1" customWidth="1"/>
    <col min="2" max="2" width="16.88671875" bestFit="1" customWidth="1"/>
    <col min="3" max="3" width="12.44140625" bestFit="1" customWidth="1"/>
    <col min="4" max="4" width="11.33203125" bestFit="1" customWidth="1"/>
    <col min="5" max="5" width="8.109375" bestFit="1" customWidth="1"/>
    <col min="6" max="6" width="5.44140625" bestFit="1" customWidth="1"/>
    <col min="7" max="7" width="7.33203125" bestFit="1" customWidth="1"/>
    <col min="8" max="8" width="8.44140625" bestFit="1" customWidth="1"/>
    <col min="9" max="9" width="6.33203125" bestFit="1" customWidth="1"/>
    <col min="10" max="10" width="12.109375" bestFit="1" customWidth="1"/>
    <col min="11" max="11" width="12.44140625" bestFit="1" customWidth="1"/>
    <col min="12" max="12" width="6.33203125" bestFit="1" customWidth="1"/>
    <col min="13" max="13" width="8.5546875" bestFit="1" customWidth="1"/>
    <col min="14" max="14" width="12.44140625" bestFit="1" customWidth="1"/>
    <col min="15" max="15" width="11.88671875" bestFit="1" customWidth="1"/>
    <col min="16" max="16" width="7.5546875" bestFit="1" customWidth="1"/>
    <col min="17" max="17" width="4.5546875" bestFit="1" customWidth="1"/>
    <col min="18" max="18" width="11.6640625" bestFit="1" customWidth="1"/>
    <col min="19" max="19" width="11.33203125" bestFit="1" customWidth="1"/>
    <col min="20" max="35" width="16.109375" bestFit="1" customWidth="1"/>
    <col min="36" max="37" width="21.109375" bestFit="1" customWidth="1"/>
    <col min="38" max="38" width="8.88671875" bestFit="1" customWidth="1"/>
    <col min="39" max="39" width="11.109375" bestFit="1" customWidth="1"/>
    <col min="40" max="40" width="10.44140625" bestFit="1" customWidth="1"/>
    <col min="41" max="41" width="8.5546875" bestFit="1" customWidth="1"/>
    <col min="42" max="42" width="13.5546875" bestFit="1" customWidth="1"/>
    <col min="43" max="43" width="10.6640625" bestFit="1" customWidth="1"/>
    <col min="44" max="44" width="13.88671875" bestFit="1" customWidth="1"/>
    <col min="45" max="45" width="13.6640625" bestFit="1" customWidth="1"/>
    <col min="46" max="46" width="11.88671875" bestFit="1" customWidth="1"/>
    <col min="47" max="47" width="16.88671875" bestFit="1" customWidth="1"/>
    <col min="48" max="48" width="11.5546875" bestFit="1" customWidth="1"/>
    <col min="49" max="49" width="7.5546875" bestFit="1" customWidth="1"/>
    <col min="50" max="50" width="11.6640625" bestFit="1" customWidth="1"/>
    <col min="51" max="51" width="12.44140625" bestFit="1" customWidth="1"/>
    <col min="52" max="52" width="11.88671875" bestFit="1" customWidth="1"/>
    <col min="53" max="53" width="4.5546875" bestFit="1" customWidth="1"/>
    <col min="54" max="54" width="9.44140625" bestFit="1" customWidth="1"/>
    <col min="55" max="55" width="13.5546875" bestFit="1" customWidth="1"/>
    <col min="56" max="56" width="16.6640625" bestFit="1" customWidth="1"/>
    <col min="57" max="57" width="11.33203125" bestFit="1" customWidth="1"/>
  </cols>
  <sheetData>
    <row r="3" spans="1:20" x14ac:dyDescent="0.3">
      <c r="A3" s="5" t="s">
        <v>118</v>
      </c>
      <c r="B3" s="5" t="s">
        <v>115</v>
      </c>
    </row>
    <row r="4" spans="1:20" x14ac:dyDescent="0.3">
      <c r="A4" s="5" t="s">
        <v>105</v>
      </c>
      <c r="B4" t="s">
        <v>40</v>
      </c>
      <c r="C4" t="s">
        <v>53</v>
      </c>
      <c r="D4" t="s">
        <v>61</v>
      </c>
      <c r="E4" t="s">
        <v>44</v>
      </c>
      <c r="F4" t="s">
        <v>50</v>
      </c>
      <c r="G4" t="s">
        <v>49</v>
      </c>
      <c r="H4" t="s">
        <v>30</v>
      </c>
      <c r="I4" t="s">
        <v>46</v>
      </c>
      <c r="J4" t="s">
        <v>47</v>
      </c>
      <c r="K4" t="s">
        <v>59</v>
      </c>
      <c r="L4" t="s">
        <v>29</v>
      </c>
      <c r="M4" t="s">
        <v>55</v>
      </c>
      <c r="N4" t="s">
        <v>43</v>
      </c>
      <c r="O4" t="s">
        <v>36</v>
      </c>
      <c r="P4" t="s">
        <v>41</v>
      </c>
      <c r="Q4" t="s">
        <v>16</v>
      </c>
      <c r="R4" t="s">
        <v>25</v>
      </c>
      <c r="S4" t="s">
        <v>107</v>
      </c>
    </row>
    <row r="5" spans="1:20" x14ac:dyDescent="0.3">
      <c r="A5" s="6" t="s">
        <v>40</v>
      </c>
      <c r="C5">
        <v>1</v>
      </c>
      <c r="D5">
        <v>1</v>
      </c>
      <c r="K5">
        <v>1</v>
      </c>
      <c r="O5">
        <v>1</v>
      </c>
      <c r="P5">
        <v>1</v>
      </c>
      <c r="S5">
        <v>5</v>
      </c>
      <c r="T5" s="9"/>
    </row>
    <row r="6" spans="1:20" x14ac:dyDescent="0.3">
      <c r="A6" s="6" t="s">
        <v>53</v>
      </c>
      <c r="E6">
        <v>1</v>
      </c>
      <c r="L6">
        <v>1</v>
      </c>
      <c r="S6">
        <v>2</v>
      </c>
      <c r="T6" s="9"/>
    </row>
    <row r="7" spans="1:20" x14ac:dyDescent="0.3">
      <c r="A7" s="6" t="s">
        <v>61</v>
      </c>
      <c r="C7">
        <v>1</v>
      </c>
      <c r="I7">
        <v>1</v>
      </c>
      <c r="J7">
        <v>1</v>
      </c>
      <c r="S7">
        <v>3</v>
      </c>
      <c r="T7" s="9"/>
    </row>
    <row r="8" spans="1:20" x14ac:dyDescent="0.3">
      <c r="A8" s="6" t="s">
        <v>15</v>
      </c>
      <c r="G8">
        <v>1</v>
      </c>
      <c r="M8">
        <v>1</v>
      </c>
      <c r="Q8">
        <v>1</v>
      </c>
      <c r="S8">
        <v>3</v>
      </c>
      <c r="T8" s="9"/>
    </row>
    <row r="9" spans="1:20" x14ac:dyDescent="0.3">
      <c r="A9" s="6" t="s">
        <v>44</v>
      </c>
      <c r="H9">
        <v>1</v>
      </c>
      <c r="S9">
        <v>1</v>
      </c>
      <c r="T9" s="9"/>
    </row>
    <row r="10" spans="1:20" x14ac:dyDescent="0.3">
      <c r="A10" s="6" t="s">
        <v>50</v>
      </c>
      <c r="B10">
        <v>1</v>
      </c>
      <c r="C10">
        <v>1</v>
      </c>
      <c r="D10">
        <v>1</v>
      </c>
      <c r="E10">
        <v>1</v>
      </c>
      <c r="M10">
        <v>1</v>
      </c>
      <c r="O10">
        <v>1</v>
      </c>
      <c r="S10">
        <v>6</v>
      </c>
      <c r="T10" s="9"/>
    </row>
    <row r="11" spans="1:20" x14ac:dyDescent="0.3">
      <c r="A11" s="6" t="s">
        <v>49</v>
      </c>
      <c r="F11">
        <v>1</v>
      </c>
      <c r="M11">
        <v>1</v>
      </c>
      <c r="S11">
        <v>2</v>
      </c>
      <c r="T11" s="9"/>
    </row>
    <row r="12" spans="1:20" x14ac:dyDescent="0.3">
      <c r="A12" s="6" t="s">
        <v>30</v>
      </c>
      <c r="C12">
        <v>1</v>
      </c>
      <c r="N12">
        <v>1</v>
      </c>
      <c r="S12">
        <v>2</v>
      </c>
      <c r="T12" s="9"/>
    </row>
    <row r="13" spans="1:20" x14ac:dyDescent="0.3">
      <c r="A13" s="6" t="s">
        <v>46</v>
      </c>
      <c r="J13">
        <v>1</v>
      </c>
      <c r="S13">
        <v>1</v>
      </c>
      <c r="T13" s="9"/>
    </row>
    <row r="14" spans="1:20" x14ac:dyDescent="0.3">
      <c r="A14" s="6" t="s">
        <v>47</v>
      </c>
      <c r="O14">
        <v>1</v>
      </c>
      <c r="S14">
        <v>1</v>
      </c>
      <c r="T14" s="9"/>
    </row>
    <row r="15" spans="1:20" x14ac:dyDescent="0.3">
      <c r="A15" s="6" t="s">
        <v>29</v>
      </c>
      <c r="E15">
        <v>1</v>
      </c>
      <c r="H15">
        <v>1</v>
      </c>
      <c r="N15">
        <v>1</v>
      </c>
      <c r="S15">
        <v>3</v>
      </c>
      <c r="T15" s="9"/>
    </row>
    <row r="16" spans="1:20" x14ac:dyDescent="0.3">
      <c r="A16" s="6" t="s">
        <v>55</v>
      </c>
      <c r="Q16">
        <v>1</v>
      </c>
      <c r="S16">
        <v>1</v>
      </c>
      <c r="T16" s="9"/>
    </row>
    <row r="17" spans="1:20" x14ac:dyDescent="0.3">
      <c r="A17" s="6" t="s">
        <v>24</v>
      </c>
      <c r="B17">
        <v>1</v>
      </c>
      <c r="K17">
        <v>1</v>
      </c>
      <c r="P17">
        <v>1</v>
      </c>
      <c r="R17">
        <v>1</v>
      </c>
      <c r="S17">
        <v>4</v>
      </c>
      <c r="T17" s="9"/>
    </row>
    <row r="18" spans="1:20" x14ac:dyDescent="0.3">
      <c r="A18" s="6" t="s">
        <v>43</v>
      </c>
      <c r="C18">
        <v>1</v>
      </c>
      <c r="S18">
        <v>1</v>
      </c>
      <c r="T18" s="9"/>
    </row>
    <row r="19" spans="1:20" x14ac:dyDescent="0.3">
      <c r="A19" s="6" t="s">
        <v>36</v>
      </c>
      <c r="D19">
        <v>1</v>
      </c>
      <c r="E19">
        <v>1</v>
      </c>
      <c r="I19">
        <v>1</v>
      </c>
      <c r="Q19">
        <v>1</v>
      </c>
      <c r="S19">
        <v>4</v>
      </c>
      <c r="T19" s="9"/>
    </row>
    <row r="20" spans="1:20" x14ac:dyDescent="0.3">
      <c r="A20" s="6" t="s">
        <v>35</v>
      </c>
      <c r="D20">
        <v>1</v>
      </c>
      <c r="J20">
        <v>1</v>
      </c>
      <c r="O20">
        <v>1</v>
      </c>
      <c r="S20">
        <v>3</v>
      </c>
      <c r="T20" s="9"/>
    </row>
    <row r="21" spans="1:20" x14ac:dyDescent="0.3">
      <c r="A21" s="6" t="s">
        <v>41</v>
      </c>
      <c r="K21">
        <v>1</v>
      </c>
      <c r="S21">
        <v>1</v>
      </c>
      <c r="T21" s="9"/>
    </row>
    <row r="22" spans="1:20" x14ac:dyDescent="0.3">
      <c r="A22" s="6" t="s">
        <v>16</v>
      </c>
      <c r="E22">
        <v>1</v>
      </c>
      <c r="F22">
        <v>1</v>
      </c>
      <c r="R22">
        <v>1</v>
      </c>
      <c r="S22">
        <v>3</v>
      </c>
    </row>
    <row r="23" spans="1:20" x14ac:dyDescent="0.3">
      <c r="A23" s="6" t="s">
        <v>25</v>
      </c>
      <c r="B23">
        <v>1</v>
      </c>
      <c r="E23">
        <v>1</v>
      </c>
      <c r="K23">
        <v>1</v>
      </c>
      <c r="O23">
        <v>1</v>
      </c>
      <c r="P23">
        <v>1</v>
      </c>
      <c r="S23">
        <v>5</v>
      </c>
    </row>
    <row r="24" spans="1:20" x14ac:dyDescent="0.3">
      <c r="A24" s="6" t="s">
        <v>107</v>
      </c>
      <c r="B24">
        <v>3</v>
      </c>
      <c r="C24">
        <v>5</v>
      </c>
      <c r="D24">
        <v>4</v>
      </c>
      <c r="E24">
        <v>6</v>
      </c>
      <c r="F24">
        <v>2</v>
      </c>
      <c r="G24">
        <v>1</v>
      </c>
      <c r="H24">
        <v>2</v>
      </c>
      <c r="I24">
        <v>2</v>
      </c>
      <c r="J24">
        <v>3</v>
      </c>
      <c r="K24">
        <v>4</v>
      </c>
      <c r="L24">
        <v>1</v>
      </c>
      <c r="M24">
        <v>3</v>
      </c>
      <c r="N24">
        <v>2</v>
      </c>
      <c r="O24">
        <v>5</v>
      </c>
      <c r="P24">
        <v>3</v>
      </c>
      <c r="Q24">
        <v>3</v>
      </c>
      <c r="R24">
        <v>2</v>
      </c>
      <c r="S24">
        <v>51</v>
      </c>
    </row>
    <row r="26" spans="1:20" s="2" customFormat="1" x14ac:dyDescent="0.3">
      <c r="A26"/>
      <c r="B26"/>
      <c r="C26"/>
    </row>
    <row r="27" spans="1:20" x14ac:dyDescent="0.3">
      <c r="A27" s="8"/>
      <c r="B27" s="2"/>
    </row>
    <row r="28" spans="1:20" x14ac:dyDescent="0.3">
      <c r="A28" s="8" t="s">
        <v>123</v>
      </c>
      <c r="C28" s="7"/>
      <c r="D28" s="9"/>
      <c r="G28" t="s">
        <v>119</v>
      </c>
      <c r="I28" t="s">
        <v>119</v>
      </c>
      <c r="J28" t="s">
        <v>120</v>
      </c>
      <c r="K28" t="s">
        <v>121</v>
      </c>
      <c r="N28" t="s">
        <v>119</v>
      </c>
    </row>
    <row r="29" spans="1:20" x14ac:dyDescent="0.3">
      <c r="A29" s="7" t="s">
        <v>40</v>
      </c>
      <c r="B29" s="9">
        <v>3</v>
      </c>
      <c r="C29" s="7"/>
      <c r="D29" s="9"/>
      <c r="G29" s="6" t="s">
        <v>40</v>
      </c>
      <c r="I29">
        <v>5</v>
      </c>
      <c r="J29">
        <v>3</v>
      </c>
      <c r="K29">
        <f t="shared" ref="K29:K48" si="0">SUM(I29,J29)</f>
        <v>8</v>
      </c>
      <c r="N29" s="7" t="s">
        <v>40</v>
      </c>
      <c r="O29" cm="1">
        <f t="array" ref="O29:O45">VLOOKUP(N29:N45,G29:I47,3,FALSE)</f>
        <v>5</v>
      </c>
    </row>
    <row r="30" spans="1:20" x14ac:dyDescent="0.3">
      <c r="A30" s="7" t="s">
        <v>53</v>
      </c>
      <c r="B30" s="9">
        <v>5</v>
      </c>
      <c r="C30" s="7"/>
      <c r="D30" s="9"/>
      <c r="G30" s="6" t="s">
        <v>53</v>
      </c>
      <c r="I30">
        <v>2</v>
      </c>
      <c r="J30">
        <v>5</v>
      </c>
      <c r="K30">
        <f t="shared" si="0"/>
        <v>7</v>
      </c>
      <c r="N30" s="7" t="s">
        <v>53</v>
      </c>
      <c r="O30">
        <v>2</v>
      </c>
    </row>
    <row r="31" spans="1:20" x14ac:dyDescent="0.3">
      <c r="A31" s="7" t="s">
        <v>61</v>
      </c>
      <c r="B31" s="9">
        <v>4</v>
      </c>
      <c r="C31" s="7"/>
      <c r="D31" s="9"/>
      <c r="G31" s="6" t="s">
        <v>61</v>
      </c>
      <c r="I31">
        <v>3</v>
      </c>
      <c r="J31">
        <v>4</v>
      </c>
      <c r="K31">
        <f t="shared" si="0"/>
        <v>7</v>
      </c>
      <c r="N31" s="7" t="s">
        <v>61</v>
      </c>
      <c r="O31">
        <v>3</v>
      </c>
    </row>
    <row r="32" spans="1:20" x14ac:dyDescent="0.3">
      <c r="A32" s="7" t="s">
        <v>44</v>
      </c>
      <c r="B32" s="9">
        <v>6</v>
      </c>
      <c r="C32" s="7"/>
      <c r="D32" s="9"/>
      <c r="G32" s="6" t="s">
        <v>15</v>
      </c>
      <c r="I32">
        <v>3</v>
      </c>
      <c r="J32">
        <v>0</v>
      </c>
      <c r="K32">
        <f t="shared" si="0"/>
        <v>3</v>
      </c>
      <c r="N32" s="7" t="s">
        <v>44</v>
      </c>
      <c r="O32">
        <v>1</v>
      </c>
    </row>
    <row r="33" spans="1:15" x14ac:dyDescent="0.3">
      <c r="A33" s="7" t="s">
        <v>50</v>
      </c>
      <c r="B33" s="9">
        <v>2</v>
      </c>
      <c r="C33" s="7"/>
      <c r="D33" s="9"/>
      <c r="G33" s="6" t="s">
        <v>44</v>
      </c>
      <c r="I33">
        <v>1</v>
      </c>
      <c r="J33">
        <v>6</v>
      </c>
      <c r="K33">
        <f t="shared" si="0"/>
        <v>7</v>
      </c>
      <c r="N33" s="7" t="s">
        <v>50</v>
      </c>
      <c r="O33">
        <v>6</v>
      </c>
    </row>
    <row r="34" spans="1:15" x14ac:dyDescent="0.3">
      <c r="A34" s="7" t="s">
        <v>49</v>
      </c>
      <c r="B34" s="9">
        <v>1</v>
      </c>
      <c r="C34" s="7"/>
      <c r="D34" s="9"/>
      <c r="G34" s="6" t="s">
        <v>50</v>
      </c>
      <c r="I34">
        <v>6</v>
      </c>
      <c r="J34">
        <v>2</v>
      </c>
      <c r="K34">
        <f t="shared" si="0"/>
        <v>8</v>
      </c>
      <c r="N34" s="7" t="s">
        <v>49</v>
      </c>
      <c r="O34">
        <v>2</v>
      </c>
    </row>
    <row r="35" spans="1:15" x14ac:dyDescent="0.3">
      <c r="A35" s="7" t="s">
        <v>30</v>
      </c>
      <c r="B35" s="9">
        <v>2</v>
      </c>
      <c r="C35" s="7"/>
      <c r="D35" s="9"/>
      <c r="G35" s="6" t="s">
        <v>49</v>
      </c>
      <c r="I35">
        <v>2</v>
      </c>
      <c r="J35">
        <v>1</v>
      </c>
      <c r="K35">
        <f t="shared" si="0"/>
        <v>3</v>
      </c>
      <c r="N35" s="7" t="s">
        <v>30</v>
      </c>
      <c r="O35">
        <v>2</v>
      </c>
    </row>
    <row r="36" spans="1:15" x14ac:dyDescent="0.3">
      <c r="A36" s="7" t="s">
        <v>46</v>
      </c>
      <c r="B36" s="9">
        <v>2</v>
      </c>
      <c r="C36" s="7"/>
      <c r="D36" s="9"/>
      <c r="G36" s="6" t="s">
        <v>30</v>
      </c>
      <c r="I36">
        <v>2</v>
      </c>
      <c r="J36">
        <v>2</v>
      </c>
      <c r="K36">
        <f t="shared" si="0"/>
        <v>4</v>
      </c>
      <c r="N36" s="7" t="s">
        <v>46</v>
      </c>
      <c r="O36">
        <v>1</v>
      </c>
    </row>
    <row r="37" spans="1:15" x14ac:dyDescent="0.3">
      <c r="A37" s="7" t="s">
        <v>47</v>
      </c>
      <c r="B37" s="9">
        <v>3</v>
      </c>
      <c r="C37" s="7"/>
      <c r="D37" s="9"/>
      <c r="G37" s="6" t="s">
        <v>46</v>
      </c>
      <c r="I37">
        <v>1</v>
      </c>
      <c r="J37">
        <v>2</v>
      </c>
      <c r="K37">
        <f t="shared" si="0"/>
        <v>3</v>
      </c>
      <c r="N37" s="7" t="s">
        <v>47</v>
      </c>
      <c r="O37">
        <v>1</v>
      </c>
    </row>
    <row r="38" spans="1:15" x14ac:dyDescent="0.3">
      <c r="A38" s="7" t="s">
        <v>59</v>
      </c>
      <c r="B38" s="9">
        <v>4</v>
      </c>
      <c r="C38" s="7"/>
      <c r="D38" s="9"/>
      <c r="G38" s="6" t="s">
        <v>47</v>
      </c>
      <c r="I38">
        <v>1</v>
      </c>
      <c r="J38">
        <v>3</v>
      </c>
      <c r="K38">
        <f t="shared" si="0"/>
        <v>4</v>
      </c>
      <c r="N38" s="7" t="s">
        <v>59</v>
      </c>
      <c r="O38">
        <v>0</v>
      </c>
    </row>
    <row r="39" spans="1:15" x14ac:dyDescent="0.3">
      <c r="A39" s="7" t="s">
        <v>29</v>
      </c>
      <c r="B39" s="9">
        <v>1</v>
      </c>
      <c r="C39" s="7"/>
      <c r="D39" s="9"/>
      <c r="G39" s="10" t="s">
        <v>59</v>
      </c>
      <c r="H39" s="10"/>
      <c r="I39">
        <v>0</v>
      </c>
      <c r="J39">
        <v>4</v>
      </c>
      <c r="K39">
        <f t="shared" si="0"/>
        <v>4</v>
      </c>
      <c r="N39" s="7" t="s">
        <v>29</v>
      </c>
      <c r="O39">
        <v>3</v>
      </c>
    </row>
    <row r="40" spans="1:15" x14ac:dyDescent="0.3">
      <c r="A40" s="7" t="s">
        <v>55</v>
      </c>
      <c r="B40" s="9">
        <v>3</v>
      </c>
      <c r="C40" s="7"/>
      <c r="D40" s="9"/>
      <c r="G40" s="6" t="s">
        <v>29</v>
      </c>
      <c r="I40">
        <v>3</v>
      </c>
      <c r="J40">
        <v>1</v>
      </c>
      <c r="K40">
        <f t="shared" si="0"/>
        <v>4</v>
      </c>
      <c r="N40" s="7" t="s">
        <v>55</v>
      </c>
      <c r="O40">
        <v>1</v>
      </c>
    </row>
    <row r="41" spans="1:15" x14ac:dyDescent="0.3">
      <c r="A41" s="7" t="s">
        <v>43</v>
      </c>
      <c r="B41" s="9">
        <v>2</v>
      </c>
      <c r="C41" s="7"/>
      <c r="D41" s="9"/>
      <c r="G41" s="6" t="s">
        <v>55</v>
      </c>
      <c r="I41">
        <v>1</v>
      </c>
      <c r="J41">
        <v>3</v>
      </c>
      <c r="K41">
        <f t="shared" si="0"/>
        <v>4</v>
      </c>
      <c r="N41" s="7" t="s">
        <v>43</v>
      </c>
      <c r="O41">
        <v>1</v>
      </c>
    </row>
    <row r="42" spans="1:15" x14ac:dyDescent="0.3">
      <c r="A42" s="7" t="s">
        <v>36</v>
      </c>
      <c r="B42" s="9">
        <v>5</v>
      </c>
      <c r="C42" s="7"/>
      <c r="D42" s="9"/>
      <c r="G42" s="6" t="s">
        <v>24</v>
      </c>
      <c r="I42">
        <v>4</v>
      </c>
      <c r="J42">
        <v>0</v>
      </c>
      <c r="K42">
        <f t="shared" si="0"/>
        <v>4</v>
      </c>
      <c r="N42" s="7" t="s">
        <v>36</v>
      </c>
      <c r="O42">
        <v>4</v>
      </c>
    </row>
    <row r="43" spans="1:15" x14ac:dyDescent="0.3">
      <c r="A43" s="7" t="s">
        <v>41</v>
      </c>
      <c r="B43" s="9">
        <v>3</v>
      </c>
      <c r="C43" s="7"/>
      <c r="D43" s="9"/>
      <c r="G43" s="6" t="s">
        <v>43</v>
      </c>
      <c r="I43">
        <v>1</v>
      </c>
      <c r="J43">
        <v>2</v>
      </c>
      <c r="K43">
        <f t="shared" si="0"/>
        <v>3</v>
      </c>
      <c r="N43" s="7" t="s">
        <v>41</v>
      </c>
      <c r="O43">
        <v>1</v>
      </c>
    </row>
    <row r="44" spans="1:15" x14ac:dyDescent="0.3">
      <c r="A44" s="7" t="s">
        <v>16</v>
      </c>
      <c r="B44" s="9">
        <v>3</v>
      </c>
      <c r="C44" s="7"/>
      <c r="D44" s="9"/>
      <c r="G44" s="6" t="s">
        <v>36</v>
      </c>
      <c r="I44">
        <v>4</v>
      </c>
      <c r="J44">
        <v>5</v>
      </c>
      <c r="K44">
        <f t="shared" si="0"/>
        <v>9</v>
      </c>
      <c r="N44" s="7" t="s">
        <v>16</v>
      </c>
      <c r="O44">
        <v>3</v>
      </c>
    </row>
    <row r="45" spans="1:15" x14ac:dyDescent="0.3">
      <c r="A45" s="7" t="s">
        <v>25</v>
      </c>
      <c r="B45" s="9">
        <v>2</v>
      </c>
      <c r="G45" s="6" t="s">
        <v>35</v>
      </c>
      <c r="I45">
        <v>3</v>
      </c>
      <c r="J45">
        <v>0</v>
      </c>
      <c r="K45">
        <f t="shared" si="0"/>
        <v>3</v>
      </c>
      <c r="N45" s="7" t="s">
        <v>25</v>
      </c>
      <c r="O45" t="e">
        <v>#N/A</v>
      </c>
    </row>
    <row r="46" spans="1:15" x14ac:dyDescent="0.3">
      <c r="A46" s="6"/>
      <c r="G46" s="6" t="s">
        <v>41</v>
      </c>
      <c r="I46">
        <v>1</v>
      </c>
      <c r="J46">
        <v>3</v>
      </c>
      <c r="K46">
        <f t="shared" si="0"/>
        <v>4</v>
      </c>
    </row>
    <row r="47" spans="1:15" x14ac:dyDescent="0.3">
      <c r="G47" s="6" t="s">
        <v>16</v>
      </c>
      <c r="I47">
        <v>3</v>
      </c>
      <c r="J47">
        <v>3</v>
      </c>
      <c r="K47">
        <f t="shared" si="0"/>
        <v>6</v>
      </c>
    </row>
    <row r="48" spans="1:15" x14ac:dyDescent="0.3">
      <c r="G48" s="11" t="s">
        <v>25</v>
      </c>
      <c r="H48" s="12"/>
      <c r="I48">
        <v>5</v>
      </c>
      <c r="J48">
        <v>2</v>
      </c>
      <c r="K48">
        <f t="shared" si="0"/>
        <v>7</v>
      </c>
    </row>
  </sheetData>
  <autoFilter ref="G28:K28" xr:uid="{E68E018B-A96A-42CE-9524-971479907A52}">
    <sortState xmlns:xlrd2="http://schemas.microsoft.com/office/spreadsheetml/2017/richdata2" ref="G29:K48">
      <sortCondition ref="G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9E6B-722D-42D8-BD0C-5CBA06D519AB}">
  <sheetPr filterMode="1"/>
  <dimension ref="A1:W62"/>
  <sheetViews>
    <sheetView tabSelected="1" topLeftCell="E1" workbookViewId="0">
      <selection activeCell="I63" sqref="I63"/>
    </sheetView>
  </sheetViews>
  <sheetFormatPr defaultRowHeight="14.4" x14ac:dyDescent="0.3"/>
  <cols>
    <col min="4" max="4" width="14.109375" bestFit="1" customWidth="1"/>
    <col min="5" max="5" width="47.5546875" bestFit="1" customWidth="1"/>
    <col min="6" max="6" width="13.109375" bestFit="1" customWidth="1"/>
    <col min="7" max="7" width="14.44140625" bestFit="1" customWidth="1"/>
    <col min="8" max="8" width="16.109375" bestFit="1" customWidth="1"/>
    <col min="9" max="9" width="14.88671875" bestFit="1" customWidth="1"/>
    <col min="10" max="10" width="16.33203125" bestFit="1" customWidth="1"/>
    <col min="11" max="11" width="20" bestFit="1" customWidth="1"/>
    <col min="12" max="12" width="14.6640625" bestFit="1" customWidth="1"/>
    <col min="13" max="13" width="17.6640625" bestFit="1" customWidth="1"/>
    <col min="14" max="14" width="13.5546875" bestFit="1" customWidth="1"/>
    <col min="15" max="15" width="20.109375" bestFit="1" customWidth="1"/>
    <col min="18" max="18" width="13.109375" customWidth="1"/>
    <col min="22" max="22" width="33.44140625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R1" s="2" t="s">
        <v>112</v>
      </c>
    </row>
    <row r="2" spans="1:23" hidden="1" x14ac:dyDescent="0.3">
      <c r="A2">
        <v>1</v>
      </c>
      <c r="B2" t="s">
        <v>15</v>
      </c>
      <c r="C2" t="s">
        <v>16</v>
      </c>
      <c r="D2" s="1">
        <v>45445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M2">
        <v>7</v>
      </c>
      <c r="N2" t="s">
        <v>22</v>
      </c>
      <c r="O2" t="s">
        <v>23</v>
      </c>
      <c r="R2">
        <f>IF(J2=G2,1,0)</f>
        <v>1</v>
      </c>
    </row>
    <row r="3" spans="1:23" hidden="1" x14ac:dyDescent="0.3">
      <c r="A3">
        <v>2</v>
      </c>
      <c r="B3" t="s">
        <v>24</v>
      </c>
      <c r="C3" t="s">
        <v>25</v>
      </c>
      <c r="D3" s="1">
        <v>45445</v>
      </c>
      <c r="E3" t="s">
        <v>26</v>
      </c>
      <c r="F3" t="s">
        <v>27</v>
      </c>
      <c r="G3" t="s">
        <v>25</v>
      </c>
      <c r="H3" t="s">
        <v>19</v>
      </c>
      <c r="I3" t="s">
        <v>20</v>
      </c>
      <c r="J3" t="s">
        <v>25</v>
      </c>
      <c r="K3" t="s">
        <v>28</v>
      </c>
      <c r="M3">
        <v>5</v>
      </c>
      <c r="N3" t="s">
        <v>22</v>
      </c>
      <c r="O3" t="s">
        <v>23</v>
      </c>
      <c r="R3">
        <f t="shared" ref="R3:R52" si="0">IF(J3=G3,1,0)</f>
        <v>1</v>
      </c>
      <c r="V3" t="s">
        <v>113</v>
      </c>
      <c r="W3">
        <f>COUNTIF(R2:R52,1)</f>
        <v>28</v>
      </c>
    </row>
    <row r="4" spans="1:23" hidden="1" x14ac:dyDescent="0.3">
      <c r="A4">
        <v>3</v>
      </c>
      <c r="B4" t="s">
        <v>29</v>
      </c>
      <c r="C4" t="s">
        <v>30</v>
      </c>
      <c r="D4" s="1">
        <v>45446</v>
      </c>
      <c r="E4" t="s">
        <v>31</v>
      </c>
      <c r="F4" t="s">
        <v>32</v>
      </c>
      <c r="G4" t="s">
        <v>30</v>
      </c>
      <c r="H4" t="s">
        <v>19</v>
      </c>
      <c r="I4" t="s">
        <v>20</v>
      </c>
      <c r="J4" t="s">
        <v>30</v>
      </c>
      <c r="K4" t="s">
        <v>33</v>
      </c>
      <c r="L4">
        <v>11</v>
      </c>
      <c r="N4" t="s">
        <v>22</v>
      </c>
      <c r="O4" t="s">
        <v>34</v>
      </c>
      <c r="R4">
        <f t="shared" si="0"/>
        <v>1</v>
      </c>
      <c r="V4" t="s">
        <v>114</v>
      </c>
      <c r="W4">
        <f>(28/51)*100</f>
        <v>54.901960784313729</v>
      </c>
    </row>
    <row r="5" spans="1:23" hidden="1" x14ac:dyDescent="0.3">
      <c r="A5">
        <v>4</v>
      </c>
      <c r="B5" t="s">
        <v>35</v>
      </c>
      <c r="C5" t="s">
        <v>36</v>
      </c>
      <c r="D5" s="1">
        <v>45446</v>
      </c>
      <c r="E5" t="s">
        <v>37</v>
      </c>
      <c r="F5" t="s">
        <v>38</v>
      </c>
      <c r="G5" t="s">
        <v>35</v>
      </c>
      <c r="H5" t="s">
        <v>19</v>
      </c>
      <c r="I5" t="s">
        <v>20</v>
      </c>
      <c r="J5" t="s">
        <v>36</v>
      </c>
      <c r="K5" t="s">
        <v>39</v>
      </c>
      <c r="M5">
        <v>6</v>
      </c>
      <c r="N5" t="s">
        <v>22</v>
      </c>
      <c r="O5" t="s">
        <v>23</v>
      </c>
      <c r="R5">
        <f t="shared" si="0"/>
        <v>0</v>
      </c>
    </row>
    <row r="6" spans="1:23" hidden="1" x14ac:dyDescent="0.3">
      <c r="A6">
        <v>5</v>
      </c>
      <c r="B6" t="s">
        <v>40</v>
      </c>
      <c r="C6" t="s">
        <v>41</v>
      </c>
      <c r="D6" s="1">
        <v>45447</v>
      </c>
      <c r="E6" t="s">
        <v>26</v>
      </c>
      <c r="F6" t="s">
        <v>27</v>
      </c>
      <c r="G6" t="s">
        <v>41</v>
      </c>
      <c r="H6" t="s">
        <v>19</v>
      </c>
      <c r="I6" t="s">
        <v>20</v>
      </c>
      <c r="J6" t="s">
        <v>40</v>
      </c>
      <c r="K6" t="s">
        <v>42</v>
      </c>
      <c r="L6">
        <v>125</v>
      </c>
      <c r="N6" t="s">
        <v>22</v>
      </c>
      <c r="O6" t="s">
        <v>23</v>
      </c>
      <c r="R6">
        <f t="shared" si="0"/>
        <v>0</v>
      </c>
    </row>
    <row r="7" spans="1:23" hidden="1" x14ac:dyDescent="0.3">
      <c r="A7">
        <v>7</v>
      </c>
      <c r="B7" t="s">
        <v>46</v>
      </c>
      <c r="C7" t="s">
        <v>47</v>
      </c>
      <c r="D7" s="1">
        <v>45448</v>
      </c>
      <c r="E7" t="s">
        <v>17</v>
      </c>
      <c r="F7" t="s">
        <v>18</v>
      </c>
      <c r="G7" t="s">
        <v>47</v>
      </c>
      <c r="H7" t="s">
        <v>19</v>
      </c>
      <c r="I7" t="s">
        <v>20</v>
      </c>
      <c r="J7" t="s">
        <v>47</v>
      </c>
      <c r="K7" t="s">
        <v>48</v>
      </c>
      <c r="M7">
        <v>6</v>
      </c>
      <c r="N7" t="s">
        <v>22</v>
      </c>
      <c r="O7" t="s">
        <v>23</v>
      </c>
      <c r="R7">
        <f t="shared" si="0"/>
        <v>1</v>
      </c>
    </row>
    <row r="8" spans="1:23" x14ac:dyDescent="0.3">
      <c r="A8">
        <v>8</v>
      </c>
      <c r="B8" t="s">
        <v>49</v>
      </c>
      <c r="C8" t="s">
        <v>50</v>
      </c>
      <c r="D8" s="1">
        <v>45448</v>
      </c>
      <c r="E8" t="s">
        <v>37</v>
      </c>
      <c r="F8" t="s">
        <v>38</v>
      </c>
      <c r="G8" t="s">
        <v>50</v>
      </c>
      <c r="H8" t="s">
        <v>19</v>
      </c>
      <c r="I8" t="s">
        <v>20</v>
      </c>
      <c r="J8" t="s">
        <v>50</v>
      </c>
      <c r="K8" t="s">
        <v>51</v>
      </c>
      <c r="M8">
        <v>8</v>
      </c>
      <c r="N8" t="s">
        <v>22</v>
      </c>
      <c r="O8" t="s">
        <v>23</v>
      </c>
      <c r="R8">
        <f t="shared" si="0"/>
        <v>1</v>
      </c>
    </row>
    <row r="9" spans="1:23" hidden="1" x14ac:dyDescent="0.3">
      <c r="A9">
        <v>9</v>
      </c>
      <c r="B9" t="s">
        <v>24</v>
      </c>
      <c r="C9" t="s">
        <v>41</v>
      </c>
      <c r="D9" s="1">
        <v>45449</v>
      </c>
      <c r="E9" t="s">
        <v>26</v>
      </c>
      <c r="F9" t="s">
        <v>27</v>
      </c>
      <c r="G9" t="s">
        <v>41</v>
      </c>
      <c r="H9" t="s">
        <v>19</v>
      </c>
      <c r="I9" t="s">
        <v>20</v>
      </c>
      <c r="J9" t="s">
        <v>41</v>
      </c>
      <c r="K9" t="s">
        <v>52</v>
      </c>
      <c r="M9">
        <v>3</v>
      </c>
      <c r="N9" t="s">
        <v>22</v>
      </c>
      <c r="O9" t="s">
        <v>23</v>
      </c>
      <c r="R9">
        <f t="shared" si="0"/>
        <v>1</v>
      </c>
    </row>
    <row r="10" spans="1:23" hidden="1" x14ac:dyDescent="0.3">
      <c r="A10">
        <v>10</v>
      </c>
      <c r="B10" t="s">
        <v>53</v>
      </c>
      <c r="C10" t="s">
        <v>29</v>
      </c>
      <c r="D10" s="1">
        <v>45449</v>
      </c>
      <c r="E10" t="s">
        <v>31</v>
      </c>
      <c r="F10" t="s">
        <v>32</v>
      </c>
      <c r="G10" t="s">
        <v>29</v>
      </c>
      <c r="H10" t="s">
        <v>19</v>
      </c>
      <c r="I10" t="s">
        <v>20</v>
      </c>
      <c r="J10" t="s">
        <v>53</v>
      </c>
      <c r="K10" t="s">
        <v>54</v>
      </c>
      <c r="L10">
        <v>39</v>
      </c>
      <c r="N10" t="s">
        <v>22</v>
      </c>
      <c r="O10" t="s">
        <v>23</v>
      </c>
      <c r="R10">
        <f t="shared" si="0"/>
        <v>0</v>
      </c>
    </row>
    <row r="11" spans="1:23" hidden="1" x14ac:dyDescent="0.3">
      <c r="A11">
        <v>11</v>
      </c>
      <c r="B11" t="s">
        <v>55</v>
      </c>
      <c r="C11" t="s">
        <v>16</v>
      </c>
      <c r="D11" s="1">
        <v>45450</v>
      </c>
      <c r="E11" t="s">
        <v>17</v>
      </c>
      <c r="F11" t="s">
        <v>18</v>
      </c>
      <c r="G11" t="s">
        <v>16</v>
      </c>
      <c r="H11" t="s">
        <v>19</v>
      </c>
      <c r="I11" t="s">
        <v>20</v>
      </c>
      <c r="J11" t="s">
        <v>16</v>
      </c>
      <c r="K11" t="s">
        <v>56</v>
      </c>
      <c r="L11">
        <v>5</v>
      </c>
      <c r="N11" t="s">
        <v>22</v>
      </c>
      <c r="O11" t="s">
        <v>34</v>
      </c>
      <c r="R11">
        <f t="shared" si="0"/>
        <v>1</v>
      </c>
    </row>
    <row r="12" spans="1:23" hidden="1" x14ac:dyDescent="0.3">
      <c r="A12">
        <v>12</v>
      </c>
      <c r="B12" t="s">
        <v>30</v>
      </c>
      <c r="C12" t="s">
        <v>43</v>
      </c>
      <c r="D12" s="1">
        <v>45450</v>
      </c>
      <c r="E12" t="s">
        <v>31</v>
      </c>
      <c r="F12" t="s">
        <v>32</v>
      </c>
      <c r="G12" t="s">
        <v>30</v>
      </c>
      <c r="H12" t="s">
        <v>45</v>
      </c>
      <c r="I12" t="s">
        <v>20</v>
      </c>
      <c r="J12" t="s">
        <v>43</v>
      </c>
      <c r="K12" t="s">
        <v>57</v>
      </c>
      <c r="M12">
        <v>5</v>
      </c>
      <c r="N12" t="s">
        <v>22</v>
      </c>
      <c r="O12" t="s">
        <v>23</v>
      </c>
      <c r="R12">
        <f t="shared" si="0"/>
        <v>0</v>
      </c>
    </row>
    <row r="13" spans="1:23" hidden="1" x14ac:dyDescent="0.3">
      <c r="A13">
        <v>13</v>
      </c>
      <c r="B13" t="s">
        <v>15</v>
      </c>
      <c r="C13" t="s">
        <v>49</v>
      </c>
      <c r="D13" s="1">
        <v>45450</v>
      </c>
      <c r="E13" t="s">
        <v>37</v>
      </c>
      <c r="F13" t="s">
        <v>38</v>
      </c>
      <c r="G13" t="s">
        <v>49</v>
      </c>
      <c r="H13" t="s">
        <v>19</v>
      </c>
      <c r="I13" t="s">
        <v>20</v>
      </c>
      <c r="J13" t="s">
        <v>15</v>
      </c>
      <c r="K13" t="s">
        <v>58</v>
      </c>
      <c r="L13">
        <v>12</v>
      </c>
      <c r="N13" t="s">
        <v>22</v>
      </c>
      <c r="O13" t="s">
        <v>23</v>
      </c>
      <c r="R13">
        <f t="shared" si="0"/>
        <v>0</v>
      </c>
    </row>
    <row r="14" spans="1:23" hidden="1" x14ac:dyDescent="0.3">
      <c r="A14">
        <v>14</v>
      </c>
      <c r="B14" t="s">
        <v>40</v>
      </c>
      <c r="C14" t="s">
        <v>59</v>
      </c>
      <c r="D14" s="1">
        <v>45451</v>
      </c>
      <c r="E14" t="s">
        <v>26</v>
      </c>
      <c r="F14" t="s">
        <v>27</v>
      </c>
      <c r="G14" t="s">
        <v>59</v>
      </c>
      <c r="H14" t="s">
        <v>19</v>
      </c>
      <c r="I14" t="s">
        <v>20</v>
      </c>
      <c r="J14" t="s">
        <v>40</v>
      </c>
      <c r="K14" t="s">
        <v>60</v>
      </c>
      <c r="L14">
        <v>84</v>
      </c>
      <c r="N14" t="s">
        <v>22</v>
      </c>
      <c r="O14" t="s">
        <v>23</v>
      </c>
      <c r="R14">
        <f t="shared" si="0"/>
        <v>0</v>
      </c>
    </row>
    <row r="15" spans="1:23" hidden="1" x14ac:dyDescent="0.3">
      <c r="A15">
        <v>15</v>
      </c>
      <c r="B15" t="s">
        <v>35</v>
      </c>
      <c r="C15" t="s">
        <v>61</v>
      </c>
      <c r="D15" s="1">
        <v>45451</v>
      </c>
      <c r="E15" t="s">
        <v>17</v>
      </c>
      <c r="F15" t="s">
        <v>18</v>
      </c>
      <c r="G15" t="s">
        <v>61</v>
      </c>
      <c r="H15" t="s">
        <v>19</v>
      </c>
      <c r="I15" t="s">
        <v>20</v>
      </c>
      <c r="J15" t="s">
        <v>61</v>
      </c>
      <c r="K15" t="s">
        <v>62</v>
      </c>
      <c r="M15">
        <v>2</v>
      </c>
      <c r="N15" t="s">
        <v>22</v>
      </c>
      <c r="O15" t="s">
        <v>23</v>
      </c>
      <c r="R15">
        <f t="shared" si="0"/>
        <v>1</v>
      </c>
    </row>
    <row r="16" spans="1:23" hidden="1" x14ac:dyDescent="0.3">
      <c r="A16">
        <v>16</v>
      </c>
      <c r="B16" t="s">
        <v>47</v>
      </c>
      <c r="C16" t="s">
        <v>36</v>
      </c>
      <c r="D16" s="1">
        <v>45451</v>
      </c>
      <c r="E16" t="s">
        <v>37</v>
      </c>
      <c r="F16" t="s">
        <v>38</v>
      </c>
      <c r="G16" t="s">
        <v>36</v>
      </c>
      <c r="H16" t="s">
        <v>19</v>
      </c>
      <c r="I16" t="s">
        <v>20</v>
      </c>
      <c r="J16" t="s">
        <v>36</v>
      </c>
      <c r="K16" t="s">
        <v>63</v>
      </c>
      <c r="M16">
        <v>4</v>
      </c>
      <c r="N16" t="s">
        <v>22</v>
      </c>
      <c r="O16" t="s">
        <v>23</v>
      </c>
      <c r="R16">
        <f t="shared" si="0"/>
        <v>1</v>
      </c>
    </row>
    <row r="17" spans="1:18" hidden="1" x14ac:dyDescent="0.3">
      <c r="A17">
        <v>17</v>
      </c>
      <c r="B17" t="s">
        <v>53</v>
      </c>
      <c r="C17" t="s">
        <v>44</v>
      </c>
      <c r="D17" s="1">
        <v>45452</v>
      </c>
      <c r="E17" t="s">
        <v>31</v>
      </c>
      <c r="F17" t="s">
        <v>32</v>
      </c>
      <c r="G17" t="s">
        <v>44</v>
      </c>
      <c r="H17" t="s">
        <v>19</v>
      </c>
      <c r="I17" t="s">
        <v>20</v>
      </c>
      <c r="J17" t="s">
        <v>53</v>
      </c>
      <c r="K17" t="s">
        <v>64</v>
      </c>
      <c r="L17">
        <v>36</v>
      </c>
      <c r="N17" t="s">
        <v>22</v>
      </c>
      <c r="O17" t="s">
        <v>23</v>
      </c>
      <c r="R17">
        <f t="shared" si="0"/>
        <v>0</v>
      </c>
    </row>
    <row r="18" spans="1:18" hidden="1" x14ac:dyDescent="0.3">
      <c r="A18">
        <v>18</v>
      </c>
      <c r="B18" t="s">
        <v>25</v>
      </c>
      <c r="C18" t="s">
        <v>41</v>
      </c>
      <c r="D18" s="1">
        <v>45452</v>
      </c>
      <c r="E18" t="s">
        <v>26</v>
      </c>
      <c r="F18" t="s">
        <v>27</v>
      </c>
      <c r="G18" t="s">
        <v>25</v>
      </c>
      <c r="H18" t="s">
        <v>45</v>
      </c>
      <c r="I18" t="s">
        <v>20</v>
      </c>
      <c r="J18" t="s">
        <v>25</v>
      </c>
      <c r="K18" t="s">
        <v>65</v>
      </c>
      <c r="L18">
        <v>134</v>
      </c>
      <c r="N18" t="s">
        <v>22</v>
      </c>
      <c r="O18" t="s">
        <v>23</v>
      </c>
      <c r="R18">
        <f t="shared" si="0"/>
        <v>1</v>
      </c>
    </row>
    <row r="19" spans="1:18" x14ac:dyDescent="0.3">
      <c r="A19">
        <v>19</v>
      </c>
      <c r="B19" t="s">
        <v>50</v>
      </c>
      <c r="C19" t="s">
        <v>55</v>
      </c>
      <c r="D19" s="1">
        <v>45453</v>
      </c>
      <c r="E19" t="s">
        <v>37</v>
      </c>
      <c r="F19" t="s">
        <v>38</v>
      </c>
      <c r="G19" t="s">
        <v>55</v>
      </c>
      <c r="H19" t="s">
        <v>19</v>
      </c>
      <c r="I19" t="s">
        <v>20</v>
      </c>
      <c r="J19" t="s">
        <v>50</v>
      </c>
      <c r="K19" t="s">
        <v>51</v>
      </c>
      <c r="L19">
        <v>6</v>
      </c>
      <c r="N19" t="s">
        <v>22</v>
      </c>
      <c r="O19" t="s">
        <v>23</v>
      </c>
      <c r="R19">
        <f t="shared" si="0"/>
        <v>0</v>
      </c>
    </row>
    <row r="20" spans="1:18" hidden="1" x14ac:dyDescent="0.3">
      <c r="A20">
        <v>20</v>
      </c>
      <c r="B20" t="s">
        <v>29</v>
      </c>
      <c r="C20" t="s">
        <v>43</v>
      </c>
      <c r="D20" s="1">
        <v>45453</v>
      </c>
      <c r="E20" t="s">
        <v>66</v>
      </c>
      <c r="F20" t="s">
        <v>67</v>
      </c>
      <c r="G20" t="s">
        <v>29</v>
      </c>
      <c r="H20" t="s">
        <v>45</v>
      </c>
      <c r="I20" t="s">
        <v>20</v>
      </c>
      <c r="J20" t="s">
        <v>43</v>
      </c>
      <c r="K20" t="s">
        <v>68</v>
      </c>
      <c r="M20">
        <v>7</v>
      </c>
      <c r="N20" t="s">
        <v>22</v>
      </c>
      <c r="O20" t="s">
        <v>23</v>
      </c>
      <c r="R20">
        <f t="shared" si="0"/>
        <v>0</v>
      </c>
    </row>
    <row r="21" spans="1:18" hidden="1" x14ac:dyDescent="0.3">
      <c r="A21">
        <v>21</v>
      </c>
      <c r="B21" t="s">
        <v>36</v>
      </c>
      <c r="C21" t="s">
        <v>61</v>
      </c>
      <c r="D21" s="1">
        <v>45453</v>
      </c>
      <c r="E21" t="s">
        <v>37</v>
      </c>
      <c r="F21" t="s">
        <v>38</v>
      </c>
      <c r="G21" t="s">
        <v>36</v>
      </c>
      <c r="H21" t="s">
        <v>45</v>
      </c>
      <c r="I21" t="s">
        <v>20</v>
      </c>
      <c r="J21" t="s">
        <v>36</v>
      </c>
      <c r="K21" t="s">
        <v>69</v>
      </c>
      <c r="L21">
        <v>4</v>
      </c>
      <c r="N21" t="s">
        <v>22</v>
      </c>
      <c r="O21" t="s">
        <v>23</v>
      </c>
      <c r="R21">
        <f t="shared" si="0"/>
        <v>1</v>
      </c>
    </row>
    <row r="22" spans="1:18" hidden="1" x14ac:dyDescent="0.3">
      <c r="A22">
        <v>22</v>
      </c>
      <c r="B22" t="s">
        <v>15</v>
      </c>
      <c r="C22" t="s">
        <v>55</v>
      </c>
      <c r="D22" s="1">
        <v>45454</v>
      </c>
      <c r="E22" t="s">
        <v>37</v>
      </c>
      <c r="F22" t="s">
        <v>38</v>
      </c>
      <c r="G22" t="s">
        <v>55</v>
      </c>
      <c r="H22" t="s">
        <v>19</v>
      </c>
      <c r="I22" t="s">
        <v>20</v>
      </c>
      <c r="J22" t="s">
        <v>55</v>
      </c>
      <c r="K22" t="s">
        <v>70</v>
      </c>
      <c r="M22">
        <v>7</v>
      </c>
      <c r="N22" t="s">
        <v>22</v>
      </c>
      <c r="O22" t="s">
        <v>23</v>
      </c>
      <c r="R22">
        <f t="shared" si="0"/>
        <v>1</v>
      </c>
    </row>
    <row r="23" spans="1:18" hidden="1" x14ac:dyDescent="0.3">
      <c r="A23">
        <v>24</v>
      </c>
      <c r="B23" t="s">
        <v>30</v>
      </c>
      <c r="C23" t="s">
        <v>53</v>
      </c>
      <c r="D23" s="1">
        <v>45455</v>
      </c>
      <c r="E23" t="s">
        <v>66</v>
      </c>
      <c r="F23" t="s">
        <v>67</v>
      </c>
      <c r="G23" t="s">
        <v>53</v>
      </c>
      <c r="H23" t="s">
        <v>19</v>
      </c>
      <c r="I23" t="s">
        <v>20</v>
      </c>
      <c r="J23" t="s">
        <v>53</v>
      </c>
      <c r="K23" t="s">
        <v>64</v>
      </c>
      <c r="M23">
        <v>9</v>
      </c>
      <c r="N23" t="s">
        <v>22</v>
      </c>
      <c r="O23" t="s">
        <v>23</v>
      </c>
      <c r="R23">
        <f t="shared" si="0"/>
        <v>1</v>
      </c>
    </row>
    <row r="24" spans="1:18" x14ac:dyDescent="0.3">
      <c r="A24">
        <v>25</v>
      </c>
      <c r="B24" t="s">
        <v>16</v>
      </c>
      <c r="C24" t="s">
        <v>50</v>
      </c>
      <c r="D24" s="1">
        <v>45455</v>
      </c>
      <c r="E24" t="s">
        <v>37</v>
      </c>
      <c r="F24" t="s">
        <v>38</v>
      </c>
      <c r="G24" t="s">
        <v>50</v>
      </c>
      <c r="H24" t="s">
        <v>19</v>
      </c>
      <c r="I24" t="s">
        <v>20</v>
      </c>
      <c r="J24" t="s">
        <v>50</v>
      </c>
      <c r="K24" t="s">
        <v>73</v>
      </c>
      <c r="M24">
        <v>7</v>
      </c>
      <c r="N24" t="s">
        <v>22</v>
      </c>
      <c r="O24" t="s">
        <v>23</v>
      </c>
      <c r="R24">
        <f t="shared" si="0"/>
        <v>1</v>
      </c>
    </row>
    <row r="25" spans="1:18" hidden="1" x14ac:dyDescent="0.3">
      <c r="A25">
        <v>26</v>
      </c>
      <c r="B25" t="s">
        <v>25</v>
      </c>
      <c r="C25" t="s">
        <v>59</v>
      </c>
      <c r="D25" s="1">
        <v>45456</v>
      </c>
      <c r="E25" t="s">
        <v>74</v>
      </c>
      <c r="F25" t="s">
        <v>75</v>
      </c>
      <c r="G25" t="s">
        <v>59</v>
      </c>
      <c r="H25" t="s">
        <v>19</v>
      </c>
      <c r="I25" t="s">
        <v>20</v>
      </c>
      <c r="J25" t="s">
        <v>25</v>
      </c>
      <c r="K25" t="s">
        <v>76</v>
      </c>
      <c r="L25">
        <v>13</v>
      </c>
      <c r="N25" t="s">
        <v>22</v>
      </c>
      <c r="O25" t="s">
        <v>23</v>
      </c>
      <c r="R25">
        <f t="shared" si="0"/>
        <v>0</v>
      </c>
    </row>
    <row r="26" spans="1:18" hidden="1" x14ac:dyDescent="0.3">
      <c r="A26">
        <v>27</v>
      </c>
      <c r="B26" t="s">
        <v>61</v>
      </c>
      <c r="C26" t="s">
        <v>47</v>
      </c>
      <c r="D26" s="1">
        <v>45456</v>
      </c>
      <c r="E26" t="s">
        <v>77</v>
      </c>
      <c r="F26" t="s">
        <v>78</v>
      </c>
      <c r="G26" t="s">
        <v>47</v>
      </c>
      <c r="H26" t="s">
        <v>19</v>
      </c>
      <c r="I26" t="s">
        <v>20</v>
      </c>
      <c r="J26" t="s">
        <v>61</v>
      </c>
      <c r="K26" t="s">
        <v>79</v>
      </c>
      <c r="L26">
        <v>25</v>
      </c>
      <c r="N26" t="s">
        <v>22</v>
      </c>
      <c r="O26" t="s">
        <v>23</v>
      </c>
      <c r="R26">
        <f t="shared" si="0"/>
        <v>0</v>
      </c>
    </row>
    <row r="27" spans="1:18" hidden="1" x14ac:dyDescent="0.3">
      <c r="A27">
        <v>28</v>
      </c>
      <c r="B27" t="s">
        <v>29</v>
      </c>
      <c r="C27" t="s">
        <v>44</v>
      </c>
      <c r="D27" s="1">
        <v>45457</v>
      </c>
      <c r="E27" t="s">
        <v>66</v>
      </c>
      <c r="F27" t="s">
        <v>67</v>
      </c>
      <c r="G27" t="s">
        <v>44</v>
      </c>
      <c r="H27" t="s">
        <v>19</v>
      </c>
      <c r="I27" t="s">
        <v>20</v>
      </c>
      <c r="J27" t="s">
        <v>44</v>
      </c>
      <c r="K27" t="s">
        <v>80</v>
      </c>
      <c r="M27">
        <v>8</v>
      </c>
      <c r="N27" t="s">
        <v>22</v>
      </c>
      <c r="O27" t="s">
        <v>23</v>
      </c>
      <c r="R27">
        <f t="shared" si="0"/>
        <v>1</v>
      </c>
    </row>
    <row r="28" spans="1:18" hidden="1" x14ac:dyDescent="0.3">
      <c r="A28">
        <v>29</v>
      </c>
      <c r="B28" t="s">
        <v>24</v>
      </c>
      <c r="C28" t="s">
        <v>40</v>
      </c>
      <c r="D28" s="1">
        <v>45457</v>
      </c>
      <c r="E28" t="s">
        <v>74</v>
      </c>
      <c r="F28" t="s">
        <v>75</v>
      </c>
      <c r="G28" t="s">
        <v>40</v>
      </c>
      <c r="H28" t="s">
        <v>19</v>
      </c>
      <c r="I28" t="s">
        <v>20</v>
      </c>
      <c r="J28" t="s">
        <v>40</v>
      </c>
      <c r="K28" t="s">
        <v>42</v>
      </c>
      <c r="M28">
        <v>7</v>
      </c>
      <c r="N28" t="s">
        <v>22</v>
      </c>
      <c r="O28" t="s">
        <v>23</v>
      </c>
      <c r="R28">
        <f t="shared" si="0"/>
        <v>1</v>
      </c>
    </row>
    <row r="29" spans="1:18" hidden="1" x14ac:dyDescent="0.3">
      <c r="A29">
        <v>31</v>
      </c>
      <c r="B29" t="s">
        <v>36</v>
      </c>
      <c r="C29" t="s">
        <v>46</v>
      </c>
      <c r="D29" s="1">
        <v>45458</v>
      </c>
      <c r="E29" t="s">
        <v>77</v>
      </c>
      <c r="F29" t="s">
        <v>78</v>
      </c>
      <c r="G29" t="s">
        <v>46</v>
      </c>
      <c r="H29" t="s">
        <v>19</v>
      </c>
      <c r="I29" t="s">
        <v>20</v>
      </c>
      <c r="J29" t="s">
        <v>36</v>
      </c>
      <c r="K29" t="s">
        <v>81</v>
      </c>
      <c r="L29">
        <v>1</v>
      </c>
      <c r="N29" t="s">
        <v>22</v>
      </c>
      <c r="O29" t="s">
        <v>23</v>
      </c>
      <c r="R29">
        <f t="shared" si="0"/>
        <v>0</v>
      </c>
    </row>
    <row r="30" spans="1:18" hidden="1" x14ac:dyDescent="0.3">
      <c r="A30">
        <v>32</v>
      </c>
      <c r="B30" t="s">
        <v>41</v>
      </c>
      <c r="C30" t="s">
        <v>59</v>
      </c>
      <c r="D30" s="1">
        <v>45458</v>
      </c>
      <c r="E30" t="s">
        <v>74</v>
      </c>
      <c r="F30" t="s">
        <v>75</v>
      </c>
      <c r="G30" t="s">
        <v>59</v>
      </c>
      <c r="H30" t="s">
        <v>19</v>
      </c>
      <c r="I30" t="s">
        <v>20</v>
      </c>
      <c r="J30" t="s">
        <v>59</v>
      </c>
      <c r="K30" t="s">
        <v>82</v>
      </c>
      <c r="M30">
        <v>9</v>
      </c>
      <c r="N30" t="s">
        <v>22</v>
      </c>
      <c r="O30" t="s">
        <v>23</v>
      </c>
      <c r="R30">
        <f t="shared" si="0"/>
        <v>1</v>
      </c>
    </row>
    <row r="31" spans="1:18" hidden="1" x14ac:dyDescent="0.3">
      <c r="A31">
        <v>34</v>
      </c>
      <c r="B31" t="s">
        <v>44</v>
      </c>
      <c r="C31" t="s">
        <v>30</v>
      </c>
      <c r="D31" s="1">
        <v>45459</v>
      </c>
      <c r="E31" t="s">
        <v>66</v>
      </c>
      <c r="F31" t="s">
        <v>67</v>
      </c>
      <c r="G31" t="s">
        <v>30</v>
      </c>
      <c r="H31" t="s">
        <v>19</v>
      </c>
      <c r="I31" t="s">
        <v>20</v>
      </c>
      <c r="J31" t="s">
        <v>44</v>
      </c>
      <c r="K31" t="s">
        <v>83</v>
      </c>
      <c r="L31">
        <v>41</v>
      </c>
      <c r="N31" t="s">
        <v>22</v>
      </c>
      <c r="O31" t="s">
        <v>23</v>
      </c>
      <c r="R31">
        <f t="shared" si="0"/>
        <v>0</v>
      </c>
    </row>
    <row r="32" spans="1:18" hidden="1" x14ac:dyDescent="0.3">
      <c r="A32">
        <v>35</v>
      </c>
      <c r="B32" t="s">
        <v>43</v>
      </c>
      <c r="C32" t="s">
        <v>53</v>
      </c>
      <c r="D32" s="1">
        <v>45459</v>
      </c>
      <c r="E32" t="s">
        <v>84</v>
      </c>
      <c r="F32" t="s">
        <v>85</v>
      </c>
      <c r="G32" t="s">
        <v>53</v>
      </c>
      <c r="H32" t="s">
        <v>19</v>
      </c>
      <c r="I32" t="s">
        <v>20</v>
      </c>
      <c r="J32" t="s">
        <v>53</v>
      </c>
      <c r="K32" t="s">
        <v>54</v>
      </c>
      <c r="M32">
        <v>5</v>
      </c>
      <c r="N32" t="s">
        <v>22</v>
      </c>
      <c r="O32" t="s">
        <v>23</v>
      </c>
      <c r="R32">
        <f t="shared" si="0"/>
        <v>1</v>
      </c>
    </row>
    <row r="33" spans="1:18" hidden="1" x14ac:dyDescent="0.3">
      <c r="A33">
        <v>36</v>
      </c>
      <c r="B33" t="s">
        <v>49</v>
      </c>
      <c r="C33" t="s">
        <v>55</v>
      </c>
      <c r="D33" s="1">
        <v>45459</v>
      </c>
      <c r="E33" t="s">
        <v>71</v>
      </c>
      <c r="F33" t="s">
        <v>72</v>
      </c>
      <c r="G33" t="s">
        <v>55</v>
      </c>
      <c r="H33" t="s">
        <v>19</v>
      </c>
      <c r="I33" t="s">
        <v>20</v>
      </c>
      <c r="J33" t="s">
        <v>55</v>
      </c>
      <c r="K33" t="s">
        <v>86</v>
      </c>
      <c r="M33">
        <v>3</v>
      </c>
      <c r="N33" t="s">
        <v>22</v>
      </c>
      <c r="O33" t="s">
        <v>23</v>
      </c>
      <c r="R33">
        <f t="shared" si="0"/>
        <v>1</v>
      </c>
    </row>
    <row r="34" spans="1:18" hidden="1" x14ac:dyDescent="0.3">
      <c r="A34">
        <v>37</v>
      </c>
      <c r="B34" t="s">
        <v>61</v>
      </c>
      <c r="C34" t="s">
        <v>46</v>
      </c>
      <c r="D34" s="1">
        <v>45460</v>
      </c>
      <c r="E34" t="s">
        <v>77</v>
      </c>
      <c r="F34" t="s">
        <v>78</v>
      </c>
      <c r="G34" t="s">
        <v>46</v>
      </c>
      <c r="H34" t="s">
        <v>19</v>
      </c>
      <c r="I34" t="s">
        <v>20</v>
      </c>
      <c r="J34" t="s">
        <v>61</v>
      </c>
      <c r="K34" t="s">
        <v>87</v>
      </c>
      <c r="L34">
        <v>21</v>
      </c>
      <c r="N34" t="s">
        <v>22</v>
      </c>
      <c r="O34" t="s">
        <v>23</v>
      </c>
      <c r="R34">
        <f t="shared" si="0"/>
        <v>0</v>
      </c>
    </row>
    <row r="35" spans="1:18" hidden="1" x14ac:dyDescent="0.3">
      <c r="A35">
        <v>38</v>
      </c>
      <c r="B35" t="s">
        <v>35</v>
      </c>
      <c r="C35" t="s">
        <v>47</v>
      </c>
      <c r="D35" s="1">
        <v>45460</v>
      </c>
      <c r="E35" t="s">
        <v>84</v>
      </c>
      <c r="F35" t="s">
        <v>85</v>
      </c>
      <c r="G35" t="s">
        <v>47</v>
      </c>
      <c r="H35" t="s">
        <v>19</v>
      </c>
      <c r="I35" t="s">
        <v>20</v>
      </c>
      <c r="J35" t="s">
        <v>35</v>
      </c>
      <c r="K35" t="s">
        <v>88</v>
      </c>
      <c r="L35">
        <v>83</v>
      </c>
      <c r="N35" t="s">
        <v>22</v>
      </c>
      <c r="O35" t="s">
        <v>23</v>
      </c>
      <c r="R35">
        <f t="shared" si="0"/>
        <v>0</v>
      </c>
    </row>
    <row r="36" spans="1:18" hidden="1" x14ac:dyDescent="0.3">
      <c r="A36">
        <v>39</v>
      </c>
      <c r="B36" t="s">
        <v>24</v>
      </c>
      <c r="C36" t="s">
        <v>59</v>
      </c>
      <c r="D36" s="1">
        <v>45460</v>
      </c>
      <c r="E36" t="s">
        <v>74</v>
      </c>
      <c r="F36" t="s">
        <v>75</v>
      </c>
      <c r="G36" t="s">
        <v>59</v>
      </c>
      <c r="H36" t="s">
        <v>19</v>
      </c>
      <c r="I36" t="s">
        <v>20</v>
      </c>
      <c r="J36" t="s">
        <v>59</v>
      </c>
      <c r="K36" t="s">
        <v>89</v>
      </c>
      <c r="M36">
        <v>7</v>
      </c>
      <c r="N36" t="s">
        <v>22</v>
      </c>
      <c r="O36" t="s">
        <v>23</v>
      </c>
      <c r="R36">
        <f t="shared" si="0"/>
        <v>1</v>
      </c>
    </row>
    <row r="37" spans="1:18" hidden="1" x14ac:dyDescent="0.3">
      <c r="A37">
        <v>40</v>
      </c>
      <c r="B37" t="s">
        <v>25</v>
      </c>
      <c r="C37" t="s">
        <v>40</v>
      </c>
      <c r="D37" s="1">
        <v>45461</v>
      </c>
      <c r="E37" t="s">
        <v>84</v>
      </c>
      <c r="F37" t="s">
        <v>85</v>
      </c>
      <c r="G37" t="s">
        <v>40</v>
      </c>
      <c r="H37" t="s">
        <v>19</v>
      </c>
      <c r="I37" t="s">
        <v>20</v>
      </c>
      <c r="J37" t="s">
        <v>25</v>
      </c>
      <c r="K37" t="s">
        <v>90</v>
      </c>
      <c r="L37">
        <v>104</v>
      </c>
      <c r="N37" t="s">
        <v>22</v>
      </c>
      <c r="O37" t="s">
        <v>23</v>
      </c>
      <c r="R37">
        <f t="shared" si="0"/>
        <v>0</v>
      </c>
    </row>
    <row r="38" spans="1:18" hidden="1" x14ac:dyDescent="0.3">
      <c r="A38" s="3">
        <v>41</v>
      </c>
      <c r="B38" s="3" t="s">
        <v>36</v>
      </c>
      <c r="C38" s="3" t="s">
        <v>16</v>
      </c>
      <c r="D38" s="4">
        <v>45462</v>
      </c>
      <c r="E38" s="3" t="s">
        <v>66</v>
      </c>
      <c r="F38" s="3" t="s">
        <v>67</v>
      </c>
      <c r="G38" s="3" t="s">
        <v>16</v>
      </c>
      <c r="H38" s="3" t="s">
        <v>19</v>
      </c>
      <c r="I38" s="3" t="s">
        <v>20</v>
      </c>
      <c r="J38" s="3" t="s">
        <v>36</v>
      </c>
      <c r="K38" s="3" t="s">
        <v>91</v>
      </c>
      <c r="L38" s="3">
        <v>18</v>
      </c>
      <c r="M38" s="3"/>
      <c r="N38" s="3" t="s">
        <v>92</v>
      </c>
      <c r="O38" s="3" t="s">
        <v>23</v>
      </c>
      <c r="R38">
        <f t="shared" si="0"/>
        <v>0</v>
      </c>
    </row>
    <row r="39" spans="1:18" hidden="1" x14ac:dyDescent="0.3">
      <c r="A39" s="3">
        <v>42</v>
      </c>
      <c r="B39" s="3" t="s">
        <v>25</v>
      </c>
      <c r="C39" s="3" t="s">
        <v>44</v>
      </c>
      <c r="D39" s="4">
        <v>45463</v>
      </c>
      <c r="E39" s="3" t="s">
        <v>84</v>
      </c>
      <c r="F39" s="3" t="s">
        <v>85</v>
      </c>
      <c r="G39" s="3" t="s">
        <v>44</v>
      </c>
      <c r="H39" s="3" t="s">
        <v>19</v>
      </c>
      <c r="I39" s="3" t="s">
        <v>20</v>
      </c>
      <c r="J39" s="3" t="s">
        <v>44</v>
      </c>
      <c r="K39" s="3" t="s">
        <v>93</v>
      </c>
      <c r="L39" s="3"/>
      <c r="M39" s="3">
        <v>8</v>
      </c>
      <c r="N39" s="3" t="s">
        <v>92</v>
      </c>
      <c r="O39" s="3" t="s">
        <v>23</v>
      </c>
      <c r="R39">
        <f t="shared" si="0"/>
        <v>1</v>
      </c>
    </row>
    <row r="40" spans="1:18" x14ac:dyDescent="0.3">
      <c r="A40" s="3">
        <v>43</v>
      </c>
      <c r="B40" s="3" t="s">
        <v>50</v>
      </c>
      <c r="C40" s="3" t="s">
        <v>40</v>
      </c>
      <c r="D40" s="4">
        <v>45463</v>
      </c>
      <c r="E40" s="3" t="s">
        <v>31</v>
      </c>
      <c r="F40" s="3" t="s">
        <v>32</v>
      </c>
      <c r="G40" s="3" t="s">
        <v>50</v>
      </c>
      <c r="H40" s="3" t="s">
        <v>45</v>
      </c>
      <c r="I40" s="3" t="s">
        <v>20</v>
      </c>
      <c r="J40" s="3" t="s">
        <v>50</v>
      </c>
      <c r="K40" s="3" t="s">
        <v>94</v>
      </c>
      <c r="L40" s="3">
        <v>47</v>
      </c>
      <c r="M40" s="3"/>
      <c r="N40" s="3" t="s">
        <v>92</v>
      </c>
      <c r="O40" s="3" t="s">
        <v>23</v>
      </c>
      <c r="R40">
        <f t="shared" si="0"/>
        <v>1</v>
      </c>
    </row>
    <row r="41" spans="1:18" hidden="1" x14ac:dyDescent="0.3">
      <c r="A41" s="3">
        <v>44</v>
      </c>
      <c r="B41" s="3" t="s">
        <v>61</v>
      </c>
      <c r="C41" s="3" t="s">
        <v>53</v>
      </c>
      <c r="D41" s="4">
        <v>45464</v>
      </c>
      <c r="E41" s="3" t="s">
        <v>66</v>
      </c>
      <c r="F41" s="3" t="s">
        <v>67</v>
      </c>
      <c r="G41" s="3" t="s">
        <v>53</v>
      </c>
      <c r="H41" s="3" t="s">
        <v>19</v>
      </c>
      <c r="I41" s="3" t="s">
        <v>20</v>
      </c>
      <c r="J41" s="3" t="s">
        <v>53</v>
      </c>
      <c r="K41" s="3" t="s">
        <v>95</v>
      </c>
      <c r="L41" s="3">
        <v>28</v>
      </c>
      <c r="M41" s="3"/>
      <c r="N41" s="3" t="s">
        <v>92</v>
      </c>
      <c r="O41" s="3" t="s">
        <v>23</v>
      </c>
      <c r="R41">
        <f t="shared" si="0"/>
        <v>1</v>
      </c>
    </row>
    <row r="42" spans="1:18" hidden="1" x14ac:dyDescent="0.3">
      <c r="A42" s="3">
        <v>45</v>
      </c>
      <c r="B42" s="3" t="s">
        <v>36</v>
      </c>
      <c r="C42" s="3" t="s">
        <v>44</v>
      </c>
      <c r="D42" s="4">
        <v>45464</v>
      </c>
      <c r="E42" s="3" t="s">
        <v>84</v>
      </c>
      <c r="F42" s="3" t="s">
        <v>85</v>
      </c>
      <c r="G42" s="3" t="s">
        <v>44</v>
      </c>
      <c r="H42" s="3" t="s">
        <v>19</v>
      </c>
      <c r="I42" s="3" t="s">
        <v>20</v>
      </c>
      <c r="J42" s="3" t="s">
        <v>36</v>
      </c>
      <c r="K42" s="3" t="s">
        <v>91</v>
      </c>
      <c r="L42" s="3">
        <v>7</v>
      </c>
      <c r="M42" s="3"/>
      <c r="N42" s="3" t="s">
        <v>92</v>
      </c>
      <c r="O42" s="3" t="s">
        <v>23</v>
      </c>
      <c r="R42">
        <f t="shared" si="0"/>
        <v>0</v>
      </c>
    </row>
    <row r="43" spans="1:18" hidden="1" x14ac:dyDescent="0.3">
      <c r="A43" s="3">
        <v>46</v>
      </c>
      <c r="B43" s="3" t="s">
        <v>16</v>
      </c>
      <c r="C43" s="3" t="s">
        <v>25</v>
      </c>
      <c r="D43" s="4">
        <v>45465</v>
      </c>
      <c r="E43" s="3" t="s">
        <v>31</v>
      </c>
      <c r="F43" s="3" t="s">
        <v>32</v>
      </c>
      <c r="G43" s="3" t="s">
        <v>25</v>
      </c>
      <c r="H43" s="3" t="s">
        <v>19</v>
      </c>
      <c r="I43" s="3" t="s">
        <v>20</v>
      </c>
      <c r="J43" s="3" t="s">
        <v>25</v>
      </c>
      <c r="K43" s="3" t="s">
        <v>28</v>
      </c>
      <c r="L43" s="3"/>
      <c r="M43" s="3">
        <v>9</v>
      </c>
      <c r="N43" s="3" t="s">
        <v>92</v>
      </c>
      <c r="O43" s="3" t="s">
        <v>23</v>
      </c>
      <c r="R43">
        <f t="shared" si="0"/>
        <v>1</v>
      </c>
    </row>
    <row r="44" spans="1:18" x14ac:dyDescent="0.3">
      <c r="A44" s="3">
        <v>47</v>
      </c>
      <c r="B44" s="3" t="s">
        <v>50</v>
      </c>
      <c r="C44" s="3" t="s">
        <v>61</v>
      </c>
      <c r="D44" s="4">
        <v>45465</v>
      </c>
      <c r="E44" s="3" t="s">
        <v>66</v>
      </c>
      <c r="F44" s="3" t="s">
        <v>67</v>
      </c>
      <c r="G44" s="3" t="s">
        <v>61</v>
      </c>
      <c r="H44" s="3" t="s">
        <v>19</v>
      </c>
      <c r="I44" s="3" t="s">
        <v>20</v>
      </c>
      <c r="J44" s="3" t="s">
        <v>50</v>
      </c>
      <c r="K44" s="3" t="s">
        <v>96</v>
      </c>
      <c r="L44" s="3">
        <v>50</v>
      </c>
      <c r="M44" s="3"/>
      <c r="N44" s="3" t="s">
        <v>92</v>
      </c>
      <c r="O44" s="3" t="s">
        <v>23</v>
      </c>
      <c r="R44">
        <f t="shared" si="0"/>
        <v>0</v>
      </c>
    </row>
    <row r="45" spans="1:18" hidden="1" x14ac:dyDescent="0.3">
      <c r="A45" s="3">
        <v>48</v>
      </c>
      <c r="B45" s="3" t="s">
        <v>40</v>
      </c>
      <c r="C45" s="3" t="s">
        <v>53</v>
      </c>
      <c r="D45" s="4">
        <v>45466</v>
      </c>
      <c r="E45" s="3" t="s">
        <v>77</v>
      </c>
      <c r="F45" s="3" t="s">
        <v>78</v>
      </c>
      <c r="G45" s="3" t="s">
        <v>53</v>
      </c>
      <c r="H45" s="3" t="s">
        <v>19</v>
      </c>
      <c r="I45" s="3" t="s">
        <v>20</v>
      </c>
      <c r="J45" s="3" t="s">
        <v>40</v>
      </c>
      <c r="K45" s="3" t="s">
        <v>97</v>
      </c>
      <c r="L45" s="3">
        <v>21</v>
      </c>
      <c r="M45" s="3"/>
      <c r="N45" s="3" t="s">
        <v>92</v>
      </c>
      <c r="O45" s="3" t="s">
        <v>23</v>
      </c>
      <c r="R45">
        <f t="shared" si="0"/>
        <v>0</v>
      </c>
    </row>
    <row r="46" spans="1:18" hidden="1" x14ac:dyDescent="0.3">
      <c r="A46" s="3">
        <v>49</v>
      </c>
      <c r="B46" s="3" t="s">
        <v>16</v>
      </c>
      <c r="C46" s="3" t="s">
        <v>44</v>
      </c>
      <c r="D46" s="4">
        <v>45466</v>
      </c>
      <c r="E46" s="3" t="s">
        <v>31</v>
      </c>
      <c r="F46" s="3" t="s">
        <v>32</v>
      </c>
      <c r="G46" s="3" t="s">
        <v>44</v>
      </c>
      <c r="H46" s="3" t="s">
        <v>19</v>
      </c>
      <c r="I46" s="3" t="s">
        <v>20</v>
      </c>
      <c r="J46" s="3" t="s">
        <v>44</v>
      </c>
      <c r="K46" s="3" t="s">
        <v>80</v>
      </c>
      <c r="L46" s="3"/>
      <c r="M46" s="3">
        <v>10</v>
      </c>
      <c r="N46" s="3" t="s">
        <v>92</v>
      </c>
      <c r="O46" s="3" t="s">
        <v>23</v>
      </c>
      <c r="R46">
        <f t="shared" si="0"/>
        <v>1</v>
      </c>
    </row>
    <row r="47" spans="1:18" hidden="1" x14ac:dyDescent="0.3">
      <c r="A47" s="3">
        <v>50</v>
      </c>
      <c r="B47" s="3" t="s">
        <v>25</v>
      </c>
      <c r="C47" s="3" t="s">
        <v>36</v>
      </c>
      <c r="D47" s="4">
        <v>45467</v>
      </c>
      <c r="E47" s="3" t="s">
        <v>66</v>
      </c>
      <c r="F47" s="3" t="s">
        <v>67</v>
      </c>
      <c r="G47" s="3" t="s">
        <v>36</v>
      </c>
      <c r="H47" s="3" t="s">
        <v>19</v>
      </c>
      <c r="I47" s="3" t="s">
        <v>20</v>
      </c>
      <c r="J47" s="3" t="s">
        <v>36</v>
      </c>
      <c r="K47" s="3" t="s">
        <v>81</v>
      </c>
      <c r="L47" s="3"/>
      <c r="M47" s="3">
        <v>3</v>
      </c>
      <c r="N47" s="3" t="s">
        <v>92</v>
      </c>
      <c r="O47" s="3" t="s">
        <v>23</v>
      </c>
      <c r="R47">
        <f t="shared" si="0"/>
        <v>1</v>
      </c>
    </row>
    <row r="48" spans="1:18" x14ac:dyDescent="0.3">
      <c r="A48" s="3">
        <v>51</v>
      </c>
      <c r="B48" s="3" t="s">
        <v>50</v>
      </c>
      <c r="C48" s="3" t="s">
        <v>53</v>
      </c>
      <c r="D48" s="4">
        <v>45467</v>
      </c>
      <c r="E48" s="3" t="s">
        <v>84</v>
      </c>
      <c r="F48" s="3" t="s">
        <v>85</v>
      </c>
      <c r="G48" s="3" t="s">
        <v>53</v>
      </c>
      <c r="H48" s="3" t="s">
        <v>19</v>
      </c>
      <c r="I48" s="3" t="s">
        <v>20</v>
      </c>
      <c r="J48" s="3" t="s">
        <v>50</v>
      </c>
      <c r="K48" s="3" t="s">
        <v>98</v>
      </c>
      <c r="L48" s="3">
        <v>24</v>
      </c>
      <c r="M48" s="3"/>
      <c r="N48" s="3" t="s">
        <v>92</v>
      </c>
      <c r="O48" s="3" t="s">
        <v>23</v>
      </c>
      <c r="R48">
        <f t="shared" si="0"/>
        <v>0</v>
      </c>
    </row>
    <row r="49" spans="1:18" hidden="1" x14ac:dyDescent="0.3">
      <c r="A49" s="3">
        <v>52</v>
      </c>
      <c r="B49" s="3" t="s">
        <v>40</v>
      </c>
      <c r="C49" s="3" t="s">
        <v>61</v>
      </c>
      <c r="D49" s="4">
        <v>45468</v>
      </c>
      <c r="E49" s="3" t="s">
        <v>77</v>
      </c>
      <c r="F49" s="3" t="s">
        <v>78</v>
      </c>
      <c r="G49" s="3" t="s">
        <v>40</v>
      </c>
      <c r="H49" s="3" t="s">
        <v>45</v>
      </c>
      <c r="I49" s="3" t="s">
        <v>20</v>
      </c>
      <c r="J49" s="3" t="s">
        <v>40</v>
      </c>
      <c r="K49" s="3" t="s">
        <v>99</v>
      </c>
      <c r="L49" s="3">
        <v>8</v>
      </c>
      <c r="M49" s="3"/>
      <c r="N49" s="3" t="s">
        <v>92</v>
      </c>
      <c r="O49" s="3" t="s">
        <v>23</v>
      </c>
      <c r="R49">
        <f t="shared" si="0"/>
        <v>1</v>
      </c>
    </row>
    <row r="50" spans="1:18" hidden="1" x14ac:dyDescent="0.3">
      <c r="A50" s="3">
        <v>53</v>
      </c>
      <c r="B50" s="3" t="s">
        <v>40</v>
      </c>
      <c r="C50" s="3" t="s">
        <v>36</v>
      </c>
      <c r="D50" s="4">
        <v>45470</v>
      </c>
      <c r="E50" s="3" t="s">
        <v>74</v>
      </c>
      <c r="F50" s="3" t="s">
        <v>75</v>
      </c>
      <c r="G50" s="3" t="s">
        <v>40</v>
      </c>
      <c r="H50" s="3" t="s">
        <v>45</v>
      </c>
      <c r="I50" s="3" t="s">
        <v>20</v>
      </c>
      <c r="J50" s="3" t="s">
        <v>36</v>
      </c>
      <c r="K50" s="3" t="s">
        <v>100</v>
      </c>
      <c r="L50" s="3"/>
      <c r="M50" s="3">
        <v>9</v>
      </c>
      <c r="N50" s="3" t="s">
        <v>101</v>
      </c>
      <c r="O50" s="3" t="s">
        <v>23</v>
      </c>
      <c r="R50">
        <f t="shared" si="0"/>
        <v>0</v>
      </c>
    </row>
    <row r="51" spans="1:18" x14ac:dyDescent="0.3">
      <c r="A51" s="3">
        <v>54</v>
      </c>
      <c r="B51" s="3" t="s">
        <v>50</v>
      </c>
      <c r="C51" s="3" t="s">
        <v>44</v>
      </c>
      <c r="D51" s="4">
        <v>45470</v>
      </c>
      <c r="E51" s="3" t="s">
        <v>26</v>
      </c>
      <c r="F51" s="3" t="s">
        <v>27</v>
      </c>
      <c r="G51" s="3" t="s">
        <v>44</v>
      </c>
      <c r="H51" s="3" t="s">
        <v>19</v>
      </c>
      <c r="I51" s="3" t="s">
        <v>20</v>
      </c>
      <c r="J51" s="3" t="s">
        <v>50</v>
      </c>
      <c r="K51" s="3" t="s">
        <v>102</v>
      </c>
      <c r="L51" s="3">
        <v>68</v>
      </c>
      <c r="M51" s="3"/>
      <c r="N51" s="3" t="s">
        <v>101</v>
      </c>
      <c r="O51" s="3" t="s">
        <v>23</v>
      </c>
      <c r="R51">
        <f t="shared" si="0"/>
        <v>0</v>
      </c>
    </row>
    <row r="52" spans="1:18" x14ac:dyDescent="0.3">
      <c r="A52" s="3">
        <v>55</v>
      </c>
      <c r="B52" s="3" t="s">
        <v>50</v>
      </c>
      <c r="C52" s="3" t="s">
        <v>36</v>
      </c>
      <c r="D52" s="4">
        <v>45472</v>
      </c>
      <c r="E52" s="3" t="s">
        <v>31</v>
      </c>
      <c r="F52" s="3" t="s">
        <v>32</v>
      </c>
      <c r="G52" s="3" t="s">
        <v>50</v>
      </c>
      <c r="H52" s="3" t="s">
        <v>45</v>
      </c>
      <c r="I52" s="3" t="s">
        <v>20</v>
      </c>
      <c r="J52" s="3" t="s">
        <v>50</v>
      </c>
      <c r="K52" s="3" t="s">
        <v>103</v>
      </c>
      <c r="L52" s="3">
        <v>7</v>
      </c>
      <c r="M52" s="3"/>
      <c r="N52" s="3" t="s">
        <v>104</v>
      </c>
      <c r="O52" s="3" t="s">
        <v>23</v>
      </c>
      <c r="R52">
        <f t="shared" si="0"/>
        <v>1</v>
      </c>
    </row>
    <row r="62" spans="1:18" x14ac:dyDescent="0.3">
      <c r="I62">
        <f>AVERAGE(6,47,50,24,68,7)</f>
        <v>33.666666666666664</v>
      </c>
    </row>
  </sheetData>
  <autoFilter ref="A1:O52" xr:uid="{8EE79E6B-722D-42D8-BD0C-5CBA06D519AB}">
    <filterColumn colId="9">
      <filters>
        <filter val="Ind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3C36-8314-40BD-94F3-23B6BBD89EE0}">
  <dimension ref="A3:C14"/>
  <sheetViews>
    <sheetView workbookViewId="0">
      <selection activeCell="C8" sqref="C8"/>
    </sheetView>
  </sheetViews>
  <sheetFormatPr defaultRowHeight="14.4" x14ac:dyDescent="0.3"/>
  <cols>
    <col min="1" max="1" width="47.5546875" bestFit="1" customWidth="1"/>
    <col min="2" max="2" width="23.5546875" bestFit="1" customWidth="1"/>
    <col min="3" max="10" width="48.33203125" bestFit="1" customWidth="1"/>
    <col min="11" max="11" width="11.33203125" bestFit="1" customWidth="1"/>
  </cols>
  <sheetData>
    <row r="3" spans="1:3" x14ac:dyDescent="0.3">
      <c r="A3" s="5" t="s">
        <v>105</v>
      </c>
      <c r="B3" t="s">
        <v>116</v>
      </c>
      <c r="C3">
        <f>COUNT(B4:B12)</f>
        <v>9</v>
      </c>
    </row>
    <row r="4" spans="1:3" x14ac:dyDescent="0.3">
      <c r="A4" s="6" t="s">
        <v>77</v>
      </c>
      <c r="B4">
        <v>5</v>
      </c>
    </row>
    <row r="5" spans="1:3" x14ac:dyDescent="0.3">
      <c r="A5" s="6" t="s">
        <v>74</v>
      </c>
      <c r="B5">
        <v>5</v>
      </c>
    </row>
    <row r="6" spans="1:3" x14ac:dyDescent="0.3">
      <c r="A6" s="6" t="s">
        <v>71</v>
      </c>
      <c r="B6">
        <v>1</v>
      </c>
    </row>
    <row r="7" spans="1:3" x14ac:dyDescent="0.3">
      <c r="A7" s="6" t="s">
        <v>84</v>
      </c>
      <c r="B7">
        <v>6</v>
      </c>
    </row>
    <row r="8" spans="1:3" x14ac:dyDescent="0.3">
      <c r="A8" s="6" t="s">
        <v>17</v>
      </c>
      <c r="B8">
        <v>4</v>
      </c>
    </row>
    <row r="9" spans="1:3" x14ac:dyDescent="0.3">
      <c r="A9" s="6" t="s">
        <v>31</v>
      </c>
      <c r="B9">
        <v>8</v>
      </c>
    </row>
    <row r="10" spans="1:3" x14ac:dyDescent="0.3">
      <c r="A10" s="6" t="s">
        <v>37</v>
      </c>
      <c r="B10">
        <v>8</v>
      </c>
    </row>
    <row r="11" spans="1:3" x14ac:dyDescent="0.3">
      <c r="A11" s="6" t="s">
        <v>26</v>
      </c>
      <c r="B11">
        <v>6</v>
      </c>
    </row>
    <row r="12" spans="1:3" x14ac:dyDescent="0.3">
      <c r="A12" s="6" t="s">
        <v>66</v>
      </c>
      <c r="B12">
        <v>8</v>
      </c>
    </row>
    <row r="13" spans="1:3" x14ac:dyDescent="0.3">
      <c r="A13" s="6" t="s">
        <v>106</v>
      </c>
    </row>
    <row r="14" spans="1:3" x14ac:dyDescent="0.3">
      <c r="A14" s="6" t="s">
        <v>107</v>
      </c>
      <c r="B14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8A69-7769-4221-B443-C92B18B00850}">
  <dimension ref="A3:O25"/>
  <sheetViews>
    <sheetView workbookViewId="0">
      <selection activeCell="K6" sqref="K6:K25"/>
    </sheetView>
  </sheetViews>
  <sheetFormatPr defaultRowHeight="14.4" x14ac:dyDescent="0.3"/>
  <cols>
    <col min="1" max="1" width="31" bestFit="1" customWidth="1"/>
    <col min="2" max="2" width="22.5546875" bestFit="1" customWidth="1"/>
    <col min="3" max="3" width="22.5546875" customWidth="1"/>
    <col min="5" max="5" width="12.44140625" bestFit="1" customWidth="1"/>
  </cols>
  <sheetData>
    <row r="3" spans="1:15" x14ac:dyDescent="0.3">
      <c r="A3" s="5" t="s">
        <v>105</v>
      </c>
      <c r="B3" t="s">
        <v>108</v>
      </c>
      <c r="C3" t="s">
        <v>124</v>
      </c>
      <c r="D3" t="s">
        <v>117</v>
      </c>
      <c r="F3" t="s">
        <v>122</v>
      </c>
    </row>
    <row r="4" spans="1:15" x14ac:dyDescent="0.3">
      <c r="A4" s="6" t="s">
        <v>36</v>
      </c>
      <c r="B4">
        <v>8</v>
      </c>
      <c r="C4">
        <v>8</v>
      </c>
      <c r="D4" cm="1">
        <f t="array" ref="D4:D19">VLOOKUP(A4:A19,K6:O25,5,FALSE)</f>
        <v>9</v>
      </c>
      <c r="E4" s="6" t="s">
        <v>36</v>
      </c>
      <c r="F4" s="13">
        <f>(C4/D4)</f>
        <v>0.88888888888888884</v>
      </c>
    </row>
    <row r="5" spans="1:15" x14ac:dyDescent="0.3">
      <c r="A5" s="6" t="s">
        <v>50</v>
      </c>
      <c r="B5">
        <v>8</v>
      </c>
      <c r="C5">
        <v>8</v>
      </c>
      <c r="D5">
        <v>8</v>
      </c>
      <c r="E5" s="6" t="s">
        <v>50</v>
      </c>
      <c r="F5" s="13">
        <f t="shared" ref="F5:F19" si="0">(C5/D5)</f>
        <v>1</v>
      </c>
      <c r="K5" t="s">
        <v>119</v>
      </c>
      <c r="M5" t="s">
        <v>119</v>
      </c>
      <c r="N5" t="s">
        <v>120</v>
      </c>
      <c r="O5" t="s">
        <v>121</v>
      </c>
    </row>
    <row r="6" spans="1:15" x14ac:dyDescent="0.3">
      <c r="A6" s="6" t="s">
        <v>25</v>
      </c>
      <c r="B6">
        <v>5</v>
      </c>
      <c r="C6">
        <v>5</v>
      </c>
      <c r="D6">
        <v>7</v>
      </c>
      <c r="E6" s="6" t="s">
        <v>25</v>
      </c>
      <c r="F6" s="13">
        <f t="shared" si="0"/>
        <v>0.7142857142857143</v>
      </c>
      <c r="K6" s="6" t="s">
        <v>40</v>
      </c>
      <c r="M6">
        <v>5</v>
      </c>
      <c r="N6">
        <v>3</v>
      </c>
      <c r="O6">
        <f t="shared" ref="O6:O25" si="1">SUM(M6,N6)</f>
        <v>8</v>
      </c>
    </row>
    <row r="7" spans="1:15" x14ac:dyDescent="0.3">
      <c r="A7" s="6" t="s">
        <v>53</v>
      </c>
      <c r="B7">
        <v>5</v>
      </c>
      <c r="C7">
        <v>5</v>
      </c>
      <c r="D7">
        <v>7</v>
      </c>
      <c r="E7" s="6" t="s">
        <v>53</v>
      </c>
      <c r="F7" s="13">
        <f t="shared" si="0"/>
        <v>0.7142857142857143</v>
      </c>
      <c r="K7" s="6" t="s">
        <v>53</v>
      </c>
      <c r="M7">
        <v>2</v>
      </c>
      <c r="N7">
        <v>5</v>
      </c>
      <c r="O7">
        <f t="shared" si="1"/>
        <v>7</v>
      </c>
    </row>
    <row r="8" spans="1:15" x14ac:dyDescent="0.3">
      <c r="A8" s="6" t="s">
        <v>40</v>
      </c>
      <c r="B8">
        <v>5</v>
      </c>
      <c r="C8">
        <v>5</v>
      </c>
      <c r="D8">
        <v>8</v>
      </c>
      <c r="E8" s="6" t="s">
        <v>40</v>
      </c>
      <c r="F8" s="13">
        <f t="shared" si="0"/>
        <v>0.625</v>
      </c>
      <c r="K8" s="6" t="s">
        <v>61</v>
      </c>
      <c r="M8">
        <v>3</v>
      </c>
      <c r="N8">
        <v>4</v>
      </c>
      <c r="O8">
        <f t="shared" si="1"/>
        <v>7</v>
      </c>
    </row>
    <row r="9" spans="1:15" x14ac:dyDescent="0.3">
      <c r="A9" s="6" t="s">
        <v>44</v>
      </c>
      <c r="B9">
        <v>4</v>
      </c>
      <c r="C9">
        <v>4</v>
      </c>
      <c r="D9">
        <v>7</v>
      </c>
      <c r="E9" s="6" t="s">
        <v>44</v>
      </c>
      <c r="F9" s="13">
        <f t="shared" si="0"/>
        <v>0.5714285714285714</v>
      </c>
      <c r="K9" s="6" t="s">
        <v>15</v>
      </c>
      <c r="M9">
        <v>3</v>
      </c>
      <c r="N9">
        <v>0</v>
      </c>
      <c r="O9">
        <f t="shared" si="1"/>
        <v>3</v>
      </c>
    </row>
    <row r="10" spans="1:15" x14ac:dyDescent="0.3">
      <c r="A10" s="6" t="s">
        <v>61</v>
      </c>
      <c r="B10">
        <v>3</v>
      </c>
      <c r="C10">
        <v>3</v>
      </c>
      <c r="D10">
        <v>7</v>
      </c>
      <c r="E10" s="6" t="s">
        <v>61</v>
      </c>
      <c r="F10" s="13">
        <f t="shared" si="0"/>
        <v>0.42857142857142855</v>
      </c>
      <c r="K10" s="6" t="s">
        <v>44</v>
      </c>
      <c r="M10">
        <v>1</v>
      </c>
      <c r="N10">
        <v>6</v>
      </c>
      <c r="O10">
        <f t="shared" si="1"/>
        <v>7</v>
      </c>
    </row>
    <row r="11" spans="1:15" x14ac:dyDescent="0.3">
      <c r="A11" s="6" t="s">
        <v>16</v>
      </c>
      <c r="B11">
        <v>2</v>
      </c>
      <c r="C11">
        <v>2</v>
      </c>
      <c r="D11">
        <v>6</v>
      </c>
      <c r="E11" s="6" t="s">
        <v>16</v>
      </c>
      <c r="F11" s="13">
        <f t="shared" si="0"/>
        <v>0.33333333333333331</v>
      </c>
      <c r="K11" s="6" t="s">
        <v>50</v>
      </c>
      <c r="M11">
        <v>6</v>
      </c>
      <c r="N11">
        <v>2</v>
      </c>
      <c r="O11">
        <f t="shared" si="1"/>
        <v>8</v>
      </c>
    </row>
    <row r="12" spans="1:15" x14ac:dyDescent="0.3">
      <c r="A12" s="6" t="s">
        <v>55</v>
      </c>
      <c r="B12">
        <v>2</v>
      </c>
      <c r="C12">
        <v>2</v>
      </c>
      <c r="D12">
        <v>4</v>
      </c>
      <c r="E12" s="6" t="s">
        <v>55</v>
      </c>
      <c r="F12" s="13">
        <f t="shared" si="0"/>
        <v>0.5</v>
      </c>
      <c r="K12" s="6" t="s">
        <v>49</v>
      </c>
      <c r="M12">
        <v>2</v>
      </c>
      <c r="N12">
        <v>1</v>
      </c>
      <c r="O12">
        <f t="shared" si="1"/>
        <v>3</v>
      </c>
    </row>
    <row r="13" spans="1:15" x14ac:dyDescent="0.3">
      <c r="A13" s="6" t="s">
        <v>43</v>
      </c>
      <c r="B13">
        <v>2</v>
      </c>
      <c r="C13">
        <v>2</v>
      </c>
      <c r="D13">
        <v>3</v>
      </c>
      <c r="E13" s="6" t="s">
        <v>43</v>
      </c>
      <c r="F13" s="13">
        <f t="shared" si="0"/>
        <v>0.66666666666666663</v>
      </c>
      <c r="K13" s="6" t="s">
        <v>30</v>
      </c>
      <c r="M13">
        <v>2</v>
      </c>
      <c r="N13">
        <v>2</v>
      </c>
      <c r="O13">
        <f t="shared" si="1"/>
        <v>4</v>
      </c>
    </row>
    <row r="14" spans="1:15" x14ac:dyDescent="0.3">
      <c r="A14" s="6" t="s">
        <v>59</v>
      </c>
      <c r="B14">
        <v>2</v>
      </c>
      <c r="C14">
        <v>2</v>
      </c>
      <c r="D14">
        <v>4</v>
      </c>
      <c r="E14" s="6" t="s">
        <v>59</v>
      </c>
      <c r="F14" s="13">
        <f t="shared" si="0"/>
        <v>0.5</v>
      </c>
      <c r="K14" s="6" t="s">
        <v>46</v>
      </c>
      <c r="M14">
        <v>1</v>
      </c>
      <c r="N14">
        <v>2</v>
      </c>
      <c r="O14">
        <f t="shared" si="1"/>
        <v>3</v>
      </c>
    </row>
    <row r="15" spans="1:15" x14ac:dyDescent="0.3">
      <c r="A15" s="6" t="s">
        <v>30</v>
      </c>
      <c r="B15">
        <v>1</v>
      </c>
      <c r="C15">
        <v>1</v>
      </c>
      <c r="D15">
        <v>4</v>
      </c>
      <c r="E15" s="6" t="s">
        <v>30</v>
      </c>
      <c r="F15" s="13">
        <f t="shared" si="0"/>
        <v>0.25</v>
      </c>
      <c r="K15" s="6" t="s">
        <v>47</v>
      </c>
      <c r="M15">
        <v>1</v>
      </c>
      <c r="N15">
        <v>3</v>
      </c>
      <c r="O15">
        <f t="shared" si="1"/>
        <v>4</v>
      </c>
    </row>
    <row r="16" spans="1:15" x14ac:dyDescent="0.3">
      <c r="A16" s="6" t="s">
        <v>15</v>
      </c>
      <c r="B16">
        <v>1</v>
      </c>
      <c r="C16">
        <v>1</v>
      </c>
      <c r="D16">
        <v>3</v>
      </c>
      <c r="E16" s="6" t="s">
        <v>15</v>
      </c>
      <c r="F16" s="13">
        <f t="shared" si="0"/>
        <v>0.33333333333333331</v>
      </c>
      <c r="K16" s="10" t="s">
        <v>59</v>
      </c>
      <c r="L16" s="10"/>
      <c r="M16">
        <v>0</v>
      </c>
      <c r="N16">
        <v>4</v>
      </c>
      <c r="O16">
        <f t="shared" si="1"/>
        <v>4</v>
      </c>
    </row>
    <row r="17" spans="1:15" x14ac:dyDescent="0.3">
      <c r="A17" s="6" t="s">
        <v>47</v>
      </c>
      <c r="B17">
        <v>1</v>
      </c>
      <c r="C17">
        <v>1</v>
      </c>
      <c r="D17">
        <v>4</v>
      </c>
      <c r="E17" s="6" t="s">
        <v>47</v>
      </c>
      <c r="F17" s="13">
        <f t="shared" si="0"/>
        <v>0.25</v>
      </c>
      <c r="K17" s="6" t="s">
        <v>29</v>
      </c>
      <c r="M17">
        <v>3</v>
      </c>
      <c r="N17">
        <v>1</v>
      </c>
      <c r="O17">
        <f t="shared" si="1"/>
        <v>4</v>
      </c>
    </row>
    <row r="18" spans="1:15" x14ac:dyDescent="0.3">
      <c r="A18" s="6" t="s">
        <v>35</v>
      </c>
      <c r="B18">
        <v>1</v>
      </c>
      <c r="C18">
        <v>1</v>
      </c>
      <c r="D18">
        <v>3</v>
      </c>
      <c r="E18" s="6" t="s">
        <v>35</v>
      </c>
      <c r="F18" s="13">
        <f t="shared" si="0"/>
        <v>0.33333333333333331</v>
      </c>
      <c r="K18" s="6" t="s">
        <v>55</v>
      </c>
      <c r="M18">
        <v>1</v>
      </c>
      <c r="N18">
        <v>3</v>
      </c>
      <c r="O18">
        <f t="shared" si="1"/>
        <v>4</v>
      </c>
    </row>
    <row r="19" spans="1:15" x14ac:dyDescent="0.3">
      <c r="A19" s="6" t="s">
        <v>41</v>
      </c>
      <c r="B19">
        <v>1</v>
      </c>
      <c r="C19">
        <v>1</v>
      </c>
      <c r="D19">
        <v>4</v>
      </c>
      <c r="E19" s="6" t="s">
        <v>41</v>
      </c>
      <c r="F19" s="13">
        <f t="shared" si="0"/>
        <v>0.25</v>
      </c>
      <c r="K19" s="6" t="s">
        <v>24</v>
      </c>
      <c r="M19">
        <v>4</v>
      </c>
      <c r="N19">
        <v>0</v>
      </c>
      <c r="O19">
        <f t="shared" si="1"/>
        <v>4</v>
      </c>
    </row>
    <row r="20" spans="1:15" x14ac:dyDescent="0.3">
      <c r="A20" s="6" t="s">
        <v>106</v>
      </c>
      <c r="K20" s="6" t="s">
        <v>43</v>
      </c>
      <c r="M20">
        <v>1</v>
      </c>
      <c r="N20">
        <v>2</v>
      </c>
      <c r="O20">
        <f t="shared" si="1"/>
        <v>3</v>
      </c>
    </row>
    <row r="21" spans="1:15" x14ac:dyDescent="0.3">
      <c r="A21" s="6" t="s">
        <v>107</v>
      </c>
      <c r="B21">
        <v>51</v>
      </c>
      <c r="K21" s="6" t="s">
        <v>36</v>
      </c>
      <c r="M21">
        <v>4</v>
      </c>
      <c r="N21">
        <v>5</v>
      </c>
      <c r="O21">
        <f t="shared" si="1"/>
        <v>9</v>
      </c>
    </row>
    <row r="22" spans="1:15" x14ac:dyDescent="0.3">
      <c r="K22" s="6" t="s">
        <v>35</v>
      </c>
      <c r="M22">
        <v>3</v>
      </c>
      <c r="N22">
        <v>0</v>
      </c>
      <c r="O22">
        <f t="shared" si="1"/>
        <v>3</v>
      </c>
    </row>
    <row r="23" spans="1:15" x14ac:dyDescent="0.3">
      <c r="K23" s="6" t="s">
        <v>41</v>
      </c>
      <c r="M23">
        <v>1</v>
      </c>
      <c r="N23">
        <v>3</v>
      </c>
      <c r="O23">
        <f t="shared" si="1"/>
        <v>4</v>
      </c>
    </row>
    <row r="24" spans="1:15" x14ac:dyDescent="0.3">
      <c r="A24" s="6" t="s">
        <v>109</v>
      </c>
      <c r="B24" t="s">
        <v>110</v>
      </c>
      <c r="K24" s="6" t="s">
        <v>16</v>
      </c>
      <c r="M24">
        <v>3</v>
      </c>
      <c r="N24">
        <v>3</v>
      </c>
      <c r="O24">
        <f t="shared" si="1"/>
        <v>6</v>
      </c>
    </row>
    <row r="25" spans="1:15" x14ac:dyDescent="0.3">
      <c r="K25" s="11" t="s">
        <v>25</v>
      </c>
      <c r="L25" s="12"/>
      <c r="M25">
        <v>5</v>
      </c>
      <c r="N25">
        <v>2</v>
      </c>
      <c r="O25">
        <f t="shared" si="1"/>
        <v>7</v>
      </c>
    </row>
  </sheetData>
  <autoFilter ref="K5:O5" xr:uid="{340F8A69-7769-4221-B443-C92B18B00850}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3A9C-4F37-4C1B-9385-C339F40B0573}">
  <dimension ref="A3:L56"/>
  <sheetViews>
    <sheetView workbookViewId="0">
      <selection activeCell="I57" sqref="I57"/>
    </sheetView>
  </sheetViews>
  <sheetFormatPr defaultRowHeight="14.4" x14ac:dyDescent="0.3"/>
  <cols>
    <col min="1" max="1" width="20" bestFit="1" customWidth="1"/>
    <col min="2" max="2" width="22.5546875" bestFit="1" customWidth="1"/>
  </cols>
  <sheetData>
    <row r="3" spans="1:12" x14ac:dyDescent="0.3">
      <c r="A3" s="5" t="s">
        <v>105</v>
      </c>
      <c r="B3" t="s">
        <v>111</v>
      </c>
      <c r="G3" t="s">
        <v>19</v>
      </c>
      <c r="I3">
        <f>IF(G3="bowl",1,0)</f>
        <v>1</v>
      </c>
      <c r="L3">
        <f>COUNT(I3:I53)</f>
        <v>51</v>
      </c>
    </row>
    <row r="4" spans="1:12" x14ac:dyDescent="0.3">
      <c r="A4" s="6" t="s">
        <v>39</v>
      </c>
      <c r="B4">
        <v>1</v>
      </c>
      <c r="G4" t="s">
        <v>19</v>
      </c>
      <c r="I4">
        <f t="shared" ref="I4:I53" si="0">IF(G4="bowl",1,0)</f>
        <v>1</v>
      </c>
    </row>
    <row r="5" spans="1:12" x14ac:dyDescent="0.3">
      <c r="A5" s="6" t="s">
        <v>64</v>
      </c>
      <c r="B5">
        <v>2</v>
      </c>
      <c r="G5" t="s">
        <v>19</v>
      </c>
      <c r="I5">
        <f t="shared" si="0"/>
        <v>1</v>
      </c>
    </row>
    <row r="6" spans="1:12" x14ac:dyDescent="0.3">
      <c r="A6" s="6" t="s">
        <v>21</v>
      </c>
      <c r="B6">
        <v>1</v>
      </c>
      <c r="G6" t="s">
        <v>19</v>
      </c>
      <c r="I6">
        <f t="shared" si="0"/>
        <v>1</v>
      </c>
    </row>
    <row r="7" spans="1:12" x14ac:dyDescent="0.3">
      <c r="A7" s="6" t="s">
        <v>65</v>
      </c>
      <c r="B7">
        <v>1</v>
      </c>
      <c r="G7" t="s">
        <v>19</v>
      </c>
      <c r="I7">
        <f t="shared" si="0"/>
        <v>1</v>
      </c>
    </row>
    <row r="8" spans="1:12" x14ac:dyDescent="0.3">
      <c r="A8" s="6" t="s">
        <v>102</v>
      </c>
      <c r="B8">
        <v>1</v>
      </c>
      <c r="G8" t="s">
        <v>19</v>
      </c>
      <c r="I8">
        <f t="shared" si="0"/>
        <v>1</v>
      </c>
    </row>
    <row r="9" spans="1:12" x14ac:dyDescent="0.3">
      <c r="A9" s="6" t="s">
        <v>73</v>
      </c>
      <c r="B9">
        <v>1</v>
      </c>
      <c r="G9" t="s">
        <v>19</v>
      </c>
      <c r="I9">
        <f t="shared" si="0"/>
        <v>1</v>
      </c>
    </row>
    <row r="10" spans="1:12" x14ac:dyDescent="0.3">
      <c r="A10" s="6" t="s">
        <v>80</v>
      </c>
      <c r="B10">
        <v>2</v>
      </c>
      <c r="G10" t="s">
        <v>19</v>
      </c>
      <c r="I10">
        <f t="shared" si="0"/>
        <v>1</v>
      </c>
    </row>
    <row r="11" spans="1:12" x14ac:dyDescent="0.3">
      <c r="A11" s="6" t="s">
        <v>68</v>
      </c>
      <c r="B11">
        <v>1</v>
      </c>
      <c r="G11" t="s">
        <v>19</v>
      </c>
      <c r="I11">
        <f t="shared" si="0"/>
        <v>1</v>
      </c>
    </row>
    <row r="12" spans="1:12" x14ac:dyDescent="0.3">
      <c r="A12" s="6" t="s">
        <v>33</v>
      </c>
      <c r="B12">
        <v>1</v>
      </c>
      <c r="G12" t="s">
        <v>19</v>
      </c>
      <c r="I12">
        <f t="shared" si="0"/>
        <v>1</v>
      </c>
    </row>
    <row r="13" spans="1:12" x14ac:dyDescent="0.3">
      <c r="A13" s="6" t="s">
        <v>63</v>
      </c>
      <c r="B13">
        <v>1</v>
      </c>
      <c r="G13" t="s">
        <v>45</v>
      </c>
      <c r="I13">
        <f t="shared" si="0"/>
        <v>0</v>
      </c>
    </row>
    <row r="14" spans="1:12" x14ac:dyDescent="0.3">
      <c r="A14" s="6" t="s">
        <v>42</v>
      </c>
      <c r="B14">
        <v>2</v>
      </c>
      <c r="G14" t="s">
        <v>19</v>
      </c>
      <c r="I14">
        <f t="shared" si="0"/>
        <v>1</v>
      </c>
    </row>
    <row r="15" spans="1:12" x14ac:dyDescent="0.3">
      <c r="A15" s="6" t="s">
        <v>97</v>
      </c>
      <c r="B15">
        <v>1</v>
      </c>
      <c r="G15" t="s">
        <v>19</v>
      </c>
      <c r="I15">
        <f t="shared" si="0"/>
        <v>1</v>
      </c>
    </row>
    <row r="16" spans="1:12" x14ac:dyDescent="0.3">
      <c r="A16" s="6" t="s">
        <v>69</v>
      </c>
      <c r="B16">
        <v>1</v>
      </c>
      <c r="G16" t="s">
        <v>19</v>
      </c>
      <c r="I16">
        <f t="shared" si="0"/>
        <v>1</v>
      </c>
    </row>
    <row r="17" spans="1:9" x14ac:dyDescent="0.3">
      <c r="A17" s="6" t="s">
        <v>83</v>
      </c>
      <c r="B17">
        <v>1</v>
      </c>
      <c r="G17" t="s">
        <v>19</v>
      </c>
      <c r="I17">
        <f t="shared" si="0"/>
        <v>1</v>
      </c>
    </row>
    <row r="18" spans="1:9" x14ac:dyDescent="0.3">
      <c r="A18" s="6" t="s">
        <v>96</v>
      </c>
      <c r="B18">
        <v>1</v>
      </c>
      <c r="G18" t="s">
        <v>19</v>
      </c>
      <c r="I18">
        <f t="shared" si="0"/>
        <v>1</v>
      </c>
    </row>
    <row r="19" spans="1:9" x14ac:dyDescent="0.3">
      <c r="A19" s="6" t="s">
        <v>51</v>
      </c>
      <c r="B19">
        <v>2</v>
      </c>
      <c r="G19" t="s">
        <v>45</v>
      </c>
      <c r="I19">
        <f t="shared" si="0"/>
        <v>0</v>
      </c>
    </row>
    <row r="20" spans="1:9" x14ac:dyDescent="0.3">
      <c r="A20" s="6" t="s">
        <v>88</v>
      </c>
      <c r="B20">
        <v>1</v>
      </c>
      <c r="G20" t="s">
        <v>19</v>
      </c>
      <c r="I20">
        <f t="shared" si="0"/>
        <v>1</v>
      </c>
    </row>
    <row r="21" spans="1:9" x14ac:dyDescent="0.3">
      <c r="A21" s="6" t="s">
        <v>89</v>
      </c>
      <c r="B21">
        <v>1</v>
      </c>
      <c r="G21" t="s">
        <v>45</v>
      </c>
      <c r="I21">
        <f t="shared" si="0"/>
        <v>0</v>
      </c>
    </row>
    <row r="22" spans="1:9" x14ac:dyDescent="0.3">
      <c r="A22" s="6" t="s">
        <v>100</v>
      </c>
      <c r="B22">
        <v>1</v>
      </c>
      <c r="G22" t="s">
        <v>45</v>
      </c>
      <c r="I22">
        <f t="shared" si="0"/>
        <v>0</v>
      </c>
    </row>
    <row r="23" spans="1:9" x14ac:dyDescent="0.3">
      <c r="A23" s="6" t="s">
        <v>57</v>
      </c>
      <c r="B23">
        <v>1</v>
      </c>
      <c r="G23" t="s">
        <v>19</v>
      </c>
      <c r="I23">
        <f t="shared" si="0"/>
        <v>1</v>
      </c>
    </row>
    <row r="24" spans="1:9" x14ac:dyDescent="0.3">
      <c r="A24" s="6" t="s">
        <v>56</v>
      </c>
      <c r="B24">
        <v>1</v>
      </c>
      <c r="G24" t="s">
        <v>19</v>
      </c>
      <c r="I24">
        <f t="shared" si="0"/>
        <v>1</v>
      </c>
    </row>
    <row r="25" spans="1:9" x14ac:dyDescent="0.3">
      <c r="A25" s="6" t="s">
        <v>70</v>
      </c>
      <c r="B25">
        <v>1</v>
      </c>
      <c r="G25" t="s">
        <v>19</v>
      </c>
      <c r="I25">
        <f t="shared" si="0"/>
        <v>1</v>
      </c>
    </row>
    <row r="26" spans="1:9" x14ac:dyDescent="0.3">
      <c r="A26" s="6" t="s">
        <v>54</v>
      </c>
      <c r="B26">
        <v>2</v>
      </c>
      <c r="G26" t="s">
        <v>19</v>
      </c>
      <c r="I26">
        <f t="shared" si="0"/>
        <v>1</v>
      </c>
    </row>
    <row r="27" spans="1:9" x14ac:dyDescent="0.3">
      <c r="A27" s="6" t="s">
        <v>90</v>
      </c>
      <c r="B27">
        <v>1</v>
      </c>
      <c r="G27" t="s">
        <v>19</v>
      </c>
      <c r="I27">
        <f t="shared" si="0"/>
        <v>1</v>
      </c>
    </row>
    <row r="28" spans="1:9" x14ac:dyDescent="0.3">
      <c r="A28" s="6" t="s">
        <v>99</v>
      </c>
      <c r="B28">
        <v>1</v>
      </c>
      <c r="G28" t="s">
        <v>19</v>
      </c>
      <c r="I28">
        <f t="shared" si="0"/>
        <v>1</v>
      </c>
    </row>
    <row r="29" spans="1:9" x14ac:dyDescent="0.3">
      <c r="A29" s="6" t="s">
        <v>58</v>
      </c>
      <c r="B29">
        <v>1</v>
      </c>
      <c r="G29" t="s">
        <v>19</v>
      </c>
      <c r="I29">
        <f t="shared" si="0"/>
        <v>1</v>
      </c>
    </row>
    <row r="30" spans="1:9" x14ac:dyDescent="0.3">
      <c r="A30" s="6" t="s">
        <v>93</v>
      </c>
      <c r="B30">
        <v>1</v>
      </c>
      <c r="G30" t="s">
        <v>19</v>
      </c>
      <c r="I30">
        <f t="shared" si="0"/>
        <v>1</v>
      </c>
    </row>
    <row r="31" spans="1:9" x14ac:dyDescent="0.3">
      <c r="A31" s="6" t="s">
        <v>95</v>
      </c>
      <c r="B31">
        <v>1</v>
      </c>
      <c r="G31" t="s">
        <v>19</v>
      </c>
      <c r="I31">
        <f t="shared" si="0"/>
        <v>1</v>
      </c>
    </row>
    <row r="32" spans="1:9" x14ac:dyDescent="0.3">
      <c r="A32" s="6" t="s">
        <v>91</v>
      </c>
      <c r="B32">
        <v>2</v>
      </c>
      <c r="G32" t="s">
        <v>19</v>
      </c>
      <c r="I32">
        <f t="shared" si="0"/>
        <v>1</v>
      </c>
    </row>
    <row r="33" spans="1:9" x14ac:dyDescent="0.3">
      <c r="A33" s="6" t="s">
        <v>60</v>
      </c>
      <c r="B33">
        <v>1</v>
      </c>
      <c r="G33" t="s">
        <v>19</v>
      </c>
      <c r="I33">
        <f t="shared" si="0"/>
        <v>1</v>
      </c>
    </row>
    <row r="34" spans="1:9" x14ac:dyDescent="0.3">
      <c r="A34" s="6" t="s">
        <v>98</v>
      </c>
      <c r="B34">
        <v>1</v>
      </c>
      <c r="G34" t="s">
        <v>19</v>
      </c>
      <c r="I34">
        <f t="shared" si="0"/>
        <v>1</v>
      </c>
    </row>
    <row r="35" spans="1:9" x14ac:dyDescent="0.3">
      <c r="A35" s="6" t="s">
        <v>52</v>
      </c>
      <c r="B35">
        <v>1</v>
      </c>
      <c r="G35" t="s">
        <v>19</v>
      </c>
      <c r="I35">
        <f t="shared" si="0"/>
        <v>1</v>
      </c>
    </row>
    <row r="36" spans="1:9" x14ac:dyDescent="0.3">
      <c r="A36" s="6" t="s">
        <v>62</v>
      </c>
      <c r="B36">
        <v>1</v>
      </c>
      <c r="G36" t="s">
        <v>19</v>
      </c>
      <c r="I36">
        <f t="shared" si="0"/>
        <v>1</v>
      </c>
    </row>
    <row r="37" spans="1:9" x14ac:dyDescent="0.3">
      <c r="A37" s="6" t="s">
        <v>28</v>
      </c>
      <c r="B37">
        <v>2</v>
      </c>
      <c r="G37" t="s">
        <v>19</v>
      </c>
      <c r="I37">
        <f t="shared" si="0"/>
        <v>1</v>
      </c>
    </row>
    <row r="38" spans="1:9" x14ac:dyDescent="0.3">
      <c r="A38" s="6" t="s">
        <v>94</v>
      </c>
      <c r="B38">
        <v>1</v>
      </c>
      <c r="G38" t="s">
        <v>19</v>
      </c>
      <c r="I38">
        <f t="shared" si="0"/>
        <v>1</v>
      </c>
    </row>
    <row r="39" spans="1:9" x14ac:dyDescent="0.3">
      <c r="A39" s="6" t="s">
        <v>76</v>
      </c>
      <c r="B39">
        <v>1</v>
      </c>
      <c r="G39" s="3" t="s">
        <v>19</v>
      </c>
      <c r="I39">
        <f t="shared" si="0"/>
        <v>1</v>
      </c>
    </row>
    <row r="40" spans="1:9" x14ac:dyDescent="0.3">
      <c r="A40" s="6" t="s">
        <v>86</v>
      </c>
      <c r="B40">
        <v>1</v>
      </c>
      <c r="G40" s="3" t="s">
        <v>19</v>
      </c>
      <c r="I40">
        <f t="shared" si="0"/>
        <v>1</v>
      </c>
    </row>
    <row r="41" spans="1:9" x14ac:dyDescent="0.3">
      <c r="A41" s="6" t="s">
        <v>79</v>
      </c>
      <c r="B41">
        <v>1</v>
      </c>
      <c r="G41" s="3" t="s">
        <v>45</v>
      </c>
      <c r="I41">
        <f t="shared" si="0"/>
        <v>0</v>
      </c>
    </row>
    <row r="42" spans="1:9" x14ac:dyDescent="0.3">
      <c r="A42" s="6" t="s">
        <v>81</v>
      </c>
      <c r="B42">
        <v>2</v>
      </c>
      <c r="G42" s="3" t="s">
        <v>19</v>
      </c>
      <c r="I42">
        <f t="shared" si="0"/>
        <v>1</v>
      </c>
    </row>
    <row r="43" spans="1:9" x14ac:dyDescent="0.3">
      <c r="A43" s="6" t="s">
        <v>87</v>
      </c>
      <c r="B43">
        <v>1</v>
      </c>
      <c r="G43" s="3" t="s">
        <v>19</v>
      </c>
      <c r="I43">
        <f t="shared" si="0"/>
        <v>1</v>
      </c>
    </row>
    <row r="44" spans="1:9" x14ac:dyDescent="0.3">
      <c r="A44" s="6" t="s">
        <v>82</v>
      </c>
      <c r="B44">
        <v>1</v>
      </c>
      <c r="G44" s="3" t="s">
        <v>19</v>
      </c>
      <c r="I44">
        <f t="shared" si="0"/>
        <v>1</v>
      </c>
    </row>
    <row r="45" spans="1:9" x14ac:dyDescent="0.3">
      <c r="A45" s="6" t="s">
        <v>48</v>
      </c>
      <c r="B45">
        <v>1</v>
      </c>
      <c r="G45" s="3" t="s">
        <v>19</v>
      </c>
      <c r="I45">
        <f t="shared" si="0"/>
        <v>1</v>
      </c>
    </row>
    <row r="46" spans="1:9" x14ac:dyDescent="0.3">
      <c r="A46" s="6" t="s">
        <v>103</v>
      </c>
      <c r="B46">
        <v>1</v>
      </c>
      <c r="G46" s="3" t="s">
        <v>19</v>
      </c>
      <c r="I46">
        <f t="shared" si="0"/>
        <v>1</v>
      </c>
    </row>
    <row r="47" spans="1:9" x14ac:dyDescent="0.3">
      <c r="A47" s="6" t="s">
        <v>106</v>
      </c>
      <c r="G47" s="3" t="s">
        <v>19</v>
      </c>
      <c r="I47">
        <f t="shared" si="0"/>
        <v>1</v>
      </c>
    </row>
    <row r="48" spans="1:9" x14ac:dyDescent="0.3">
      <c r="A48" s="6" t="s">
        <v>107</v>
      </c>
      <c r="B48">
        <v>51</v>
      </c>
      <c r="G48" s="3" t="s">
        <v>19</v>
      </c>
      <c r="I48">
        <f t="shared" si="0"/>
        <v>1</v>
      </c>
    </row>
    <row r="49" spans="7:9" x14ac:dyDescent="0.3">
      <c r="G49" s="3" t="s">
        <v>19</v>
      </c>
      <c r="I49">
        <f t="shared" si="0"/>
        <v>1</v>
      </c>
    </row>
    <row r="50" spans="7:9" x14ac:dyDescent="0.3">
      <c r="G50" s="3" t="s">
        <v>45</v>
      </c>
      <c r="I50">
        <f t="shared" si="0"/>
        <v>0</v>
      </c>
    </row>
    <row r="51" spans="7:9" x14ac:dyDescent="0.3">
      <c r="G51" s="3" t="s">
        <v>45</v>
      </c>
      <c r="I51">
        <f t="shared" si="0"/>
        <v>0</v>
      </c>
    </row>
    <row r="52" spans="7:9" x14ac:dyDescent="0.3">
      <c r="G52" s="3" t="s">
        <v>19</v>
      </c>
      <c r="I52">
        <f t="shared" si="0"/>
        <v>1</v>
      </c>
    </row>
    <row r="53" spans="7:9" x14ac:dyDescent="0.3">
      <c r="G53" s="3" t="s">
        <v>45</v>
      </c>
      <c r="I53">
        <f t="shared" si="0"/>
        <v>0</v>
      </c>
    </row>
    <row r="54" spans="7:9" x14ac:dyDescent="0.3">
      <c r="I54">
        <f>SUM(I3:I53)</f>
        <v>43</v>
      </c>
    </row>
    <row r="55" spans="7:9" x14ac:dyDescent="0.3">
      <c r="I55">
        <v>51</v>
      </c>
    </row>
    <row r="56" spans="7:9" x14ac:dyDescent="0.3">
      <c r="I56">
        <f>I54/I55</f>
        <v>0.84313725490196079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E859-2967-4694-A654-3D68ABEF0EB3}">
  <dimension ref="A1:O16"/>
  <sheetViews>
    <sheetView workbookViewId="0">
      <selection activeCell="E29" sqref="E29"/>
    </sheetView>
  </sheetViews>
  <sheetFormatPr defaultRowHeight="14.4" x14ac:dyDescent="0.3"/>
  <cols>
    <col min="2" max="3" width="11.5546875" bestFit="1" customWidth="1"/>
    <col min="4" max="4" width="14.5546875" bestFit="1" customWidth="1"/>
    <col min="5" max="5" width="36.33203125" bestFit="1" customWidth="1"/>
    <col min="6" max="6" width="12" bestFit="1" customWidth="1"/>
    <col min="7" max="7" width="12.109375" bestFit="1" customWidth="1"/>
    <col min="8" max="8" width="13.88671875" bestFit="1" customWidth="1"/>
    <col min="9" max="9" width="12.5546875" bestFit="1" customWidth="1"/>
    <col min="10" max="10" width="14" bestFit="1" customWidth="1"/>
    <col min="11" max="11" width="14.44140625" bestFit="1" customWidth="1"/>
    <col min="12" max="12" width="12.44140625" bestFit="1" customWidth="1"/>
    <col min="13" max="13" width="15.44140625" bestFit="1" customWidth="1"/>
    <col min="14" max="14" width="11.33203125" bestFit="1" customWidth="1"/>
    <col min="15" max="15" width="17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41</v>
      </c>
      <c r="B2" t="s">
        <v>36</v>
      </c>
      <c r="C2" t="s">
        <v>16</v>
      </c>
      <c r="D2" s="1">
        <v>45462</v>
      </c>
      <c r="E2" t="s">
        <v>66</v>
      </c>
      <c r="F2" t="s">
        <v>67</v>
      </c>
      <c r="G2" t="s">
        <v>16</v>
      </c>
      <c r="H2" t="s">
        <v>19</v>
      </c>
      <c r="I2" t="s">
        <v>20</v>
      </c>
      <c r="J2" t="s">
        <v>36</v>
      </c>
      <c r="K2" t="s">
        <v>91</v>
      </c>
      <c r="L2">
        <v>18</v>
      </c>
      <c r="N2" t="s">
        <v>92</v>
      </c>
      <c r="O2" t="s">
        <v>23</v>
      </c>
    </row>
    <row r="3" spans="1:15" x14ac:dyDescent="0.3">
      <c r="A3">
        <v>42</v>
      </c>
      <c r="B3" t="s">
        <v>25</v>
      </c>
      <c r="C3" t="s">
        <v>44</v>
      </c>
      <c r="D3" s="1">
        <v>45463</v>
      </c>
      <c r="E3" t="s">
        <v>84</v>
      </c>
      <c r="F3" t="s">
        <v>85</v>
      </c>
      <c r="G3" t="s">
        <v>44</v>
      </c>
      <c r="H3" t="s">
        <v>19</v>
      </c>
      <c r="I3" t="s">
        <v>20</v>
      </c>
      <c r="J3" t="s">
        <v>44</v>
      </c>
      <c r="K3" t="s">
        <v>93</v>
      </c>
      <c r="M3">
        <v>8</v>
      </c>
      <c r="N3" t="s">
        <v>92</v>
      </c>
      <c r="O3" t="s">
        <v>23</v>
      </c>
    </row>
    <row r="4" spans="1:15" x14ac:dyDescent="0.3">
      <c r="A4">
        <v>43</v>
      </c>
      <c r="B4" t="s">
        <v>50</v>
      </c>
      <c r="C4" t="s">
        <v>40</v>
      </c>
      <c r="D4" s="1">
        <v>45463</v>
      </c>
      <c r="E4" t="s">
        <v>31</v>
      </c>
      <c r="F4" t="s">
        <v>32</v>
      </c>
      <c r="G4" t="s">
        <v>50</v>
      </c>
      <c r="H4" t="s">
        <v>45</v>
      </c>
      <c r="I4" t="s">
        <v>20</v>
      </c>
      <c r="J4" t="s">
        <v>50</v>
      </c>
      <c r="K4" t="s">
        <v>94</v>
      </c>
      <c r="L4">
        <v>47</v>
      </c>
      <c r="N4" t="s">
        <v>92</v>
      </c>
      <c r="O4" t="s">
        <v>23</v>
      </c>
    </row>
    <row r="5" spans="1:15" x14ac:dyDescent="0.3">
      <c r="A5">
        <v>44</v>
      </c>
      <c r="B5" t="s">
        <v>61</v>
      </c>
      <c r="C5" t="s">
        <v>53</v>
      </c>
      <c r="D5" s="1">
        <v>45464</v>
      </c>
      <c r="E5" t="s">
        <v>66</v>
      </c>
      <c r="F5" t="s">
        <v>67</v>
      </c>
      <c r="G5" t="s">
        <v>53</v>
      </c>
      <c r="H5" t="s">
        <v>19</v>
      </c>
      <c r="I5" t="s">
        <v>20</v>
      </c>
      <c r="J5" t="s">
        <v>53</v>
      </c>
      <c r="K5" t="s">
        <v>95</v>
      </c>
      <c r="L5">
        <v>28</v>
      </c>
      <c r="N5" t="s">
        <v>92</v>
      </c>
      <c r="O5" t="s">
        <v>23</v>
      </c>
    </row>
    <row r="6" spans="1:15" x14ac:dyDescent="0.3">
      <c r="A6">
        <v>45</v>
      </c>
      <c r="B6" t="s">
        <v>36</v>
      </c>
      <c r="C6" t="s">
        <v>44</v>
      </c>
      <c r="D6" s="1">
        <v>45464</v>
      </c>
      <c r="E6" t="s">
        <v>84</v>
      </c>
      <c r="F6" t="s">
        <v>85</v>
      </c>
      <c r="G6" t="s">
        <v>44</v>
      </c>
      <c r="H6" t="s">
        <v>19</v>
      </c>
      <c r="I6" t="s">
        <v>20</v>
      </c>
      <c r="J6" t="s">
        <v>36</v>
      </c>
      <c r="K6" t="s">
        <v>91</v>
      </c>
      <c r="L6">
        <v>7</v>
      </c>
      <c r="N6" t="s">
        <v>92</v>
      </c>
      <c r="O6" t="s">
        <v>23</v>
      </c>
    </row>
    <row r="7" spans="1:15" x14ac:dyDescent="0.3">
      <c r="A7">
        <v>46</v>
      </c>
      <c r="B7" t="s">
        <v>16</v>
      </c>
      <c r="C7" t="s">
        <v>25</v>
      </c>
      <c r="D7" s="1">
        <v>45465</v>
      </c>
      <c r="E7" t="s">
        <v>31</v>
      </c>
      <c r="F7" t="s">
        <v>32</v>
      </c>
      <c r="G7" t="s">
        <v>25</v>
      </c>
      <c r="H7" t="s">
        <v>19</v>
      </c>
      <c r="I7" t="s">
        <v>20</v>
      </c>
      <c r="J7" t="s">
        <v>25</v>
      </c>
      <c r="K7" t="s">
        <v>28</v>
      </c>
      <c r="M7">
        <v>9</v>
      </c>
      <c r="N7" t="s">
        <v>92</v>
      </c>
      <c r="O7" t="s">
        <v>23</v>
      </c>
    </row>
    <row r="8" spans="1:15" x14ac:dyDescent="0.3">
      <c r="A8">
        <v>47</v>
      </c>
      <c r="B8" t="s">
        <v>50</v>
      </c>
      <c r="C8" t="s">
        <v>61</v>
      </c>
      <c r="D8" s="1">
        <v>45465</v>
      </c>
      <c r="E8" t="s">
        <v>66</v>
      </c>
      <c r="F8" t="s">
        <v>67</v>
      </c>
      <c r="G8" t="s">
        <v>61</v>
      </c>
      <c r="H8" t="s">
        <v>19</v>
      </c>
      <c r="I8" t="s">
        <v>20</v>
      </c>
      <c r="J8" t="s">
        <v>50</v>
      </c>
      <c r="K8" t="s">
        <v>96</v>
      </c>
      <c r="L8">
        <v>50</v>
      </c>
      <c r="N8" t="s">
        <v>92</v>
      </c>
      <c r="O8" t="s">
        <v>23</v>
      </c>
    </row>
    <row r="9" spans="1:15" x14ac:dyDescent="0.3">
      <c r="A9">
        <v>48</v>
      </c>
      <c r="B9" t="s">
        <v>40</v>
      </c>
      <c r="C9" t="s">
        <v>53</v>
      </c>
      <c r="D9" s="1">
        <v>45466</v>
      </c>
      <c r="E9" t="s">
        <v>77</v>
      </c>
      <c r="F9" t="s">
        <v>78</v>
      </c>
      <c r="G9" t="s">
        <v>53</v>
      </c>
      <c r="H9" t="s">
        <v>19</v>
      </c>
      <c r="I9" t="s">
        <v>20</v>
      </c>
      <c r="J9" t="s">
        <v>40</v>
      </c>
      <c r="K9" t="s">
        <v>97</v>
      </c>
      <c r="L9">
        <v>21</v>
      </c>
      <c r="N9" t="s">
        <v>92</v>
      </c>
      <c r="O9" t="s">
        <v>23</v>
      </c>
    </row>
    <row r="10" spans="1:15" x14ac:dyDescent="0.3">
      <c r="A10">
        <v>49</v>
      </c>
      <c r="B10" t="s">
        <v>16</v>
      </c>
      <c r="C10" t="s">
        <v>44</v>
      </c>
      <c r="D10" s="1">
        <v>45466</v>
      </c>
      <c r="E10" t="s">
        <v>31</v>
      </c>
      <c r="F10" t="s">
        <v>32</v>
      </c>
      <c r="G10" t="s">
        <v>44</v>
      </c>
      <c r="H10" t="s">
        <v>19</v>
      </c>
      <c r="I10" t="s">
        <v>20</v>
      </c>
      <c r="J10" t="s">
        <v>44</v>
      </c>
      <c r="K10" t="s">
        <v>80</v>
      </c>
      <c r="M10">
        <v>10</v>
      </c>
      <c r="N10" t="s">
        <v>92</v>
      </c>
      <c r="O10" t="s">
        <v>23</v>
      </c>
    </row>
    <row r="11" spans="1:15" x14ac:dyDescent="0.3">
      <c r="A11">
        <v>50</v>
      </c>
      <c r="B11" t="s">
        <v>25</v>
      </c>
      <c r="C11" t="s">
        <v>36</v>
      </c>
      <c r="D11" s="1">
        <v>45467</v>
      </c>
      <c r="E11" t="s">
        <v>66</v>
      </c>
      <c r="F11" t="s">
        <v>67</v>
      </c>
      <c r="G11" t="s">
        <v>36</v>
      </c>
      <c r="H11" t="s">
        <v>19</v>
      </c>
      <c r="I11" t="s">
        <v>20</v>
      </c>
      <c r="J11" t="s">
        <v>36</v>
      </c>
      <c r="K11" t="s">
        <v>81</v>
      </c>
      <c r="M11">
        <v>3</v>
      </c>
      <c r="N11" t="s">
        <v>92</v>
      </c>
      <c r="O11" t="s">
        <v>23</v>
      </c>
    </row>
    <row r="12" spans="1:15" x14ac:dyDescent="0.3">
      <c r="A12">
        <v>51</v>
      </c>
      <c r="B12" t="s">
        <v>50</v>
      </c>
      <c r="C12" t="s">
        <v>53</v>
      </c>
      <c r="D12" s="1">
        <v>45467</v>
      </c>
      <c r="E12" t="s">
        <v>84</v>
      </c>
      <c r="F12" t="s">
        <v>85</v>
      </c>
      <c r="G12" t="s">
        <v>53</v>
      </c>
      <c r="H12" t="s">
        <v>19</v>
      </c>
      <c r="I12" t="s">
        <v>20</v>
      </c>
      <c r="J12" t="s">
        <v>50</v>
      </c>
      <c r="K12" t="s">
        <v>98</v>
      </c>
      <c r="L12">
        <v>24</v>
      </c>
      <c r="N12" t="s">
        <v>92</v>
      </c>
      <c r="O12" t="s">
        <v>23</v>
      </c>
    </row>
    <row r="13" spans="1:15" x14ac:dyDescent="0.3">
      <c r="A13">
        <v>52</v>
      </c>
      <c r="B13" t="s">
        <v>40</v>
      </c>
      <c r="C13" t="s">
        <v>61</v>
      </c>
      <c r="D13" s="1">
        <v>45468</v>
      </c>
      <c r="E13" t="s">
        <v>77</v>
      </c>
      <c r="F13" t="s">
        <v>78</v>
      </c>
      <c r="G13" t="s">
        <v>40</v>
      </c>
      <c r="H13" t="s">
        <v>45</v>
      </c>
      <c r="I13" t="s">
        <v>20</v>
      </c>
      <c r="J13" t="s">
        <v>40</v>
      </c>
      <c r="K13" t="s">
        <v>99</v>
      </c>
      <c r="L13">
        <v>8</v>
      </c>
      <c r="N13" t="s">
        <v>92</v>
      </c>
      <c r="O13" t="s">
        <v>23</v>
      </c>
    </row>
    <row r="14" spans="1:15" x14ac:dyDescent="0.3">
      <c r="A14">
        <v>53</v>
      </c>
      <c r="B14" t="s">
        <v>40</v>
      </c>
      <c r="C14" t="s">
        <v>36</v>
      </c>
      <c r="D14" s="1">
        <v>45470</v>
      </c>
      <c r="E14" t="s">
        <v>74</v>
      </c>
      <c r="F14" t="s">
        <v>75</v>
      </c>
      <c r="G14" t="s">
        <v>40</v>
      </c>
      <c r="H14" t="s">
        <v>45</v>
      </c>
      <c r="I14" t="s">
        <v>20</v>
      </c>
      <c r="J14" t="s">
        <v>36</v>
      </c>
      <c r="K14" t="s">
        <v>100</v>
      </c>
      <c r="M14">
        <v>9</v>
      </c>
      <c r="N14" t="s">
        <v>101</v>
      </c>
      <c r="O14" t="s">
        <v>23</v>
      </c>
    </row>
    <row r="15" spans="1:15" x14ac:dyDescent="0.3">
      <c r="A15">
        <v>54</v>
      </c>
      <c r="B15" t="s">
        <v>50</v>
      </c>
      <c r="C15" t="s">
        <v>44</v>
      </c>
      <c r="D15" s="1">
        <v>45470</v>
      </c>
      <c r="E15" t="s">
        <v>26</v>
      </c>
      <c r="F15" t="s">
        <v>27</v>
      </c>
      <c r="G15" t="s">
        <v>44</v>
      </c>
      <c r="H15" t="s">
        <v>19</v>
      </c>
      <c r="I15" t="s">
        <v>20</v>
      </c>
      <c r="J15" t="s">
        <v>50</v>
      </c>
      <c r="K15" t="s">
        <v>102</v>
      </c>
      <c r="L15">
        <v>68</v>
      </c>
      <c r="N15" t="s">
        <v>101</v>
      </c>
      <c r="O15" t="s">
        <v>23</v>
      </c>
    </row>
    <row r="16" spans="1:15" x14ac:dyDescent="0.3">
      <c r="A16">
        <v>55</v>
      </c>
      <c r="B16" t="s">
        <v>50</v>
      </c>
      <c r="C16" t="s">
        <v>36</v>
      </c>
      <c r="D16" s="1">
        <v>45472</v>
      </c>
      <c r="E16" t="s">
        <v>31</v>
      </c>
      <c r="F16" t="s">
        <v>32</v>
      </c>
      <c r="G16" t="s">
        <v>50</v>
      </c>
      <c r="H16" t="s">
        <v>45</v>
      </c>
      <c r="I16" t="s">
        <v>20</v>
      </c>
      <c r="J16" t="s">
        <v>50</v>
      </c>
      <c r="K16" t="s">
        <v>103</v>
      </c>
      <c r="L16">
        <v>7</v>
      </c>
      <c r="N16" t="s">
        <v>104</v>
      </c>
      <c r="O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matches</vt:lpstr>
      <vt:lpstr>Stadium count</vt:lpstr>
      <vt:lpstr>Team count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Gupta</dc:creator>
  <cp:lastModifiedBy>Sajal Gupta</cp:lastModifiedBy>
  <dcterms:modified xsi:type="dcterms:W3CDTF">2024-07-19T09:32:31Z</dcterms:modified>
</cp:coreProperties>
</file>