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4"/>
  <workbookPr defaultThemeVersion="166925"/>
  <mc:AlternateContent xmlns:mc="http://schemas.openxmlformats.org/markup-compatibility/2006">
    <mc:Choice Requires="x15">
      <x15ac:absPath xmlns:x15ac="http://schemas.microsoft.com/office/spreadsheetml/2010/11/ac" url="https://gmuedu-my.sharepoint.com/personal/sjalil_gmu_edu/Documents/"/>
    </mc:Choice>
  </mc:AlternateContent>
  <xr:revisionPtr revIDLastSave="0" documentId="8_{39A3F207-90E0-4C60-B7E3-FCB83C85F9C7}" xr6:coauthVersionLast="47" xr6:coauthVersionMax="47" xr10:uidLastSave="{00000000-0000-0000-0000-000000000000}"/>
  <bookViews>
    <workbookView xWindow="0" yWindow="760" windowWidth="30240" windowHeight="17360" firstSheet="4" activeTab="4" xr2:uid="{00000000-000D-0000-FFFF-FFFF00000000}"/>
  </bookViews>
  <sheets>
    <sheet name="All RQ" sheetId="1" r:id="rId1"/>
    <sheet name="RQ1" sheetId="3" r:id="rId2"/>
    <sheet name="RQ2" sheetId="4" r:id="rId3"/>
    <sheet name="RQ3" sheetId="2" r:id="rId4"/>
    <sheet name="RQ4" sheetId="5"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4" l="1"/>
  <c r="C8" i="4"/>
  <c r="B26" i="4"/>
  <c r="B8" i="4"/>
  <c r="C4" i="2"/>
  <c r="C40" i="3"/>
  <c r="N22" i="4"/>
  <c r="N24" i="4" s="1"/>
  <c r="N21" i="4"/>
  <c r="N27" i="4" s="1"/>
  <c r="N8" i="4"/>
  <c r="N7" i="4"/>
  <c r="N3" i="4"/>
  <c r="N2" i="4"/>
  <c r="K9" i="3"/>
  <c r="K10" i="3"/>
  <c r="K8" i="3"/>
  <c r="K19" i="3"/>
  <c r="K20" i="3"/>
  <c r="K18" i="3"/>
  <c r="K23" i="4"/>
  <c r="K22" i="4"/>
  <c r="K21" i="4"/>
  <c r="K4" i="4"/>
  <c r="K3" i="4"/>
  <c r="K2" i="4"/>
  <c r="F42" i="3"/>
  <c r="F40" i="3"/>
  <c r="J20" i="3"/>
  <c r="I20" i="3"/>
  <c r="E20" i="3"/>
  <c r="J19" i="3"/>
  <c r="I19" i="3"/>
  <c r="E19" i="3"/>
  <c r="F41" i="3" s="1"/>
  <c r="J18" i="3"/>
  <c r="I18" i="3"/>
  <c r="E18" i="3"/>
  <c r="J10" i="3"/>
  <c r="I10" i="3"/>
  <c r="E10" i="3"/>
  <c r="J9" i="3"/>
  <c r="I9" i="3"/>
  <c r="E9" i="3"/>
  <c r="J8" i="3"/>
  <c r="I8" i="3"/>
  <c r="E8" i="3"/>
  <c r="G3" i="3"/>
  <c r="D2" i="3"/>
  <c r="B2" i="3"/>
  <c r="G2" i="3" s="1"/>
  <c r="C5" i="2"/>
  <c r="B5" i="2"/>
  <c r="B4" i="2"/>
  <c r="N26" i="4" l="1"/>
  <c r="G40" i="3"/>
  <c r="N5" i="4"/>
  <c r="B42" i="3"/>
  <c r="C42" i="3"/>
  <c r="B40" i="3"/>
  <c r="B41" i="3"/>
  <c r="C41" i="3"/>
  <c r="G41" i="3"/>
  <c r="G42" i="3"/>
</calcChain>
</file>

<file path=xl/sharedStrings.xml><?xml version="1.0" encoding="utf-8"?>
<sst xmlns="http://schemas.openxmlformats.org/spreadsheetml/2006/main" count="109" uniqueCount="67">
  <si>
    <t>RQ1: How does shared &amp; separate context when using ChatGPT compare in terms of answer and explanation correctness?</t>
  </si>
  <si>
    <t>Finding: For shared, 37.5% of the time chatgpt answers the question correctly and 44.1% of the time the explanation is correct. (Independently)
For separate,  33.3% of the time chatgpt answers the question correctly and 45.2% of the time the explanation is correct. (Independently)
Shared context is better than separate context and can give a correct answer 37.5% of the time and a correct explanation 44.1% of the time.”</t>
  </si>
  <si>
    <t>RQ2: How often will chatGPT give answers and explanations that are inconsistent with one another?</t>
  </si>
  <si>
    <t>15.1% of time chatgpt will give you a response  where (1) the answers are at least partially correct, but the explanations are wrong, or (2) the explanation are at least partially correct but the answers are wrong.</t>
  </si>
  <si>
    <t>RQ3: How often are the answers and explanations inconsistent over multiple runs?</t>
  </si>
  <si>
    <t>ChatGPT’s explanations and answers are nondeterministic. Up to 12.9% of the 
questions can get answers that are more correct (e.g., from answer incorrect
to answer correct) and up to 25.8% of the questions can get explanations 
that are more correct depending on the run.</t>
  </si>
  <si>
    <t>RQ4: How confident is chatGPT in its responses?</t>
  </si>
  <si>
    <t>ChatGPT has four varying levels of confidence in its responses. When ChatGPT is "highly confident" in its response, we find that its answers or explanations are correct about half the time. On the other hand, when ChatGPT is "confident" in its response, we find that its answers or explanation are twice as likely to be correct than incorrect.</t>
  </si>
  <si>
    <t>ch1</t>
  </si>
  <si>
    <t>ch2</t>
  </si>
  <si>
    <t>ch3</t>
  </si>
  <si>
    <t>ch4</t>
  </si>
  <si>
    <t>ch5</t>
  </si>
  <si>
    <t>Sum</t>
  </si>
  <si>
    <t>Shared</t>
  </si>
  <si>
    <t>Separate</t>
  </si>
  <si>
    <t>shared-1</t>
  </si>
  <si>
    <t>shared-2</t>
  </si>
  <si>
    <t>shared-3</t>
  </si>
  <si>
    <t>Avg</t>
  </si>
  <si>
    <t>separate-1</t>
  </si>
  <si>
    <t>separate-2</t>
  </si>
  <si>
    <t>separate-3</t>
  </si>
  <si>
    <t>Avg. both</t>
  </si>
  <si>
    <t>percentage</t>
  </si>
  <si>
    <t>EC</t>
  </si>
  <si>
    <t>EIC</t>
  </si>
  <si>
    <t>EPC</t>
  </si>
  <si>
    <t>AC</t>
  </si>
  <si>
    <t>AIC</t>
  </si>
  <si>
    <t>APC</t>
  </si>
  <si>
    <t>Correct (EC)</t>
  </si>
  <si>
    <t>Correct (AC)</t>
  </si>
  <si>
    <t>Incorrect (EIC)</t>
  </si>
  <si>
    <t>Incorrect (AIC)</t>
  </si>
  <si>
    <t>Partially Correct (EPC)</t>
  </si>
  <si>
    <t>Partially Correct (APC)</t>
  </si>
  <si>
    <t>EIC-AIC</t>
  </si>
  <si>
    <t>EPC-AIC</t>
  </si>
  <si>
    <t>EIC-APC</t>
  </si>
  <si>
    <t>EPC-APC</t>
  </si>
  <si>
    <t>EC-AIC</t>
  </si>
  <si>
    <t>EIC-AC</t>
  </si>
  <si>
    <t>EPC-AC</t>
  </si>
  <si>
    <t>EC-APC</t>
  </si>
  <si>
    <t>EC-AC</t>
  </si>
  <si>
    <t>shared_1</t>
  </si>
  <si>
    <t>Total asked questions (Shared Context)</t>
  </si>
  <si>
    <t>shared_2</t>
  </si>
  <si>
    <t>Inconsistent</t>
  </si>
  <si>
    <t>shared_3</t>
  </si>
  <si>
    <t>Percentage of Inconsistency</t>
  </si>
  <si>
    <t>Percentage of correct</t>
  </si>
  <si>
    <t>Percentage of incorrect</t>
  </si>
  <si>
    <t>separate_1</t>
  </si>
  <si>
    <t>Total asked questions (Separate Context)</t>
  </si>
  <si>
    <t>separate_2</t>
  </si>
  <si>
    <t>separate_3</t>
  </si>
  <si>
    <t>Inconsistance Percentage</t>
  </si>
  <si>
    <t>Answer</t>
  </si>
  <si>
    <t>Explnataion</t>
  </si>
  <si>
    <t>Inconsistency is higher in separate context</t>
  </si>
  <si>
    <t>ChatGPT can produce non-deterministic over multiple runs. This affects correctness 30% of the time in terms of answer and 32.5% in terms of explanation</t>
  </si>
  <si>
    <t>Highly confident</t>
  </si>
  <si>
    <t>Very confident</t>
  </si>
  <si>
    <t>Confident</t>
  </si>
  <si>
    <t>Reliable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</si>
</sst>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2"/>
      <color theme="1"/>
      <name val="Calibri"/>
      <family val="2"/>
      <scheme val="minor"/>
    </font>
    <font>
      <b/>
      <sz val="16"/>
      <color theme="1"/>
      <name val="Calibri"/>
      <family val="2"/>
      <scheme val="minor"/>
    </font>
    <font>
      <sz val="12"/>
      <color rgb="FFFF0000"/>
      <name val="Calibri"/>
      <family val="2"/>
      <scheme val="minor"/>
    </font>
    <font>
      <sz val="16"/>
      <color theme="1"/>
      <name val="Calibri"/>
      <family val="2"/>
      <scheme val="minor"/>
    </font>
    <font>
      <sz val="16"/>
      <color rgb="FFFF0000"/>
      <name val="Calibri"/>
      <family val="2"/>
      <scheme val="minor"/>
    </font>
    <font>
      <sz val="12"/>
      <color theme="1"/>
      <name val="Calibri"/>
      <family val="2"/>
      <scheme val="minor"/>
    </font>
    <font>
      <b/>
      <sz val="16"/>
      <name val="Calibri"/>
      <family val="2"/>
      <scheme val="minor"/>
    </font>
    <font>
      <b/>
      <sz val="16"/>
      <color rgb="FFFF0000"/>
      <name val="Calibri"/>
      <family val="2"/>
      <scheme val="minor"/>
    </font>
    <font>
      <b/>
      <sz val="16"/>
      <color theme="4"/>
      <name val="Calibri (Body)"/>
    </font>
    <font>
      <sz val="16"/>
      <color theme="4"/>
      <name val="Calibri"/>
      <family val="2"/>
      <scheme val="minor"/>
    </font>
    <font>
      <sz val="16"/>
      <color theme="9"/>
      <name val="Calibri"/>
      <family val="2"/>
      <scheme val="minor"/>
    </font>
    <font>
      <sz val="15"/>
      <color theme="1"/>
      <name val="Arial"/>
      <family val="2"/>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5" fillId="0" borderId="0"/>
  </cellStyleXfs>
  <cellXfs count="25">
    <xf numFmtId="0" fontId="0" fillId="0" borderId="0" xfId="0"/>
    <xf numFmtId="0" fontId="3" fillId="0" borderId="0" xfId="0" applyFont="1"/>
    <xf numFmtId="0" fontId="3" fillId="0" borderId="0" xfId="0" applyFont="1" applyAlignment="1">
      <alignment horizontal="center"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2" fillId="0" borderId="0" xfId="0" applyFont="1"/>
    <xf numFmtId="0" fontId="6" fillId="0" borderId="1" xfId="0" applyFont="1" applyBorder="1" applyAlignment="1">
      <alignment horizontal="center" vertical="top"/>
    </xf>
    <xf numFmtId="0" fontId="6" fillId="0" borderId="0" xfId="0" applyFont="1" applyAlignment="1">
      <alignment horizontal="center" vertical="top"/>
    </xf>
    <xf numFmtId="0" fontId="4" fillId="0" borderId="0" xfId="0" applyFont="1"/>
    <xf numFmtId="0" fontId="4" fillId="0" borderId="0" xfId="0" applyFont="1" applyAlignment="1">
      <alignment horizontal="center" vertical="center"/>
    </xf>
    <xf numFmtId="0" fontId="7" fillId="0" borderId="1" xfId="0" applyFont="1" applyBorder="1" applyAlignment="1">
      <alignment horizontal="center" vertical="top"/>
    </xf>
    <xf numFmtId="0" fontId="1" fillId="0" borderId="1" xfId="0" applyFont="1" applyBorder="1" applyAlignment="1">
      <alignment horizontal="center" vertical="top"/>
    </xf>
    <xf numFmtId="164" fontId="4" fillId="0" borderId="0" xfId="1" applyNumberFormat="1" applyFont="1"/>
    <xf numFmtId="164" fontId="3" fillId="0" borderId="0" xfId="1" applyNumberFormat="1" applyFont="1"/>
    <xf numFmtId="0" fontId="3" fillId="2" borderId="0" xfId="0" applyFont="1" applyFill="1"/>
    <xf numFmtId="0" fontId="8" fillId="0" borderId="0" xfId="0" applyFont="1" applyAlignment="1">
      <alignment horizontal="center" vertical="top"/>
    </xf>
    <xf numFmtId="0" fontId="9" fillId="0" borderId="0" xfId="0" applyFont="1"/>
    <xf numFmtId="2" fontId="3" fillId="0" borderId="0" xfId="0" applyNumberFormat="1" applyFont="1"/>
    <xf numFmtId="164" fontId="10" fillId="0" borderId="0" xfId="1" applyNumberFormat="1" applyFont="1"/>
    <xf numFmtId="0" fontId="3" fillId="0" borderId="0" xfId="0" applyFont="1" applyAlignment="1">
      <alignment wrapText="1"/>
    </xf>
    <xf numFmtId="0" fontId="11" fillId="0" borderId="0" xfId="0" applyFont="1" applyAlignment="1">
      <alignment wrapText="1"/>
    </xf>
    <xf numFmtId="0" fontId="3" fillId="3" borderId="0" xfId="0" applyFont="1" applyFill="1" applyAlignment="1">
      <alignment wrapText="1"/>
    </xf>
    <xf numFmtId="164" fontId="5" fillId="0" borderId="0" xfId="1" applyNumberFormat="1"/>
    <xf numFmtId="0" fontId="3" fillId="0" borderId="0" xfId="0" applyFont="1" applyAlignment="1">
      <alignment horizontal="center"/>
    </xf>
    <xf numFmtId="0" fontId="3" fillId="0" borderId="0" xfId="0" applyFont="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strike="noStrike" kern="1200" spc="0" baseline="0">
                <a:solidFill>
                  <a:schemeClr val="tx1">
                    <a:lumMod val="65000"/>
                    <a:lumOff val="35000"/>
                  </a:schemeClr>
                </a:solidFill>
                <a:latin typeface="+mn-lt"/>
                <a:ea typeface="+mn-ea"/>
                <a:cs typeface="+mn-cs"/>
              </a:defRPr>
            </a:pPr>
            <a:r>
              <a:rPr lang="en-US" sz="1600" b="1"/>
              <a:t>Explanation Categories</a:t>
            </a:r>
          </a:p>
        </c:rich>
      </c:tx>
      <c:overlay val="0"/>
      <c:spPr>
        <a:noFill/>
        <a:ln>
          <a:noFill/>
          <a:prstDash val="solid"/>
        </a:ln>
      </c:spPr>
    </c:title>
    <c:autoTitleDeleted val="0"/>
    <c:plotArea>
      <c:layout/>
      <c:barChart>
        <c:barDir val="col"/>
        <c:grouping val="stacked"/>
        <c:varyColors val="0"/>
        <c:ser>
          <c:idx val="0"/>
          <c:order val="0"/>
          <c:tx>
            <c:strRef>
              <c:f>'RQ1'!$A$8</c:f>
              <c:strCache>
                <c:ptCount val="1"/>
                <c:pt idx="0">
                  <c:v>EC</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'RQ1'!$B$7:$H$7</c:f>
              <c:strCache>
                <c:ptCount val="7"/>
                <c:pt idx="0">
                  <c:v>shared-1</c:v>
                </c:pt>
                <c:pt idx="1">
                  <c:v>shared-2</c:v>
                </c:pt>
                <c:pt idx="2">
                  <c:v>shared-3</c:v>
                </c:pt>
                <c:pt idx="3">
                  <c:v>Avg</c:v>
                </c:pt>
                <c:pt idx="4">
                  <c:v>separate-1</c:v>
                </c:pt>
                <c:pt idx="5">
                  <c:v>separate-2</c:v>
                </c:pt>
                <c:pt idx="6">
                  <c:v>separate-3</c:v>
                </c:pt>
              </c:strCache>
            </c:strRef>
          </c:cat>
          <c:val>
            <c:numRef>
              <c:f>'RQ1'!$B$8:$H$8</c:f>
              <c:numCache>
                <c:formatCode>General</c:formatCode>
                <c:ptCount val="7"/>
                <c:pt idx="0">
                  <c:v>13</c:v>
                </c:pt>
                <c:pt idx="1">
                  <c:v>14</c:v>
                </c:pt>
                <c:pt idx="2">
                  <c:v>14</c:v>
                </c:pt>
                <c:pt idx="3" formatCode="0.00">
                  <c:v>13.666666666666666</c:v>
                </c:pt>
                <c:pt idx="4">
                  <c:v>11</c:v>
                </c:pt>
                <c:pt idx="5">
                  <c:v>14</c:v>
                </c:pt>
                <c:pt idx="6">
                  <c:v>17</c:v>
                </c:pt>
              </c:numCache>
            </c:numRef>
          </c:val>
          <c:extLst>
            <c:ext xmlns:c16="http://schemas.microsoft.com/office/drawing/2014/chart" uri="{C3380CC4-5D6E-409C-BE32-E72D297353CC}">
              <c16:uniqueId val="{00000000-8B2E-A042-9F47-207D186DDBC7}"/>
            </c:ext>
          </c:extLst>
        </c:ser>
        <c:ser>
          <c:idx val="1"/>
          <c:order val="1"/>
          <c:tx>
            <c:strRef>
              <c:f>'RQ1'!$A$9</c:f>
              <c:strCache>
                <c:ptCount val="1"/>
                <c:pt idx="0">
                  <c:v>EIC</c:v>
                </c:pt>
              </c:strCache>
            </c:strRef>
          </c:tx>
          <c:spPr>
            <a:solidFill>
              <a:schemeClr val="accent2"/>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'RQ1'!$B$7:$H$7</c:f>
              <c:strCache>
                <c:ptCount val="7"/>
                <c:pt idx="0">
                  <c:v>shared-1</c:v>
                </c:pt>
                <c:pt idx="1">
                  <c:v>shared-2</c:v>
                </c:pt>
                <c:pt idx="2">
                  <c:v>shared-3</c:v>
                </c:pt>
                <c:pt idx="3">
                  <c:v>Avg</c:v>
                </c:pt>
                <c:pt idx="4">
                  <c:v>separate-1</c:v>
                </c:pt>
                <c:pt idx="5">
                  <c:v>separate-2</c:v>
                </c:pt>
                <c:pt idx="6">
                  <c:v>separate-3</c:v>
                </c:pt>
              </c:strCache>
            </c:strRef>
          </c:cat>
          <c:val>
            <c:numRef>
              <c:f>'RQ1'!$B$9:$H$9</c:f>
              <c:numCache>
                <c:formatCode>General</c:formatCode>
                <c:ptCount val="7"/>
                <c:pt idx="0">
                  <c:v>13</c:v>
                </c:pt>
                <c:pt idx="1">
                  <c:v>14</c:v>
                </c:pt>
                <c:pt idx="2">
                  <c:v>13</c:v>
                </c:pt>
                <c:pt idx="3" formatCode="0.00">
                  <c:v>13.333333333333334</c:v>
                </c:pt>
                <c:pt idx="4">
                  <c:v>12</c:v>
                </c:pt>
                <c:pt idx="5">
                  <c:v>12</c:v>
                </c:pt>
                <c:pt idx="6">
                  <c:v>11</c:v>
                </c:pt>
              </c:numCache>
            </c:numRef>
          </c:val>
          <c:extLst>
            <c:ext xmlns:c16="http://schemas.microsoft.com/office/drawing/2014/chart" uri="{C3380CC4-5D6E-409C-BE32-E72D297353CC}">
              <c16:uniqueId val="{00000001-8B2E-A042-9F47-207D186DDBC7}"/>
            </c:ext>
          </c:extLst>
        </c:ser>
        <c:ser>
          <c:idx val="2"/>
          <c:order val="2"/>
          <c:tx>
            <c:strRef>
              <c:f>'RQ1'!$A$10</c:f>
              <c:strCache>
                <c:ptCount val="1"/>
                <c:pt idx="0">
                  <c:v>EPC</c:v>
                </c:pt>
              </c:strCache>
            </c:strRef>
          </c:tx>
          <c:spPr>
            <a:solidFill>
              <a:schemeClr val="accent3"/>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'RQ1'!$B$7:$H$7</c:f>
              <c:strCache>
                <c:ptCount val="7"/>
                <c:pt idx="0">
                  <c:v>shared-1</c:v>
                </c:pt>
                <c:pt idx="1">
                  <c:v>shared-2</c:v>
                </c:pt>
                <c:pt idx="2">
                  <c:v>shared-3</c:v>
                </c:pt>
                <c:pt idx="3">
                  <c:v>Avg</c:v>
                </c:pt>
                <c:pt idx="4">
                  <c:v>separate-1</c:v>
                </c:pt>
                <c:pt idx="5">
                  <c:v>separate-2</c:v>
                </c:pt>
                <c:pt idx="6">
                  <c:v>separate-3</c:v>
                </c:pt>
              </c:strCache>
            </c:strRef>
          </c:cat>
          <c:val>
            <c:numRef>
              <c:f>'RQ1'!$B$10:$H$10</c:f>
              <c:numCache>
                <c:formatCode>General</c:formatCode>
                <c:ptCount val="7"/>
                <c:pt idx="0">
                  <c:v>5</c:v>
                </c:pt>
                <c:pt idx="1">
                  <c:v>3</c:v>
                </c:pt>
                <c:pt idx="2">
                  <c:v>4</c:v>
                </c:pt>
                <c:pt idx="3" formatCode="0.00">
                  <c:v>4</c:v>
                </c:pt>
                <c:pt idx="4">
                  <c:v>8</c:v>
                </c:pt>
                <c:pt idx="5">
                  <c:v>5</c:v>
                </c:pt>
                <c:pt idx="6">
                  <c:v>3</c:v>
                </c:pt>
              </c:numCache>
            </c:numRef>
          </c:val>
          <c:extLst>
            <c:ext xmlns:c16="http://schemas.microsoft.com/office/drawing/2014/chart" uri="{C3380CC4-5D6E-409C-BE32-E72D297353CC}">
              <c16:uniqueId val="{00000002-8B2E-A042-9F47-207D186DDBC7}"/>
            </c:ext>
          </c:extLst>
        </c:ser>
        <c:dLbls>
          <c:dLblPos val="ctr"/>
          <c:showLegendKey val="0"/>
          <c:showVal val="1"/>
          <c:showCatName val="0"/>
          <c:showSerName val="0"/>
          <c:showPercent val="0"/>
          <c:showBubbleSize val="0"/>
        </c:dLbls>
        <c:gapWidth val="150"/>
        <c:overlap val="100"/>
        <c:axId val="504840927"/>
        <c:axId val="631807807"/>
      </c:barChart>
      <c:catAx>
        <c:axId val="50484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0" i="0" strike="noStrike" kern="1200" baseline="0">
                <a:solidFill>
                  <a:schemeClr val="tx1">
                    <a:lumMod val="65000"/>
                    <a:lumOff val="35000"/>
                  </a:schemeClr>
                </a:solidFill>
                <a:latin typeface="+mn-lt"/>
                <a:ea typeface="+mn-ea"/>
                <a:cs typeface="+mn-cs"/>
              </a:defRPr>
            </a:pPr>
            <a:endParaRPr lang="en-US"/>
          </a:p>
        </c:txPr>
        <c:crossAx val="631807807"/>
        <c:crosses val="autoZero"/>
        <c:auto val="1"/>
        <c:lblAlgn val="ctr"/>
        <c:lblOffset val="100"/>
        <c:noMultiLvlLbl val="0"/>
      </c:catAx>
      <c:valAx>
        <c:axId val="63180780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crossAx val="504840927"/>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strike="noStrike" kern="1200" spc="0" baseline="0">
                <a:solidFill>
                  <a:schemeClr val="tx1">
                    <a:lumMod val="65000"/>
                    <a:lumOff val="35000"/>
                  </a:schemeClr>
                </a:solidFill>
                <a:latin typeface="+mn-lt"/>
                <a:ea typeface="+mn-ea"/>
                <a:cs typeface="+mn-cs"/>
              </a:defRPr>
            </a:pPr>
            <a:r>
              <a:rPr lang="en-US" sz="1600" b="1"/>
              <a:t>Answer Categories</a:t>
            </a:r>
          </a:p>
        </c:rich>
      </c:tx>
      <c:overlay val="0"/>
      <c:spPr>
        <a:noFill/>
        <a:ln>
          <a:noFill/>
          <a:prstDash val="solid"/>
        </a:ln>
      </c:spPr>
    </c:title>
    <c:autoTitleDeleted val="0"/>
    <c:plotArea>
      <c:layout/>
      <c:barChart>
        <c:barDir val="col"/>
        <c:grouping val="stacked"/>
        <c:varyColors val="0"/>
        <c:ser>
          <c:idx val="0"/>
          <c:order val="0"/>
          <c:tx>
            <c:strRef>
              <c:f>'RQ1'!$A$18</c:f>
              <c:strCache>
                <c:ptCount val="1"/>
                <c:pt idx="0">
                  <c:v>AC</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'RQ1'!$B$17:$H$17</c:f>
              <c:strCache>
                <c:ptCount val="7"/>
                <c:pt idx="0">
                  <c:v>shared-1</c:v>
                </c:pt>
                <c:pt idx="1">
                  <c:v>shared-2</c:v>
                </c:pt>
                <c:pt idx="2">
                  <c:v>shared-3</c:v>
                </c:pt>
                <c:pt idx="3">
                  <c:v>Avg</c:v>
                </c:pt>
                <c:pt idx="4">
                  <c:v>separate-1</c:v>
                </c:pt>
                <c:pt idx="5">
                  <c:v>separate-2</c:v>
                </c:pt>
                <c:pt idx="6">
                  <c:v>separate-3</c:v>
                </c:pt>
              </c:strCache>
            </c:strRef>
          </c:cat>
          <c:val>
            <c:numRef>
              <c:f>'RQ1'!$B$18:$H$18</c:f>
              <c:numCache>
                <c:formatCode>General</c:formatCode>
                <c:ptCount val="7"/>
                <c:pt idx="0">
                  <c:v>16</c:v>
                </c:pt>
                <c:pt idx="1">
                  <c:v>15</c:v>
                </c:pt>
                <c:pt idx="2">
                  <c:v>14</c:v>
                </c:pt>
                <c:pt idx="3">
                  <c:v>15</c:v>
                </c:pt>
                <c:pt idx="4">
                  <c:v>13</c:v>
                </c:pt>
                <c:pt idx="5">
                  <c:v>13</c:v>
                </c:pt>
                <c:pt idx="6">
                  <c:v>14</c:v>
                </c:pt>
              </c:numCache>
            </c:numRef>
          </c:val>
          <c:extLst>
            <c:ext xmlns:c16="http://schemas.microsoft.com/office/drawing/2014/chart" uri="{C3380CC4-5D6E-409C-BE32-E72D297353CC}">
              <c16:uniqueId val="{00000000-42C1-3A41-B267-7C90B4BAD2D4}"/>
            </c:ext>
          </c:extLst>
        </c:ser>
        <c:ser>
          <c:idx val="1"/>
          <c:order val="1"/>
          <c:tx>
            <c:strRef>
              <c:f>'RQ1'!$A$19</c:f>
              <c:strCache>
                <c:ptCount val="1"/>
                <c:pt idx="0">
                  <c:v>AIC</c:v>
                </c:pt>
              </c:strCache>
            </c:strRef>
          </c:tx>
          <c:spPr>
            <a:solidFill>
              <a:schemeClr val="accent2"/>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'RQ1'!$B$17:$H$17</c:f>
              <c:strCache>
                <c:ptCount val="7"/>
                <c:pt idx="0">
                  <c:v>shared-1</c:v>
                </c:pt>
                <c:pt idx="1">
                  <c:v>shared-2</c:v>
                </c:pt>
                <c:pt idx="2">
                  <c:v>shared-3</c:v>
                </c:pt>
                <c:pt idx="3">
                  <c:v>Avg</c:v>
                </c:pt>
                <c:pt idx="4">
                  <c:v>separate-1</c:v>
                </c:pt>
                <c:pt idx="5">
                  <c:v>separate-2</c:v>
                </c:pt>
                <c:pt idx="6">
                  <c:v>separate-3</c:v>
                </c:pt>
              </c:strCache>
            </c:strRef>
          </c:cat>
          <c:val>
            <c:numRef>
              <c:f>'RQ1'!$B$19:$H$19</c:f>
              <c:numCache>
                <c:formatCode>General</c:formatCode>
                <c:ptCount val="7"/>
                <c:pt idx="0">
                  <c:v>13</c:v>
                </c:pt>
                <c:pt idx="1">
                  <c:v>13</c:v>
                </c:pt>
                <c:pt idx="2">
                  <c:v>13</c:v>
                </c:pt>
                <c:pt idx="3">
                  <c:v>13</c:v>
                </c:pt>
                <c:pt idx="4">
                  <c:v>16</c:v>
                </c:pt>
                <c:pt idx="5">
                  <c:v>15</c:v>
                </c:pt>
                <c:pt idx="6">
                  <c:v>13</c:v>
                </c:pt>
              </c:numCache>
            </c:numRef>
          </c:val>
          <c:extLst>
            <c:ext xmlns:c16="http://schemas.microsoft.com/office/drawing/2014/chart" uri="{C3380CC4-5D6E-409C-BE32-E72D297353CC}">
              <c16:uniqueId val="{00000001-42C1-3A41-B267-7C90B4BAD2D4}"/>
            </c:ext>
          </c:extLst>
        </c:ser>
        <c:ser>
          <c:idx val="2"/>
          <c:order val="2"/>
          <c:tx>
            <c:strRef>
              <c:f>'RQ1'!$A$20</c:f>
              <c:strCache>
                <c:ptCount val="1"/>
                <c:pt idx="0">
                  <c:v>APC</c:v>
                </c:pt>
              </c:strCache>
            </c:strRef>
          </c:tx>
          <c:spPr>
            <a:solidFill>
              <a:schemeClr val="accent3"/>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'RQ1'!$B$17:$H$17</c:f>
              <c:strCache>
                <c:ptCount val="7"/>
                <c:pt idx="0">
                  <c:v>shared-1</c:v>
                </c:pt>
                <c:pt idx="1">
                  <c:v>shared-2</c:v>
                </c:pt>
                <c:pt idx="2">
                  <c:v>shared-3</c:v>
                </c:pt>
                <c:pt idx="3">
                  <c:v>Avg</c:v>
                </c:pt>
                <c:pt idx="4">
                  <c:v>separate-1</c:v>
                </c:pt>
                <c:pt idx="5">
                  <c:v>separate-2</c:v>
                </c:pt>
                <c:pt idx="6">
                  <c:v>separate-3</c:v>
                </c:pt>
              </c:strCache>
            </c:strRef>
          </c:cat>
          <c:val>
            <c:numRef>
              <c:f>'RQ1'!$B$20:$H$20</c:f>
              <c:numCache>
                <c:formatCode>General</c:formatCode>
                <c:ptCount val="7"/>
                <c:pt idx="0">
                  <c:v>2</c:v>
                </c:pt>
                <c:pt idx="1">
                  <c:v>3</c:v>
                </c:pt>
                <c:pt idx="2">
                  <c:v>4</c:v>
                </c:pt>
                <c:pt idx="3">
                  <c:v>3</c:v>
                </c:pt>
                <c:pt idx="4">
                  <c:v>2</c:v>
                </c:pt>
                <c:pt idx="5">
                  <c:v>3</c:v>
                </c:pt>
                <c:pt idx="6">
                  <c:v>4</c:v>
                </c:pt>
              </c:numCache>
            </c:numRef>
          </c:val>
          <c:extLst>
            <c:ext xmlns:c16="http://schemas.microsoft.com/office/drawing/2014/chart" uri="{C3380CC4-5D6E-409C-BE32-E72D297353CC}">
              <c16:uniqueId val="{00000002-42C1-3A41-B267-7C90B4BAD2D4}"/>
            </c:ext>
          </c:extLst>
        </c:ser>
        <c:dLbls>
          <c:dLblPos val="ctr"/>
          <c:showLegendKey val="0"/>
          <c:showVal val="1"/>
          <c:showCatName val="0"/>
          <c:showSerName val="0"/>
          <c:showPercent val="0"/>
          <c:showBubbleSize val="0"/>
        </c:dLbls>
        <c:gapWidth val="150"/>
        <c:overlap val="100"/>
        <c:axId val="613776479"/>
        <c:axId val="613979263"/>
      </c:barChart>
      <c:catAx>
        <c:axId val="61377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0" i="0" strike="noStrike" kern="1200" baseline="0">
                <a:solidFill>
                  <a:schemeClr val="tx1">
                    <a:lumMod val="65000"/>
                    <a:lumOff val="35000"/>
                  </a:schemeClr>
                </a:solidFill>
                <a:latin typeface="+mn-lt"/>
                <a:ea typeface="+mn-ea"/>
                <a:cs typeface="+mn-cs"/>
              </a:defRPr>
            </a:pPr>
            <a:endParaRPr lang="en-US"/>
          </a:p>
        </c:txPr>
        <c:crossAx val="613979263"/>
        <c:crosses val="autoZero"/>
        <c:auto val="1"/>
        <c:lblAlgn val="ctr"/>
        <c:lblOffset val="100"/>
        <c:noMultiLvlLbl val="0"/>
      </c:catAx>
      <c:valAx>
        <c:axId val="613979263"/>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1050" b="0" i="0" strike="noStrike" kern="1200" baseline="0">
                <a:solidFill>
                  <a:schemeClr val="tx1">
                    <a:lumMod val="65000"/>
                    <a:lumOff val="35000"/>
                  </a:schemeClr>
                </a:solidFill>
                <a:latin typeface="+mn-lt"/>
                <a:ea typeface="+mn-ea"/>
                <a:cs typeface="+mn-cs"/>
              </a:defRPr>
            </a:pPr>
            <a:endParaRPr lang="en-US"/>
          </a:p>
        </c:txPr>
        <c:crossAx val="613776479"/>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strike="noStrike" kern="1200" spc="0" baseline="0">
                <a:solidFill>
                  <a:schemeClr val="tx1">
                    <a:lumMod val="65000"/>
                    <a:lumOff val="35000"/>
                  </a:schemeClr>
                </a:solidFill>
                <a:latin typeface="+mn-lt"/>
                <a:ea typeface="+mn-ea"/>
                <a:cs typeface="+mn-cs"/>
              </a:defRPr>
            </a:pPr>
            <a:r>
              <a:rPr lang="en-US" sz="1100" b="1"/>
              <a:t>Distribution of explnation verdicts </a:t>
            </a:r>
          </a:p>
        </c:rich>
      </c:tx>
      <c:overlay val="0"/>
      <c:spPr>
        <a:noFill/>
        <a:ln>
          <a:noFill/>
          <a:prstDash val="solid"/>
        </a:ln>
      </c:spPr>
    </c:title>
    <c:autoTitleDeleted val="0"/>
    <c:plotArea>
      <c:layout>
        <c:manualLayout>
          <c:layoutTarget val="inner"/>
          <c:xMode val="edge"/>
          <c:yMode val="edge"/>
          <c:x val="4.3866879563906065E-2"/>
          <c:y val="0.20864538963678469"/>
          <c:w val="0.91226624087218788"/>
          <c:h val="0.63161697494585378"/>
        </c:manualLayout>
      </c:layout>
      <c:barChart>
        <c:barDir val="col"/>
        <c:grouping val="clustered"/>
        <c:varyColors val="0"/>
        <c:ser>
          <c:idx val="0"/>
          <c:order val="0"/>
          <c:tx>
            <c:strRef>
              <c:f>'RQ1'!$B$39</c:f>
              <c:strCache>
                <c:ptCount val="1"/>
                <c:pt idx="0">
                  <c:v>Shared</c:v>
                </c:pt>
              </c:strCache>
            </c:strRef>
          </c:tx>
          <c:spPr>
            <a:solidFill>
              <a:schemeClr val="accent1"/>
            </a:solidFill>
            <a:ln>
              <a:noFill/>
              <a:prstDash val="solid"/>
            </a:ln>
          </c:spPr>
          <c:invertIfNegative val="0"/>
          <c:dLbls>
            <c:dLbl>
              <c:idx val="0"/>
              <c:layout>
                <c:manualLayout>
                  <c:x val="-3.047071757074184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D2-9349-82A9-A481808EA327}"/>
                </c:ext>
              </c:extLst>
            </c:dLbl>
            <c:dLbl>
              <c:idx val="2"/>
              <c:layout>
                <c:manualLayout>
                  <c:x val="-2.1240228658587705E-2"/>
                  <c:y val="1.01045341909191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D2-9349-82A9-A481808EA327}"/>
                </c:ext>
              </c:extLst>
            </c:dLbl>
            <c:spPr>
              <a:noFill/>
              <a:ln>
                <a:noFill/>
                <a:prstDash val="solid"/>
              </a:ln>
            </c:spPr>
            <c:txPr>
              <a:bodyPr rot="0" spcFirstLastPara="1" vertOverflow="ellipsis" vert="horz" wrap="square" lIns="38100" tIns="19050" rIns="38100" bIns="19050" anchor="ctr" anchorCtr="1">
                <a:spAutoFit/>
              </a:bodyPr>
              <a:lstStyle/>
              <a:p>
                <a:pPr>
                  <a:defRPr sz="11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'RQ1'!$A$40:$A$42</c:f>
              <c:strCache>
                <c:ptCount val="3"/>
                <c:pt idx="0">
                  <c:v>Correct (EC)</c:v>
                </c:pt>
                <c:pt idx="1">
                  <c:v>Incorrect (EIC)</c:v>
                </c:pt>
                <c:pt idx="2">
                  <c:v>Partially Correct (EPC)</c:v>
                </c:pt>
              </c:strCache>
            </c:strRef>
          </c:cat>
          <c:val>
            <c:numRef>
              <c:f>'RQ1'!$B$40:$B$42</c:f>
              <c:numCache>
                <c:formatCode>0.0%</c:formatCode>
                <c:ptCount val="3"/>
                <c:pt idx="0">
                  <c:v>0.44086021505376344</c:v>
                </c:pt>
                <c:pt idx="1">
                  <c:v>0.43010752688172044</c:v>
                </c:pt>
                <c:pt idx="2">
                  <c:v>0.12903225806451613</c:v>
                </c:pt>
              </c:numCache>
            </c:numRef>
          </c:val>
          <c:extLst>
            <c:ext xmlns:c16="http://schemas.microsoft.com/office/drawing/2014/chart" uri="{C3380CC4-5D6E-409C-BE32-E72D297353CC}">
              <c16:uniqueId val="{00000000-44EB-9E40-8795-A517F164092A}"/>
            </c:ext>
          </c:extLst>
        </c:ser>
        <c:ser>
          <c:idx val="1"/>
          <c:order val="1"/>
          <c:tx>
            <c:strRef>
              <c:f>'RQ1'!$C$39</c:f>
              <c:strCache>
                <c:ptCount val="1"/>
                <c:pt idx="0">
                  <c:v>Separate</c:v>
                </c:pt>
              </c:strCache>
            </c:strRef>
          </c:tx>
          <c:spPr>
            <a:solidFill>
              <a:schemeClr val="accent2"/>
            </a:solidFill>
            <a:ln>
              <a:noFill/>
              <a:prstDash val="solid"/>
            </a:ln>
          </c:spPr>
          <c:invertIfNegative val="0"/>
          <c:dLbls>
            <c:dLbl>
              <c:idx val="0"/>
              <c:layout>
                <c:manualLayout>
                  <c:x val="3.2530162797154108E-2"/>
                  <c:y val="5.05226709545958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0D2-9349-82A9-A481808EA327}"/>
                </c:ext>
              </c:extLst>
            </c:dLbl>
            <c:dLbl>
              <c:idx val="1"/>
              <c:layout>
                <c:manualLayout>
                  <c:x val="3.3473063966577662E-2"/>
                  <c:y val="-4.003467902773061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0D2-9349-82A9-A481808EA327}"/>
                </c:ext>
              </c:extLst>
            </c:dLbl>
            <c:spPr>
              <a:noFill/>
              <a:ln>
                <a:noFill/>
                <a:prstDash val="solid"/>
              </a:ln>
            </c:spPr>
            <c:txPr>
              <a:bodyPr rot="0" spcFirstLastPara="1" vertOverflow="ellipsis" vert="horz" wrap="square" lIns="38100" tIns="19050" rIns="38100" bIns="19050" anchor="ctr" anchorCtr="1">
                <a:spAutoFit/>
              </a:bodyPr>
              <a:lstStyle/>
              <a:p>
                <a:pPr>
                  <a:defRPr sz="11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'RQ1'!$A$40:$A$42</c:f>
              <c:strCache>
                <c:ptCount val="3"/>
                <c:pt idx="0">
                  <c:v>Correct (EC)</c:v>
                </c:pt>
                <c:pt idx="1">
                  <c:v>Incorrect (EIC)</c:v>
                </c:pt>
                <c:pt idx="2">
                  <c:v>Partially Correct (EPC)</c:v>
                </c:pt>
              </c:strCache>
            </c:strRef>
          </c:cat>
          <c:val>
            <c:numRef>
              <c:f>'RQ1'!$C$40:$C$42</c:f>
              <c:numCache>
                <c:formatCode>0.0%</c:formatCode>
                <c:ptCount val="3"/>
                <c:pt idx="0">
                  <c:v>0.45161290322580644</c:v>
                </c:pt>
                <c:pt idx="1">
                  <c:v>0.37634408602150538</c:v>
                </c:pt>
                <c:pt idx="2">
                  <c:v>0.17204301075268816</c:v>
                </c:pt>
              </c:numCache>
            </c:numRef>
          </c:val>
          <c:extLst>
            <c:ext xmlns:c16="http://schemas.microsoft.com/office/drawing/2014/chart" uri="{C3380CC4-5D6E-409C-BE32-E72D297353CC}">
              <c16:uniqueId val="{00000001-44EB-9E40-8795-A517F164092A}"/>
            </c:ext>
          </c:extLst>
        </c:ser>
        <c:dLbls>
          <c:showLegendKey val="0"/>
          <c:showVal val="0"/>
          <c:showCatName val="0"/>
          <c:showSerName val="0"/>
          <c:showPercent val="0"/>
          <c:showBubbleSize val="0"/>
        </c:dLbls>
        <c:gapWidth val="350"/>
        <c:overlap val="-27"/>
        <c:axId val="278136671"/>
        <c:axId val="343798991"/>
      </c:barChart>
      <c:catAx>
        <c:axId val="27813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crossAx val="343798991"/>
        <c:crosses val="autoZero"/>
        <c:auto val="1"/>
        <c:lblAlgn val="ctr"/>
        <c:lblOffset val="100"/>
        <c:noMultiLvlLbl val="0"/>
      </c:catAx>
      <c:valAx>
        <c:axId val="343798991"/>
        <c:scaling>
          <c:orientation val="minMax"/>
        </c:scaling>
        <c:delete val="0"/>
        <c:axPos val="l"/>
        <c:numFmt formatCode="0.0%" sourceLinked="1"/>
        <c:majorTickMark val="out"/>
        <c:minorTickMark val="none"/>
        <c:tickLblPos val="nextTo"/>
        <c:spPr>
          <a:noFill/>
          <a:ln>
            <a:noFill/>
            <a:prstDash val="solid"/>
          </a:ln>
        </c:spPr>
        <c:txPr>
          <a:bodyPr rot="-6000000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crossAx val="278136671"/>
        <c:crosses val="autoZero"/>
        <c:crossBetween val="between"/>
      </c:valAx>
    </c:plotArea>
    <c:legend>
      <c:legendPos val="t"/>
      <c:layout>
        <c:manualLayout>
          <c:xMode val="edge"/>
          <c:yMode val="edge"/>
          <c:x val="0.7146844143834381"/>
          <c:y val="0.18967922136607585"/>
          <c:w val="0.24458564325268042"/>
          <c:h val="0.14100703540952081"/>
        </c:manualLayout>
      </c:layout>
      <c:overlay val="1"/>
      <c:spPr>
        <a:noFill/>
        <a:ln>
          <a:noFill/>
          <a:prstDash val="solid"/>
        </a:ln>
      </c:spPr>
      <c:txPr>
        <a:bodyPr rot="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strike="noStrike" kern="1200" spc="0" baseline="0">
                <a:solidFill>
                  <a:schemeClr val="tx1">
                    <a:lumMod val="65000"/>
                    <a:lumOff val="35000"/>
                  </a:schemeClr>
                </a:solidFill>
                <a:latin typeface="+mn-lt"/>
                <a:ea typeface="+mn-ea"/>
                <a:cs typeface="+mn-cs"/>
              </a:defRPr>
            </a:pPr>
            <a:r>
              <a:rPr lang="en-US" sz="1100" b="1"/>
              <a:t>Distribution of answer verdicts</a:t>
            </a:r>
          </a:p>
        </c:rich>
      </c:tx>
      <c:overlay val="0"/>
      <c:spPr>
        <a:noFill/>
        <a:ln>
          <a:noFill/>
          <a:prstDash val="solid"/>
        </a:ln>
      </c:spPr>
    </c:title>
    <c:autoTitleDeleted val="0"/>
    <c:plotArea>
      <c:layout>
        <c:manualLayout>
          <c:layoutTarget val="inner"/>
          <c:xMode val="edge"/>
          <c:yMode val="edge"/>
          <c:x val="4.3939412048520185E-2"/>
          <c:y val="0.19934484705381569"/>
          <c:w val="0.9121211759029596"/>
          <c:h val="0.62373276172430769"/>
        </c:manualLayout>
      </c:layout>
      <c:barChart>
        <c:barDir val="col"/>
        <c:grouping val="clustered"/>
        <c:varyColors val="0"/>
        <c:ser>
          <c:idx val="0"/>
          <c:order val="0"/>
          <c:tx>
            <c:strRef>
              <c:f>'RQ1'!$F$39</c:f>
              <c:strCache>
                <c:ptCount val="1"/>
                <c:pt idx="0">
                  <c:v>Shared</c:v>
                </c:pt>
              </c:strCache>
            </c:strRef>
          </c:tx>
          <c:spPr>
            <a:solidFill>
              <a:schemeClr val="accent1"/>
            </a:solidFill>
            <a:ln>
              <a:noFill/>
              <a:prstDash val="solid"/>
            </a:ln>
          </c:spPr>
          <c:invertIfNegative val="0"/>
          <c:dLbls>
            <c:dLbl>
              <c:idx val="1"/>
              <c:layout>
                <c:manualLayout>
                  <c:x val="-2.396695202646555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D25-1940-8F43-4E77E63413B2}"/>
                </c:ext>
              </c:extLst>
            </c:dLbl>
            <c:dLbl>
              <c:idx val="2"/>
              <c:layout>
                <c:manualLayout>
                  <c:x val="-2.796144403087648E-2"/>
                  <c:y val="-8.0444933104008947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25-1940-8F43-4E77E63413B2}"/>
                </c:ext>
              </c:extLst>
            </c:dLbl>
            <c:spPr>
              <a:noFill/>
              <a:ln>
                <a:noFill/>
                <a:prstDash val="solid"/>
              </a:ln>
            </c:spPr>
            <c:txPr>
              <a:bodyPr rot="0" spcFirstLastPara="1" vertOverflow="ellipsis" vert="horz" wrap="square" lIns="38100" tIns="19050" rIns="38100" bIns="19050" anchor="ctr" anchorCtr="1">
                <a:spAutoFit/>
              </a:bodyPr>
              <a:lstStyle/>
              <a:p>
                <a:pPr>
                  <a:defRPr sz="11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'RQ1'!$E$40:$E$42</c:f>
              <c:strCache>
                <c:ptCount val="3"/>
                <c:pt idx="0">
                  <c:v>Correct (AC)</c:v>
                </c:pt>
                <c:pt idx="1">
                  <c:v>Incorrect (AIC)</c:v>
                </c:pt>
                <c:pt idx="2">
                  <c:v>Partially Correct (APC)</c:v>
                </c:pt>
              </c:strCache>
            </c:strRef>
          </c:cat>
          <c:val>
            <c:numRef>
              <c:f>'RQ1'!$F$40:$F$42</c:f>
              <c:numCache>
                <c:formatCode>0.0%</c:formatCode>
                <c:ptCount val="3"/>
                <c:pt idx="0">
                  <c:v>0.375</c:v>
                </c:pt>
                <c:pt idx="1">
                  <c:v>0.32500000000000001</c:v>
                </c:pt>
                <c:pt idx="2">
                  <c:v>7.4999999999999997E-2</c:v>
                </c:pt>
              </c:numCache>
            </c:numRef>
          </c:val>
          <c:extLst>
            <c:ext xmlns:c16="http://schemas.microsoft.com/office/drawing/2014/chart" uri="{C3380CC4-5D6E-409C-BE32-E72D297353CC}">
              <c16:uniqueId val="{00000000-B9CA-6D4E-B676-798F952FD866}"/>
            </c:ext>
          </c:extLst>
        </c:ser>
        <c:ser>
          <c:idx val="1"/>
          <c:order val="1"/>
          <c:tx>
            <c:strRef>
              <c:f>'RQ1'!$G$39</c:f>
              <c:strCache>
                <c:ptCount val="1"/>
                <c:pt idx="0">
                  <c:v>Separate</c:v>
                </c:pt>
              </c:strCache>
            </c:strRef>
          </c:tx>
          <c:spPr>
            <a:solidFill>
              <a:schemeClr val="accent2"/>
            </a:solidFill>
            <a:ln>
              <a:noFill/>
              <a:prstDash val="solid"/>
            </a:ln>
          </c:spPr>
          <c:invertIfNegative val="0"/>
          <c:dLbls>
            <c:dLbl>
              <c:idx val="0"/>
              <c:layout>
                <c:manualLayout>
                  <c:x val="3.1955936035287368E-2"/>
                  <c:y val="8.775912262989904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25-1940-8F43-4E77E63413B2}"/>
                </c:ext>
              </c:extLst>
            </c:dLbl>
            <c:dLbl>
              <c:idx val="2"/>
              <c:layout>
                <c:manualLayout>
                  <c:x val="1.997246002205463E-2"/>
                  <c:y val="-8.0444933104008947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D25-1940-8F43-4E77E63413B2}"/>
                </c:ext>
              </c:extLst>
            </c:dLbl>
            <c:spPr>
              <a:noFill/>
              <a:ln>
                <a:noFill/>
                <a:prstDash val="solid"/>
              </a:ln>
            </c:spPr>
            <c:txPr>
              <a:bodyPr rot="0" spcFirstLastPara="1" vertOverflow="ellipsis" vert="horz" wrap="square" lIns="38100" tIns="19050" rIns="38100" bIns="19050" anchor="ctr" anchorCtr="1">
                <a:spAutoFit/>
              </a:bodyPr>
              <a:lstStyle/>
              <a:p>
                <a:pPr>
                  <a:defRPr sz="11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'RQ1'!$E$40:$E$42</c:f>
              <c:strCache>
                <c:ptCount val="3"/>
                <c:pt idx="0">
                  <c:v>Correct (AC)</c:v>
                </c:pt>
                <c:pt idx="1">
                  <c:v>Incorrect (AIC)</c:v>
                </c:pt>
                <c:pt idx="2">
                  <c:v>Partially Correct (APC)</c:v>
                </c:pt>
              </c:strCache>
            </c:strRef>
          </c:cat>
          <c:val>
            <c:numRef>
              <c:f>'RQ1'!$G$40:$G$42</c:f>
              <c:numCache>
                <c:formatCode>0.0%</c:formatCode>
                <c:ptCount val="3"/>
                <c:pt idx="0">
                  <c:v>0.33333333333333337</c:v>
                </c:pt>
                <c:pt idx="1">
                  <c:v>0.36666666666666664</c:v>
                </c:pt>
                <c:pt idx="2">
                  <c:v>7.4999999999999997E-2</c:v>
                </c:pt>
              </c:numCache>
            </c:numRef>
          </c:val>
          <c:extLst>
            <c:ext xmlns:c16="http://schemas.microsoft.com/office/drawing/2014/chart" uri="{C3380CC4-5D6E-409C-BE32-E72D297353CC}">
              <c16:uniqueId val="{00000001-B9CA-6D4E-B676-798F952FD866}"/>
            </c:ext>
          </c:extLst>
        </c:ser>
        <c:dLbls>
          <c:showLegendKey val="0"/>
          <c:showVal val="0"/>
          <c:showCatName val="0"/>
          <c:showSerName val="0"/>
          <c:showPercent val="0"/>
          <c:showBubbleSize val="0"/>
        </c:dLbls>
        <c:gapWidth val="350"/>
        <c:overlap val="-27"/>
        <c:axId val="249312095"/>
        <c:axId val="734263631"/>
      </c:barChart>
      <c:catAx>
        <c:axId val="249312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crossAx val="734263631"/>
        <c:crosses val="autoZero"/>
        <c:auto val="1"/>
        <c:lblAlgn val="ctr"/>
        <c:lblOffset val="100"/>
        <c:noMultiLvlLbl val="0"/>
      </c:catAx>
      <c:valAx>
        <c:axId val="734263631"/>
        <c:scaling>
          <c:orientation val="minMax"/>
        </c:scaling>
        <c:delete val="0"/>
        <c:axPos val="l"/>
        <c:majorGridlines>
          <c:spPr>
            <a:ln w="9525" cap="flat" cmpd="sng" algn="ctr">
              <a:noFill/>
              <a:prstDash val="solid"/>
              <a:round/>
            </a:ln>
          </c:spPr>
        </c:majorGridlines>
        <c:numFmt formatCode="0.0%" sourceLinked="1"/>
        <c:majorTickMark val="out"/>
        <c:minorTickMark val="none"/>
        <c:tickLblPos val="nextTo"/>
        <c:spPr>
          <a:noFill/>
          <a:ln>
            <a:noFill/>
            <a:prstDash val="solid"/>
          </a:ln>
        </c:spPr>
        <c:txPr>
          <a:bodyPr rot="-6000000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crossAx val="249312095"/>
        <c:crosses val="autoZero"/>
        <c:crossBetween val="between"/>
      </c:valAx>
    </c:plotArea>
    <c:legend>
      <c:legendPos val="r"/>
      <c:layout>
        <c:manualLayout>
          <c:xMode val="edge"/>
          <c:yMode val="edge"/>
          <c:x val="0.72658425641745017"/>
          <c:y val="0.20005452121870471"/>
          <c:w val="0.2414598075472624"/>
          <c:h val="0.13226612712081667"/>
        </c:manualLayout>
      </c:layout>
      <c:overlay val="1"/>
      <c:spPr>
        <a:noFill/>
        <a:ln>
          <a:noFill/>
          <a:prstDash val="solid"/>
        </a:ln>
      </c:spPr>
      <c:txPr>
        <a:bodyPr rot="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solidFill>
              </a:rPr>
              <a:t>Confidence Graph</a:t>
            </a:r>
            <a:r>
              <a:rPr lang="en-US" sz="1100" b="1" baseline="0">
                <a:solidFill>
                  <a:schemeClr val="tx1"/>
                </a:solidFill>
              </a:rPr>
              <a:t> (Explanations)</a:t>
            </a:r>
            <a:endParaRPr lang="en-US" sz="11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'RQ4'!$B$1</c:f>
              <c:strCache>
                <c:ptCount val="1"/>
                <c:pt idx="0">
                  <c:v>EC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'RQ4'!$A$2:$A$5</c:f>
              <c:strCache>
                <c:ptCount val="4"/>
                <c:pt idx="0">
                  <c:v>Highly confident</c:v>
                </c:pt>
                <c:pt idx="1">
                  <c:v>Very confident</c:v>
                </c:pt>
                <c:pt idx="2">
                  <c:v>Confident</c:v>
                </c:pt>
                <c:pt idx="3">
                  <c:v>Reliable</c:v>
                </c:pt>
              </c:strCache>
            </c:strRef>
          </c:cat>
          <c:val>
            <c:numRef>
              <c:f>'RQ4'!$B$2:$B$5</c:f>
              <c:numCache>
                <c:formatCode>General</c:formatCode>
                <c:ptCount val="4"/>
                <c:pt idx="0">
                  <c:v>9</c:v>
                </c:pt>
                <c:pt idx="1">
                  <c:v>2</c:v>
                </c:pt>
                <c:pt idx="2">
                  <c:v>8</c:v>
                </c:pt>
                <c:pt idx="3">
                  <c:v>1</c:v>
                </c:pt>
              </c:numCache>
            </c:numRef>
          </c:val>
          <c:extLst>
            <c:ext xmlns:c16="http://schemas.microsoft.com/office/drawing/2014/chart" uri="{C3380CC4-5D6E-409C-BE32-E72D297353CC}">
              <c16:uniqueId val="{00000000-C649-C44D-8527-406715BDAC60}"/>
            </c:ext>
          </c:extLst>
        </c:ser>
        <c:ser>
          <c:idx val="1"/>
          <c:order val="1"/>
          <c:tx>
            <c:strRef>
              <c:f>'RQ4'!$C$1</c:f>
              <c:strCache>
                <c:ptCount val="1"/>
                <c:pt idx="0">
                  <c:v>EIC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'RQ4'!$A$2:$A$5</c:f>
              <c:strCache>
                <c:ptCount val="4"/>
                <c:pt idx="0">
                  <c:v>Highly confident</c:v>
                </c:pt>
                <c:pt idx="1">
                  <c:v>Very confident</c:v>
                </c:pt>
                <c:pt idx="2">
                  <c:v>Confident</c:v>
                </c:pt>
                <c:pt idx="3">
                  <c:v>Reliable</c:v>
                </c:pt>
              </c:strCache>
            </c:strRef>
          </c:cat>
          <c:val>
            <c:numRef>
              <c:f>'RQ4'!$C$2:$C$5</c:f>
              <c:numCache>
                <c:formatCode>General</c:formatCode>
                <c:ptCount val="4"/>
                <c:pt idx="0">
                  <c:v>10</c:v>
                </c:pt>
                <c:pt idx="1">
                  <c:v>1</c:v>
                </c:pt>
                <c:pt idx="2">
                  <c:v>4</c:v>
                </c:pt>
              </c:numCache>
            </c:numRef>
          </c:val>
          <c:extLst>
            <c:ext xmlns:c16="http://schemas.microsoft.com/office/drawing/2014/chart" uri="{C3380CC4-5D6E-409C-BE32-E72D297353CC}">
              <c16:uniqueId val="{00000001-C649-C44D-8527-406715BDAC60}"/>
            </c:ext>
          </c:extLst>
        </c:ser>
        <c:ser>
          <c:idx val="2"/>
          <c:order val="2"/>
          <c:tx>
            <c:strRef>
              <c:f>'RQ4'!$D$1</c:f>
              <c:strCache>
                <c:ptCount val="1"/>
                <c:pt idx="0">
                  <c:v>EPC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'RQ4'!$A$2:$A$5</c:f>
              <c:strCache>
                <c:ptCount val="4"/>
                <c:pt idx="0">
                  <c:v>Highly confident</c:v>
                </c:pt>
                <c:pt idx="1">
                  <c:v>Very confident</c:v>
                </c:pt>
                <c:pt idx="2">
                  <c:v>Confident</c:v>
                </c:pt>
                <c:pt idx="3">
                  <c:v>Reliable</c:v>
                </c:pt>
              </c:strCache>
            </c:strRef>
          </c:cat>
          <c:val>
            <c:numRef>
              <c:f>'RQ4'!$D$2:$D$5</c:f>
              <c:numCache>
                <c:formatCode>General</c:formatCode>
                <c:ptCount val="4"/>
                <c:pt idx="0">
                  <c:v>1</c:v>
                </c:pt>
                <c:pt idx="1">
                  <c:v>3</c:v>
                </c:pt>
                <c:pt idx="2">
                  <c:v>1</c:v>
                </c:pt>
              </c:numCache>
            </c:numRef>
          </c:val>
          <c:extLst>
            <c:ext xmlns:c16="http://schemas.microsoft.com/office/drawing/2014/chart" uri="{C3380CC4-5D6E-409C-BE32-E72D297353CC}">
              <c16:uniqueId val="{00000002-C649-C44D-8527-406715BDAC60}"/>
            </c:ext>
          </c:extLst>
        </c:ser>
        <c:dLbls>
          <c:dLblPos val="outEnd"/>
          <c:showLegendKey val="0"/>
          <c:showVal val="1"/>
          <c:showCatName val="0"/>
          <c:showSerName val="0"/>
          <c:showPercent val="0"/>
          <c:showBubbleSize val="0"/>
        </c:dLbls>
        <c:gapWidth val="219"/>
        <c:overlap val="-27"/>
        <c:axId val="746029791"/>
        <c:axId val="439011455"/>
      </c:barChart>
      <c:catAx>
        <c:axId val="74602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39011455"/>
        <c:crosses val="autoZero"/>
        <c:auto val="1"/>
        <c:lblAlgn val="ctr"/>
        <c:lblOffset val="100"/>
        <c:noMultiLvlLbl val="0"/>
      </c:catAx>
      <c:valAx>
        <c:axId val="43901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6029791"/>
        <c:crosses val="autoZero"/>
        <c:crossBetween val="between"/>
      </c:valAx>
      <c:spPr>
        <a:noFill/>
        <a:ln>
          <a:noFill/>
        </a:ln>
        <a:effectLst/>
      </c:spPr>
    </c:plotArea>
    <c:legend>
      <c:legendPos val="r"/>
      <c:layout>
        <c:manualLayout>
          <c:xMode val="edge"/>
          <c:yMode val="edge"/>
          <c:x val="0.76981007946538338"/>
          <c:y val="0.19044947851550101"/>
          <c:w val="0.13232993007235144"/>
          <c:h val="0.17088277017423292"/>
        </c:manualLayout>
      </c:layout>
      <c:overlay val="1"/>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a:solidFill>
                  <a:schemeClr val="tx1"/>
                </a:solidFill>
              </a:rPr>
              <a:t>Confidence</a:t>
            </a:r>
            <a:r>
              <a:rPr lang="en-US" sz="1100" b="1" baseline="0">
                <a:solidFill>
                  <a:schemeClr val="tx1"/>
                </a:solidFill>
              </a:rPr>
              <a:t> Graph (Answers)</a:t>
            </a:r>
            <a:endParaRPr lang="en-US" sz="1100" b="1">
              <a:solidFill>
                <a:schemeClr val="tx1"/>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'RQ4'!$B$10</c:f>
              <c:strCache>
                <c:ptCount val="1"/>
                <c:pt idx="0">
                  <c:v>AC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'RQ4'!$A$11:$A$14</c:f>
              <c:strCache>
                <c:ptCount val="4"/>
                <c:pt idx="0">
                  <c:v>Highly confident</c:v>
                </c:pt>
                <c:pt idx="1">
                  <c:v>Very confident</c:v>
                </c:pt>
                <c:pt idx="2">
                  <c:v>Confident</c:v>
                </c:pt>
                <c:pt idx="3">
                  <c:v>Reliable</c:v>
                </c:pt>
              </c:strCache>
            </c:strRef>
          </c:cat>
          <c:val>
            <c:numRef>
              <c:f>'RQ4'!$B$11:$B$14</c:f>
              <c:numCache>
                <c:formatCode>General</c:formatCode>
                <c:ptCount val="4"/>
                <c:pt idx="0">
                  <c:v>10</c:v>
                </c:pt>
                <c:pt idx="1">
                  <c:v>3</c:v>
                </c:pt>
                <c:pt idx="2">
                  <c:v>9</c:v>
                </c:pt>
                <c:pt idx="3">
                  <c:v>1</c:v>
                </c:pt>
              </c:numCache>
            </c:numRef>
          </c:val>
          <c:extLst>
            <c:ext xmlns:c16="http://schemas.microsoft.com/office/drawing/2014/chart" uri="{C3380CC4-5D6E-409C-BE32-E72D297353CC}">
              <c16:uniqueId val="{00000000-DB56-1D45-9621-89A80CC57FF4}"/>
            </c:ext>
          </c:extLst>
        </c:ser>
        <c:ser>
          <c:idx val="1"/>
          <c:order val="1"/>
          <c:tx>
            <c:strRef>
              <c:f>'RQ4'!$C$10</c:f>
              <c:strCache>
                <c:ptCount val="1"/>
                <c:pt idx="0">
                  <c:v>AIC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'RQ4'!$A$11:$A$14</c:f>
              <c:strCache>
                <c:ptCount val="4"/>
                <c:pt idx="0">
                  <c:v>Highly confident</c:v>
                </c:pt>
                <c:pt idx="1">
                  <c:v>Very confident</c:v>
                </c:pt>
                <c:pt idx="2">
                  <c:v>Confident</c:v>
                </c:pt>
                <c:pt idx="3">
                  <c:v>Reliable</c:v>
                </c:pt>
              </c:strCache>
            </c:strRef>
          </c:cat>
          <c:val>
            <c:numRef>
              <c:f>'RQ4'!$C$11:$C$14</c:f>
              <c:numCache>
                <c:formatCode>General</c:formatCode>
                <c:ptCount val="4"/>
                <c:pt idx="0">
                  <c:v>9</c:v>
                </c:pt>
                <c:pt idx="1">
                  <c:v>2</c:v>
                </c:pt>
                <c:pt idx="2">
                  <c:v>4</c:v>
                </c:pt>
              </c:numCache>
            </c:numRef>
          </c:val>
          <c:extLst>
            <c:ext xmlns:c16="http://schemas.microsoft.com/office/drawing/2014/chart" uri="{C3380CC4-5D6E-409C-BE32-E72D297353CC}">
              <c16:uniqueId val="{00000001-DB56-1D45-9621-89A80CC57FF4}"/>
            </c:ext>
          </c:extLst>
        </c:ser>
        <c:ser>
          <c:idx val="2"/>
          <c:order val="2"/>
          <c:tx>
            <c:strRef>
              <c:f>'RQ4'!$D$10</c:f>
              <c:strCache>
                <c:ptCount val="1"/>
                <c:pt idx="0">
                  <c:v>APC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'RQ4'!$A$11:$A$14</c:f>
              <c:strCache>
                <c:ptCount val="4"/>
                <c:pt idx="0">
                  <c:v>Highly confident</c:v>
                </c:pt>
                <c:pt idx="1">
                  <c:v>Very confident</c:v>
                </c:pt>
                <c:pt idx="2">
                  <c:v>Confident</c:v>
                </c:pt>
                <c:pt idx="3">
                  <c:v>Reliable</c:v>
                </c:pt>
              </c:strCache>
            </c:strRef>
          </c:cat>
          <c:val>
            <c:numRef>
              <c:f>'RQ4'!$D$11:$D$14</c:f>
              <c:numCache>
                <c:formatCode>General</c:formatCode>
                <c:ptCount val="4"/>
                <c:pt idx="0">
                  <c:v>1</c:v>
                </c:pt>
                <c:pt idx="1">
                  <c:v>1</c:v>
                </c:pt>
              </c:numCache>
            </c:numRef>
          </c:val>
          <c:extLst>
            <c:ext xmlns:c16="http://schemas.microsoft.com/office/drawing/2014/chart" uri="{C3380CC4-5D6E-409C-BE32-E72D297353CC}">
              <c16:uniqueId val="{00000002-DB56-1D45-9621-89A80CC57FF4}"/>
            </c:ext>
          </c:extLst>
        </c:ser>
        <c:dLbls>
          <c:dLblPos val="outEnd"/>
          <c:showLegendKey val="0"/>
          <c:showVal val="1"/>
          <c:showCatName val="0"/>
          <c:showSerName val="0"/>
          <c:showPercent val="0"/>
          <c:showBubbleSize val="0"/>
        </c:dLbls>
        <c:gapWidth val="219"/>
        <c:overlap val="-27"/>
        <c:axId val="566392815"/>
        <c:axId val="1192896543"/>
      </c:barChart>
      <c:catAx>
        <c:axId val="56639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92896543"/>
        <c:crosses val="autoZero"/>
        <c:auto val="1"/>
        <c:lblAlgn val="ctr"/>
        <c:lblOffset val="100"/>
        <c:noMultiLvlLbl val="0"/>
      </c:catAx>
      <c:valAx>
        <c:axId val="119289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66392815"/>
        <c:crosses val="autoZero"/>
        <c:crossBetween val="between"/>
      </c:valAx>
      <c:spPr>
        <a:noFill/>
        <a:ln>
          <a:noFill/>
        </a:ln>
        <a:effectLst/>
      </c:spPr>
    </c:plotArea>
    <c:legend>
      <c:legendPos val="r"/>
      <c:layout>
        <c:manualLayout>
          <c:xMode val="edge"/>
          <c:yMode val="edge"/>
          <c:x val="0.78392092198849794"/>
          <c:y val="0.17312036508054793"/>
          <c:w val="0.13781040338257428"/>
          <c:h val="0.17391694334738128"/>
        </c:manualLayout>
      </c:layout>
      <c:overlay val="1"/>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687532</xdr:colOff>
      <xdr:row>1</xdr:row>
      <xdr:rowOff>207818</xdr:rowOff>
    </xdr:from>
    <xdr:to>
      <xdr:col>15</xdr:col>
      <xdr:colOff>1189182</xdr:colOff>
      <xdr:row>16</xdr:row>
      <xdr:rowOff>169718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796060</xdr:colOff>
      <xdr:row>17</xdr:row>
      <xdr:rowOff>94672</xdr:rowOff>
    </xdr:from>
    <xdr:to>
      <xdr:col>15</xdr:col>
      <xdr:colOff>1412010</xdr:colOff>
      <xdr:row>31</xdr:row>
      <xdr:rowOff>259772</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178677</xdr:colOff>
      <xdr:row>25</xdr:row>
      <xdr:rowOff>148896</xdr:rowOff>
    </xdr:from>
    <xdr:to>
      <xdr:col>2</xdr:col>
      <xdr:colOff>954689</xdr:colOff>
      <xdr:row>36</xdr:row>
      <xdr:rowOff>166414</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1322553</xdr:colOff>
      <xdr:row>25</xdr:row>
      <xdr:rowOff>171232</xdr:rowOff>
    </xdr:from>
    <xdr:to>
      <xdr:col>5</xdr:col>
      <xdr:colOff>630621</xdr:colOff>
      <xdr:row>36</xdr:row>
      <xdr:rowOff>175174</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203200</xdr:colOff>
      <xdr:row>1</xdr:row>
      <xdr:rowOff>63500</xdr:rowOff>
    </xdr:from>
    <xdr:to>
      <xdr:col>9</xdr:col>
      <xdr:colOff>55880</xdr:colOff>
      <xdr:row>11</xdr:row>
      <xdr:rowOff>252815</xdr:rowOff>
    </xdr:to>
    <xdr:graphicFrame macro="">
      <xdr:nvGraphicFramePr>
        <xdr:cNvPr id="2" name="Chart 1">
          <a:extLst>
            <a:ext uri="{FF2B5EF4-FFF2-40B4-BE49-F238E27FC236}">
              <a16:creationId xmlns:a16="http://schemas.microsoft.com/office/drawing/2014/main" id="{D8C3F6A1-3D37-832D-9307-7F4AD5A63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14</xdr:row>
      <xdr:rowOff>139700</xdr:rowOff>
    </xdr:from>
    <xdr:to>
      <xdr:col>9</xdr:col>
      <xdr:colOff>43180</xdr:colOff>
      <xdr:row>25</xdr:row>
      <xdr:rowOff>127931</xdr:rowOff>
    </xdr:to>
    <xdr:graphicFrame macro="">
      <xdr:nvGraphicFramePr>
        <xdr:cNvPr id="3" name="Chart 2">
          <a:extLst>
            <a:ext uri="{FF2B5EF4-FFF2-40B4-BE49-F238E27FC236}">
              <a16:creationId xmlns:a16="http://schemas.microsoft.com/office/drawing/2014/main" id="{91FB517E-4DF7-0F3B-8371-50D9AB453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zoomScale="170" zoomScaleNormal="170" workbookViewId="0">
      <selection activeCell="A3" sqref="A3"/>
    </sheetView>
  </sheetViews>
  <sheetFormatPr defaultColWidth="10.875" defaultRowHeight="21"/>
  <cols>
    <col min="1" max="1" width="56.875" style="19" customWidth="1"/>
    <col min="2" max="2" width="121" style="19" customWidth="1"/>
    <col min="3" max="3" width="10.875" style="19" customWidth="1"/>
    <col min="4" max="16384" width="10.875" style="19"/>
  </cols>
  <sheetData>
    <row r="1" spans="1:3" ht="141">
      <c r="A1" s="19" t="s">
        <v>0</v>
      </c>
      <c r="B1" s="20" t="s">
        <v>1</v>
      </c>
    </row>
    <row r="2" spans="1:3">
      <c r="B2" s="20"/>
    </row>
    <row r="3" spans="1:3" ht="66">
      <c r="A3" s="19" t="s">
        <v>2</v>
      </c>
      <c r="B3" s="20" t="s">
        <v>3</v>
      </c>
    </row>
    <row r="4" spans="1:3">
      <c r="B4" s="20"/>
    </row>
    <row r="5" spans="1:3" ht="81">
      <c r="A5" s="19" t="s">
        <v>4</v>
      </c>
      <c r="B5" s="20" t="s">
        <v>5</v>
      </c>
    </row>
    <row r="6" spans="1:3">
      <c r="B6" s="20"/>
    </row>
    <row r="7" spans="1:3" ht="87.95">
      <c r="A7" s="19" t="s">
        <v>6</v>
      </c>
      <c r="B7" s="19" t="s">
        <v>7</v>
      </c>
    </row>
    <row r="8" spans="1:3">
      <c r="B8" s="20"/>
    </row>
    <row r="9" spans="1:3">
      <c r="B9" s="18"/>
      <c r="C9" s="18"/>
    </row>
    <row r="10" spans="1:3">
      <c r="B10" s="20"/>
    </row>
    <row r="11" spans="1:3">
      <c r="B11"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2"/>
  <sheetViews>
    <sheetView topLeftCell="A23" zoomScale="145" zoomScaleNormal="145" workbookViewId="0">
      <selection activeCell="G32" sqref="G32"/>
    </sheetView>
  </sheetViews>
  <sheetFormatPr defaultColWidth="22.875" defaultRowHeight="21"/>
  <cols>
    <col min="1" max="1" width="13.125" style="1" customWidth="1"/>
    <col min="2" max="2" width="17.5" style="1" customWidth="1"/>
    <col min="3" max="3" width="17.625" style="1" customWidth="1"/>
    <col min="4" max="5" width="16.5" style="1" customWidth="1"/>
    <col min="6" max="6" width="16" style="1" customWidth="1"/>
    <col min="7" max="7" width="13.875" style="1" customWidth="1"/>
    <col min="8" max="8" width="15.5" style="1" customWidth="1"/>
    <col min="9" max="10" width="22.875" style="1" customWidth="1"/>
    <col min="11" max="11" width="25.875" style="1" customWidth="1"/>
    <col min="12" max="14" width="22.875" style="1" customWidth="1"/>
    <col min="15" max="16384" width="22.875" style="1"/>
  </cols>
  <sheetData>
    <row r="1" spans="1:11" s="2" customFormat="1">
      <c r="A1" s="3"/>
      <c r="B1" s="3" t="s">
        <v>8</v>
      </c>
      <c r="C1" s="3" t="s">
        <v>9</v>
      </c>
      <c r="D1" s="3" t="s">
        <v>10</v>
      </c>
      <c r="E1" s="3" t="s">
        <v>11</v>
      </c>
      <c r="F1" s="3" t="s">
        <v>12</v>
      </c>
      <c r="G1" s="4" t="s">
        <v>13</v>
      </c>
    </row>
    <row r="2" spans="1:11">
      <c r="A2" s="1" t="s">
        <v>14</v>
      </c>
      <c r="B2" s="1">
        <f>4*6</f>
        <v>24</v>
      </c>
      <c r="C2" s="1">
        <v>0</v>
      </c>
      <c r="D2" s="1">
        <f>1*5</f>
        <v>5</v>
      </c>
      <c r="E2" s="1">
        <v>0</v>
      </c>
      <c r="F2" s="1">
        <v>2</v>
      </c>
      <c r="G2" s="1">
        <f>SUM(B2:F2)</f>
        <v>31</v>
      </c>
    </row>
    <row r="3" spans="1:11">
      <c r="A3" s="1" t="s">
        <v>15</v>
      </c>
      <c r="B3" s="1">
        <v>24</v>
      </c>
      <c r="C3" s="1">
        <v>1</v>
      </c>
      <c r="D3" s="1">
        <v>8</v>
      </c>
      <c r="E3" s="1">
        <v>5</v>
      </c>
      <c r="F3" s="1">
        <v>2</v>
      </c>
      <c r="G3" s="1">
        <f>SUM(B3:F3)</f>
        <v>40</v>
      </c>
    </row>
    <row r="7" spans="1:11" s="2" customFormat="1">
      <c r="A7" s="3"/>
      <c r="B7" s="3" t="s">
        <v>16</v>
      </c>
      <c r="C7" s="3" t="s">
        <v>17</v>
      </c>
      <c r="D7" s="3" t="s">
        <v>18</v>
      </c>
      <c r="E7" s="3" t="s">
        <v>19</v>
      </c>
      <c r="F7" s="3" t="s">
        <v>20</v>
      </c>
      <c r="G7" s="3" t="s">
        <v>21</v>
      </c>
      <c r="H7" s="3" t="s">
        <v>22</v>
      </c>
      <c r="I7" s="2" t="s">
        <v>19</v>
      </c>
      <c r="J7" s="2" t="s">
        <v>23</v>
      </c>
      <c r="K7" s="9" t="s">
        <v>24</v>
      </c>
    </row>
    <row r="8" spans="1:11">
      <c r="A8" s="1" t="s">
        <v>25</v>
      </c>
      <c r="B8" s="1">
        <v>13</v>
      </c>
      <c r="C8" s="1">
        <v>14</v>
      </c>
      <c r="D8" s="1">
        <v>14</v>
      </c>
      <c r="E8" s="17">
        <f>AVERAGE(B8:D8)</f>
        <v>13.666666666666666</v>
      </c>
      <c r="F8" s="1">
        <v>11</v>
      </c>
      <c r="G8" s="1">
        <v>14</v>
      </c>
      <c r="H8" s="1">
        <v>17</v>
      </c>
      <c r="I8" s="17">
        <f>AVERAGE(F8:H8)</f>
        <v>14</v>
      </c>
      <c r="J8" s="17">
        <f>AVERAGE(B8:D8,F8:H8)</f>
        <v>13.833333333333334</v>
      </c>
      <c r="K8" s="12">
        <f>J8/$G$2</f>
        <v>0.44623655913978494</v>
      </c>
    </row>
    <row r="9" spans="1:11">
      <c r="A9" s="1" t="s">
        <v>26</v>
      </c>
      <c r="B9" s="1">
        <v>13</v>
      </c>
      <c r="C9" s="1">
        <v>14</v>
      </c>
      <c r="D9" s="1">
        <v>13</v>
      </c>
      <c r="E9" s="17">
        <f>AVERAGE(B9:D9)</f>
        <v>13.333333333333334</v>
      </c>
      <c r="F9" s="1">
        <v>12</v>
      </c>
      <c r="G9" s="1">
        <v>12</v>
      </c>
      <c r="H9" s="1">
        <v>11</v>
      </c>
      <c r="I9" s="17">
        <f>AVERAGE(F9:H9)</f>
        <v>11.666666666666666</v>
      </c>
      <c r="J9" s="17">
        <f>AVERAGE(B9:D9,F9:H9)</f>
        <v>12.5</v>
      </c>
      <c r="K9" s="12">
        <f t="shared" ref="K9:K10" si="0">J9/$G$2</f>
        <v>0.40322580645161288</v>
      </c>
    </row>
    <row r="10" spans="1:11">
      <c r="A10" s="1" t="s">
        <v>27</v>
      </c>
      <c r="B10" s="1">
        <v>5</v>
      </c>
      <c r="C10" s="1">
        <v>3</v>
      </c>
      <c r="D10" s="1">
        <v>4</v>
      </c>
      <c r="E10" s="17">
        <f>AVERAGE(B10:D10)</f>
        <v>4</v>
      </c>
      <c r="F10" s="1">
        <v>8</v>
      </c>
      <c r="G10" s="1">
        <v>5</v>
      </c>
      <c r="H10" s="1">
        <v>3</v>
      </c>
      <c r="I10" s="17">
        <f>AVERAGE(F10:H10)</f>
        <v>5.333333333333333</v>
      </c>
      <c r="J10" s="17">
        <f>AVERAGE(B10:D10,F10:H10)</f>
        <v>4.666666666666667</v>
      </c>
      <c r="K10" s="12">
        <f t="shared" si="0"/>
        <v>0.15053763440860216</v>
      </c>
    </row>
    <row r="11" spans="1:11">
      <c r="K11" s="8"/>
    </row>
    <row r="12" spans="1:11">
      <c r="K12" s="8"/>
    </row>
    <row r="13" spans="1:11">
      <c r="K13" s="8"/>
    </row>
    <row r="14" spans="1:11">
      <c r="K14" s="8"/>
    </row>
    <row r="15" spans="1:11">
      <c r="K15" s="8"/>
    </row>
    <row r="16" spans="1:11">
      <c r="J16" s="2"/>
      <c r="K16" s="8"/>
    </row>
    <row r="17" spans="1:11" s="2" customFormat="1">
      <c r="A17" s="3"/>
      <c r="B17" s="3" t="s">
        <v>16</v>
      </c>
      <c r="C17" s="3" t="s">
        <v>17</v>
      </c>
      <c r="D17" s="3" t="s">
        <v>18</v>
      </c>
      <c r="E17" s="3" t="s">
        <v>19</v>
      </c>
      <c r="F17" s="3" t="s">
        <v>20</v>
      </c>
      <c r="G17" s="3" t="s">
        <v>21</v>
      </c>
      <c r="H17" s="3" t="s">
        <v>22</v>
      </c>
      <c r="I17" s="2" t="s">
        <v>19</v>
      </c>
      <c r="J17" s="2" t="s">
        <v>23</v>
      </c>
      <c r="K17" s="9" t="s">
        <v>24</v>
      </c>
    </row>
    <row r="18" spans="1:11">
      <c r="A18" s="1" t="s">
        <v>28</v>
      </c>
      <c r="B18" s="1">
        <v>16</v>
      </c>
      <c r="C18" s="1">
        <v>15</v>
      </c>
      <c r="D18" s="1">
        <v>14</v>
      </c>
      <c r="E18" s="1">
        <f>AVERAGE(B18:D18)</f>
        <v>15</v>
      </c>
      <c r="F18" s="1">
        <v>13</v>
      </c>
      <c r="G18" s="1">
        <v>13</v>
      </c>
      <c r="H18" s="1">
        <v>14</v>
      </c>
      <c r="I18" s="17">
        <f>AVERAGE(F18:H18)</f>
        <v>13.333333333333334</v>
      </c>
      <c r="J18" s="17">
        <f>AVERAGE(B18:D18,F18:H18)</f>
        <v>14.166666666666666</v>
      </c>
      <c r="K18" s="12">
        <f>J18/$G$2</f>
        <v>0.45698924731182794</v>
      </c>
    </row>
    <row r="19" spans="1:11">
      <c r="A19" s="1" t="s">
        <v>29</v>
      </c>
      <c r="B19" s="1">
        <v>13</v>
      </c>
      <c r="C19" s="1">
        <v>13</v>
      </c>
      <c r="D19" s="1">
        <v>13</v>
      </c>
      <c r="E19" s="1">
        <f>AVERAGE(B19:D19)</f>
        <v>13</v>
      </c>
      <c r="F19" s="1">
        <v>16</v>
      </c>
      <c r="G19" s="1">
        <v>15</v>
      </c>
      <c r="H19" s="1">
        <v>13</v>
      </c>
      <c r="I19" s="17">
        <f>AVERAGE(F19:H19)</f>
        <v>14.666666666666666</v>
      </c>
      <c r="J19" s="17">
        <f>AVERAGE(B19:D19,F19:H19)</f>
        <v>13.833333333333334</v>
      </c>
      <c r="K19" s="12">
        <f t="shared" ref="K19:K20" si="1">J19/$G$2</f>
        <v>0.44623655913978494</v>
      </c>
    </row>
    <row r="20" spans="1:11">
      <c r="A20" s="1" t="s">
        <v>30</v>
      </c>
      <c r="B20" s="1">
        <v>2</v>
      </c>
      <c r="C20" s="1">
        <v>3</v>
      </c>
      <c r="D20" s="1">
        <v>4</v>
      </c>
      <c r="E20" s="1">
        <f>AVERAGE(B20:D20)</f>
        <v>3</v>
      </c>
      <c r="F20" s="1">
        <v>2</v>
      </c>
      <c r="G20" s="1">
        <v>3</v>
      </c>
      <c r="H20" s="1">
        <v>4</v>
      </c>
      <c r="I20" s="17">
        <f>AVERAGE(F20:H20)</f>
        <v>3</v>
      </c>
      <c r="J20" s="17">
        <f>AVERAGE(B20:D20,F20:H20)</f>
        <v>3</v>
      </c>
      <c r="K20" s="12">
        <f t="shared" si="1"/>
        <v>9.6774193548387094E-2</v>
      </c>
    </row>
    <row r="39" spans="1:7">
      <c r="B39" s="1" t="s">
        <v>14</v>
      </c>
      <c r="C39" s="1" t="s">
        <v>15</v>
      </c>
      <c r="F39" s="1" t="s">
        <v>14</v>
      </c>
      <c r="G39" s="1" t="s">
        <v>15</v>
      </c>
    </row>
    <row r="40" spans="1:7">
      <c r="A40" s="1" t="s">
        <v>31</v>
      </c>
      <c r="B40" s="13">
        <f>E8/$G$2</f>
        <v>0.44086021505376344</v>
      </c>
      <c r="C40" s="18">
        <f>I8/$G$2</f>
        <v>0.45161290322580644</v>
      </c>
      <c r="E40" s="1" t="s">
        <v>32</v>
      </c>
      <c r="F40" s="18">
        <f>E18/$G$3</f>
        <v>0.375</v>
      </c>
      <c r="G40" s="13">
        <f>I18/$G$3</f>
        <v>0.33333333333333337</v>
      </c>
    </row>
    <row r="41" spans="1:7">
      <c r="A41" s="1" t="s">
        <v>33</v>
      </c>
      <c r="B41" s="13">
        <f>E9/$G$2</f>
        <v>0.43010752688172044</v>
      </c>
      <c r="C41" s="18">
        <f>I9/$G$2</f>
        <v>0.37634408602150538</v>
      </c>
      <c r="E41" s="1" t="s">
        <v>34</v>
      </c>
      <c r="F41" s="18">
        <f>E19/$G$3</f>
        <v>0.32500000000000001</v>
      </c>
      <c r="G41" s="13">
        <f>I19/$G$3</f>
        <v>0.36666666666666664</v>
      </c>
    </row>
    <row r="42" spans="1:7">
      <c r="A42" s="1" t="s">
        <v>35</v>
      </c>
      <c r="B42" s="13">
        <f>E10/$G$2</f>
        <v>0.12903225806451613</v>
      </c>
      <c r="C42" s="18">
        <f>I10/$G$2</f>
        <v>0.17204301075268816</v>
      </c>
      <c r="E42" s="1" t="s">
        <v>36</v>
      </c>
      <c r="F42" s="13">
        <f>E20/$G$3</f>
        <v>7.4999999999999997E-2</v>
      </c>
      <c r="G42" s="13">
        <f>I20/$G$3</f>
        <v>7.4999999999999997E-2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7"/>
  <sheetViews>
    <sheetView topLeftCell="E1" workbookViewId="0">
      <selection activeCell="E9" sqref="E9"/>
    </sheetView>
  </sheetViews>
  <sheetFormatPr defaultColWidth="8.875" defaultRowHeight="15.95"/>
  <cols>
    <col min="1" max="1" width="15.625" customWidth="1"/>
    <col min="2" max="2" width="14.5" customWidth="1"/>
    <col min="3" max="3" width="15.625" style="5" customWidth="1"/>
    <col min="4" max="4" width="17.5" style="5" customWidth="1"/>
    <col min="5" max="5" width="16" customWidth="1"/>
    <col min="6" max="6" width="16.875" style="5" customWidth="1"/>
    <col min="7" max="7" width="14.375" style="5" customWidth="1"/>
    <col min="8" max="8" width="18.125" style="5" customWidth="1"/>
    <col min="9" max="9" width="14" style="5" customWidth="1"/>
    <col min="10" max="12" width="15.375" customWidth="1"/>
    <col min="13" max="13" width="51.625" customWidth="1"/>
    <col min="14" max="14" width="14.625" customWidth="1"/>
    <col min="16" max="16" width="24.125" customWidth="1"/>
  </cols>
  <sheetData>
    <row r="1" spans="1:17" ht="21" customHeight="1">
      <c r="A1" s="1"/>
      <c r="B1" s="6" t="s">
        <v>37</v>
      </c>
      <c r="C1" s="10" t="s">
        <v>38</v>
      </c>
      <c r="D1" s="10" t="s">
        <v>39</v>
      </c>
      <c r="E1" s="11" t="s">
        <v>40</v>
      </c>
      <c r="F1" s="10" t="s">
        <v>41</v>
      </c>
      <c r="G1" s="10" t="s">
        <v>42</v>
      </c>
      <c r="H1" s="10" t="s">
        <v>43</v>
      </c>
      <c r="I1" s="10" t="s">
        <v>44</v>
      </c>
      <c r="J1" s="6" t="s">
        <v>45</v>
      </c>
      <c r="K1" s="15" t="s">
        <v>13</v>
      </c>
      <c r="L1" s="7"/>
    </row>
    <row r="2" spans="1:17" ht="21" customHeight="1">
      <c r="A2" s="6" t="s">
        <v>46</v>
      </c>
      <c r="B2" s="1">
        <v>11</v>
      </c>
      <c r="C2" s="8">
        <v>2</v>
      </c>
      <c r="D2" s="8">
        <v>0</v>
      </c>
      <c r="E2" s="1">
        <v>2</v>
      </c>
      <c r="F2" s="8">
        <v>0</v>
      </c>
      <c r="G2" s="8">
        <v>2</v>
      </c>
      <c r="H2">
        <v>1</v>
      </c>
      <c r="I2" s="8">
        <v>0</v>
      </c>
      <c r="J2" s="1">
        <v>13</v>
      </c>
      <c r="K2" s="16">
        <f t="shared" ref="K2:K4" si="0">SUM(B2:J2)</f>
        <v>31</v>
      </c>
      <c r="L2" s="1"/>
      <c r="M2" s="1" t="s">
        <v>47</v>
      </c>
      <c r="N2" s="8">
        <f>SUM(B2:J4)</f>
        <v>93</v>
      </c>
      <c r="P2" s="1"/>
      <c r="Q2" s="1"/>
    </row>
    <row r="3" spans="1:17" ht="21" customHeight="1">
      <c r="A3" s="6" t="s">
        <v>48</v>
      </c>
      <c r="B3" s="1">
        <v>12</v>
      </c>
      <c r="C3" s="8">
        <v>1</v>
      </c>
      <c r="D3" s="8">
        <v>1</v>
      </c>
      <c r="E3" s="1">
        <v>1</v>
      </c>
      <c r="F3" s="8">
        <v>0</v>
      </c>
      <c r="G3" s="8">
        <v>1</v>
      </c>
      <c r="H3">
        <v>1</v>
      </c>
      <c r="I3" s="8">
        <v>1</v>
      </c>
      <c r="J3" s="1">
        <v>13</v>
      </c>
      <c r="K3" s="16">
        <f t="shared" si="0"/>
        <v>31</v>
      </c>
      <c r="L3" s="1"/>
      <c r="M3" s="1" t="s">
        <v>49</v>
      </c>
      <c r="N3" s="8">
        <f>SUM(C2:D4,F2:I4)</f>
        <v>14</v>
      </c>
      <c r="P3" s="1"/>
      <c r="Q3" s="1"/>
    </row>
    <row r="4" spans="1:17" ht="21" customHeight="1">
      <c r="A4" s="6" t="s">
        <v>50</v>
      </c>
      <c r="B4" s="1">
        <v>12</v>
      </c>
      <c r="C4" s="8">
        <v>1</v>
      </c>
      <c r="D4" s="8">
        <v>1</v>
      </c>
      <c r="E4" s="1">
        <v>2</v>
      </c>
      <c r="F4" s="8">
        <v>0</v>
      </c>
      <c r="G4" s="8">
        <v>0</v>
      </c>
      <c r="H4">
        <v>1</v>
      </c>
      <c r="I4" s="8">
        <v>1</v>
      </c>
      <c r="J4" s="1">
        <v>13</v>
      </c>
      <c r="K4" s="16">
        <f t="shared" si="0"/>
        <v>31</v>
      </c>
      <c r="L4" s="1"/>
      <c r="M4" s="1"/>
      <c r="N4" s="1"/>
    </row>
    <row r="5" spans="1:17" ht="21" customHeight="1">
      <c r="L5" s="1"/>
      <c r="M5" s="8" t="s">
        <v>51</v>
      </c>
      <c r="N5" s="12">
        <f>N3/N2</f>
        <v>0.15053763440860216</v>
      </c>
    </row>
    <row r="6" spans="1:17" ht="21" customHeight="1">
      <c r="L6" s="1"/>
    </row>
    <row r="7" spans="1:17" ht="21" customHeight="1">
      <c r="L7" s="1"/>
      <c r="M7" s="1" t="s">
        <v>52</v>
      </c>
      <c r="N7" s="13">
        <f>SUM(J2:J4)/N2</f>
        <v>0.41935483870967744</v>
      </c>
    </row>
    <row r="8" spans="1:17" ht="21" customHeight="1">
      <c r="B8">
        <f>SUM(D2:D4,G2:G4)</f>
        <v>5</v>
      </c>
      <c r="C8" s="22">
        <f>(B8+B26)/ (N2+N21)</f>
        <v>2.8169014084507043E-2</v>
      </c>
      <c r="M8" s="1" t="s">
        <v>53</v>
      </c>
      <c r="N8" s="13">
        <f>SUM(B2:B4)/N2</f>
        <v>0.37634408602150538</v>
      </c>
    </row>
    <row r="9" spans="1:17">
      <c r="E9" s="22">
        <f>SUM(C2:C4,F2:F4,C21:C23,F21:F23) / (N2+N21)</f>
        <v>7.5117370892018781E-2</v>
      </c>
    </row>
    <row r="20" spans="1:14" ht="21">
      <c r="A20" s="1"/>
      <c r="B20" s="6" t="s">
        <v>37</v>
      </c>
      <c r="C20" s="10" t="s">
        <v>38</v>
      </c>
      <c r="D20" s="10" t="s">
        <v>39</v>
      </c>
      <c r="E20" s="11" t="s">
        <v>40</v>
      </c>
      <c r="F20" s="10" t="s">
        <v>41</v>
      </c>
      <c r="G20" s="10" t="s">
        <v>42</v>
      </c>
      <c r="H20" s="10" t="s">
        <v>43</v>
      </c>
      <c r="I20" s="10" t="s">
        <v>44</v>
      </c>
      <c r="J20" s="6" t="s">
        <v>45</v>
      </c>
      <c r="K20" s="15" t="s">
        <v>13</v>
      </c>
    </row>
    <row r="21" spans="1:14" ht="21">
      <c r="A21" s="6" t="s">
        <v>54</v>
      </c>
      <c r="B21" s="1">
        <v>13</v>
      </c>
      <c r="C21" s="8">
        <v>5</v>
      </c>
      <c r="D21" s="8">
        <v>0</v>
      </c>
      <c r="E21" s="1">
        <v>2</v>
      </c>
      <c r="F21" s="8">
        <v>0</v>
      </c>
      <c r="G21" s="8">
        <v>1</v>
      </c>
      <c r="H21">
        <v>1</v>
      </c>
      <c r="I21" s="8">
        <v>0</v>
      </c>
      <c r="J21" s="1">
        <v>18</v>
      </c>
      <c r="K21" s="16">
        <f>SUM(B21:J21)</f>
        <v>40</v>
      </c>
      <c r="M21" s="1" t="s">
        <v>55</v>
      </c>
      <c r="N21" s="8">
        <f>SUM(B21:J23)</f>
        <v>120</v>
      </c>
    </row>
    <row r="22" spans="1:14" ht="21">
      <c r="A22" s="6" t="s">
        <v>56</v>
      </c>
      <c r="B22" s="1">
        <v>14</v>
      </c>
      <c r="C22" s="8">
        <v>4</v>
      </c>
      <c r="D22" s="8">
        <v>0</v>
      </c>
      <c r="E22" s="1">
        <v>2</v>
      </c>
      <c r="F22" s="8">
        <v>0</v>
      </c>
      <c r="G22" s="8">
        <v>0</v>
      </c>
      <c r="H22">
        <v>0</v>
      </c>
      <c r="I22" s="8">
        <v>1</v>
      </c>
      <c r="J22" s="1">
        <v>19</v>
      </c>
      <c r="K22" s="16">
        <f>SUM(B22:J22)</f>
        <v>40</v>
      </c>
      <c r="M22" s="1" t="s">
        <v>49</v>
      </c>
      <c r="N22" s="8">
        <f>SUM(C21:D23,F21:I23)</f>
        <v>17</v>
      </c>
    </row>
    <row r="23" spans="1:14" ht="21">
      <c r="A23" s="6" t="s">
        <v>57</v>
      </c>
      <c r="B23" s="1">
        <v>13</v>
      </c>
      <c r="C23" s="8">
        <v>2</v>
      </c>
      <c r="D23" s="8">
        <v>0</v>
      </c>
      <c r="E23" s="1">
        <v>2</v>
      </c>
      <c r="F23" s="8">
        <v>1</v>
      </c>
      <c r="G23" s="8">
        <v>0</v>
      </c>
      <c r="H23">
        <v>0</v>
      </c>
      <c r="I23" s="8">
        <v>2</v>
      </c>
      <c r="J23" s="1">
        <v>20</v>
      </c>
      <c r="K23" s="16">
        <f>SUM(B23:J23)</f>
        <v>40</v>
      </c>
      <c r="M23" s="1"/>
      <c r="N23" s="1"/>
    </row>
    <row r="24" spans="1:14" ht="21">
      <c r="M24" s="8" t="s">
        <v>51</v>
      </c>
      <c r="N24" s="12">
        <f>N22/N21</f>
        <v>0.14166666666666666</v>
      </c>
    </row>
    <row r="26" spans="1:14" ht="21">
      <c r="B26" s="5">
        <f>SUM(D21:D23,G21:G23)</f>
        <v>1</v>
      </c>
      <c r="M26" s="1" t="s">
        <v>52</v>
      </c>
      <c r="N26" s="13">
        <f>SUM(J21:J23)/N21</f>
        <v>0.47499999999999998</v>
      </c>
    </row>
    <row r="27" spans="1:14" ht="21">
      <c r="M27" s="1" t="s">
        <v>53</v>
      </c>
      <c r="N27" s="13">
        <f>SUM(B21:B23)/N21</f>
        <v>0.33333333333333331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8"/>
  <sheetViews>
    <sheetView workbookViewId="0">
      <selection activeCell="C4" sqref="C4:C5"/>
    </sheetView>
  </sheetViews>
  <sheetFormatPr defaultColWidth="17" defaultRowHeight="21"/>
  <cols>
    <col min="1" max="2" width="17" style="1" customWidth="1"/>
    <col min="3" max="16384" width="17" style="1"/>
  </cols>
  <sheetData>
    <row r="2" spans="1:7">
      <c r="B2" s="23" t="s">
        <v>58</v>
      </c>
      <c r="C2" s="24"/>
      <c r="F2" s="23"/>
      <c r="G2" s="24"/>
    </row>
    <row r="3" spans="1:7">
      <c r="B3" s="14" t="s">
        <v>59</v>
      </c>
      <c r="C3" s="14" t="s">
        <v>60</v>
      </c>
    </row>
    <row r="4" spans="1:7">
      <c r="A4" s="14" t="s">
        <v>14</v>
      </c>
      <c r="B4" s="18">
        <f>4/31</f>
        <v>0.12903225806451613</v>
      </c>
      <c r="C4" s="18">
        <f>8/31</f>
        <v>0.25806451612903225</v>
      </c>
      <c r="F4" s="18"/>
      <c r="G4" s="18"/>
    </row>
    <row r="5" spans="1:7">
      <c r="A5" s="14" t="s">
        <v>15</v>
      </c>
      <c r="B5" s="13">
        <f>12/40</f>
        <v>0.3</v>
      </c>
      <c r="C5" s="13">
        <f>13/40</f>
        <v>0.32500000000000001</v>
      </c>
      <c r="F5" s="13"/>
      <c r="G5" s="13"/>
    </row>
    <row r="7" spans="1:7">
      <c r="B7" s="1" t="s">
        <v>61</v>
      </c>
    </row>
    <row r="8" spans="1:7">
      <c r="B8" s="1" t="s">
        <v>62</v>
      </c>
    </row>
  </sheetData>
  <mergeCells count="2">
    <mergeCell ref="B2:C2"/>
    <mergeCell ref="F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26E6D-7A63-0640-A728-10E012F3926A}">
  <dimension ref="A1:D14"/>
  <sheetViews>
    <sheetView tabSelected="1" topLeftCell="A2" zoomScale="120" zoomScaleNormal="130" workbookViewId="0">
      <selection activeCell="K8" sqref="K8"/>
    </sheetView>
  </sheetViews>
  <sheetFormatPr defaultColWidth="10.875" defaultRowHeight="21"/>
  <cols>
    <col min="1" max="1" width="27.625" style="19" customWidth="1"/>
    <col min="2" max="16384" width="10.875" style="19"/>
  </cols>
  <sheetData>
    <row r="1" spans="1:4" ht="21.95">
      <c r="B1" s="21" t="s">
        <v>25</v>
      </c>
      <c r="C1" s="21" t="s">
        <v>26</v>
      </c>
      <c r="D1" s="21" t="s">
        <v>27</v>
      </c>
    </row>
    <row r="2" spans="1:4" ht="21.95">
      <c r="A2" s="19" t="s">
        <v>63</v>
      </c>
      <c r="B2" s="19">
        <v>9</v>
      </c>
      <c r="C2" s="19">
        <v>10</v>
      </c>
      <c r="D2" s="19">
        <v>1</v>
      </c>
    </row>
    <row r="3" spans="1:4" ht="21.95">
      <c r="A3" s="19" t="s">
        <v>64</v>
      </c>
      <c r="B3" s="19">
        <v>2</v>
      </c>
      <c r="C3" s="19">
        <v>1</v>
      </c>
      <c r="D3" s="19">
        <v>3</v>
      </c>
    </row>
    <row r="4" spans="1:4" ht="21.95">
      <c r="A4" s="19" t="s">
        <v>65</v>
      </c>
      <c r="B4" s="19">
        <v>8</v>
      </c>
      <c r="C4" s="19">
        <v>4</v>
      </c>
      <c r="D4" s="19">
        <v>1</v>
      </c>
    </row>
    <row r="5" spans="1:4" ht="21.95">
      <c r="A5" s="19" t="s">
        <v>66</v>
      </c>
      <c r="B5" s="19">
        <v>1</v>
      </c>
    </row>
    <row r="10" spans="1:4" ht="21.95">
      <c r="B10" s="21" t="s">
        <v>28</v>
      </c>
      <c r="C10" s="21" t="s">
        <v>29</v>
      </c>
      <c r="D10" s="21" t="s">
        <v>30</v>
      </c>
    </row>
    <row r="11" spans="1:4" ht="21.95">
      <c r="A11" s="19" t="s">
        <v>63</v>
      </c>
      <c r="B11" s="19">
        <v>10</v>
      </c>
      <c r="C11" s="19">
        <v>9</v>
      </c>
      <c r="D11" s="19">
        <v>1</v>
      </c>
    </row>
    <row r="12" spans="1:4" ht="21.95">
      <c r="A12" s="19" t="s">
        <v>64</v>
      </c>
      <c r="B12" s="19">
        <v>3</v>
      </c>
      <c r="C12" s="19">
        <v>2</v>
      </c>
      <c r="D12" s="19">
        <v>1</v>
      </c>
    </row>
    <row r="13" spans="1:4" ht="21.95">
      <c r="A13" s="19" t="s">
        <v>65</v>
      </c>
      <c r="B13" s="19">
        <v>9</v>
      </c>
      <c r="C13" s="19">
        <v>4</v>
      </c>
    </row>
    <row r="14" spans="1:4" ht="21.95">
      <c r="A14" s="19" t="s">
        <v>66</v>
      </c>
      <c r="B14" s="1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
  <cp:revision/>
  <dcterms:created xsi:type="dcterms:W3CDTF">2023-01-17T13:07:07Z</dcterms:created>
  <dcterms:modified xsi:type="dcterms:W3CDTF">2023-01-27T15:08:42Z</dcterms:modified>
  <cp:category/>
  <cp:contentStatus/>
</cp:coreProperties>
</file>