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jed/Desktop/dataset/"/>
    </mc:Choice>
  </mc:AlternateContent>
  <xr:revisionPtr revIDLastSave="0" documentId="13_ncr:1_{AD08D2B6-92A0-FA48-9BB1-48BBC1643990}" xr6:coauthVersionLast="47" xr6:coauthVersionMax="47" xr10:uidLastSave="{00000000-0000-0000-0000-000000000000}"/>
  <bookViews>
    <workbookView xWindow="0" yWindow="760" windowWidth="30240" windowHeight="17260" activeTab="4" xr2:uid="{00000000-000D-0000-FFFF-FFFF00000000}"/>
  </bookViews>
  <sheets>
    <sheet name="All RQ" sheetId="1" r:id="rId1"/>
    <sheet name="RQ1" sheetId="3" r:id="rId2"/>
    <sheet name="RQ2" sheetId="4" r:id="rId3"/>
    <sheet name="RQ3" sheetId="2" r:id="rId4"/>
    <sheet name="RQ4"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2" i="3" l="1"/>
  <c r="G41" i="3"/>
  <c r="G40" i="3"/>
  <c r="C40" i="3"/>
  <c r="G3" i="3"/>
  <c r="F42" i="3"/>
  <c r="F41" i="3"/>
  <c r="F40" i="3"/>
  <c r="F44" i="3" s="1"/>
  <c r="B11" i="4"/>
  <c r="C6" i="4"/>
  <c r="D6" i="4"/>
  <c r="E6" i="4"/>
  <c r="F6" i="4"/>
  <c r="G6" i="4"/>
  <c r="H6" i="4"/>
  <c r="I6" i="4"/>
  <c r="J6" i="4"/>
  <c r="B6" i="4"/>
  <c r="C5" i="4"/>
  <c r="D5" i="4"/>
  <c r="E5" i="4"/>
  <c r="F5" i="4"/>
  <c r="G5" i="4"/>
  <c r="H5" i="4"/>
  <c r="I5" i="4"/>
  <c r="J5" i="4"/>
  <c r="B5" i="4"/>
  <c r="B44" i="3"/>
  <c r="C44" i="3"/>
  <c r="B4" i="2"/>
  <c r="B5" i="2"/>
  <c r="C4" i="2"/>
  <c r="B26" i="4"/>
  <c r="B8" i="4"/>
  <c r="N22" i="4"/>
  <c r="N21" i="4"/>
  <c r="N27" i="4" s="1"/>
  <c r="N3" i="4"/>
  <c r="N2" i="4"/>
  <c r="K23" i="4"/>
  <c r="K22" i="4"/>
  <c r="K21" i="4"/>
  <c r="K4" i="4"/>
  <c r="K3" i="4"/>
  <c r="K2" i="4"/>
  <c r="J20" i="3"/>
  <c r="K20" i="3" s="1"/>
  <c r="I20" i="3"/>
  <c r="E20" i="3"/>
  <c r="J19" i="3"/>
  <c r="K19" i="3" s="1"/>
  <c r="I19" i="3"/>
  <c r="E19" i="3"/>
  <c r="J18" i="3"/>
  <c r="K18" i="3" s="1"/>
  <c r="I18" i="3"/>
  <c r="E18" i="3"/>
  <c r="J10" i="3"/>
  <c r="K10" i="3" s="1"/>
  <c r="I10" i="3"/>
  <c r="E10" i="3"/>
  <c r="J9" i="3"/>
  <c r="K9" i="3" s="1"/>
  <c r="I9" i="3"/>
  <c r="E9" i="3"/>
  <c r="J8" i="3"/>
  <c r="K8" i="3" s="1"/>
  <c r="I8" i="3"/>
  <c r="E8" i="3"/>
  <c r="D2" i="3"/>
  <c r="B2" i="3"/>
  <c r="G2" i="3" s="1"/>
  <c r="C5" i="2"/>
  <c r="G44" i="3" l="1"/>
  <c r="E9" i="4"/>
  <c r="N24" i="4"/>
  <c r="N8" i="4"/>
  <c r="C8" i="4"/>
  <c r="N7" i="4"/>
  <c r="N26" i="4"/>
  <c r="N5" i="4"/>
  <c r="B42" i="3"/>
  <c r="C42" i="3"/>
  <c r="B40" i="3"/>
  <c r="B41" i="3"/>
  <c r="C41" i="3"/>
</calcChain>
</file>

<file path=xl/sharedStrings.xml><?xml version="1.0" encoding="utf-8"?>
<sst xmlns="http://schemas.openxmlformats.org/spreadsheetml/2006/main" count="110" uniqueCount="68">
  <si>
    <t>ChatGPT has four varying levels of confidence in its responses. When ChatGPT is "highly confident" in its response, we find that its answers or explanations are correct about half the time. On the other hand, when ChatGPT is "confident" in its response, we find that its answers or explanation are twice as likely to be correct than incorrect.</t>
  </si>
  <si>
    <t>ch1</t>
  </si>
  <si>
    <t>ch2</t>
  </si>
  <si>
    <t>ch3</t>
  </si>
  <si>
    <t>ch4</t>
  </si>
  <si>
    <t>ch5</t>
  </si>
  <si>
    <t>Sum</t>
  </si>
  <si>
    <t>Shared</t>
  </si>
  <si>
    <t>Separate</t>
  </si>
  <si>
    <t>shared-1</t>
  </si>
  <si>
    <t>shared-2</t>
  </si>
  <si>
    <t>shared-3</t>
  </si>
  <si>
    <t>Avg</t>
  </si>
  <si>
    <t>separate-1</t>
  </si>
  <si>
    <t>separate-2</t>
  </si>
  <si>
    <t>separate-3</t>
  </si>
  <si>
    <t>Avg. both</t>
  </si>
  <si>
    <t>percentage</t>
  </si>
  <si>
    <t>EC</t>
  </si>
  <si>
    <t>EIC</t>
  </si>
  <si>
    <t>EPC</t>
  </si>
  <si>
    <t>AC</t>
  </si>
  <si>
    <t>AIC</t>
  </si>
  <si>
    <t>APC</t>
  </si>
  <si>
    <t>Correct (EC)</t>
  </si>
  <si>
    <t>Correct (AC)</t>
  </si>
  <si>
    <t>Incorrect (EIC)</t>
  </si>
  <si>
    <t>Incorrect (AIC)</t>
  </si>
  <si>
    <t>Partially Correct (EPC)</t>
  </si>
  <si>
    <t>Partially Correct (APC)</t>
  </si>
  <si>
    <t>EIC-AIC</t>
  </si>
  <si>
    <t>EPC-AIC</t>
  </si>
  <si>
    <t>EIC-APC</t>
  </si>
  <si>
    <t>EPC-APC</t>
  </si>
  <si>
    <t>EC-AIC</t>
  </si>
  <si>
    <t>EIC-AC</t>
  </si>
  <si>
    <t>EPC-AC</t>
  </si>
  <si>
    <t>EC-APC</t>
  </si>
  <si>
    <t>EC-AC</t>
  </si>
  <si>
    <t>shared_1</t>
  </si>
  <si>
    <t>Total asked questions (Shared Context)</t>
  </si>
  <si>
    <t>shared_2</t>
  </si>
  <si>
    <t>Inconsistent</t>
  </si>
  <si>
    <t>shared_3</t>
  </si>
  <si>
    <t>Percentage of Inconsistency</t>
  </si>
  <si>
    <t>Percentage of correct</t>
  </si>
  <si>
    <t>Percentage of incorrect</t>
  </si>
  <si>
    <t>separate_1</t>
  </si>
  <si>
    <t>Total asked questions (Separate Context)</t>
  </si>
  <si>
    <t>separate_2</t>
  </si>
  <si>
    <t>separate_3</t>
  </si>
  <si>
    <t>Inconsistance Percentage</t>
  </si>
  <si>
    <t>Answer</t>
  </si>
  <si>
    <t>Explnataion</t>
  </si>
  <si>
    <t>Inconsistency is higher in separate context</t>
  </si>
  <si>
    <t>ChatGPT can produce non-deterministic over multiple runs. This affects correctness 30% of the time in terms of answer and 32.5% in terms of explanation</t>
  </si>
  <si>
    <t>Highly confident</t>
  </si>
  <si>
    <t>Very confident</t>
  </si>
  <si>
    <t>Confident</t>
  </si>
  <si>
    <t>Reliable</t>
  </si>
  <si>
    <t>Finding: For shared, 37.5% of the time chatgpt answers the question correctly and 45.2% of the time the explanation is correct. (Independently)
For separate,  33.3% of the time chatgpt answers the question correctly and 45.2% of the time the explanation is correct. (Independently)
Shared context is better than separate context and can give a correct answer 37.5% of the time and a correct explanation 45.2% of the time.”</t>
  </si>
  <si>
    <t>Only 1.9% of time chatgpt will give you a response  where (1) the answers are at least partially correct, but the explanations are wrong, or (2) the explanation are at least partially correct but the answers are wrong.</t>
  </si>
  <si>
    <t>RQ2: How often will ChatGPT give correct answers but incorrect explanations, and the other way around?</t>
  </si>
  <si>
    <t>RQ1: How does shared &amp; separate context affect ChatGPT’s answer and explanation correctness?</t>
  </si>
  <si>
    <t>RQ3:How often will ChatGPT’s inconsistent responses affect the scores of answers and explanations?</t>
  </si>
  <si>
    <t>RQ4: How confident is ChatGPT in its correct and
incorrect responses?</t>
  </si>
  <si>
    <t>answers are inconsistent 16.1% and 32.5% of the time in shared and separate context queries.
For explanation, inconsistency rates are 19.4% and 32.5% in the shared and separate contexts
shared context queries produce fewer inconsistencies in terms of both answers and explanations. Overall, ChatGPT’s explanations and answers are quite nondeterministic across multiple iterations.</t>
  </si>
  <si>
    <t xml:space="preserve">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</si>
</sst>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6"/>
      <color theme="1"/>
      <name val="Calibri"/>
      <family val="2"/>
      <scheme val="minor"/>
    </font>
    <font>
      <sz val="12"/>
      <color rgb="FFFF0000"/>
      <name val="Calibri"/>
      <family val="2"/>
      <scheme val="minor"/>
    </font>
    <font>
      <sz val="16"/>
      <color theme="1"/>
      <name val="Calibri"/>
      <family val="2"/>
      <scheme val="minor"/>
    </font>
    <font>
      <sz val="16"/>
      <color rgb="FFFF0000"/>
      <name val="Calibri"/>
      <family val="2"/>
      <scheme val="minor"/>
    </font>
    <font>
      <sz val="12"/>
      <color theme="1"/>
      <name val="Calibri"/>
      <family val="2"/>
      <scheme val="minor"/>
    </font>
    <font>
      <b/>
      <sz val="16"/>
      <name val="Calibri"/>
      <family val="2"/>
      <scheme val="minor"/>
    </font>
    <font>
      <b/>
      <sz val="16"/>
      <color rgb="FFFF0000"/>
      <name val="Calibri"/>
      <family val="2"/>
      <scheme val="minor"/>
    </font>
    <font>
      <b/>
      <sz val="16"/>
      <color theme="4"/>
      <name val="Calibri (Body)"/>
    </font>
    <font>
      <sz val="16"/>
      <color theme="4"/>
      <name val="Calibri"/>
      <family val="2"/>
      <scheme val="minor"/>
    </font>
    <font>
      <sz val="16"/>
      <color theme="9"/>
      <name val="Calibri"/>
      <family val="2"/>
      <scheme val="minor"/>
    </font>
    <font>
      <sz val="15"/>
      <color theme="1"/>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5" fillId="0" borderId="0"/>
  </cellStyleXfs>
  <cellXfs count="28">
    <xf numFmtId="0" fontId="0" fillId="0" borderId="0" xfId="0"/>
    <xf numFmtId="0" fontId="3" fillId="0" borderId="0" xfId="0" applyFont="1"/>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xf numFmtId="0" fontId="6" fillId="0" borderId="1" xfId="0" applyFont="1" applyBorder="1" applyAlignment="1">
      <alignment horizontal="center" vertical="top"/>
    </xf>
    <xf numFmtId="0" fontId="6" fillId="0" borderId="0" xfId="0" applyFont="1" applyAlignment="1">
      <alignment horizontal="center" vertical="top"/>
    </xf>
    <xf numFmtId="0" fontId="4" fillId="0" borderId="0" xfId="0" applyFont="1"/>
    <xf numFmtId="0" fontId="4" fillId="0" borderId="0" xfId="0" applyFont="1" applyAlignment="1">
      <alignment horizontal="center" vertical="center"/>
    </xf>
    <xf numFmtId="0" fontId="7" fillId="0" borderId="1" xfId="0" applyFont="1" applyBorder="1" applyAlignment="1">
      <alignment horizontal="center" vertical="top"/>
    </xf>
    <xf numFmtId="0" fontId="1" fillId="0" borderId="1" xfId="0" applyFont="1" applyBorder="1" applyAlignment="1">
      <alignment horizontal="center" vertical="top"/>
    </xf>
    <xf numFmtId="164" fontId="4" fillId="0" borderId="0" xfId="1" applyNumberFormat="1" applyFont="1"/>
    <xf numFmtId="164" fontId="3" fillId="0" borderId="0" xfId="1" applyNumberFormat="1" applyFont="1"/>
    <xf numFmtId="0" fontId="3" fillId="2" borderId="0" xfId="0" applyFont="1" applyFill="1"/>
    <xf numFmtId="0" fontId="8" fillId="0" borderId="0" xfId="0" applyFont="1" applyAlignment="1">
      <alignment horizontal="center" vertical="top"/>
    </xf>
    <xf numFmtId="0" fontId="9" fillId="0" borderId="0" xfId="0" applyFont="1"/>
    <xf numFmtId="2" fontId="3" fillId="0" borderId="0" xfId="0" applyNumberFormat="1" applyFont="1"/>
    <xf numFmtId="164" fontId="10" fillId="0" borderId="0" xfId="1" applyNumberFormat="1" applyFont="1"/>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164" fontId="5" fillId="0" borderId="0" xfId="1" applyNumberFormat="1"/>
    <xf numFmtId="164" fontId="3" fillId="0" borderId="0" xfId="0" applyNumberFormat="1" applyFont="1"/>
    <xf numFmtId="0" fontId="6" fillId="0" borderId="2" xfId="0" applyFont="1" applyBorder="1" applyAlignment="1">
      <alignment horizontal="center" vertical="top"/>
    </xf>
    <xf numFmtId="164" fontId="0" fillId="0" borderId="0" xfId="0" applyNumberFormat="1"/>
    <xf numFmtId="0" fontId="3" fillId="0" borderId="0" xfId="0" applyFont="1" applyAlignment="1">
      <alignment horizontal="center"/>
    </xf>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Explanation Categories</a:t>
            </a:r>
          </a:p>
        </c:rich>
      </c:tx>
      <c:overlay val="0"/>
      <c:spPr>
        <a:noFill/>
        <a:ln>
          <a:noFill/>
          <a:prstDash val="solid"/>
        </a:ln>
      </c:spPr>
    </c:title>
    <c:autoTitleDeleted val="0"/>
    <c:plotArea>
      <c:layout/>
      <c:barChart>
        <c:barDir val="col"/>
        <c:grouping val="stacked"/>
        <c:varyColors val="0"/>
        <c:ser>
          <c:idx val="0"/>
          <c:order val="0"/>
          <c:tx>
            <c:strRef>
              <c:f>'RQ1'!$A$8</c:f>
              <c:strCache>
                <c:ptCount val="1"/>
                <c:pt idx="0">
                  <c:v>EC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'RQ1'!$B$8:$H$8</c:f>
              <c:numCache>
                <c:formatCode>General</c:formatCode>
                <c:ptCount val="7"/>
                <c:pt idx="0">
                  <c:v>13</c:v>
                </c:pt>
                <c:pt idx="1">
                  <c:v>15</c:v>
                </c:pt>
                <c:pt idx="2">
                  <c:v>14</c:v>
                </c:pt>
                <c:pt idx="3" formatCode="0.00">
                  <c:v>14</c:v>
                </c:pt>
                <c:pt idx="4">
                  <c:v>11</c:v>
                </c:pt>
                <c:pt idx="5">
                  <c:v>14</c:v>
                </c:pt>
                <c:pt idx="6">
                  <c:v>17</c:v>
                </c:pt>
              </c:numCache>
            </c:numRef>
          </c:val>
          <c:extLst>
            <c:ext xmlns:c16="http://schemas.microsoft.com/office/drawing/2014/chart" uri="{C3380CC4-5D6E-409C-BE32-E72D297353CC}">
              <c16:uniqueId val="{00000000-8B2E-A042-9F47-207D186DDBC7}"/>
            </c:ext>
          </c:extLst>
        </c:ser>
        <c:ser>
          <c:idx val="1"/>
          <c:order val="1"/>
          <c:tx>
            <c:strRef>
              <c:f>'RQ1'!$A$9</c:f>
              <c:strCache>
                <c:ptCount val="1"/>
                <c:pt idx="0">
                  <c:v>EIC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'RQ1'!$B$9:$H$9</c:f>
              <c:numCache>
                <c:formatCode>General</c:formatCode>
                <c:ptCount val="7"/>
                <c:pt idx="0">
                  <c:v>13</c:v>
                </c:pt>
                <c:pt idx="1">
                  <c:v>14</c:v>
                </c:pt>
                <c:pt idx="2">
                  <c:v>13</c:v>
                </c:pt>
                <c:pt idx="3" formatCode="0.00">
                  <c:v>13.333333333333334</c:v>
                </c:pt>
                <c:pt idx="4">
                  <c:v>12</c:v>
                </c:pt>
                <c:pt idx="5">
                  <c:v>12</c:v>
                </c:pt>
                <c:pt idx="6">
                  <c:v>11</c:v>
                </c:pt>
              </c:numCache>
            </c:numRef>
          </c:val>
          <c:extLst>
            <c:ext xmlns:c16="http://schemas.microsoft.com/office/drawing/2014/chart" uri="{C3380CC4-5D6E-409C-BE32-E72D297353CC}">
              <c16:uniqueId val="{00000001-8B2E-A042-9F47-207D186DDBC7}"/>
            </c:ext>
          </c:extLst>
        </c:ser>
        <c:ser>
          <c:idx val="2"/>
          <c:order val="2"/>
          <c:tx>
            <c:strRef>
              <c:f>'RQ1'!$A$10</c:f>
              <c:strCache>
                <c:ptCount val="1"/>
                <c:pt idx="0">
                  <c:v>EPC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'RQ1'!$B$10:$H$10</c:f>
              <c:numCache>
                <c:formatCode>General</c:formatCode>
                <c:ptCount val="7"/>
                <c:pt idx="0">
                  <c:v>5</c:v>
                </c:pt>
                <c:pt idx="1">
                  <c:v>2</c:v>
                </c:pt>
                <c:pt idx="2">
                  <c:v>4</c:v>
                </c:pt>
                <c:pt idx="3" formatCode="0.00">
                  <c:v>3.6666666666666665</c:v>
                </c:pt>
                <c:pt idx="4">
                  <c:v>8</c:v>
                </c:pt>
                <c:pt idx="5">
                  <c:v>5</c:v>
                </c:pt>
                <c:pt idx="6">
                  <c:v>3</c:v>
                </c:pt>
              </c:numCache>
            </c:numRef>
          </c:val>
          <c:extLst>
            <c:ext xmlns:c16="http://schemas.microsoft.com/office/drawing/2014/chart" uri="{C3380CC4-5D6E-409C-BE32-E72D297353CC}">
              <c16:uniqueId val="{00000002-8B2E-A042-9F47-207D186DDBC7}"/>
            </c:ext>
          </c:extLst>
        </c:ser>
        <c:dLbls>
          <c:dLblPos val="ctr"/>
          <c:showLegendKey val="0"/>
          <c:showVal val="1"/>
          <c:showCatName val="0"/>
          <c:showSerName val="0"/>
          <c:showPercent val="0"/>
          <c:showBubbleSize val="0"/>
        </c:dLbls>
        <c:gapWidth val="150"/>
        <c:overlap val="100"/>
        <c:axId val="504840927"/>
        <c:axId val="631807807"/>
      </c:barChart>
      <c:catAx>
        <c:axId val="5048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31807807"/>
        <c:crosses val="autoZero"/>
        <c:auto val="1"/>
        <c:lblAlgn val="ctr"/>
        <c:lblOffset val="100"/>
        <c:noMultiLvlLbl val="0"/>
      </c:catAx>
      <c:valAx>
        <c:axId val="631807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5048409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Answer Categories</a:t>
            </a:r>
          </a:p>
        </c:rich>
      </c:tx>
      <c:overlay val="0"/>
      <c:spPr>
        <a:noFill/>
        <a:ln>
          <a:noFill/>
          <a:prstDash val="solid"/>
        </a:ln>
      </c:spPr>
    </c:title>
    <c:autoTitleDeleted val="0"/>
    <c:plotArea>
      <c:layout/>
      <c:barChart>
        <c:barDir val="col"/>
        <c:grouping val="stacked"/>
        <c:varyColors val="0"/>
        <c:ser>
          <c:idx val="0"/>
          <c:order val="0"/>
          <c:tx>
            <c:strRef>
              <c:f>'RQ1'!$A$18</c:f>
              <c:strCache>
                <c:ptCount val="1"/>
                <c:pt idx="0">
                  <c:v>AC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'RQ1'!$B$18:$H$18</c:f>
              <c:numCache>
                <c:formatCode>General</c:formatCode>
                <c:ptCount val="7"/>
                <c:pt idx="0">
                  <c:v>15</c:v>
                </c:pt>
                <c:pt idx="1">
                  <c:v>15</c:v>
                </c:pt>
                <c:pt idx="2">
                  <c:v>15</c:v>
                </c:pt>
                <c:pt idx="3">
                  <c:v>15</c:v>
                </c:pt>
                <c:pt idx="4">
                  <c:v>11</c:v>
                </c:pt>
                <c:pt idx="5">
                  <c:v>14</c:v>
                </c:pt>
                <c:pt idx="6">
                  <c:v>15</c:v>
                </c:pt>
              </c:numCache>
            </c:numRef>
          </c:val>
          <c:extLst>
            <c:ext xmlns:c16="http://schemas.microsoft.com/office/drawing/2014/chart" uri="{C3380CC4-5D6E-409C-BE32-E72D297353CC}">
              <c16:uniqueId val="{00000000-42C1-3A41-B267-7C90B4BAD2D4}"/>
            </c:ext>
          </c:extLst>
        </c:ser>
        <c:ser>
          <c:idx val="1"/>
          <c:order val="1"/>
          <c:tx>
            <c:strRef>
              <c:f>'RQ1'!$A$19</c:f>
              <c:strCache>
                <c:ptCount val="1"/>
                <c:pt idx="0">
                  <c:v>AIC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'RQ1'!$B$19:$H$19</c:f>
              <c:numCache>
                <c:formatCode>General</c:formatCode>
                <c:ptCount val="7"/>
                <c:pt idx="0">
                  <c:v>13</c:v>
                </c:pt>
                <c:pt idx="1">
                  <c:v>14</c:v>
                </c:pt>
                <c:pt idx="2">
                  <c:v>13</c:v>
                </c:pt>
                <c:pt idx="3">
                  <c:v>13.333333333333334</c:v>
                </c:pt>
                <c:pt idx="4">
                  <c:v>17</c:v>
                </c:pt>
                <c:pt idx="5">
                  <c:v>14</c:v>
                </c:pt>
                <c:pt idx="6">
                  <c:v>12</c:v>
                </c:pt>
              </c:numCache>
            </c:numRef>
          </c:val>
          <c:extLst>
            <c:ext xmlns:c16="http://schemas.microsoft.com/office/drawing/2014/chart" uri="{C3380CC4-5D6E-409C-BE32-E72D297353CC}">
              <c16:uniqueId val="{00000001-42C1-3A41-B267-7C90B4BAD2D4}"/>
            </c:ext>
          </c:extLst>
        </c:ser>
        <c:ser>
          <c:idx val="2"/>
          <c:order val="2"/>
          <c:tx>
            <c:strRef>
              <c:f>'RQ1'!$A$20</c:f>
              <c:strCache>
                <c:ptCount val="1"/>
                <c:pt idx="0">
                  <c:v>APC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'RQ1'!$B$20:$H$20</c:f>
              <c:numCache>
                <c:formatCode>General</c:formatCode>
                <c:ptCount val="7"/>
                <c:pt idx="0">
                  <c:v>3</c:v>
                </c:pt>
                <c:pt idx="1">
                  <c:v>2</c:v>
                </c:pt>
                <c:pt idx="2">
                  <c:v>3</c:v>
                </c:pt>
                <c:pt idx="3">
                  <c:v>2.6666666666666665</c:v>
                </c:pt>
                <c:pt idx="4">
                  <c:v>3</c:v>
                </c:pt>
                <c:pt idx="5">
                  <c:v>3</c:v>
                </c:pt>
                <c:pt idx="6">
                  <c:v>4</c:v>
                </c:pt>
              </c:numCache>
            </c:numRef>
          </c:val>
          <c:extLst>
            <c:ext xmlns:c16="http://schemas.microsoft.com/office/drawing/2014/chart" uri="{C3380CC4-5D6E-409C-BE32-E72D297353CC}">
              <c16:uniqueId val="{00000002-42C1-3A41-B267-7C90B4BAD2D4}"/>
            </c:ext>
          </c:extLst>
        </c:ser>
        <c:dLbls>
          <c:dLblPos val="ctr"/>
          <c:showLegendKey val="0"/>
          <c:showVal val="1"/>
          <c:showCatName val="0"/>
          <c:showSerName val="0"/>
          <c:showPercent val="0"/>
          <c:showBubbleSize val="0"/>
        </c:dLbls>
        <c:gapWidth val="150"/>
        <c:overlap val="100"/>
        <c:axId val="613776479"/>
        <c:axId val="613979263"/>
      </c:barChart>
      <c:catAx>
        <c:axId val="6137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13979263"/>
        <c:crosses val="autoZero"/>
        <c:auto val="1"/>
        <c:lblAlgn val="ctr"/>
        <c:lblOffset val="100"/>
        <c:noMultiLvlLbl val="0"/>
      </c:catAx>
      <c:valAx>
        <c:axId val="61397926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crossAx val="61377647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769646088505492E-2"/>
          <c:y val="3.9535433070866134E-2"/>
          <c:w val="0.91226624087218788"/>
          <c:h val="0.74517119450647928"/>
        </c:manualLayout>
      </c:layout>
      <c:barChart>
        <c:barDir val="col"/>
        <c:grouping val="clustered"/>
        <c:varyColors val="0"/>
        <c:ser>
          <c:idx val="0"/>
          <c:order val="0"/>
          <c:tx>
            <c:strRef>
              <c:f>'RQ1'!$B$39</c:f>
              <c:strCache>
                <c:ptCount val="1"/>
                <c:pt idx="0">
                  <c:v>Shared</c:v>
                </c:pt>
              </c:strCache>
            </c:strRef>
          </c:tx>
          <c:spPr>
            <a:solidFill>
              <a:schemeClr val="accent1"/>
            </a:solidFill>
            <a:ln>
              <a:noFill/>
              <a:prstDash val="solid"/>
            </a:ln>
          </c:spPr>
          <c:invertIfNegative val="0"/>
          <c:dLbls>
            <c:dLbl>
              <c:idx val="0"/>
              <c:layout>
                <c:manualLayout>
                  <c:x val="-3.047071757074184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2-9349-82A9-A481808EA327}"/>
                </c:ext>
              </c:extLst>
            </c:dLbl>
            <c:dLbl>
              <c:idx val="2"/>
              <c:layout>
                <c:manualLayout>
                  <c:x val="-2.1240228658587705E-2"/>
                  <c:y val="1.0104534190919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'RQ1'!$B$40:$B$42</c:f>
              <c:numCache>
                <c:formatCode>0.0%</c:formatCode>
                <c:ptCount val="3"/>
                <c:pt idx="0">
                  <c:v>0.45161290322580644</c:v>
                </c:pt>
                <c:pt idx="1">
                  <c:v>0.43010752688172044</c:v>
                </c:pt>
                <c:pt idx="2">
                  <c:v>0.11827956989247311</c:v>
                </c:pt>
              </c:numCache>
            </c:numRef>
          </c:val>
          <c:extLst>
            <c:ext xmlns:c16="http://schemas.microsoft.com/office/drawing/2014/chart" uri="{C3380CC4-5D6E-409C-BE32-E72D297353CC}">
              <c16:uniqueId val="{00000000-44EB-9E40-8795-A517F164092A}"/>
            </c:ext>
          </c:extLst>
        </c:ser>
        <c:ser>
          <c:idx val="1"/>
          <c:order val="1"/>
          <c:tx>
            <c:strRef>
              <c:f>'RQ1'!$C$39</c:f>
              <c:strCache>
                <c:ptCount val="1"/>
                <c:pt idx="0">
                  <c:v>Separate</c:v>
                </c:pt>
              </c:strCache>
            </c:strRef>
          </c:tx>
          <c:spPr>
            <a:solidFill>
              <a:schemeClr val="accent2"/>
            </a:solidFill>
            <a:ln>
              <a:noFill/>
              <a:prstDash val="solid"/>
            </a:ln>
          </c:spPr>
          <c:invertIfNegative val="0"/>
          <c:dLbls>
            <c:dLbl>
              <c:idx val="0"/>
              <c:layout>
                <c:manualLayout>
                  <c:x val="3.2530162797154108E-2"/>
                  <c:y val="5.05226709545958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2-9349-82A9-A481808EA327}"/>
                </c:ext>
              </c:extLst>
            </c:dLbl>
            <c:dLbl>
              <c:idx val="1"/>
              <c:layout>
                <c:manualLayout>
                  <c:x val="2.5317829397629974E-2"/>
                  <c:y val="-1.3102409949302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2-9349-82A9-A481808EA327}"/>
                </c:ext>
              </c:extLst>
            </c:dLbl>
            <c:dLbl>
              <c:idx val="2"/>
              <c:layout>
                <c:manualLayout>
                  <c:x val="-4.0776172844738459E-3"/>
                  <c:y val="8.73493996620197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0E-264C-8C7A-52906B0E6CCC}"/>
                </c:ext>
              </c:extLst>
            </c:dLbl>
            <c:spPr>
              <a:noFill/>
              <a:ln>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'RQ1'!$C$40:$C$42</c:f>
              <c:numCache>
                <c:formatCode>0.0%</c:formatCode>
                <c:ptCount val="3"/>
                <c:pt idx="0">
                  <c:v>0.45161290322580644</c:v>
                </c:pt>
                <c:pt idx="1">
                  <c:v>0.37634408602150538</c:v>
                </c:pt>
                <c:pt idx="2">
                  <c:v>0.17204301075268816</c:v>
                </c:pt>
              </c:numCache>
            </c:numRef>
          </c:val>
          <c:extLst>
            <c:ext xmlns:c16="http://schemas.microsoft.com/office/drawing/2014/chart" uri="{C3380CC4-5D6E-409C-BE32-E72D297353CC}">
              <c16:uniqueId val="{00000001-44EB-9E40-8795-A517F164092A}"/>
            </c:ext>
          </c:extLst>
        </c:ser>
        <c:dLbls>
          <c:showLegendKey val="0"/>
          <c:showVal val="0"/>
          <c:showCatName val="0"/>
          <c:showSerName val="0"/>
          <c:showPercent val="0"/>
          <c:showBubbleSize val="0"/>
        </c:dLbls>
        <c:gapWidth val="350"/>
        <c:overlap val="-27"/>
        <c:axId val="278136671"/>
        <c:axId val="343798991"/>
      </c:barChart>
      <c:catAx>
        <c:axId val="2781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crossAx val="343798991"/>
        <c:crosses val="autoZero"/>
        <c:auto val="1"/>
        <c:lblAlgn val="ctr"/>
        <c:lblOffset val="100"/>
        <c:noMultiLvlLbl val="0"/>
      </c:catAx>
      <c:valAx>
        <c:axId val="343798991"/>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crossAx val="278136671"/>
        <c:crosses val="autoZero"/>
        <c:crossBetween val="between"/>
      </c:valAx>
    </c:plotArea>
    <c:legend>
      <c:legendPos val="t"/>
      <c:layout>
        <c:manualLayout>
          <c:xMode val="edge"/>
          <c:yMode val="edge"/>
          <c:x val="0.71468430252195814"/>
          <c:y val="0.11106476167025808"/>
          <c:w val="0.24458564325268042"/>
          <c:h val="0.10606727554471292"/>
        </c:manualLayout>
      </c:layout>
      <c:overlay val="1"/>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664324217537328E-2"/>
          <c:y val="5.4821959755030618E-2"/>
          <c:w val="0.90733567578246266"/>
          <c:h val="0.73340183892107824"/>
        </c:manualLayout>
      </c:layout>
      <c:barChart>
        <c:barDir val="col"/>
        <c:grouping val="clustered"/>
        <c:varyColors val="0"/>
        <c:ser>
          <c:idx val="0"/>
          <c:order val="0"/>
          <c:tx>
            <c:strRef>
              <c:f>'RQ1'!$F$39</c:f>
              <c:strCache>
                <c:ptCount val="1"/>
                <c:pt idx="0">
                  <c:v>Shared</c:v>
                </c:pt>
              </c:strCache>
            </c:strRef>
          </c:tx>
          <c:spPr>
            <a:solidFill>
              <a:schemeClr val="accent1"/>
            </a:solidFill>
            <a:ln>
              <a:noFill/>
            </a:ln>
            <a:effectLst/>
          </c:spPr>
          <c:invertIfNegative val="0"/>
          <c:dLbls>
            <c:dLbl>
              <c:idx val="0"/>
              <c:layout>
                <c:manualLayout>
                  <c:x val="-1.2218963831867057E-2"/>
                  <c:y val="8.73515024458420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DC-0942-9D28-9EB67F2D29D3}"/>
                </c:ext>
              </c:extLst>
            </c:dLbl>
            <c:dLbl>
              <c:idx val="1"/>
              <c:layout>
                <c:manualLayout>
                  <c:x val="-1.6291951775822745E-2"/>
                  <c:y val="-4.36757512229212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DC-0942-9D28-9EB67F2D29D3}"/>
                </c:ext>
              </c:extLst>
            </c:dLbl>
            <c:dLbl>
              <c:idx val="2"/>
              <c:layout>
                <c:manualLayout>
                  <c:x val="-1.6291951775822745E-2"/>
                  <c:y val="4.36757512229210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DC-0942-9D28-9EB67F2D29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'RQ1'!$E$40:$E$42</c:f>
              <c:strCache>
                <c:ptCount val="3"/>
                <c:pt idx="0">
                  <c:v>Correct (AC)</c:v>
                </c:pt>
                <c:pt idx="1">
                  <c:v>Incorrect (AIC)</c:v>
                </c:pt>
                <c:pt idx="2">
                  <c:v>Partially Correct (APC)</c:v>
                </c:pt>
              </c:strCache>
            </c:strRef>
          </c:cat>
          <c:val>
            <c:numRef>
              <c:f>'RQ1'!$F$40:$F$42</c:f>
              <c:numCache>
                <c:formatCode>0.0%</c:formatCode>
                <c:ptCount val="3"/>
                <c:pt idx="0">
                  <c:v>0.4838709677419355</c:v>
                </c:pt>
                <c:pt idx="1">
                  <c:v>0.43010752688172044</c:v>
                </c:pt>
                <c:pt idx="2">
                  <c:v>8.6021505376344079E-2</c:v>
                </c:pt>
              </c:numCache>
            </c:numRef>
          </c:val>
          <c:extLst>
            <c:ext xmlns:c16="http://schemas.microsoft.com/office/drawing/2014/chart" uri="{C3380CC4-5D6E-409C-BE32-E72D297353CC}">
              <c16:uniqueId val="{00000000-24DC-0942-9D28-9EB67F2D29D3}"/>
            </c:ext>
          </c:extLst>
        </c:ser>
        <c:ser>
          <c:idx val="1"/>
          <c:order val="1"/>
          <c:tx>
            <c:strRef>
              <c:f>'RQ1'!$G$39</c:f>
              <c:strCache>
                <c:ptCount val="1"/>
                <c:pt idx="0">
                  <c:v>Separate</c:v>
                </c:pt>
              </c:strCache>
            </c:strRef>
          </c:tx>
          <c:spPr>
            <a:solidFill>
              <a:schemeClr val="accent2"/>
            </a:solidFill>
            <a:ln>
              <a:noFill/>
            </a:ln>
            <a:effectLst/>
          </c:spPr>
          <c:invertIfNegative val="0"/>
          <c:dLbls>
            <c:dLbl>
              <c:idx val="0"/>
              <c:layout>
                <c:manualLayout>
                  <c:x val="1.6291951775822745E-2"/>
                  <c:y val="-2.001782139625785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DC-0942-9D28-9EB67F2D29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'RQ1'!$E$40:$E$42</c:f>
              <c:strCache>
                <c:ptCount val="3"/>
                <c:pt idx="0">
                  <c:v>Correct (AC)</c:v>
                </c:pt>
                <c:pt idx="1">
                  <c:v>Incorrect (AIC)</c:v>
                </c:pt>
                <c:pt idx="2">
                  <c:v>Partially Correct (APC)</c:v>
                </c:pt>
              </c:strCache>
            </c:strRef>
          </c:cat>
          <c:val>
            <c:numRef>
              <c:f>'RQ1'!$G$40:$G$42</c:f>
              <c:numCache>
                <c:formatCode>0.0%</c:formatCode>
                <c:ptCount val="3"/>
                <c:pt idx="0">
                  <c:v>0.43010752688172044</c:v>
                </c:pt>
                <c:pt idx="1">
                  <c:v>0.4623655913978495</c:v>
                </c:pt>
                <c:pt idx="2">
                  <c:v>0.10752688172043011</c:v>
                </c:pt>
              </c:numCache>
            </c:numRef>
          </c:val>
          <c:extLst>
            <c:ext xmlns:c16="http://schemas.microsoft.com/office/drawing/2014/chart" uri="{C3380CC4-5D6E-409C-BE32-E72D297353CC}">
              <c16:uniqueId val="{00000001-24DC-0942-9D28-9EB67F2D29D3}"/>
            </c:ext>
          </c:extLst>
        </c:ser>
        <c:dLbls>
          <c:dLblPos val="outEnd"/>
          <c:showLegendKey val="0"/>
          <c:showVal val="1"/>
          <c:showCatName val="0"/>
          <c:showSerName val="0"/>
          <c:showPercent val="0"/>
          <c:showBubbleSize val="0"/>
        </c:dLbls>
        <c:gapWidth val="350"/>
        <c:overlap val="-27"/>
        <c:axId val="1850916528"/>
        <c:axId val="1874545488"/>
      </c:barChart>
      <c:catAx>
        <c:axId val="18509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4545488"/>
        <c:crosses val="autoZero"/>
        <c:auto val="1"/>
        <c:lblAlgn val="ctr"/>
        <c:lblOffset val="100"/>
        <c:noMultiLvlLbl val="0"/>
      </c:catAx>
      <c:valAx>
        <c:axId val="187454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0916528"/>
        <c:crosses val="autoZero"/>
        <c:crossBetween val="between"/>
      </c:valAx>
      <c:spPr>
        <a:noFill/>
        <a:ln>
          <a:noFill/>
        </a:ln>
        <a:effectLst/>
      </c:spPr>
    </c:plotArea>
    <c:legend>
      <c:legendPos val="b"/>
      <c:layout>
        <c:manualLayout>
          <c:xMode val="edge"/>
          <c:yMode val="edge"/>
          <c:x val="0.68844272031978404"/>
          <c:y val="0.1322230971128609"/>
          <c:w val="0.26257334585376241"/>
          <c:h val="0.1355966754155730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c:f>
              <c:strCache>
                <c:ptCount val="1"/>
                <c:pt idx="0">
                  <c:v>EC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'RQ4'!$B$2:$B$5</c:f>
              <c:numCache>
                <c:formatCode>General</c:formatCode>
                <c:ptCount val="4"/>
                <c:pt idx="0">
                  <c:v>8</c:v>
                </c:pt>
                <c:pt idx="1">
                  <c:v>3</c:v>
                </c:pt>
                <c:pt idx="2">
                  <c:v>8</c:v>
                </c:pt>
                <c:pt idx="3">
                  <c:v>1</c:v>
                </c:pt>
              </c:numCache>
            </c:numRef>
          </c:val>
          <c:extLst>
            <c:ext xmlns:c16="http://schemas.microsoft.com/office/drawing/2014/chart" uri="{C3380CC4-5D6E-409C-BE32-E72D297353CC}">
              <c16:uniqueId val="{00000000-C649-C44D-8527-406715BDAC60}"/>
            </c:ext>
          </c:extLst>
        </c:ser>
        <c:ser>
          <c:idx val="1"/>
          <c:order val="1"/>
          <c:tx>
            <c:strRef>
              <c:f>'RQ4'!$C$1</c:f>
              <c:strCache>
                <c:ptCount val="1"/>
                <c:pt idx="0">
                  <c:v>EIC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'RQ4'!$C$2:$C$5</c:f>
              <c:numCache>
                <c:formatCode>General</c:formatCode>
                <c:ptCount val="4"/>
                <c:pt idx="0">
                  <c:v>10</c:v>
                </c:pt>
                <c:pt idx="1">
                  <c:v>1</c:v>
                </c:pt>
                <c:pt idx="2">
                  <c:v>4</c:v>
                </c:pt>
              </c:numCache>
            </c:numRef>
          </c:val>
          <c:extLst>
            <c:ext xmlns:c16="http://schemas.microsoft.com/office/drawing/2014/chart" uri="{C3380CC4-5D6E-409C-BE32-E72D297353CC}">
              <c16:uniqueId val="{00000001-C649-C44D-8527-406715BDAC60}"/>
            </c:ext>
          </c:extLst>
        </c:ser>
        <c:ser>
          <c:idx val="2"/>
          <c:order val="2"/>
          <c:tx>
            <c:strRef>
              <c:f>'RQ4'!$D$1</c:f>
              <c:strCache>
                <c:ptCount val="1"/>
                <c:pt idx="0">
                  <c:v>EPC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'RQ4'!$D$2:$D$5</c:f>
              <c:numCache>
                <c:formatCode>General</c:formatCode>
                <c:ptCount val="4"/>
                <c:pt idx="0">
                  <c:v>2</c:v>
                </c:pt>
                <c:pt idx="1">
                  <c:v>2</c:v>
                </c:pt>
                <c:pt idx="2">
                  <c:v>1</c:v>
                </c:pt>
              </c:numCache>
            </c:numRef>
          </c:val>
          <c:extLst>
            <c:ext xmlns:c16="http://schemas.microsoft.com/office/drawing/2014/chart" uri="{C3380CC4-5D6E-409C-BE32-E72D297353CC}">
              <c16:uniqueId val="{00000002-C649-C44D-8527-406715BDAC60}"/>
            </c:ext>
          </c:extLst>
        </c:ser>
        <c:dLbls>
          <c:dLblPos val="outEnd"/>
          <c:showLegendKey val="0"/>
          <c:showVal val="1"/>
          <c:showCatName val="0"/>
          <c:showSerName val="0"/>
          <c:showPercent val="0"/>
          <c:showBubbleSize val="0"/>
        </c:dLbls>
        <c:gapWidth val="150"/>
        <c:overlap val="-27"/>
        <c:axId val="746029791"/>
        <c:axId val="439011455"/>
      </c:barChart>
      <c:catAx>
        <c:axId val="7460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39011455"/>
        <c:crosses val="autoZero"/>
        <c:auto val="1"/>
        <c:lblAlgn val="ctr"/>
        <c:lblOffset val="100"/>
        <c:noMultiLvlLbl val="0"/>
      </c:catAx>
      <c:valAx>
        <c:axId val="4390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6029791"/>
        <c:crosses val="autoZero"/>
        <c:crossBetween val="between"/>
      </c:valAx>
      <c:spPr>
        <a:noFill/>
        <a:ln>
          <a:noFill/>
        </a:ln>
        <a:effectLst/>
      </c:spPr>
    </c:plotArea>
    <c:legend>
      <c:legendPos val="r"/>
      <c:layout>
        <c:manualLayout>
          <c:xMode val="edge"/>
          <c:yMode val="edge"/>
          <c:x val="0.76981011537780653"/>
          <c:y val="0.13803841540247722"/>
          <c:w val="0.13232993007235144"/>
          <c:h val="0.17088277017423292"/>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'RQ4'!$B$10</c:f>
              <c:strCache>
                <c:ptCount val="1"/>
                <c:pt idx="0">
                  <c:v>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'RQ4'!$B$11:$B$14</c:f>
              <c:numCache>
                <c:formatCode>General</c:formatCode>
                <c:ptCount val="4"/>
                <c:pt idx="0">
                  <c:v>9</c:v>
                </c:pt>
                <c:pt idx="1">
                  <c:v>3</c:v>
                </c:pt>
                <c:pt idx="2">
                  <c:v>9</c:v>
                </c:pt>
                <c:pt idx="3">
                  <c:v>1</c:v>
                </c:pt>
              </c:numCache>
            </c:numRef>
          </c:val>
          <c:extLst>
            <c:ext xmlns:c16="http://schemas.microsoft.com/office/drawing/2014/chart" uri="{C3380CC4-5D6E-409C-BE32-E72D297353CC}">
              <c16:uniqueId val="{00000000-DB56-1D45-9621-89A80CC57FF4}"/>
            </c:ext>
          </c:extLst>
        </c:ser>
        <c:ser>
          <c:idx val="1"/>
          <c:order val="1"/>
          <c:tx>
            <c:strRef>
              <c:f>'RQ4'!$C$10</c:f>
              <c:strCache>
                <c:ptCount val="1"/>
                <c:pt idx="0">
                  <c:v>AIC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'RQ4'!$C$11:$C$14</c:f>
              <c:numCache>
                <c:formatCode>General</c:formatCode>
                <c:ptCount val="4"/>
                <c:pt idx="0">
                  <c:v>9</c:v>
                </c:pt>
                <c:pt idx="1">
                  <c:v>2</c:v>
                </c:pt>
                <c:pt idx="2">
                  <c:v>4</c:v>
                </c:pt>
              </c:numCache>
            </c:numRef>
          </c:val>
          <c:extLst>
            <c:ext xmlns:c16="http://schemas.microsoft.com/office/drawing/2014/chart" uri="{C3380CC4-5D6E-409C-BE32-E72D297353CC}">
              <c16:uniqueId val="{00000001-DB56-1D45-9621-89A80CC57FF4}"/>
            </c:ext>
          </c:extLst>
        </c:ser>
        <c:ser>
          <c:idx val="2"/>
          <c:order val="2"/>
          <c:tx>
            <c:strRef>
              <c:f>'RQ4'!$D$10</c:f>
              <c:strCache>
                <c:ptCount val="1"/>
                <c:pt idx="0">
                  <c:v>APC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'RQ4'!$D$11:$D$14</c:f>
              <c:numCache>
                <c:formatCode>General</c:formatCode>
                <c:ptCount val="4"/>
                <c:pt idx="0">
                  <c:v>2</c:v>
                </c:pt>
                <c:pt idx="1">
                  <c:v>1</c:v>
                </c:pt>
              </c:numCache>
            </c:numRef>
          </c:val>
          <c:extLst>
            <c:ext xmlns:c16="http://schemas.microsoft.com/office/drawing/2014/chart" uri="{C3380CC4-5D6E-409C-BE32-E72D297353CC}">
              <c16:uniqueId val="{00000002-DB56-1D45-9621-89A80CC57FF4}"/>
            </c:ext>
          </c:extLst>
        </c:ser>
        <c:dLbls>
          <c:dLblPos val="outEnd"/>
          <c:showLegendKey val="0"/>
          <c:showVal val="1"/>
          <c:showCatName val="0"/>
          <c:showSerName val="0"/>
          <c:showPercent val="0"/>
          <c:showBubbleSize val="0"/>
        </c:dLbls>
        <c:gapWidth val="150"/>
        <c:overlap val="-27"/>
        <c:axId val="566392815"/>
        <c:axId val="1192896543"/>
      </c:barChart>
      <c:catAx>
        <c:axId val="5663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92896543"/>
        <c:crosses val="autoZero"/>
        <c:auto val="1"/>
        <c:lblAlgn val="ctr"/>
        <c:lblOffset val="100"/>
        <c:noMultiLvlLbl val="0"/>
      </c:catAx>
      <c:valAx>
        <c:axId val="119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66392815"/>
        <c:crosses val="autoZero"/>
        <c:crossBetween val="between"/>
        <c:majorUnit val="2"/>
      </c:valAx>
      <c:spPr>
        <a:noFill/>
        <a:ln>
          <a:noFill/>
        </a:ln>
        <a:effectLst/>
      </c:spPr>
    </c:plotArea>
    <c:legend>
      <c:legendPos val="r"/>
      <c:layout>
        <c:manualLayout>
          <c:xMode val="edge"/>
          <c:yMode val="edge"/>
          <c:x val="0.78392093400348417"/>
          <c:y val="0.14691491000731827"/>
          <c:w val="0.13781040338257428"/>
          <c:h val="0.17391694334738128"/>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687532</xdr:colOff>
      <xdr:row>1</xdr:row>
      <xdr:rowOff>207818</xdr:rowOff>
    </xdr:from>
    <xdr:to>
      <xdr:col>15</xdr:col>
      <xdr:colOff>1189182</xdr:colOff>
      <xdr:row>16</xdr:row>
      <xdr:rowOff>169718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796060</xdr:colOff>
      <xdr:row>17</xdr:row>
      <xdr:rowOff>94672</xdr:rowOff>
    </xdr:from>
    <xdr:to>
      <xdr:col>15</xdr:col>
      <xdr:colOff>1412010</xdr:colOff>
      <xdr:row>31</xdr:row>
      <xdr:rowOff>259772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178677</xdr:colOff>
      <xdr:row>25</xdr:row>
      <xdr:rowOff>148896</xdr:rowOff>
    </xdr:from>
    <xdr:to>
      <xdr:col>2</xdr:col>
      <xdr:colOff>954689</xdr:colOff>
      <xdr:row>34</xdr:row>
      <xdr:rowOff>70069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950309</xdr:colOff>
      <xdr:row>24</xdr:row>
      <xdr:rowOff>213711</xdr:rowOff>
    </xdr:from>
    <xdr:to>
      <xdr:col>5</xdr:col>
      <xdr:colOff>827723</xdr:colOff>
      <xdr:row>33</xdr:row>
      <xdr:rowOff>134884</xdr:rowOff>
    </xdr:to>
    <xdr:graphicFrame macro="">
      <xdr:nvGraphicFramePr>
        <xdr:cNvPr id="6" name="Chart 5">
          <a:extLst>
            <a:ext uri="{FF2B5EF4-FFF2-40B4-BE49-F238E27FC236}">
              <a16:creationId xmlns:a16="http://schemas.microsoft.com/office/drawing/2014/main" id="{B9400740-B911-5AFC-D28F-BEA62E4BE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1</xdr:row>
      <xdr:rowOff>63500</xdr:rowOff>
    </xdr:from>
    <xdr:to>
      <xdr:col>9</xdr:col>
      <xdr:colOff>19304</xdr:colOff>
      <xdr:row>9</xdr:row>
      <xdr:rowOff>190500</xdr:rowOff>
    </xdr:to>
    <xdr:graphicFrame macro="">
      <xdr:nvGraphicFramePr>
        <xdr:cNvPr id="2" name="Chart 1">
          <a:extLst>
            <a:ext uri="{FF2B5EF4-FFF2-40B4-BE49-F238E27FC236}">
              <a16:creationId xmlns:a16="http://schemas.microsoft.com/office/drawing/2014/main" id="{D8C3F6A1-3D37-832D-9307-7F4AD5A6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139700</xdr:rowOff>
    </xdr:from>
    <xdr:to>
      <xdr:col>9</xdr:col>
      <xdr:colOff>6604</xdr:colOff>
      <xdr:row>23</xdr:row>
      <xdr:rowOff>44450</xdr:rowOff>
    </xdr:to>
    <xdr:graphicFrame macro="">
      <xdr:nvGraphicFramePr>
        <xdr:cNvPr id="3" name="Chart 2">
          <a:extLst>
            <a:ext uri="{FF2B5EF4-FFF2-40B4-BE49-F238E27FC236}">
              <a16:creationId xmlns:a16="http://schemas.microsoft.com/office/drawing/2014/main" id="{91FB517E-4DF7-0F3B-8371-50D9AB453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zoomScale="170" zoomScaleNormal="170" workbookViewId="0">
      <selection activeCell="B5" sqref="B5"/>
    </sheetView>
  </sheetViews>
  <sheetFormatPr baseColWidth="10" defaultColWidth="10.83203125" defaultRowHeight="21" x14ac:dyDescent="0.25"/>
  <cols>
    <col min="1" max="1" width="56.83203125" style="19" customWidth="1"/>
    <col min="2" max="2" width="121" style="19" customWidth="1"/>
    <col min="3" max="3" width="10.83203125" style="19" customWidth="1"/>
    <col min="4" max="16384" width="10.83203125" style="19"/>
  </cols>
  <sheetData>
    <row r="1" spans="1:3" ht="141" x14ac:dyDescent="0.25">
      <c r="A1" s="19" t="s">
        <v>63</v>
      </c>
      <c r="B1" s="20" t="s">
        <v>60</v>
      </c>
    </row>
    <row r="2" spans="1:3" x14ac:dyDescent="0.25">
      <c r="B2" s="20"/>
    </row>
    <row r="3" spans="1:3" ht="66" x14ac:dyDescent="0.25">
      <c r="A3" s="19" t="s">
        <v>62</v>
      </c>
      <c r="B3" s="20" t="s">
        <v>61</v>
      </c>
    </row>
    <row r="4" spans="1:3" x14ac:dyDescent="0.25">
      <c r="B4" s="20"/>
    </row>
    <row r="5" spans="1:3" ht="101" x14ac:dyDescent="0.25">
      <c r="A5" s="19" t="s">
        <v>64</v>
      </c>
      <c r="B5" s="20" t="s">
        <v>66</v>
      </c>
    </row>
    <row r="6" spans="1:3" x14ac:dyDescent="0.25">
      <c r="B6" s="20"/>
    </row>
    <row r="7" spans="1:3" ht="88" x14ac:dyDescent="0.25">
      <c r="A7" s="19" t="s">
        <v>65</v>
      </c>
      <c r="B7" s="19" t="s">
        <v>0</v>
      </c>
    </row>
    <row r="8" spans="1:3" x14ac:dyDescent="0.25">
      <c r="B8" s="20"/>
    </row>
    <row r="9" spans="1:3" x14ac:dyDescent="0.25">
      <c r="B9" s="18"/>
      <c r="C9" s="18"/>
    </row>
    <row r="10" spans="1:3" x14ac:dyDescent="0.25">
      <c r="B10" s="20"/>
    </row>
    <row r="11" spans="1:3" x14ac:dyDescent="0.25">
      <c r="B1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topLeftCell="A23" zoomScale="145" zoomScaleNormal="145" workbookViewId="0">
      <selection activeCell="E41" sqref="E41"/>
    </sheetView>
  </sheetViews>
  <sheetFormatPr baseColWidth="10" defaultColWidth="22.83203125" defaultRowHeight="21" x14ac:dyDescent="0.25"/>
  <cols>
    <col min="1" max="1" width="13.1640625" style="1" customWidth="1"/>
    <col min="2" max="2" width="17.5" style="1" customWidth="1"/>
    <col min="3" max="3" width="17.6640625" style="1" customWidth="1"/>
    <col min="4" max="4" width="16.5" style="1" customWidth="1"/>
    <col min="5" max="5" width="26" style="1" customWidth="1"/>
    <col min="6" max="6" width="16" style="1" customWidth="1"/>
    <col min="7" max="7" width="13.83203125" style="1" customWidth="1"/>
    <col min="8" max="8" width="15.5" style="1" customWidth="1"/>
    <col min="9" max="10" width="22.83203125" style="1" customWidth="1"/>
    <col min="11" max="11" width="25.83203125" style="1" customWidth="1"/>
    <col min="12" max="14" width="22.83203125" style="1" customWidth="1"/>
    <col min="15" max="16384" width="22.83203125" style="1"/>
  </cols>
  <sheetData>
    <row r="1" spans="1:11" s="2" customFormat="1" x14ac:dyDescent="0.2">
      <c r="A1" s="3"/>
      <c r="B1" s="3" t="s">
        <v>1</v>
      </c>
      <c r="C1" s="3" t="s">
        <v>2</v>
      </c>
      <c r="D1" s="3" t="s">
        <v>3</v>
      </c>
      <c r="E1" s="3" t="s">
        <v>4</v>
      </c>
      <c r="F1" s="3" t="s">
        <v>5</v>
      </c>
      <c r="G1" s="4" t="s">
        <v>6</v>
      </c>
    </row>
    <row r="2" spans="1:11" x14ac:dyDescent="0.25">
      <c r="A2" s="1" t="s">
        <v>7</v>
      </c>
      <c r="B2" s="1">
        <f>4*6</f>
        <v>24</v>
      </c>
      <c r="C2" s="1">
        <v>0</v>
      </c>
      <c r="D2" s="1">
        <f>1*5</f>
        <v>5</v>
      </c>
      <c r="E2" s="1">
        <v>0</v>
      </c>
      <c r="F2" s="1">
        <v>2</v>
      </c>
      <c r="G2" s="1">
        <f>SUM(B2:F2)</f>
        <v>31</v>
      </c>
    </row>
    <row r="3" spans="1:11" x14ac:dyDescent="0.25">
      <c r="A3" s="1" t="s">
        <v>8</v>
      </c>
      <c r="B3" s="1">
        <v>24</v>
      </c>
      <c r="C3" s="1">
        <v>1</v>
      </c>
      <c r="D3" s="1">
        <v>8</v>
      </c>
      <c r="E3" s="1">
        <v>5</v>
      </c>
      <c r="F3" s="1">
        <v>2</v>
      </c>
      <c r="G3" s="1">
        <f>SUM(B3:F3)</f>
        <v>40</v>
      </c>
    </row>
    <row r="7" spans="1:11" s="2" customFormat="1" x14ac:dyDescent="0.2">
      <c r="A7" s="3"/>
      <c r="B7" s="3" t="s">
        <v>9</v>
      </c>
      <c r="C7" s="3" t="s">
        <v>10</v>
      </c>
      <c r="D7" s="3" t="s">
        <v>11</v>
      </c>
      <c r="E7" s="3" t="s">
        <v>12</v>
      </c>
      <c r="F7" s="3" t="s">
        <v>13</v>
      </c>
      <c r="G7" s="3" t="s">
        <v>14</v>
      </c>
      <c r="H7" s="3" t="s">
        <v>15</v>
      </c>
      <c r="I7" s="2" t="s">
        <v>12</v>
      </c>
      <c r="J7" s="2" t="s">
        <v>16</v>
      </c>
      <c r="K7" s="9" t="s">
        <v>17</v>
      </c>
    </row>
    <row r="8" spans="1:11" x14ac:dyDescent="0.25">
      <c r="A8" s="1" t="s">
        <v>18</v>
      </c>
      <c r="B8" s="1">
        <v>13</v>
      </c>
      <c r="C8" s="1">
        <v>15</v>
      </c>
      <c r="D8" s="1">
        <v>14</v>
      </c>
      <c r="E8" s="17">
        <f>AVERAGE(B8:D8)</f>
        <v>14</v>
      </c>
      <c r="F8" s="1">
        <v>11</v>
      </c>
      <c r="G8" s="1">
        <v>14</v>
      </c>
      <c r="H8" s="1">
        <v>17</v>
      </c>
      <c r="I8" s="17">
        <f>AVERAGE(F8:H8)</f>
        <v>14</v>
      </c>
      <c r="J8" s="17">
        <f>AVERAGE(B8:D8,F8:H8)</f>
        <v>14</v>
      </c>
      <c r="K8" s="12">
        <f>J8/$G$2</f>
        <v>0.45161290322580644</v>
      </c>
    </row>
    <row r="9" spans="1:11" x14ac:dyDescent="0.25">
      <c r="A9" s="1" t="s">
        <v>19</v>
      </c>
      <c r="B9" s="1">
        <v>13</v>
      </c>
      <c r="C9" s="1">
        <v>14</v>
      </c>
      <c r="D9" s="1">
        <v>13</v>
      </c>
      <c r="E9" s="17">
        <f>AVERAGE(B9:D9)</f>
        <v>13.333333333333334</v>
      </c>
      <c r="F9" s="1">
        <v>12</v>
      </c>
      <c r="G9" s="1">
        <v>12</v>
      </c>
      <c r="H9" s="1">
        <v>11</v>
      </c>
      <c r="I9" s="17">
        <f>AVERAGE(F9:H9)</f>
        <v>11.666666666666666</v>
      </c>
      <c r="J9" s="17">
        <f>AVERAGE(B9:D9,F9:H9)</f>
        <v>12.5</v>
      </c>
      <c r="K9" s="12">
        <f t="shared" ref="K9:K10" si="0">J9/$G$2</f>
        <v>0.40322580645161288</v>
      </c>
    </row>
    <row r="10" spans="1:11" x14ac:dyDescent="0.25">
      <c r="A10" s="1" t="s">
        <v>20</v>
      </c>
      <c r="B10" s="1">
        <v>5</v>
      </c>
      <c r="C10" s="1">
        <v>2</v>
      </c>
      <c r="D10" s="1">
        <v>4</v>
      </c>
      <c r="E10" s="17">
        <f>AVERAGE(B10:D10)</f>
        <v>3.6666666666666665</v>
      </c>
      <c r="F10" s="1">
        <v>8</v>
      </c>
      <c r="G10" s="1">
        <v>5</v>
      </c>
      <c r="H10" s="1">
        <v>3</v>
      </c>
      <c r="I10" s="17">
        <f>AVERAGE(F10:H10)</f>
        <v>5.333333333333333</v>
      </c>
      <c r="J10" s="17">
        <f>AVERAGE(B10:D10,F10:H10)</f>
        <v>4.5</v>
      </c>
      <c r="K10" s="12">
        <f t="shared" si="0"/>
        <v>0.14516129032258066</v>
      </c>
    </row>
    <row r="11" spans="1:11" x14ac:dyDescent="0.25">
      <c r="K11" s="8"/>
    </row>
    <row r="12" spans="1:11" x14ac:dyDescent="0.25">
      <c r="K12" s="8"/>
    </row>
    <row r="13" spans="1:11" x14ac:dyDescent="0.25">
      <c r="K13" s="8"/>
    </row>
    <row r="14" spans="1:11" x14ac:dyDescent="0.25">
      <c r="K14" s="8"/>
    </row>
    <row r="15" spans="1:11" x14ac:dyDescent="0.25">
      <c r="K15" s="8"/>
    </row>
    <row r="16" spans="1:11" x14ac:dyDescent="0.25">
      <c r="J16" s="2"/>
      <c r="K16" s="8"/>
    </row>
    <row r="17" spans="1:11" s="2" customFormat="1" x14ac:dyDescent="0.2">
      <c r="A17" s="3"/>
      <c r="B17" s="3" t="s">
        <v>9</v>
      </c>
      <c r="C17" s="3" t="s">
        <v>10</v>
      </c>
      <c r="D17" s="3" t="s">
        <v>11</v>
      </c>
      <c r="E17" s="3" t="s">
        <v>12</v>
      </c>
      <c r="F17" s="3" t="s">
        <v>13</v>
      </c>
      <c r="G17" s="3" t="s">
        <v>14</v>
      </c>
      <c r="H17" s="3" t="s">
        <v>15</v>
      </c>
      <c r="I17" s="2" t="s">
        <v>12</v>
      </c>
      <c r="J17" s="2" t="s">
        <v>16</v>
      </c>
      <c r="K17" s="9" t="s">
        <v>17</v>
      </c>
    </row>
    <row r="18" spans="1:11" x14ac:dyDescent="0.25">
      <c r="A18" s="1" t="s">
        <v>21</v>
      </c>
      <c r="B18" s="1">
        <v>15</v>
      </c>
      <c r="C18" s="1">
        <v>15</v>
      </c>
      <c r="D18" s="1">
        <v>15</v>
      </c>
      <c r="E18" s="1">
        <f>AVERAGE(B18:D18)</f>
        <v>15</v>
      </c>
      <c r="F18" s="1">
        <v>11</v>
      </c>
      <c r="G18" s="1">
        <v>14</v>
      </c>
      <c r="H18" s="1">
        <v>15</v>
      </c>
      <c r="I18" s="17">
        <f>AVERAGE(F18:H18)</f>
        <v>13.333333333333334</v>
      </c>
      <c r="J18" s="17">
        <f>AVERAGE(B18:D18,F18:H18)</f>
        <v>14.166666666666666</v>
      </c>
      <c r="K18" s="12">
        <f>J18/$G$2</f>
        <v>0.45698924731182794</v>
      </c>
    </row>
    <row r="19" spans="1:11" x14ac:dyDescent="0.25">
      <c r="A19" s="1" t="s">
        <v>22</v>
      </c>
      <c r="B19" s="1">
        <v>13</v>
      </c>
      <c r="C19" s="1">
        <v>14</v>
      </c>
      <c r="D19" s="1">
        <v>13</v>
      </c>
      <c r="E19" s="1">
        <f>AVERAGE(B19:D19)</f>
        <v>13.333333333333334</v>
      </c>
      <c r="F19" s="1">
        <v>17</v>
      </c>
      <c r="G19" s="1">
        <v>14</v>
      </c>
      <c r="H19" s="1">
        <v>12</v>
      </c>
      <c r="I19" s="17">
        <f>AVERAGE(F19:H19)</f>
        <v>14.333333333333334</v>
      </c>
      <c r="J19" s="17">
        <f>AVERAGE(B19:D19,F19:H19)</f>
        <v>13.833333333333334</v>
      </c>
      <c r="K19" s="12">
        <f t="shared" ref="K19:K20" si="1">J19/$G$2</f>
        <v>0.44623655913978494</v>
      </c>
    </row>
    <row r="20" spans="1:11" x14ac:dyDescent="0.25">
      <c r="A20" s="1" t="s">
        <v>23</v>
      </c>
      <c r="B20" s="1">
        <v>3</v>
      </c>
      <c r="C20" s="1">
        <v>2</v>
      </c>
      <c r="D20" s="1">
        <v>3</v>
      </c>
      <c r="E20" s="1">
        <f>AVERAGE(B20:D20)</f>
        <v>2.6666666666666665</v>
      </c>
      <c r="F20" s="1">
        <v>3</v>
      </c>
      <c r="G20" s="1">
        <v>3</v>
      </c>
      <c r="H20" s="1">
        <v>4</v>
      </c>
      <c r="I20" s="17">
        <f>AVERAGE(F20:H20)</f>
        <v>3.3333333333333335</v>
      </c>
      <c r="J20" s="17">
        <f>AVERAGE(B20:D20,F20:H20)</f>
        <v>3</v>
      </c>
      <c r="K20" s="12">
        <f t="shared" si="1"/>
        <v>9.6774193548387094E-2</v>
      </c>
    </row>
    <row r="39" spans="1:7" x14ac:dyDescent="0.25">
      <c r="B39" s="1" t="s">
        <v>7</v>
      </c>
      <c r="C39" s="1" t="s">
        <v>8</v>
      </c>
      <c r="F39" s="1" t="s">
        <v>7</v>
      </c>
      <c r="G39" s="1" t="s">
        <v>8</v>
      </c>
    </row>
    <row r="40" spans="1:7" x14ac:dyDescent="0.25">
      <c r="A40" s="1" t="s">
        <v>24</v>
      </c>
      <c r="B40" s="13">
        <f>E8/$G$2</f>
        <v>0.45161290322580644</v>
      </c>
      <c r="C40" s="13">
        <f>I8/$G$2</f>
        <v>0.45161290322580644</v>
      </c>
      <c r="E40" s="1" t="s">
        <v>25</v>
      </c>
      <c r="F40" s="18">
        <f>E18/$G$2</f>
        <v>0.4838709677419355</v>
      </c>
      <c r="G40" s="13">
        <f>I18/$G$2</f>
        <v>0.43010752688172044</v>
      </c>
    </row>
    <row r="41" spans="1:7" x14ac:dyDescent="0.25">
      <c r="A41" s="1" t="s">
        <v>26</v>
      </c>
      <c r="B41" s="13">
        <f>E9/$G$2</f>
        <v>0.43010752688172044</v>
      </c>
      <c r="C41" s="18">
        <f>I9/$G$2</f>
        <v>0.37634408602150538</v>
      </c>
      <c r="E41" s="1" t="s">
        <v>27</v>
      </c>
      <c r="F41" s="18">
        <f>E19/$G$2</f>
        <v>0.43010752688172044</v>
      </c>
      <c r="G41" s="13">
        <f>I19/$G$2</f>
        <v>0.4623655913978495</v>
      </c>
    </row>
    <row r="42" spans="1:7" x14ac:dyDescent="0.25">
      <c r="A42" s="1" t="s">
        <v>28</v>
      </c>
      <c r="B42" s="13">
        <f>E10/$G$2</f>
        <v>0.11827956989247311</v>
      </c>
      <c r="C42" s="18">
        <f>I10/$G$2</f>
        <v>0.17204301075268816</v>
      </c>
      <c r="E42" s="1" t="s">
        <v>29</v>
      </c>
      <c r="F42" s="13">
        <f>E20/$G$2</f>
        <v>8.6021505376344079E-2</v>
      </c>
      <c r="G42" s="13">
        <f>I20/$G$2</f>
        <v>0.10752688172043011</v>
      </c>
    </row>
    <row r="44" spans="1:7" x14ac:dyDescent="0.25">
      <c r="B44" s="23">
        <f>B40+B42</f>
        <v>0.56989247311827951</v>
      </c>
      <c r="C44" s="23">
        <f>C40+C42</f>
        <v>0.62365591397849462</v>
      </c>
      <c r="F44" s="23">
        <f>F40+F42</f>
        <v>0.56989247311827962</v>
      </c>
      <c r="G44" s="23">
        <f>G40+G42</f>
        <v>0.5376344086021505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
  <sheetViews>
    <sheetView workbookViewId="0">
      <selection activeCell="E31" sqref="E31"/>
    </sheetView>
  </sheetViews>
  <sheetFormatPr baseColWidth="10" defaultColWidth="8.83203125" defaultRowHeight="16" x14ac:dyDescent="0.2"/>
  <cols>
    <col min="1" max="1" width="15.6640625" customWidth="1"/>
    <col min="2" max="2" width="14.5" customWidth="1"/>
    <col min="3" max="3" width="15.6640625" style="5" customWidth="1"/>
    <col min="4" max="4" width="17.5" style="5" customWidth="1"/>
    <col min="5" max="5" width="16" customWidth="1"/>
    <col min="6" max="6" width="16.83203125" style="5" customWidth="1"/>
    <col min="7" max="7" width="14.33203125" style="5" customWidth="1"/>
    <col min="8" max="8" width="18.1640625" style="5" customWidth="1"/>
    <col min="9" max="9" width="14" style="5" customWidth="1"/>
    <col min="10" max="12" width="15.33203125" customWidth="1"/>
    <col min="13" max="13" width="51.6640625" customWidth="1"/>
    <col min="14" max="14" width="14.6640625" customWidth="1"/>
    <col min="16" max="16" width="24.1640625" customWidth="1"/>
  </cols>
  <sheetData>
    <row r="1" spans="1:17" ht="21" customHeight="1" x14ac:dyDescent="0.25">
      <c r="A1" s="1"/>
      <c r="B1" s="6" t="s">
        <v>30</v>
      </c>
      <c r="C1" s="10" t="s">
        <v>31</v>
      </c>
      <c r="D1" s="10" t="s">
        <v>32</v>
      </c>
      <c r="E1" s="11" t="s">
        <v>33</v>
      </c>
      <c r="F1" s="10" t="s">
        <v>34</v>
      </c>
      <c r="G1" s="10" t="s">
        <v>35</v>
      </c>
      <c r="H1" s="10" t="s">
        <v>36</v>
      </c>
      <c r="I1" s="10" t="s">
        <v>37</v>
      </c>
      <c r="J1" s="6" t="s">
        <v>38</v>
      </c>
      <c r="K1" s="15" t="s">
        <v>6</v>
      </c>
      <c r="L1" s="7"/>
    </row>
    <row r="2" spans="1:17" ht="21" customHeight="1" x14ac:dyDescent="0.25">
      <c r="A2" s="6" t="s">
        <v>39</v>
      </c>
      <c r="B2" s="1">
        <v>11</v>
      </c>
      <c r="C2" s="8">
        <v>2</v>
      </c>
      <c r="D2" s="8">
        <v>0</v>
      </c>
      <c r="E2" s="1">
        <v>3</v>
      </c>
      <c r="F2" s="8">
        <v>0</v>
      </c>
      <c r="G2" s="8">
        <v>2</v>
      </c>
      <c r="H2" s="1">
        <v>0</v>
      </c>
      <c r="I2" s="8">
        <v>0</v>
      </c>
      <c r="J2" s="1">
        <v>13</v>
      </c>
      <c r="K2" s="16">
        <f t="shared" ref="K2:K4" si="0">SUM(B2:J2)</f>
        <v>31</v>
      </c>
      <c r="L2" s="1"/>
      <c r="M2" s="1" t="s">
        <v>40</v>
      </c>
      <c r="N2" s="8">
        <f>SUM(B2:J4)</f>
        <v>93</v>
      </c>
      <c r="P2" s="1"/>
      <c r="Q2" s="1"/>
    </row>
    <row r="3" spans="1:17" ht="21" customHeight="1" x14ac:dyDescent="0.25">
      <c r="A3" s="6" t="s">
        <v>41</v>
      </c>
      <c r="B3" s="1">
        <v>13</v>
      </c>
      <c r="C3" s="8">
        <v>1</v>
      </c>
      <c r="D3" s="8">
        <v>0</v>
      </c>
      <c r="E3" s="1">
        <v>1</v>
      </c>
      <c r="F3" s="8">
        <v>0</v>
      </c>
      <c r="G3" s="8">
        <v>1</v>
      </c>
      <c r="H3" s="1">
        <v>1</v>
      </c>
      <c r="I3" s="8">
        <v>0</v>
      </c>
      <c r="J3" s="1">
        <v>14</v>
      </c>
      <c r="K3" s="16">
        <f t="shared" si="0"/>
        <v>31</v>
      </c>
      <c r="L3" s="1"/>
      <c r="M3" s="1" t="s">
        <v>42</v>
      </c>
      <c r="N3" s="8">
        <f>SUM(C2:D4,F2:I4)</f>
        <v>11</v>
      </c>
      <c r="P3" s="1"/>
      <c r="Q3" s="1"/>
    </row>
    <row r="4" spans="1:17" ht="21" customHeight="1" x14ac:dyDescent="0.25">
      <c r="A4" s="6" t="s">
        <v>43</v>
      </c>
      <c r="B4" s="1">
        <v>12</v>
      </c>
      <c r="C4" s="8">
        <v>1</v>
      </c>
      <c r="D4" s="8">
        <v>0</v>
      </c>
      <c r="E4" s="1">
        <v>2</v>
      </c>
      <c r="F4" s="8">
        <v>0</v>
      </c>
      <c r="G4" s="8">
        <v>1</v>
      </c>
      <c r="H4" s="1">
        <v>1</v>
      </c>
      <c r="I4" s="8">
        <v>1</v>
      </c>
      <c r="J4" s="1">
        <v>13</v>
      </c>
      <c r="K4" s="16">
        <f t="shared" si="0"/>
        <v>31</v>
      </c>
      <c r="L4" s="1"/>
      <c r="M4" s="1"/>
      <c r="N4" s="1"/>
    </row>
    <row r="5" spans="1:17" ht="21" customHeight="1" x14ac:dyDescent="0.25">
      <c r="A5" s="24" t="s">
        <v>67</v>
      </c>
      <c r="B5">
        <f>SUM(B2:B4)</f>
        <v>36</v>
      </c>
      <c r="C5">
        <f t="shared" ref="C5:J5" si="1">SUM(C2:C4)</f>
        <v>4</v>
      </c>
      <c r="D5">
        <f t="shared" si="1"/>
        <v>0</v>
      </c>
      <c r="E5">
        <f t="shared" si="1"/>
        <v>6</v>
      </c>
      <c r="F5">
        <f t="shared" si="1"/>
        <v>0</v>
      </c>
      <c r="G5">
        <f t="shared" si="1"/>
        <v>4</v>
      </c>
      <c r="H5">
        <f t="shared" si="1"/>
        <v>2</v>
      </c>
      <c r="I5">
        <f t="shared" si="1"/>
        <v>1</v>
      </c>
      <c r="J5">
        <f t="shared" si="1"/>
        <v>40</v>
      </c>
      <c r="L5" s="1"/>
      <c r="M5" s="8" t="s">
        <v>44</v>
      </c>
      <c r="N5" s="12">
        <f>N3/N2</f>
        <v>0.11827956989247312</v>
      </c>
    </row>
    <row r="6" spans="1:17" ht="21" customHeight="1" x14ac:dyDescent="0.25">
      <c r="B6" s="22">
        <f>B5/SUM($K$2:$K$4)</f>
        <v>0.38709677419354838</v>
      </c>
      <c r="C6" s="22">
        <f t="shared" ref="C6:J6" si="2">C5/SUM($K$2:$K$4)</f>
        <v>4.3010752688172046E-2</v>
      </c>
      <c r="D6" s="22">
        <f t="shared" si="2"/>
        <v>0</v>
      </c>
      <c r="E6" s="22">
        <f t="shared" si="2"/>
        <v>6.4516129032258063E-2</v>
      </c>
      <c r="F6" s="22">
        <f t="shared" si="2"/>
        <v>0</v>
      </c>
      <c r="G6" s="22">
        <f t="shared" si="2"/>
        <v>4.3010752688172046E-2</v>
      </c>
      <c r="H6" s="22">
        <f t="shared" si="2"/>
        <v>2.1505376344086023E-2</v>
      </c>
      <c r="I6" s="22">
        <f t="shared" si="2"/>
        <v>1.0752688172043012E-2</v>
      </c>
      <c r="J6" s="22">
        <f t="shared" si="2"/>
        <v>0.43010752688172044</v>
      </c>
      <c r="L6" s="1"/>
    </row>
    <row r="7" spans="1:17" ht="21" customHeight="1" x14ac:dyDescent="0.25">
      <c r="L7" s="1"/>
      <c r="M7" s="1" t="s">
        <v>45</v>
      </c>
      <c r="N7" s="13">
        <f>SUM(J2:J4)/N2</f>
        <v>0.43010752688172044</v>
      </c>
    </row>
    <row r="8" spans="1:17" ht="21" customHeight="1" x14ac:dyDescent="0.25">
      <c r="B8">
        <f>SUM(D2:D4,G2:G4)</f>
        <v>4</v>
      </c>
      <c r="C8" s="22">
        <f>(B8+B26)/ (N2+N21)</f>
        <v>1.8779342723004695E-2</v>
      </c>
      <c r="M8" s="1" t="s">
        <v>46</v>
      </c>
      <c r="N8" s="13">
        <f>SUM(B2:B4)/N2</f>
        <v>0.38709677419354838</v>
      </c>
    </row>
    <row r="9" spans="1:17" x14ac:dyDescent="0.2">
      <c r="E9" s="22">
        <f>SUM(C2:C4,F2:F4,C21:C23,F21:F23) / (N2+N21)</f>
        <v>6.5727699530516437E-2</v>
      </c>
    </row>
    <row r="11" spans="1:17" x14ac:dyDescent="0.2">
      <c r="B11" s="25">
        <f>SUM(B6,E6,J6)</f>
        <v>0.88172043010752688</v>
      </c>
    </row>
    <row r="20" spans="1:14" ht="21" x14ac:dyDescent="0.25">
      <c r="A20" s="1"/>
      <c r="B20" s="6" t="s">
        <v>30</v>
      </c>
      <c r="C20" s="10" t="s">
        <v>31</v>
      </c>
      <c r="D20" s="10" t="s">
        <v>32</v>
      </c>
      <c r="E20" s="11" t="s">
        <v>33</v>
      </c>
      <c r="F20" s="10" t="s">
        <v>34</v>
      </c>
      <c r="G20" s="10" t="s">
        <v>35</v>
      </c>
      <c r="H20" s="10" t="s">
        <v>36</v>
      </c>
      <c r="I20" s="10" t="s">
        <v>37</v>
      </c>
      <c r="J20" s="6" t="s">
        <v>38</v>
      </c>
      <c r="K20" s="15" t="s">
        <v>6</v>
      </c>
    </row>
    <row r="21" spans="1:14" ht="21" x14ac:dyDescent="0.25">
      <c r="A21" s="6" t="s">
        <v>47</v>
      </c>
      <c r="B21" s="1">
        <v>14</v>
      </c>
      <c r="C21" s="8">
        <v>5</v>
      </c>
      <c r="D21" s="8">
        <v>0</v>
      </c>
      <c r="E21" s="1">
        <v>3</v>
      </c>
      <c r="F21" s="8">
        <v>0</v>
      </c>
      <c r="G21" s="8">
        <v>0</v>
      </c>
      <c r="H21" s="1">
        <v>0</v>
      </c>
      <c r="I21" s="8">
        <v>0</v>
      </c>
      <c r="J21" s="1">
        <v>18</v>
      </c>
      <c r="K21" s="16">
        <f>SUM(B21:J21)</f>
        <v>40</v>
      </c>
      <c r="M21" s="1" t="s">
        <v>48</v>
      </c>
      <c r="N21" s="8">
        <f>SUM(B21:J23)</f>
        <v>120</v>
      </c>
    </row>
    <row r="22" spans="1:14" ht="21" x14ac:dyDescent="0.25">
      <c r="A22" s="6" t="s">
        <v>49</v>
      </c>
      <c r="B22" s="1">
        <v>14</v>
      </c>
      <c r="C22" s="8">
        <v>3</v>
      </c>
      <c r="D22" s="8">
        <v>0</v>
      </c>
      <c r="E22" s="1">
        <v>2</v>
      </c>
      <c r="F22" s="8">
        <v>0</v>
      </c>
      <c r="G22" s="8">
        <v>0</v>
      </c>
      <c r="H22" s="1">
        <v>1</v>
      </c>
      <c r="I22" s="8">
        <v>1</v>
      </c>
      <c r="J22" s="1">
        <v>19</v>
      </c>
      <c r="K22" s="16">
        <f>SUM(B22:J22)</f>
        <v>40</v>
      </c>
      <c r="M22" s="1" t="s">
        <v>42</v>
      </c>
      <c r="N22" s="8">
        <f>SUM(C21:D23,F21:I23)</f>
        <v>14</v>
      </c>
    </row>
    <row r="23" spans="1:14" ht="21" x14ac:dyDescent="0.25">
      <c r="A23" s="6" t="s">
        <v>50</v>
      </c>
      <c r="B23" s="1">
        <v>13</v>
      </c>
      <c r="C23" s="8">
        <v>2</v>
      </c>
      <c r="D23" s="8">
        <v>0</v>
      </c>
      <c r="E23" s="1">
        <v>2</v>
      </c>
      <c r="F23" s="8">
        <v>0</v>
      </c>
      <c r="G23" s="8">
        <v>0</v>
      </c>
      <c r="H23" s="1">
        <v>0</v>
      </c>
      <c r="I23" s="8">
        <v>2</v>
      </c>
      <c r="J23" s="1">
        <v>21</v>
      </c>
      <c r="K23" s="16">
        <f>SUM(B23:J23)</f>
        <v>40</v>
      </c>
      <c r="M23" s="1"/>
      <c r="N23" s="1"/>
    </row>
    <row r="24" spans="1:14" ht="21" x14ac:dyDescent="0.25">
      <c r="M24" s="8" t="s">
        <v>44</v>
      </c>
      <c r="N24" s="12">
        <f>N22/N21</f>
        <v>0.11666666666666667</v>
      </c>
    </row>
    <row r="26" spans="1:14" ht="21" x14ac:dyDescent="0.25">
      <c r="B26" s="5">
        <f>SUM(D21:D23,G21:G23)</f>
        <v>0</v>
      </c>
      <c r="M26" s="1" t="s">
        <v>45</v>
      </c>
      <c r="N26" s="13">
        <f>SUM(J21:J23)/N21</f>
        <v>0.48333333333333334</v>
      </c>
    </row>
    <row r="27" spans="1:14" ht="21" x14ac:dyDescent="0.25">
      <c r="M27" s="1" t="s">
        <v>46</v>
      </c>
      <c r="N27" s="13">
        <f>SUM(B21:B23)/N21</f>
        <v>0.34166666666666667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workbookViewId="0">
      <selection activeCell="D12" sqref="D12"/>
    </sheetView>
  </sheetViews>
  <sheetFormatPr baseColWidth="10" defaultColWidth="17" defaultRowHeight="21" x14ac:dyDescent="0.25"/>
  <cols>
    <col min="1" max="2" width="17" style="1" customWidth="1"/>
    <col min="3" max="16384" width="17" style="1"/>
  </cols>
  <sheetData>
    <row r="2" spans="1:7" x14ac:dyDescent="0.25">
      <c r="B2" s="26" t="s">
        <v>51</v>
      </c>
      <c r="C2" s="27"/>
      <c r="F2" s="26"/>
      <c r="G2" s="27"/>
    </row>
    <row r="3" spans="1:7" x14ac:dyDescent="0.25">
      <c r="B3" s="14" t="s">
        <v>52</v>
      </c>
      <c r="C3" s="14" t="s">
        <v>53</v>
      </c>
    </row>
    <row r="4" spans="1:7" x14ac:dyDescent="0.25">
      <c r="A4" s="14" t="s">
        <v>7</v>
      </c>
      <c r="B4" s="18">
        <f>5/31</f>
        <v>0.16129032258064516</v>
      </c>
      <c r="C4" s="18">
        <f>6/31</f>
        <v>0.19354838709677419</v>
      </c>
      <c r="F4" s="18"/>
      <c r="G4" s="18"/>
    </row>
    <row r="5" spans="1:7" x14ac:dyDescent="0.25">
      <c r="A5" s="14" t="s">
        <v>8</v>
      </c>
      <c r="B5" s="13">
        <f>13/40</f>
        <v>0.32500000000000001</v>
      </c>
      <c r="C5" s="13">
        <f>13/40</f>
        <v>0.32500000000000001</v>
      </c>
      <c r="F5" s="13"/>
      <c r="G5" s="13"/>
    </row>
    <row r="7" spans="1:7" x14ac:dyDescent="0.25">
      <c r="B7" s="1" t="s">
        <v>54</v>
      </c>
    </row>
    <row r="8" spans="1:7" x14ac:dyDescent="0.25">
      <c r="B8" s="1" t="s">
        <v>55</v>
      </c>
    </row>
  </sheetData>
  <mergeCells count="2">
    <mergeCell ref="B2:C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6E6D-7A63-0640-A728-10E012F3926A}">
  <dimension ref="A1:D14"/>
  <sheetViews>
    <sheetView tabSelected="1" zoomScale="120" zoomScaleNormal="130" workbookViewId="0">
      <selection activeCell="K13" sqref="K13"/>
    </sheetView>
  </sheetViews>
  <sheetFormatPr baseColWidth="10" defaultColWidth="10.83203125" defaultRowHeight="21" x14ac:dyDescent="0.25"/>
  <cols>
    <col min="1" max="1" width="27.6640625" style="19" customWidth="1"/>
    <col min="2" max="16384" width="10.83203125" style="19"/>
  </cols>
  <sheetData>
    <row r="1" spans="1:4" ht="22" x14ac:dyDescent="0.25">
      <c r="B1" s="21" t="s">
        <v>18</v>
      </c>
      <c r="C1" s="21" t="s">
        <v>19</v>
      </c>
      <c r="D1" s="21" t="s">
        <v>20</v>
      </c>
    </row>
    <row r="2" spans="1:4" ht="22" x14ac:dyDescent="0.25">
      <c r="A2" s="19" t="s">
        <v>56</v>
      </c>
      <c r="B2" s="19">
        <v>8</v>
      </c>
      <c r="C2" s="19">
        <v>10</v>
      </c>
      <c r="D2" s="19">
        <v>2</v>
      </c>
    </row>
    <row r="3" spans="1:4" ht="22" x14ac:dyDescent="0.25">
      <c r="A3" s="19" t="s">
        <v>57</v>
      </c>
      <c r="B3" s="19">
        <v>3</v>
      </c>
      <c r="C3" s="19">
        <v>1</v>
      </c>
      <c r="D3" s="19">
        <v>2</v>
      </c>
    </row>
    <row r="4" spans="1:4" ht="22" x14ac:dyDescent="0.25">
      <c r="A4" s="19" t="s">
        <v>58</v>
      </c>
      <c r="B4" s="19">
        <v>8</v>
      </c>
      <c r="C4" s="19">
        <v>4</v>
      </c>
      <c r="D4" s="19">
        <v>1</v>
      </c>
    </row>
    <row r="5" spans="1:4" ht="22" x14ac:dyDescent="0.25">
      <c r="A5" s="19" t="s">
        <v>59</v>
      </c>
      <c r="B5" s="19">
        <v>1</v>
      </c>
    </row>
    <row r="10" spans="1:4" ht="22" x14ac:dyDescent="0.25">
      <c r="B10" s="21" t="s">
        <v>21</v>
      </c>
      <c r="C10" s="21" t="s">
        <v>22</v>
      </c>
      <c r="D10" s="21" t="s">
        <v>23</v>
      </c>
    </row>
    <row r="11" spans="1:4" ht="22" x14ac:dyDescent="0.25">
      <c r="A11" s="19" t="s">
        <v>56</v>
      </c>
      <c r="B11" s="19">
        <v>9</v>
      </c>
      <c r="C11" s="19">
        <v>9</v>
      </c>
      <c r="D11" s="19">
        <v>2</v>
      </c>
    </row>
    <row r="12" spans="1:4" ht="22" x14ac:dyDescent="0.25">
      <c r="A12" s="19" t="s">
        <v>57</v>
      </c>
      <c r="B12" s="19">
        <v>3</v>
      </c>
      <c r="C12" s="19">
        <v>2</v>
      </c>
      <c r="D12" s="19">
        <v>1</v>
      </c>
    </row>
    <row r="13" spans="1:4" ht="22" x14ac:dyDescent="0.25">
      <c r="A13" s="19" t="s">
        <v>58</v>
      </c>
      <c r="B13" s="19">
        <v>9</v>
      </c>
      <c r="C13" s="19">
        <v>4</v>
      </c>
    </row>
    <row r="14" spans="1:4" ht="22" x14ac:dyDescent="0.25">
      <c r="A14" s="19" t="s">
        <v>59</v>
      </c>
      <c r="B14" s="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RQ</vt:lpstr>
      <vt:lpstr>RQ1</vt:lpstr>
      <vt:lpstr>RQ2</vt:lpstr>
      <vt:lpstr>RQ3</vt:lpstr>
      <vt:lpstr>RQ4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2023-01-17T13:07:07Z</dcterms:created>
  <dcterms:modified xsi:type="dcterms:W3CDTF">2023-03-01T20:20:14Z</dcterms:modified>
  <cp:category/>
  <cp:contentStatus/>
</cp:coreProperties>
</file>