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haredStrings+xml" PartName="/xl/sharedStrings.xml"/>
  <Override ContentType="application/vnd.openxmlformats-officedocument.extended-properties+xml" PartName="/docProps/app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mplete member up to oct 12" sheetId="1" r:id="rId4"/>
    <sheet state="visible" name="non ratified members " sheetId="2" r:id="rId5"/>
  </sheets>
  <definedNames/>
  <calcPr/>
</workbook>
</file>

<file path=xl/sharedStrings.xml><?xml version="1.0" encoding="utf-8"?>
<sst xmlns="http://schemas.openxmlformats.org/spreadsheetml/2006/main" count="7810" uniqueCount="3908">
  <si>
    <t>UP OPHTHALMOLOGICAL MEMBERS LIST 2012</t>
  </si>
  <si>
    <t>S.No.</t>
  </si>
  <si>
    <t>Membership No.</t>
  </si>
  <si>
    <t>Dr.</t>
  </si>
  <si>
    <t>Member's Name</t>
  </si>
  <si>
    <t xml:space="preserve">Official Address </t>
  </si>
  <si>
    <t xml:space="preserve">Residential Address </t>
  </si>
  <si>
    <t>City</t>
  </si>
  <si>
    <t xml:space="preserve">State </t>
  </si>
  <si>
    <t>Pin No.</t>
  </si>
  <si>
    <t>Mobile No.</t>
  </si>
  <si>
    <t>Phone Nos.</t>
  </si>
  <si>
    <t>Email Address</t>
  </si>
  <si>
    <t>Last Name</t>
  </si>
  <si>
    <t>First Name</t>
  </si>
  <si>
    <t xml:space="preserve">A-1 </t>
  </si>
  <si>
    <t>Agarwal</t>
  </si>
  <si>
    <t xml:space="preserve">G.C. </t>
  </si>
  <si>
    <t>34, Neelam Road</t>
  </si>
  <si>
    <t>Meerut</t>
  </si>
  <si>
    <t>U.P.</t>
  </si>
  <si>
    <t>A-2</t>
  </si>
  <si>
    <t xml:space="preserve">Manorma </t>
  </si>
  <si>
    <t>C.M.O., Gorakhpur Eye Hospital, 
Park Road</t>
  </si>
  <si>
    <t>Gorakhpur</t>
  </si>
  <si>
    <t xml:space="preserve">A-3  </t>
  </si>
  <si>
    <t xml:space="preserve">Agarwal  </t>
  </si>
  <si>
    <t xml:space="preserve">Narendra Babu </t>
  </si>
  <si>
    <t>6/9, Gali Bara Bhai</t>
  </si>
  <si>
    <t>Agra</t>
  </si>
  <si>
    <t>0562-2365054</t>
  </si>
  <si>
    <t xml:space="preserve">A-4  </t>
  </si>
  <si>
    <t xml:space="preserve">P.K. </t>
  </si>
  <si>
    <t>B - 39, Sector - B, Aliganj</t>
  </si>
  <si>
    <t>Lucknow</t>
  </si>
  <si>
    <t>2375349, 2329454</t>
  </si>
  <si>
    <t xml:space="preserve">A-5  </t>
  </si>
  <si>
    <t xml:space="preserve">P.N. </t>
  </si>
  <si>
    <t>Opp. S.N. Balika Vidyalaya,
25/3, The Mall</t>
  </si>
  <si>
    <t>Kanpur</t>
  </si>
  <si>
    <t>9415075173 9956500000</t>
  </si>
  <si>
    <t>A-6</t>
  </si>
  <si>
    <t>Agarwal 
</t>
  </si>
  <si>
    <t xml:space="preserve">Subodh Kr. </t>
  </si>
  <si>
    <t>C - 41 Chandra Lok Colony, Aliganj</t>
  </si>
  <si>
    <t xml:space="preserve">Lucknow </t>
  </si>
  <si>
    <t>Email: subhashkag@rediffmail.com</t>
  </si>
  <si>
    <t>A-8</t>
  </si>
  <si>
    <t>Agarwal </t>
  </si>
  <si>
    <t xml:space="preserve">T.P. </t>
  </si>
  <si>
    <t>61, Chandrika Shivaji Road,</t>
  </si>
  <si>
    <t>0121- 2650642</t>
  </si>
  <si>
    <t>A-9</t>
  </si>
  <si>
    <t>Ahuja</t>
  </si>
  <si>
    <t xml:space="preserve">O.P. </t>
  </si>
  <si>
    <t xml:space="preserve">Ahuja Eye Centre, Marris Road Crossing, Laxmibai road, </t>
  </si>
  <si>
    <t>Aligarh</t>
  </si>
  <si>
    <t>202 001</t>
  </si>
  <si>
    <t>A-10</t>
  </si>
  <si>
    <t>Arya</t>
  </si>
  <si>
    <t xml:space="preserve">R.S. </t>
  </si>
  <si>
    <t>Raghubir Nursing Home,
Gajraula Road, Chandpur</t>
  </si>
  <si>
    <t>Bijnor</t>
  </si>
  <si>
    <t>A-11</t>
  </si>
  <si>
    <t>Attique</t>
  </si>
  <si>
    <t>Mohd.</t>
  </si>
  <si>
    <t>49, Gwyne Road Crossing,
Aminabad,</t>
  </si>
  <si>
    <t>Lucknow.</t>
  </si>
  <si>
    <t>9415182468, 9415182468</t>
  </si>
  <si>
    <t>A-12</t>
  </si>
  <si>
    <t>Awasthi</t>
  </si>
  <si>
    <t xml:space="preserve">Neeraj A. </t>
  </si>
  <si>
    <t>116, Delhi Gate,</t>
  </si>
  <si>
    <t>A-14</t>
  </si>
  <si>
    <t xml:space="preserve">Ramesh Chandra </t>
  </si>
  <si>
    <t>111/12, Demonstrator Flat,
M.L.B. Medical College,</t>
  </si>
  <si>
    <t>Jhansi</t>
  </si>
  <si>
    <t>A-15</t>
  </si>
  <si>
    <t xml:space="preserve">Agarwal </t>
  </si>
  <si>
    <t>Mahesh Chandra</t>
  </si>
  <si>
    <t>4, Doctors Residence
C.M.O. Campus, Opp. Kunj,
Bihari Mandir, Civil Line,
Gwaliar Road,</t>
  </si>
  <si>
    <t>A-16</t>
  </si>
  <si>
    <t>Aherwar</t>
  </si>
  <si>
    <t>Umesh</t>
  </si>
  <si>
    <t>168/86, Behind Co-operative Bank, Out Khanda Rao Gate,</t>
  </si>
  <si>
    <t xml:space="preserve">Jhansi. </t>
  </si>
  <si>
    <t>A-17</t>
  </si>
  <si>
    <t xml:space="preserve">Agarwal  </t>
  </si>
  <si>
    <t xml:space="preserve">Ashok </t>
  </si>
  <si>
    <t>Agarwal Eye &amp; Dental Care
Main Dadri Road, Atta Sector-27</t>
  </si>
  <si>
    <t>Noida (Distt. Ghaziabad)</t>
  </si>
  <si>
    <t>A-18</t>
  </si>
  <si>
    <t xml:space="preserve">Ravi Swaroop </t>
  </si>
  <si>
    <t xml:space="preserve">C-1837/1, H.I.G., 
Raja Ji Puram, </t>
  </si>
  <si>
    <t>A-19</t>
  </si>
  <si>
    <t xml:space="preserve">Ashraf </t>
  </si>
  <si>
    <t>A.M.U. Inst. Of Ophthalmology, Gandhi Eye Hospital Campus,</t>
  </si>
  <si>
    <t>A-20</t>
  </si>
  <si>
    <t>H.</t>
  </si>
  <si>
    <t>A.M.U. Institute Of Ophthal</t>
  </si>
  <si>
    <t xml:space="preserve">Aligarh </t>
  </si>
  <si>
    <t>A-21</t>
  </si>
  <si>
    <t xml:space="preserve">Aurora </t>
  </si>
  <si>
    <t xml:space="preserve">Ajay </t>
  </si>
  <si>
    <t xml:space="preserve">C-75, Sector 39, </t>
  </si>
  <si>
    <t>Noida</t>
  </si>
  <si>
    <t>A-22</t>
  </si>
  <si>
    <t xml:space="preserve">Ahmad </t>
  </si>
  <si>
    <t>Imran</t>
  </si>
  <si>
    <t>Institute of ophthalmology,
A.M.U.</t>
  </si>
  <si>
    <t>A-23</t>
  </si>
  <si>
    <t xml:space="preserve">A-24  </t>
  </si>
  <si>
    <t xml:space="preserve">Leela  </t>
  </si>
  <si>
    <t xml:space="preserve">Ahuja </t>
  </si>
  <si>
    <t>Dr. Ahuja Eye Centre, Marris Road Crossing, Luxmi Bai Road,</t>
  </si>
  <si>
    <t xml:space="preserve">202 001 </t>
  </si>
  <si>
    <t xml:space="preserve">A-25  </t>
  </si>
  <si>
    <t>Ali</t>
  </si>
  <si>
    <t>Yousuf  S.R.</t>
  </si>
  <si>
    <t>No. 37, S.N. Hall, A.M.U.</t>
  </si>
  <si>
    <t xml:space="preserve">A-26  </t>
  </si>
  <si>
    <t xml:space="preserve">Ansari  </t>
  </si>
  <si>
    <t xml:space="preserve">F.J. </t>
  </si>
  <si>
    <t xml:space="preserve">Malik Tola, </t>
  </si>
  <si>
    <t>Maunath Bhanjan</t>
  </si>
  <si>
    <t>9336561348 ,9005941639</t>
  </si>
  <si>
    <t xml:space="preserve">A-27  </t>
  </si>
  <si>
    <t xml:space="preserve">K.K. </t>
  </si>
  <si>
    <t>77, Zero Road</t>
  </si>
  <si>
    <t>Allahabad</t>
  </si>
  <si>
    <t xml:space="preserve">A-28  </t>
  </si>
  <si>
    <t xml:space="preserve">Arora  </t>
  </si>
  <si>
    <t xml:space="preserve">Vinod </t>
  </si>
  <si>
    <t>Nav Jyoti Netra Chikitsalaya,
Near LIC devi sonal office Haridwar Road,</t>
  </si>
  <si>
    <t>Dehradun</t>
  </si>
  <si>
    <t>Uttarakhand</t>
  </si>
  <si>
    <t xml:space="preserve">A-29  </t>
  </si>
  <si>
    <t xml:space="preserve">Azmi  </t>
  </si>
  <si>
    <t xml:space="preserve">Mohd Ahmed Khan </t>
  </si>
  <si>
    <t>Village and Post - Khalsi Pur,</t>
  </si>
  <si>
    <t xml:space="preserve">Azamgarh </t>
  </si>
  <si>
    <t xml:space="preserve">A-30  </t>
  </si>
  <si>
    <t xml:space="preserve">Akhtar  </t>
  </si>
  <si>
    <t>Nasim</t>
  </si>
  <si>
    <t>Village Hathara PO. Jamania</t>
  </si>
  <si>
    <t>Ghazipur</t>
  </si>
  <si>
    <t xml:space="preserve">A-31  </t>
  </si>
  <si>
    <t xml:space="preserve">Ali  </t>
  </si>
  <si>
    <t xml:space="preserve">B.K. </t>
  </si>
  <si>
    <t>53, Subhash Road,</t>
  </si>
  <si>
    <t>Dehradoon</t>
  </si>
  <si>
    <t xml:space="preserve">A-32  </t>
  </si>
  <si>
    <t xml:space="preserve">S.  </t>
  </si>
  <si>
    <t>61, Shivaji Road,</t>
  </si>
  <si>
    <t xml:space="preserve">Meerut </t>
  </si>
  <si>
    <t xml:space="preserve">A-33  </t>
  </si>
  <si>
    <t xml:space="preserve">Agrawal  </t>
  </si>
  <si>
    <t>A.K.</t>
  </si>
  <si>
    <t>Shiv Netralaya,
Opp. Sadar Thana</t>
  </si>
  <si>
    <t xml:space="preserve">Saharanpur </t>
  </si>
  <si>
    <r>
      <rPr/>
      <t>A-34</t>
    </r>
    <r>
      <rPr>
        <rFont val="Times New Roman"/>
        <color rgb="FF000000"/>
        <sz val="12.0"/>
      </rPr>
      <t xml:space="preserve"> </t>
    </r>
  </si>
  <si>
    <t xml:space="preserve">C.R. </t>
  </si>
  <si>
    <t>SP-4, Sector-C Aliganj</t>
  </si>
  <si>
    <t>9335229823, 328934</t>
  </si>
  <si>
    <t xml:space="preserve">A-35  </t>
  </si>
  <si>
    <t>Shobit</t>
  </si>
  <si>
    <t>C/o Dr. A.K. Agarwal Durga
Bari Road, Opp. Vani Pustak Mandir</t>
  </si>
  <si>
    <t xml:space="preserve">A-36  </t>
  </si>
  <si>
    <t xml:space="preserve">Kapil </t>
  </si>
  <si>
    <t>B-39 (B), Rajendra Nagar</t>
  </si>
  <si>
    <t xml:space="preserve">Bareilly. </t>
  </si>
  <si>
    <t xml:space="preserve">A-37  </t>
  </si>
  <si>
    <t xml:space="preserve">B.P. </t>
  </si>
  <si>
    <t>Mission Hospital,</t>
  </si>
  <si>
    <t>Bareilly</t>
  </si>
  <si>
    <t xml:space="preserve">A-38  </t>
  </si>
  <si>
    <t xml:space="preserve">Awasthi  </t>
  </si>
  <si>
    <t xml:space="preserve">  Expired </t>
  </si>
  <si>
    <t xml:space="preserve">A-39 </t>
  </si>
  <si>
    <t>Raj Kumar</t>
  </si>
  <si>
    <t>6-Court Road,
Opp. Punjab National Bank,
P.5. Cell, Clock Tower,</t>
  </si>
  <si>
    <t>Saharanpur</t>
  </si>
  <si>
    <t xml:space="preserve">A-40 </t>
  </si>
  <si>
    <t xml:space="preserve">Farooq Alam </t>
  </si>
  <si>
    <t>598, Faithful Ganj Cantt.,</t>
  </si>
  <si>
    <t xml:space="preserve">Kanpur </t>
  </si>
  <si>
    <t xml:space="preserve">A-41  </t>
  </si>
  <si>
    <t xml:space="preserve">Rajeev </t>
  </si>
  <si>
    <t>Department of Ophthalmology
B.R.D. Medical College,</t>
  </si>
  <si>
    <t>Gorkhpur</t>
  </si>
  <si>
    <t>A-42</t>
  </si>
  <si>
    <t xml:space="preserve">Arora </t>
  </si>
  <si>
    <t xml:space="preserve">H.S. </t>
  </si>
  <si>
    <t>117/105, ‘N’ Market Kakadeo,</t>
  </si>
  <si>
    <t xml:space="preserve">A-43 </t>
  </si>
  <si>
    <t xml:space="preserve">Uma </t>
  </si>
  <si>
    <t>Flat No. 306, Ratan Dham Aptt., MC-Robertganj</t>
  </si>
  <si>
    <t xml:space="preserve">9839109398, 9839055709       </t>
  </si>
  <si>
    <t>A-44</t>
  </si>
  <si>
    <t>Vijai Kumar</t>
  </si>
  <si>
    <t>K 46/103A, Hartirath,</t>
  </si>
  <si>
    <t>Varanasi</t>
  </si>
  <si>
    <t>A-45</t>
  </si>
  <si>
    <t>Ashutosh</t>
  </si>
  <si>
    <t>SHANKAR EYE &amp; METERNITY CLINIC, NH -28,DAUDPUR OPP .MADHAV PETROL PUMP</t>
  </si>
  <si>
    <t xml:space="preserve"> Gorakhpur</t>
  </si>
  <si>
    <t xml:space="preserve">A-46 </t>
  </si>
  <si>
    <t xml:space="preserve"> Agarwal </t>
  </si>
  <si>
    <t>Jaya</t>
  </si>
  <si>
    <t xml:space="preserve">61, Shivaji Road </t>
  </si>
  <si>
    <t xml:space="preserve">A-47 </t>
  </si>
  <si>
    <t xml:space="preserve">Aslam </t>
  </si>
  <si>
    <t xml:space="preserve">Mohd Javed </t>
  </si>
  <si>
    <t>C/o M.J. Aslam,
M-30 Paper Mill Colony</t>
  </si>
  <si>
    <t>2226006, 2385961</t>
  </si>
  <si>
    <t xml:space="preserve">A-48 </t>
  </si>
  <si>
    <t xml:space="preserve">Anita </t>
  </si>
  <si>
    <t>Jeevan Jyoti Hospital, 
K-4 Rampur Gardens</t>
  </si>
  <si>
    <t xml:space="preserve">A-49 </t>
  </si>
  <si>
    <t>Jamil</t>
  </si>
  <si>
    <t xml:space="preserve">529/K.H/3, Eye Surgeon, New Land Eye Hos., Khurram Nagar Vikas Nagar, </t>
  </si>
  <si>
    <t>Llucknow</t>
  </si>
  <si>
    <t>2322582,</t>
  </si>
  <si>
    <t xml:space="preserve">A-50 </t>
  </si>
  <si>
    <t>Anita</t>
  </si>
  <si>
    <t xml:space="preserve">Flat No.- 1, Yype IV, Lohia Marg, A.G. Officer’s Colony, </t>
  </si>
  <si>
    <t xml:space="preserve">Allahabad </t>
  </si>
  <si>
    <t xml:space="preserve">A-51 </t>
  </si>
  <si>
    <t xml:space="preserve">Charu </t>
  </si>
  <si>
    <t>5/123 SFS Mansarovar,
Agrawal Farms</t>
  </si>
  <si>
    <t>Jaipur (Raj)</t>
  </si>
  <si>
    <t>Rajasthan</t>
  </si>
  <si>
    <t xml:space="preserve">A-52 </t>
  </si>
  <si>
    <t xml:space="preserve">Agnihotri </t>
  </si>
  <si>
    <t xml:space="preserve">Neelam </t>
  </si>
  <si>
    <t>C/o Dr. Reetesh Purwar
Deptt. of Ophthalmology,
S.N. Medical College,</t>
  </si>
  <si>
    <t xml:space="preserve">A-53 </t>
  </si>
  <si>
    <t xml:space="preserve">Raafeih </t>
  </si>
  <si>
    <t>C/o Mr. Nasim Ahmad,
4/720, Friends Colony, 
Sir Sayyed Nagar, Dodhpur</t>
  </si>
  <si>
    <t>A-54</t>
  </si>
  <si>
    <t>Sofia</t>
  </si>
  <si>
    <t>NASHEMAN,GHAUS NAGAR ,P.O.- ,CHAS PIN:827013</t>
  </si>
  <si>
    <t>BOKARO STEEL CITY</t>
  </si>
  <si>
    <t>Jharkhand</t>
  </si>
  <si>
    <t>A-55</t>
  </si>
  <si>
    <t>Anand Mohan</t>
  </si>
  <si>
    <t>Premier Contact Lens and 
Artificial Eye Centre,
Surya Kiran Shyam Nagar,</t>
  </si>
  <si>
    <t>A-56</t>
  </si>
  <si>
    <t xml:space="preserve">Ansari </t>
  </si>
  <si>
    <t xml:space="preserve">Modh Ahmad </t>
  </si>
  <si>
    <t>Ansari Nursing Home 
Katara Road Civil Lines</t>
  </si>
  <si>
    <t>Pratap Garh</t>
  </si>
  <si>
    <t xml:space="preserve">A-57 </t>
  </si>
  <si>
    <t xml:space="preserve">V.K. </t>
  </si>
  <si>
    <t>Eye Surgeon, District Hospital,</t>
  </si>
  <si>
    <t>Jaunpur</t>
  </si>
  <si>
    <t>A-58</t>
  </si>
  <si>
    <t>Bhartendu</t>
  </si>
  <si>
    <t xml:space="preserve">A-12 Nirala Nagar. </t>
  </si>
  <si>
    <t>0522-2321716, 2789043</t>
  </si>
  <si>
    <t xml:space="preserve">A-59 </t>
  </si>
  <si>
    <t xml:space="preserve">Abadan Khan </t>
  </si>
  <si>
    <t xml:space="preserve">Amitava </t>
  </si>
  <si>
    <t>A.M.U. Institute Of Ophthalmology,</t>
  </si>
  <si>
    <t xml:space="preserve">A-60 </t>
  </si>
  <si>
    <t xml:space="preserve">Anupam </t>
  </si>
  <si>
    <t>Ahuja Eye Care Center
Laxmibai Road</t>
  </si>
  <si>
    <t xml:space="preserve">A-61 </t>
  </si>
  <si>
    <t xml:space="preserve">Gayatri </t>
  </si>
  <si>
    <t xml:space="preserve">A-62 </t>
  </si>
  <si>
    <t xml:space="preserve">Mohit </t>
  </si>
  <si>
    <t>S/o Mr. A.S. Agarwal
Kutra Puran Jat, Ganj Panjab Trunk House, Ki Gali</t>
  </si>
  <si>
    <t xml:space="preserve">Moradabad </t>
  </si>
  <si>
    <t xml:space="preserve">A-63 </t>
  </si>
  <si>
    <t>S/o Dr. H.O. Agarwal
Shri Laxmi Bhawan,20/2 Indra Nagar</t>
  </si>
  <si>
    <t>2341586, 2257840</t>
  </si>
  <si>
    <t xml:space="preserve">A – 64 </t>
  </si>
  <si>
    <t>Dr. (Capt.)</t>
  </si>
  <si>
    <t xml:space="preserve">Ashutosh </t>
  </si>
  <si>
    <t>Kumar</t>
  </si>
  <si>
    <t>S/o Sri Ram Chand Srivastava
1449/23/47/75 – E Kidwai Nagar</t>
  </si>
  <si>
    <t>0532-2501918</t>
  </si>
  <si>
    <t>A – 65</t>
  </si>
  <si>
    <t>Anju</t>
  </si>
  <si>
    <t>W/o Mr. Vipin K. Agarwal 
Department of Ophthalmology 
S. N. Medical College</t>
  </si>
  <si>
    <t>A – 66</t>
  </si>
  <si>
    <t xml:space="preserve">Aditi </t>
  </si>
  <si>
    <t>Gupta</t>
  </si>
  <si>
    <t>Venu Eye Institute and Research Centre, Sukhsarai Phase – II</t>
  </si>
  <si>
    <t>New Delhi</t>
  </si>
  <si>
    <t>Delhi</t>
  </si>
  <si>
    <t>A – 67</t>
  </si>
  <si>
    <t>Siddharth</t>
  </si>
  <si>
    <t>C/o Dr. G. N. Agarwal 
B – 2 Kapoorthala bagh, Kursi Road</t>
  </si>
  <si>
    <t>A – 68</t>
  </si>
  <si>
    <t>Ajai</t>
  </si>
  <si>
    <t xml:space="preserve">S/o Sri Dr. J. P. Gupta 
18 / 464, Indira Nagar </t>
  </si>
  <si>
    <t>0522- 2356046, 2347930</t>
  </si>
  <si>
    <t>A – 69</t>
  </si>
  <si>
    <t xml:space="preserve">Anshu </t>
  </si>
  <si>
    <t>Sharma</t>
  </si>
  <si>
    <t>9 / 161 Rajendra Nagar Sector – 3, Shahibabad</t>
  </si>
  <si>
    <t>Ghaziabad</t>
  </si>
  <si>
    <t>A – 70</t>
  </si>
  <si>
    <t xml:space="preserve">Rashmi </t>
  </si>
  <si>
    <t>C/o Dr. Subodh Kumar Agarwal, 6, Milan Market Kuchcha Katra, Opp. Kanojiya Hospital</t>
  </si>
  <si>
    <t>Shahjahanpur</t>
  </si>
  <si>
    <t>A – 71</t>
  </si>
  <si>
    <t xml:space="preserve">Manish </t>
  </si>
  <si>
    <t>Prem Niketan Surendra Nagar</t>
  </si>
  <si>
    <t>A – 72</t>
  </si>
  <si>
    <t>Anand</t>
  </si>
  <si>
    <t xml:space="preserve">Sanjiv </t>
  </si>
  <si>
    <t>S/o Mr. V. P. Anand, R – 13 / 82 Raj Nagar</t>
  </si>
  <si>
    <t>0120-2750329, 2780244</t>
  </si>
  <si>
    <t>A – 73</t>
  </si>
  <si>
    <t xml:space="preserve">Aparna </t>
  </si>
  <si>
    <t xml:space="preserve">D/o Sri Luxmi Chandra Gupta Room no. N N U – 4 Queen Marry’s Hospital K. G. Medial College </t>
  </si>
  <si>
    <t>A – 74</t>
  </si>
  <si>
    <t xml:space="preserve">Anju </t>
  </si>
  <si>
    <t>Singh</t>
  </si>
  <si>
    <t>C/o Dr. Manvendra Singh Chauhan, 6, Om Nagar Near Transport Nagar</t>
  </si>
  <si>
    <t xml:space="preserve">Agra </t>
  </si>
  <si>
    <t>A – 75</t>
  </si>
  <si>
    <t xml:space="preserve">Awanjala </t>
  </si>
  <si>
    <t>Bhat
Nee Varshney</t>
  </si>
  <si>
    <t>W/o Dr. Pawan Varshrey
3 / 300 Niranjanpuri Opp. Old Home guard office, Ramghat Road</t>
  </si>
  <si>
    <t>A – 76</t>
  </si>
  <si>
    <t xml:space="preserve">Abhishek </t>
  </si>
  <si>
    <t>Chandra</t>
  </si>
  <si>
    <t xml:space="preserve">A-54, Swastik Towers, Lanka </t>
  </si>
  <si>
    <t xml:space="preserve">Varanasi </t>
  </si>
  <si>
    <t>A – 77</t>
  </si>
  <si>
    <t>S/o Sri Mehar Singh 
Adarsh Nagar,</t>
  </si>
  <si>
    <t>A – 78</t>
  </si>
  <si>
    <t xml:space="preserve">Amit </t>
  </si>
  <si>
    <t>S/o Sri R. A. Gupta 
1/128, Vipul Khand, Gomti Nagar</t>
  </si>
  <si>
    <t>A – 79</t>
  </si>
  <si>
    <t>Aswani</t>
  </si>
  <si>
    <t xml:space="preserve">Simpy </t>
  </si>
  <si>
    <t>D/o Dr. S. V. Aswani 
32, Sulabh  Vihar Gailana Road</t>
  </si>
  <si>
    <t>A – 80</t>
  </si>
  <si>
    <t xml:space="preserve">Archita </t>
  </si>
  <si>
    <t>D/o Mr. K. N. Agarwal 
Pansari Tola</t>
  </si>
  <si>
    <t xml:space="preserve">Mirzapur </t>
  </si>
  <si>
    <t>05442-265939</t>
  </si>
  <si>
    <t>A – 81</t>
  </si>
  <si>
    <t xml:space="preserve">Ankur </t>
  </si>
  <si>
    <t>Singhal</t>
  </si>
  <si>
    <t>S/o Dr. A. K. Singhal 
M – 99 Mahavir Park Marris Road</t>
  </si>
  <si>
    <t>0571-2403654, 2400374</t>
  </si>
  <si>
    <t>A – 82</t>
  </si>
  <si>
    <t xml:space="preserve">Angna </t>
  </si>
  <si>
    <t>D/o Dr. A. K. Singhal 
M – 99 Mahavir Park Marris Road</t>
  </si>
  <si>
    <t>A – 83</t>
  </si>
  <si>
    <t xml:space="preserve">Adarsh </t>
  </si>
  <si>
    <t xml:space="preserve">S/o Sri Om Prakash
3 – Shivam Parisar Railway Road, Napur </t>
  </si>
  <si>
    <t>0122-2301177</t>
  </si>
  <si>
    <t>A – 84</t>
  </si>
  <si>
    <t xml:space="preserve">Aarti </t>
  </si>
  <si>
    <t>Surbhit Choudhary</t>
  </si>
  <si>
    <t xml:space="preserve">W/o Dr. Surbhit Choudhary 
E – 3 A Sector – 26 Noida 
I Care Hospital </t>
  </si>
  <si>
    <t>A – 85</t>
  </si>
  <si>
    <t xml:space="preserve">Ashish </t>
  </si>
  <si>
    <t>Gangwar</t>
  </si>
  <si>
    <t xml:space="preserve">S/o Sri Indira Mohan Singh 
28, Old P. G. Hostel 
BRD Medical College, </t>
  </si>
  <si>
    <t>A – 86</t>
  </si>
  <si>
    <t xml:space="preserve">Anjali </t>
  </si>
  <si>
    <t>Mehta</t>
  </si>
  <si>
    <t>W/o Sri Kapil Mehta 
B – 119 Sarvodaya Enclave</t>
  </si>
  <si>
    <t xml:space="preserve">New Delhi </t>
  </si>
  <si>
    <t>118 017</t>
  </si>
  <si>
    <t>A – 87</t>
  </si>
  <si>
    <t>Sharan</t>
  </si>
  <si>
    <t>S/o Dr. Rajiv Sharma 
4, P.C Banerji Road, Allenganj</t>
  </si>
  <si>
    <t>A – 88</t>
  </si>
  <si>
    <t xml:space="preserve">Arpita </t>
  </si>
  <si>
    <t>UU-206, Pitampura</t>
  </si>
  <si>
    <t xml:space="preserve">9935613078, 9336339614 </t>
  </si>
  <si>
    <t>A – 89</t>
  </si>
  <si>
    <t xml:space="preserve">Atul </t>
  </si>
  <si>
    <t>Dhawan</t>
  </si>
  <si>
    <t xml:space="preserve">S/o Sri Shyam Kishore 
45 / 54, Gaya Prasad Lane </t>
  </si>
  <si>
    <t>A – 90</t>
  </si>
  <si>
    <t>Trivedi</t>
  </si>
  <si>
    <t>S/o Mr. P. R. Trivedi 
7, Naya Gaon East Latouche Road,</t>
  </si>
  <si>
    <t>A – 91</t>
  </si>
  <si>
    <t>Alam</t>
  </si>
  <si>
    <t xml:space="preserve">Moshahid </t>
  </si>
  <si>
    <t xml:space="preserve">531, Hadi Hassan Hall, AMU </t>
  </si>
  <si>
    <t>A – 92</t>
  </si>
  <si>
    <t xml:space="preserve">Yogesh </t>
  </si>
  <si>
    <t>C – 61913, Rana Motor’s Gali, Krishna nagar</t>
  </si>
  <si>
    <t>0565-2425609</t>
  </si>
  <si>
    <t>A – 93</t>
  </si>
  <si>
    <t>Manish</t>
  </si>
  <si>
    <t xml:space="preserve">‘ Madhuvan’ Marris Road, Aligarh </t>
  </si>
  <si>
    <t>A – 94</t>
  </si>
  <si>
    <t xml:space="preserve">Saurabh </t>
  </si>
  <si>
    <t>B – 10, Damodas Colony</t>
  </si>
  <si>
    <t>A – 95</t>
  </si>
  <si>
    <t xml:space="preserve">Mohd. Shamsher </t>
  </si>
  <si>
    <t>44-A, Alok Nagar, Near Tube well (Kanchana Bihari Marg) Kalyanpur 
</t>
  </si>
  <si>
    <t>A- 96</t>
  </si>
  <si>
    <t xml:space="preserve">Abhinav </t>
  </si>
  <si>
    <t>C/o Dr. B.M.D. Agarwal, Madhu Nidan Kendra Cantt. Chauraha</t>
  </si>
  <si>
    <t xml:space="preserve">0551-2201962 </t>
  </si>
  <si>
    <t>A – 97</t>
  </si>
  <si>
    <t xml:space="preserve"> Agrawal</t>
  </si>
  <si>
    <t>Saurabh</t>
  </si>
  <si>
    <t>B -10, Damodar Colony,</t>
  </si>
  <si>
    <t>0121- 2760834</t>
  </si>
  <si>
    <t>A – 98</t>
  </si>
  <si>
    <t>Agrawal</t>
  </si>
  <si>
    <t>Pallavi</t>
  </si>
  <si>
    <t>F – 20 PG Girls Hostel,
LLRM Medical College</t>
  </si>
  <si>
    <t>A – 99</t>
  </si>
  <si>
    <t xml:space="preserve">Pooja </t>
  </si>
  <si>
    <t>Dr. V. D. Agarwal, A-14
Malviya Nagar, Aishbagh</t>
  </si>
  <si>
    <t>0522-2269423</t>
  </si>
  <si>
    <t>A – 100</t>
  </si>
  <si>
    <t>Ansari</t>
  </si>
  <si>
    <t xml:space="preserve">Abdul Qadir </t>
  </si>
  <si>
    <t>Gandhi Nagar, Ansari Lane Noorpur, Distt.- Bijnor – 246734</t>
  </si>
  <si>
    <t>195/95 Crown Gate, G. N. Road</t>
  </si>
  <si>
    <t>
Lucknow</t>
  </si>
  <si>
    <t>A – 101</t>
  </si>
  <si>
    <t xml:space="preserve">Anshuman </t>
  </si>
  <si>
    <t>Eye Care Centre,
25/3, The Mall,</t>
  </si>
  <si>
    <t>0512-2237244</t>
  </si>
  <si>
    <t>A – 102</t>
  </si>
  <si>
    <t>Abrar</t>
  </si>
  <si>
    <t xml:space="preserve">Farhat </t>
  </si>
  <si>
    <t>3/IIIrd floor, Muzammil Complex, Opp. Paan wali Khthi, Dodhpur, Civil lines</t>
  </si>
  <si>
    <t>A – 103</t>
  </si>
  <si>
    <t xml:space="preserve">M/S Mahesh Saran &amp; sons,
Jewellers Mandi Chowk, </t>
  </si>
  <si>
    <t>A – 104</t>
  </si>
  <si>
    <t xml:space="preserve">Titiksha </t>
  </si>
  <si>
    <t>Eye Care Centre, 25/3 The Mall</t>
  </si>
  <si>
    <t>0512-2372421</t>
  </si>
  <si>
    <t>A – 105</t>
  </si>
  <si>
    <t xml:space="preserve">Sajan Kumar </t>
  </si>
  <si>
    <t>C/o S.K. Agarwal Sant Vinoba Marg, New Colony</t>
  </si>
  <si>
    <t xml:space="preserve">Deoria </t>
  </si>
  <si>
    <t>05568- 223272, 223762</t>
  </si>
  <si>
    <t xml:space="preserve">A – 106 </t>
  </si>
  <si>
    <t xml:space="preserve">Sneha M. </t>
  </si>
  <si>
    <t>38, PG Girls Hostel, GSVM Medical College</t>
  </si>
  <si>
    <t xml:space="preserve">0512-2551230 </t>
  </si>
  <si>
    <t xml:space="preserve">A – 107 </t>
  </si>
  <si>
    <t xml:space="preserve">Kanika </t>
  </si>
  <si>
    <t>R.No. 28, PG Girls Hostel, GSVM Medical College</t>
  </si>
  <si>
    <t xml:space="preserve">A – 108 </t>
  </si>
  <si>
    <t xml:space="preserve">Upma </t>
  </si>
  <si>
    <t>87/344, Acharya Nagar</t>
  </si>
  <si>
    <t xml:space="preserve">A – 109 </t>
  </si>
  <si>
    <t xml:space="preserve">Sangeeta </t>
  </si>
  <si>
    <t>Agarwal Orthopaedic Hospital, Gublu Road</t>
  </si>
  <si>
    <t>0551- 2333102</t>
  </si>
  <si>
    <t>A – 110</t>
  </si>
  <si>
    <t>Ahmad</t>
  </si>
  <si>
    <t>Vazeem</t>
  </si>
  <si>
    <t>Room No. 20, Old P.G. Hostel, B.R.D. Medical College</t>
  </si>
  <si>
    <t>9307906536, 9236610548</t>
  </si>
  <si>
    <t xml:space="preserve">A – 111 </t>
  </si>
  <si>
    <t xml:space="preserve">Dev </t>
  </si>
  <si>
    <t>P.N. 396/2 Sakhi Niketan Ganga Ganga Pradushan Road Bhagwarpur, Lanka</t>
  </si>
  <si>
    <t xml:space="preserve">A – 112 </t>
  </si>
  <si>
    <t xml:space="preserve">Agrawal </t>
  </si>
  <si>
    <t xml:space="preserve">Swati </t>
  </si>
  <si>
    <t>W/o Dr. Bhartendu Agarwal, Deptt. Of Ophthalmology, K.G.M.C. Lucknow A-72, Nirala Nagar</t>
  </si>
  <si>
    <t>2788766, 2257840</t>
  </si>
  <si>
    <t>A – 113</t>
  </si>
  <si>
    <t xml:space="preserve">Surbhi </t>
  </si>
  <si>
    <t>D/o Mr. R.P. Arora, B-309, Lok Vihar Pitampura,</t>
  </si>
  <si>
    <t xml:space="preserve">A – 115 </t>
  </si>
  <si>
    <t xml:space="preserve">Samarth </t>
  </si>
  <si>
    <t>S/O DR. SUBODH AGARWAL, C-41, CHANDRALOK, ALIGANJ,NEAR ICICI BANK</t>
  </si>
  <si>
    <t>LUCKNOW</t>
  </si>
  <si>
    <t>A – 116</t>
  </si>
  <si>
    <t xml:space="preserve">Alok </t>
  </si>
  <si>
    <t>S/O DR. MOTILAL
73-B, RAVINDRAPURI LANE NO.-11,</t>
  </si>
  <si>
    <t>VARANASI</t>
  </si>
  <si>
    <t>A - 117</t>
  </si>
  <si>
    <t>Fareed</t>
  </si>
  <si>
    <t>S/o Dr. Sayed Ahmad, I-Care Hospital, E-3A, Sector - 26, Noida</t>
  </si>
  <si>
    <t xml:space="preserve">A-102, Kahmanda Apartment, Hazarat Ganj, </t>
  </si>
  <si>
    <t>A-118</t>
  </si>
  <si>
    <t xml:space="preserve">Vishvesh </t>
  </si>
  <si>
    <t>C-2-88 Agrasen Society Koregaon,</t>
  </si>
  <si>
    <t xml:space="preserve">Pune </t>
  </si>
  <si>
    <t>Maharashtra</t>
  </si>
  <si>
    <t>A-119</t>
  </si>
  <si>
    <t>Ruchika</t>
  </si>
  <si>
    <t>W/o Dr. Ankit Agarwal 7/57/9 Rantan Enclave Tilak Nagar</t>
  </si>
  <si>
    <t>A-120</t>
  </si>
  <si>
    <t>Riddhi</t>
  </si>
  <si>
    <t>D/o Dr. Rakesh Arya, 2/365, Vishnupath, Vishnupuri</t>
  </si>
  <si>
    <t>B-1</t>
  </si>
  <si>
    <t xml:space="preserve">Baranwal </t>
  </si>
  <si>
    <t xml:space="preserve">M. </t>
  </si>
  <si>
    <t>Uma Complex,
Raj Cinena Road,</t>
  </si>
  <si>
    <t xml:space="preserve">B-2 </t>
  </si>
  <si>
    <t xml:space="preserve">Bihari </t>
  </si>
  <si>
    <t xml:space="preserve">Vipin </t>
  </si>
  <si>
    <t>113/1, Alopi Bagh,</t>
  </si>
  <si>
    <t>Allahabad.</t>
  </si>
  <si>
    <t>B-3</t>
  </si>
  <si>
    <t xml:space="preserve">Bhatia </t>
  </si>
  <si>
    <t xml:space="preserve">R.P.S </t>
  </si>
  <si>
    <t xml:space="preserve">B – 145 Brij enclave sunderpur </t>
  </si>
  <si>
    <t>Varansi</t>
  </si>
  <si>
    <t>0542-2322000</t>
  </si>
  <si>
    <t>B-4</t>
  </si>
  <si>
    <t>Bhatia</t>
  </si>
  <si>
    <t xml:space="preserve">S.P. </t>
  </si>
  <si>
    <t>Eye Surgeon,
Cheda Lal Eye Hospital,</t>
  </si>
  <si>
    <t>Shamli</t>
  </si>
  <si>
    <t>M.P.</t>
  </si>
  <si>
    <t>B-6</t>
  </si>
  <si>
    <t xml:space="preserve">Bisht </t>
  </si>
  <si>
    <t xml:space="preserve">H.K. </t>
  </si>
  <si>
    <t>Deptt Of Ophthalmology,
S.N. Medical College,</t>
  </si>
  <si>
    <t>B-7</t>
  </si>
  <si>
    <t>Bist</t>
  </si>
  <si>
    <t xml:space="preserve">Bikram Singh </t>
  </si>
  <si>
    <t>District Suman Hospital,
Narendra Nagar</t>
  </si>
  <si>
    <t>Tehri Garhwal</t>
  </si>
  <si>
    <t>B-8</t>
  </si>
  <si>
    <t>Badal</t>
  </si>
  <si>
    <t xml:space="preserve">Harish </t>
  </si>
  <si>
    <t>1087, Civil Lines, Sipri Road</t>
  </si>
  <si>
    <t xml:space="preserve">Jhansi </t>
  </si>
  <si>
    <t>B-9</t>
  </si>
  <si>
    <t xml:space="preserve">Bajpai </t>
  </si>
  <si>
    <t xml:space="preserve">R.M. </t>
  </si>
  <si>
    <t xml:space="preserve">45, Kaivalya Dham, Durga Kund B.H.U. </t>
  </si>
  <si>
    <t>0542 - 2311331</t>
  </si>
  <si>
    <t>B-10</t>
  </si>
  <si>
    <t xml:space="preserve">Bass </t>
  </si>
  <si>
    <t xml:space="preserve">J.C. </t>
  </si>
  <si>
    <t>106, Bara Bazar</t>
  </si>
  <si>
    <t>Ph.: 2422150</t>
  </si>
  <si>
    <t>B-11</t>
  </si>
  <si>
    <t xml:space="preserve">Bhatta </t>
  </si>
  <si>
    <t xml:space="preserve">Balbir Singh </t>
  </si>
  <si>
    <t>B-2/4, Lekha Nagar,
Roorkee Road,</t>
  </si>
  <si>
    <t>Meerut Cantt</t>
  </si>
  <si>
    <t>B-12</t>
  </si>
  <si>
    <t xml:space="preserve">Bist </t>
  </si>
  <si>
    <t xml:space="preserve">G.S. </t>
  </si>
  <si>
    <t xml:space="preserve">M/S Bist Varnish Ydyogm Paluen, Bend Paluen, P.O. Bare Chimma, </t>
  </si>
  <si>
    <t>Almora</t>
  </si>
  <si>
    <t>B-13</t>
  </si>
  <si>
    <t xml:space="preserve">Amitabh </t>
  </si>
  <si>
    <t>Expired</t>
  </si>
  <si>
    <t xml:space="preserve">B-14 </t>
  </si>
  <si>
    <t xml:space="preserve">Ravi </t>
  </si>
  <si>
    <t>Mohan Singh Smarak Eye Hospital</t>
  </si>
  <si>
    <t xml:space="preserve">Raibareli </t>
  </si>
  <si>
    <t>B-15</t>
  </si>
  <si>
    <t xml:space="preserve">Bhargava </t>
  </si>
  <si>
    <t xml:space="preserve">Anurag </t>
  </si>
  <si>
    <t>A – 16 Picup colony 
12, Jopling Road</t>
  </si>
  <si>
    <t>9839020217 9839020214</t>
  </si>
  <si>
    <t xml:space="preserve">B-16 </t>
  </si>
  <si>
    <t xml:space="preserve">P.D. </t>
  </si>
  <si>
    <t>G.B. Pant Marg, Tikonia, Haldwani</t>
  </si>
  <si>
    <t xml:space="preserve">Nainital </t>
  </si>
  <si>
    <t>B-17</t>
  </si>
  <si>
    <t xml:space="preserve">Biala </t>
  </si>
  <si>
    <t xml:space="preserve">Amritsar Eye Hospital Maliwara Chowk
Ambedkar Road </t>
  </si>
  <si>
    <t>201 001</t>
  </si>
  <si>
    <t>9810213980, 9811243980</t>
  </si>
  <si>
    <t xml:space="preserve"> </t>
  </si>
  <si>
    <t xml:space="preserve">B-18 </t>
  </si>
  <si>
    <t>Bansal</t>
  </si>
  <si>
    <t xml:space="preserve">D. </t>
  </si>
  <si>
    <t>D.K. Bansal Eye Hospital
Near Arya Samaj Mandir, 
Garh Road, Hapur</t>
  </si>
  <si>
    <t>9319231036, 9837249866</t>
  </si>
  <si>
    <t xml:space="preserve">B-19 </t>
  </si>
  <si>
    <t>Bharel</t>
  </si>
  <si>
    <t>232, Hind Nagar Colony,
Kanpur Road Alam Bagh,</t>
  </si>
  <si>
    <t>– 12</t>
  </si>
  <si>
    <t xml:space="preserve">B-20 </t>
  </si>
  <si>
    <t xml:space="preserve">Bansal </t>
  </si>
  <si>
    <t xml:space="preserve">J.K. </t>
  </si>
  <si>
    <t>315/56, Banwali Gali Chowk</t>
  </si>
  <si>
    <t xml:space="preserve">B-21 </t>
  </si>
  <si>
    <t>Bisaria</t>
  </si>
  <si>
    <t>K.K.</t>
  </si>
  <si>
    <t>474/10, Sitapur Road,</t>
  </si>
  <si>
    <t xml:space="preserve">B-22 </t>
  </si>
  <si>
    <t xml:space="preserve">Bisaria </t>
  </si>
  <si>
    <t>Shanno Devi</t>
  </si>
  <si>
    <t>474/10, Sitapur Road,
</t>
  </si>
  <si>
    <t>B-23</t>
  </si>
  <si>
    <t xml:space="preserve">Bahunguna </t>
  </si>
  <si>
    <t xml:space="preserve">Seema </t>
  </si>
  <si>
    <t xml:space="preserve">10- B \Refi Ahmed, 
Kidwai Marg, </t>
  </si>
  <si>
    <t>B-24</t>
  </si>
  <si>
    <t xml:space="preserve">G.B. </t>
  </si>
  <si>
    <t>Subham Karoti Durga Colony, Khariya Factory Mukhani</t>
  </si>
  <si>
    <t>Haldwani</t>
  </si>
  <si>
    <t xml:space="preserve">B-25 </t>
  </si>
  <si>
    <t xml:space="preserve">Bajaj </t>
  </si>
  <si>
    <t>Bajaj Eye Centre Court Road,
Chowk Tarikh Ana</t>
  </si>
  <si>
    <t>Moradabad</t>
  </si>
  <si>
    <t>244001
</t>
  </si>
  <si>
    <t xml:space="preserve">B-26 </t>
  </si>
  <si>
    <t xml:space="preserve">Badoni </t>
  </si>
  <si>
    <t>Rajendra Prasad</t>
  </si>
  <si>
    <t>C/O Mr. R.C. Nantiyal, 
14, Nagendra Sak Lani Marg,</t>
  </si>
  <si>
    <t xml:space="preserve">Uttarkashi </t>
  </si>
  <si>
    <t xml:space="preserve">B-27 </t>
  </si>
  <si>
    <t>Bhasker</t>
  </si>
  <si>
    <t>Kumar Shashi</t>
  </si>
  <si>
    <t>28-C, Amrapali Vihar, Rajni Khand, Raibareilly Road</t>
  </si>
  <si>
    <t xml:space="preserve">B-28 </t>
  </si>
  <si>
    <t xml:space="preserve">Bhaduri </t>
  </si>
  <si>
    <t xml:space="preserve">Anirban </t>
  </si>
  <si>
    <t>C IV /2 Mahabir Vikas Block H.C. Salt Take City- Sector III,</t>
  </si>
  <si>
    <t xml:space="preserve">Culcutta </t>
  </si>
  <si>
    <t>West Bengal</t>
  </si>
  <si>
    <t>B-29</t>
  </si>
  <si>
    <t xml:space="preserve">Renu </t>
  </si>
  <si>
    <t>B-167, Dayanand Colony Lajpat, Nagar 0IV</t>
  </si>
  <si>
    <t xml:space="preserve">B-31 </t>
  </si>
  <si>
    <t xml:space="preserve">Bakshi </t>
  </si>
  <si>
    <t xml:space="preserve">Ramendra </t>
  </si>
  <si>
    <t>S/o V.K. Bakshi Principal Residence, Ginni Devi, Modi Girls P.G. College, Modi Nagar</t>
  </si>
  <si>
    <t xml:space="preserve">Ghaziabad </t>
  </si>
  <si>
    <t xml:space="preserve">B-32 </t>
  </si>
  <si>
    <t xml:space="preserve"> Bandil </t>
  </si>
  <si>
    <t>Harish Kumar</t>
  </si>
  <si>
    <t>S/o C.R. Bandil
1/5, Shabd Pratap Aharam</t>
  </si>
  <si>
    <t>Gwalior</t>
  </si>
  <si>
    <t xml:space="preserve">B-33 </t>
  </si>
  <si>
    <t xml:space="preserve">Monika </t>
  </si>
  <si>
    <t>D/o Dr. Swapnil Garg
Shivam Safe &amp; Furniture
Gandhi Ahshram Garh Road,</t>
  </si>
  <si>
    <t>B – 34</t>
  </si>
  <si>
    <t xml:space="preserve">Bhagat </t>
  </si>
  <si>
    <t>Ram</t>
  </si>
  <si>
    <t>Eye Surgeon Chowk Tarikhana Court Road</t>
  </si>
  <si>
    <t>B – 35</t>
  </si>
  <si>
    <t>Bhargava</t>
  </si>
  <si>
    <t xml:space="preserve">Subha Bansal </t>
  </si>
  <si>
    <t>B – 2 / 4 B Lawrence Road</t>
  </si>
  <si>
    <t>011-27186873</t>
  </si>
  <si>
    <t>B – 36</t>
  </si>
  <si>
    <t xml:space="preserve">Rakesh </t>
  </si>
  <si>
    <t xml:space="preserve">S/o Dr. R. P. Agarwal
42, Navyug Market </t>
  </si>
  <si>
    <t xml:space="preserve">2790577, 2790578, </t>
  </si>
  <si>
    <t>B – 37</t>
  </si>
  <si>
    <t>Bundela</t>
  </si>
  <si>
    <t xml:space="preserve">Rajendra Kumar </t>
  </si>
  <si>
    <t>S/o Sri Shiv Badan Bundela 
5/1 New Badshah Nagar Govt. Colony, Faizabad Road</t>
  </si>
  <si>
    <t>0522- 2384867</t>
  </si>
  <si>
    <t>B – 38</t>
  </si>
  <si>
    <t>Bhadkaria</t>
  </si>
  <si>
    <t xml:space="preserve">Pramod </t>
  </si>
  <si>
    <t>S/o Sri Ram Ji Lal 
 28, C.O.D ColonyShahganj</t>
  </si>
  <si>
    <t>B – 39</t>
  </si>
  <si>
    <t xml:space="preserve">Bankey </t>
  </si>
  <si>
    <t>Lal</t>
  </si>
  <si>
    <t xml:space="preserve">C/134, Shivani Vihar,Ring Road Kalyanpur </t>
  </si>
  <si>
    <t>9415794001, 9837011933</t>
  </si>
  <si>
    <t>B – 40</t>
  </si>
  <si>
    <t xml:space="preserve">Bhupendra </t>
  </si>
  <si>
    <t>Nath Chaudhary</t>
  </si>
  <si>
    <t xml:space="preserve">6 – A, Road no – 2 Railway Officer’s Colony Izzatnagar </t>
  </si>
  <si>
    <t xml:space="preserve">0581- 2410968  </t>
  </si>
  <si>
    <t>B – 41</t>
  </si>
  <si>
    <t>Bhatnagar</t>
  </si>
  <si>
    <t xml:space="preserve">Archana </t>
  </si>
  <si>
    <t xml:space="preserve">J – 36, Gyan Sarovar Colony
Ram ghat Road, </t>
  </si>
  <si>
    <t>Aligarh.</t>
  </si>
  <si>
    <t>0571– 2743825</t>
  </si>
  <si>
    <t>B – 42</t>
  </si>
  <si>
    <t>Bhushan</t>
  </si>
  <si>
    <t xml:space="preserve">Prashant </t>
  </si>
  <si>
    <t>Deptt. Of Ophthalmology, IMS, BHU,</t>
  </si>
  <si>
    <t>B – 43</t>
  </si>
  <si>
    <t>Bajpai</t>
  </si>
  <si>
    <t xml:space="preserve">Sharad </t>
  </si>
  <si>
    <t xml:space="preserve">115 / 5 Harsh Nagar, </t>
  </si>
  <si>
    <t>Kanpur.</t>
  </si>
  <si>
    <t>B – 44</t>
  </si>
  <si>
    <t>Bhadoria</t>
  </si>
  <si>
    <t xml:space="preserve">Madhu </t>
  </si>
  <si>
    <t xml:space="preserve">Director, Regional nstitute of Ophthalmology </t>
  </si>
  <si>
    <t xml:space="preserve">Sitapur </t>
  </si>
  <si>
    <t>B – 45</t>
  </si>
  <si>
    <t>Bharadwaj</t>
  </si>
  <si>
    <t xml:space="preserve">Manu </t>
  </si>
  <si>
    <t>S/O Sri N.C. Bharadwaj
186, Mayakund, Near Lal Mandir,</t>
  </si>
  <si>
    <t>Rishikesh</t>
  </si>
  <si>
    <t>B-47</t>
  </si>
  <si>
    <t>Bhadauria</t>
  </si>
  <si>
    <t>Omkar Singh</t>
  </si>
  <si>
    <t>C/o C/o Dr. Virendra Singh
4/18 “Swapnil” Civil Lines,</t>
  </si>
  <si>
    <t>RAEBARELI</t>
  </si>
  <si>
    <t>B-48</t>
  </si>
  <si>
    <t>Budhiraja</t>
  </si>
  <si>
    <t>Ina</t>
  </si>
  <si>
    <t>D/o Rajesh Budhiraja, Room No. 38, P.G. Girls Hostel, GSVM Medical College</t>
  </si>
  <si>
    <t>KANPUR</t>
  </si>
  <si>
    <t>B-49</t>
  </si>
  <si>
    <t>Bala</t>
  </si>
  <si>
    <t>Ranjana</t>
  </si>
  <si>
    <t>W/o Mr. Dhirendra Kumar H.No. 319 First Floor Eldeco Greens Gomti Nagar,</t>
  </si>
  <si>
    <t xml:space="preserve">C-2 </t>
  </si>
  <si>
    <t xml:space="preserve">Chowdhary </t>
  </si>
  <si>
    <t>D-44, Kamla Nagar,</t>
  </si>
  <si>
    <t>Agra.</t>
  </si>
  <si>
    <t>C-3</t>
  </si>
  <si>
    <t xml:space="preserve">Avinash </t>
  </si>
  <si>
    <t>District Hospital</t>
  </si>
  <si>
    <t xml:space="preserve">Rampur </t>
  </si>
  <si>
    <t xml:space="preserve">C-4 </t>
  </si>
  <si>
    <t xml:space="preserve">Chandra </t>
  </si>
  <si>
    <t xml:space="preserve">Devendra </t>
  </si>
  <si>
    <t>Bhagwati Devi Eye Hospital,
Baijpur Road Kashipur,</t>
  </si>
  <si>
    <t>Nainital</t>
  </si>
  <si>
    <t xml:space="preserve">C-5 </t>
  </si>
  <si>
    <t xml:space="preserve"> Chandra </t>
  </si>
  <si>
    <t>Satish</t>
  </si>
  <si>
    <t>111/14, M.L.B. Medical College,</t>
  </si>
  <si>
    <t xml:space="preserve">C-6 </t>
  </si>
  <si>
    <t xml:space="preserve">Chawla </t>
  </si>
  <si>
    <t>2/2, Sipri Bazar,</t>
  </si>
  <si>
    <t>C-7</t>
  </si>
  <si>
    <t xml:space="preserve">Chaterji </t>
  </si>
  <si>
    <t xml:space="preserve">Anand </t>
  </si>
  <si>
    <t>Dristi, 12, Kanpur Road,</t>
  </si>
  <si>
    <t xml:space="preserve">0532 – 2260503, 2611857  </t>
  </si>
  <si>
    <t xml:space="preserve">C-8 </t>
  </si>
  <si>
    <t xml:space="preserve">Chauhan </t>
  </si>
  <si>
    <t xml:space="preserve">R.K.S. </t>
  </si>
  <si>
    <t>Opp. Pajawa Ram Lila Ground, 148, Attarsuiya</t>
  </si>
  <si>
    <t xml:space="preserve">C-9 </t>
  </si>
  <si>
    <t>Chaurasia</t>
  </si>
  <si>
    <t>3/28 – Vivek Khand, Gomti Nagar</t>
  </si>
  <si>
    <t>Email: rajankcz@yahoo.co.in</t>
  </si>
  <si>
    <t xml:space="preserve">C-10 </t>
  </si>
  <si>
    <t>250/6, Rajendra Nagar,
Nursing Home,</t>
  </si>
  <si>
    <t xml:space="preserve">C-11 </t>
  </si>
  <si>
    <t xml:space="preserve">Ramesh </t>
  </si>
  <si>
    <t xml:space="preserve">1172, Civil Lines, Behind Jain Nursing Home, Opp. Durga Mandir </t>
  </si>
  <si>
    <t>9450071353, 9415168920</t>
  </si>
  <si>
    <t xml:space="preserve">C-12 </t>
  </si>
  <si>
    <t xml:space="preserve">Chaddha </t>
  </si>
  <si>
    <t xml:space="preserve">A.K. </t>
  </si>
  <si>
    <t>29, Gujrati Mohalla,</t>
  </si>
  <si>
    <t>C-13</t>
  </si>
  <si>
    <t xml:space="preserve">Sunita </t>
  </si>
  <si>
    <t>Chandra Nursing Home,
35-A, Rampur Gardens,</t>
  </si>
  <si>
    <t xml:space="preserve">Bareilly </t>
  </si>
  <si>
    <t xml:space="preserve">C-14 </t>
  </si>
  <si>
    <t xml:space="preserve">Kamlesh </t>
  </si>
  <si>
    <t>B.R.D Medical Colloge Eye Deptt.,</t>
  </si>
  <si>
    <t xml:space="preserve">C-15 </t>
  </si>
  <si>
    <t xml:space="preserve">Chaudhary </t>
  </si>
  <si>
    <t xml:space="preserve">Virendra Kumar </t>
  </si>
  <si>
    <t>168/42-A Muir Road, G.P.O.</t>
  </si>
  <si>
    <t>C-16</t>
  </si>
  <si>
    <t>Dipinderjit Singh</t>
  </si>
  <si>
    <t>C/O Sri Manjit Singh Chaddha, A-14 Mig Flate Phase –I, Qutab Enclave (Opp. Qutab Hotel)</t>
  </si>
  <si>
    <t>011-6857013</t>
  </si>
  <si>
    <t>C-17</t>
  </si>
  <si>
    <t xml:space="preserve">Chaturvedi </t>
  </si>
  <si>
    <t xml:space="preserve">R.P. </t>
  </si>
  <si>
    <t>127-vindhyavasini
Ordely bazaar</t>
  </si>
  <si>
    <t xml:space="preserve">C-18 </t>
  </si>
  <si>
    <t xml:space="preserve">Sunil </t>
  </si>
  <si>
    <t>S/o Sri Surendra Nath Chaturvedi, B-14, Himalyan Institute of Medical Science, Jolly Grant, Doiwala</t>
  </si>
  <si>
    <t>Dehradun
Uttarakhand</t>
  </si>
  <si>
    <t xml:space="preserve">2412016, </t>
  </si>
  <si>
    <t xml:space="preserve">C-19 </t>
  </si>
  <si>
    <t xml:space="preserve">Chhaparia </t>
  </si>
  <si>
    <t xml:space="preserve">Dheeraj </t>
  </si>
  <si>
    <t>S/o Mr. B.L. Chhaparia
106/5, Site No.-1,Kidwai Nagar</t>
  </si>
  <si>
    <t>C – 20</t>
  </si>
  <si>
    <t>Chaudhary</t>
  </si>
  <si>
    <t xml:space="preserve">Surbhit </t>
  </si>
  <si>
    <t>S/O Dr. Sushil Choudhary,
I – Care Eye Hospital and Post Graduate Institiute, E – 3 A Sector – 26</t>
  </si>
  <si>
    <t>C – 21</t>
  </si>
  <si>
    <t xml:space="preserve">Choudhary </t>
  </si>
  <si>
    <t xml:space="preserve">Bhanu Prakash </t>
  </si>
  <si>
    <t xml:space="preserve">S/o Sir Madhu Sudan Choudhary, Orijot Crossing Gandhi Nagar </t>
  </si>
  <si>
    <t>Basti</t>
  </si>
  <si>
    <t>C – 22</t>
  </si>
  <si>
    <t>Tandon</t>
  </si>
  <si>
    <t xml:space="preserve">D/o Sri O. N. Arora 
I – Care Eye Hospital, E – 3 A Sector – 26 </t>
  </si>
  <si>
    <t xml:space="preserve">Noida </t>
  </si>
  <si>
    <t>C – 23</t>
  </si>
  <si>
    <t xml:space="preserve">Malay </t>
  </si>
  <si>
    <t xml:space="preserve">Akshi Eye Care Centre,
2/344 – A Azad Nagar </t>
  </si>
  <si>
    <t>C – 24</t>
  </si>
  <si>
    <t xml:space="preserve">Chetan </t>
  </si>
  <si>
    <t>Department of Ophtalmology 
K. G. Medical University</t>
  </si>
  <si>
    <t>C – 25</t>
  </si>
  <si>
    <t xml:space="preserve">Chhavi </t>
  </si>
  <si>
    <t>Garg</t>
  </si>
  <si>
    <t>2/5 Vikas Khand, Gomti Nagar</t>
  </si>
  <si>
    <t>C – 26</t>
  </si>
  <si>
    <t>Chakerverty</t>
  </si>
  <si>
    <t xml:space="preserve">Radhika </t>
  </si>
  <si>
    <t>B 21 / 11 B, Kamoachha</t>
  </si>
  <si>
    <t xml:space="preserve">Varanasi  </t>
  </si>
  <si>
    <t>0542–2454547</t>
  </si>
  <si>
    <t xml:space="preserve">C – 27 </t>
  </si>
  <si>
    <t>Superintendent, B.S. Mehta Eye Hospital 9-Clive Road, Civil Lines</t>
  </si>
  <si>
    <t xml:space="preserve">C – 28 </t>
  </si>
  <si>
    <t xml:space="preserve">Nitin </t>
  </si>
  <si>
    <t>H.No. 57 Nagar Mill Campus, Narendra Nagar</t>
  </si>
  <si>
    <t>Unnao</t>
  </si>
  <si>
    <t>Email: Nitin777chaudhary@yahoo.co.in</t>
  </si>
  <si>
    <t>C-29</t>
  </si>
  <si>
    <t>Nisha</t>
  </si>
  <si>
    <t>65, Shyam Ji puram, Nr. Sector-5, Sikandra Bodla Road</t>
  </si>
  <si>
    <t>C-30</t>
  </si>
  <si>
    <t>Namita</t>
  </si>
  <si>
    <t>W/o Mr. Om Singh, 172-B, Saket</t>
  </si>
  <si>
    <t>C-31</t>
  </si>
  <si>
    <t>Chimnati</t>
  </si>
  <si>
    <t>Bedarkar Ashish</t>
  </si>
  <si>
    <t xml:space="preserve">S/o Bedarkar Chimnati Radhakrisan DRUW Chowk, Shukrawar Pet </t>
  </si>
  <si>
    <t>Washim</t>
  </si>
  <si>
    <t>C-32</t>
  </si>
  <si>
    <t>Chawala</t>
  </si>
  <si>
    <t xml:space="preserve">Vinod Kumar </t>
  </si>
  <si>
    <t>S/o J.L. Chawala, Nr. Bharat Cinema Nazibabad</t>
  </si>
  <si>
    <t xml:space="preserve">D-1 </t>
  </si>
  <si>
    <t xml:space="preserve">Dubey </t>
  </si>
  <si>
    <t xml:space="preserve">Awadh </t>
  </si>
  <si>
    <t>7/159, R.K. D.M. Hospital Premises, Swaroop Nagar</t>
  </si>
  <si>
    <t xml:space="preserve">D-2 </t>
  </si>
  <si>
    <t>L – 3 Medical College LLRM</t>
  </si>
  <si>
    <t xml:space="preserve">Merrut </t>
  </si>
  <si>
    <t>0121-2763109</t>
  </si>
  <si>
    <t>D-3</t>
  </si>
  <si>
    <t xml:space="preserve">Dube </t>
  </si>
  <si>
    <t>T-IV/22, Circuit House Colony,</t>
  </si>
  <si>
    <t xml:space="preserve">D-4 </t>
  </si>
  <si>
    <t>C.S.</t>
  </si>
  <si>
    <t>Ladeti Bhavan, Near Pekka Talab Choraha,</t>
  </si>
  <si>
    <t>Etawah</t>
  </si>
  <si>
    <t>D-5</t>
  </si>
  <si>
    <t>Devendra</t>
  </si>
  <si>
    <t>National Nursing Home,
117/421, 'O' Block, Geeta Nagar,</t>
  </si>
  <si>
    <t xml:space="preserve">D-6 </t>
  </si>
  <si>
    <t xml:space="preserve">Dalela </t>
  </si>
  <si>
    <t xml:space="preserve">Abha </t>
  </si>
  <si>
    <t>2/503, Vikas Nagar,</t>
  </si>
  <si>
    <t>Email: drdalela@satyam.net.in</t>
  </si>
  <si>
    <t>D-7</t>
  </si>
  <si>
    <t xml:space="preserve">Dhawan </t>
  </si>
  <si>
    <t xml:space="preserve">Akhilesh </t>
  </si>
  <si>
    <t>Department Of Ophthalmology,
B.R.D. Medical College,</t>
  </si>
  <si>
    <t>D-8</t>
  </si>
  <si>
    <t xml:space="preserve">Dwivedi </t>
  </si>
  <si>
    <t xml:space="preserve">J.P. </t>
  </si>
  <si>
    <t>D-12 Liberty Colony, Sarvodaya Nagar,</t>
  </si>
  <si>
    <t xml:space="preserve">9450641420, </t>
  </si>
  <si>
    <t xml:space="preserve">D-9 </t>
  </si>
  <si>
    <t xml:space="preserve">Deepti </t>
  </si>
  <si>
    <t>C/O Dr. Atul Varma, Deva Memorial Hospital, Bajaja Chowk,</t>
  </si>
  <si>
    <t xml:space="preserve">Faizabad </t>
  </si>
  <si>
    <t xml:space="preserve">D-10 </t>
  </si>
  <si>
    <t xml:space="preserve">Dutta </t>
  </si>
  <si>
    <t xml:space="preserve">Jaideep </t>
  </si>
  <si>
    <t>13 -A, New Suvey Road,</t>
  </si>
  <si>
    <t xml:space="preserve">D-11 </t>
  </si>
  <si>
    <t>Dhall</t>
  </si>
  <si>
    <t xml:space="preserve">Sandeep </t>
  </si>
  <si>
    <t>B-7 Rana Pratap Bagh</t>
  </si>
  <si>
    <t>D-12</t>
  </si>
  <si>
    <t xml:space="preserve">Dua </t>
  </si>
  <si>
    <t xml:space="preserve">R.C. </t>
  </si>
  <si>
    <t>Medical Officer Incharge,
Gandhi Shatabdi Eye Hospital, Lohandi Mahabir Marg,</t>
  </si>
  <si>
    <t>D-13</t>
  </si>
  <si>
    <t xml:space="preserve">Chhail Bihari </t>
  </si>
  <si>
    <t xml:space="preserve">Village &amp; Po- Kathauli,
Meja Road </t>
  </si>
  <si>
    <t xml:space="preserve">D-14 </t>
  </si>
  <si>
    <t>Shitla Pradad</t>
  </si>
  <si>
    <t>Opp. Arogya Mandir Medical College Road,</t>
  </si>
  <si>
    <t>D – 15</t>
  </si>
  <si>
    <t xml:space="preserve">Dhasmana </t>
  </si>
  <si>
    <t>Renu</t>
  </si>
  <si>
    <t>B 1, Himalay, Institute of Medical Science 
Swami Nagar Doiwala</t>
  </si>
  <si>
    <t>D – 16</t>
  </si>
  <si>
    <t>Dharmendra</t>
  </si>
  <si>
    <t>S/o Sri B. P. Singh 
Gali no.-2, Pawanpuri, Near Post Office, Alambagh</t>
  </si>
  <si>
    <t>226005
</t>
  </si>
  <si>
    <t>0522 – 2463354</t>
  </si>
  <si>
    <t>D – 17</t>
  </si>
  <si>
    <t>Dimri</t>
  </si>
  <si>
    <t xml:space="preserve">Dinesh Kr. </t>
  </si>
  <si>
    <t xml:space="preserve">H. No. 13, Shivpuri Lane Civil lines – II, Near exhibition Ground </t>
  </si>
  <si>
    <t>D – 18</t>
  </si>
  <si>
    <t>Gaurav</t>
  </si>
  <si>
    <t>R. K. Devi Memorial Hospital,
113/157, Swaroop Nagar</t>
  </si>
  <si>
    <t>0512-2534716, 2534984</t>
  </si>
  <si>
    <t>D – 19</t>
  </si>
  <si>
    <t>Damele</t>
  </si>
  <si>
    <t xml:space="preserve">Sonia </t>
  </si>
  <si>
    <t>B – 5, IIIrd Floor, Sri Kripa, Apptt., 8/2 Arya Nagar</t>
  </si>
  <si>
    <t>D – 20</t>
  </si>
  <si>
    <t>Dixit</t>
  </si>
  <si>
    <t xml:space="preserve">S/o Shri Prakash Chand Dixit H.No. 15, Vikash Nagar (Near Gurudev Palace), Lakhanpur, </t>
  </si>
  <si>
    <t>D - 21</t>
  </si>
  <si>
    <t>Deshmukh</t>
  </si>
  <si>
    <t>Chetali</t>
  </si>
  <si>
    <t>OM-86 Venkatesh Nr. Jalna Road,</t>
  </si>
  <si>
    <t>Aurangabad</t>
  </si>
  <si>
    <t xml:space="preserve">E – 1 </t>
  </si>
  <si>
    <t xml:space="preserve">Elhence </t>
  </si>
  <si>
    <t>Arti</t>
  </si>
  <si>
    <t>C-41 CHANDRALOK,NEAR ICICI BANK , ALIGANJ</t>
  </si>
  <si>
    <t>9559660860
</t>
  </si>
  <si>
    <t>F – 1</t>
  </si>
  <si>
    <t xml:space="preserve">Faisal </t>
  </si>
  <si>
    <t>Zubair</t>
  </si>
  <si>
    <t xml:space="preserve">C/o Mr. Zubair 
88/35, Prem Nagar, Kanpur U.P.- 208001 </t>
  </si>
  <si>
    <t>88/35, Prem Nagar</t>
  </si>
  <si>
    <t>G-1</t>
  </si>
  <si>
    <t xml:space="preserve">Garg </t>
  </si>
  <si>
    <t>29/37, Raja Ki Mandi,</t>
  </si>
  <si>
    <t>354610, 2267991</t>
  </si>
  <si>
    <t xml:space="preserve">G-2 </t>
  </si>
  <si>
    <t xml:space="preserve">K.C. </t>
  </si>
  <si>
    <t>2786800, 2788376</t>
  </si>
  <si>
    <t xml:space="preserve">G-3 </t>
  </si>
  <si>
    <t>3/25, Chauraha Dhakran, M.G. Road,</t>
  </si>
  <si>
    <t xml:space="preserve">G-4 </t>
  </si>
  <si>
    <t xml:space="preserve">Ghosh </t>
  </si>
  <si>
    <t>G-5</t>
  </si>
  <si>
    <t xml:space="preserve">Goel </t>
  </si>
  <si>
    <t>Near Parker School, Chowk,
Tarikhana Parker College Road,</t>
  </si>
  <si>
    <t>G-6</t>
  </si>
  <si>
    <t>Goel</t>
  </si>
  <si>
    <t xml:space="preserve">B.S. </t>
  </si>
  <si>
    <t xml:space="preserve">SKF-701, Shipra Krishna Vista, Indirapuram </t>
  </si>
  <si>
    <t>G-8</t>
  </si>
  <si>
    <t xml:space="preserve">Gogi </t>
  </si>
  <si>
    <t xml:space="preserve">R. </t>
  </si>
  <si>
    <t>Gogi Nursing Home, Near Prakash Lodge, Ramghat Road,</t>
  </si>
  <si>
    <t>G-9</t>
  </si>
  <si>
    <t xml:space="preserve">Gogana </t>
  </si>
  <si>
    <t xml:space="preserve">S.K. </t>
  </si>
  <si>
    <t>Eye Department, District Hospital,</t>
  </si>
  <si>
    <t>Barabanki</t>
  </si>
  <si>
    <t>G-10</t>
  </si>
  <si>
    <t xml:space="preserve">Gupta </t>
  </si>
  <si>
    <t>Ashok Kumar</t>
  </si>
  <si>
    <t>C-1637 HIG, Rajajipuram,</t>
  </si>
  <si>
    <t>0522-2419523</t>
  </si>
  <si>
    <t>G-11</t>
  </si>
  <si>
    <t xml:space="preserve">G.D. </t>
  </si>
  <si>
    <t xml:space="preserve">G-12 </t>
  </si>
  <si>
    <t xml:space="preserve">G.P. </t>
  </si>
  <si>
    <t>208, Classic Homes, Marrie Road,</t>
  </si>
  <si>
    <t xml:space="preserve">G-13 </t>
  </si>
  <si>
    <t xml:space="preserve">H.L. </t>
  </si>
  <si>
    <t>Gandhi Eye Hospital,</t>
  </si>
  <si>
    <t xml:space="preserve">G-14 </t>
  </si>
  <si>
    <t>Shifted to Agra</t>
  </si>
  <si>
    <t>G-15</t>
  </si>
  <si>
    <t>2, Hanuman Katra, Laksa Road,</t>
  </si>
  <si>
    <t>G-16</t>
  </si>
  <si>
    <t xml:space="preserve">Rekha </t>
  </si>
  <si>
    <t>C/O Dr. B. Kumar, Pakki Sarai</t>
  </si>
  <si>
    <t>G-17</t>
  </si>
  <si>
    <t xml:space="preserve">S.C. </t>
  </si>
  <si>
    <t>B-21/117, Kolhu, Mahabir Colony,</t>
  </si>
  <si>
    <t xml:space="preserve">G-18 </t>
  </si>
  <si>
    <t>S.S.</t>
  </si>
  <si>
    <t>38-R-6-A, Rampur Garden, Near Durgabari,</t>
  </si>
  <si>
    <t>G-19</t>
  </si>
  <si>
    <t xml:space="preserve">U.C. </t>
  </si>
  <si>
    <t>594/Sector-A, Vasant Kunj,</t>
  </si>
  <si>
    <t xml:space="preserve">G-20 </t>
  </si>
  <si>
    <t>Beena Nursing Home,
Opp. Bus Stand Garh Road,</t>
  </si>
  <si>
    <t>G-21</t>
  </si>
  <si>
    <t>D.P. Memorial Hospital,
C-2932, Rajajipuram</t>
  </si>
  <si>
    <t xml:space="preserve">G-22 </t>
  </si>
  <si>
    <t xml:space="preserve">Grover </t>
  </si>
  <si>
    <t>B-37, Friends Colony,</t>
  </si>
  <si>
    <t>G-23</t>
  </si>
  <si>
    <t>Gautam</t>
  </si>
  <si>
    <t xml:space="preserve">Subhash </t>
  </si>
  <si>
    <t>74/1 Ackside, Rajpur Road</t>
  </si>
  <si>
    <t xml:space="preserve">G-24 </t>
  </si>
  <si>
    <t xml:space="preserve">Vinay Kumar </t>
  </si>
  <si>
    <t>Garg Ophthalmic Centre, C-397, Nirala Nagar,</t>
  </si>
  <si>
    <t>2786800, 2788378</t>
  </si>
  <si>
    <t>G-25</t>
  </si>
  <si>
    <t xml:space="preserve">Sudhir Kumar </t>
  </si>
  <si>
    <t>Bharat Mills, Azad Road,</t>
  </si>
  <si>
    <t xml:space="preserve">Chandausi </t>
  </si>
  <si>
    <t>G-26</t>
  </si>
  <si>
    <t xml:space="preserve">Ajay Kumar </t>
  </si>
  <si>
    <t>H. No. 445/1, Khusipura,</t>
  </si>
  <si>
    <t xml:space="preserve">G-27 </t>
  </si>
  <si>
    <t xml:space="preserve">Alka </t>
  </si>
  <si>
    <t>Chandrika Shivaji Road,</t>
  </si>
  <si>
    <t xml:space="preserve">G-28 </t>
  </si>
  <si>
    <t xml:space="preserve">Goyel </t>
  </si>
  <si>
    <t>Neelam Asthana</t>
  </si>
  <si>
    <t>D – 2FF, eldeco Residency Colony Greens Sector P1 (32), P.O –Kasna Greater noida</t>
  </si>
  <si>
    <t xml:space="preserve">Gautam Buddh nagar </t>
  </si>
  <si>
    <t>201306
</t>
  </si>
  <si>
    <t>0120- 2325185, 011 – 22619367</t>
  </si>
  <si>
    <t>G-29</t>
  </si>
  <si>
    <t>Goyel</t>
  </si>
  <si>
    <t xml:space="preserve">Harsh </t>
  </si>
  <si>
    <t>G-30</t>
  </si>
  <si>
    <t xml:space="preserve">277, Sector - 37, </t>
  </si>
  <si>
    <t>G-31</t>
  </si>
  <si>
    <t xml:space="preserve">Gandhi Eye Hospital, </t>
  </si>
  <si>
    <t>G-32</t>
  </si>
  <si>
    <t xml:space="preserve">Govila </t>
  </si>
  <si>
    <t xml:space="preserve">Manoj </t>
  </si>
  <si>
    <t>G-11 River Bank Colony,</t>
  </si>
  <si>
    <t>226018
</t>
  </si>
  <si>
    <t>9415023444, 9415100333</t>
  </si>
  <si>
    <t xml:space="preserve">G-33 </t>
  </si>
  <si>
    <t xml:space="preserve">Rajesh Kumar </t>
  </si>
  <si>
    <t>40, Raj Kunj, Deen Dayal Co.,
Nawab Ganj</t>
  </si>
  <si>
    <t>G-34</t>
  </si>
  <si>
    <t>Ambeka Eye &amp; Ent Hospital, 203/48, Sadar Bazar, Near Dist Court</t>
  </si>
  <si>
    <t>Muzaffar Nagar</t>
  </si>
  <si>
    <t xml:space="preserve">G-35 </t>
  </si>
  <si>
    <t>Jagwati Eye Hospital,  Gandhi Chowk, Baraut</t>
  </si>
  <si>
    <t>G-36</t>
  </si>
  <si>
    <t xml:space="preserve">Upsham </t>
  </si>
  <si>
    <t>B-5/37, TC Eye Center, Vinay Khand, Gomti Nagar</t>
  </si>
  <si>
    <t>0522-2393225, 2393547</t>
  </si>
  <si>
    <t>G-37</t>
  </si>
  <si>
    <t xml:space="preserve">Akhil Prakash </t>
  </si>
  <si>
    <t>Garg Eye Centre, Opp. Exhibition Ground,</t>
  </si>
  <si>
    <t>Bulandshahar</t>
  </si>
  <si>
    <t>G-38</t>
  </si>
  <si>
    <t>3/4, Bank Colony,
Opp. Subhash Park, M.G. Road,</t>
  </si>
  <si>
    <t>2262328, 2330483</t>
  </si>
  <si>
    <t xml:space="preserve">G-39 </t>
  </si>
  <si>
    <t xml:space="preserve">Arun Kumar </t>
  </si>
  <si>
    <t>Indra Eye Hospiral, Opp. Gandhi Eye Hospital,</t>
  </si>
  <si>
    <t>G-40</t>
  </si>
  <si>
    <t>Satish Kumar</t>
  </si>
  <si>
    <t>Link Road,Mangal Nagar</t>
  </si>
  <si>
    <t>G-41</t>
  </si>
  <si>
    <t xml:space="preserve">II-F-1, Opp. Dr. Bali's Nursing Home, Nehru Nagar, </t>
  </si>
  <si>
    <t xml:space="preserve">G-42 </t>
  </si>
  <si>
    <t xml:space="preserve">Ritu </t>
  </si>
  <si>
    <t xml:space="preserve">No. 34, K.G. Hostel, B.H.U., </t>
  </si>
  <si>
    <t xml:space="preserve">G-43 </t>
  </si>
  <si>
    <t xml:space="preserve">Sanjeev </t>
  </si>
  <si>
    <t>4/242, Neem Gali,Kachery Ghat</t>
  </si>
  <si>
    <t>2580184, 2345012</t>
  </si>
  <si>
    <t>G-44</t>
  </si>
  <si>
    <t xml:space="preserve">C.S. </t>
  </si>
  <si>
    <t>38-E.C. Road</t>
  </si>
  <si>
    <t xml:space="preserve">G-45 </t>
  </si>
  <si>
    <t>33, Tagore Villa, Chakrata Road</t>
  </si>
  <si>
    <t xml:space="preserve">G-46 </t>
  </si>
  <si>
    <t xml:space="preserve">V.P. </t>
  </si>
  <si>
    <t>N.E. Railway Hospital, Izzat Nagar,</t>
  </si>
  <si>
    <t xml:space="preserve">G-47 </t>
  </si>
  <si>
    <t>G – 6 Radha Ballabh Apartment, 120/500 Lajpat Nagar</t>
  </si>
  <si>
    <t>0512 – 2235853</t>
  </si>
  <si>
    <t>G-48</t>
  </si>
  <si>
    <t xml:space="preserve">D.K. </t>
  </si>
  <si>
    <t>Shree Nagar Railway Road,</t>
  </si>
  <si>
    <t>Hapur</t>
  </si>
  <si>
    <t>G-49</t>
  </si>
  <si>
    <t>Kamlesh Morden Eye Centre 
203/13, Sadar Bazar, Ist floor</t>
  </si>
  <si>
    <t>0131- 2421125</t>
  </si>
  <si>
    <t xml:space="preserve">G-50 </t>
  </si>
  <si>
    <t xml:space="preserve">Gahani </t>
  </si>
  <si>
    <t xml:space="preserve">A </t>
  </si>
  <si>
    <t>8/52, Arya Nagar</t>
  </si>
  <si>
    <t xml:space="preserve">G-51 </t>
  </si>
  <si>
    <t>Abhilasha Eye Hospital,
Railway Station Road, Rurkee</t>
  </si>
  <si>
    <t>Haridwar</t>
  </si>
  <si>
    <t xml:space="preserve">G-52 </t>
  </si>
  <si>
    <t xml:space="preserve">Ramji </t>
  </si>
  <si>
    <t xml:space="preserve">267/1 Dariyapur Road, </t>
  </si>
  <si>
    <t>Sultanpur</t>
  </si>
  <si>
    <t>05362- 223830, 227783</t>
  </si>
  <si>
    <t xml:space="preserve">G-53 </t>
  </si>
  <si>
    <t>94, Civil Lines, Chitra Cinema Road,</t>
  </si>
  <si>
    <t>Sitapur</t>
  </si>
  <si>
    <t xml:space="preserve">G-54 </t>
  </si>
  <si>
    <t>G-55</t>
  </si>
  <si>
    <t xml:space="preserve">Prem Chandra </t>
  </si>
  <si>
    <t>34, LIG Ratan Lal Nagar</t>
  </si>
  <si>
    <t>G-56</t>
  </si>
  <si>
    <t xml:space="preserve">M.R. </t>
  </si>
  <si>
    <t>C-10, Akashvant Radio Colony,</t>
  </si>
  <si>
    <t xml:space="preserve">G-57 </t>
  </si>
  <si>
    <t>R-4/42, Raj Nagar,</t>
  </si>
  <si>
    <t>0120-2752659, 2791681, 2752659</t>
  </si>
  <si>
    <t xml:space="preserve">G-58 </t>
  </si>
  <si>
    <t xml:space="preserve">Prakash </t>
  </si>
  <si>
    <t>Dr. J.L.M. Hospital Pvt. Ltd.,
Opp. Medical College,</t>
  </si>
  <si>
    <t>Jhansi.</t>
  </si>
  <si>
    <t xml:space="preserve">G-59 </t>
  </si>
  <si>
    <t xml:space="preserve">P.P. </t>
  </si>
  <si>
    <t xml:space="preserve">Flat. No. 6 Mahila Hospital,
Kabir Chaura </t>
  </si>
  <si>
    <t xml:space="preserve">G-60 </t>
  </si>
  <si>
    <t xml:space="preserve">Brijesh Kumar </t>
  </si>
  <si>
    <t>A-40, Gandhi Nagar,</t>
  </si>
  <si>
    <t xml:space="preserve">G-61 </t>
  </si>
  <si>
    <t>B-49, Rajajipuram Colony,</t>
  </si>
  <si>
    <t>G-62</t>
  </si>
  <si>
    <t>Gahlaut</t>
  </si>
  <si>
    <t>A.R.S.</t>
  </si>
  <si>
    <t>122/288, Swaroop Nagar,</t>
  </si>
  <si>
    <t xml:space="preserve">G-63 </t>
  </si>
  <si>
    <t xml:space="preserve">Aswani Kumar </t>
  </si>
  <si>
    <t>Govt Cobined Hospital,
Kotdwara</t>
  </si>
  <si>
    <t>Pauri Garhwal</t>
  </si>
  <si>
    <t xml:space="preserve">G-64 </t>
  </si>
  <si>
    <t xml:space="preserve">Puneet </t>
  </si>
  <si>
    <t>C/O Sri Darshan Lal, R - 13/24 Raj Nagar</t>
  </si>
  <si>
    <t xml:space="preserve">G-65 </t>
  </si>
  <si>
    <t xml:space="preserve">Shivam Nursing Home, and Sajal Eye Hospital, 703, Pakka Talab, 
Civil Lines, </t>
  </si>
  <si>
    <t xml:space="preserve">Etawah </t>
  </si>
  <si>
    <t>G-66</t>
  </si>
  <si>
    <t xml:space="preserve">Giri </t>
  </si>
  <si>
    <t>Satya Narain</t>
  </si>
  <si>
    <t>S/o (Late) Shiv Narin Giri,
Sitapur Eye Hospital, Sahab Ganj, (Near Badi)</t>
  </si>
  <si>
    <t>Faizabad</t>
  </si>
  <si>
    <t>G-67</t>
  </si>
  <si>
    <t xml:space="preserve">Deepak </t>
  </si>
  <si>
    <t>41,-B New Mandi,</t>
  </si>
  <si>
    <t xml:space="preserve">Muzaffar Nagar </t>
  </si>
  <si>
    <t xml:space="preserve">G-68 </t>
  </si>
  <si>
    <t>Devina</t>
  </si>
  <si>
    <t>Gogi Nursing Home, Ramghat Road,</t>
  </si>
  <si>
    <t>G-69</t>
  </si>
  <si>
    <t>Garodia</t>
  </si>
  <si>
    <t xml:space="preserve">Vinay </t>
  </si>
  <si>
    <t>A-10, South Extension Part -II, New Delhi</t>
  </si>
  <si>
    <t xml:space="preserve">011 – 6255683, 6255684 </t>
  </si>
  <si>
    <t xml:space="preserve">G-70 </t>
  </si>
  <si>
    <t xml:space="preserve">Ram Ji </t>
  </si>
  <si>
    <t>S/o Late Shri B.R. Gupta
Vill. &amp; Post - Paharpur, Saraya Bhikam</t>
  </si>
  <si>
    <t xml:space="preserve">Sultanpur </t>
  </si>
  <si>
    <t>228132 
</t>
  </si>
  <si>
    <t xml:space="preserve">G-71 </t>
  </si>
  <si>
    <t xml:space="preserve">Rinki </t>
  </si>
  <si>
    <t>D/o Anil Kumar Gupta 
8/81, Sector-3, Rajendera Nagar Sahibabad</t>
  </si>
  <si>
    <t xml:space="preserve">G-72 </t>
  </si>
  <si>
    <t xml:space="preserve">Priyank </t>
  </si>
  <si>
    <t>Dr. Priyank Garg
MS, FVRS, FAICO (Vitreo-Retina) Assistant Professor of Ophthalmology, Flat No. - L-22, Near Medical Police Station, Medical College Campus, LLRM Medical College,</t>
  </si>
  <si>
    <t xml:space="preserve">G-73 </t>
  </si>
  <si>
    <t xml:space="preserve">Navneet </t>
  </si>
  <si>
    <t>S/o Shri R.D. Garg
G-17,P.G. Boys Hostel
L.L.R.M. Medical College</t>
  </si>
  <si>
    <t>G – 74</t>
  </si>
  <si>
    <t>Room no. -8, P.G. Girls Hostel, M. L. B. Medical College</t>
  </si>
  <si>
    <t>G – 75</t>
  </si>
  <si>
    <t xml:space="preserve">Neeti </t>
  </si>
  <si>
    <t>C/o Dr. R. P. Varshney F – 3 Vikram, Colony</t>
  </si>
  <si>
    <t>G – 76</t>
  </si>
  <si>
    <t xml:space="preserve">Divya </t>
  </si>
  <si>
    <t xml:space="preserve">D/o Dr. Vinod Kumar Gupta 
Beena Nursing Home Opp. Bus Stand, Garh Road, </t>
  </si>
  <si>
    <t>G – 77</t>
  </si>
  <si>
    <t xml:space="preserve">Garima </t>
  </si>
  <si>
    <t xml:space="preserve">C/o Dr. C. G. Agarwal 
A/26, Nirala Nagar, </t>
  </si>
  <si>
    <t>G – 78</t>
  </si>
  <si>
    <t xml:space="preserve">Gajendra </t>
  </si>
  <si>
    <t>Pal</t>
  </si>
  <si>
    <t>C/o Sri Name Prasad, 266/437, Behind Kotwali, Khala Bazar Bhadewan</t>
  </si>
  <si>
    <t>G – 79</t>
  </si>
  <si>
    <t xml:space="preserve">Gaurav </t>
  </si>
  <si>
    <t xml:space="preserve">S/o Sri Chandra Pal Singh 
S – 1 P. G. Boys Hostel, L.L.R.M. Medical College, </t>
  </si>
  <si>
    <t>G – 80</t>
  </si>
  <si>
    <t>Goswami</t>
  </si>
  <si>
    <t xml:space="preserve">Angshuman </t>
  </si>
  <si>
    <t xml:space="preserve">S/o Dr. A. Goswami 
Triupati Eye Centre, C – 8
Sector – 19, </t>
  </si>
  <si>
    <t>201301
</t>
  </si>
  <si>
    <t>0120–2444349, 2539261</t>
  </si>
  <si>
    <t>G – 81</t>
  </si>
  <si>
    <t>Gogi</t>
  </si>
  <si>
    <t xml:space="preserve">Anuj </t>
  </si>
  <si>
    <t xml:space="preserve">Gogi Nursing Home
Ramghat Road, </t>
  </si>
  <si>
    <t>3090303, 2743000</t>
  </si>
  <si>
    <t>G – 82</t>
  </si>
  <si>
    <t xml:space="preserve">Nidhi </t>
  </si>
  <si>
    <t xml:space="preserve">Gogi Nursing Home 
Ramghat Road, </t>
  </si>
  <si>
    <t>202001
</t>
  </si>
  <si>
    <t xml:space="preserve">9837182738, </t>
  </si>
  <si>
    <t xml:space="preserve">3090303, 2743000 </t>
  </si>
  <si>
    <t>G – 83</t>
  </si>
  <si>
    <t>Gulati</t>
  </si>
  <si>
    <t xml:space="preserve">Satish </t>
  </si>
  <si>
    <t>E – 51, Dayanand Nagar,</t>
  </si>
  <si>
    <t>G – 84</t>
  </si>
  <si>
    <t>S/o Sri S. K. Goel 
Prakash Eye Centre, 2 G. T. Road Near Kotwali Opp. Ram Leela Ground</t>
  </si>
  <si>
    <t xml:space="preserve">2830968, 2856375, </t>
  </si>
  <si>
    <t>G – 85</t>
  </si>
  <si>
    <t xml:space="preserve">Sanjiv Kumar </t>
  </si>
  <si>
    <t>S/o Dr. J. P. Gupta 
18 / 464 Indira Nagar</t>
  </si>
  <si>
    <t>226016
</t>
  </si>
  <si>
    <t xml:space="preserve">G – 86 </t>
  </si>
  <si>
    <t xml:space="preserve">S/o Late Dr. Jagannath Singh 
54, New P.G. Doctor’s Hostel IMS B.H.U. </t>
  </si>
  <si>
    <t xml:space="preserve">G – 87 </t>
  </si>
  <si>
    <t>Guha</t>
  </si>
  <si>
    <t>Sujata</t>
  </si>
  <si>
    <t>W/o Dr. Saibal Guha
DL – 210 Salt – Lake,</t>
  </si>
  <si>
    <t>Kolkata</t>
  </si>
  <si>
    <t>033- 23586689</t>
  </si>
  <si>
    <t>G – 88</t>
  </si>
  <si>
    <t xml:space="preserve">S/o  Sri N. D. Gautam
A – 2, Kamla Nagar, </t>
  </si>
  <si>
    <t>G – 89</t>
  </si>
  <si>
    <t>Rai</t>
  </si>
  <si>
    <t>C/o Mr. Chandra Prakash Rai, 642, Rajroop Pur</t>
  </si>
  <si>
    <t>G – 90</t>
  </si>
  <si>
    <t xml:space="preserve">Kavita </t>
  </si>
  <si>
    <t>C/o Dr. Deepesh Gupta,
Department of Anaesthesia 
Manudita Hospital, 
Gandhi Medical College</t>
  </si>
  <si>
    <t>Bhopal</t>
  </si>
  <si>
    <t>G – 91</t>
  </si>
  <si>
    <t xml:space="preserve">Rajat </t>
  </si>
  <si>
    <t>Room No. -12, 6th Floor, M.G.M, Hospital, Sector – 18, Kamothe, Near</t>
  </si>
  <si>
    <t>Mumbai</t>
  </si>
  <si>
    <t>G – 92</t>
  </si>
  <si>
    <t>RDEC Sitapur, 94, Civil Lines,</t>
  </si>
  <si>
    <t>G – 93</t>
  </si>
  <si>
    <t>G – 94</t>
  </si>
  <si>
    <t xml:space="preserve">Om Prakash </t>
  </si>
  <si>
    <t>Resi – M – 2/815, Vinay Khand – II,  Gomti Nagar</t>
  </si>
  <si>
    <t>0532-2242549, 2391905</t>
  </si>
  <si>
    <t>G – 95</t>
  </si>
  <si>
    <t xml:space="preserve">Anchal Gupta </t>
  </si>
  <si>
    <t xml:space="preserve">14, Narai Bundh, Mau
Correspondence :- Deptt. of Ophthalmology
CSM Medical College, </t>
  </si>
  <si>
    <t>G – 96</t>
  </si>
  <si>
    <t>Goyal</t>
  </si>
  <si>
    <t xml:space="preserve">Yogesh Kr. </t>
  </si>
  <si>
    <t>Room No. 58, CV Hostel
CSM Medical College, Lko.</t>
  </si>
  <si>
    <t xml:space="preserve">Resi. Goyal traders Main Market  Tijara </t>
  </si>
  <si>
    <t>Alwar</t>
  </si>
  <si>
    <t xml:space="preserve">9984171897, 9414431492  </t>
  </si>
  <si>
    <t>G – 97</t>
  </si>
  <si>
    <t>R.No. 502, M.M. Hostel, AIIMS,</t>
  </si>
  <si>
    <t>9873521256
</t>
  </si>
  <si>
    <t xml:space="preserve">G – 98 </t>
  </si>
  <si>
    <t>Gurung</t>
  </si>
  <si>
    <t xml:space="preserve">Kritima </t>
  </si>
  <si>
    <t>C/o Dr. Zakir Hussain Road, Near Youth Hostel</t>
  </si>
  <si>
    <t>Darjeeling</t>
  </si>
  <si>
    <t>G – 99</t>
  </si>
  <si>
    <t>Room No. 45, Old PG Hostel BRD Medical College</t>
  </si>
  <si>
    <t xml:space="preserve">G – 100 </t>
  </si>
  <si>
    <t>Old PG Hostel Room No. 47, B.R.D. Medical College,</t>
  </si>
  <si>
    <t>G – 101</t>
  </si>
  <si>
    <t xml:space="preserve">Navratan Rani </t>
  </si>
  <si>
    <t>323, Pakka Baag, Gangapur</t>
  </si>
  <si>
    <t>9795918486, 9411913918</t>
  </si>
  <si>
    <t xml:space="preserve">G – 102 </t>
  </si>
  <si>
    <t xml:space="preserve">Piyush Kumar </t>
  </si>
  <si>
    <t xml:space="preserve">19/379 Indira Nagar, </t>
  </si>
  <si>
    <t>Lucknow
</t>
  </si>
  <si>
    <t>G – 103</t>
  </si>
  <si>
    <t>B-38/51, A-1, Motijheel Mahmoor ganj</t>
  </si>
  <si>
    <t>221010
</t>
  </si>
  <si>
    <t>05497 – 245060
</t>
  </si>
  <si>
    <t>G - 104</t>
  </si>
  <si>
    <t xml:space="preserve">Shukun </t>
  </si>
  <si>
    <t>MIG- 183/I, Tikait Rai Talab, LDA Colony, Rajajipuram,</t>
  </si>
  <si>
    <t>0522-648888
</t>
  </si>
  <si>
    <t>G-105</t>
  </si>
  <si>
    <t xml:space="preserve">Mausam </t>
  </si>
  <si>
    <t>H.NO. 37. Premier Nagar Bank Colony</t>
  </si>
  <si>
    <t>G-106</t>
  </si>
  <si>
    <t>MAN MOHAN</t>
  </si>
  <si>
    <t>KRISHNA NAGAR COLONY,</t>
  </si>
  <si>
    <t>SHAHJAHANPUR</t>
  </si>
  <si>
    <t>G-107</t>
  </si>
  <si>
    <t xml:space="preserve">JAYA </t>
  </si>
  <si>
    <t>D/O SHRI JAI PRAKASH GUPTA
72, IF/1 BENIGANJ,</t>
  </si>
  <si>
    <t>ALLAHABAD</t>
  </si>
  <si>
    <t>211 001</t>
  </si>
  <si>
    <t>G-108</t>
  </si>
  <si>
    <t xml:space="preserve">PRIYANKA </t>
  </si>
  <si>
    <t>W/O DR. ANANT, 109/397, NEHRU NAGAR</t>
  </si>
  <si>
    <t>G-109</t>
  </si>
  <si>
    <t xml:space="preserve">AMIT KUMAR </t>
  </si>
  <si>
    <t>S/O SHRI R.M. GUPTA, VILLAGE &amp; POST- DULHLIPUR,  MUGHALSARAI,</t>
  </si>
  <si>
    <t>CHANDAULI</t>
  </si>
  <si>
    <t xml:space="preserve">H-1 </t>
  </si>
  <si>
    <t xml:space="preserve">Hussain </t>
  </si>
  <si>
    <t xml:space="preserve">Deeba </t>
  </si>
  <si>
    <t xml:space="preserve">Phool Ban, Jamalpur, </t>
  </si>
  <si>
    <t>H-2</t>
  </si>
  <si>
    <t xml:space="preserve">Hafeez </t>
  </si>
  <si>
    <t>K-50/98, Ambia Mandi, Hariteerath,</t>
  </si>
  <si>
    <t xml:space="preserve">H-3 </t>
  </si>
  <si>
    <t>Hansraj</t>
  </si>
  <si>
    <t>Mansarover Eye Hospital,
Vidhan Sabha Marg</t>
  </si>
  <si>
    <t xml:space="preserve">H-4 </t>
  </si>
  <si>
    <t xml:space="preserve">Haq </t>
  </si>
  <si>
    <t xml:space="preserve">Ansarool </t>
  </si>
  <si>
    <t>C-22, L. Road Mahanagar Extension,</t>
  </si>
  <si>
    <t xml:space="preserve">H-5 </t>
  </si>
  <si>
    <t xml:space="preserve">Hashim </t>
  </si>
  <si>
    <t xml:space="preserve">Mohammad </t>
  </si>
  <si>
    <t>C-265, Kareli G.T.B. Nagar</t>
  </si>
  <si>
    <t xml:space="preserve">H-6 </t>
  </si>
  <si>
    <t xml:space="preserve">Hans Raj </t>
  </si>
  <si>
    <t xml:space="preserve">Manjula </t>
  </si>
  <si>
    <t>H – 7</t>
  </si>
  <si>
    <t xml:space="preserve">Heena </t>
  </si>
  <si>
    <t>Rawat</t>
  </si>
  <si>
    <t>A – 3 Delhi Govt. Officer Flat, Model Town Part – 1 Near Alpana, Cinema</t>
  </si>
  <si>
    <t>H – 8</t>
  </si>
  <si>
    <t>Himansu</t>
  </si>
  <si>
    <t>Flat no. III/14 M.L.B Medical College,</t>
  </si>
  <si>
    <t>H – 9</t>
  </si>
  <si>
    <t>Hasan</t>
  </si>
  <si>
    <t xml:space="preserve">MD. Sabit </t>
  </si>
  <si>
    <t>C/o Hasan Imam, Sunny Lodge, Anupshahar Road, Opp. Radiocolony</t>
  </si>
  <si>
    <t>H-10</t>
  </si>
  <si>
    <t xml:space="preserve">Haris </t>
  </si>
  <si>
    <t>19/26-1-B, Gulab Bagh Sigra</t>
  </si>
  <si>
    <t>I-1</t>
  </si>
  <si>
    <t>Issar</t>
  </si>
  <si>
    <t xml:space="preserve">Neelima </t>
  </si>
  <si>
    <t>HOD Ophthalmology, SRMS, Medical College</t>
  </si>
  <si>
    <t>I-2</t>
  </si>
  <si>
    <t>INAYATULLAH</t>
  </si>
  <si>
    <t xml:space="preserve">SAYED RAYYAM SAYED </t>
  </si>
  <si>
    <t>S/O DR. SAYED INAYATULLAH
C/O I.H. SAYED. R.R. COTTAGE INAYAT 
NAGAR, PARPHANI</t>
  </si>
  <si>
    <t>PARBHANI</t>
  </si>
  <si>
    <t>J-1</t>
  </si>
  <si>
    <t xml:space="preserve">Jain </t>
  </si>
  <si>
    <t xml:space="preserve">A.M. </t>
  </si>
  <si>
    <t>12/348, Swaroop Nagar Civil Lines</t>
  </si>
  <si>
    <t xml:space="preserve">J-2 </t>
  </si>
  <si>
    <t xml:space="preserve">N.K. </t>
  </si>
  <si>
    <t>Near Ghantagarh,
B.M. Eye Hospital</t>
  </si>
  <si>
    <t xml:space="preserve">Lalitpur </t>
  </si>
  <si>
    <t>J-3</t>
  </si>
  <si>
    <t xml:space="preserve">Jaiswal </t>
  </si>
  <si>
    <t>172, Commissioners Office,
Cololy Chaitham Lines,</t>
  </si>
  <si>
    <t xml:space="preserve">J-4 </t>
  </si>
  <si>
    <t xml:space="preserve">Jailani </t>
  </si>
  <si>
    <t>F.A.</t>
  </si>
  <si>
    <t>Habibullah Manzil, Diggi Road, Civil Lines</t>
  </si>
  <si>
    <t xml:space="preserve">J-5 </t>
  </si>
  <si>
    <t xml:space="preserve">Joshi </t>
  </si>
  <si>
    <t>Eye Surgeon Reti Chowk,</t>
  </si>
  <si>
    <t xml:space="preserve">Gorakhpur </t>
  </si>
  <si>
    <t>J-6</t>
  </si>
  <si>
    <t>Jangpangi</t>
  </si>
  <si>
    <t xml:space="preserve">N.S. </t>
  </si>
  <si>
    <t>District Hospital,</t>
  </si>
  <si>
    <t>J-7</t>
  </si>
  <si>
    <t>Jaiswal</t>
  </si>
  <si>
    <t xml:space="preserve">Moti Lal </t>
  </si>
  <si>
    <t xml:space="preserve">Eye Surgeon, 8, New Awas Vikas Colony, Betiya Hata, </t>
  </si>
  <si>
    <t xml:space="preserve">J-8 </t>
  </si>
  <si>
    <t>Jain</t>
  </si>
  <si>
    <t xml:space="preserve">Pawan Kumar </t>
  </si>
  <si>
    <t>305, Thaterwara Street</t>
  </si>
  <si>
    <t>Meerut City</t>
  </si>
  <si>
    <t xml:space="preserve">J-9 </t>
  </si>
  <si>
    <t>Dept Of Ophthalmology,
M.L.B. Medical Co. Campus,</t>
  </si>
  <si>
    <t xml:space="preserve">Jhansi  </t>
  </si>
  <si>
    <t>J-10</t>
  </si>
  <si>
    <t>Infront Of Mecical, 
College Jain Mandir Road,</t>
  </si>
  <si>
    <t xml:space="preserve">J-11 </t>
  </si>
  <si>
    <t xml:space="preserve">Ina </t>
  </si>
  <si>
    <t>Mahavir Hospital,
12 K.M. Stone, Behat Road,</t>
  </si>
  <si>
    <t>J-12</t>
  </si>
  <si>
    <t xml:space="preserve">Jindal </t>
  </si>
  <si>
    <t>Mahesh medical, 
Ashapur , Sarnath,</t>
  </si>
  <si>
    <t xml:space="preserve">Varanasi
 </t>
  </si>
  <si>
    <t>0542-2595858</t>
  </si>
  <si>
    <t>J-13</t>
  </si>
  <si>
    <t xml:space="preserve">Dharam Veer </t>
  </si>
  <si>
    <t xml:space="preserve">Madhu Nursing Home,
Garh Road, Nai Sarak, </t>
  </si>
  <si>
    <t>J-14</t>
  </si>
  <si>
    <t>J.B.</t>
  </si>
  <si>
    <t>Upgraded PHC Baraut,
P.O. Baraut</t>
  </si>
  <si>
    <t>J-15</t>
  </si>
  <si>
    <t xml:space="preserve">Jatvendu </t>
  </si>
  <si>
    <t xml:space="preserve">Meena </t>
  </si>
  <si>
    <t>B-282, Avantika, 
Sector - 1, Rohini</t>
  </si>
  <si>
    <t xml:space="preserve">Delhi  </t>
  </si>
  <si>
    <t xml:space="preserve">J-16 </t>
  </si>
  <si>
    <t xml:space="preserve">Sanjay </t>
  </si>
  <si>
    <t>4/228, Taunk Building,
Kacheri Ghat</t>
  </si>
  <si>
    <t>J-17</t>
  </si>
  <si>
    <t xml:space="preserve">R.R. </t>
  </si>
  <si>
    <t>Flat No.3 Swasthya Vihar Apartment,</t>
  </si>
  <si>
    <t xml:space="preserve">J-18 </t>
  </si>
  <si>
    <t>Shalimar Bagh A.G. - 152,</t>
  </si>
  <si>
    <t>J-19</t>
  </si>
  <si>
    <t xml:space="preserve">R.K. </t>
  </si>
  <si>
    <t>Department Of Ophthalomology, B.R.D. Medical College</t>
  </si>
  <si>
    <t>J-20</t>
  </si>
  <si>
    <t>Johri</t>
  </si>
  <si>
    <t>Department Of Ophthalomology, B.R.D. Medical College,</t>
  </si>
  <si>
    <t xml:space="preserve">J-21 </t>
  </si>
  <si>
    <t xml:space="preserve">J.D. </t>
  </si>
  <si>
    <t>M.D. Eye Hospital Campus,
14, Katjou Road, Nursing, Hostel Compound,</t>
  </si>
  <si>
    <t>J-22</t>
  </si>
  <si>
    <t>B-173, Shastri Nagar</t>
  </si>
  <si>
    <t xml:space="preserve">J-23 </t>
  </si>
  <si>
    <t>Ruch</t>
  </si>
  <si>
    <t>C/O Mr. M. P. Jain,
53, Tilak Nagar</t>
  </si>
  <si>
    <t>J-24</t>
  </si>
  <si>
    <t>Monika</t>
  </si>
  <si>
    <t xml:space="preserve">C/O Raja Ram Jaisawal, 
Mohalla Nawab Ganj, 
P.O. Markingunj, </t>
  </si>
  <si>
    <t xml:space="preserve">Gazipur </t>
  </si>
  <si>
    <t>J-25</t>
  </si>
  <si>
    <t>Ved Prakash</t>
  </si>
  <si>
    <t>C/O Raja Ram Jaisawal, 
Mohalla Nawab Ganj, 
P.O. Markingunj,</t>
  </si>
  <si>
    <t>Gazipur</t>
  </si>
  <si>
    <t xml:space="preserve">J-26 </t>
  </si>
  <si>
    <t xml:space="preserve">Amita </t>
  </si>
  <si>
    <t>C/O Dr. H.C. Jindal,
KH-57 New Kavi Nagar,</t>
  </si>
  <si>
    <t xml:space="preserve">J-27 </t>
  </si>
  <si>
    <t xml:space="preserve"> Jain </t>
  </si>
  <si>
    <t xml:space="preserve">Hamant Kumar </t>
  </si>
  <si>
    <t>Three Story Building Cmo.,
Compound Malkhan Nagar,</t>
  </si>
  <si>
    <t>J-28</t>
  </si>
  <si>
    <t xml:space="preserve">Anil </t>
  </si>
  <si>
    <t>C/O. Sri Jai Bhagwan Ravi,
104/10, J.K. Colony Jajmau,</t>
  </si>
  <si>
    <t xml:space="preserve">J-29 </t>
  </si>
  <si>
    <t xml:space="preserve">Jauhari </t>
  </si>
  <si>
    <t>Aditi</t>
  </si>
  <si>
    <t>C/o B.K. Jauhari 6-1-189,Padma Rao Nagar
Flat-210,Saptp Giri Apptt.
Phase-4,</t>
  </si>
  <si>
    <t>Secunderabad</t>
  </si>
  <si>
    <t>A.P.</t>
  </si>
  <si>
    <t xml:space="preserve">J-30 </t>
  </si>
  <si>
    <t xml:space="preserve">Anant Vir </t>
  </si>
  <si>
    <t>IIIrd/9, M.L.B. Medical College</t>
  </si>
  <si>
    <t>J – 31</t>
  </si>
  <si>
    <t xml:space="preserve">Sumeet </t>
  </si>
  <si>
    <t xml:space="preserve">C/o Dr. B. K. Jain 
Jain X – Ray Clinic, 198 Town Hall, Road, </t>
  </si>
  <si>
    <t>Muzzaffar Nagar</t>
  </si>
  <si>
    <t>J – 32</t>
  </si>
  <si>
    <t xml:space="preserve">Javed </t>
  </si>
  <si>
    <t>Anwar</t>
  </si>
  <si>
    <t>S/o Sri Mohd. Ishaq,
27, R. A. Bazar Top Khana,
Cantt.</t>
  </si>
  <si>
    <t>9839351423, 9335055722</t>
  </si>
  <si>
    <t>J – 33</t>
  </si>
  <si>
    <t>K – F – 82, New Kave Nagar,</t>
  </si>
  <si>
    <t>J – 34</t>
  </si>
  <si>
    <t xml:space="preserve">Jagriti </t>
  </si>
  <si>
    <t>D/o Dr. J. D. Jain, 412 Resident Hostel
K. G. Medical University,</t>
  </si>
  <si>
    <t>226003.
</t>
  </si>
  <si>
    <t>J – 35</t>
  </si>
  <si>
    <t xml:space="preserve">Chikirsha </t>
  </si>
  <si>
    <t>D/o Dr. B. K. Jain
17, Block III – A, Lodhi Road,
Complex</t>
  </si>
  <si>
    <t>J – 36</t>
  </si>
  <si>
    <t xml:space="preserve">Jimmy </t>
  </si>
  <si>
    <t>Mittal</t>
  </si>
  <si>
    <t xml:space="preserve">C/o Dr. S. C. Agarwal 
269, Purana Qilla, </t>
  </si>
  <si>
    <t>226001
</t>
  </si>
  <si>
    <t>J – 37</t>
  </si>
  <si>
    <t>jain</t>
  </si>
  <si>
    <t>10/5, Madan Malviya Marg,</t>
  </si>
  <si>
    <t>0522- 2205694</t>
  </si>
  <si>
    <t>J – 38</t>
  </si>
  <si>
    <t xml:space="preserve">Vishal </t>
  </si>
  <si>
    <t>C – 2/5 Napier Road,
Colony, Part – II Thakurganj Chowk</t>
  </si>
  <si>
    <t>Lucknow.
</t>
  </si>
  <si>
    <t>J – 39</t>
  </si>
  <si>
    <t xml:space="preserve">113/17 – A Swaroop Nagar, </t>
  </si>
  <si>
    <t xml:space="preserve">0512 – 2405809, </t>
  </si>
  <si>
    <t>J – 40</t>
  </si>
  <si>
    <t>Jaswal</t>
  </si>
  <si>
    <t>9. C. Civil Lines</t>
  </si>
  <si>
    <t>J-41</t>
  </si>
  <si>
    <t>JAIN</t>
  </si>
  <si>
    <t xml:space="preserve">SHEPHALI </t>
  </si>
  <si>
    <t>S/O SHRI SOMAT CHAND JAIN, C-170, NEW MINAR RESIDENCY, J.K. ROAD,</t>
  </si>
  <si>
    <t>BHOPAL</t>
  </si>
  <si>
    <t>J-42</t>
  </si>
  <si>
    <t>S/o Mr.Rizwan Ahmed New Colony, Saket Nagar Road</t>
  </si>
  <si>
    <t>Deoria</t>
  </si>
  <si>
    <t>J-43</t>
  </si>
  <si>
    <t>Neha</t>
  </si>
  <si>
    <t xml:space="preserve">New Block Jal Mandir Colony, </t>
  </si>
  <si>
    <t>Shivpuri</t>
  </si>
  <si>
    <t>J-44</t>
  </si>
  <si>
    <t>Khushboo</t>
  </si>
  <si>
    <t>D/o Ashok Kr. Jaiswal Plot No. 204 Panchwati Vinayakpur</t>
  </si>
  <si>
    <t>J-45</t>
  </si>
  <si>
    <t>Astha</t>
  </si>
  <si>
    <t>D/o Mr. Shanti Kumar Jain M.P. Dwivedi Road Naya Bazar</t>
  </si>
  <si>
    <t>Bhagalpur</t>
  </si>
  <si>
    <t>Bihar</t>
  </si>
  <si>
    <t xml:space="preserve">K-1 </t>
  </si>
  <si>
    <t xml:space="preserve">Ketkar </t>
  </si>
  <si>
    <t xml:space="preserve">Shalja </t>
  </si>
  <si>
    <t>C/O EG. CDR. S.K. Ketkar,
Dy. Pmo, H.Q. Training Command I.A.F., Hibbal</t>
  </si>
  <si>
    <t>Bangalore</t>
  </si>
  <si>
    <t>Karnataka</t>
  </si>
  <si>
    <t xml:space="preserve">K-2 </t>
  </si>
  <si>
    <t>Khalilullah</t>
  </si>
  <si>
    <t xml:space="preserve">Eye Surgeon Khalil Hospital,
Varuina Bridge, Varansi Cantt. </t>
  </si>
  <si>
    <t xml:space="preserve">K-3 </t>
  </si>
  <si>
    <t xml:space="preserve">Krishna </t>
  </si>
  <si>
    <t xml:space="preserve">Gopal </t>
  </si>
  <si>
    <t>Eye Clinic, Licknow Compound, Marris Road,</t>
  </si>
  <si>
    <t xml:space="preserve">K-4 </t>
  </si>
  <si>
    <t xml:space="preserve">Kulshresth </t>
  </si>
  <si>
    <t xml:space="preserve">S. </t>
  </si>
  <si>
    <t>Eye Department,
District Hospita</t>
  </si>
  <si>
    <t>K-5</t>
  </si>
  <si>
    <t xml:space="preserve">Kumar </t>
  </si>
  <si>
    <t>B-45, Mahanagar Extension,
Mandir Marg,</t>
  </si>
  <si>
    <t>K-6</t>
  </si>
  <si>
    <t xml:space="preserve">Suraj </t>
  </si>
  <si>
    <t xml:space="preserve">Kala Mahal,
Opp. Kotwali Gudri,
Mansoor Khan, </t>
  </si>
  <si>
    <t>K-7</t>
  </si>
  <si>
    <t xml:space="preserve">Rajiv </t>
  </si>
  <si>
    <t xml:space="preserve">B-147, Mehdauri Housing Colony,
Teliar Gangj, </t>
  </si>
  <si>
    <t>Allahabad.
</t>
  </si>
  <si>
    <t>K-8</t>
  </si>
  <si>
    <t>316, Aligol,
Near Arya Samaj, Rishi Kunj,</t>
  </si>
  <si>
    <t>K-9</t>
  </si>
  <si>
    <t>Khan</t>
  </si>
  <si>
    <t xml:space="preserve">Naseer Ali </t>
  </si>
  <si>
    <t>44, Habib Hall,
A.M.U.</t>
  </si>
  <si>
    <t xml:space="preserve">K-10 </t>
  </si>
  <si>
    <t>KHAN</t>
  </si>
  <si>
    <t xml:space="preserve">ADEEB ALAM </t>
  </si>
  <si>
    <t>392, AL-BAHA HOUSE,STREET-1,IQRA COLONY</t>
  </si>
  <si>
    <t xml:space="preserve">ALIGARH </t>
  </si>
  <si>
    <t xml:space="preserve">0571-2402745 </t>
  </si>
  <si>
    <t>K-11</t>
  </si>
  <si>
    <t>Kaur</t>
  </si>
  <si>
    <t xml:space="preserve">Apjit </t>
  </si>
  <si>
    <t>6B, La Place Bunglow,
Shah Najaf Road,</t>
  </si>
  <si>
    <t xml:space="preserve">Lucknow  </t>
  </si>
  <si>
    <t xml:space="preserve">9415197157,               </t>
  </si>
  <si>
    <t xml:space="preserve">K-13 </t>
  </si>
  <si>
    <t>Kidwai</t>
  </si>
  <si>
    <t xml:space="preserve">Zarin </t>
  </si>
  <si>
    <t>Institute Of Ophtahalmology,
A.M.U.,</t>
  </si>
  <si>
    <t>K-14</t>
  </si>
  <si>
    <t>S.</t>
  </si>
  <si>
    <t xml:space="preserve">C – 7 HIG Ram Ganga Vihar </t>
  </si>
  <si>
    <t>Marodabad</t>
  </si>
  <si>
    <t xml:space="preserve">K-15 </t>
  </si>
  <si>
    <t xml:space="preserve">Khetan </t>
  </si>
  <si>
    <t>Opp. Anand Nursing Home,
Mukeriganj.</t>
  </si>
  <si>
    <t>Azamgarh</t>
  </si>
  <si>
    <t xml:space="preserve">K-16 </t>
  </si>
  <si>
    <t xml:space="preserve">Kaw </t>
  </si>
  <si>
    <t xml:space="preserve">Pamela </t>
  </si>
  <si>
    <t>C-804, Sector -C,
Maha Nagar,</t>
  </si>
  <si>
    <t xml:space="preserve">K-17 </t>
  </si>
  <si>
    <t>Kaktwan</t>
  </si>
  <si>
    <t xml:space="preserve">Naresh </t>
  </si>
  <si>
    <t>198, Govind Puri,
Kankar Khera</t>
  </si>
  <si>
    <t>Meerut Cantt.</t>
  </si>
  <si>
    <t xml:space="preserve">K-18 </t>
  </si>
  <si>
    <t xml:space="preserve">Khan </t>
  </si>
  <si>
    <t xml:space="preserve">Razia Sultana </t>
  </si>
  <si>
    <t>W/O Dr. A.S. Khan, Shakh-E-Gul, Sir Syed Nagar, S.S. Road,</t>
  </si>
  <si>
    <t xml:space="preserve">K-19 </t>
  </si>
  <si>
    <t>234, Dall Mandi</t>
  </si>
  <si>
    <t xml:space="preserve">K-20 </t>
  </si>
  <si>
    <t xml:space="preserve">M – 21 C Awas Vikas LIC Office near water tank, </t>
  </si>
  <si>
    <t>Badaun</t>
  </si>
  <si>
    <t>05832-268944</t>
  </si>
  <si>
    <t xml:space="preserve">K-21 </t>
  </si>
  <si>
    <t xml:space="preserve">S.S. </t>
  </si>
  <si>
    <t>Prarthana Eye Hospital,
Mangal Nagar</t>
  </si>
  <si>
    <t>Shaharanpur</t>
  </si>
  <si>
    <t xml:space="preserve">K-22 </t>
  </si>
  <si>
    <t xml:space="preserve">Ravinder </t>
  </si>
  <si>
    <t>19/2 Street No. 1,
Rajendra Nagar</t>
  </si>
  <si>
    <t xml:space="preserve">K-23 </t>
  </si>
  <si>
    <t xml:space="preserve">Kastury </t>
  </si>
  <si>
    <t>147-A, Kaulagargh Road,</t>
  </si>
  <si>
    <t xml:space="preserve">K-24 </t>
  </si>
  <si>
    <t xml:space="preserve">Ashwani </t>
  </si>
  <si>
    <t>295, Khurbura</t>
  </si>
  <si>
    <t xml:space="preserve">K-25 </t>
  </si>
  <si>
    <t xml:space="preserve">Kapoor </t>
  </si>
  <si>
    <t>60, Jaipur House Colony,</t>
  </si>
  <si>
    <t xml:space="preserve">K-26 </t>
  </si>
  <si>
    <t xml:space="preserve">Pradeep </t>
  </si>
  <si>
    <t>Rajdwari Road,</t>
  </si>
  <si>
    <t>Rampur</t>
  </si>
  <si>
    <t xml:space="preserve">K-27 </t>
  </si>
  <si>
    <t xml:space="preserve">A.C. </t>
  </si>
  <si>
    <t>35-B-6, Rampur Bagh,</t>
  </si>
  <si>
    <t xml:space="preserve">K-28 </t>
  </si>
  <si>
    <t xml:space="preserve">Kushwaha </t>
  </si>
  <si>
    <t xml:space="preserve">D.C. </t>
  </si>
  <si>
    <t>8-E, Bazidpur, Station Road,</t>
  </si>
  <si>
    <t xml:space="preserve">K-29 </t>
  </si>
  <si>
    <t>C-571, Indira Nagar</t>
  </si>
  <si>
    <t xml:space="preserve">K-30 </t>
  </si>
  <si>
    <t>8/323, Indira Nagar Extn.</t>
  </si>
  <si>
    <t>K-31</t>
  </si>
  <si>
    <t xml:space="preserve">Poonam </t>
  </si>
  <si>
    <t>8/223, Indira Nagar Extn.</t>
  </si>
  <si>
    <t xml:space="preserve">K-32 </t>
  </si>
  <si>
    <t xml:space="preserve">Kohli </t>
  </si>
  <si>
    <t xml:space="preserve">C.M. </t>
  </si>
  <si>
    <t>A-23/15a Gokhle Marg,</t>
  </si>
  <si>
    <t>K-33</t>
  </si>
  <si>
    <t>K-34</t>
  </si>
  <si>
    <t xml:space="preserve">Khanna </t>
  </si>
  <si>
    <t>District Hospital,
Ophthalmic Department,</t>
  </si>
  <si>
    <t>Raibareli.</t>
  </si>
  <si>
    <t>K-35</t>
  </si>
  <si>
    <t xml:space="preserve">Kakkar </t>
  </si>
  <si>
    <t>237, Nav Jyoti Eye Clinic,
Ist Floor, Cantt. Road,
Opp. Irrigation Office,</t>
  </si>
  <si>
    <t xml:space="preserve">K-36 </t>
  </si>
  <si>
    <t>Kohli</t>
  </si>
  <si>
    <t>Amritsar Eye Clinic,
Jai Durga Complex,
Rajender Nagar Chauraha,</t>
  </si>
  <si>
    <t xml:space="preserve">K-37 </t>
  </si>
  <si>
    <t xml:space="preserve">Kureel </t>
  </si>
  <si>
    <t>252-D, Nankari Chandel Gate, I.I.T.,</t>
  </si>
  <si>
    <t>208016
</t>
  </si>
  <si>
    <t>K-38</t>
  </si>
  <si>
    <t xml:space="preserve">Jai </t>
  </si>
  <si>
    <t>Moh. Droodgran,
Nbazibabad</t>
  </si>
  <si>
    <t xml:space="preserve">Bijnor </t>
  </si>
  <si>
    <t xml:space="preserve">K-39 </t>
  </si>
  <si>
    <t>Chjowdhary Netra Chikitsalaya, Civil Lines, Opp. Manchanda Petrol Pump,
</t>
  </si>
  <si>
    <t xml:space="preserve">K-40 </t>
  </si>
  <si>
    <t xml:space="preserve">Kanojia </t>
  </si>
  <si>
    <t xml:space="preserve"> Sri Kant </t>
  </si>
  <si>
    <t>District Eye Hospital,
Civil Lines</t>
  </si>
  <si>
    <t>K-41</t>
  </si>
  <si>
    <t>2A/1 Ravindra Garde, Sector-E Aliganj,</t>
  </si>
  <si>
    <t xml:space="preserve">K-42 </t>
  </si>
  <si>
    <t xml:space="preserve">Kamal </t>
  </si>
  <si>
    <t>Depti</t>
  </si>
  <si>
    <t>Govila Gas Service Godam,
Ram Ghat Road,</t>
  </si>
  <si>
    <t xml:space="preserve">K-43 </t>
  </si>
  <si>
    <t xml:space="preserve">Lalita </t>
  </si>
  <si>
    <t>B-145, Sector - A,
Maha Nagar</t>
  </si>
  <si>
    <t xml:space="preserve">K-44 </t>
  </si>
  <si>
    <t xml:space="preserve">M.H. </t>
  </si>
  <si>
    <t>Mahmood Manzil, Moh. Chawani,</t>
  </si>
  <si>
    <t>Banda</t>
  </si>
  <si>
    <t xml:space="preserve">K-45 </t>
  </si>
  <si>
    <t xml:space="preserve">D – 1 / 17 Bharti Nagar </t>
  </si>
  <si>
    <t>09811240575,</t>
  </si>
  <si>
    <t>011-24693030</t>
  </si>
  <si>
    <t>K-46</t>
  </si>
  <si>
    <t xml:space="preserve">Pallav </t>
  </si>
  <si>
    <t>Eye Hospital, Nersingh,
P.O. Hasanpur</t>
  </si>
  <si>
    <t>K-47</t>
  </si>
  <si>
    <t xml:space="preserve">Sushil </t>
  </si>
  <si>
    <t xml:space="preserve">Block No. 2 Flat No-4 Ada Colony, Alopi Bagh </t>
  </si>
  <si>
    <t xml:space="preserve">K-48 </t>
  </si>
  <si>
    <t xml:space="preserve">Sweta </t>
  </si>
  <si>
    <t>113-A Ashok Nagar,</t>
  </si>
  <si>
    <t xml:space="preserve">K-49 </t>
  </si>
  <si>
    <t>B.N.</t>
  </si>
  <si>
    <t>Medical Officer, L.C.U. ,
Robertsganj
Distt. Hospital Campus</t>
  </si>
  <si>
    <t>Sonbhadra</t>
  </si>
  <si>
    <t xml:space="preserve">K-50 </t>
  </si>
  <si>
    <t xml:space="preserve">Kataith </t>
  </si>
  <si>
    <t>Kishore Singh</t>
  </si>
  <si>
    <t xml:space="preserve">Village Ghinghrana, P.O. Dewar Khadora,
Dist. Chamoli, </t>
  </si>
  <si>
    <t>Garhwal</t>
  </si>
  <si>
    <t>K-51</t>
  </si>
  <si>
    <t xml:space="preserve">Khare </t>
  </si>
  <si>
    <t>Mukesh</t>
  </si>
  <si>
    <t>33/2 A, Tashkand Marg,
civil lines</t>
  </si>
  <si>
    <t>211022
</t>
  </si>
  <si>
    <t>K-52</t>
  </si>
  <si>
    <t xml:space="preserve">Priti </t>
  </si>
  <si>
    <t>C/O Mr. Subhash Kumar,
Vishal Traders, 3 Govindpuri,</t>
  </si>
  <si>
    <t xml:space="preserve">K-53 </t>
  </si>
  <si>
    <t xml:space="preserve">Dhare </t>
  </si>
  <si>
    <t>207, Type Iv, T.B. Sapru Hospital,
Campus</t>
  </si>
  <si>
    <t xml:space="preserve">K-54 </t>
  </si>
  <si>
    <t xml:space="preserve">Kulsharestha </t>
  </si>
  <si>
    <t>Vartika</t>
  </si>
  <si>
    <t xml:space="preserve">B-6 Taxila Apartments,
I.P. Extension, </t>
  </si>
  <si>
    <t xml:space="preserve">Delhi </t>
  </si>
  <si>
    <t xml:space="preserve">K-55 </t>
  </si>
  <si>
    <t>Kushawaha</t>
  </si>
  <si>
    <t xml:space="preserve">Rajnath Singh </t>
  </si>
  <si>
    <t>R-11, Medical College Campus, Asstt. Prof., 
Deptt. Of Ophthalmology, 
GSVM Medical College,</t>
  </si>
  <si>
    <t>K-56</t>
  </si>
  <si>
    <t>Panchwati Colony Civil Lines,</t>
  </si>
  <si>
    <t>Bijnore</t>
  </si>
  <si>
    <t xml:space="preserve">K-57 </t>
  </si>
  <si>
    <t xml:space="preserve">Sanjai </t>
  </si>
  <si>
    <t>Flat no. – 3 Doctors Residence 
CHC Muradnagar</t>
  </si>
  <si>
    <t>K-58</t>
  </si>
  <si>
    <t>C/O Pawan Kumar Gupta,
Behind Kamala Katra,
Cinema Road</t>
  </si>
  <si>
    <t>Balia</t>
  </si>
  <si>
    <t>K – 59</t>
  </si>
  <si>
    <t xml:space="preserve">M. N. </t>
  </si>
  <si>
    <t>Khan Coaching Centre, House No. – H/538,           Black Dale Public School Street, Handard, Nagar</t>
  </si>
  <si>
    <t>K – 60</t>
  </si>
  <si>
    <t>Kapoor</t>
  </si>
  <si>
    <t>D/o Sri Shyam Kapoor, Department of Ophthalmology,L.L.R.M. Medical College</t>
  </si>
  <si>
    <t>0121 – 3106503</t>
  </si>
  <si>
    <t>K – 61</t>
  </si>
  <si>
    <t>Katiyar</t>
  </si>
  <si>
    <t>C/o Sri R. A. Katiyar, 3/15 A Vikas Nagar,</t>
  </si>
  <si>
    <t>0522–2769701</t>
  </si>
  <si>
    <t>K – 62</t>
  </si>
  <si>
    <t>Kuldeep</t>
  </si>
  <si>
    <t>C/o Krishna Kumar, Department of Ophthalmology, S. N. Medical College,</t>
  </si>
  <si>
    <t>K – 63</t>
  </si>
  <si>
    <t>Khatloiya</t>
  </si>
  <si>
    <t xml:space="preserve">Atul Kumar </t>
  </si>
  <si>
    <t xml:space="preserve">S/o Dr. M. L. Khatoliya, MIG 12, New Barra – 2, Near KESA </t>
  </si>
  <si>
    <t>K – 64</t>
  </si>
  <si>
    <t>D/o Mr. Jagdish Goyal, C/o Chandan Lal, Panna Lal, Old Anaj Mandi, Gohana,</t>
  </si>
  <si>
    <t>Sonepat</t>
  </si>
  <si>
    <t>Haryana</t>
  </si>
  <si>
    <t>01263-252108</t>
  </si>
  <si>
    <t>K – 65</t>
  </si>
  <si>
    <t>Kewlani</t>
  </si>
  <si>
    <t>S/o Mr. D. C. kewlani, Kewlani Deep, A – 64, Krishna Nagar</t>
  </si>
  <si>
    <t>K – 66</t>
  </si>
  <si>
    <t>Mohan Verma</t>
  </si>
  <si>
    <t>S/o Sri Mauji Lal Verma, Village and Post – AIRA,</t>
  </si>
  <si>
    <t xml:space="preserve">Lakhimpur Kheri </t>
  </si>
  <si>
    <t>K – 67</t>
  </si>
  <si>
    <t xml:space="preserve">Mohd. Amjad </t>
  </si>
  <si>
    <t>7, Sunny Lodge, UNI Colony, Opp. Radio colony, Jamdpur</t>
  </si>
  <si>
    <t xml:space="preserve">K – 68 </t>
  </si>
  <si>
    <t>Khattri</t>
  </si>
  <si>
    <t>126 / G/ 73, Govind Nagar,</t>
  </si>
  <si>
    <t>K – 69</t>
  </si>
  <si>
    <t xml:space="preserve">Perwez </t>
  </si>
  <si>
    <t xml:space="preserve">Deptt. Of Ophthalmology, GSVM Medical College, </t>
  </si>
  <si>
    <t>K – 70</t>
  </si>
  <si>
    <t xml:space="preserve">Gorakhpur Eye Hospital, Campus, Park Road, </t>
  </si>
  <si>
    <t xml:space="preserve">0532- 2508180 </t>
  </si>
  <si>
    <t>K – 71</t>
  </si>
  <si>
    <t>Kaul</t>
  </si>
  <si>
    <t xml:space="preserve">Anil Kumar </t>
  </si>
  <si>
    <t>92-D/3G, New Sobhatiya Bagh, C/o Sri Kalika Prasad</t>
  </si>
  <si>
    <t>K – 72</t>
  </si>
  <si>
    <t xml:space="preserve">Narayan </t>
  </si>
  <si>
    <t xml:space="preserve">Room No. 104, PG Boys Hostel, GSVM Medical College Campus, </t>
  </si>
  <si>
    <t>Village &amp; Post Malhipatti, Post Ashok Paper Mill Rameshwar Nagar Via – Laheria Sarai</t>
  </si>
  <si>
    <t>Darbhanga</t>
  </si>
  <si>
    <t>K – 73</t>
  </si>
  <si>
    <t>Kahalekar</t>
  </si>
  <si>
    <t xml:space="preserve">Parmeshwar Dadarao </t>
  </si>
  <si>
    <t xml:space="preserve">Room No. 104, PG Boys Hostel,  GSVM Medical College Campus, </t>
  </si>
  <si>
    <t xml:space="preserve">Kanpur   </t>
  </si>
  <si>
    <t>K – 74</t>
  </si>
  <si>
    <t>Kanojia</t>
  </si>
  <si>
    <t xml:space="preserve">Shiv Sagar </t>
  </si>
  <si>
    <t xml:space="preserve">SH-16/114-23-H-13, Sarvodaya Colony, Kadipur Shivpur  </t>
  </si>
  <si>
    <t xml:space="preserve">K – 75 </t>
  </si>
  <si>
    <t>Santosh</t>
  </si>
  <si>
    <t>H.No. 15/43/SE Locoshed 
Near Power House, Jai Shiv Mandir</t>
  </si>
  <si>
    <t>K – 76</t>
  </si>
  <si>
    <t>Alok</t>
  </si>
  <si>
    <t>S/o Shri Mohan Lal 
SH-17/263 M-21, Sangam Colony Indrapur Road Sivpur,</t>
  </si>
  <si>
    <t>221 003</t>
  </si>
  <si>
    <t>0542-3253177</t>
  </si>
  <si>
    <t>K – 77</t>
  </si>
  <si>
    <t>S/o Sri Ram Sharma, Village-Maniawan, Post- Kazisardi</t>
  </si>
  <si>
    <t>Jahanabad</t>
  </si>
  <si>
    <t>K – 78</t>
  </si>
  <si>
    <t>Keshari</t>
  </si>
  <si>
    <t xml:space="preserve">Vipul Kant </t>
  </si>
  <si>
    <t>S/o Dr. S.K. Keshari
H.No. 247, G.T. Road, Mugalsarai,
</t>
  </si>
  <si>
    <t>Chandauli</t>
  </si>
  <si>
    <t>232101
</t>
  </si>
  <si>
    <t>K – 79</t>
  </si>
  <si>
    <t>KAUR</t>
  </si>
  <si>
    <t xml:space="preserve">JASDEEP </t>
  </si>
  <si>
    <t xml:space="preserve">W/O DR. INDERPREET SETHI
F-7, P.G. GIRLS HOSTEL, 
LLRM MEDICAL COLLEGE, </t>
  </si>
  <si>
    <t>MEERUT</t>
  </si>
  <si>
    <t>K-80</t>
  </si>
  <si>
    <t>Shami Ahmad</t>
  </si>
  <si>
    <t xml:space="preserve">250/1 CP Mission Compound, Gwalior Road, Civil Lines, </t>
  </si>
  <si>
    <t>0510-2441756</t>
  </si>
  <si>
    <t>K-81</t>
  </si>
  <si>
    <t>Kaushik</t>
  </si>
  <si>
    <t>C/o Dr. Rajendra Prasad Kaushik, Deptt. Of Ophthalmology, Army Hospital</t>
  </si>
  <si>
    <t>Delhi Cantt</t>
  </si>
  <si>
    <t>011-23338181</t>
  </si>
  <si>
    <t>K-82</t>
  </si>
  <si>
    <t>Kapur</t>
  </si>
  <si>
    <t xml:space="preserve">STUTI </t>
  </si>
  <si>
    <t>H.No. 2/19 Ram Nagar, Ramghat Road,</t>
  </si>
  <si>
    <t>K-83</t>
  </si>
  <si>
    <t>KHURSHID UL REHMAN</t>
  </si>
  <si>
    <t>12/665 Opp. Mosque 
Munshi Purwa, Indra Nagar,</t>
  </si>
  <si>
    <t xml:space="preserve">LUCKNOW </t>
  </si>
  <si>
    <t>K-84</t>
  </si>
  <si>
    <t xml:space="preserve">RAJESH </t>
  </si>
  <si>
    <t>S/O RADHEY SHYAM
C/O GUPTA BOOK STALL, BARIYAWAN,</t>
  </si>
  <si>
    <t>AMBEDKAR NAGAR</t>
  </si>
  <si>
    <t>K-85</t>
  </si>
  <si>
    <t xml:space="preserve">JITENDRA </t>
  </si>
  <si>
    <t>S/O SHRI RAM KUMAR, Deptt. of Ophthalmology, MLB Medical College,
</t>
  </si>
  <si>
    <t>JHANSI</t>
  </si>
  <si>
    <t>K-86</t>
  </si>
  <si>
    <t>KHARBANDA</t>
  </si>
  <si>
    <t xml:space="preserve">VARUN </t>
  </si>
  <si>
    <t>C/O DR. ANIL KHARBANDA, 17/1, LOWTHER ROAD, DARBHANGA COLONY,</t>
  </si>
  <si>
    <t>L-1</t>
  </si>
  <si>
    <t xml:space="preserve">Lal </t>
  </si>
  <si>
    <t xml:space="preserve">B.B. </t>
  </si>
  <si>
    <t>Assoc. Prof., Deptt. Of Ophth., B.R.D Medical College,</t>
  </si>
  <si>
    <t>273013
</t>
  </si>
  <si>
    <t xml:space="preserve">L-2 </t>
  </si>
  <si>
    <t xml:space="preserve">Gulshan </t>
  </si>
  <si>
    <t>49, Taj Road,</t>
  </si>
  <si>
    <t>L-3</t>
  </si>
  <si>
    <t xml:space="preserve">Moti </t>
  </si>
  <si>
    <t>73-B, Ravindra Puri,</t>
  </si>
  <si>
    <t>L-4</t>
  </si>
  <si>
    <t xml:space="preserve">Kishori </t>
  </si>
  <si>
    <t xml:space="preserve">K.D. Dalmia Eye Hospital, </t>
  </si>
  <si>
    <t xml:space="preserve">L-5 </t>
  </si>
  <si>
    <t xml:space="preserve">Luthra </t>
  </si>
  <si>
    <t xml:space="preserve">M.C. </t>
  </si>
  <si>
    <t>58, Chakrata Road,</t>
  </si>
  <si>
    <t xml:space="preserve">Dehradun </t>
  </si>
  <si>
    <t xml:space="preserve">L-6 </t>
  </si>
  <si>
    <t xml:space="preserve">Darshan </t>
  </si>
  <si>
    <t>Chandra Bhan Pur,
P.O. - Siddhaur</t>
  </si>
  <si>
    <t xml:space="preserve">L-7 </t>
  </si>
  <si>
    <t xml:space="preserve">Harbansh </t>
  </si>
  <si>
    <t>B-52, New Rajinder Nagar,</t>
  </si>
  <si>
    <t xml:space="preserve">L-8 </t>
  </si>
  <si>
    <t xml:space="preserve">Sudhir </t>
  </si>
  <si>
    <t>110-B Vakil Road,
New Mandi,</t>
  </si>
  <si>
    <t xml:space="preserve">Mazaffarnagar </t>
  </si>
  <si>
    <t>L-9</t>
  </si>
  <si>
    <t>Lakhtakia</t>
  </si>
  <si>
    <t xml:space="preserve">Sujata </t>
  </si>
  <si>
    <t>6/9, Gokhle Marg,</t>
  </si>
  <si>
    <t xml:space="preserve">L-10 </t>
  </si>
  <si>
    <t xml:space="preserve">Lodhi </t>
  </si>
  <si>
    <t>M.D. Eye Hospital,</t>
  </si>
  <si>
    <t>L – 11</t>
  </si>
  <si>
    <t>Luthra</t>
  </si>
  <si>
    <t xml:space="preserve">C/o Dr. M. C. Luthra, 58, Chakrata Road, </t>
  </si>
  <si>
    <t>L – 12</t>
  </si>
  <si>
    <t xml:space="preserve">S/o Dr. M. C. Luthra, 58, Chakrata Road, </t>
  </si>
  <si>
    <t>L – 13</t>
  </si>
  <si>
    <t xml:space="preserve">Lalit </t>
  </si>
  <si>
    <t>S/o Sri B. K. Kumar, Jyoti Eye Clinic, Ranlnay Road,  Opp. Bazaria Guru dawra</t>
  </si>
  <si>
    <t>201001
</t>
  </si>
  <si>
    <t>L – 14</t>
  </si>
  <si>
    <t>Lohani</t>
  </si>
  <si>
    <t>No. 71, Road No. 7 Kawa Bagh Rly. Colony,</t>
  </si>
  <si>
    <t>Gorakhpur.
</t>
  </si>
  <si>
    <t>L-15</t>
  </si>
  <si>
    <t>Lohia</t>
  </si>
  <si>
    <t>Anoop</t>
  </si>
  <si>
    <t>1497 Jankipuram, Civil Lines</t>
  </si>
  <si>
    <t>L-16</t>
  </si>
  <si>
    <t>Love Bhushan</t>
  </si>
  <si>
    <t xml:space="preserve">MIG-44, Barra-6, </t>
  </si>
  <si>
    <t xml:space="preserve">M-1 </t>
  </si>
  <si>
    <t xml:space="preserve">Mathur </t>
  </si>
  <si>
    <t xml:space="preserve">A.G. </t>
  </si>
  <si>
    <t>33, Saket,</t>
  </si>
  <si>
    <t xml:space="preserve">M-2 </t>
  </si>
  <si>
    <t xml:space="preserve">J.S. </t>
  </si>
  <si>
    <t>85, Koshlesh Nagar,
Naria Sunderpur,</t>
  </si>
  <si>
    <t xml:space="preserve">0542- 318777, </t>
  </si>
  <si>
    <t xml:space="preserve">M-3 </t>
  </si>
  <si>
    <t xml:space="preserve">Masood </t>
  </si>
  <si>
    <t xml:space="preserve">Rana </t>
  </si>
  <si>
    <t>C/O Dr. M. Alam,
Main Bazar, Kotwali Road,</t>
  </si>
  <si>
    <t xml:space="preserve">M-4 </t>
  </si>
  <si>
    <t>Mehra</t>
  </si>
  <si>
    <t xml:space="preserve">K.S. </t>
  </si>
  <si>
    <t>B-54, I.F.S. Group Housing Soci., Mayur Vihar,</t>
  </si>
  <si>
    <t>M-5</t>
  </si>
  <si>
    <t xml:space="preserve">Mehrotra </t>
  </si>
  <si>
    <t xml:space="preserve">A.N. </t>
  </si>
  <si>
    <t xml:space="preserve">H – 15, Himalayan Institute of Medical Sciences Jolly Grant </t>
  </si>
  <si>
    <t>M-6</t>
  </si>
  <si>
    <t>Mishra</t>
  </si>
  <si>
    <t xml:space="preserve">Kumar Clinic, Main Road </t>
  </si>
  <si>
    <t xml:space="preserve">Lakhmipur </t>
  </si>
  <si>
    <t xml:space="preserve">M-7 </t>
  </si>
  <si>
    <t xml:space="preserve">Misra </t>
  </si>
  <si>
    <t xml:space="preserve">R.N. </t>
  </si>
  <si>
    <t>19/12 Park Road,</t>
  </si>
  <si>
    <t xml:space="preserve">M-8 </t>
  </si>
  <si>
    <t xml:space="preserve">Mishra </t>
  </si>
  <si>
    <t xml:space="preserve">Veena </t>
  </si>
  <si>
    <t xml:space="preserve">M-9 </t>
  </si>
  <si>
    <t>Doctors Residence, C.V. Netsalay Behind Manisha Mandir, Viram Khand-2, Gomti Nagar</t>
  </si>
  <si>
    <t>0522- 2396647, 3204507</t>
  </si>
  <si>
    <t>M-10</t>
  </si>
  <si>
    <t xml:space="preserve">Mittal </t>
  </si>
  <si>
    <t>Eye Surgeon,
125 Eastern, Kachery Road,</t>
  </si>
  <si>
    <t xml:space="preserve">M-11 </t>
  </si>
  <si>
    <t xml:space="preserve">Mukerji </t>
  </si>
  <si>
    <t xml:space="preserve">S.D. </t>
  </si>
  <si>
    <t>1/6, Siddharth Apartment, 
Behind Civil Court,</t>
  </si>
  <si>
    <t>2353914, 2353116</t>
  </si>
  <si>
    <t xml:space="preserve">M-12 </t>
  </si>
  <si>
    <t xml:space="preserve">Maheshwari </t>
  </si>
  <si>
    <t xml:space="preserve">J – 12 Shanti Kunj Gyan Sarovar Colony </t>
  </si>
  <si>
    <t>0571-2743749</t>
  </si>
  <si>
    <t>M-13</t>
  </si>
  <si>
    <t>Mitra</t>
  </si>
  <si>
    <t xml:space="preserve">S.N. </t>
  </si>
  <si>
    <t xml:space="preserve">9, Aanchal Colony Near Bank of Baroda P.O. Shyamganj, </t>
  </si>
  <si>
    <t>2477156, 3100534</t>
  </si>
  <si>
    <t xml:space="preserve">M-14 </t>
  </si>
  <si>
    <t>Masuriya</t>
  </si>
  <si>
    <t xml:space="preserve">Vijay </t>
  </si>
  <si>
    <t>184, Purani Pasrat,
Medical College,</t>
  </si>
  <si>
    <t>M-15</t>
  </si>
  <si>
    <t xml:space="preserve">Vinit Kumar </t>
  </si>
  <si>
    <t>Durga Sahai Hospital,
Near Railway Station,</t>
  </si>
  <si>
    <t>M-16</t>
  </si>
  <si>
    <t>Mehkri</t>
  </si>
  <si>
    <t xml:space="preserve">Imtiaza Ahmad </t>
  </si>
  <si>
    <t>Mehkri Nursing Home,
73, Lal Bagh Road</t>
  </si>
  <si>
    <t xml:space="preserve">Bangalore </t>
  </si>
  <si>
    <t>M-17</t>
  </si>
  <si>
    <t xml:space="preserve">Moonis </t>
  </si>
  <si>
    <t xml:space="preserve">Rumana </t>
  </si>
  <si>
    <t>No. 123, S.N. Hall,
A.M.U.</t>
  </si>
  <si>
    <t xml:space="preserve">M-18 </t>
  </si>
  <si>
    <t xml:space="preserve">Moiz </t>
  </si>
  <si>
    <t xml:space="preserve">Abdul </t>
  </si>
  <si>
    <t>AL-AIN, Shiblibagh, Hamdard Nagar-A</t>
  </si>
  <si>
    <t>M-19</t>
  </si>
  <si>
    <t xml:space="preserve">Maurya </t>
  </si>
  <si>
    <t xml:space="preserve">O.P.S </t>
  </si>
  <si>
    <t xml:space="preserve">Plot no. -4, Gandhi Nagar Colony, Nariya, Sundarpur </t>
  </si>
  <si>
    <t>221005
</t>
  </si>
  <si>
    <t>0542-2322846</t>
  </si>
  <si>
    <t>M-20</t>
  </si>
  <si>
    <t>Maheshwari</t>
  </si>
  <si>
    <t>Shamli Eye Hospiral, 
Dhimanpura, Shamli,</t>
  </si>
  <si>
    <t xml:space="preserve">9837087409, </t>
  </si>
  <si>
    <t>01398-251509</t>
  </si>
  <si>
    <t xml:space="preserve">M-21 </t>
  </si>
  <si>
    <t>Madan</t>
  </si>
  <si>
    <t>187, Main Road,
White Field,</t>
  </si>
  <si>
    <t xml:space="preserve">M-22 </t>
  </si>
  <si>
    <t xml:space="preserve">Mahendra </t>
  </si>
  <si>
    <t xml:space="preserve">Y.K. </t>
  </si>
  <si>
    <t>Kherabad Eye Hospital,
Swaroop Nagar</t>
  </si>
  <si>
    <t>M-23</t>
  </si>
  <si>
    <t xml:space="preserve">Manchanda </t>
  </si>
  <si>
    <t>37, Turab Nagar,</t>
  </si>
  <si>
    <t>M-24</t>
  </si>
  <si>
    <t xml:space="preserve">Deepak Kumar </t>
  </si>
  <si>
    <t>B-28/68-A ,
Behind Manas Mandir,</t>
  </si>
  <si>
    <t>M-25</t>
  </si>
  <si>
    <t xml:space="preserve">Mendiratta </t>
  </si>
  <si>
    <t>C.P.</t>
  </si>
  <si>
    <t>10-A, Patel Nagar,</t>
  </si>
  <si>
    <t xml:space="preserve">Meerut City </t>
  </si>
  <si>
    <t xml:space="preserve">M-26 </t>
  </si>
  <si>
    <t xml:space="preserve">A. </t>
  </si>
  <si>
    <t>B – 178, Kamla Nagar</t>
  </si>
  <si>
    <t>M-27</t>
  </si>
  <si>
    <t xml:space="preserve">Janki Netralaya, 
Vasnav Nagar (Near Major) 
Manduadeeh, </t>
  </si>
  <si>
    <t xml:space="preserve">M-28 </t>
  </si>
  <si>
    <t xml:space="preserve"> Mishra</t>
  </si>
  <si>
    <t xml:space="preserve">Chungi Naka Gonda Road </t>
  </si>
  <si>
    <t>Bahriach</t>
  </si>
  <si>
    <t xml:space="preserve">M-29 </t>
  </si>
  <si>
    <t>Mannan</t>
  </si>
  <si>
    <t>Vill. &amp; Po. Bitharia Khurd,</t>
  </si>
  <si>
    <t>Sidharth Nagar</t>
  </si>
  <si>
    <t xml:space="preserve">M-30 </t>
  </si>
  <si>
    <t>Prof. &amp; Head, Deptt of Ophthalmology,
Shri Guru Ram Rai Institute of Medical &amp; Health Sciences, Patel Nagar,</t>
  </si>
  <si>
    <t xml:space="preserve">M-31 </t>
  </si>
  <si>
    <t xml:space="preserve">S </t>
  </si>
  <si>
    <t>7/135-B, Swaroop Nagar,</t>
  </si>
  <si>
    <t xml:space="preserve">M-32 </t>
  </si>
  <si>
    <t>Malhotra</t>
  </si>
  <si>
    <t xml:space="preserve">A.V. </t>
  </si>
  <si>
    <t>Vill. &amp; Po. Lashkarpur,
Chwarikhan</t>
  </si>
  <si>
    <t xml:space="preserve">M-33 </t>
  </si>
  <si>
    <t xml:space="preserve">Ranjana </t>
  </si>
  <si>
    <t>Eye Care Clinic,
Puran Nagar, Crossing,
Alambagh</t>
  </si>
  <si>
    <t xml:space="preserve">M-34 </t>
  </si>
  <si>
    <t>M/1-520, Vinay Klhand - I,
Gomti Nagar,</t>
  </si>
  <si>
    <t>M-35</t>
  </si>
  <si>
    <t xml:space="preserve">Nav Jyoti Eye Hospital, BSM Tiraha, Roorkee </t>
  </si>
  <si>
    <t>247667
</t>
  </si>
  <si>
    <t xml:space="preserve">9837422811, </t>
  </si>
  <si>
    <t>01332-974273</t>
  </si>
  <si>
    <t>M-36</t>
  </si>
  <si>
    <t xml:space="preserve">Mithal </t>
  </si>
  <si>
    <t xml:space="preserve">C/O Col A.K. Tiwari,
B-1/152 Vijai Khand - I,
Gomti Nagar </t>
  </si>
  <si>
    <t xml:space="preserve">M-37 </t>
  </si>
  <si>
    <t xml:space="preserve">Vandna </t>
  </si>
  <si>
    <t>2/219 Vivek Khand-II,
Opp. Community Hall,
Gomti Nagar</t>
  </si>
  <si>
    <t xml:space="preserve">M-38 </t>
  </si>
  <si>
    <t xml:space="preserve">Mehoratra </t>
  </si>
  <si>
    <t>Sharad</t>
  </si>
  <si>
    <t>16/1419 Indira Nagar Sector – 16</t>
  </si>
  <si>
    <t>M-39</t>
  </si>
  <si>
    <t>531/5 Jagriti Vihar,
Opp. Medical College,</t>
  </si>
  <si>
    <t>763009, 762275</t>
  </si>
  <si>
    <t>M-40</t>
  </si>
  <si>
    <t>Gopesh</t>
  </si>
  <si>
    <t>Mehrotra Eye Hospital And
Maternity Home Opp. D.N.,
Girls Degree College, Civil Lines</t>
  </si>
  <si>
    <t>M-41</t>
  </si>
  <si>
    <t xml:space="preserve">Moolchan </t>
  </si>
  <si>
    <t>Dani Sonia</t>
  </si>
  <si>
    <t>C/O Sri D.P. Moolchandani,
B-28 SFS Flats Sheikh,
Saras Phase -I,</t>
  </si>
  <si>
    <t>M-42</t>
  </si>
  <si>
    <t xml:space="preserve">Manocha </t>
  </si>
  <si>
    <t xml:space="preserve">Shaifali </t>
  </si>
  <si>
    <t>C/O Dr. J.P. Manocha,
B-4/218, Safdarjung Encalve,</t>
  </si>
  <si>
    <t xml:space="preserve">M-43 </t>
  </si>
  <si>
    <t xml:space="preserve">Motilal </t>
  </si>
  <si>
    <t xml:space="preserve">73-B Ravindra Puri,
Lane No. 11 - </t>
  </si>
  <si>
    <t xml:space="preserve">0542 – 2310184 </t>
  </si>
  <si>
    <t xml:space="preserve">M-44 </t>
  </si>
  <si>
    <t xml:space="preserve">Shamit </t>
  </si>
  <si>
    <t>S/O Dr. A.N. Mehrotra,
R-5, G.S. V.M. Med. College,</t>
  </si>
  <si>
    <t xml:space="preserve">M-45 </t>
  </si>
  <si>
    <t xml:space="preserve">Mazoomdar </t>
  </si>
  <si>
    <t xml:space="preserve">Aloy </t>
  </si>
  <si>
    <t>Indira Gandhi Netra Sansthan, Quisar Bagh Near Baradari</t>
  </si>
  <si>
    <t xml:space="preserve">M-46 </t>
  </si>
  <si>
    <t xml:space="preserve">Maheshawari </t>
  </si>
  <si>
    <t>S/o H.S. Maheshawari
3/95,Kamal Kunj
Vikas Nagar,</t>
  </si>
  <si>
    <t xml:space="preserve">M-47 </t>
  </si>
  <si>
    <t xml:space="preserve">Mohd. </t>
  </si>
  <si>
    <t xml:space="preserve">Issar </t>
  </si>
  <si>
    <t>S/o Mohd. Israil
D-18,L.L.R.M Medical College</t>
  </si>
  <si>
    <t>M – 48</t>
  </si>
  <si>
    <t>C/o Dr. Saneep Mittal,
125 E. K. Road (Shivaji Road),</t>
  </si>
  <si>
    <t>M – 49</t>
  </si>
  <si>
    <t>Natha</t>
  </si>
  <si>
    <t xml:space="preserve">M. Manju </t>
  </si>
  <si>
    <t>Department of Ophthalmology
M. L. B. Medical College,</t>
  </si>
  <si>
    <t>M – 50</t>
  </si>
  <si>
    <t>Pawan Kumar</t>
  </si>
  <si>
    <t xml:space="preserve">S/o Sri Harvinder Prasad Gupta
C/o Medical Pharma,
Mohammada bad, </t>
  </si>
  <si>
    <t xml:space="preserve">Mau </t>
  </si>
  <si>
    <t>M – 51</t>
  </si>
  <si>
    <t>Mobin</t>
  </si>
  <si>
    <t>S/o Mr. Rafeeluddin,
C/o Mr. Abdul Hamid Azad Nagar,</t>
  </si>
  <si>
    <t xml:space="preserve">Pratapgarh </t>
  </si>
  <si>
    <t>M – 52</t>
  </si>
  <si>
    <t xml:space="preserve">Madhur </t>
  </si>
  <si>
    <t>Kashyap</t>
  </si>
  <si>
    <t xml:space="preserve">D/o Sri. J. P. Kashyap
C/o Sri Kushal Pal Singh,
3/16, New Lekhraj Nagar </t>
  </si>
  <si>
    <t>M – 53</t>
  </si>
  <si>
    <t xml:space="preserve">Maheswari </t>
  </si>
  <si>
    <t>Rajat</t>
  </si>
  <si>
    <t xml:space="preserve">Maheswari Nursing Home,
88 – B, New Mandi, </t>
  </si>
  <si>
    <t>Muzaffar Nagar,</t>
  </si>
  <si>
    <t>M – 54</t>
  </si>
  <si>
    <t xml:space="preserve">S/o Sri H. K. Singh,
1/210 – D Professer’s Colony, Hari Parvat, </t>
  </si>
  <si>
    <t>M – 55</t>
  </si>
  <si>
    <t>Mohita</t>
  </si>
  <si>
    <t xml:space="preserve">W/o Dr. Angshumar Goswami Tirupati Eye Centre, C – 8, Sector – 19 </t>
  </si>
  <si>
    <t>M – 56</t>
  </si>
  <si>
    <t>Maitreya</t>
  </si>
  <si>
    <t>Vivek Vihar (Old Kachahri Campus)
Freeganj Road Hapur</t>
  </si>
  <si>
    <t>M – 57</t>
  </si>
  <si>
    <t>Manoj</t>
  </si>
  <si>
    <t>Kumar Singh</t>
  </si>
  <si>
    <t>S/o Sri Siddheswar Singh,
L – 6/29, Sector – N Aliganj,</t>
  </si>
  <si>
    <t>M – 58</t>
  </si>
  <si>
    <t>Pandey</t>
  </si>
  <si>
    <t>S/o Sri Prabhat Kumar Pandey, Room No. – 21, Old Nehru Hospital, K. G. Medical University,</t>
  </si>
  <si>
    <t>M – 59</t>
  </si>
  <si>
    <t xml:space="preserve">Madhuban </t>
  </si>
  <si>
    <t>C/o Chandra Prakash Jain Near Jain
Temple Khera Upper Kosi Kalan</t>
  </si>
  <si>
    <t>Mathura
</t>
  </si>
  <si>
    <t>M – 60</t>
  </si>
  <si>
    <t xml:space="preserve">Manjusha </t>
  </si>
  <si>
    <t>W/o Dr. Ashish Agarwal,
Department of Ophthalmology
B.R.D. Medical College</t>
  </si>
  <si>
    <t>M – 61</t>
  </si>
  <si>
    <t>Shahbaaz</t>
  </si>
  <si>
    <t>Lotus Eye Care Hospital, Avinashi Road, Civil Aerodrome</t>
  </si>
  <si>
    <t>Coimbatore</t>
  </si>
  <si>
    <t>Tamil Nadu</t>
  </si>
  <si>
    <t>M – 62</t>
  </si>
  <si>
    <t>Saha</t>
  </si>
  <si>
    <t>D/o Manoranjan Saha,
29 N.L.R.H Behind Queen Marry’s Hospital 
</t>
  </si>
  <si>
    <t>M – 63</t>
  </si>
  <si>
    <t>Madhulika</t>
  </si>
  <si>
    <t xml:space="preserve">36-Kanark Roorkee Road </t>
  </si>
  <si>
    <t>M – 64</t>
  </si>
  <si>
    <t>Mahendra</t>
  </si>
  <si>
    <t>24 / 18, Shyam Sunder Building Mall Road</t>
  </si>
  <si>
    <t>M – 65</t>
  </si>
  <si>
    <t xml:space="preserve">Gaurav Anand </t>
  </si>
  <si>
    <t xml:space="preserve">LIG – 62, Indira Nagar, </t>
  </si>
  <si>
    <t>M – 66</t>
  </si>
  <si>
    <t>Khairabad Eye Hospital, Swaroop Nagar,</t>
  </si>
  <si>
    <t xml:space="preserve">9336818014, </t>
  </si>
  <si>
    <t>M – 67</t>
  </si>
  <si>
    <t>Malik</t>
  </si>
  <si>
    <t xml:space="preserve">Virendra Kr. </t>
  </si>
  <si>
    <t>D – 150, Saket,</t>
  </si>
  <si>
    <t>M-68</t>
  </si>
  <si>
    <t>Mohan</t>
  </si>
  <si>
    <t xml:space="preserve">Sumit </t>
  </si>
  <si>
    <t>Room No. 51, Old P.G. Hostel, B.R.D. Medical College</t>
  </si>
  <si>
    <t>M-69</t>
  </si>
  <si>
    <t>Mondal</t>
  </si>
  <si>
    <t xml:space="preserve">Prosenjit </t>
  </si>
  <si>
    <t xml:space="preserve">Village &amp; Post West Burikhali Khalisani Road, P.S. Bauria </t>
  </si>
  <si>
    <t xml:space="preserve">Howrah </t>
  </si>
  <si>
    <t>033- 26610221</t>
  </si>
  <si>
    <t>M-70</t>
  </si>
  <si>
    <t xml:space="preserve">Richa </t>
  </si>
  <si>
    <t>C/o Dr. M.N. Mishra
C-93, Mehdauri Avas Vikas Colony</t>
  </si>
  <si>
    <t>M-71</t>
  </si>
  <si>
    <t>Maurya</t>
  </si>
  <si>
    <t xml:space="preserve">Rajendra Prakash </t>
  </si>
  <si>
    <t xml:space="preserve">B-33 J 10x2 C-1 Rohit Nagar Extn. , Naria, B.H.U. </t>
  </si>
  <si>
    <t>M-72</t>
  </si>
  <si>
    <t>Mehrotra</t>
  </si>
  <si>
    <t xml:space="preserve">Mehrotra Nursing Home Nababi Road, Haldwani, Uttarakhand </t>
  </si>
  <si>
    <t>263139
</t>
  </si>
  <si>
    <t>M-73</t>
  </si>
  <si>
    <t xml:space="preserve">S/o Dr. O.P. Mishra 
154,janki nagar colony,p.o.-bazardiha </t>
  </si>
  <si>
    <t>M-74</t>
  </si>
  <si>
    <t>D/o Madan Mohan 
A-11, Sanchar 
Telecom Officers Qtrs. College Lane, Candell Road, Dadar West,</t>
  </si>
  <si>
    <t xml:space="preserve">Mumbai </t>
  </si>
  <si>
    <t>M-75</t>
  </si>
  <si>
    <t xml:space="preserve">Anu </t>
  </si>
  <si>
    <t>D/o Dr. K.G. Malik,
H.No. 584, Shri Nagar Railway Road, 
Hapur</t>
  </si>
  <si>
    <t>9259093724
</t>
  </si>
  <si>
    <t>M-76</t>
  </si>
  <si>
    <t xml:space="preserve">Vishal Deep </t>
  </si>
  <si>
    <t>S/o Shri Devi Prasad Mishra
180-P-13, New Colony, Kakarmatta (DLW)</t>
  </si>
  <si>
    <t>M-77</t>
  </si>
  <si>
    <t>Manisha</t>
  </si>
  <si>
    <t>D/o Subhash Chandra Room No. 11, Ground Floor, Mayamaya Girls Hostel, CSMMU</t>
  </si>
  <si>
    <t>M-78</t>
  </si>
  <si>
    <t>Nibha</t>
  </si>
  <si>
    <t>Room No. 11 2nd Floor Mayamaya Girls Hostel, CSMMU</t>
  </si>
  <si>
    <t>M-79</t>
  </si>
  <si>
    <t>M Jain</t>
  </si>
  <si>
    <t>Arvind</t>
  </si>
  <si>
    <t xml:space="preserve">Room No. 75, P.G. Boys Hostel, GSVM Medical College, </t>
  </si>
  <si>
    <t>M-80</t>
  </si>
  <si>
    <t xml:space="preserve">W/o Dr. Anurag Shukla D-36 Bima Vihar Lakhanpur </t>
  </si>
  <si>
    <t>M-81</t>
  </si>
  <si>
    <t>Indu</t>
  </si>
  <si>
    <t>D/o L.M. Maurya, Department of Ophthalmology CSMMU</t>
  </si>
  <si>
    <t>M-82</t>
  </si>
  <si>
    <t>S/o D. K. Mishra, M-4/66, Vinay Khand, Gomti Nagar,</t>
  </si>
  <si>
    <t xml:space="preserve">N-1 </t>
  </si>
  <si>
    <t>Nagpal</t>
  </si>
  <si>
    <t xml:space="preserve">G.K. </t>
  </si>
  <si>
    <t>17-B, Pawan Place,
Tika Ram Mandir,</t>
  </si>
  <si>
    <t xml:space="preserve">N-2 </t>
  </si>
  <si>
    <t xml:space="preserve">Narain </t>
  </si>
  <si>
    <t xml:space="preserve">Mool </t>
  </si>
  <si>
    <t>Izzat Nagar Railway Hospital,</t>
  </si>
  <si>
    <t>Bereilly</t>
  </si>
  <si>
    <t>N-3</t>
  </si>
  <si>
    <t xml:space="preserve">Nath </t>
  </si>
  <si>
    <t xml:space="preserve">Kailash </t>
  </si>
  <si>
    <t>Insitute Of Ophthalmology,
A.M.U.,</t>
  </si>
  <si>
    <t>N-4</t>
  </si>
  <si>
    <t>Nath</t>
  </si>
  <si>
    <t xml:space="preserve">Nalini </t>
  </si>
  <si>
    <t>Birla Tower,
Godolia,
</t>
  </si>
  <si>
    <t xml:space="preserve">N-5 </t>
  </si>
  <si>
    <t>F-4/6, Paper Mill Colony,</t>
  </si>
  <si>
    <t xml:space="preserve">0522-2330873, 2385873   </t>
  </si>
  <si>
    <t xml:space="preserve">N-6 </t>
  </si>
  <si>
    <t xml:space="preserve">Nema </t>
  </si>
  <si>
    <t xml:space="preserve">H.V. </t>
  </si>
  <si>
    <t>Indore</t>
  </si>
  <si>
    <t>N-7</t>
  </si>
  <si>
    <t xml:space="preserve">Shree </t>
  </si>
  <si>
    <t>Eye Specialist,
Mainpuri Road, Opp. Church,</t>
  </si>
  <si>
    <t>N-8</t>
  </si>
  <si>
    <t xml:space="preserve">Nititn </t>
  </si>
  <si>
    <t>3, Medical Enclave,
B.H.U.,</t>
  </si>
  <si>
    <t>N-9</t>
  </si>
  <si>
    <t xml:space="preserve">Nagpal </t>
  </si>
  <si>
    <t xml:space="preserve">D.P. </t>
  </si>
  <si>
    <t>B-17 Krishna Complex Indira Nagar</t>
  </si>
  <si>
    <t>N-10</t>
  </si>
  <si>
    <t xml:space="preserve">Dharmendra </t>
  </si>
  <si>
    <t>Geeta Eye Hospital,
Sirsa Ganj,</t>
  </si>
  <si>
    <t>9412065185, 9758010040</t>
  </si>
  <si>
    <t>N-11</t>
  </si>
  <si>
    <t>Nighoskar</t>
  </si>
  <si>
    <t xml:space="preserve">V.V. </t>
  </si>
  <si>
    <t>K-18/48, Datta Mandir,
Brahmaghat,</t>
  </si>
  <si>
    <t xml:space="preserve">N-12 </t>
  </si>
  <si>
    <t xml:space="preserve">Nagar </t>
  </si>
  <si>
    <t>C-91, Pocket - B,
Mayur Vihar Phase -II,</t>
  </si>
  <si>
    <t>N-13</t>
  </si>
  <si>
    <t xml:space="preserve"> Nirvan </t>
  </si>
  <si>
    <t>A.S.</t>
  </si>
  <si>
    <t>Bye Pass Road,</t>
  </si>
  <si>
    <t xml:space="preserve">Firozabad </t>
  </si>
  <si>
    <t>283203
</t>
  </si>
  <si>
    <t xml:space="preserve">N-14 </t>
  </si>
  <si>
    <t>Nagvi</t>
  </si>
  <si>
    <t xml:space="preserve">S.M.M. </t>
  </si>
  <si>
    <t>State Institute Of Ophthalmology,
M.D.Eye Hospital</t>
  </si>
  <si>
    <t xml:space="preserve">N-15 </t>
  </si>
  <si>
    <t xml:space="preserve">Rajneesh </t>
  </si>
  <si>
    <t>S/o Raman Nath
C-7/39, Sita Ram Bhawan
Lahura Bir,</t>
  </si>
  <si>
    <t>N – 16</t>
  </si>
  <si>
    <t xml:space="preserve">Neelesh </t>
  </si>
  <si>
    <t>S/o Sri Harendra Mittal,
Basdeo Bhawan Opp. Sri Ram Dharma Shala 
Raghubirpuri,</t>
  </si>
  <si>
    <t>N – 17</t>
  </si>
  <si>
    <t xml:space="preserve">Neha </t>
  </si>
  <si>
    <t xml:space="preserve">D/o Dr. Sandeep Mittal,
125, E. K. Road </t>
  </si>
  <si>
    <t>N – 18</t>
  </si>
  <si>
    <t>S/o Dr. S. C. Agarwal,
269, Purana Quila,</t>
  </si>
  <si>
    <t>N – 19</t>
  </si>
  <si>
    <t xml:space="preserve">Nida </t>
  </si>
  <si>
    <t>Usmani</t>
  </si>
  <si>
    <t>D/o Sri Qqmrul Islam,
A – 647, Indira Nagar,</t>
  </si>
  <si>
    <t>N – 20</t>
  </si>
  <si>
    <t xml:space="preserve">Niranjan </t>
  </si>
  <si>
    <t xml:space="preserve">Sankatmochan Netralaya, B – 36/4, A – Kha, Sankatmochan, </t>
  </si>
  <si>
    <t>N - 21</t>
  </si>
  <si>
    <t>NATH</t>
  </si>
  <si>
    <t xml:space="preserve">TIRUPATI </t>
  </si>
  <si>
    <t>D-29, Pratap Nagar, Jaipur House</t>
  </si>
  <si>
    <t>AGRA</t>
  </si>
  <si>
    <t>O-1</t>
  </si>
  <si>
    <t xml:space="preserve">Ojha </t>
  </si>
  <si>
    <t>R.K. Netralaya 1338/47A, 
Gokul Nagar, Mehmoorganj,</t>
  </si>
  <si>
    <t>9935345465
</t>
  </si>
  <si>
    <t>O-2</t>
  </si>
  <si>
    <t xml:space="preserve">Om </t>
  </si>
  <si>
    <t>Prakash</t>
  </si>
  <si>
    <t>House No - 492 Sector 15 - A,</t>
  </si>
  <si>
    <t>Faridabad</t>
  </si>
  <si>
    <t>O-3</t>
  </si>
  <si>
    <t>424/2, C.P. Mission,</t>
  </si>
  <si>
    <t>O-4</t>
  </si>
  <si>
    <t>Onkar</t>
  </si>
  <si>
    <t>Abhishek</t>
  </si>
  <si>
    <t>C/o Shri OPL Das, Flat No. 202Mantrabhartiya Aptt. Rukunura Bely Road</t>
  </si>
  <si>
    <t>Patna</t>
  </si>
  <si>
    <t>P-1</t>
  </si>
  <si>
    <t xml:space="preserve">Pandey </t>
  </si>
  <si>
    <t xml:space="preserve">Ajit </t>
  </si>
  <si>
    <t>Eye Department,
District Hospital,</t>
  </si>
  <si>
    <t>Gorakhpur.</t>
  </si>
  <si>
    <t>P-2</t>
  </si>
  <si>
    <t xml:space="preserve">D.J. </t>
  </si>
  <si>
    <t xml:space="preserve">Mutu-shree 71, Dev Nagar
Bye-pass Road, </t>
  </si>
  <si>
    <t>282005.
</t>
  </si>
  <si>
    <t>P-4</t>
  </si>
  <si>
    <t xml:space="preserve"> Pathak </t>
  </si>
  <si>
    <t>S.D.</t>
  </si>
  <si>
    <t>B-30/74, Ram Nivas Nagawa,</t>
  </si>
  <si>
    <t xml:space="preserve">P-5 </t>
  </si>
  <si>
    <t>Prasad</t>
  </si>
  <si>
    <t xml:space="preserve">V.N. </t>
  </si>
  <si>
    <t>184, Bai Ka Bagh,</t>
  </si>
  <si>
    <t xml:space="preserve">P-6 </t>
  </si>
  <si>
    <t>Pratap</t>
  </si>
  <si>
    <t xml:space="preserve">V.B. </t>
  </si>
  <si>
    <t>Deptt Of Ophthalmology,
K.G. Medical College,
Lucknow (U.P.) / 2/58 vishal Khand Gomti Nagar</t>
  </si>
  <si>
    <t>P-7</t>
  </si>
  <si>
    <t>P.P. Eye Hospital,
Civil Lines,</t>
  </si>
  <si>
    <t xml:space="preserve">P-8 </t>
  </si>
  <si>
    <t>Patwan</t>
  </si>
  <si>
    <t xml:space="preserve">Shallendra Kumar </t>
  </si>
  <si>
    <t>102-B, Sector-A,
Shahpura,</t>
  </si>
  <si>
    <t xml:space="preserve">P-9 </t>
  </si>
  <si>
    <t>33, P.G. Hospital,
M.L.B. Medical College,</t>
  </si>
  <si>
    <t>P-10</t>
  </si>
  <si>
    <t xml:space="preserve">Goverment Hospital,
Sector - 30, Noida </t>
  </si>
  <si>
    <t>P-11</t>
  </si>
  <si>
    <t xml:space="preserve"> Parmar</t>
  </si>
  <si>
    <t>D.S.</t>
  </si>
  <si>
    <t>Kusum Bhawan, Mahalla – Agra</t>
  </si>
  <si>
    <t xml:space="preserve">PANNA </t>
  </si>
  <si>
    <t xml:space="preserve">P-12 </t>
  </si>
  <si>
    <t xml:space="preserve">Ved </t>
  </si>
  <si>
    <t>96, Jawahar Ganj,
Hapur</t>
  </si>
  <si>
    <t xml:space="preserve">P-13 </t>
  </si>
  <si>
    <t xml:space="preserve">Pouriyal </t>
  </si>
  <si>
    <t xml:space="preserve">D.N. </t>
  </si>
  <si>
    <t>Eye Surgeon B.D. Pandey,
District Hospital,</t>
  </si>
  <si>
    <t>P-14</t>
  </si>
  <si>
    <t xml:space="preserve">Paul </t>
  </si>
  <si>
    <t xml:space="preserve"> Expired</t>
  </si>
  <si>
    <t>P-15</t>
  </si>
  <si>
    <t xml:space="preserve">Mohan Singh Smarak,
Eye Hospital, </t>
  </si>
  <si>
    <t>Raibareli</t>
  </si>
  <si>
    <t xml:space="preserve">P-16 </t>
  </si>
  <si>
    <t xml:space="preserve">Paliwal </t>
  </si>
  <si>
    <t>J-19, Janakpuri,</t>
  </si>
  <si>
    <t xml:space="preserve">P-17 </t>
  </si>
  <si>
    <t xml:space="preserve">Prasad </t>
  </si>
  <si>
    <t xml:space="preserve">Vandana </t>
  </si>
  <si>
    <t xml:space="preserve">Quarter No. E-213, Sector-2, H.E.C. Campus, Dhurwa </t>
  </si>
  <si>
    <t>Ranchi</t>
  </si>
  <si>
    <t xml:space="preserve">P-18 </t>
  </si>
  <si>
    <t xml:space="preserve">Purwar </t>
  </si>
  <si>
    <t>Jeevan Jyoti Nursing Home,
Near Lakshxmi Talkies,
Railway Rd.,</t>
  </si>
  <si>
    <t xml:space="preserve">Farrukhabad, </t>
  </si>
  <si>
    <t xml:space="preserve">P-19 </t>
  </si>
  <si>
    <t>Esi Hospital,
Pandu Nagar,</t>
  </si>
  <si>
    <t>P-20</t>
  </si>
  <si>
    <t xml:space="preserve">Pandita </t>
  </si>
  <si>
    <t>New F-2, Jodhpur Colony,
B.H.U.,</t>
  </si>
  <si>
    <t xml:space="preserve">P-21 </t>
  </si>
  <si>
    <t>Vill Khabratpur,
P.O. Mithuara,</t>
  </si>
  <si>
    <t>P-22</t>
  </si>
  <si>
    <t xml:space="preserve">Shyama </t>
  </si>
  <si>
    <t xml:space="preserve">Deptt Of Ophthalmology,
Institute Of Medical Science,
B.H.U. </t>
  </si>
  <si>
    <t xml:space="preserve">P-23 </t>
  </si>
  <si>
    <t xml:space="preserve">Puri </t>
  </si>
  <si>
    <t>101 Lalkuan Apartment 61-A Guru Govind Singh Marg, Lalkuan</t>
  </si>
  <si>
    <t>P-24</t>
  </si>
  <si>
    <t>Suit No. 5/5-11 Officer,
Hostel Civil Lines,</t>
  </si>
  <si>
    <t>P-25</t>
  </si>
  <si>
    <t>Patel</t>
  </si>
  <si>
    <t xml:space="preserve">Lalji </t>
  </si>
  <si>
    <t>C/O. Sri Ram Asrey Varma,
Tanda,</t>
  </si>
  <si>
    <t>Ambedjar Nagar</t>
  </si>
  <si>
    <t xml:space="preserve">P-26  </t>
  </si>
  <si>
    <t xml:space="preserve">Pandey  </t>
  </si>
  <si>
    <t xml:space="preserve">Yogesh Chandra </t>
  </si>
  <si>
    <t xml:space="preserve">24, Panchsheel Colony, 
Civil Lines, </t>
  </si>
  <si>
    <t xml:space="preserve">P-27  </t>
  </si>
  <si>
    <t xml:space="preserve">Pant </t>
  </si>
  <si>
    <t xml:space="preserve">Rakesh Kumar </t>
  </si>
  <si>
    <t>B-303, Alakanda Appartment,
Rajapur Road,</t>
  </si>
  <si>
    <t xml:space="preserve">P-28  </t>
  </si>
  <si>
    <t xml:space="preserve">Siddharth </t>
  </si>
  <si>
    <t xml:space="preserve">P-29  </t>
  </si>
  <si>
    <t xml:space="preserve">Lalta  </t>
  </si>
  <si>
    <t>Village Mawai Alampur,
Po. Harbans Ganj,</t>
  </si>
  <si>
    <t xml:space="preserve">Rai Bareilly </t>
  </si>
  <si>
    <t xml:space="preserve">P-30 </t>
  </si>
  <si>
    <t xml:space="preserve">Parvez </t>
  </si>
  <si>
    <t xml:space="preserve">Mohd Arif </t>
  </si>
  <si>
    <t xml:space="preserve">A.M.U. Institute Of Opthelmology, </t>
  </si>
  <si>
    <t xml:space="preserve">P-31 </t>
  </si>
  <si>
    <t xml:space="preserve">Rama Nath  </t>
  </si>
  <si>
    <t>C/O Sri Vikram Aditya Pandey, Raja Pratap Bahadur Park, Opp. District Hospital</t>
  </si>
  <si>
    <t xml:space="preserve">P-32 </t>
  </si>
  <si>
    <t xml:space="preserve">Radhey Govind </t>
  </si>
  <si>
    <t>S/O Sri S.N. Kumar,
District Hospital,</t>
  </si>
  <si>
    <t>Hamirpur</t>
  </si>
  <si>
    <t xml:space="preserve">P-33 </t>
  </si>
  <si>
    <t xml:space="preserve">Rajendra  </t>
  </si>
  <si>
    <t>95/17 L Sarvodaya Nagar,
Allapur</t>
  </si>
  <si>
    <t xml:space="preserve">P-34  </t>
  </si>
  <si>
    <t xml:space="preserve">Prakash  </t>
  </si>
  <si>
    <t xml:space="preserve">Gunjan </t>
  </si>
  <si>
    <t>B – 2/22, Kamla Nagar</t>
  </si>
  <si>
    <t>P – 35</t>
  </si>
  <si>
    <t>Mittal Nee Kanodia</t>
  </si>
  <si>
    <t>1/14,Vivek Khand
Gomtinagar</t>
  </si>
  <si>
    <t>P – 36</t>
  </si>
  <si>
    <t xml:space="preserve">Sobi </t>
  </si>
  <si>
    <t>Navdrishti Eye Care Centre,
8/218, Arya Nagar,</t>
  </si>
  <si>
    <t xml:space="preserve">0512-2214950, 2255662, </t>
  </si>
  <si>
    <t>P – 37</t>
  </si>
  <si>
    <t xml:space="preserve">Pratibha </t>
  </si>
  <si>
    <t xml:space="preserve">D/o Dr. Bipin Chand Singhal,
1/68 Daresi No – 2 </t>
  </si>
  <si>
    <t>P – 38</t>
  </si>
  <si>
    <t>Pachauri</t>
  </si>
  <si>
    <t xml:space="preserve">S/o Sri. G. D. Pachauri,
215, Manas Nagar Shahganj, </t>
  </si>
  <si>
    <t>281344, 2113441, 2113221</t>
  </si>
  <si>
    <t>P – 39</t>
  </si>
  <si>
    <t xml:space="preserve">Nishi </t>
  </si>
  <si>
    <t xml:space="preserve">W/o Dr. Ashok Pachauri,
215, Manas Nagar Shahganj, </t>
  </si>
  <si>
    <t>P – 40</t>
  </si>
  <si>
    <t xml:space="preserve">Priyanka </t>
  </si>
  <si>
    <t>C/o Sri Mahesh Chandra Sharma, 30/128, Near Kidwai Park Road, Raja Mandi</t>
  </si>
  <si>
    <t>P – 41</t>
  </si>
  <si>
    <t xml:space="preserve">Kshama </t>
  </si>
  <si>
    <t>M.D. Eye Hospital, Dr Katju Road</t>
  </si>
  <si>
    <t>P – 42</t>
  </si>
  <si>
    <t xml:space="preserve">S/o Sri Ram Narain Lal,
Assistant Professor, Deptt. Of  Ophthalmology, K. G. Medical University, </t>
  </si>
  <si>
    <t>P – 43</t>
  </si>
  <si>
    <t xml:space="preserve">Preeti  </t>
  </si>
  <si>
    <t xml:space="preserve">B-1/10, Vineet Khand
Gomti Nagar, </t>
  </si>
  <si>
    <t>9415414154
</t>
  </si>
  <si>
    <t>P – 44</t>
  </si>
  <si>
    <t xml:space="preserve">Parul </t>
  </si>
  <si>
    <t xml:space="preserve">Department of Ophthalmology,
G.S.V.M. Medical College, </t>
  </si>
  <si>
    <t>9935145603, 9675555580</t>
  </si>
  <si>
    <t>P – 45</t>
  </si>
  <si>
    <t xml:space="preserve">Pushparaj </t>
  </si>
  <si>
    <t>S/o Sri Awad Lal Singh,
2/10, Viswas Khand, Gomti Nagar,</t>
  </si>
  <si>
    <t>P – 46</t>
  </si>
  <si>
    <t>Ahmad Siddiqui</t>
  </si>
  <si>
    <t>S/o Naseeruddin,
2006, Napier Town Behind Hotel Anand,
</t>
  </si>
  <si>
    <t xml:space="preserve">Jabalpur </t>
  </si>
  <si>
    <t>482001.
</t>
  </si>
  <si>
    <t>0761- 2622108
</t>
  </si>
  <si>
    <t xml:space="preserve">P – 47 </t>
  </si>
  <si>
    <t xml:space="preserve">W/o Dr. Shivam Kansal, 
Post Graduate Girl’s Hostel
L.L.R.M. Medical College </t>
  </si>
  <si>
    <t>9412335035
</t>
  </si>
  <si>
    <t>P – 48</t>
  </si>
  <si>
    <t>Khanna</t>
  </si>
  <si>
    <t xml:space="preserve">D/o Dr. Vishnu Chandra Khanna,
19, Shah Colony, </t>
  </si>
  <si>
    <t>242001
</t>
  </si>
  <si>
    <t>05842- 226919</t>
  </si>
  <si>
    <t>P – 49</t>
  </si>
  <si>
    <t xml:space="preserve">Pushpendra </t>
  </si>
  <si>
    <t>Kumar Gupta</t>
  </si>
  <si>
    <t>S/o Sri A. K. Gupta,
Near Old Police Station Niwari,</t>
  </si>
  <si>
    <t>Tikamgarh</t>
  </si>
  <si>
    <t>472442.
</t>
  </si>
  <si>
    <t>07690- 232559</t>
  </si>
  <si>
    <t>P – 50</t>
  </si>
  <si>
    <t xml:space="preserve">Prateek </t>
  </si>
  <si>
    <t>Gujar</t>
  </si>
  <si>
    <t>S/o Mr. Sri Kant Gujar,
35, Vivekanand Nagar University Road,
Thatipur</t>
  </si>
  <si>
    <t xml:space="preserve">Gwalior </t>
  </si>
  <si>
    <t>P – 51</t>
  </si>
  <si>
    <t xml:space="preserve">Tarun Kr. </t>
  </si>
  <si>
    <t>M 7/9, Anand Vihar Colony,
Bhikharipur, Po-DLW</t>
  </si>
  <si>
    <t>P – 52</t>
  </si>
  <si>
    <t>Panwav</t>
  </si>
  <si>
    <t>222/4, Jagriti Vihar,</t>
  </si>
  <si>
    <t>P – 53</t>
  </si>
  <si>
    <t xml:space="preserve">Room No. 50, Private ward, Sitapur
Eye Hospital, </t>
  </si>
  <si>
    <t>261001.
</t>
  </si>
  <si>
    <t xml:space="preserve">P – 54 </t>
  </si>
  <si>
    <t xml:space="preserve">Sukant </t>
  </si>
  <si>
    <t>8/218, Nau dristhi, Arya Nagar</t>
  </si>
  <si>
    <t>0512 – 2547777 
</t>
  </si>
  <si>
    <t>P – 55</t>
  </si>
  <si>
    <t xml:space="preserve">Rajendra </t>
  </si>
  <si>
    <t>Banglow No. 51, Kauwa Bag Rly. Colony</t>
  </si>
  <si>
    <t>P – 56</t>
  </si>
  <si>
    <t>c/o Dr. Sanjeev Jetli
110/6 Site No. 1, Kidwai Nagar</t>
  </si>
  <si>
    <t>208014
</t>
  </si>
  <si>
    <t>9621588433
</t>
  </si>
  <si>
    <t>P – 57</t>
  </si>
  <si>
    <t xml:space="preserve">Pradeep Kumar </t>
  </si>
  <si>
    <t xml:space="preserve">Room No. 19, Old P.G. Hostel, 
B.R.D. Medical College, </t>
  </si>
  <si>
    <t>Gorakhpur
</t>
  </si>
  <si>
    <t>P – 58</t>
  </si>
  <si>
    <t xml:space="preserve">Diksha </t>
  </si>
  <si>
    <t xml:space="preserve">Plot No. 4, Gandhi Nagar Colony (Nariya) 
Sunderpur, </t>
  </si>
  <si>
    <t>P-59</t>
  </si>
  <si>
    <t xml:space="preserve">Amit Kumar </t>
  </si>
  <si>
    <t xml:space="preserve">Room No. 50, Old PG Hostel, 
BRD Medical College, </t>
  </si>
  <si>
    <t>273001
</t>
  </si>
  <si>
    <t>P – 60</t>
  </si>
  <si>
    <t>Paweria</t>
  </si>
  <si>
    <t xml:space="preserve">C/O Mrs. Seema,
705/6, Jagriti Vihar, </t>
  </si>
  <si>
    <t>P - 61</t>
  </si>
  <si>
    <t>Parihar</t>
  </si>
  <si>
    <t>Brigadier Jitendra Kumar</t>
  </si>
  <si>
    <t>S/o Keshav Singh Parihar, Deptt. Of Ophthalmology, Army Hospital</t>
  </si>
  <si>
    <t>P-62</t>
  </si>
  <si>
    <t>Kaushal Kr.</t>
  </si>
  <si>
    <t>S/o Shri Manik Chandra Pandey, 997, Old Katra</t>
  </si>
  <si>
    <t>P-63</t>
  </si>
  <si>
    <t>Laxmi</t>
  </si>
  <si>
    <t>Vill. Khara Kha, Jharakhar Rath</t>
  </si>
  <si>
    <t xml:space="preserve">R-1 </t>
  </si>
  <si>
    <t xml:space="preserve">Rai  </t>
  </si>
  <si>
    <t>C.</t>
  </si>
  <si>
    <t xml:space="preserve">336I BHATIA VIHAR COLONY REJENDRA WEST ,GORKHANATH </t>
  </si>
  <si>
    <t>GORAKHPUR</t>
  </si>
  <si>
    <t xml:space="preserve">R-2 </t>
  </si>
  <si>
    <t>Associate Professor, Muzzaffarnagar Medical College, Beghrajpur</t>
  </si>
  <si>
    <t xml:space="preserve">R-3  </t>
  </si>
  <si>
    <t xml:space="preserve">Ram  </t>
  </si>
  <si>
    <t>Senior Eye Surgeon,
District Hospital,</t>
  </si>
  <si>
    <t xml:space="preserve">R-4 </t>
  </si>
  <si>
    <t xml:space="preserve">Ramputty </t>
  </si>
  <si>
    <t>Department Of Ophthalmology,
Institute Of Med. Sci., B.H.U.,</t>
  </si>
  <si>
    <t xml:space="preserve">R-5 </t>
  </si>
  <si>
    <t xml:space="preserve">Rani  </t>
  </si>
  <si>
    <t xml:space="preserve">Sudha </t>
  </si>
  <si>
    <t xml:space="preserve">R-6  </t>
  </si>
  <si>
    <t>135, Vibhav Nagar,
Mayur Hostel,</t>
  </si>
  <si>
    <t xml:space="preserve">R-7 </t>
  </si>
  <si>
    <t xml:space="preserve">Rohatgi  </t>
  </si>
  <si>
    <t>J.L.R.M. Eye Hospital Campus, Sarvodaya Nagar,</t>
  </si>
  <si>
    <t xml:space="preserve">R-8 </t>
  </si>
  <si>
    <t>430, A.P. Colony,</t>
  </si>
  <si>
    <t>Gaya</t>
  </si>
  <si>
    <t xml:space="preserve">R-9 </t>
  </si>
  <si>
    <t xml:space="preserve">Shobha </t>
  </si>
  <si>
    <t>Mobile Unit, Deptt. Of Ophth., M.L.B. Medical College,</t>
  </si>
  <si>
    <t xml:space="preserve">R-10 </t>
  </si>
  <si>
    <t xml:space="preserve">Rakholia </t>
  </si>
  <si>
    <t xml:space="preserve">Taradatt </t>
  </si>
  <si>
    <t>Village Dewal, Chour,
P.O. Kaladhunji</t>
  </si>
  <si>
    <t xml:space="preserve">R-11 </t>
  </si>
  <si>
    <t xml:space="preserve">Rao </t>
  </si>
  <si>
    <t xml:space="preserve">B.M. </t>
  </si>
  <si>
    <t>Department Of Opthalmology,
B.R.D. Medical College,</t>
  </si>
  <si>
    <t xml:space="preserve">R-12 </t>
  </si>
  <si>
    <t xml:space="preserve">Rai </t>
  </si>
  <si>
    <t xml:space="preserve">Distt. Hospital </t>
  </si>
  <si>
    <t>Sahjahanpur</t>
  </si>
  <si>
    <t xml:space="preserve">R-13  </t>
  </si>
  <si>
    <t xml:space="preserve">Rastogi </t>
  </si>
  <si>
    <t>118/374-A, Kaushalpuri,</t>
  </si>
  <si>
    <t>208012 
</t>
  </si>
  <si>
    <t>9935047337
</t>
  </si>
  <si>
    <t xml:space="preserve">R-14 </t>
  </si>
  <si>
    <t xml:space="preserve">Surendra </t>
  </si>
  <si>
    <t xml:space="preserve">R-15 </t>
  </si>
  <si>
    <t xml:space="preserve">Raizada  </t>
  </si>
  <si>
    <t>D-103 Shashtri Nagar,</t>
  </si>
  <si>
    <t xml:space="preserve">R-16 </t>
  </si>
  <si>
    <t>Opp. Ssbl Inter College,
Gorakhpur Road,</t>
  </si>
  <si>
    <t>274001 
</t>
  </si>
  <si>
    <t xml:space="preserve">R-17  </t>
  </si>
  <si>
    <t xml:space="preserve">Vishwa Nath  </t>
  </si>
  <si>
    <t>Dr. V. N Rai D-17 Redreat Apartment, 28 I.P. Extension Patpurganj</t>
  </si>
  <si>
    <t xml:space="preserve">R-18 </t>
  </si>
  <si>
    <t xml:space="preserve">Ram </t>
  </si>
  <si>
    <t xml:space="preserve">Binai </t>
  </si>
  <si>
    <t xml:space="preserve">Mahabir Puram Industrial Area, Opp. Springer Public School, Hostel </t>
  </si>
  <si>
    <t xml:space="preserve">R-19  </t>
  </si>
  <si>
    <t xml:space="preserve">Rizvi </t>
  </si>
  <si>
    <t xml:space="preserve">Syed Ali Raza </t>
  </si>
  <si>
    <t xml:space="preserve">31, Aliq Apartment, Shamson Market, </t>
  </si>
  <si>
    <t xml:space="preserve">R-20 </t>
  </si>
  <si>
    <t xml:space="preserve">Ritu  </t>
  </si>
  <si>
    <t>C/O Dr. V.P. Gupta,
B-41 Pandara Road,</t>
  </si>
  <si>
    <t xml:space="preserve">R-21  </t>
  </si>
  <si>
    <t xml:space="preserve">Babu  </t>
  </si>
  <si>
    <t>A/14 Doctor's Colony,
Pandeypur</t>
  </si>
  <si>
    <t xml:space="preserve">R-22 </t>
  </si>
  <si>
    <t xml:space="preserve">Kailash  </t>
  </si>
  <si>
    <t>S -25/221-8 A-P-1 
Vishnu Nagar,Sarsauli,</t>
  </si>
  <si>
    <t>221002
</t>
  </si>
  <si>
    <t>9389031339,9415450067
</t>
  </si>
  <si>
    <t xml:space="preserve">R-23 </t>
  </si>
  <si>
    <t xml:space="preserve">Raj </t>
  </si>
  <si>
    <t>C/O Dr. S.K. Raj Court Road,</t>
  </si>
  <si>
    <t xml:space="preserve">R-24 </t>
  </si>
  <si>
    <t>S/o N.C. Rastogi
54-B,Laxman Puri Colony
Indira nagar,</t>
  </si>
  <si>
    <t>R – 25</t>
  </si>
  <si>
    <t xml:space="preserve">Rubie </t>
  </si>
  <si>
    <t>804 Dilkash Apartment, River Bank Colony</t>
  </si>
  <si>
    <t>R – 26</t>
  </si>
  <si>
    <t xml:space="preserve">Ruchi </t>
  </si>
  <si>
    <t>Siloiya</t>
  </si>
  <si>
    <t xml:space="preserve">W/o Dr. Sanjay Verma 
C/o Munna Lal 347 / 39, Old Tikatganj, Bairagi Tola </t>
  </si>
  <si>
    <t>R – 27</t>
  </si>
  <si>
    <t>D/o Mahesh Chandra Gupta,
292, Baghambari, Housing Scheme Bhardwajpuram (Allapur)</t>
  </si>
  <si>
    <t>R – 28</t>
  </si>
  <si>
    <t xml:space="preserve">Rishab </t>
  </si>
  <si>
    <t>Chand</t>
  </si>
  <si>
    <t>S/o N. D. Lalwani 
A – 12, New Raja Mandi Colony,</t>
  </si>
  <si>
    <t>282002
</t>
  </si>
  <si>
    <t>9412588523, 9891147248
</t>
  </si>
  <si>
    <t>R – 29</t>
  </si>
  <si>
    <t xml:space="preserve">Rupali </t>
  </si>
  <si>
    <t>Department of Ophthalmology
S. N. Medical College,</t>
  </si>
  <si>
    <t>R – 30</t>
  </si>
  <si>
    <t xml:space="preserve">Reddy Setigadda   </t>
  </si>
  <si>
    <t xml:space="preserve">Vijaya Bhaskar </t>
  </si>
  <si>
    <t>S/o Siva Reddy Setigadda  
Gurdanpadee Post, Via Gajullapalle,
Ruadadda Talnk Sirivel Mandal,</t>
  </si>
  <si>
    <t>Kurnool</t>
  </si>
  <si>
    <t>08514232709
</t>
  </si>
  <si>
    <t>R – 31</t>
  </si>
  <si>
    <t>Srivastava</t>
  </si>
  <si>
    <t xml:space="preserve">D/o Mr. R. N. Lal, Room no. 56, Kasturba Girl’s Hostel,
BHU </t>
  </si>
  <si>
    <t>R – 32</t>
  </si>
  <si>
    <t xml:space="preserve">Reenam </t>
  </si>
  <si>
    <t>W/o Dr. Saurabh Chaudhary 
I Care Eye Hospital, E-3A,
Sector – 26,</t>
  </si>
  <si>
    <t>9810529522
</t>
  </si>
  <si>
    <t>R – 33</t>
  </si>
  <si>
    <t xml:space="preserve">D/o Dr. Onkar Nath Singh,
20, Arun Niswas Sankat Mochan Colony,
Lanka, </t>
  </si>
  <si>
    <t>R – 34</t>
  </si>
  <si>
    <t xml:space="preserve">Rakhi </t>
  </si>
  <si>
    <t>Kusumesh</t>
  </si>
  <si>
    <t>D/o Sri. R. R. Prasad,
1B/21, Krishna Kunj, Baghambari Gaddi, Allapur</t>
  </si>
  <si>
    <t>211006
</t>
  </si>
  <si>
    <t>R – 35</t>
  </si>
  <si>
    <t xml:space="preserve">Rahul </t>
  </si>
  <si>
    <t>Shah</t>
  </si>
  <si>
    <t>S/o Dr. R. Shah,
Doctor’s Flat No.-1, E.S.I,
Dispensary Shakti Nagar,</t>
  </si>
  <si>
    <t>R – 36</t>
  </si>
  <si>
    <t xml:space="preserve">Navendu </t>
  </si>
  <si>
    <t xml:space="preserve">Dr. Vinod Rai,
Opp. S.S.B.L Inter College
Gorakhpur Road, Deoria U.P / Department ophthalmology, CSMMU, </t>
  </si>
  <si>
    <t>9454029577
</t>
  </si>
  <si>
    <t>R – 37</t>
  </si>
  <si>
    <t>Rastogi</t>
  </si>
  <si>
    <t xml:space="preserve">Ramit Ashok Kr. </t>
  </si>
  <si>
    <t xml:space="preserve">82-83, Chandganj Garden 
Aliganj, </t>
  </si>
  <si>
    <t>9415111588
</t>
  </si>
  <si>
    <t>R – 38</t>
  </si>
  <si>
    <t>Ratnam</t>
  </si>
  <si>
    <t xml:space="preserve">B – 1/7 Sector D – 1 LDA,
Colony Kanpur Road </t>
  </si>
  <si>
    <t>9758333414
</t>
  </si>
  <si>
    <t>R- 39</t>
  </si>
  <si>
    <t>Raj</t>
  </si>
  <si>
    <t xml:space="preserve">Shailly </t>
  </si>
  <si>
    <t xml:space="preserve">Room No. 35, P.G.s Girls Hostel GSVM Medical College, </t>
  </si>
  <si>
    <t>R – 40</t>
  </si>
  <si>
    <t>Ranjan</t>
  </si>
  <si>
    <t xml:space="preserve">Prabhat </t>
  </si>
  <si>
    <t xml:space="preserve">S/o Shri Om Prakash Rai
M/A – L-75 Diesel S”hed Marg, Alambagh, </t>
  </si>
  <si>
    <t>9956589746
</t>
  </si>
  <si>
    <t>R-41</t>
  </si>
  <si>
    <t>Achin</t>
  </si>
  <si>
    <t>S/o Dr. Vijay Rana PG Boys Hostel, Room No. 50 SN Medical College, Agra</t>
  </si>
  <si>
    <t>RAWAT CLINIC, B-23, Mansaram Park, Uttam Nagar</t>
  </si>
  <si>
    <t>R-42</t>
  </si>
  <si>
    <t>Rahman</t>
  </si>
  <si>
    <t>Amit Ausaf</t>
  </si>
  <si>
    <t>S/o Ausaf Ur Rahman Deptt. Of Ophthalmology Era's Medical College,</t>
  </si>
  <si>
    <t>R-43</t>
  </si>
  <si>
    <t>Ratnesh</t>
  </si>
  <si>
    <t>S/o Manoranjan Prasad Singh, Room No. 117 P.G. Boys Hostel, GSVM Medical College</t>
  </si>
  <si>
    <t xml:space="preserve">S-1 </t>
  </si>
  <si>
    <t xml:space="preserve">Sachan  </t>
  </si>
  <si>
    <t>Department Of Ophthalmology,
Gsvm. Medical College,</t>
  </si>
  <si>
    <t>9415075170
</t>
  </si>
  <si>
    <t>S-2</t>
  </si>
  <si>
    <t xml:space="preserve">Sarabhai  </t>
  </si>
  <si>
    <t xml:space="preserve">K.P. </t>
  </si>
  <si>
    <t xml:space="preserve">9839276588, </t>
  </si>
  <si>
    <t>0551-2500267</t>
  </si>
  <si>
    <t xml:space="preserve">S-3 </t>
  </si>
  <si>
    <t xml:space="preserve">Saxena </t>
  </si>
  <si>
    <t>79/1, Bans Mandi,
</t>
  </si>
  <si>
    <t xml:space="preserve">S-4 </t>
  </si>
  <si>
    <t>Gandhi Nagar Golghar,</t>
  </si>
  <si>
    <t xml:space="preserve">S-5 </t>
  </si>
  <si>
    <t xml:space="preserve">Saxena  </t>
  </si>
  <si>
    <t xml:space="preserve">R.B. </t>
  </si>
  <si>
    <t>69, C.O.D. Colony,</t>
  </si>
  <si>
    <t xml:space="preserve">S-6 </t>
  </si>
  <si>
    <t>C-19, River Bank Colony,</t>
  </si>
  <si>
    <t xml:space="preserve">S-7 </t>
  </si>
  <si>
    <t xml:space="preserve"> Saxena </t>
  </si>
  <si>
    <t>R.K.</t>
  </si>
  <si>
    <t xml:space="preserve">Ophthalmic Department,
District Hospital, </t>
  </si>
  <si>
    <t xml:space="preserve">S-8 </t>
  </si>
  <si>
    <t xml:space="preserve">Sharma </t>
  </si>
  <si>
    <t xml:space="preserve">B.D. </t>
  </si>
  <si>
    <t>Department Of Ophthalmology,
S.N. Medical College,</t>
  </si>
  <si>
    <t xml:space="preserve">S-9 </t>
  </si>
  <si>
    <t>106/239, Gandhi Nagar,</t>
  </si>
  <si>
    <t xml:space="preserve">S-10  </t>
  </si>
  <si>
    <t xml:space="preserve">Srivastava </t>
  </si>
  <si>
    <t xml:space="preserve">Gorakhpur. </t>
  </si>
  <si>
    <t xml:space="preserve">S-11 </t>
  </si>
  <si>
    <t>205, Vindhya Vasini Nagar Colony, Ardaley Bajar,</t>
  </si>
  <si>
    <t xml:space="preserve">S-12  </t>
  </si>
  <si>
    <t xml:space="preserve">Srivastava  </t>
  </si>
  <si>
    <t>7/212, Sai Leela Apartment, Swaroop Nagar</t>
  </si>
  <si>
    <t xml:space="preserve">S-13 </t>
  </si>
  <si>
    <t xml:space="preserve">Shukla </t>
  </si>
  <si>
    <t>3/19, Ramghat Road,</t>
  </si>
  <si>
    <t xml:space="preserve">S-14 </t>
  </si>
  <si>
    <t xml:space="preserve">Singh </t>
  </si>
  <si>
    <t xml:space="preserve">H.P. </t>
  </si>
  <si>
    <t xml:space="preserve">18/250-B, Shyam Lal Marg,
Taj Ganj,  </t>
  </si>
  <si>
    <t xml:space="preserve">Agra. </t>
  </si>
  <si>
    <t>0562-2527444, 2527666</t>
  </si>
  <si>
    <t>S-16</t>
  </si>
  <si>
    <t xml:space="preserve">Kamaljeet </t>
  </si>
  <si>
    <t>4/7 – A Panna Lal Road,</t>
  </si>
  <si>
    <t>S-17</t>
  </si>
  <si>
    <t xml:space="preserve">Singh  </t>
  </si>
  <si>
    <t>Department Of Ophthalmology,
Institute Of Medical Sciences, B.H.U.,</t>
  </si>
  <si>
    <t xml:space="preserve">S-18 </t>
  </si>
  <si>
    <t xml:space="preserve">R.J.K. </t>
  </si>
  <si>
    <t>Sitapur Eye Hospital,</t>
  </si>
  <si>
    <t xml:space="preserve">S-19 </t>
  </si>
  <si>
    <t>Singh Eye Hospital,
177, Araghar ,
Haridwar Road,</t>
  </si>
  <si>
    <t xml:space="preserve">S-20 </t>
  </si>
  <si>
    <t>Singh Nursing Home,
State Bank Road,</t>
  </si>
  <si>
    <t>Dhampur</t>
  </si>
  <si>
    <t xml:space="preserve">S-21 </t>
  </si>
  <si>
    <t>B – 104, Chandra Ganga Apartment 
H – 2 block Kidwai Nagar</t>
  </si>
  <si>
    <t xml:space="preserve">9415044044, </t>
  </si>
  <si>
    <t>2604434, 2666111</t>
  </si>
  <si>
    <t xml:space="preserve">S-22  </t>
  </si>
  <si>
    <t xml:space="preserve">V. </t>
  </si>
  <si>
    <t xml:space="preserve">Eye Surgeon,
Opp. Civil Hospital,
Naveen Market, Mau </t>
  </si>
  <si>
    <t xml:space="preserve">S-23 </t>
  </si>
  <si>
    <t xml:space="preserve">Sinha </t>
  </si>
  <si>
    <t>43, Civil Lines G.S. Eye Centre</t>
  </si>
  <si>
    <t xml:space="preserve">2567601, 2571075 </t>
  </si>
  <si>
    <t xml:space="preserve">S-24  </t>
  </si>
  <si>
    <t xml:space="preserve">Sood </t>
  </si>
  <si>
    <t>90, Prem Prayag Near Medical College</t>
  </si>
  <si>
    <t>2763321, 2656717</t>
  </si>
  <si>
    <t xml:space="preserve">S-26  </t>
  </si>
  <si>
    <t xml:space="preserve">Swaroop </t>
  </si>
  <si>
    <t xml:space="preserve">Dinesh </t>
  </si>
  <si>
    <t>117, Balarampur House,
Mumfordaganj,
</t>
  </si>
  <si>
    <t xml:space="preserve">S-27 </t>
  </si>
  <si>
    <t xml:space="preserve">State Institute Of Ophthalmology,
M.D. Eye Hospital, </t>
  </si>
  <si>
    <t xml:space="preserve">S-28 </t>
  </si>
  <si>
    <t xml:space="preserve">Singhal </t>
  </si>
  <si>
    <t>Prof. Of Ophthalmology,
Sitapur Eye Hospital,</t>
  </si>
  <si>
    <t xml:space="preserve">S-29 </t>
  </si>
  <si>
    <t>Eye Department,
District Hospital,
</t>
  </si>
  <si>
    <t xml:space="preserve">S-30 </t>
  </si>
  <si>
    <t xml:space="preserve">IV/406, M.L.N. Medical College, Campus </t>
  </si>
  <si>
    <t>0532-2256333</t>
  </si>
  <si>
    <t xml:space="preserve">S-31  </t>
  </si>
  <si>
    <t>Raj Eye Hospital,
Cinema Road, Dilajakpur,</t>
  </si>
  <si>
    <t xml:space="preserve">S-32 </t>
  </si>
  <si>
    <t>Village Baranpur,
P.O. S.I.C. Khudauli,</t>
  </si>
  <si>
    <t xml:space="preserve">Jaunpur </t>
  </si>
  <si>
    <t xml:space="preserve">S-33 </t>
  </si>
  <si>
    <t>Shukla Netra Chikitsalaya,
Ram Nagar, Alambagh,</t>
  </si>
  <si>
    <t>Lucknow. 
</t>
  </si>
  <si>
    <t xml:space="preserve">S-34 </t>
  </si>
  <si>
    <t>G-19, River Bank Colony,</t>
  </si>
  <si>
    <t xml:space="preserve">9415160528, </t>
  </si>
  <si>
    <t xml:space="preserve">S-35  </t>
  </si>
  <si>
    <t xml:space="preserve">Sharma  </t>
  </si>
  <si>
    <t>Eye Surgeon Ram Ghat Road</t>
  </si>
  <si>
    <t xml:space="preserve">S-36  </t>
  </si>
  <si>
    <t xml:space="preserve">Vinita </t>
  </si>
  <si>
    <t>191, Baij Nath Road,
New Hydrabad,</t>
  </si>
  <si>
    <t>S-37</t>
  </si>
  <si>
    <t xml:space="preserve">Singhal  </t>
  </si>
  <si>
    <t>C-12, Gandhi Eye Hospital,</t>
  </si>
  <si>
    <t xml:space="preserve">S-38 </t>
  </si>
  <si>
    <t xml:space="preserve">Kamala </t>
  </si>
  <si>
    <t>Ravi Nagar, Mughal Sarai,</t>
  </si>
  <si>
    <t xml:space="preserve">S-39 </t>
  </si>
  <si>
    <t>B-37/194-B, Birodopur,
Mahamur Ganj,</t>
  </si>
  <si>
    <t xml:space="preserve">S-40 </t>
  </si>
  <si>
    <t>C/O Mr. S.P. Singh,
B-35/70, Sarai Nandan,
Khajua Bazar Durgakund,</t>
  </si>
  <si>
    <t>0546-2223377</t>
  </si>
  <si>
    <t>S-41</t>
  </si>
  <si>
    <t>Dr. Rohatgi Eye Hospital,
Sarvodaya Nagar</t>
  </si>
  <si>
    <t xml:space="preserve">S-42 </t>
  </si>
  <si>
    <t xml:space="preserve">Ranvir </t>
  </si>
  <si>
    <t>RVS Eye Centre  BH-30 West DDA Market, Shalimarbagh</t>
  </si>
  <si>
    <t xml:space="preserve">9891067652, </t>
  </si>
  <si>
    <t xml:space="preserve">S-43 </t>
  </si>
  <si>
    <t xml:space="preserve">Sraivatava </t>
  </si>
  <si>
    <t xml:space="preserve">U.S. </t>
  </si>
  <si>
    <t>Hig-11, Ada Colony,
Ramghat Road,</t>
  </si>
  <si>
    <t xml:space="preserve">S-44  </t>
  </si>
  <si>
    <t>C/O Mahesh Medicals,
Ashapur Sarnath,</t>
  </si>
  <si>
    <t xml:space="preserve">S-45  </t>
  </si>
  <si>
    <t xml:space="preserve">Ranjeet </t>
  </si>
  <si>
    <t>KASHI NETRALAYA
27A,BHUVANSHWAR NAGAR COLONY
ORDELY BAZAR,</t>
  </si>
  <si>
    <t>VARANSI</t>
  </si>
  <si>
    <t>MOB-9415202936
</t>
  </si>
  <si>
    <t xml:space="preserve">S-46 </t>
  </si>
  <si>
    <t xml:space="preserve">Soni </t>
  </si>
  <si>
    <t>Flat No-10m Rail Vihar,
Sector -33,</t>
  </si>
  <si>
    <t xml:space="preserve">0120-2507691 </t>
  </si>
  <si>
    <t xml:space="preserve">S-47 </t>
  </si>
  <si>
    <t xml:space="preserve">Eye Surgeon, 
Jyoti Netra Chikitsalaya,
Sahadatpura- </t>
  </si>
  <si>
    <t xml:space="preserve">S-48 </t>
  </si>
  <si>
    <t xml:space="preserve">Azamgarh Eye Hospital,
Sidhari, </t>
  </si>
  <si>
    <t xml:space="preserve">Azamgarh. </t>
  </si>
  <si>
    <t xml:space="preserve">S-49 </t>
  </si>
  <si>
    <t>252-B, Railway Colony,
Opp. Railway Cancer Institute, Lahartara</t>
  </si>
  <si>
    <t xml:space="preserve">Varanasi. </t>
  </si>
  <si>
    <t xml:space="preserve">S-50 </t>
  </si>
  <si>
    <t xml:space="preserve">Tej Bali </t>
  </si>
  <si>
    <t>1/540, Qila Road,
Ram Nagar,</t>
  </si>
  <si>
    <t>221008 
</t>
  </si>
  <si>
    <t>9415222399, 9795443230</t>
  </si>
  <si>
    <t xml:space="preserve">S-51 </t>
  </si>
  <si>
    <t>14, K.G. Hostel,
B.H.U.,</t>
  </si>
  <si>
    <t xml:space="preserve">S-52 </t>
  </si>
  <si>
    <t xml:space="preserve">Saini </t>
  </si>
  <si>
    <t xml:space="preserve">Udia Singh Jain Hospital,
Charkhi Dadri, </t>
  </si>
  <si>
    <t xml:space="preserve">S-53 </t>
  </si>
  <si>
    <t>Akashdeep, 12 H.I.G.,
A.D.A. Colony, Ramghat Road,</t>
  </si>
  <si>
    <t xml:space="preserve">S-54  </t>
  </si>
  <si>
    <t xml:space="preserve">Soni  </t>
  </si>
  <si>
    <t xml:space="preserve">S.R. </t>
  </si>
  <si>
    <t xml:space="preserve">252/3 CL Mission compound, Main Road, Civil Lines, </t>
  </si>
  <si>
    <t xml:space="preserve">S-55 </t>
  </si>
  <si>
    <t xml:space="preserve">Shrikant  </t>
  </si>
  <si>
    <t>Deptt. Of Ophthalmology,
B.H.U.</t>
  </si>
  <si>
    <t xml:space="preserve">S-56 </t>
  </si>
  <si>
    <t xml:space="preserve">Sahu </t>
  </si>
  <si>
    <t xml:space="preserve">A.P. </t>
  </si>
  <si>
    <t xml:space="preserve">172/160, Hohatsimganj, Opposite Nagar Palika School, </t>
  </si>
  <si>
    <t>211003
</t>
  </si>
  <si>
    <t>0532- 2401458</t>
  </si>
  <si>
    <t xml:space="preserve">S-57 </t>
  </si>
  <si>
    <t xml:space="preserve">Mayank </t>
  </si>
  <si>
    <t>865/757-E Malviya Nagar,
</t>
  </si>
  <si>
    <t>Allhabad</t>
  </si>
  <si>
    <t>211003 
</t>
  </si>
  <si>
    <t>9415351466,</t>
  </si>
  <si>
    <t>0532-2414411</t>
  </si>
  <si>
    <t xml:space="preserve">S-58  </t>
  </si>
  <si>
    <t>Shop No. 5, 71 Ambedkar Marg, Opp. Nehru Youth Kendra, Near Paras Hotel,</t>
  </si>
  <si>
    <t>201001 
</t>
  </si>
  <si>
    <t xml:space="preserve">S-59  </t>
  </si>
  <si>
    <t xml:space="preserve">Saha  </t>
  </si>
  <si>
    <t>Prakash Bhawan, Mohalla Rambagh</t>
  </si>
  <si>
    <t>231001, 
</t>
  </si>
  <si>
    <t>05442–252012</t>
  </si>
  <si>
    <t xml:space="preserve">S-60 </t>
  </si>
  <si>
    <t>C-28, Sector -C Alkapuri,G.S.I. Road, Aliganj,</t>
  </si>
  <si>
    <t>226007
</t>
  </si>
  <si>
    <t>9935030062 
</t>
  </si>
  <si>
    <t xml:space="preserve">S-61 </t>
  </si>
  <si>
    <t>119-A/115, Rishi Nagar,
Shivaji Nagar, Shah Ganj,</t>
  </si>
  <si>
    <t xml:space="preserve">S-62 </t>
  </si>
  <si>
    <t>C.L. Jain Rotary Eye Hospital,
Jain Nagar,</t>
  </si>
  <si>
    <t>Firozabad</t>
  </si>
  <si>
    <t xml:space="preserve">S-63 </t>
  </si>
  <si>
    <t>485, Ladhawala,</t>
  </si>
  <si>
    <t>Muzaffarnagar</t>
  </si>
  <si>
    <t xml:space="preserve">S-64  </t>
  </si>
  <si>
    <t xml:space="preserve">D-296, Defence Colony, Jajmau, </t>
  </si>
  <si>
    <t>Kanpur
</t>
  </si>
  <si>
    <t xml:space="preserve">S-65 </t>
  </si>
  <si>
    <t xml:space="preserve">Sabharwal  </t>
  </si>
  <si>
    <t>C/O Manta Medicare Centre,
C9/12, Yamuna Vihar,</t>
  </si>
  <si>
    <t xml:space="preserve">S-66 </t>
  </si>
  <si>
    <t>R. No. 40, K.G. Hostel,
I.M.S., B.H.U.,</t>
  </si>
  <si>
    <t xml:space="preserve">S-67 </t>
  </si>
  <si>
    <t xml:space="preserve">Y.D. </t>
  </si>
  <si>
    <t xml:space="preserve">Main Merket,
Bilari </t>
  </si>
  <si>
    <t xml:space="preserve">S-68  </t>
  </si>
  <si>
    <t>655, Begum Ganj,
Maqbara,</t>
  </si>
  <si>
    <t xml:space="preserve">S-69 </t>
  </si>
  <si>
    <t>C/O Uttam Kaur,
Gurudwara Road,
Tundla</t>
  </si>
  <si>
    <t xml:space="preserve">S-70 </t>
  </si>
  <si>
    <t>Amritsar Eye Clinic,
1-Municipal Road,</t>
  </si>
  <si>
    <t xml:space="preserve">S-71 </t>
  </si>
  <si>
    <t xml:space="preserve">Harbans </t>
  </si>
  <si>
    <t>185-A, Civil Lines,</t>
  </si>
  <si>
    <t xml:space="preserve">S-72 </t>
  </si>
  <si>
    <t xml:space="preserve">S-73  </t>
  </si>
  <si>
    <t xml:space="preserve">Sukul  </t>
  </si>
  <si>
    <t>Professor, Institute Of Ophthalmology, A.M.U.,</t>
  </si>
  <si>
    <t xml:space="preserve">S-74 </t>
  </si>
  <si>
    <t xml:space="preserve">Sah </t>
  </si>
  <si>
    <t>Shah Modern Eye Care,
K-61/102, Bula Nala,</t>
  </si>
  <si>
    <t>0542-2202263</t>
  </si>
  <si>
    <t xml:space="preserve">S-75 </t>
  </si>
  <si>
    <t>113/234, Swaroop Nagar,</t>
  </si>
  <si>
    <t xml:space="preserve">S-76  </t>
  </si>
  <si>
    <t xml:space="preserve">Shankar </t>
  </si>
  <si>
    <t>Vill. Bansathi,
P.O. Nigoha,</t>
  </si>
  <si>
    <t>Kanpur Dehat</t>
  </si>
  <si>
    <t xml:space="preserve">S-77 </t>
  </si>
  <si>
    <t>Vill. Chandauli,
Ranasanchi Gate,</t>
  </si>
  <si>
    <t xml:space="preserve">S-78 </t>
  </si>
  <si>
    <t xml:space="preserve">Govind </t>
  </si>
  <si>
    <t>Modi Hospital Compus,
Swarg Ashram Road Hapur</t>
  </si>
  <si>
    <t xml:space="preserve">S-79 </t>
  </si>
  <si>
    <t xml:space="preserve">Seth </t>
  </si>
  <si>
    <t xml:space="preserve">D.V. </t>
  </si>
  <si>
    <t xml:space="preserve">249-A, Vikas Nagar, </t>
  </si>
  <si>
    <t xml:space="preserve">S-80 </t>
  </si>
  <si>
    <t>3/48, Prag Narain Road,</t>
  </si>
  <si>
    <t xml:space="preserve">S-81 </t>
  </si>
  <si>
    <t>Vill. &amp; P.O. Nahali,</t>
  </si>
  <si>
    <t>Jalaun</t>
  </si>
  <si>
    <t xml:space="preserve">S-82 </t>
  </si>
  <si>
    <t>128/285-K, Kidwai Nagar,</t>
  </si>
  <si>
    <t xml:space="preserve">S-83  </t>
  </si>
  <si>
    <t xml:space="preserve">Eye Clinic, Hanuman Mandir Marg, Betia Hata, </t>
  </si>
  <si>
    <t xml:space="preserve">S-84  </t>
  </si>
  <si>
    <t xml:space="preserve">Seth  </t>
  </si>
  <si>
    <t xml:space="preserve">N.M. </t>
  </si>
  <si>
    <t>M.M. Nursing Home, 
33 Kasaiya Road,</t>
  </si>
  <si>
    <t>273001 
</t>
  </si>
  <si>
    <t xml:space="preserve">S-85  </t>
  </si>
  <si>
    <t xml:space="preserve">Sahni  </t>
  </si>
  <si>
    <t>71, Ashok Colony,</t>
  </si>
  <si>
    <t xml:space="preserve">Pilibhit </t>
  </si>
  <si>
    <t xml:space="preserve">S-86  </t>
  </si>
  <si>
    <t xml:space="preserve">Kotra House, 3/539, Jankipuram Extn. </t>
  </si>
  <si>
    <t xml:space="preserve">9415022552, </t>
  </si>
  <si>
    <t xml:space="preserve">S-87 </t>
  </si>
  <si>
    <t xml:space="preserve">Srivastva  </t>
  </si>
  <si>
    <t xml:space="preserve">Durgesh </t>
  </si>
  <si>
    <t>H. No. 905/D, Near Indane Gas Godown Mohaddipur,</t>
  </si>
  <si>
    <t xml:space="preserve">S-88 </t>
  </si>
  <si>
    <t>B-6/3, RDSO Colony, Manak Nagar,</t>
  </si>
  <si>
    <t xml:space="preserve">S-89 </t>
  </si>
  <si>
    <t>Sanket Eye Care Centre,
Panch Kosi Road Bhojubir,</t>
  </si>
  <si>
    <t>221002 
</t>
  </si>
  <si>
    <t xml:space="preserve">S-90 </t>
  </si>
  <si>
    <t xml:space="preserve">Sah  </t>
  </si>
  <si>
    <t xml:space="preserve">Vivek </t>
  </si>
  <si>
    <t>MS-105, Sector -D,
Aliganj,</t>
  </si>
  <si>
    <t>226020 
</t>
  </si>
  <si>
    <t xml:space="preserve">9415023639, </t>
  </si>
  <si>
    <t>2334274, 2768768</t>
  </si>
  <si>
    <t xml:space="preserve">S-91  </t>
  </si>
  <si>
    <t>A-965/8, Indira Nagar,</t>
  </si>
  <si>
    <t>226016 
</t>
  </si>
  <si>
    <t xml:space="preserve">S-92  </t>
  </si>
  <si>
    <t xml:space="preserve">Siddiqui  </t>
  </si>
  <si>
    <t xml:space="preserve">M.S. </t>
  </si>
  <si>
    <t>654, Balda Road,
Nishat Ganj
</t>
  </si>
  <si>
    <t>226007 
</t>
  </si>
  <si>
    <t xml:space="preserve">9335927915, </t>
  </si>
  <si>
    <t xml:space="preserve"> 
shahidjabeenY2@yahoo.com </t>
  </si>
  <si>
    <t xml:space="preserve">S-93 </t>
  </si>
  <si>
    <t xml:space="preserve">Shukla  </t>
  </si>
  <si>
    <t>5/2, S.R.N. Hospital Campus,
North Malaka,
</t>
  </si>
  <si>
    <t xml:space="preserve">Allahabad - </t>
  </si>
  <si>
    <t>211001 
</t>
  </si>
  <si>
    <t xml:space="preserve">S-94 </t>
  </si>
  <si>
    <t xml:space="preserve">Basant Kumar </t>
  </si>
  <si>
    <t>112/181, Alopi Bagh,
</t>
  </si>
  <si>
    <t xml:space="preserve">Allhabad. </t>
  </si>
  <si>
    <t xml:space="preserve">S-95 </t>
  </si>
  <si>
    <t xml:space="preserve">Dr. M. Singh 
BG – 69 A, Chandan Van, </t>
  </si>
  <si>
    <t xml:space="preserve">Mathura </t>
  </si>
  <si>
    <t>281004 
</t>
  </si>
  <si>
    <t>9412280182
</t>
  </si>
  <si>
    <t xml:space="preserve">S-96 </t>
  </si>
  <si>
    <t xml:space="preserve">Som  </t>
  </si>
  <si>
    <t>S/O Mrs Namita Som, 
Dr. Sen Gupta Road,
Dharampur Shahpur,</t>
  </si>
  <si>
    <t>273006 
</t>
  </si>
  <si>
    <t xml:space="preserve">S-97  </t>
  </si>
  <si>
    <t xml:space="preserve">Akilesh </t>
  </si>
  <si>
    <t>98-A Block Shyam Nagar,
Sujat Ganj,</t>
  </si>
  <si>
    <t>208013 
</t>
  </si>
  <si>
    <t xml:space="preserve">S-98  </t>
  </si>
  <si>
    <t xml:space="preserve">Subedar </t>
  </si>
  <si>
    <t>Bahraich</t>
  </si>
  <si>
    <t xml:space="preserve">S-99  </t>
  </si>
  <si>
    <t xml:space="preserve">Saini  </t>
  </si>
  <si>
    <t xml:space="preserve">Antriksh K. </t>
  </si>
  <si>
    <t>101/L-10, Saini Nursing Home, Chanderlok Colony, Rajpur Road,</t>
  </si>
  <si>
    <t xml:space="preserve">S-100 </t>
  </si>
  <si>
    <t xml:space="preserve">J.K </t>
  </si>
  <si>
    <t>Pragya Bhawan,
Police Line Road,
Near Lrp Dak Bangalow,</t>
  </si>
  <si>
    <t xml:space="preserve">S-101 </t>
  </si>
  <si>
    <t>44, Dilkusha, New Katra</t>
  </si>
  <si>
    <t xml:space="preserve">S-102 </t>
  </si>
  <si>
    <t>235/7, Begum Bagh,</t>
  </si>
  <si>
    <t xml:space="preserve">S-103 </t>
  </si>
  <si>
    <t xml:space="preserve">Shaikh </t>
  </si>
  <si>
    <t xml:space="preserve">Shamim Ahmad </t>
  </si>
  <si>
    <t>Sultan Tower BT Ganj,
Roorkee</t>
  </si>
  <si>
    <t xml:space="preserve">S-104  </t>
  </si>
  <si>
    <t>Eye Surgeon District Hospital,</t>
  </si>
  <si>
    <t xml:space="preserve">S-105 </t>
  </si>
  <si>
    <t>C/O Mr K.N. Srivastava,
424/B D.L.W.,</t>
  </si>
  <si>
    <t xml:space="preserve">S-106 </t>
  </si>
  <si>
    <t>Eye Surgeon,
District Hospital,</t>
  </si>
  <si>
    <t>Hardoi</t>
  </si>
  <si>
    <t xml:space="preserve">S-107 </t>
  </si>
  <si>
    <t xml:space="preserve">S-108 </t>
  </si>
  <si>
    <t>C/O Dr. P.S. Sood,
Railway Road,
Near Panda Bagh,</t>
  </si>
  <si>
    <t>Farukhabad</t>
  </si>
  <si>
    <t xml:space="preserve">S-109 </t>
  </si>
  <si>
    <t>C/O Mr Umeswar Pratap,
34, Civil Lines,</t>
  </si>
  <si>
    <t xml:space="preserve">Gonda </t>
  </si>
  <si>
    <t xml:space="preserve">S-110  </t>
  </si>
  <si>
    <t xml:space="preserve">Sethi </t>
  </si>
  <si>
    <t xml:space="preserve">Neetika </t>
  </si>
  <si>
    <t>104, Navjiwan Vihar,
</t>
  </si>
  <si>
    <t xml:space="preserve">S-111  </t>
  </si>
  <si>
    <t xml:space="preserve">Manok </t>
  </si>
  <si>
    <t xml:space="preserve">Eye Surgeon, classic horrls Marris Road </t>
  </si>
  <si>
    <t>202001 
</t>
  </si>
  <si>
    <t xml:space="preserve">S-112 </t>
  </si>
  <si>
    <t>Gonda</t>
  </si>
  <si>
    <t xml:space="preserve">S-113 </t>
  </si>
  <si>
    <t>Plot No. 12, Saket Nagar, Lanka,</t>
  </si>
  <si>
    <t xml:space="preserve">S-114 </t>
  </si>
  <si>
    <t xml:space="preserve">Manohar </t>
  </si>
  <si>
    <t xml:space="preserve">S-115 </t>
  </si>
  <si>
    <t>9839180838, 9451157822</t>
  </si>
  <si>
    <t xml:space="preserve">S-116 </t>
  </si>
  <si>
    <t>81, Balaji Colony,
Bhagwanpur , Lanka,</t>
  </si>
  <si>
    <t xml:space="preserve">S-117 </t>
  </si>
  <si>
    <t xml:space="preserve">Swadique </t>
  </si>
  <si>
    <t>Dr. Mohd. Swadique,
Medical Director Alsalama Eye Hospital 
</t>
  </si>
  <si>
    <t xml:space="preserve">Perinthalmanna </t>
  </si>
  <si>
    <t>Kerala</t>
  </si>
  <si>
    <t xml:space="preserve">S-118 </t>
  </si>
  <si>
    <t xml:space="preserve">Ila </t>
  </si>
  <si>
    <t>C/O Dr Pankaj Agarwal,
University Hospital, G.B. Pant, University Of Agriculture And Technology Pant Nagar,</t>
  </si>
  <si>
    <t>Udham Singh Nagar</t>
  </si>
  <si>
    <t>05944-233646, 233222</t>
  </si>
  <si>
    <t xml:space="preserve">S-119 </t>
  </si>
  <si>
    <t xml:space="preserve">Sen </t>
  </si>
  <si>
    <t xml:space="preserve">Gupta Anupam  </t>
  </si>
  <si>
    <t xml:space="preserve">S-120 </t>
  </si>
  <si>
    <t xml:space="preserve">Rajesh </t>
  </si>
  <si>
    <t xml:space="preserve">S-121  </t>
  </si>
  <si>
    <t xml:space="preserve">Departmnet Of Ophthalmology,
B.R.D. Medical College, </t>
  </si>
  <si>
    <t xml:space="preserve">S-122 </t>
  </si>
  <si>
    <t xml:space="preserve">N.K.  </t>
  </si>
  <si>
    <t>C-6-A Vigyanpuri Mahanagar,</t>
  </si>
  <si>
    <t>0522-2508970</t>
  </si>
  <si>
    <t xml:space="preserve">S-123  </t>
  </si>
  <si>
    <t xml:space="preserve">Dilpreet </t>
  </si>
  <si>
    <t>III-A/97 Ashok Nagar,</t>
  </si>
  <si>
    <t xml:space="preserve">S-124 </t>
  </si>
  <si>
    <t xml:space="preserve">Pramod Kumar </t>
  </si>
  <si>
    <t xml:space="preserve">Govt Combined Hospital,
Akbarpur </t>
  </si>
  <si>
    <t>Ambedkar,
Nagar</t>
  </si>
  <si>
    <t xml:space="preserve">S-125  </t>
  </si>
  <si>
    <t xml:space="preserve">Sharad Kumar </t>
  </si>
  <si>
    <t xml:space="preserve">Divya Drishti Eye Care Center, 415, Mumford Club Market, </t>
  </si>
  <si>
    <t xml:space="preserve">S-126 </t>
  </si>
  <si>
    <t xml:space="preserve">Shankhdar </t>
  </si>
  <si>
    <t xml:space="preserve">B. </t>
  </si>
  <si>
    <t xml:space="preserve">B-81 Ram Ganga Vihar Kanth, Road </t>
  </si>
  <si>
    <t xml:space="preserve">S-127  </t>
  </si>
  <si>
    <t xml:space="preserve">Swami </t>
  </si>
  <si>
    <t xml:space="preserve">Keshav  </t>
  </si>
  <si>
    <t xml:space="preserve">35/58 Beeru Khan Meerut,
City </t>
  </si>
  <si>
    <t xml:space="preserve">S-128 </t>
  </si>
  <si>
    <t xml:space="preserve">Pratap  </t>
  </si>
  <si>
    <t>1/865 Naurangabad Chhawani,</t>
  </si>
  <si>
    <t xml:space="preserve">S-129  </t>
  </si>
  <si>
    <t>268/257 Ram Nagar, Aishbagh,</t>
  </si>
  <si>
    <t>226004 
</t>
  </si>
  <si>
    <t xml:space="preserve">S-130 </t>
  </si>
  <si>
    <t xml:space="preserve">Saraswat </t>
  </si>
  <si>
    <t xml:space="preserve">M.O. I/C Sitapur Eye Hospital Branch </t>
  </si>
  <si>
    <t>Kashipur</t>
  </si>
  <si>
    <t>05947-274255</t>
  </si>
  <si>
    <t xml:space="preserve">S-131  </t>
  </si>
  <si>
    <t xml:space="preserve">Kapil Deo </t>
  </si>
  <si>
    <t>Village - Cheutahan, 
P.O. Sohanaria,</t>
  </si>
  <si>
    <t>274408 
</t>
  </si>
  <si>
    <t xml:space="preserve">S-132 </t>
  </si>
  <si>
    <t>319, Krihsna Nagar Devipura II, Mandi Wali Gali,</t>
  </si>
  <si>
    <t xml:space="preserve">Bulandshahar </t>
  </si>
  <si>
    <t xml:space="preserve">S-133  </t>
  </si>
  <si>
    <t>23/17, New Bairahana,
</t>
  </si>
  <si>
    <t>0532-2557788</t>
  </si>
  <si>
    <t xml:space="preserve">S-134  </t>
  </si>
  <si>
    <t xml:space="preserve">M.D. Eye Hospital, </t>
  </si>
  <si>
    <t xml:space="preserve">S-135  </t>
  </si>
  <si>
    <t>Sane</t>
  </si>
  <si>
    <t xml:space="preserve">S/O Mr. Anant Ganesh Sane,
165, Nehru Nagar, </t>
  </si>
  <si>
    <t xml:space="preserve">S-136 </t>
  </si>
  <si>
    <t xml:space="preserve">Sheela </t>
  </si>
  <si>
    <t>C/O Dr. Anand Sharma,
B-37/194 Birdopur,
Mehmoorganj,</t>
  </si>
  <si>
    <t>221010 
</t>
  </si>
  <si>
    <t xml:space="preserve">S-137 </t>
  </si>
  <si>
    <t xml:space="preserve">Kuldeep Kumar  </t>
  </si>
  <si>
    <t>Dr. Kuldeep Srivastava,
Chief Medical Officer,
Indira Gandhi Eye Hospital &amp; Rescarch Centre, 1, B.N. Road, Kaisherbagh,</t>
  </si>
  <si>
    <t>0522-2627631, 4075739</t>
  </si>
  <si>
    <t xml:space="preserve">S-138 </t>
  </si>
  <si>
    <t xml:space="preserve">Sharaf </t>
  </si>
  <si>
    <t xml:space="preserve">Devender Kumar  </t>
  </si>
  <si>
    <t>S/O Sri Ram Dulare Saraf,
Near Ghanta Ghar, 
Nawab Ganj</t>
  </si>
  <si>
    <t>Gonda, 
</t>
  </si>
  <si>
    <t xml:space="preserve">S-139 </t>
  </si>
  <si>
    <t>208/109-B, Patel Nager,
Meerapur</t>
  </si>
  <si>
    <t xml:space="preserve">S-140 </t>
  </si>
  <si>
    <t xml:space="preserve">Vineet </t>
  </si>
  <si>
    <t>MS - 105, Sector - D, Aliganj,</t>
  </si>
  <si>
    <t xml:space="preserve">S-141 </t>
  </si>
  <si>
    <t xml:space="preserve">M.K.  </t>
  </si>
  <si>
    <t>S/O Mr. Ram Singh Sini,
S.D. Bajoria District Hospital,</t>
  </si>
  <si>
    <t xml:space="preserve">S-142 </t>
  </si>
  <si>
    <t xml:space="preserve">Suwarna </t>
  </si>
  <si>
    <t xml:space="preserve">Suman </t>
  </si>
  <si>
    <t>EWS-595, Awas Vikas Colony,</t>
  </si>
  <si>
    <t xml:space="preserve">S-143  </t>
  </si>
  <si>
    <t xml:space="preserve">Ghanshyam </t>
  </si>
  <si>
    <t>61-D/6B/1A Om Gayatri Nagar,</t>
  </si>
  <si>
    <t xml:space="preserve"> 211004 
</t>
  </si>
  <si>
    <t xml:space="preserve">S-144 </t>
  </si>
  <si>
    <t xml:space="preserve">H.N </t>
  </si>
  <si>
    <t xml:space="preserve">Pratima Maternity Centre,
Bhiti </t>
  </si>
  <si>
    <t xml:space="preserve">S-145 </t>
  </si>
  <si>
    <t xml:space="preserve">Prithavi Raj  </t>
  </si>
  <si>
    <t>Plot No. 10/433 Flat No. 605, Ratan Shanti Apartment Khalasiline</t>
  </si>
  <si>
    <t xml:space="preserve">S-146 </t>
  </si>
  <si>
    <t xml:space="preserve">Snehlata </t>
  </si>
  <si>
    <t>Eye Surgeon, 3/1,  Doctor's Residence
Balrampur Hospital  Campus</t>
  </si>
  <si>
    <t xml:space="preserve">S-147 </t>
  </si>
  <si>
    <t xml:space="preserve">Shalini </t>
  </si>
  <si>
    <t xml:space="preserve">Mohan </t>
  </si>
  <si>
    <t xml:space="preserve">C/o Dr. Kunal Sahaya
Flat 301 , Sweta appartment
Pandu Nagar, </t>
  </si>
  <si>
    <t xml:space="preserve">S-148 </t>
  </si>
  <si>
    <t>C/o Dr. Sunil Agarwal
120/568, Shiva Ji Nagar</t>
  </si>
  <si>
    <t xml:space="preserve">S-149 </t>
  </si>
  <si>
    <t xml:space="preserve">Kamendra </t>
  </si>
  <si>
    <t>S/o Viendra Singh
Shanti Vihar, Badun Road
Behndi Kumar Petrol Pump</t>
  </si>
  <si>
    <t xml:space="preserve">S-150 </t>
  </si>
  <si>
    <t xml:space="preserve">Arvind Kumar </t>
  </si>
  <si>
    <t>S/o Shiri Ram Nihor Singh
539,Rama Nanad Nagar
Allah Pur,</t>
  </si>
  <si>
    <t>211006 
</t>
  </si>
  <si>
    <t>0532- 500238</t>
  </si>
  <si>
    <t xml:space="preserve">S-151 </t>
  </si>
  <si>
    <t xml:space="preserve">Vikas </t>
  </si>
  <si>
    <t>S/o K.L.Sethi
3/366, Vishwash Khand-3
Gomti Nagar,</t>
  </si>
  <si>
    <t xml:space="preserve">S-152 </t>
  </si>
  <si>
    <t xml:space="preserve">S/o Shri Raj Bahadur Singh
Eye Surgeon Distt. Hospital
Orai, </t>
  </si>
  <si>
    <t>Jalaun
</t>
  </si>
  <si>
    <t xml:space="preserve">S-153 </t>
  </si>
  <si>
    <t xml:space="preserve">Salim </t>
  </si>
  <si>
    <t xml:space="preserve">Akbar </t>
  </si>
  <si>
    <t xml:space="preserve">S/o Shri Mohd. Salim
10,Pallav Vihar, Bhoor
Crossing, </t>
  </si>
  <si>
    <t xml:space="preserve">S-154 </t>
  </si>
  <si>
    <t xml:space="preserve">Sri </t>
  </si>
  <si>
    <t>S/o Shri K.Balasubramanyam Akahya Opposite S.N. College Post Office Thottada</t>
  </si>
  <si>
    <t xml:space="preserve">Kannur </t>
  </si>
  <si>
    <t xml:space="preserve">S-155 </t>
  </si>
  <si>
    <t xml:space="preserve">Shariq Syed </t>
  </si>
  <si>
    <t xml:space="preserve">S/o Mr. Syed Mohd. Idris
374/161-K/16-B
Tikait Ganj, </t>
  </si>
  <si>
    <t>S-156</t>
  </si>
  <si>
    <t xml:space="preserve">Sachin </t>
  </si>
  <si>
    <t>S/o Mr. Anil Gupta
Flat D-30, Medical Campus
L.L.R.M. Medical College</t>
  </si>
  <si>
    <t xml:space="preserve">S-157 </t>
  </si>
  <si>
    <t xml:space="preserve">Homendra </t>
  </si>
  <si>
    <t>S/o Dr. H.C. Sharma
8/81, Sector-3
Rajendra Nagar, Sahibabad</t>
  </si>
  <si>
    <t xml:space="preserve">S-158 </t>
  </si>
  <si>
    <t xml:space="preserve">Shikoh </t>
  </si>
  <si>
    <t xml:space="preserve">Imaran </t>
  </si>
  <si>
    <t xml:space="preserve">28, Azimabad Colony, P.O Mahendr </t>
  </si>
  <si>
    <t xml:space="preserve">Patna </t>
  </si>
  <si>
    <t>– 6</t>
  </si>
  <si>
    <t>0612 – 2664727</t>
  </si>
  <si>
    <t xml:space="preserve">S-159 </t>
  </si>
  <si>
    <t>D/o Surendra Pratap Singh
Dept. of Ophthamology
L.L.R.m. Medical College</t>
  </si>
  <si>
    <t>S – 160</t>
  </si>
  <si>
    <t>4/753, Raehna, Vikas Nagar</t>
  </si>
  <si>
    <t>S – 161</t>
  </si>
  <si>
    <t xml:space="preserve">Ashit </t>
  </si>
  <si>
    <t>C – 293, Nirala Nagar,</t>
  </si>
  <si>
    <t>226020.
</t>
  </si>
  <si>
    <t>S – 162</t>
  </si>
  <si>
    <t>120, DGH – 10 Paschim Vihar,</t>
  </si>
  <si>
    <t>S – 163</t>
  </si>
  <si>
    <t>Bhartiya</t>
  </si>
  <si>
    <t>C/o Dr. Anil Kumar,
A – 96, Pandar Nagar, Meerut, U. P. – 250001
C/o Dr. Anil Kumar, A – 96, Pandar Nagar, Meerut,
U. P. – 250001</t>
  </si>
  <si>
    <t>Meerut,
</t>
  </si>
  <si>
    <t>S – 164</t>
  </si>
  <si>
    <t xml:space="preserve">Shobhanan </t>
  </si>
  <si>
    <t>Dube</t>
  </si>
  <si>
    <t>C/o Dr. S. P. Dube,
¼, Doctor’s Colony, Balrampur Hospital,</t>
  </si>
  <si>
    <t>S – 165</t>
  </si>
  <si>
    <t xml:space="preserve">Shishir </t>
  </si>
  <si>
    <t>Narain</t>
  </si>
  <si>
    <t xml:space="preserve">S/o Sri Pratap Narain, R – 2/211, Raj Nagar, </t>
  </si>
  <si>
    <t>S – 166</t>
  </si>
  <si>
    <t xml:space="preserve">Sarita </t>
  </si>
  <si>
    <t xml:space="preserve">W/o Dr. Tarun Agarwal,
S/I – 68 Shashtri Nagar, </t>
  </si>
  <si>
    <t>S – 167</t>
  </si>
  <si>
    <t xml:space="preserve">Sandhya </t>
  </si>
  <si>
    <t>C/o Sri V. P. Singh,
Department of Ophthalmology, K. G. Medical University,</t>
  </si>
  <si>
    <t>S – 168</t>
  </si>
  <si>
    <t>Sanjay</t>
  </si>
  <si>
    <t>S/o Sri. Nathu Ram,
D – 2/616, Sector F Janakipuram,</t>
  </si>
  <si>
    <t>S – 169</t>
  </si>
  <si>
    <t>Satsangi</t>
  </si>
  <si>
    <t xml:space="preserve">Saran Kumar </t>
  </si>
  <si>
    <t>S/o Late Sri M. P. Srivastava,
11, Dayal Nagar, Dayal Bagh,</t>
  </si>
  <si>
    <t>S – 170</t>
  </si>
  <si>
    <t xml:space="preserve">Shubha </t>
  </si>
  <si>
    <t xml:space="preserve">D/o Mr. Ram Prakash Agarwal, 26/77, Ahir Para, Near Railway Crossing,
Raja Mandi </t>
  </si>
  <si>
    <t>282002.
</t>
  </si>
  <si>
    <t>S – 171</t>
  </si>
  <si>
    <t>Sami</t>
  </si>
  <si>
    <t xml:space="preserve">Mohd. Shahim </t>
  </si>
  <si>
    <t xml:space="preserve">68, Cantt., </t>
  </si>
  <si>
    <t>0512 – 2238120</t>
  </si>
  <si>
    <t>S – 172</t>
  </si>
  <si>
    <t>Sen</t>
  </si>
  <si>
    <t xml:space="preserve">S/o Sri C. S. Aron,
Sen Maternity and Eye Hospital, Kothi, Mina Bazar </t>
  </si>
  <si>
    <t>S – 173</t>
  </si>
  <si>
    <t xml:space="preserve">Snigdha </t>
  </si>
  <si>
    <t>S-04 Jagmag Apartment Plot No. RZ-72/4C/9 Kishangarh, Opp. Fortis Hospital, Basant Kunj, New Delhi</t>
  </si>
  <si>
    <t>S – 174</t>
  </si>
  <si>
    <t xml:space="preserve">Shirish </t>
  </si>
  <si>
    <t>Batra</t>
  </si>
  <si>
    <t xml:space="preserve">S/o Mr. R. S. Batra,
7/137, Nav Bharat Appartments, Flat No.- 6, Swaroop Nagar, </t>
  </si>
  <si>
    <t>S – 175</t>
  </si>
  <si>
    <t>Saran</t>
  </si>
  <si>
    <t xml:space="preserve">Vibhuti </t>
  </si>
  <si>
    <t>228, Green Estate,Roorkee Road, Modipuram 
</t>
  </si>
  <si>
    <t>S – 176</t>
  </si>
  <si>
    <t>Choudhary</t>
  </si>
  <si>
    <t xml:space="preserve">S/o Dr. Sushil Chodhary,
I-Care Hospital, E – 3A,
Sector – 26, </t>
  </si>
  <si>
    <t>S – 177</t>
  </si>
  <si>
    <t xml:space="preserve">Sudipta Samir </t>
  </si>
  <si>
    <t>Ghosh</t>
  </si>
  <si>
    <t>I – Care Eye Hospital,
E – 3 A Sector – 26,
</t>
  </si>
  <si>
    <t>S – 178</t>
  </si>
  <si>
    <t>Baboo</t>
  </si>
  <si>
    <t>D-121 Southeity</t>
  </si>
  <si>
    <t>S – 179</t>
  </si>
  <si>
    <t xml:space="preserve">Sajid </t>
  </si>
  <si>
    <t>Mahamood</t>
  </si>
  <si>
    <t>S/o Mr. Ghazanafer Ali C/o Noor Jahan,
Opp. Talimuddin Niswan Degree College,</t>
  </si>
  <si>
    <t>S – 180</t>
  </si>
  <si>
    <t xml:space="preserve">Sarika </t>
  </si>
  <si>
    <t>D/o Sri. Chandra Bhusan Gupta, 72, Krishan Puri Near Delhi Gate,</t>
  </si>
  <si>
    <t>250002.
</t>
  </si>
  <si>
    <t>0121 - 2400310</t>
  </si>
  <si>
    <t>S – 181</t>
  </si>
  <si>
    <t>Nagar</t>
  </si>
  <si>
    <t>S/o Mr. M. R. Nagar, 
69, Panchwati Mawana Road, 
</t>
  </si>
  <si>
    <t>S – 182</t>
  </si>
  <si>
    <t>Shakeel</t>
  </si>
  <si>
    <t>Ahamd</t>
  </si>
  <si>
    <t>S/o Sri Abdul Ghani 
219, Gandhi Nagar Suraj Kund Road,</t>
  </si>
  <si>
    <t>S – 183</t>
  </si>
  <si>
    <t xml:space="preserve">Shilpi </t>
  </si>
  <si>
    <t>Diwan</t>
  </si>
  <si>
    <t>D/o Dr. K. D. Ram,
1279, Sector – 16, Indira Nagar,</t>
  </si>
  <si>
    <t>S – 184</t>
  </si>
  <si>
    <t xml:space="preserve">Salman </t>
  </si>
  <si>
    <t>Hasan Khan</t>
  </si>
  <si>
    <t>S/o Mumtajul Hasan Khan,
Khari Khuan Moghalpura, first,</t>
  </si>
  <si>
    <t>S – 185</t>
  </si>
  <si>
    <t>Sandeep</t>
  </si>
  <si>
    <t xml:space="preserve">S/o Dr. S. K. Agarwal,
348, Indira Nagar, </t>
  </si>
  <si>
    <t>S – 186</t>
  </si>
  <si>
    <t xml:space="preserve">Shariq </t>
  </si>
  <si>
    <t>Riaz</t>
  </si>
  <si>
    <t>S/o Sri Riazuddin,
628 K/E-29, Kurmanchal Nagar,</t>
  </si>
  <si>
    <t>S – 187</t>
  </si>
  <si>
    <t xml:space="preserve">Lalit Kumar </t>
  </si>
  <si>
    <t xml:space="preserve">5/469, Usha Bhawan Near Canara Bank,
Gular Road, </t>
  </si>
  <si>
    <t>9013451038
</t>
  </si>
  <si>
    <t>S – 188</t>
  </si>
  <si>
    <t xml:space="preserve">Anjal </t>
  </si>
  <si>
    <t>E – III/394, Sector – J, Aligarh Scheme,</t>
  </si>
  <si>
    <t>S – 189</t>
  </si>
  <si>
    <t>Saxena</t>
  </si>
  <si>
    <t xml:space="preserve"> Ajay Kr. </t>
  </si>
  <si>
    <t>J – 36, Gyan Sarovar Colony,
Ram Ghat Road,</t>
  </si>
  <si>
    <t>S – 190</t>
  </si>
  <si>
    <t xml:space="preserve">Rohit </t>
  </si>
  <si>
    <t>2/37, Triveni Nagar,
</t>
  </si>
  <si>
    <t>9235489101
</t>
  </si>
  <si>
    <t>S – 191</t>
  </si>
  <si>
    <t>Singh Vijjan</t>
  </si>
  <si>
    <t xml:space="preserve">Kanwaldeep </t>
  </si>
  <si>
    <t xml:space="preserve">161-A, Tagore Nagar,
Near Canal Colony, </t>
  </si>
  <si>
    <t>Hoshiarpur</t>
  </si>
  <si>
    <t>Punjab</t>
  </si>
  <si>
    <t>9956329474
</t>
  </si>
  <si>
    <t>S – 192</t>
  </si>
  <si>
    <t xml:space="preserve">Virander Pal </t>
  </si>
  <si>
    <t>Singh Nursing Home, 
Kalagarh Road, Dhampur
</t>
  </si>
  <si>
    <t>03344 –230303</t>
  </si>
  <si>
    <t>S – 193</t>
  </si>
  <si>
    <t xml:space="preserve">Maneesh Kumar </t>
  </si>
  <si>
    <t xml:space="preserve">Vill &amp; Post – Rampur Distt. Mau U.P./ Dr. Maneesh Shah Q. No. – 2 PHC Palani, </t>
  </si>
  <si>
    <t>Azamgarh.</t>
  </si>
  <si>
    <t>05462-245123</t>
  </si>
  <si>
    <t>S – 194</t>
  </si>
  <si>
    <t xml:space="preserve">Narendra </t>
  </si>
  <si>
    <t xml:space="preserve">Resi:- 107/3, Dwarikapuri Bazar A. no. 141 
Jawahar Nagar, Kanpur
Correspondence :- 620/17, ‘W’ Block, Saket 
Nagar </t>
  </si>
  <si>
    <t>S – 195</t>
  </si>
  <si>
    <t>C – 94, Sector – B Aligarh</t>
  </si>
  <si>
    <t>S – 196</t>
  </si>
  <si>
    <t>Sood</t>
  </si>
  <si>
    <t>Rani Eye Hospital C/o Dr. Ravinder Sood,
Opp. Bus Stand, G. T. Road Khanna,</t>
  </si>
  <si>
    <t xml:space="preserve">Ludhiana </t>
  </si>
  <si>
    <t>S – 197</t>
  </si>
  <si>
    <t>Priyanka Modern School, Dhanpur,
C – 5 Park Road, Hazratganj,</t>
  </si>
  <si>
    <t>9919905000
</t>
  </si>
  <si>
    <t>S – 198</t>
  </si>
  <si>
    <t xml:space="preserve">Shashank </t>
  </si>
  <si>
    <t>Shiv Netralay, 62 Husmampur (South)
Over bridge Road</t>
  </si>
  <si>
    <t>S – 199</t>
  </si>
  <si>
    <t xml:space="preserve">Arti </t>
  </si>
  <si>
    <t>530/411, L/1 Buxi Kurd, Daraganj,</t>
  </si>
  <si>
    <t xml:space="preserve">Allahabad. </t>
  </si>
  <si>
    <t>S – 200</t>
  </si>
  <si>
    <t xml:space="preserve">Bhupesh </t>
  </si>
  <si>
    <t>569 CH/58 Prem Nagar, Alambagh,</t>
  </si>
  <si>
    <t>S – 201</t>
  </si>
  <si>
    <t>Sanduja</t>
  </si>
  <si>
    <t xml:space="preserve">Neeraj </t>
  </si>
  <si>
    <t>H. No. 155, Pocket, F – 24, Secotr -7, Rohini</t>
  </si>
  <si>
    <t>110058
</t>
  </si>
  <si>
    <t>S – 202</t>
  </si>
  <si>
    <t xml:space="preserve"> Srivastava</t>
  </si>
  <si>
    <t>Jitendra Kr.</t>
  </si>
  <si>
    <t>538 K / 60, Triveni Nagar behind ALHUDA
School Sitapur Road,</t>
  </si>
  <si>
    <t>S – 203</t>
  </si>
  <si>
    <t>Saraf</t>
  </si>
  <si>
    <t xml:space="preserve">Danveer </t>
  </si>
  <si>
    <t xml:space="preserve">7/216, Swaroop Nagar, Gangotri Appartment </t>
  </si>
  <si>
    <t>S – 204</t>
  </si>
  <si>
    <t xml:space="preserve">Rajeev Kr. </t>
  </si>
  <si>
    <t xml:space="preserve">H. No. 16, Rabindrapalli, Rabindra Enclave </t>
  </si>
  <si>
    <t>S – 205</t>
  </si>
  <si>
    <t>Seth</t>
  </si>
  <si>
    <t>208/4-E, Nar Christian Inter College, Jhokhan bagh,</t>
  </si>
  <si>
    <t>S  - 206</t>
  </si>
  <si>
    <t xml:space="preserve">Krishna Pratap </t>
  </si>
  <si>
    <t>577-D, Chandrika Bhawan,
Banarsi Tola, Aliganj,</t>
  </si>
  <si>
    <t>9451951650
</t>
  </si>
  <si>
    <t>S – 207</t>
  </si>
  <si>
    <t>Moh. Hindu Patti, Post- Tilhar,</t>
  </si>
  <si>
    <t>Shahjahanpur
</t>
  </si>
  <si>
    <t>9889961894
</t>
  </si>
  <si>
    <t>S – 208</t>
  </si>
  <si>
    <t>Sampath</t>
  </si>
  <si>
    <t xml:space="preserve">Vineeta </t>
  </si>
  <si>
    <t xml:space="preserve">117/485 Pandu Nagar, </t>
  </si>
  <si>
    <t>9450805083  
</t>
  </si>
  <si>
    <t>S – 209</t>
  </si>
  <si>
    <t xml:space="preserve">Upendra </t>
  </si>
  <si>
    <t xml:space="preserve">C/o Mr. P.N. Singh
B-45/PCK I – VII, Kendriya Vihar, Phase-IV Sector 82 </t>
  </si>
  <si>
    <t>9911066424
</t>
  </si>
  <si>
    <t>S – 210</t>
  </si>
  <si>
    <t xml:space="preserve">Manoj Kumar </t>
  </si>
  <si>
    <t xml:space="preserve">Community Health Center, Sakaldiha, </t>
  </si>
  <si>
    <t>Chaundauli</t>
  </si>
  <si>
    <t>S – 211</t>
  </si>
  <si>
    <t xml:space="preserve">Shashi </t>
  </si>
  <si>
    <t>B-11, Asha Appartment, 
Adharwadi Road, Kalyan,
</t>
  </si>
  <si>
    <t>Thane</t>
  </si>
  <si>
    <t>9389091883
</t>
  </si>
  <si>
    <t>S – 212</t>
  </si>
  <si>
    <t>Sinha</t>
  </si>
  <si>
    <t>222-A, Adarsh Nagar, Jajmau,</t>
  </si>
  <si>
    <t xml:space="preserve">KANPUR </t>
  </si>
  <si>
    <t>208010
</t>
  </si>
  <si>
    <t xml:space="preserve">9194144948, </t>
  </si>
  <si>
    <t>S – 213</t>
  </si>
  <si>
    <t xml:space="preserve">Bhumika </t>
  </si>
  <si>
    <t xml:space="preserve">Room No. 22, New LRH CSMMU, </t>
  </si>
  <si>
    <t>S – 214</t>
  </si>
  <si>
    <t xml:space="preserve">Monal Vashishtha </t>
  </si>
  <si>
    <t>C/o Dr. Manjula Sharma
Hiralal Nursing Home,
Railway Road,</t>
  </si>
  <si>
    <t>S – 215</t>
  </si>
  <si>
    <t>C/o Rani Eye Hospital,
Opp. Bus Stand G.T. Road,
</t>
  </si>
  <si>
    <t>Khamna</t>
  </si>
  <si>
    <t>S – 216</t>
  </si>
  <si>
    <t xml:space="preserve">Shikha </t>
  </si>
  <si>
    <t>Room No. 42, B.R.D. Medica l College,</t>
  </si>
  <si>
    <t>S – 217</t>
  </si>
  <si>
    <t xml:space="preserve">Kamlesh Kumar </t>
  </si>
  <si>
    <t xml:space="preserve">Shahpur Jail Road, Corner Near Haumau,
Prasad Murti, </t>
  </si>
  <si>
    <t>9336016764
</t>
  </si>
  <si>
    <t>S – 218</t>
  </si>
  <si>
    <t>B-18, Sector-J, Aliganj,</t>
  </si>
  <si>
    <t>226024
</t>
  </si>
  <si>
    <t>S – 219</t>
  </si>
  <si>
    <t xml:space="preserve"> Saxena</t>
  </si>
  <si>
    <t>Manik Kumar</t>
  </si>
  <si>
    <t xml:space="preserve">C- 1287, Rajajipuram, </t>
  </si>
  <si>
    <t>0522–6520715</t>
  </si>
  <si>
    <t>S – 220</t>
  </si>
  <si>
    <t xml:space="preserve">Sweety </t>
  </si>
  <si>
    <t xml:space="preserve">D/o Shri Desh Raj Singh, 
B-91, Takshna Colony, Garh Road, LLRM Medical College, </t>
  </si>
  <si>
    <t>S – 221</t>
  </si>
  <si>
    <t>SANGEETANJAY PALACE 192  
 SANT HUSSAIN NAGAR, COLONY Pipraich Road,</t>
  </si>
  <si>
    <t>Gorakhpr</t>
  </si>
  <si>
    <t>0551- 2280359</t>
  </si>
  <si>
    <t>S – 222</t>
  </si>
  <si>
    <t>Kumar Mahendra</t>
  </si>
  <si>
    <t xml:space="preserve">N8/180, HPA, Rajendra Vihar Nevada, PO–  Sundurpur, </t>
  </si>
  <si>
    <t>S – 223</t>
  </si>
  <si>
    <t>Niranjan Kumar</t>
  </si>
  <si>
    <t>S/o Sri Shashidhar Pratap Singh, Apex Eye ClinicNear Polytechnic Chauraha,</t>
  </si>
  <si>
    <t>S – 224</t>
  </si>
  <si>
    <t xml:space="preserve">Singraur </t>
  </si>
  <si>
    <t>Singh Vijay Raj</t>
  </si>
  <si>
    <t xml:space="preserve">S/o Shri Sant Lal Singh,
470-B, New Sohbatia Bagh, </t>
  </si>
  <si>
    <t>Allahabad
</t>
  </si>
  <si>
    <t>S – 225</t>
  </si>
  <si>
    <t xml:space="preserve">Madaw  Mukund </t>
  </si>
  <si>
    <t>S/o Late Shri Mithoo Singh
Village – Kusi, Post- Dildar Nagar,
</t>
  </si>
  <si>
    <t xml:space="preserve">Ghazipur </t>
  </si>
  <si>
    <t>232326
</t>
  </si>
  <si>
    <t>9415074672
</t>
  </si>
  <si>
    <t>S – 226</t>
  </si>
  <si>
    <t>Suresh</t>
  </si>
  <si>
    <t xml:space="preserve">Rasal Abhijit </t>
  </si>
  <si>
    <t>S/o Rasal Suresh Vishnu
Hatti Chowk 10/350, Kagwade Mala,</t>
  </si>
  <si>
    <t xml:space="preserve">Ichazkaranji </t>
  </si>
  <si>
    <t>S – 227</t>
  </si>
  <si>
    <t>S/o Deodutta Sharma, 
Room No. 71, Dhawantari Hostel, Banaras Hindu University</t>
  </si>
  <si>
    <t>9415556025
</t>
  </si>
  <si>
    <t>S – 228</t>
  </si>
  <si>
    <t xml:space="preserve">Manju </t>
  </si>
  <si>
    <t>D/o Shri Atar Singh
C/o Mukesh Kumar, Rajvilla, 
Mo: Shanti Niketan, Near Sant Nagar, 
School, Bijnur, UP,</t>
  </si>
  <si>
    <t>01342-255204</t>
  </si>
  <si>
    <t>S – 229</t>
  </si>
  <si>
    <t xml:space="preserve">S/o Late Shri Arjun Singh
124/115 B- Block, Govind Nagar, </t>
  </si>
  <si>
    <t>0512 – 2651359</t>
  </si>
  <si>
    <t>S- 230</t>
  </si>
  <si>
    <t>SINGH</t>
  </si>
  <si>
    <t xml:space="preserve">SHILPA </t>
  </si>
  <si>
    <t xml:space="preserve">D/O DR. C.M. SINGH
ROOM NO. G-13, PG GIRLS HOSTEL, LLRM MEDICAL COLLEGE, </t>
  </si>
  <si>
    <t>S- 231</t>
  </si>
  <si>
    <t xml:space="preserve">SANJEEV KUMAR </t>
  </si>
  <si>
    <t>S/O SRI MAHATAM SINGH 
RAGHAV NAGAR, NEAR SBI,</t>
  </si>
  <si>
    <t>DEORIA</t>
  </si>
  <si>
    <t>S-232</t>
  </si>
  <si>
    <t xml:space="preserve">RUPALI </t>
  </si>
  <si>
    <t>D/O DR. S.B. SINGH
F-8, PG GIRLS HOSTEL, LLRM MEDICAL COLLEGE,</t>
  </si>
  <si>
    <t xml:space="preserve">MEERUT </t>
  </si>
  <si>
    <t>S-233</t>
  </si>
  <si>
    <t>SAXENA</t>
  </si>
  <si>
    <t>MANISH</t>
  </si>
  <si>
    <t>C/O Smt. Sudha Saxena
29, Rajpoot Colony, Tundla</t>
  </si>
  <si>
    <t>9319655181
</t>
  </si>
  <si>
    <t>S-234</t>
  </si>
  <si>
    <t>YASHWANT</t>
  </si>
  <si>
    <t>C/o Sri K.K. Singh, 399, EWS Single Storey, Barra-2</t>
  </si>
  <si>
    <t>S-235</t>
  </si>
  <si>
    <t>UMESH</t>
  </si>
  <si>
    <t>95/47A, Sarvoday Nagar, Allahpur</t>
  </si>
  <si>
    <t>S-236</t>
  </si>
  <si>
    <t>Sailja</t>
  </si>
  <si>
    <t>W/o Dr. Onkar Singh Bhadaria 4/18, Swapnil Civil Lines</t>
  </si>
  <si>
    <t>Raebareli</t>
  </si>
  <si>
    <t>S-237</t>
  </si>
  <si>
    <t>Saini</t>
  </si>
  <si>
    <t>Pratibha</t>
  </si>
  <si>
    <t>H.No. 1695 Sector-49 Sanik Colony NIT</t>
  </si>
  <si>
    <t>S-238</t>
  </si>
  <si>
    <t>S/o Jay Prakash Singh 2/264, Ruchi Khand-II, Sarda Nagar</t>
  </si>
  <si>
    <t>S-239</t>
  </si>
  <si>
    <t>Priyanka</t>
  </si>
  <si>
    <t>D/o Mr. R.S. Singh H-1070, Satyam Vihar Awas Vikas-1 Kalyanpur</t>
  </si>
  <si>
    <t>S-240</t>
  </si>
  <si>
    <t>Surabhi</t>
  </si>
  <si>
    <t xml:space="preserve">D/o Raghubir Saran 396, Near Malik Shop Nr. C.P. Mission Compound </t>
  </si>
  <si>
    <t>S-241</t>
  </si>
  <si>
    <t>S/o Ashok Kumar Singhal, 108, Anupam Nagar Ext.-II, Thatipur</t>
  </si>
  <si>
    <t>S-242</t>
  </si>
  <si>
    <t xml:space="preserve">W/o Dr. Siddharth Singh 3/33 Vishnupuri, </t>
  </si>
  <si>
    <t>S-243</t>
  </si>
  <si>
    <t>Shivhare</t>
  </si>
  <si>
    <t xml:space="preserve">D/o Shri B.P. Shivhare, 1195/2A, Opp. Jaiswal Well New Raiganj Sipri Bazar </t>
  </si>
  <si>
    <t>S-244</t>
  </si>
  <si>
    <t>D.M.</t>
  </si>
  <si>
    <t>S/o Shri Vishram Singh, Consultant Eye Surgeon</t>
  </si>
  <si>
    <t>S-245</t>
  </si>
  <si>
    <t>Nidhi</t>
  </si>
  <si>
    <t>D/o Shri Dharampal Sharma, 62-C J &amp; K Block, Dilshan Garden</t>
  </si>
  <si>
    <t>9818851791/ 9968614475</t>
  </si>
  <si>
    <t>S - 246</t>
  </si>
  <si>
    <t>Ashish Kumar</t>
  </si>
  <si>
    <t>S/o Om Prakash Sharma H.No. 5A 2/4/8-B, Gayatri Nagar Pandu Nagar</t>
  </si>
  <si>
    <t>S-247</t>
  </si>
  <si>
    <t>Shrivastava</t>
  </si>
  <si>
    <t>S/o Shri Arun Kumar Shrivastava Vill. Nogesh Pattilal Po. Andhiyari, Manakpur</t>
  </si>
  <si>
    <t>S-248</t>
  </si>
  <si>
    <t>Jay Prakash</t>
  </si>
  <si>
    <t xml:space="preserve">S/o Ram Subhagalal Shrivastava E-34 Radopur New Colony, </t>
  </si>
  <si>
    <t>S-249</t>
  </si>
  <si>
    <t>Sunny</t>
  </si>
  <si>
    <t xml:space="preserve">S/o Mr. Mohd. Aslam, 115 Mathuranpura </t>
  </si>
  <si>
    <t>Mahoba</t>
  </si>
  <si>
    <t>S-250</t>
  </si>
  <si>
    <t>Sonkar</t>
  </si>
  <si>
    <t>Sujeet Kumar</t>
  </si>
  <si>
    <t xml:space="preserve">S/o Late Lalit Sonkar 81/92E, Himmatganj, </t>
  </si>
  <si>
    <t>S-251</t>
  </si>
  <si>
    <t>Flat No- 3/10, Medical College Campus, MLB Medical College</t>
  </si>
  <si>
    <t>9415289368/ 9794107668</t>
  </si>
  <si>
    <t>S-252</t>
  </si>
  <si>
    <t>Manav Deep</t>
  </si>
  <si>
    <t>G-243, GF Vikaspuri</t>
  </si>
  <si>
    <t>S-253</t>
  </si>
  <si>
    <t>Shyam</t>
  </si>
  <si>
    <t>Ghan</t>
  </si>
  <si>
    <t>T3/1, Kendriya Vidyalaya Campus, Vikas Khand-1, Gomti Nagar</t>
  </si>
  <si>
    <t>S-254</t>
  </si>
  <si>
    <t>Kshitij</t>
  </si>
  <si>
    <t>Sukul</t>
  </si>
  <si>
    <t>AMU Institute of Ophthalmology, Gandhi Eye Hospital Campus</t>
  </si>
  <si>
    <t>S-255</t>
  </si>
  <si>
    <t>Shukla</t>
  </si>
  <si>
    <t>S/o Shri Asha Ram Shukla, 19, New Colony, Ramai Patti, Civil Lines,</t>
  </si>
  <si>
    <t>Mirzapur</t>
  </si>
  <si>
    <t xml:space="preserve">T-1 </t>
  </si>
  <si>
    <t xml:space="preserve">Tewari  </t>
  </si>
  <si>
    <t>Sr. Registrar . Deptt. Of Ophth., M.G.I.M.S., Sewagram,</t>
  </si>
  <si>
    <t>Wardha</t>
  </si>
  <si>
    <t xml:space="preserve">T-2 </t>
  </si>
  <si>
    <t xml:space="preserve">Thakur </t>
  </si>
  <si>
    <t>155-S, Ravindrapuri Colony,</t>
  </si>
  <si>
    <t>0542-2257650</t>
  </si>
  <si>
    <t xml:space="preserve">T-3 </t>
  </si>
  <si>
    <t xml:space="preserve">Trivedi  </t>
  </si>
  <si>
    <t xml:space="preserve">L.K. </t>
  </si>
  <si>
    <t>21-A, Vikas Nagar (Lakhan pur)</t>
  </si>
  <si>
    <t>0512-2581163</t>
  </si>
  <si>
    <t xml:space="preserve">T-4 </t>
  </si>
  <si>
    <t xml:space="preserve">Tyagi  </t>
  </si>
  <si>
    <t xml:space="preserve">Ravi Eye Nursing Home,
Sadar, </t>
  </si>
  <si>
    <t xml:space="preserve">T-5 </t>
  </si>
  <si>
    <t xml:space="preserve">Tandon  </t>
  </si>
  <si>
    <t xml:space="preserve">M.P. </t>
  </si>
  <si>
    <t xml:space="preserve">State Institute Of Ophth.,
M.D. Eye Hospital, </t>
  </si>
  <si>
    <t xml:space="preserve">T-6  </t>
  </si>
  <si>
    <t xml:space="preserve">Tandon </t>
  </si>
  <si>
    <t xml:space="preserve">C.K. 59/7, Gobindpura,
Khuro </t>
  </si>
  <si>
    <t xml:space="preserve">T-7 </t>
  </si>
  <si>
    <t>155-S, Ravindrapuri Colony,
</t>
  </si>
  <si>
    <t>Varanasi
</t>
  </si>
  <si>
    <t>9415201153, 9450390283</t>
  </si>
  <si>
    <t xml:space="preserve">T-8  </t>
  </si>
  <si>
    <t xml:space="preserve">Tara  </t>
  </si>
  <si>
    <t>164, A.G.C.R. Enclave,
I.P. Extension Part - II,</t>
  </si>
  <si>
    <t xml:space="preserve">T-9  </t>
  </si>
  <si>
    <t xml:space="preserve">Taneja  </t>
  </si>
  <si>
    <t>M.K.</t>
  </si>
  <si>
    <t>230/105 Chandralok Colony,
Krishna Nagar</t>
  </si>
  <si>
    <t>Mathura</t>
  </si>
  <si>
    <t>2422042, 2423419</t>
  </si>
  <si>
    <t xml:space="preserve">T-10 </t>
  </si>
  <si>
    <t xml:space="preserve">Tarafdar </t>
  </si>
  <si>
    <t>14-E/35, Rampur Garden,</t>
  </si>
  <si>
    <t xml:space="preserve">T-11 </t>
  </si>
  <si>
    <t xml:space="preserve">Tiwari </t>
  </si>
  <si>
    <t>Tagore Villa Poly Clinic,
43, Tagore Villa, Chakrata Road,
</t>
  </si>
  <si>
    <t xml:space="preserve">T-12 </t>
  </si>
  <si>
    <t xml:space="preserve">Thakral  </t>
  </si>
  <si>
    <t xml:space="preserve">11/860, Lajpat Colony,
Deoband, </t>
  </si>
  <si>
    <t xml:space="preserve">T-13 </t>
  </si>
  <si>
    <t xml:space="preserve">Y.P. </t>
  </si>
  <si>
    <t>Balrampur Hospital, 
Ophthalmic Department,</t>
  </si>
  <si>
    <t xml:space="preserve">T-14 </t>
  </si>
  <si>
    <t xml:space="preserve">Tripathi  </t>
  </si>
  <si>
    <t>B.P.</t>
  </si>
  <si>
    <t>28 B/39-A, Neta Chauraha,
Allahpur,
</t>
  </si>
  <si>
    <t xml:space="preserve">T-15  </t>
  </si>
  <si>
    <t xml:space="preserve">Tripathi </t>
  </si>
  <si>
    <t xml:space="preserve">12, Mig Hemant Vihar,
Bara Part One </t>
  </si>
  <si>
    <t xml:space="preserve">T-16 </t>
  </si>
  <si>
    <t xml:space="preserve">Tiwari  </t>
  </si>
  <si>
    <t>Tewari Eye Center, 5/699, Vaishali</t>
  </si>
  <si>
    <t xml:space="preserve">T-17 </t>
  </si>
  <si>
    <t xml:space="preserve">Tauhed </t>
  </si>
  <si>
    <t xml:space="preserve">Asma </t>
  </si>
  <si>
    <t>115, S.N. Hall,
A.M.U,</t>
  </si>
  <si>
    <t xml:space="preserve">T-18 </t>
  </si>
  <si>
    <t xml:space="preserve">Tewari </t>
  </si>
  <si>
    <t xml:space="preserve">Srikant </t>
  </si>
  <si>
    <t>Type – IV, Residence Distt. Women Hospital campus</t>
  </si>
  <si>
    <t>Pratapgarh</t>
  </si>
  <si>
    <t xml:space="preserve">T-19  </t>
  </si>
  <si>
    <t xml:space="preserve">Tharwani </t>
  </si>
  <si>
    <t xml:space="preserve">V.C. </t>
  </si>
  <si>
    <t>122/734, Bihari Bhawan,
Shastri Nagar,</t>
  </si>
  <si>
    <t xml:space="preserve">T-20  </t>
  </si>
  <si>
    <t xml:space="preserve">Indra Narain </t>
  </si>
  <si>
    <t>Sai Niwas, Ramipatti,</t>
  </si>
  <si>
    <t>T – 21</t>
  </si>
  <si>
    <t>Tayal</t>
  </si>
  <si>
    <t xml:space="preserve">Surya Deo </t>
  </si>
  <si>
    <t>S/o Dr. S. D. Tayal, J – 65, Patel Nagar – I,</t>
  </si>
  <si>
    <t>T – 22</t>
  </si>
  <si>
    <t>8/218, A Sri Villa Indralok, Arya Nagar, Kanpur</t>
  </si>
  <si>
    <t>7/170 A – B 105 Sanskit Apt. swarup Nagar.</t>
  </si>
  <si>
    <t>T – 23</t>
  </si>
  <si>
    <t xml:space="preserve">Tyagi </t>
  </si>
  <si>
    <t>S/o Dr. Narendra Deo,
K – 4, Lawyer’s Colony</t>
  </si>
  <si>
    <t>T – 24</t>
  </si>
  <si>
    <t xml:space="preserve">H. No. 14, HIG flats, Ravindrapuri, Station, </t>
  </si>
  <si>
    <t>Varanasi.</t>
  </si>
  <si>
    <t>T – 25</t>
  </si>
  <si>
    <t xml:space="preserve"> Tiwari </t>
  </si>
  <si>
    <t>Anil</t>
  </si>
  <si>
    <t>B – 38/266, A – 18, Tulsipur,</t>
  </si>
  <si>
    <t xml:space="preserve">T – 26 </t>
  </si>
  <si>
    <t>Tiwary</t>
  </si>
  <si>
    <t xml:space="preserve">Satya Prakash </t>
  </si>
  <si>
    <t xml:space="preserve">Room No. 91 PG Boys Hostel, GSVM Medical College, </t>
  </si>
  <si>
    <t>T – 27</t>
  </si>
  <si>
    <t>Tripathi</t>
  </si>
  <si>
    <t xml:space="preserve">Ashish Narayan </t>
  </si>
  <si>
    <t xml:space="preserve">Room No. 21 New P.G. Hostel  BRD Medical College, </t>
  </si>
  <si>
    <t>T – 28</t>
  </si>
  <si>
    <t>Tandon Clinic, Main Road,</t>
  </si>
  <si>
    <t>05248 – 221705</t>
  </si>
  <si>
    <t>T – 29</t>
  </si>
  <si>
    <t xml:space="preserve">C/o D.S. Tripathi Moh.: Daudpur, Near Janta 
Bharti School, </t>
  </si>
  <si>
    <t>T – 30</t>
  </si>
  <si>
    <t>Tyagi</t>
  </si>
  <si>
    <t xml:space="preserve">S/o Dr. R.K. Tyagi, Room No.-51, Dhanwantari Hostel, BHU, </t>
  </si>
  <si>
    <t>9839222063
</t>
  </si>
  <si>
    <t xml:space="preserve">T- 31 </t>
  </si>
  <si>
    <t>Teotia</t>
  </si>
  <si>
    <t xml:space="preserve">Combined Distt. Hospital,
 Sanjay Nagar, </t>
  </si>
  <si>
    <t>T-32</t>
  </si>
  <si>
    <t>TANEJA</t>
  </si>
  <si>
    <t xml:space="preserve">NOOPUR </t>
  </si>
  <si>
    <t>D/O LATE MR. JASOD KUMAR TANEJA
117/L-29, NAVEEN NAGAR, KAKADEO,</t>
  </si>
  <si>
    <t>T-33</t>
  </si>
  <si>
    <t>Tiwari</t>
  </si>
  <si>
    <t>Sonal</t>
  </si>
  <si>
    <t>D/o Dr. Anil Tiwari Room No. 67, P.G. Girls Hostel, GSVM Medical College,</t>
  </si>
  <si>
    <t>208 002</t>
  </si>
  <si>
    <t>T-34</t>
  </si>
  <si>
    <t>Taneja</t>
  </si>
  <si>
    <t>Hemant Kumar</t>
  </si>
  <si>
    <t>S/o Late M.L. Taneja, Maharaja Balwant Singh Govtt. Hospital</t>
  </si>
  <si>
    <t>Bhadohi</t>
  </si>
  <si>
    <t>T-35</t>
  </si>
  <si>
    <t>Assistant Professor, Arvind Eye Hospital, Madurai, T.N.</t>
  </si>
  <si>
    <t xml:space="preserve">U-1 </t>
  </si>
  <si>
    <t xml:space="preserve">Uboweja </t>
  </si>
  <si>
    <t>Institute Of Ophthalmology,
A.M.U.,</t>
  </si>
  <si>
    <t xml:space="preserve">U-2 </t>
  </si>
  <si>
    <t xml:space="preserve">Uniyal </t>
  </si>
  <si>
    <t xml:space="preserve">S.D </t>
  </si>
  <si>
    <t>Eye Srugeon District Hospital,</t>
  </si>
  <si>
    <t>U – 3</t>
  </si>
  <si>
    <t xml:space="preserve">Udayan </t>
  </si>
  <si>
    <t xml:space="preserve">S/o  R. B. Saxena,
J – 82, Patel Nagar Hapur,Road, </t>
  </si>
  <si>
    <t>2710330, 3099261</t>
  </si>
  <si>
    <t>U – 4</t>
  </si>
  <si>
    <t>Sridhar</t>
  </si>
  <si>
    <t>D/o Sri K. N. Natrajan,
I Care Eye Hospital E- 3A Sector – 26,</t>
  </si>
  <si>
    <t>2555969, 2536612</t>
  </si>
  <si>
    <t>U – 5</t>
  </si>
  <si>
    <t xml:space="preserve">Upreet </t>
  </si>
  <si>
    <t>Dhaliwal</t>
  </si>
  <si>
    <t xml:space="preserve">W/o Dr. Navjeevan Singh,
A – 61, Govind Puram, </t>
  </si>
  <si>
    <t>9811212906
</t>
  </si>
  <si>
    <t xml:space="preserve">V-1 </t>
  </si>
  <si>
    <t xml:space="preserve">Verma </t>
  </si>
  <si>
    <t>Anil Verma Eye Hospital, Vikas Nagar,</t>
  </si>
  <si>
    <t xml:space="preserve">V-3 </t>
  </si>
  <si>
    <t xml:space="preserve">Rajan </t>
  </si>
  <si>
    <t xml:space="preserve">V-4 </t>
  </si>
  <si>
    <t xml:space="preserve">Vijaya  </t>
  </si>
  <si>
    <t>7-A, Chandan Road,</t>
  </si>
  <si>
    <t xml:space="preserve">V-5 </t>
  </si>
  <si>
    <t xml:space="preserve">Verma  </t>
  </si>
  <si>
    <t xml:space="preserve">Praveen </t>
  </si>
  <si>
    <t xml:space="preserve">Verma Eye Hospital,
Ramghat Road Opp. Meenakshi
Theatre, </t>
  </si>
  <si>
    <t xml:space="preserve">V-6  </t>
  </si>
  <si>
    <t xml:space="preserve">Vyas  </t>
  </si>
  <si>
    <t xml:space="preserve">Tej Narain </t>
  </si>
  <si>
    <t>482 (555), Malviya Nagar,</t>
  </si>
  <si>
    <t xml:space="preserve">V-7  </t>
  </si>
  <si>
    <t xml:space="preserve">Vivek  </t>
  </si>
  <si>
    <t>Eye Specialist,
Cinema Road,</t>
  </si>
  <si>
    <t xml:space="preserve">V-8  </t>
  </si>
  <si>
    <t>Unche Gaon,
Akbarpur,</t>
  </si>
  <si>
    <t xml:space="preserve">Ambedkar Nagar </t>
  </si>
  <si>
    <t xml:space="preserve">V-9  </t>
  </si>
  <si>
    <t xml:space="preserve">Mita </t>
  </si>
  <si>
    <t>C-85, Sector -B,
Aliganj Scheme,</t>
  </si>
  <si>
    <t xml:space="preserve">V-10 </t>
  </si>
  <si>
    <t xml:space="preserve">Ram Awadh </t>
  </si>
  <si>
    <t>C/O Mrp. C. Pant, L-1/99 Sector B, Aliganj,</t>
  </si>
  <si>
    <t xml:space="preserve">V-11 </t>
  </si>
  <si>
    <t xml:space="preserve">Vajpayi </t>
  </si>
  <si>
    <t>Prem Chandra</t>
  </si>
  <si>
    <t>82, Leuker Ganj,
</t>
  </si>
  <si>
    <t xml:space="preserve">V-12 </t>
  </si>
  <si>
    <t>S/o H.O.S. Verma
M.I.G.-A-52, Hans Puram
Avas Vikas Colony
Naubasta,</t>
  </si>
  <si>
    <t>9415068069
</t>
  </si>
  <si>
    <t>V – 13</t>
  </si>
  <si>
    <t xml:space="preserve">Nupur </t>
  </si>
  <si>
    <t>W/o Dr. Sanjai Verma,
S – D – 21, Shastri Nagar, Hapur Road,</t>
  </si>
  <si>
    <t>V – 14</t>
  </si>
  <si>
    <t xml:space="preserve">Vijai </t>
  </si>
  <si>
    <t>Kumar Sirohi</t>
  </si>
  <si>
    <t xml:space="preserve">S/o Sri Shivam Kumar,
R – 13/96 Raj Nagar, </t>
  </si>
  <si>
    <t>V – 15</t>
  </si>
  <si>
    <t xml:space="preserve">Vakil </t>
  </si>
  <si>
    <t>Asif Amin</t>
  </si>
  <si>
    <t>S/o Mr. Mohd. Amin Vakil,
House no. – 4/1310, Near Choudhary Retinal shop New Sir Sayyed Nagar</t>
  </si>
  <si>
    <t>V – 16</t>
  </si>
  <si>
    <t xml:space="preserve"> Shobh Nath </t>
  </si>
  <si>
    <t xml:space="preserve">S/o Sri Bhola Nath,
Swati Netra Chikitsalaya Near Polytechnique,
Chauraha, Ruhatta </t>
  </si>
  <si>
    <t>222002
</t>
  </si>
  <si>
    <t>05452-264493</t>
  </si>
  <si>
    <t>V – 17</t>
  </si>
  <si>
    <t>Laxmi Raghaw</t>
  </si>
  <si>
    <t xml:space="preserve">D/o Late Sri V.P.S Raghav,
750 / 15 OM Kothi Adarsh Nagar By Pass Road </t>
  </si>
  <si>
    <t>V – 18</t>
  </si>
  <si>
    <t xml:space="preserve">Vimal </t>
  </si>
  <si>
    <t>S/o Sri Birendra Singh Gupta,
1, New Colony, Agra Bombay Road,</t>
  </si>
  <si>
    <t>Dholpuri</t>
  </si>
  <si>
    <t>V – 19</t>
  </si>
  <si>
    <t xml:space="preserve">C – 159 / D Sector D, LDA Colony, Kanpur Road, </t>
  </si>
  <si>
    <t>V – 20</t>
  </si>
  <si>
    <t xml:space="preserve">Vishwakarma </t>
  </si>
  <si>
    <t xml:space="preserve">Kuldeep </t>
  </si>
  <si>
    <t xml:space="preserve">Attaru Road, Baberu, Distt. </t>
  </si>
  <si>
    <t xml:space="preserve">Banda </t>
  </si>
  <si>
    <t>05190 – 245028</t>
  </si>
  <si>
    <t>V – 21</t>
  </si>
  <si>
    <t xml:space="preserve">Vajpai </t>
  </si>
  <si>
    <t>15/55-A, Civil Lines</t>
  </si>
  <si>
    <t>V – 22</t>
  </si>
  <si>
    <t>Vazirani</t>
  </si>
  <si>
    <t xml:space="preserve">Jatin Shyam </t>
  </si>
  <si>
    <t>91-A, Dattani Tower Kora Kendra, Off S.V. Road, Borivali (West)</t>
  </si>
  <si>
    <t>400092
</t>
  </si>
  <si>
    <t xml:space="preserve">022-28995558  </t>
  </si>
  <si>
    <t xml:space="preserve">V – 23 </t>
  </si>
  <si>
    <t>Verma</t>
  </si>
  <si>
    <t>B-301 Buddha Hostel
CSMMU,</t>
  </si>
  <si>
    <t>9455515265, 9795315324</t>
  </si>
  <si>
    <t>V – 24</t>
  </si>
  <si>
    <t xml:space="preserve">Kanchan </t>
  </si>
  <si>
    <t xml:space="preserve">Deptt. Of Ophthalmology,
CSMMU </t>
  </si>
  <si>
    <t>V – 25</t>
  </si>
  <si>
    <t>Vijay</t>
  </si>
  <si>
    <t xml:space="preserve">Bhuyar Priyanka </t>
  </si>
  <si>
    <t xml:space="preserve">D/o Mr. Vijay Pandu Rangaji Bhuyar Room No. 62, K.G. Hostel, IMS BHU, </t>
  </si>
  <si>
    <t>V – 26</t>
  </si>
  <si>
    <t xml:space="preserve">VIJETA </t>
  </si>
  <si>
    <t xml:space="preserve">W/O DR. ASEEM SHARMA,
ROOM NO. 91, PG GIRLS HOSTEL, S.N. MEDICAL COLLEGE, </t>
  </si>
  <si>
    <t>AGRA, 
</t>
  </si>
  <si>
    <t>V-27</t>
  </si>
  <si>
    <t>B-1/258, Vineet Khand, Gomti Nagar</t>
  </si>
  <si>
    <t>V-28</t>
  </si>
  <si>
    <t>Poonam</t>
  </si>
  <si>
    <t>W/o Dr. Susheel Prakash Verma B-1Alkapuri Kursi Road,</t>
  </si>
  <si>
    <t>V-29</t>
  </si>
  <si>
    <t>Pinky</t>
  </si>
  <si>
    <t>W/o Shri H.D. Verma 01 Panchwati Shyam Nagar, Boola Road, Shahganj,</t>
  </si>
  <si>
    <t>9005164590/ 9598053277</t>
  </si>
  <si>
    <t xml:space="preserve">W-1 </t>
  </si>
  <si>
    <t xml:space="preserve">Wardhan </t>
  </si>
  <si>
    <t>Eye Specilist,</t>
  </si>
  <si>
    <t>Fatehpur</t>
  </si>
  <si>
    <t xml:space="preserve">W-2 </t>
  </si>
  <si>
    <t xml:space="preserve">Waris </t>
  </si>
  <si>
    <t>4/143-G, Shibli Bagh, Hamdard Nagar-A</t>
  </si>
  <si>
    <t xml:space="preserve">W-3  </t>
  </si>
  <si>
    <t xml:space="preserve">Wahi </t>
  </si>
  <si>
    <t xml:space="preserve">Jatinder </t>
  </si>
  <si>
    <t>L-56, Sectore-E, Lda Colony,
Hind Nagar,
</t>
  </si>
  <si>
    <t xml:space="preserve">W-4 </t>
  </si>
  <si>
    <t>Ambedkar Eye Hospital,
Bajpur Road, Near Dronasagar,</t>
  </si>
  <si>
    <t>Kashipur (Nainital)</t>
  </si>
  <si>
    <t xml:space="preserve">Y-1 </t>
  </si>
  <si>
    <t xml:space="preserve">Yadav  </t>
  </si>
  <si>
    <t xml:space="preserve">592/468 mamford ganj </t>
  </si>
  <si>
    <t>0532-2250121</t>
  </si>
  <si>
    <t xml:space="preserve">Y-2  </t>
  </si>
  <si>
    <t xml:space="preserve">Yadav </t>
  </si>
  <si>
    <t xml:space="preserve">B-25, Officers Colony
Nr. Sita Hotel, </t>
  </si>
  <si>
    <t xml:space="preserve">Y-3 </t>
  </si>
  <si>
    <t xml:space="preserve">Vijai Kumar </t>
  </si>
  <si>
    <t>75/B Baulia Railway Colony,</t>
  </si>
  <si>
    <t>Y – 4</t>
  </si>
  <si>
    <t>Yadav</t>
  </si>
  <si>
    <t xml:space="preserve">Ram Yash Singh </t>
  </si>
  <si>
    <t xml:space="preserve">Type – II / 20, BRD Medical College, Campus </t>
  </si>
  <si>
    <t>Gorakhapur</t>
  </si>
  <si>
    <t>Y – 5</t>
  </si>
  <si>
    <t>Shrawan</t>
  </si>
  <si>
    <t>Eye Care Hospital, Kartalpur, Azamgarh</t>
  </si>
  <si>
    <t>276001
</t>
  </si>
  <si>
    <t>9670110590
</t>
  </si>
  <si>
    <t>Y – 6</t>
  </si>
  <si>
    <t xml:space="preserve">Ishan </t>
  </si>
  <si>
    <t xml:space="preserve">S/o Mr. V.N. Yadav, Room No. 79, New Doctor Hostel BHU </t>
  </si>
  <si>
    <t>442102
</t>
  </si>
  <si>
    <t xml:space="preserve">Z-1  </t>
  </si>
  <si>
    <t xml:space="preserve">Zaidi  </t>
  </si>
  <si>
    <t xml:space="preserve">Zafar Ameer </t>
  </si>
  <si>
    <t>18-National Colony,
Amir Nishan, Civil Lines,</t>
  </si>
  <si>
    <t xml:space="preserve">Z-2  </t>
  </si>
  <si>
    <t>AMU Institute of Ophthalmology,</t>
  </si>
  <si>
    <t xml:space="preserve">Z-3  </t>
  </si>
  <si>
    <t xml:space="preserve">Tahir </t>
  </si>
  <si>
    <t>C-191, Indira Nagar,
</t>
  </si>
  <si>
    <t xml:space="preserve">Z-4 </t>
  </si>
  <si>
    <t xml:space="preserve">Zuberi  </t>
  </si>
  <si>
    <t xml:space="preserve">F.I. </t>
  </si>
  <si>
    <t xml:space="preserve">Radha Gram,
Hardoi Road, </t>
  </si>
  <si>
    <t xml:space="preserve">Z-5 </t>
  </si>
  <si>
    <t>Zaka</t>
  </si>
  <si>
    <t xml:space="preserve">Ur Rab Simi  </t>
  </si>
  <si>
    <t>2- Wazir Manzil, Laxmi Bari Road,</t>
  </si>
  <si>
    <t xml:space="preserve">Z – 6 </t>
  </si>
  <si>
    <t>Zakir</t>
  </si>
  <si>
    <t xml:space="preserve">Shaik Mohammed </t>
  </si>
  <si>
    <t xml:space="preserve">S/o Dr. S. M. Zakir C/o M. Sadiq 924, Dilshad Colony Dhorra, </t>
  </si>
  <si>
    <t xml:space="preserve">Aligarh                                                                    </t>
  </si>
  <si>
    <t xml:space="preserve">Z – 7 </t>
  </si>
  <si>
    <t xml:space="preserve"> Ziya </t>
  </si>
  <si>
    <t xml:space="preserve">S/o Mr. S. H. Siddiqui,
4/1329 New Sir Sayyed Nagar </t>
  </si>
  <si>
    <t>A-121</t>
  </si>
  <si>
    <t>Prachi</t>
  </si>
  <si>
    <t>D/o Shri Sunil Kumar Agarwal, Bazar Kalluganj, Najibabad</t>
  </si>
  <si>
    <t>A-122</t>
  </si>
  <si>
    <t>Adil</t>
  </si>
  <si>
    <t>S/o Mohammad Alam, Institute of Ophthalmology, JNMLH, AMU</t>
  </si>
  <si>
    <t>A-123</t>
  </si>
  <si>
    <t>Aseem</t>
  </si>
  <si>
    <t>S/o Dr. N.N. Agarwal, 72-A, Professors colony, Hari Parvat</t>
  </si>
  <si>
    <t>0562-2851676</t>
  </si>
  <si>
    <t>A-124</t>
  </si>
  <si>
    <t>86/408 Deo Nagar</t>
  </si>
  <si>
    <t>A-125</t>
  </si>
  <si>
    <t>M.L.</t>
  </si>
  <si>
    <t>9/5, Neelam Market, Railway Road</t>
  </si>
  <si>
    <t>B-50</t>
  </si>
  <si>
    <t>Vinayak</t>
  </si>
  <si>
    <t>S/o Shri Ashok Kumar Bhatia, 2/24 Sarva Priya Vihar</t>
  </si>
  <si>
    <t>B-51</t>
  </si>
  <si>
    <t>Bhatiya</t>
  </si>
  <si>
    <t>Karan</t>
  </si>
  <si>
    <t>RIO, Sitapur Eye Hospital</t>
  </si>
  <si>
    <t>C-33</t>
  </si>
  <si>
    <t>Chakravorty</t>
  </si>
  <si>
    <t>8, Shakina edony, Neelmatha Cantt</t>
  </si>
  <si>
    <t>G-110</t>
  </si>
  <si>
    <t xml:space="preserve">D/o Dr. Bharti Gupta H.No. 143, 1st Floor Sector-113, DLF </t>
  </si>
  <si>
    <t>G-111</t>
  </si>
  <si>
    <t>Shyam Kumar</t>
  </si>
  <si>
    <t>S/o Shri Sajjan Kr. Gupta, 65/13, Chitwapur Road, Lalkuan</t>
  </si>
  <si>
    <t>G-112</t>
  </si>
  <si>
    <t xml:space="preserve">Deptt. Of ophthalmology, Subharti Medical College, Haridwar Bypass Road </t>
  </si>
  <si>
    <t>G-113</t>
  </si>
  <si>
    <t>Nikhil</t>
  </si>
  <si>
    <t>1/14, sahiya Kums,  Near St. John'crossing, M.G. Road</t>
  </si>
  <si>
    <t>J-46</t>
  </si>
  <si>
    <t>Pramod Kumar</t>
  </si>
  <si>
    <t xml:space="preserve">S/o Shri Hukum Chandra Jain, 3028 Awas Vikas No. 3, Kalyanpur, Panki Road, </t>
  </si>
  <si>
    <t>J-47</t>
  </si>
  <si>
    <t>Jyoti</t>
  </si>
  <si>
    <t>D/o Pramod Kr. Gupta, Lohia Nagar, Rasulabad,</t>
  </si>
  <si>
    <t>J-48</t>
  </si>
  <si>
    <t>Jay</t>
  </si>
  <si>
    <t>Kishan</t>
  </si>
  <si>
    <t>180-C/10K Rajroop pur</t>
  </si>
  <si>
    <t>K-87</t>
  </si>
  <si>
    <t>Kochar</t>
  </si>
  <si>
    <t>T.D.S.</t>
  </si>
  <si>
    <t>Arun Deep Memorial Hospital, Main Road, Suinaul</t>
  </si>
  <si>
    <t>Maharajganj</t>
  </si>
  <si>
    <t>K-88</t>
  </si>
  <si>
    <t>Krishna</t>
  </si>
  <si>
    <t>S/o Dr. Dharmendra Nath, Geeta Netra Chikitsalaya, Araun Road, Sirsaganj,</t>
  </si>
  <si>
    <t>K-89</t>
  </si>
  <si>
    <t>B-5, H.No.421, Sector-3, Rohini</t>
  </si>
  <si>
    <t>K-90</t>
  </si>
  <si>
    <t>Kesarwani</t>
  </si>
  <si>
    <t>Divya</t>
  </si>
  <si>
    <t>Rifa Guest House, Room No. 302, Medical Road</t>
  </si>
  <si>
    <t>P-64</t>
  </si>
  <si>
    <t>Rajesh</t>
  </si>
  <si>
    <t>Near District Women Hospital, Vijaipur</t>
  </si>
  <si>
    <t>P-65</t>
  </si>
  <si>
    <t>Panna</t>
  </si>
  <si>
    <t>Shri Hari Netralaya, 19/12 Panna Lal Road</t>
  </si>
  <si>
    <t>P-66</t>
  </si>
  <si>
    <t>Saumya</t>
  </si>
  <si>
    <t>109/98A, Nehru Nagar</t>
  </si>
  <si>
    <t>R-44</t>
  </si>
  <si>
    <t>E-741 Kamla Nagar,</t>
  </si>
  <si>
    <t>R-45</t>
  </si>
  <si>
    <t>Sector-N 257 Ashiana Colony,</t>
  </si>
  <si>
    <t>R-46</t>
  </si>
  <si>
    <t>Rajnish Kr.</t>
  </si>
  <si>
    <t>C-27/8 Paper Mill Colony, Nishatganj</t>
  </si>
  <si>
    <t>R-47</t>
  </si>
  <si>
    <t>Rana Pratap</t>
  </si>
  <si>
    <t>Gaur</t>
  </si>
  <si>
    <t>Village &amp; Post - Pakariveerbhadra</t>
  </si>
  <si>
    <t>R-48</t>
  </si>
  <si>
    <t>Somesh</t>
  </si>
  <si>
    <t>31/302, Lotus Pond Apartment, Vaibhav Khand, Indrapuram</t>
  </si>
  <si>
    <t>S-256</t>
  </si>
  <si>
    <t>Sangal</t>
  </si>
  <si>
    <t>Arun</t>
  </si>
  <si>
    <t xml:space="preserve">S/o Shri S.K. Sangal, A-23, Sector-17, </t>
  </si>
  <si>
    <t>S-257</t>
  </si>
  <si>
    <t>Shilpi</t>
  </si>
  <si>
    <t>D/o Mr. Kuldeep Kumar Singh, C/o Dr. Virendra Singh, 6/3L Shastri Nagar, Khandari</t>
  </si>
  <si>
    <t>S-258</t>
  </si>
  <si>
    <t>Sambhav</t>
  </si>
  <si>
    <t>S-259</t>
  </si>
  <si>
    <t>Anurag Kumar</t>
  </si>
  <si>
    <t>S-8134-2-K, Airport Road, Gilot Bazar, Shivpur</t>
  </si>
  <si>
    <t xml:space="preserve">VARANASI </t>
  </si>
  <si>
    <t>S-260</t>
  </si>
  <si>
    <t>Nutan</t>
  </si>
  <si>
    <t>HIG – 29 Indira Nagar,</t>
  </si>
  <si>
    <t>S-261</t>
  </si>
  <si>
    <t>Luxmi</t>
  </si>
  <si>
    <t>B-1/120 Sector-G, Aliganj</t>
  </si>
  <si>
    <t>V-30</t>
  </si>
  <si>
    <t>Brahaspati Narain</t>
  </si>
  <si>
    <t>CHC, Siroia</t>
  </si>
  <si>
    <t>Shrawasti</t>
  </si>
  <si>
    <t>V-31</t>
  </si>
  <si>
    <t>Vishnoi</t>
  </si>
  <si>
    <t>Sanjay Kumar</t>
  </si>
  <si>
    <t>C-79, Nirala Nagar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</si>
</sst>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rgb="FF000000"/>
      <name val="Calibri"/>
    </font>
    <font>
      <b/>
      <sz val="18.0"/>
      <color rgb="FF000000"/>
      <name val="Arial"/>
    </font>
    <font/>
    <font>
      <b/>
      <sz val="10.0"/>
      <color rgb="FF000000"/>
      <name val="Calibri"/>
    </font>
    <font>
      <sz val="10.0"/>
      <color rgb="FF000000"/>
      <name val="Calibri"/>
    </font>
    <font>
      <sz val="10.0"/>
      <color rgb="FF000000"/>
      <name val="Arial"/>
    </font>
    <font>
      <u/>
      <sz val="10.0"/>
      <color rgb="FF0000FF"/>
      <name val="Arial"/>
    </font>
    <font>
      <sz val="11.0"/>
      <color rgb="FF000000"/>
      <name val="Arial"/>
    </font>
    <font>
      <u/>
      <sz val="11.0"/>
      <color rgb="FF0000FF"/>
      <name val="Arial"/>
    </font>
    <font>
      <u/>
      <sz val="11.0"/>
      <color rgb="FF0000FF"/>
      <name val="Calibri"/>
    </font>
    <font>
      <sz val="11.0"/>
      <color rgb="FFFF0000"/>
      <name val="Calibri"/>
    </font>
    <font>
      <sz val="10.0"/>
      <color rgb="FFFF0000"/>
      <name val="Calibri"/>
    </font>
    <font>
      <sz val="10.0"/>
      <color rgb="FFFF0000"/>
      <name val="Arial"/>
    </font>
    <font>
      <u/>
      <sz val="11.0"/>
      <color rgb="FFFF0000"/>
      <name val="Calibri"/>
    </font>
    <font>
      <sz val="11.0"/>
      <name val="Calibri"/>
    </font>
    <font>
      <sz val="10.0"/>
      <name val="Calibri"/>
    </font>
    <font>
      <sz val="10.0"/>
      <name val="Arial"/>
    </font>
    <font>
      <u/>
      <sz val="11.0"/>
      <color rgb="FF0070C0"/>
      <name val="Calibri"/>
    </font>
  </fonts>
  <fills count="2">
    <fill>
      <patternFill patternType="none"/>
    </fill>
    <fill>
      <patternFill patternType="lightGray"/>
    </fill>
  </fills>
  <borders count="7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0" numFmtId="0" xfId="0" applyBorder="1" applyFont="1"/>
    <xf borderId="5" fillId="0" fontId="3" numFmtId="0" xfId="0" applyAlignment="1" applyBorder="1" applyFont="1">
      <alignment horizontal="center" vertical="top" wrapText="1"/>
    </xf>
    <xf borderId="1" fillId="0" fontId="3" numFmtId="0" xfId="0" applyAlignment="1" applyBorder="1" applyFont="1">
      <alignment horizontal="center"/>
    </xf>
    <xf borderId="5" fillId="0" fontId="3" numFmtId="0" xfId="0" applyAlignment="1" applyBorder="1" applyFont="1">
      <alignment horizontal="right" vertical="top" wrapText="1"/>
    </xf>
    <xf borderId="4" fillId="0" fontId="4" numFmtId="0" xfId="0" applyBorder="1" applyFont="1"/>
    <xf borderId="6" fillId="0" fontId="2" numFmtId="0" xfId="0" applyBorder="1" applyFont="1"/>
    <xf borderId="4" fillId="0" fontId="3" numFmtId="0" xfId="0" applyAlignment="1" applyBorder="1" applyFont="1">
      <alignment horizontal="left" vertical="top" wrapText="1"/>
    </xf>
    <xf borderId="4" fillId="0" fontId="3" numFmtId="0" xfId="0" applyAlignment="1" applyBorder="1" applyFont="1">
      <alignment vertical="top" wrapText="1"/>
    </xf>
    <xf borderId="6" fillId="0" fontId="3" numFmtId="0" xfId="0" applyAlignment="1" applyBorder="1" applyFont="1">
      <alignment horizontal="center" vertical="top" wrapText="1"/>
    </xf>
    <xf borderId="4" fillId="0" fontId="5" numFmtId="0" xfId="0" applyAlignment="1" applyBorder="1" applyFont="1">
      <alignment horizontal="center" vertical="top" wrapText="1"/>
    </xf>
    <xf borderId="4" fillId="0" fontId="5" numFmtId="0" xfId="0" applyAlignment="1" applyBorder="1" applyFont="1">
      <alignment horizontal="center" vertical="top"/>
    </xf>
    <xf borderId="4" fillId="0" fontId="5" numFmtId="0" xfId="0" applyAlignment="1" applyBorder="1" applyFont="1">
      <alignment vertical="top" wrapText="1"/>
    </xf>
    <xf borderId="4" fillId="0" fontId="5" numFmtId="0" xfId="0" applyAlignment="1" applyBorder="1" applyFont="1">
      <alignment vertical="top"/>
    </xf>
    <xf borderId="4" fillId="0" fontId="5" numFmtId="0" xfId="0" applyAlignment="1" applyBorder="1" applyFont="1">
      <alignment horizontal="right" vertical="top" wrapText="1"/>
    </xf>
    <xf borderId="4" fillId="0" fontId="6" numFmtId="0" xfId="0" applyAlignment="1" applyBorder="1" applyFont="1">
      <alignment vertical="top" wrapText="1"/>
    </xf>
    <xf borderId="4" fillId="0" fontId="5" numFmtId="0" xfId="0" applyBorder="1" applyFont="1"/>
    <xf borderId="4" fillId="0" fontId="5" numFmtId="3" xfId="0" applyAlignment="1" applyBorder="1" applyFont="1" applyNumberFormat="1">
      <alignment horizontal="right" vertical="top" wrapText="1"/>
    </xf>
    <xf borderId="4" fillId="0" fontId="7" numFmtId="0" xfId="0" applyAlignment="1" applyBorder="1" applyFont="1">
      <alignment horizontal="center" vertical="top" wrapText="1"/>
    </xf>
    <xf borderId="4" fillId="0" fontId="7" numFmtId="0" xfId="0" applyAlignment="1" applyBorder="1" applyFont="1">
      <alignment horizontal="left" vertical="top" wrapText="1"/>
    </xf>
    <xf borderId="4" fillId="0" fontId="7" numFmtId="0" xfId="0" applyAlignment="1" applyBorder="1" applyFont="1">
      <alignment vertical="top" wrapText="1"/>
    </xf>
    <xf borderId="4" fillId="0" fontId="7" numFmtId="0" xfId="0" applyAlignment="1" applyBorder="1" applyFont="1">
      <alignment horizontal="right" vertical="top" wrapText="1"/>
    </xf>
    <xf borderId="4" fillId="0" fontId="8" numFmtId="0" xfId="0" applyAlignment="1" applyBorder="1" applyFont="1">
      <alignment vertical="top" wrapText="1"/>
    </xf>
    <xf borderId="4" fillId="0" fontId="7" numFmtId="0" xfId="0" applyBorder="1" applyFont="1"/>
    <xf borderId="0" fillId="0" fontId="5" numFmtId="0" xfId="0" applyFont="1"/>
    <xf borderId="4" fillId="0" fontId="0" numFmtId="0" xfId="0" applyAlignment="1" applyBorder="1" applyFont="1">
      <alignment horizontal="center" vertical="top" wrapText="1"/>
    </xf>
    <xf borderId="4" fillId="0" fontId="4" numFmtId="0" xfId="0" applyAlignment="1" applyBorder="1" applyFont="1">
      <alignment horizontal="center" vertical="top" wrapText="1"/>
    </xf>
    <xf borderId="4" fillId="0" fontId="0" numFmtId="0" xfId="0" applyAlignment="1" applyBorder="1" applyFont="1">
      <alignment vertical="top" wrapText="1"/>
    </xf>
    <xf borderId="4" fillId="0" fontId="0" numFmtId="0" xfId="0" applyAlignment="1" applyBorder="1" applyFont="1">
      <alignment horizontal="left" vertical="top" wrapText="1"/>
    </xf>
    <xf borderId="4" fillId="0" fontId="0" numFmtId="0" xfId="0" applyAlignment="1" applyBorder="1" applyFont="1">
      <alignment horizontal="right" vertical="top" wrapText="1"/>
    </xf>
    <xf borderId="4" fillId="0" fontId="9" numFmtId="0" xfId="0" applyAlignment="1" applyBorder="1" applyFont="1">
      <alignment vertical="top" wrapText="1"/>
    </xf>
    <xf borderId="4" fillId="0" fontId="10" numFmtId="0" xfId="0" applyAlignment="1" applyBorder="1" applyFont="1">
      <alignment horizontal="center" vertical="top" wrapText="1"/>
    </xf>
    <xf borderId="4" fillId="0" fontId="11" numFmtId="0" xfId="0" applyAlignment="1" applyBorder="1" applyFont="1">
      <alignment horizontal="center" vertical="top" wrapText="1"/>
    </xf>
    <xf borderId="4" fillId="0" fontId="10" numFmtId="0" xfId="0" applyAlignment="1" applyBorder="1" applyFont="1">
      <alignment horizontal="left" vertical="top" wrapText="1"/>
    </xf>
    <xf borderId="4" fillId="0" fontId="10" numFmtId="0" xfId="0" applyAlignment="1" applyBorder="1" applyFont="1">
      <alignment vertical="top" wrapText="1"/>
    </xf>
    <xf borderId="4" fillId="0" fontId="12" numFmtId="0" xfId="0" applyAlignment="1" applyBorder="1" applyFont="1">
      <alignment vertical="top" wrapText="1"/>
    </xf>
    <xf borderId="4" fillId="0" fontId="10" numFmtId="0" xfId="0" applyAlignment="1" applyBorder="1" applyFont="1">
      <alignment horizontal="right" vertical="top" wrapText="1"/>
    </xf>
    <xf borderId="4" fillId="0" fontId="10" numFmtId="0" xfId="0" applyBorder="1" applyFont="1"/>
    <xf borderId="4" fillId="0" fontId="13" numFmtId="0" xfId="0" applyAlignment="1" applyBorder="1" applyFont="1">
      <alignment vertical="top" wrapText="1"/>
    </xf>
    <xf borderId="4" fillId="0" fontId="14" numFmtId="0" xfId="0" applyAlignment="1" applyBorder="1" applyFont="1">
      <alignment vertical="top" wrapText="1"/>
    </xf>
    <xf borderId="4" fillId="0" fontId="14" numFmtId="0" xfId="0" applyAlignment="1" applyBorder="1" applyFont="1">
      <alignment horizontal="right" vertical="top" wrapText="1"/>
    </xf>
    <xf borderId="4" fillId="0" fontId="14" numFmtId="0" xfId="0" applyAlignment="1" applyBorder="1" applyFont="1">
      <alignment horizontal="center" vertical="top" wrapText="1"/>
    </xf>
    <xf borderId="4" fillId="0" fontId="15" numFmtId="0" xfId="0" applyAlignment="1" applyBorder="1" applyFont="1">
      <alignment horizontal="center" vertical="top" wrapText="1"/>
    </xf>
    <xf borderId="4" fillId="0" fontId="14" numFmtId="0" xfId="0" applyAlignment="1" applyBorder="1" applyFont="1">
      <alignment horizontal="left" vertical="top" wrapText="1"/>
    </xf>
    <xf borderId="4" fillId="0" fontId="16" numFmtId="0" xfId="0" applyAlignment="1" applyBorder="1" applyFont="1">
      <alignment vertical="top" wrapText="1"/>
    </xf>
    <xf borderId="4" fillId="0" fontId="0" numFmtId="0" xfId="0" applyAlignment="1" applyBorder="1" applyFont="1">
      <alignment wrapText="1"/>
    </xf>
    <xf borderId="4" fillId="0" fontId="10" numFmtId="0" xfId="0" applyAlignment="1" applyBorder="1" applyFont="1">
      <alignment wrapText="1"/>
    </xf>
    <xf borderId="4" fillId="0" fontId="17" numFmtId="0" xfId="0" applyAlignment="1" applyBorder="1" applyFont="1">
      <alignment vertical="top" wrapText="1"/>
    </xf>
    <xf borderId="4" fillId="0" fontId="7" numFmtId="0" xfId="0" applyAlignment="1" applyBorder="1" applyFont="1">
      <alignment wrapText="1"/>
    </xf>
    <xf borderId="4" fillId="0" fontId="0" numFmtId="0" xfId="0" applyAlignment="1" applyBorder="1" applyFont="1">
      <alignment horizontal="center"/>
    </xf>
    <xf borderId="4" fillId="0" fontId="0" numFmtId="0" xfId="0" applyAlignment="1" applyBorder="1" applyFont="1">
      <alignment horizontal="left"/>
    </xf>
    <xf borderId="4" fillId="0" fontId="0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3" Type="http://schemas.openxmlformats.org/officeDocument/2006/relationships/sharedStrings" Target="sharedStrings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26" Type="http://schemas.openxmlformats.org/officeDocument/2006/relationships/hyperlink" Target="mailto:drshalinikrishna@gmail.com" TargetMode="External"/><Relationship Id="rId142" Type="http://schemas.openxmlformats.org/officeDocument/2006/relationships/hyperlink" Target="mailto:dr.amit.ophtho07@gmail.com" TargetMode="External"/><Relationship Id="rId12" Type="http://schemas.openxmlformats.org/officeDocument/2006/relationships/hyperlink" Target="mailto:mohd_alam219@yahoo.com" TargetMode="External"/><Relationship Id="rId114" Type="http://schemas.openxmlformats.org/officeDocument/2006/relationships/hyperlink" Target="mailto:drkailashrai@rediffmail.com" TargetMode="External"/><Relationship Id="rId38" Type="http://schemas.openxmlformats.org/officeDocument/2006/relationships/hyperlink" Target="mailto:rgogi@hotmail.com" TargetMode="External"/><Relationship Id="rId187" Type="http://schemas.openxmlformats.org/officeDocument/2006/relationships/hyperlink" Target="mailto:drpinkyverma21@gmail.com" TargetMode="External"/><Relationship Id="rId103" Type="http://schemas.openxmlformats.org/officeDocument/2006/relationships/hyperlink" Target="mailto:ganjan_prakash@rediffmail.com" TargetMode="External"/><Relationship Id="rId29" Type="http://schemas.openxmlformats.org/officeDocument/2006/relationships/hyperlink" Target="http://www.ajay-pratimahospital.co.in/" TargetMode="External"/><Relationship Id="rId81" Type="http://schemas.openxmlformats.org/officeDocument/2006/relationships/hyperlink" Target="mailto:vandana_eyespecialist@yahoo.co.in" TargetMode="External"/><Relationship Id="rId180" Type="http://schemas.openxmlformats.org/officeDocument/2006/relationships/hyperlink" Target="mailto:hemantkumartaneja@yahoo.co.in" TargetMode="External"/><Relationship Id="rId135" Type="http://schemas.openxmlformats.org/officeDocument/2006/relationships/hyperlink" Target="mailto:Lalitksinghal2001@yahoo.co.in" TargetMode="External"/><Relationship Id="rId4" Type="http://schemas.openxmlformats.org/officeDocument/2006/relationships/hyperlink" Target="mailto:drravi_a@yahoo.com" TargetMode="External"/><Relationship Id="rId42" Type="http://schemas.openxmlformats.org/officeDocument/2006/relationships/hyperlink" Target="mailto:rameshch.gupta@gmail.com" TargetMode="External"/><Relationship Id="rId71" Type="http://schemas.openxmlformats.org/officeDocument/2006/relationships/hyperlink" Target="mailto:mukeshkhare33@yahoo.com" TargetMode="External"/><Relationship Id="rId9" Type="http://schemas.openxmlformats.org/officeDocument/2006/relationships/hyperlink" Target="mailto:abhishekvinita@gmail.com" TargetMode="External"/><Relationship Id="rId94" Type="http://schemas.openxmlformats.org/officeDocument/2006/relationships/hyperlink" Target="mailto:drnibhamishra@gmail.com" TargetMode="External"/><Relationship Id="rId31" Type="http://schemas.openxmlformats.org/officeDocument/2006/relationships/hyperlink" Target="mailto:Rpchaturvedi.vns@gmail.com" TargetMode="External"/><Relationship Id="rId48" Type="http://schemas.openxmlformats.org/officeDocument/2006/relationships/hyperlink" Target="mailto:ganchal@rediffmail.com" TargetMode="External"/><Relationship Id="rId43" Type="http://schemas.openxmlformats.org/officeDocument/2006/relationships/hyperlink" Target="mailto:drpragati@sifi.com" TargetMode="External"/><Relationship Id="rId33" Type="http://schemas.openxmlformats.org/officeDocument/2006/relationships/hyperlink" Target="mailto:ashbedarkar@gmail.com" TargetMode="External"/><Relationship Id="rId175" Type="http://schemas.openxmlformats.org/officeDocument/2006/relationships/hyperlink" Target="mailto:drvktewari_tec@yahoo.co.in" TargetMode="External"/><Relationship Id="rId104" Type="http://schemas.openxmlformats.org/officeDocument/2006/relationships/hyperlink" Target="mailto:nishantpooja@rediffmail.com" TargetMode="External"/><Relationship Id="rId24" Type="http://schemas.openxmlformats.org/officeDocument/2006/relationships/hyperlink" Target="mailto:skbhasker@yahoo.com" TargetMode="External"/><Relationship Id="rId134" Type="http://schemas.openxmlformats.org/officeDocument/2006/relationships/hyperlink" Target="mailto:drvibhutisharan@gmail.com" TargetMode="External"/><Relationship Id="rId80" Type="http://schemas.openxmlformats.org/officeDocument/2006/relationships/hyperlink" Target="mailto:lovebhushan_gupta@rediffmail.com" TargetMode="External"/><Relationship Id="rId130" Type="http://schemas.openxmlformats.org/officeDocument/2006/relationships/hyperlink" Target="mailto:anandshuklaa@yahoo.com" TargetMode="External"/><Relationship Id="rId129" Type="http://schemas.openxmlformats.org/officeDocument/2006/relationships/hyperlink" Target="mailto:drbmsingh@yahoo.co.in" TargetMode="External"/><Relationship Id="rId87" Type="http://schemas.openxmlformats.org/officeDocument/2006/relationships/hyperlink" Target="mailto:docricha.mishra@gmail.com" TargetMode="External"/><Relationship Id="rId122" Type="http://schemas.openxmlformats.org/officeDocument/2006/relationships/hyperlink" Target="mailto:drkpsgkp@gmail.com" TargetMode="External"/><Relationship Id="rId169" Type="http://schemas.openxmlformats.org/officeDocument/2006/relationships/hyperlink" Target="mailto:drsantoshsingh2@gmail.com" TargetMode="External"/><Relationship Id="rId152" Type="http://schemas.openxmlformats.org/officeDocument/2006/relationships/hyperlink" Target="mailto:Manju-ingh2005@yahoo.com" TargetMode="External"/><Relationship Id="rId45" Type="http://schemas.openxmlformats.org/officeDocument/2006/relationships/hyperlink" Target="mailto:vinay@visitech.org" TargetMode="External"/><Relationship Id="rId160" Type="http://schemas.openxmlformats.org/officeDocument/2006/relationships/hyperlink" Target="mailto:parulsingh1406@gmail.com" TargetMode="External"/><Relationship Id="rId140" Type="http://schemas.openxmlformats.org/officeDocument/2006/relationships/hyperlink" Target="mailto:rajeevprabal@yahoo.com" TargetMode="External"/><Relationship Id="rId76" Type="http://schemas.openxmlformats.org/officeDocument/2006/relationships/hyperlink" Target="mailto:drvipulkk@gmail.com" TargetMode="External"/><Relationship Id="rId6" Type="http://schemas.openxmlformats.org/officeDocument/2006/relationships/hyperlink" Target="mailto:uma.agarwal2008@gmail.com" TargetMode="External"/><Relationship Id="rId167" Type="http://schemas.openxmlformats.org/officeDocument/2006/relationships/hyperlink" Target="mailto:sunnykgmu@gmail.com" TargetMode="External"/><Relationship Id="rId88" Type="http://schemas.openxmlformats.org/officeDocument/2006/relationships/hyperlink" Target="mailto:drrfrnd22@rediffmail.com" TargetMode="External"/><Relationship Id="rId119" Type="http://schemas.openxmlformats.org/officeDocument/2006/relationships/hyperlink" Target="mailto:achinrawat@yahoo.com" TargetMode="External"/><Relationship Id="rId107" Type="http://schemas.openxmlformats.org/officeDocument/2006/relationships/hyperlink" Target="mailto:drparul_khanna@yahoo.com" TargetMode="External"/><Relationship Id="rId89" Type="http://schemas.openxmlformats.org/officeDocument/2006/relationships/hyperlink" Target="mailto:drdmishra12@yahoo.com" TargetMode="External"/><Relationship Id="rId66" Type="http://schemas.openxmlformats.org/officeDocument/2006/relationships/hyperlink" Target="mailto:dipakkumar47@yahoo.co.in" TargetMode="External"/><Relationship Id="rId174" Type="http://schemas.openxmlformats.org/officeDocument/2006/relationships/hyperlink" Target="mailto:visionscare@yahoo.com" TargetMode="External"/><Relationship Id="rId51" Type="http://schemas.openxmlformats.org/officeDocument/2006/relationships/hyperlink" Target="mailto:drshakunsite@rediffmail.com" TargetMode="External"/><Relationship Id="rId155" Type="http://schemas.openxmlformats.org/officeDocument/2006/relationships/hyperlink" Target="mailto:drshailja9@gmail.com" TargetMode="External"/><Relationship Id="rId125" Type="http://schemas.openxmlformats.org/officeDocument/2006/relationships/hyperlink" Target="mailto:Singhranjeetdr@yahoo.co.in" TargetMode="External"/><Relationship Id="rId85" Type="http://schemas.openxmlformats.org/officeDocument/2006/relationships/hyperlink" Target="mailto:manish_shalli@yahoo.co.in" TargetMode="External"/><Relationship Id="rId40" Type="http://schemas.openxmlformats.org/officeDocument/2006/relationships/hyperlink" Target="mailto:upsham@yahoo.com" TargetMode="External"/><Relationship Id="rId54" Type="http://schemas.openxmlformats.org/officeDocument/2006/relationships/hyperlink" Target="mailto:priyankagupta8406@gmail.com" TargetMode="External"/><Relationship Id="rId28" Type="http://schemas.openxmlformats.org/officeDocument/2006/relationships/hyperlink" Target="mailto:docranjana@yahoo.com" TargetMode="External"/><Relationship Id="rId16" Type="http://schemas.openxmlformats.org/officeDocument/2006/relationships/hyperlink" Target="mailto:swati.agrawal@lycos.com" TargetMode="External"/><Relationship Id="rId79" Type="http://schemas.openxmlformats.org/officeDocument/2006/relationships/hyperlink" Target="mailto:anooplohiyajhs@gmail.com" TargetMode="External"/><Relationship Id="rId20" Type="http://schemas.openxmlformats.org/officeDocument/2006/relationships/hyperlink" Target="mailto:ruchidrjain@yahoo.co.in" TargetMode="External"/><Relationship Id="rId108" Type="http://schemas.openxmlformats.org/officeDocument/2006/relationships/hyperlink" Target="mailto:drsukantpandey@gmail.com" TargetMode="External"/><Relationship Id="rId60" Type="http://schemas.openxmlformats.org/officeDocument/2006/relationships/hyperlink" Target="mailto:drsumeet3@rediffmail.com" TargetMode="External"/><Relationship Id="rId68" Type="http://schemas.openxmlformats.org/officeDocument/2006/relationships/hyperlink" Target="mailto:apjit@rediffmail.com" TargetMode="External"/><Relationship Id="rId11" Type="http://schemas.openxmlformats.org/officeDocument/2006/relationships/hyperlink" Target="mailto:drarpita@yahoo.co.in" TargetMode="External"/><Relationship Id="rId14" Type="http://schemas.openxmlformats.org/officeDocument/2006/relationships/hyperlink" Target="mailto:meetsneha@yahoo.com" TargetMode="External"/><Relationship Id="rId7" Type="http://schemas.openxmlformats.org/officeDocument/2006/relationships/hyperlink" Target="mailto:Bhartendu_agarwal@yahoo.com" TargetMode="External"/><Relationship Id="rId148" Type="http://schemas.openxmlformats.org/officeDocument/2006/relationships/hyperlink" Target="mailto:manikdoc96@rediffmail.com" TargetMode="External"/><Relationship Id="rId73" Type="http://schemas.openxmlformats.org/officeDocument/2006/relationships/hyperlink" Target="mailto:perwezkhan@gmail.com" TargetMode="External"/><Relationship Id="rId70" Type="http://schemas.openxmlformats.org/officeDocument/2006/relationships/hyperlink" Target="mailto:profkam@gmail.com" TargetMode="External"/><Relationship Id="rId27" Type="http://schemas.openxmlformats.org/officeDocument/2006/relationships/hyperlink" Target="mailto:nbdhry@gmail.com" TargetMode="External"/><Relationship Id="rId166" Type="http://schemas.openxmlformats.org/officeDocument/2006/relationships/hyperlink" Target="mailto:jaiprakashsrivastava@yahoo.com" TargetMode="External"/><Relationship Id="rId61" Type="http://schemas.openxmlformats.org/officeDocument/2006/relationships/hyperlink" Target="mailto:dr.javedanwar@gmail.com" TargetMode="External"/><Relationship Id="rId95" Type="http://schemas.openxmlformats.org/officeDocument/2006/relationships/hyperlink" Target="mailto:pallavioptha@gmail.com" TargetMode="External"/><Relationship Id="rId131" Type="http://schemas.openxmlformats.org/officeDocument/2006/relationships/hyperlink" Target="mailto:sksatsangi@gmail.com" TargetMode="External"/><Relationship Id="rId101" Type="http://schemas.openxmlformats.org/officeDocument/2006/relationships/hyperlink" Target="mailto:drdjpandey@gmail.com" TargetMode="External"/><Relationship Id="rId22" Type="http://schemas.openxmlformats.org/officeDocument/2006/relationships/hyperlink" Target="mailto:anurag_5@yahoo.com" TargetMode="External"/><Relationship Id="rId120" Type="http://schemas.openxmlformats.org/officeDocument/2006/relationships/hyperlink" Target="mailto:amilrahman@gmail.com" TargetMode="External"/><Relationship Id="rId153" Type="http://schemas.openxmlformats.org/officeDocument/2006/relationships/hyperlink" Target="mailto:manishpink08@gmail.com" TargetMode="External"/><Relationship Id="rId186" Type="http://schemas.openxmlformats.org/officeDocument/2006/relationships/hyperlink" Target="mailto:pverma.dr@gmail.com" TargetMode="External"/><Relationship Id="rId189" Type="http://schemas.openxmlformats.org/officeDocument/2006/relationships/hyperlink" Target="mailto:drshrawanyadav@gmail.com" TargetMode="External"/><Relationship Id="rId91" Type="http://schemas.openxmlformats.org/officeDocument/2006/relationships/hyperlink" Target="mailto:anumalik1@yahoo.com" TargetMode="External"/><Relationship Id="rId147" Type="http://schemas.openxmlformats.org/officeDocument/2006/relationships/hyperlink" Target="mailto:bhumi-bond@yahoo.com" TargetMode="External"/><Relationship Id="rId188" Type="http://schemas.openxmlformats.org/officeDocument/2006/relationships/hyperlink" Target="mailto:waris_eye@yahoo.co.in" TargetMode="External"/><Relationship Id="rId78" Type="http://schemas.openxmlformats.org/officeDocument/2006/relationships/hyperlink" Target="mailto:dr.varun.kharbanda@gmail.com" TargetMode="External"/><Relationship Id="rId72" Type="http://schemas.openxmlformats.org/officeDocument/2006/relationships/hyperlink" Target="mailto:drrajgsvm@gmail.com" TargetMode="External"/><Relationship Id="rId65" Type="http://schemas.openxmlformats.org/officeDocument/2006/relationships/hyperlink" Target="mailto:astha2jain@gmail.com" TargetMode="External"/><Relationship Id="rId156" Type="http://schemas.openxmlformats.org/officeDocument/2006/relationships/hyperlink" Target="mailto:dr.ajay2911@gmail.com" TargetMode="External"/><Relationship Id="rId168" Type="http://schemas.openxmlformats.org/officeDocument/2006/relationships/hyperlink" Target="mailto:drsujit.sonkar@gmail.com" TargetMode="External"/><Relationship Id="rId10" Type="http://schemas.openxmlformats.org/officeDocument/2006/relationships/hyperlink" Target="mailto:doctor_ashokkumar@yahoo.co.in" TargetMode="External"/><Relationship Id="rId115" Type="http://schemas.openxmlformats.org/officeDocument/2006/relationships/hyperlink" Target="mailto:navendurai@rediffmail.com" TargetMode="External"/><Relationship Id="rId145" Type="http://schemas.openxmlformats.org/officeDocument/2006/relationships/hyperlink" Target="mailto:drshash-doc@rediffmail.com" TargetMode="External"/><Relationship Id="rId52" Type="http://schemas.openxmlformats.org/officeDocument/2006/relationships/hyperlink" Target="mailto:mausamgupta84@gmail.com" TargetMode="External"/><Relationship Id="rId136" Type="http://schemas.openxmlformats.org/officeDocument/2006/relationships/hyperlink" Target="mailto:dr_saxena13@yahoo.com" TargetMode="External"/><Relationship Id="rId181" Type="http://schemas.openxmlformats.org/officeDocument/2006/relationships/hyperlink" Target="mailto:drmanishtn@gmail.com" TargetMode="External"/><Relationship Id="rId64" Type="http://schemas.openxmlformats.org/officeDocument/2006/relationships/hyperlink" Target="mailto:khushboojaiswal3dec@yahoo.in" TargetMode="External"/><Relationship Id="rId109" Type="http://schemas.openxmlformats.org/officeDocument/2006/relationships/hyperlink" Target="mailto:dr.kavitapandey@gmail.com" TargetMode="External"/><Relationship Id="rId176" Type="http://schemas.openxmlformats.org/officeDocument/2006/relationships/hyperlink" Target="mailto:dear-drneha@yahoo.com" TargetMode="External"/><Relationship Id="rId158" Type="http://schemas.openxmlformats.org/officeDocument/2006/relationships/hyperlink" Target="mailto:surabhi.lucky@gmail.com" TargetMode="External"/><Relationship Id="rId133" Type="http://schemas.openxmlformats.org/officeDocument/2006/relationships/hyperlink" Target="mailto:snig_dha@rediffmail.com" TargetMode="External"/><Relationship Id="rId47" Type="http://schemas.openxmlformats.org/officeDocument/2006/relationships/hyperlink" Target="mailto:Sanjiv204@gmail.com" TargetMode="External"/><Relationship Id="rId99" Type="http://schemas.openxmlformats.org/officeDocument/2006/relationships/hyperlink" Target="mailto:dh.arampalnagpal0@gmail.com" TargetMode="External"/><Relationship Id="rId190" Type="http://schemas.openxmlformats.org/officeDocument/2006/relationships/hyperlink" Target="mailto:anishan93@yahoo.com" TargetMode="External"/><Relationship Id="rId58" Type="http://schemas.openxmlformats.org/officeDocument/2006/relationships/hyperlink" Target="mailto:dramjain@gmail.com" TargetMode="External"/><Relationship Id="rId132" Type="http://schemas.openxmlformats.org/officeDocument/2006/relationships/hyperlink" Target="mailto:dralkasen@yahoo.co.in" TargetMode="External"/><Relationship Id="rId50" Type="http://schemas.openxmlformats.org/officeDocument/2006/relationships/hyperlink" Target="mailto:drarunophtha@gmail.com" TargetMode="External"/><Relationship Id="rId46" Type="http://schemas.openxmlformats.org/officeDocument/2006/relationships/hyperlink" Target="mailto:drpriyankapriyank@gmail.com" TargetMode="External"/><Relationship Id="rId15" Type="http://schemas.openxmlformats.org/officeDocument/2006/relationships/hyperlink" Target="mailto:agrawalkanika02@gmail.com" TargetMode="External"/><Relationship Id="rId117" Type="http://schemas.openxmlformats.org/officeDocument/2006/relationships/hyperlink" Target="mailto:shailly11@gmail.com" TargetMode="External"/><Relationship Id="rId159" Type="http://schemas.openxmlformats.org/officeDocument/2006/relationships/hyperlink" Target="mailto:vish2802@gmail.com" TargetMode="External"/><Relationship Id="rId141" Type="http://schemas.openxmlformats.org/officeDocument/2006/relationships/hyperlink" Target="mailto:Kpsingh7307@indiatimes.com" TargetMode="External"/><Relationship Id="rId25" Type="http://schemas.openxmlformats.org/officeDocument/2006/relationships/hyperlink" Target="mailto:kishlayaeyehospital45@gmail.com" TargetMode="External"/><Relationship Id="rId74" Type="http://schemas.openxmlformats.org/officeDocument/2006/relationships/hyperlink" Target="mailto:narayanjsr@yahoo.co.in" TargetMode="External"/><Relationship Id="rId62" Type="http://schemas.openxmlformats.org/officeDocument/2006/relationships/hyperlink" Target="mailto:aparnajohari97@yahoo.co.in" TargetMode="External"/><Relationship Id="rId35" Type="http://schemas.openxmlformats.org/officeDocument/2006/relationships/hyperlink" Target="mailto:drelhence@gmail.com" TargetMode="External"/><Relationship Id="rId13" Type="http://schemas.openxmlformats.org/officeDocument/2006/relationships/hyperlink" Target="mailto:drabhenavagrawal@yahoo.co.in" TargetMode="External"/><Relationship Id="rId8" Type="http://schemas.openxmlformats.org/officeDocument/2006/relationships/hyperlink" Target="mailto:ajaiagrawal@rediffmail.com" TargetMode="External"/><Relationship Id="rId121" Type="http://schemas.openxmlformats.org/officeDocument/2006/relationships/hyperlink" Target="mailto:drratnesh16@gmail.com" TargetMode="External"/><Relationship Id="rId138" Type="http://schemas.openxmlformats.org/officeDocument/2006/relationships/hyperlink" Target="mailto:drvirander3110@yahoo.co.in" TargetMode="External"/><Relationship Id="rId44" Type="http://schemas.openxmlformats.org/officeDocument/2006/relationships/hyperlink" Target="mailto:alokeyeclinic@yahoo.com" TargetMode="External"/><Relationship Id="rId151" Type="http://schemas.openxmlformats.org/officeDocument/2006/relationships/hyperlink" Target="mailto:svtsandeep@gmail.com" TargetMode="External"/><Relationship Id="rId127" Type="http://schemas.openxmlformats.org/officeDocument/2006/relationships/hyperlink" Target="mailto:o.p.shukla.3539@gmail.com" TargetMode="External"/><Relationship Id="rId5" Type="http://schemas.openxmlformats.org/officeDocument/2006/relationships/hyperlink" Target="mailto:cragarwal@rediffmail.com" TargetMode="External"/><Relationship Id="rId162" Type="http://schemas.openxmlformats.org/officeDocument/2006/relationships/hyperlink" Target="mailto:singhdayanani417@gmail.com" TargetMode="External"/><Relationship Id="rId154" Type="http://schemas.openxmlformats.org/officeDocument/2006/relationships/hyperlink" Target="mailto:dr.umeshsingh.ms@gmail.com" TargetMode="External"/><Relationship Id="rId173" Type="http://schemas.openxmlformats.org/officeDocument/2006/relationships/hyperlink" Target="mailto:jpshuklavns@gmail.com" TargetMode="External"/><Relationship Id="rId36" Type="http://schemas.openxmlformats.org/officeDocument/2006/relationships/hyperlink" Target="mailto:drfaisalzubair@gmail.com" TargetMode="External"/><Relationship Id="rId98" Type="http://schemas.openxmlformats.org/officeDocument/2006/relationships/hyperlink" Target="mailto:Rajiv_nath_es@yahoo.com" TargetMode="External"/><Relationship Id="rId23" Type="http://schemas.openxmlformats.org/officeDocument/2006/relationships/hyperlink" Target="mailto:drbiala@gmail.com" TargetMode="External"/><Relationship Id="rId2" Type="http://schemas.openxmlformats.org/officeDocument/2006/relationships/hyperlink" Target="mailto:mohammadatique@indiatimes.com" TargetMode="External"/><Relationship Id="rId171" Type="http://schemas.openxmlformats.org/officeDocument/2006/relationships/hyperlink" Target="mailto:ghanshyam1964@yahoo.in" TargetMode="External"/><Relationship Id="rId102" Type="http://schemas.openxmlformats.org/officeDocument/2006/relationships/hyperlink" Target="mailto:purirndt@yahoo.in" TargetMode="External"/><Relationship Id="rId90" Type="http://schemas.openxmlformats.org/officeDocument/2006/relationships/hyperlink" Target="mailto:drsunitamohan282@gmail.com" TargetMode="External"/><Relationship Id="rId59" Type="http://schemas.openxmlformats.org/officeDocument/2006/relationships/hyperlink" Target="mailto:dineshjindal.2008@rediff.com" TargetMode="External"/><Relationship Id="rId116" Type="http://schemas.openxmlformats.org/officeDocument/2006/relationships/hyperlink" Target="mailto:dr.r.a.k.rastogi@gmail.com" TargetMode="External"/><Relationship Id="rId96" Type="http://schemas.openxmlformats.org/officeDocument/2006/relationships/hyperlink" Target="mailto:induvin2030@yahoo.co.in" TargetMode="External"/><Relationship Id="rId164" Type="http://schemas.openxmlformats.org/officeDocument/2006/relationships/hyperlink" Target="mailto:ashishsharma2379@hotmail.com" TargetMode="External"/><Relationship Id="rId110" Type="http://schemas.openxmlformats.org/officeDocument/2006/relationships/hyperlink" Target="mailto:diksha_shweta@yahoo.co.in" TargetMode="External"/><Relationship Id="rId123" Type="http://schemas.openxmlformats.org/officeDocument/2006/relationships/hyperlink" Target="mailto:dr_hem2006@yahoo.com" TargetMode="External"/><Relationship Id="rId57" Type="http://schemas.openxmlformats.org/officeDocument/2006/relationships/hyperlink" Target="mailto:rayan.alpha@gmail.com" TargetMode="External"/><Relationship Id="rId183" Type="http://schemas.openxmlformats.org/officeDocument/2006/relationships/hyperlink" Target="mailto:drvimal_08mk@yahoo.co.in" TargetMode="External"/><Relationship Id="rId128" Type="http://schemas.openxmlformats.org/officeDocument/2006/relationships/hyperlink" Target="mailto:Drviveksah@yahoo.com" TargetMode="External"/><Relationship Id="rId41" Type="http://schemas.openxmlformats.org/officeDocument/2006/relationships/hyperlink" Target="mailto:drajayeye@yahoo.com" TargetMode="External"/><Relationship Id="rId56" Type="http://schemas.openxmlformats.org/officeDocument/2006/relationships/hyperlink" Target="mailto:haris_gsvm@yahoo.co.in" TargetMode="External"/><Relationship Id="rId185" Type="http://schemas.openxmlformats.org/officeDocument/2006/relationships/hyperlink" Target="mailto:jatinvazirani@rediffmail.com" TargetMode="External"/><Relationship Id="rId84" Type="http://schemas.openxmlformats.org/officeDocument/2006/relationships/hyperlink" Target="mailto:misra-gaurav-9@yahoo.co.in" TargetMode="External"/><Relationship Id="rId100" Type="http://schemas.openxmlformats.org/officeDocument/2006/relationships/hyperlink" Target="mailto:tirupatinath79@gmail.com" TargetMode="External"/><Relationship Id="rId97" Type="http://schemas.openxmlformats.org/officeDocument/2006/relationships/hyperlink" Target="mailto:anoop_m007@yahoo.co.in" TargetMode="External"/><Relationship Id="rId170" Type="http://schemas.openxmlformats.org/officeDocument/2006/relationships/hyperlink" Target="mailto:singhmd@yahoo.com" TargetMode="External"/><Relationship Id="rId177" Type="http://schemas.openxmlformats.org/officeDocument/2006/relationships/hyperlink" Target="mailto:dranu22@gmail.com" TargetMode="External"/><Relationship Id="rId165" Type="http://schemas.openxmlformats.org/officeDocument/2006/relationships/hyperlink" Target="mailto:drsrivastavayogesh@gmail.com" TargetMode="External"/><Relationship Id="rId39" Type="http://schemas.openxmlformats.org/officeDocument/2006/relationships/hyperlink" Target="mailto:drvkgarg_2009@rediffmail.com" TargetMode="External"/><Relationship Id="rId106" Type="http://schemas.openxmlformats.org/officeDocument/2006/relationships/hyperlink" Target="mailto:dr.nishi.pachauri@hotmail.com" TargetMode="External"/><Relationship Id="rId149" Type="http://schemas.openxmlformats.org/officeDocument/2006/relationships/hyperlink" Target="mailto:madhawmukund@gmail.com" TargetMode="External"/><Relationship Id="rId105" Type="http://schemas.openxmlformats.org/officeDocument/2006/relationships/hyperlink" Target="mailto:drpachauri@hotmail.com" TargetMode="External"/><Relationship Id="rId163" Type="http://schemas.openxmlformats.org/officeDocument/2006/relationships/hyperlink" Target="mailto:smilingwidhi6@gmail.com" TargetMode="External"/><Relationship Id="rId113" Type="http://schemas.openxmlformats.org/officeDocument/2006/relationships/hyperlink" Target="mailto:docrajiv99@hotmail.com" TargetMode="External"/><Relationship Id="rId124" Type="http://schemas.openxmlformats.org/officeDocument/2006/relationships/hyperlink" Target="mailto:Sandeepsaxena2020@yahoo.com" TargetMode="External"/><Relationship Id="rId69" Type="http://schemas.openxmlformats.org/officeDocument/2006/relationships/hyperlink" Target="mailto:dr.sanjaykumar1009@gmail.com" TargetMode="External"/><Relationship Id="rId77" Type="http://schemas.openxmlformats.org/officeDocument/2006/relationships/hyperlink" Target="mailto:drrajeshgupta81@gmail.com" TargetMode="External"/><Relationship Id="rId53" Type="http://schemas.openxmlformats.org/officeDocument/2006/relationships/hyperlink" Target="mailto:drjayagpt44@gmail.com" TargetMode="External"/><Relationship Id="rId34" Type="http://schemas.openxmlformats.org/officeDocument/2006/relationships/hyperlink" Target="mailto:dixitabhishek14@gmail.com" TargetMode="External"/><Relationship Id="rId111" Type="http://schemas.openxmlformats.org/officeDocument/2006/relationships/hyperlink" Target="mailto:jksparihar@gmail.com" TargetMode="External"/><Relationship Id="rId143" Type="http://schemas.openxmlformats.org/officeDocument/2006/relationships/hyperlink" Target="mailto:dr.vineeta-2001@yahoo.co.in" TargetMode="External"/><Relationship Id="rId83" Type="http://schemas.openxmlformats.org/officeDocument/2006/relationships/hyperlink" Target="mailto:drpradeepkumar_1@yahoo.co.in" TargetMode="External"/><Relationship Id="rId82" Type="http://schemas.openxmlformats.org/officeDocument/2006/relationships/hyperlink" Target="mailto:drshahbaaz@hotmail.com" TargetMode="External"/><Relationship Id="rId184" Type="http://schemas.openxmlformats.org/officeDocument/2006/relationships/hyperlink" Target="mailto:kuldeepkgmu@gmail.com" TargetMode="External"/><Relationship Id="rId172" Type="http://schemas.openxmlformats.org/officeDocument/2006/relationships/hyperlink" Target="mailto:kshitijshukul@yahoo.co.in" TargetMode="External"/><Relationship Id="rId139" Type="http://schemas.openxmlformats.org/officeDocument/2006/relationships/hyperlink" Target="mailto:shalini15singh@hotmail.com" TargetMode="External"/><Relationship Id="rId1" Type="http://schemas.openxmlformats.org/officeDocument/2006/relationships/hyperlink" Target="mailto:Pkne2001@yahoo.co.in" TargetMode="External"/><Relationship Id="rId161" Type="http://schemas.openxmlformats.org/officeDocument/2006/relationships/hyperlink" Target="mailto:drshivhare.priyanka_30@gmail.com" TargetMode="External"/><Relationship Id="rId86" Type="http://schemas.openxmlformats.org/officeDocument/2006/relationships/hyperlink" Target="mailto:vkmalik55@yahoo.com" TargetMode="External"/><Relationship Id="rId30" Type="http://schemas.openxmlformats.org/officeDocument/2006/relationships/hyperlink" Target="mailto:Drschandra42@yahoo.co.in" TargetMode="External"/><Relationship Id="rId18" Type="http://schemas.openxmlformats.org/officeDocument/2006/relationships/hyperlink" Target="mailto:surbhishahil1981@yahoo.co.in" TargetMode="External"/><Relationship Id="rId75" Type="http://schemas.openxmlformats.org/officeDocument/2006/relationships/hyperlink" Target="mailto:parmeshwaronline@yahoo.com" TargetMode="External"/><Relationship Id="rId26" Type="http://schemas.openxmlformats.org/officeDocument/2006/relationships/hyperlink" Target="mailto:madhu@sitapureyehospital.com" TargetMode="External"/><Relationship Id="rId92" Type="http://schemas.openxmlformats.org/officeDocument/2006/relationships/hyperlink" Target="mailto:mishra_dr.vishal@yahoo.com" TargetMode="External"/><Relationship Id="rId137" Type="http://schemas.openxmlformats.org/officeDocument/2006/relationships/hyperlink" Target="mailto:kanwalkgmc@yahoo.co.in" TargetMode="External"/><Relationship Id="rId157" Type="http://schemas.openxmlformats.org/officeDocument/2006/relationships/hyperlink" Target="mailto:priyanka7700@gmail.com" TargetMode="External"/><Relationship Id="rId182" Type="http://schemas.openxmlformats.org/officeDocument/2006/relationships/hyperlink" Target="mailto:upreetdhaliwal@yahoo.com" TargetMode="External"/><Relationship Id="rId49" Type="http://schemas.openxmlformats.org/officeDocument/2006/relationships/hyperlink" Target="mailto:dryogeshgoyal@gmail.com" TargetMode="External"/><Relationship Id="rId21" Type="http://schemas.openxmlformats.org/officeDocument/2006/relationships/hyperlink" Target="mailto:riddhi.arya@gmail.com" TargetMode="External"/><Relationship Id="rId112" Type="http://schemas.openxmlformats.org/officeDocument/2006/relationships/hyperlink" Target="mailto:drkaushal.pandey@yahoo.com" TargetMode="External"/><Relationship Id="rId67" Type="http://schemas.openxmlformats.org/officeDocument/2006/relationships/hyperlink" Target="mailto:dradeebkhan@gmail.com" TargetMode="External"/><Relationship Id="rId63" Type="http://schemas.openxmlformats.org/officeDocument/2006/relationships/hyperlink" Target="mailto:dr.javedanwer98@gmail.com" TargetMode="External"/><Relationship Id="rId32" Type="http://schemas.openxmlformats.org/officeDocument/2006/relationships/hyperlink" Target="mailto:bchoudhry04@gmail.com" TargetMode="External"/><Relationship Id="rId146" Type="http://schemas.openxmlformats.org/officeDocument/2006/relationships/hyperlink" Target="mailto:drneha-sinha@yahoo.com" TargetMode="External"/><Relationship Id="rId19" Type="http://schemas.openxmlformats.org/officeDocument/2006/relationships/hyperlink" Target="mailto:shahfareed123@gmail.com" TargetMode="External"/><Relationship Id="rId118" Type="http://schemas.openxmlformats.org/officeDocument/2006/relationships/hyperlink" Target="mailto:raiprabhat-78@rediffmail.com" TargetMode="External"/><Relationship Id="rId179" Type="http://schemas.openxmlformats.org/officeDocument/2006/relationships/hyperlink" Target="mailto:drsanjayteotia@yahoo.com" TargetMode="External"/><Relationship Id="rId17" Type="http://schemas.openxmlformats.org/officeDocument/2006/relationships/hyperlink" Target="mailto:surbhishahil1981@yahoo.co.in" TargetMode="External"/><Relationship Id="rId150" Type="http://schemas.openxmlformats.org/officeDocument/2006/relationships/hyperlink" Target="mailto:dr.abhijitrasal@gmail.com" TargetMode="External"/><Relationship Id="rId191" Type="http://schemas.openxmlformats.org/officeDocument/2006/relationships/drawing" Target="../drawings/worksheetdrawing1.xml"/><Relationship Id="rId55" Type="http://schemas.openxmlformats.org/officeDocument/2006/relationships/hyperlink" Target="mailto:sahueye@gmail.com" TargetMode="External"/><Relationship Id="rId3" Type="http://schemas.openxmlformats.org/officeDocument/2006/relationships/hyperlink" Target="mailto:awasthi1@gmail.com" TargetMode="External"/><Relationship Id="rId93" Type="http://schemas.openxmlformats.org/officeDocument/2006/relationships/hyperlink" Target="mailto:manisha316@gmail.com" TargetMode="External"/><Relationship Id="rId178" Type="http://schemas.openxmlformats.org/officeDocument/2006/relationships/hyperlink" Target="mailto:rajattyagi1234@gmail.com" TargetMode="External"/><Relationship Id="rId144" Type="http://schemas.openxmlformats.org/officeDocument/2006/relationships/hyperlink" Target="mailto:dr.singhupendra@gmail.com" TargetMode="External"/><Relationship Id="rId37" Type="http://schemas.openxmlformats.org/officeDocument/2006/relationships/hyperlink" Target="mailto:drbsgoel@yahoo.com" TargetMode="External"/></Relationships>
</file>

<file path=xl/worksheets/_rels/sheet2.xml.rels><?xml version="1.0" encoding="UTF-8" standalone="yes"?><Relationships xmlns="http://schemas.openxmlformats.org/package/2006/relationships"><Relationship Id="rId12" Type="http://schemas.openxmlformats.org/officeDocument/2006/relationships/hyperlink" Target="mailto:nikhilabshat@yahoo.com" TargetMode="External"/><Relationship Id="rId38" Type="http://schemas.openxmlformats.org/officeDocument/2006/relationships/drawing" Target="../drawings/worksheetdrawing2.xml"/><Relationship Id="rId29" Type="http://schemas.openxmlformats.org/officeDocument/2006/relationships/hyperlink" Target="mailto:healthysight@yahoo.co.in" TargetMode="External"/><Relationship Id="rId4" Type="http://schemas.openxmlformats.org/officeDocument/2006/relationships/hyperlink" Target="mailto:beutifulmind777@gmail.com" TargetMode="External"/><Relationship Id="rId9" Type="http://schemas.openxmlformats.org/officeDocument/2006/relationships/hyperlink" Target="mailto:docneha28@gmail.com" TargetMode="External"/><Relationship Id="rId31" Type="http://schemas.openxmlformats.org/officeDocument/2006/relationships/hyperlink" Target="mailto:retinamaster@hotmail.com" TargetMode="External"/><Relationship Id="rId33" Type="http://schemas.openxmlformats.org/officeDocument/2006/relationships/hyperlink" Target="mailto:saxena.nutan@rediffmail.com" TargetMode="External"/><Relationship Id="rId24" Type="http://schemas.openxmlformats.org/officeDocument/2006/relationships/hyperlink" Target="mailto:drrajneesh76@gmail.com" TargetMode="External"/><Relationship Id="rId6" Type="http://schemas.openxmlformats.org/officeDocument/2006/relationships/hyperlink" Target="mailto:siddivinayak9999@gmail.com" TargetMode="External"/><Relationship Id="rId28" Type="http://schemas.openxmlformats.org/officeDocument/2006/relationships/hyperlink" Target="mailto:jpshuklavns@gmail.com" TargetMode="External"/><Relationship Id="rId16" Type="http://schemas.openxmlformats.org/officeDocument/2006/relationships/hyperlink" Target="mailto:drtdsk@yahoo.com" TargetMode="External"/><Relationship Id="rId20" Type="http://schemas.openxmlformats.org/officeDocument/2006/relationships/hyperlink" Target="mailto:mishrapannapp.2009@hotmail.com" TargetMode="External"/><Relationship Id="rId11" Type="http://schemas.openxmlformats.org/officeDocument/2006/relationships/hyperlink" Target="mailto:abhisheksims.gupta@gmail.com" TargetMode="External"/><Relationship Id="rId14" Type="http://schemas.openxmlformats.org/officeDocument/2006/relationships/hyperlink" Target="mailto:gupta.jyoti43@gmail.com" TargetMode="External"/><Relationship Id="rId7" Type="http://schemas.openxmlformats.org/officeDocument/2006/relationships/hyperlink" Target="mailto:bhatiya_karan7@hotmail.com" TargetMode="External"/><Relationship Id="rId27" Type="http://schemas.openxmlformats.org/officeDocument/2006/relationships/hyperlink" Target="mailto:kshitijshukul@yahoo.co.in" TargetMode="External"/><Relationship Id="rId22" Type="http://schemas.openxmlformats.org/officeDocument/2006/relationships/hyperlink" Target="mailto:rajat.kgmu@gmail.com" TargetMode="External"/><Relationship Id="rId10" Type="http://schemas.openxmlformats.org/officeDocument/2006/relationships/hyperlink" Target="mailto:skgupta156@rediffmail.com" TargetMode="External"/><Relationship Id="rId15" Type="http://schemas.openxmlformats.org/officeDocument/2006/relationships/hyperlink" Target="mailto:drjaykishan@yahoo.com" TargetMode="External"/><Relationship Id="rId25" Type="http://schemas.openxmlformats.org/officeDocument/2006/relationships/hyperlink" Target="mailto:ranjansomesh@gmail.com" TargetMode="External"/><Relationship Id="rId35" Type="http://schemas.openxmlformats.org/officeDocument/2006/relationships/hyperlink" Target="mailto:hemantkumartaneja@yahoo.co.in" TargetMode="External"/><Relationship Id="rId13" Type="http://schemas.openxmlformats.org/officeDocument/2006/relationships/hyperlink" Target="mailto:drjain54@gmail.com" TargetMode="External"/><Relationship Id="rId8" Type="http://schemas.openxmlformats.org/officeDocument/2006/relationships/hyperlink" Target="mailto:chakrawarti27@gmail.com" TargetMode="External"/><Relationship Id="rId5" Type="http://schemas.openxmlformats.org/officeDocument/2006/relationships/hyperlink" Target="mailto:dr.mla53@gmail.com" TargetMode="External"/><Relationship Id="rId36" Type="http://schemas.openxmlformats.org/officeDocument/2006/relationships/hyperlink" Target="mailto:drmanishtn@gmail.com" TargetMode="External"/><Relationship Id="rId23" Type="http://schemas.openxmlformats.org/officeDocument/2006/relationships/hyperlink" Target="mailto:ruchi.shukla05@gmail.com" TargetMode="External"/><Relationship Id="rId2" Type="http://schemas.openxmlformats.org/officeDocument/2006/relationships/hyperlink" Target="mailto:adilalamamu@gmail.com" TargetMode="External"/><Relationship Id="rId34" Type="http://schemas.openxmlformats.org/officeDocument/2006/relationships/hyperlink" Target="mailto:drluxmi@rediffmail.com" TargetMode="External"/><Relationship Id="rId1" Type="http://schemas.openxmlformats.org/officeDocument/2006/relationships/hyperlink" Target="mailto:drprachiitayal@gmail.com" TargetMode="External"/><Relationship Id="rId30" Type="http://schemas.openxmlformats.org/officeDocument/2006/relationships/hyperlink" Target="mailto:shilpi_singhdr@yahoo.co.in" TargetMode="External"/><Relationship Id="rId18" Type="http://schemas.openxmlformats.org/officeDocument/2006/relationships/hyperlink" Target="mailto:kesarwanidivya@gmail.com" TargetMode="External"/><Relationship Id="rId26" Type="http://schemas.openxmlformats.org/officeDocument/2006/relationships/hyperlink" Target="mailto:ghanshyam1964@yahoo.in" TargetMode="External"/><Relationship Id="rId21" Type="http://schemas.openxmlformats.org/officeDocument/2006/relationships/hyperlink" Target="mailto:hpande75@gmail.com" TargetMode="External"/><Relationship Id="rId32" Type="http://schemas.openxmlformats.org/officeDocument/2006/relationships/hyperlink" Target="mailto:dranuragsingh.optha@gmail.com" TargetMode="External"/><Relationship Id="rId19" Type="http://schemas.openxmlformats.org/officeDocument/2006/relationships/hyperlink" Target="mailto:rpd1966@rediffmail.com" TargetMode="External"/><Relationship Id="rId17" Type="http://schemas.openxmlformats.org/officeDocument/2006/relationships/hyperlink" Target="mailto:drkumarkrishna319@gmail.com" TargetMode="External"/><Relationship Id="rId3" Type="http://schemas.openxmlformats.org/officeDocument/2006/relationships/hyperlink" Target="mailto:drasseem68@yahoo.co.in" TargetMode="External"/><Relationship Id="rId37" Type="http://schemas.openxmlformats.org/officeDocument/2006/relationships/hyperlink" Target="mailto:drskvishnoi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5.71"/>
    <col customWidth="1" min="2" max="2" width="7.57"/>
    <col customWidth="1" min="3" max="3" width="4.29"/>
    <col customWidth="1" min="4" max="4" width="11.86"/>
    <col customWidth="1" min="5" max="5" width="14.43"/>
    <col customWidth="1" min="6" max="6" width="17.14"/>
    <col customWidth="1" min="7" max="7" width="38.71"/>
    <col customWidth="1" min="8" max="9" width="12.71"/>
    <col customWidth="1" min="10" max="10" width="9.14"/>
    <col customWidth="1" min="11" max="11" width="13.29"/>
    <col customWidth="1" min="12" max="12" width="16.14"/>
    <col customWidth="1" min="13" max="13" width="27.0"/>
    <col customWidth="1" min="14" max="19" width="9.14"/>
    <col customWidth="1" min="20" max="20" width="23.0"/>
  </cols>
  <sheetData>
    <row r="1" ht="23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4"/>
      <c r="P1" s="4"/>
      <c r="Q1" s="4"/>
      <c r="R1" s="4"/>
      <c r="S1" s="4"/>
      <c r="T1" s="4"/>
    </row>
    <row r="2" ht="15.0" customHeight="1">
      <c r="A2" s="5" t="s">
        <v>1</v>
      </c>
      <c r="B2" s="5" t="s">
        <v>2</v>
      </c>
      <c r="C2" s="5" t="s">
        <v>3</v>
      </c>
      <c r="D2" s="6" t="s">
        <v>4</v>
      </c>
      <c r="E2" s="3"/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7" t="s">
        <v>10</v>
      </c>
      <c r="L2" s="5" t="s">
        <v>11</v>
      </c>
      <c r="M2" s="5" t="s">
        <v>12</v>
      </c>
      <c r="N2" s="8"/>
      <c r="O2" s="8"/>
      <c r="P2" s="8"/>
      <c r="Q2" s="8"/>
      <c r="R2" s="8"/>
      <c r="S2" s="8"/>
      <c r="T2" s="8"/>
    </row>
    <row r="3" ht="12.75" customHeight="1">
      <c r="A3" s="9"/>
      <c r="B3" s="9"/>
      <c r="C3" s="9"/>
      <c r="D3" s="10" t="s">
        <v>13</v>
      </c>
      <c r="E3" s="11" t="s">
        <v>14</v>
      </c>
      <c r="F3" s="9"/>
      <c r="G3" s="9"/>
      <c r="H3" s="9"/>
      <c r="I3" s="12"/>
      <c r="J3" s="9"/>
      <c r="K3" s="9"/>
      <c r="L3" s="9"/>
      <c r="M3" s="9"/>
      <c r="N3" s="8"/>
      <c r="O3" s="8"/>
      <c r="P3" s="8"/>
      <c r="Q3" s="8"/>
      <c r="R3" s="8"/>
      <c r="S3" s="8"/>
      <c r="T3" s="8"/>
    </row>
    <row r="4" ht="12.75" customHeight="1">
      <c r="A4" s="13">
        <v>1.0</v>
      </c>
      <c r="B4" s="14" t="s">
        <v>15</v>
      </c>
      <c r="C4" s="15" t="s">
        <v>3</v>
      </c>
      <c r="D4" s="16" t="s">
        <v>16</v>
      </c>
      <c r="E4" s="16" t="s">
        <v>17</v>
      </c>
      <c r="F4" s="15"/>
      <c r="G4" s="16" t="s">
        <v>18</v>
      </c>
      <c r="H4" s="15" t="s">
        <v>19</v>
      </c>
      <c r="I4" s="15" t="s">
        <v>20</v>
      </c>
      <c r="J4" s="15">
        <v>250001.0</v>
      </c>
      <c r="K4" s="17"/>
      <c r="L4" s="15"/>
      <c r="M4" s="18"/>
      <c r="N4" s="19"/>
      <c r="O4" s="19"/>
      <c r="P4" s="19"/>
      <c r="Q4" s="19"/>
      <c r="R4" s="19"/>
      <c r="S4" s="19"/>
      <c r="T4" s="19"/>
    </row>
    <row r="5" ht="28.5" customHeight="1">
      <c r="A5" s="13">
        <v>2.0</v>
      </c>
      <c r="B5" s="14" t="s">
        <v>21</v>
      </c>
      <c r="C5" s="15" t="s">
        <v>3</v>
      </c>
      <c r="D5" s="16" t="s">
        <v>16</v>
      </c>
      <c r="E5" s="15" t="s">
        <v>22</v>
      </c>
      <c r="F5" s="15"/>
      <c r="G5" s="15" t="s">
        <v>23</v>
      </c>
      <c r="H5" s="15" t="s">
        <v>24</v>
      </c>
      <c r="I5" s="15" t="s">
        <v>20</v>
      </c>
      <c r="J5" s="15"/>
      <c r="K5" s="17"/>
      <c r="L5" s="15"/>
      <c r="M5" s="15"/>
      <c r="N5" s="19"/>
      <c r="O5" s="19"/>
      <c r="P5" s="19"/>
      <c r="Q5" s="19"/>
      <c r="R5" s="19"/>
      <c r="S5" s="19"/>
      <c r="T5" s="19"/>
    </row>
    <row r="6" ht="12.75" customHeight="1">
      <c r="A6" s="13">
        <v>3.0</v>
      </c>
      <c r="B6" s="14" t="s">
        <v>25</v>
      </c>
      <c r="C6" s="15" t="s">
        <v>3</v>
      </c>
      <c r="D6" s="16" t="s">
        <v>26</v>
      </c>
      <c r="E6" s="15" t="s">
        <v>27</v>
      </c>
      <c r="F6" s="15"/>
      <c r="G6" s="15" t="s">
        <v>28</v>
      </c>
      <c r="H6" s="15" t="s">
        <v>29</v>
      </c>
      <c r="I6" s="15" t="s">
        <v>20</v>
      </c>
      <c r="J6" s="15">
        <v>282004.0</v>
      </c>
      <c r="K6" s="17">
        <v>9.410833443E9</v>
      </c>
      <c r="L6" s="15" t="s">
        <v>30</v>
      </c>
      <c r="M6" s="18"/>
      <c r="N6" s="19"/>
      <c r="O6" s="19"/>
      <c r="P6" s="19"/>
      <c r="Q6" s="19"/>
      <c r="R6" s="19"/>
      <c r="S6" s="19"/>
      <c r="T6" s="19"/>
    </row>
    <row r="7" ht="25.5" customHeight="1">
      <c r="A7" s="13">
        <v>4.0</v>
      </c>
      <c r="B7" s="14" t="s">
        <v>31</v>
      </c>
      <c r="C7" s="15" t="s">
        <v>3</v>
      </c>
      <c r="D7" s="16" t="s">
        <v>26</v>
      </c>
      <c r="E7" s="15" t="s">
        <v>32</v>
      </c>
      <c r="F7" s="15"/>
      <c r="G7" s="15" t="s">
        <v>33</v>
      </c>
      <c r="H7" s="15" t="s">
        <v>34</v>
      </c>
      <c r="I7" s="15" t="s">
        <v>20</v>
      </c>
      <c r="J7" s="15">
        <v>226020.0</v>
      </c>
      <c r="K7" s="17"/>
      <c r="L7" s="15" t="s">
        <v>35</v>
      </c>
      <c r="M7" s="18" t="str">
        <f>HYPERLINK("mailto:Pkne2001@yahoo.co.in","Pkne2001@yahoo.co.in ")</f>
        <v>Pkne2001@yahoo.co.in </v>
      </c>
      <c r="N7" s="19"/>
      <c r="O7" s="19"/>
      <c r="P7" s="19"/>
      <c r="Q7" s="19"/>
      <c r="R7" s="19"/>
      <c r="S7" s="19"/>
      <c r="T7" s="19"/>
    </row>
    <row r="8" ht="25.5" customHeight="1">
      <c r="A8" s="13">
        <v>5.0</v>
      </c>
      <c r="B8" s="14" t="s">
        <v>36</v>
      </c>
      <c r="C8" s="15" t="s">
        <v>3</v>
      </c>
      <c r="D8" s="16" t="s">
        <v>26</v>
      </c>
      <c r="E8" s="15" t="s">
        <v>37</v>
      </c>
      <c r="F8" s="15"/>
      <c r="G8" s="15" t="s">
        <v>38</v>
      </c>
      <c r="H8" s="15" t="s">
        <v>39</v>
      </c>
      <c r="I8" s="15" t="s">
        <v>20</v>
      </c>
      <c r="J8" s="15">
        <v>208001.0</v>
      </c>
      <c r="K8" s="20" t="s">
        <v>40</v>
      </c>
      <c r="L8" s="15"/>
      <c r="M8" s="15"/>
      <c r="N8" s="19"/>
      <c r="O8" s="19"/>
      <c r="P8" s="19"/>
      <c r="Q8" s="19"/>
      <c r="R8" s="19"/>
      <c r="S8" s="19"/>
      <c r="T8" s="19"/>
    </row>
    <row r="9" ht="42.75" customHeight="1">
      <c r="A9" s="13">
        <v>6.0</v>
      </c>
      <c r="B9" s="21" t="s">
        <v>41</v>
      </c>
      <c r="C9" s="13" t="s">
        <v>3</v>
      </c>
      <c r="D9" s="22" t="s">
        <v>42</v>
      </c>
      <c r="E9" s="23" t="s">
        <v>43</v>
      </c>
      <c r="F9" s="23"/>
      <c r="G9" s="23" t="s">
        <v>44</v>
      </c>
      <c r="H9" s="23" t="s">
        <v>45</v>
      </c>
      <c r="I9" s="15" t="s">
        <v>20</v>
      </c>
      <c r="J9" s="23"/>
      <c r="K9" s="24">
        <v>9.415010741E9</v>
      </c>
      <c r="L9" s="23">
        <v>2334265.0</v>
      </c>
      <c r="M9" s="25" t="s">
        <v>46</v>
      </c>
      <c r="N9" s="26"/>
      <c r="O9" s="26"/>
      <c r="P9" s="26"/>
      <c r="Q9" s="26"/>
      <c r="R9" s="26"/>
      <c r="S9" s="26"/>
      <c r="T9" s="26"/>
    </row>
    <row r="10" ht="14.25" customHeight="1">
      <c r="A10" s="13">
        <v>7.0</v>
      </c>
      <c r="B10" s="21" t="s">
        <v>47</v>
      </c>
      <c r="C10" s="13" t="s">
        <v>3</v>
      </c>
      <c r="D10" s="27" t="s">
        <v>48</v>
      </c>
      <c r="E10" s="23" t="s">
        <v>49</v>
      </c>
      <c r="F10" s="23"/>
      <c r="G10" s="23" t="s">
        <v>50</v>
      </c>
      <c r="H10" s="27" t="s">
        <v>19</v>
      </c>
      <c r="I10" s="15" t="s">
        <v>20</v>
      </c>
      <c r="J10" s="23">
        <v>250001.0</v>
      </c>
      <c r="K10" s="24"/>
      <c r="L10" s="23" t="s">
        <v>51</v>
      </c>
      <c r="M10" s="25"/>
      <c r="N10" s="26"/>
      <c r="O10" s="26"/>
      <c r="P10" s="26"/>
      <c r="Q10" s="26"/>
      <c r="R10" s="26"/>
      <c r="S10" s="26"/>
      <c r="T10" s="26"/>
    </row>
    <row r="11" ht="28.5" customHeight="1">
      <c r="A11" s="13">
        <v>8.0</v>
      </c>
      <c r="B11" s="21" t="s">
        <v>52</v>
      </c>
      <c r="C11" s="13" t="s">
        <v>3</v>
      </c>
      <c r="D11" s="22" t="s">
        <v>53</v>
      </c>
      <c r="E11" s="23" t="s">
        <v>54</v>
      </c>
      <c r="F11" s="23"/>
      <c r="G11" s="23" t="s">
        <v>55</v>
      </c>
      <c r="H11" s="23" t="s">
        <v>56</v>
      </c>
      <c r="I11" s="15" t="s">
        <v>20</v>
      </c>
      <c r="J11" s="23" t="s">
        <v>57</v>
      </c>
      <c r="K11" s="24"/>
      <c r="L11" s="23"/>
      <c r="M11" s="23"/>
      <c r="N11" s="26"/>
      <c r="O11" s="26"/>
      <c r="P11" s="26"/>
      <c r="Q11" s="26"/>
      <c r="R11" s="26"/>
      <c r="S11" s="26"/>
      <c r="T11" s="26"/>
    </row>
    <row r="12" ht="28.5" customHeight="1">
      <c r="A12" s="13">
        <v>9.0</v>
      </c>
      <c r="B12" s="21" t="s">
        <v>58</v>
      </c>
      <c r="C12" s="13" t="s">
        <v>3</v>
      </c>
      <c r="D12" s="22" t="s">
        <v>59</v>
      </c>
      <c r="E12" s="23" t="s">
        <v>60</v>
      </c>
      <c r="F12" s="23"/>
      <c r="G12" s="23" t="s">
        <v>61</v>
      </c>
      <c r="H12" s="23" t="s">
        <v>62</v>
      </c>
      <c r="I12" s="15" t="s">
        <v>20</v>
      </c>
      <c r="J12" s="23">
        <v>246725.0</v>
      </c>
      <c r="K12" s="24"/>
      <c r="L12" s="23"/>
      <c r="M12" s="25"/>
      <c r="N12" s="26"/>
      <c r="O12" s="26"/>
      <c r="P12" s="26"/>
      <c r="Q12" s="26"/>
      <c r="R12" s="26"/>
      <c r="S12" s="26"/>
      <c r="T12" s="26"/>
    </row>
    <row r="13" ht="30.0" customHeight="1">
      <c r="A13" s="13">
        <v>10.0</v>
      </c>
      <c r="B13" s="28" t="s">
        <v>63</v>
      </c>
      <c r="C13" s="29" t="s">
        <v>3</v>
      </c>
      <c r="D13" s="30" t="s">
        <v>64</v>
      </c>
      <c r="E13" s="31" t="s">
        <v>65</v>
      </c>
      <c r="F13" s="30"/>
      <c r="G13" s="30" t="s">
        <v>66</v>
      </c>
      <c r="H13" s="30" t="s">
        <v>67</v>
      </c>
      <c r="I13" s="15" t="s">
        <v>20</v>
      </c>
      <c r="J13" s="30"/>
      <c r="K13" s="32" t="s">
        <v>68</v>
      </c>
      <c r="L13" s="30"/>
      <c r="M13" s="33" t="str">
        <f>HYPERLINK("mailto:mohammadatique@indiatimes.com","mohammadatique@indiatimes.com")</f>
        <v>mohammadatique@indiatimes.com</v>
      </c>
      <c r="N13" s="4"/>
      <c r="O13" s="4"/>
      <c r="P13" s="4"/>
      <c r="Q13" s="4"/>
      <c r="R13" s="4"/>
      <c r="S13" s="4"/>
      <c r="T13" s="4"/>
    </row>
    <row r="14">
      <c r="A14" s="13">
        <v>11.0</v>
      </c>
      <c r="B14" s="28" t="s">
        <v>69</v>
      </c>
      <c r="C14" s="29" t="s">
        <v>3</v>
      </c>
      <c r="D14" s="31" t="s">
        <v>70</v>
      </c>
      <c r="E14" s="30" t="s">
        <v>71</v>
      </c>
      <c r="F14" s="30"/>
      <c r="G14" s="30" t="s">
        <v>72</v>
      </c>
      <c r="H14" s="30" t="s">
        <v>29</v>
      </c>
      <c r="I14" s="15" t="s">
        <v>20</v>
      </c>
      <c r="J14" s="30">
        <v>282002.0</v>
      </c>
      <c r="K14" s="32">
        <v>9.997020333E9</v>
      </c>
      <c r="L14" s="30"/>
      <c r="M14" s="33" t="str">
        <f>HYPERLINK("mailto:awasthi1@gmail.com","awasthi1@gmail.com")</f>
        <v>awasthi1@gmail.com</v>
      </c>
      <c r="N14" s="4"/>
      <c r="O14" s="4"/>
      <c r="P14" s="4"/>
      <c r="Q14" s="4"/>
      <c r="R14" s="4"/>
      <c r="S14" s="4"/>
      <c r="T14" s="4"/>
    </row>
    <row r="15" ht="30.0" customHeight="1">
      <c r="A15" s="13">
        <v>12.0</v>
      </c>
      <c r="B15" s="28" t="s">
        <v>73</v>
      </c>
      <c r="C15" s="29" t="s">
        <v>3</v>
      </c>
      <c r="D15" s="31" t="s">
        <v>16</v>
      </c>
      <c r="E15" s="30" t="s">
        <v>74</v>
      </c>
      <c r="F15" s="30"/>
      <c r="G15" s="30" t="s">
        <v>75</v>
      </c>
      <c r="H15" s="30" t="s">
        <v>76</v>
      </c>
      <c r="I15" s="15" t="s">
        <v>20</v>
      </c>
      <c r="J15" s="30"/>
      <c r="K15" s="32"/>
      <c r="L15" s="30"/>
      <c r="M15" s="30"/>
      <c r="N15" s="4"/>
      <c r="O15" s="4"/>
      <c r="P15" s="4"/>
      <c r="Q15" s="4"/>
      <c r="R15" s="4"/>
      <c r="S15" s="4"/>
      <c r="T15" s="4"/>
    </row>
    <row r="16" ht="60.0" customHeight="1">
      <c r="A16" s="13">
        <v>13.0</v>
      </c>
      <c r="B16" s="34" t="s">
        <v>77</v>
      </c>
      <c r="C16" s="35" t="s">
        <v>3</v>
      </c>
      <c r="D16" s="36" t="s">
        <v>78</v>
      </c>
      <c r="E16" s="37" t="s">
        <v>79</v>
      </c>
      <c r="F16" s="37"/>
      <c r="G16" s="37" t="s">
        <v>80</v>
      </c>
      <c r="H16" s="37" t="s">
        <v>76</v>
      </c>
      <c r="I16" s="38" t="s">
        <v>20</v>
      </c>
      <c r="J16" s="37"/>
      <c r="K16" s="39"/>
      <c r="L16" s="37"/>
      <c r="M16" s="30"/>
      <c r="N16" s="4"/>
      <c r="O16" s="4"/>
      <c r="P16" s="4"/>
      <c r="Q16" s="4"/>
      <c r="R16" s="4"/>
      <c r="S16" s="4"/>
      <c r="T16" s="4"/>
    </row>
    <row r="17" ht="30.0" customHeight="1">
      <c r="A17" s="13">
        <v>14.0</v>
      </c>
      <c r="B17" s="28" t="s">
        <v>81</v>
      </c>
      <c r="C17" s="29" t="s">
        <v>3</v>
      </c>
      <c r="D17" s="30" t="s">
        <v>82</v>
      </c>
      <c r="E17" s="31" t="s">
        <v>83</v>
      </c>
      <c r="F17" s="31"/>
      <c r="G17" s="30" t="s">
        <v>84</v>
      </c>
      <c r="H17" s="30" t="s">
        <v>85</v>
      </c>
      <c r="I17" s="15" t="s">
        <v>20</v>
      </c>
      <c r="J17" s="30"/>
      <c r="K17" s="32">
        <v>9.415032121E9</v>
      </c>
      <c r="L17" s="30"/>
      <c r="M17" s="30"/>
      <c r="N17" s="4"/>
      <c r="O17" s="4"/>
      <c r="P17" s="4"/>
      <c r="Q17" s="4"/>
      <c r="R17" s="4"/>
      <c r="S17" s="4"/>
      <c r="T17" s="4"/>
    </row>
    <row r="18" ht="30.0" customHeight="1">
      <c r="A18" s="13">
        <v>15.0</v>
      </c>
      <c r="B18" s="34" t="s">
        <v>86</v>
      </c>
      <c r="C18" s="35" t="s">
        <v>3</v>
      </c>
      <c r="D18" s="37" t="s">
        <v>87</v>
      </c>
      <c r="E18" s="36" t="s">
        <v>88</v>
      </c>
      <c r="F18" s="36"/>
      <c r="G18" s="37" t="s">
        <v>89</v>
      </c>
      <c r="H18" s="37" t="s">
        <v>90</v>
      </c>
      <c r="I18" s="38" t="s">
        <v>20</v>
      </c>
      <c r="J18" s="37">
        <v>201301.0</v>
      </c>
      <c r="K18" s="39"/>
      <c r="L18" s="37"/>
      <c r="M18" s="37"/>
      <c r="N18" s="40"/>
      <c r="O18" s="40"/>
      <c r="P18" s="40"/>
      <c r="Q18" s="4"/>
      <c r="R18" s="4"/>
      <c r="S18" s="4"/>
      <c r="T18" s="4"/>
    </row>
    <row r="19" ht="30.0" customHeight="1">
      <c r="A19" s="13">
        <v>16.0</v>
      </c>
      <c r="B19" s="28" t="s">
        <v>91</v>
      </c>
      <c r="C19" s="29" t="s">
        <v>3</v>
      </c>
      <c r="D19" s="30" t="s">
        <v>16</v>
      </c>
      <c r="E19" s="31" t="s">
        <v>92</v>
      </c>
      <c r="F19" s="31"/>
      <c r="G19" s="30" t="s">
        <v>93</v>
      </c>
      <c r="H19" s="30" t="s">
        <v>34</v>
      </c>
      <c r="I19" s="15" t="s">
        <v>20</v>
      </c>
      <c r="J19" s="30">
        <v>226017.0</v>
      </c>
      <c r="K19" s="32">
        <v>9.839843417E9</v>
      </c>
      <c r="L19" s="30"/>
      <c r="M19" s="33" t="str">
        <f>HYPERLINK("mailto:drravi_a@yahoo.com","drravi_a@yahoo.com")</f>
        <v>drravi_a@yahoo.com</v>
      </c>
      <c r="N19" s="4"/>
      <c r="O19" s="4"/>
      <c r="P19" s="4"/>
      <c r="Q19" s="4"/>
      <c r="R19" s="4"/>
      <c r="S19" s="4"/>
      <c r="T19" s="4"/>
    </row>
    <row r="20" ht="30.0" customHeight="1">
      <c r="A20" s="13">
        <v>17.0</v>
      </c>
      <c r="B20" s="28" t="s">
        <v>94</v>
      </c>
      <c r="C20" s="29" t="s">
        <v>3</v>
      </c>
      <c r="D20" s="31" t="s">
        <v>95</v>
      </c>
      <c r="E20" s="30" t="s">
        <v>65</v>
      </c>
      <c r="F20" s="30"/>
      <c r="G20" s="30" t="s">
        <v>96</v>
      </c>
      <c r="H20" s="30" t="s">
        <v>56</v>
      </c>
      <c r="I20" s="15" t="s">
        <v>20</v>
      </c>
      <c r="J20" s="30">
        <v>202001.0</v>
      </c>
      <c r="K20" s="32"/>
      <c r="L20" s="30"/>
      <c r="M20" s="33"/>
      <c r="N20" s="4"/>
      <c r="O20" s="4"/>
      <c r="P20" s="4"/>
      <c r="Q20" s="4"/>
      <c r="R20" s="4"/>
      <c r="S20" s="4"/>
      <c r="T20" s="4"/>
    </row>
    <row r="21">
      <c r="A21" s="13">
        <v>18.0</v>
      </c>
      <c r="B21" s="28" t="s">
        <v>97</v>
      </c>
      <c r="C21" s="29" t="s">
        <v>3</v>
      </c>
      <c r="D21" s="30" t="s">
        <v>95</v>
      </c>
      <c r="E21" s="31" t="s">
        <v>98</v>
      </c>
      <c r="F21" s="31"/>
      <c r="G21" s="30" t="s">
        <v>99</v>
      </c>
      <c r="H21" s="30" t="s">
        <v>100</v>
      </c>
      <c r="I21" s="15" t="s">
        <v>20</v>
      </c>
      <c r="J21" s="30">
        <v>202001.0</v>
      </c>
      <c r="K21" s="32"/>
      <c r="L21" s="30"/>
      <c r="M21" s="33"/>
      <c r="N21" s="4"/>
      <c r="O21" s="4"/>
      <c r="P21" s="4"/>
      <c r="Q21" s="4"/>
      <c r="R21" s="4"/>
      <c r="S21" s="4"/>
      <c r="T21" s="4"/>
    </row>
    <row r="22">
      <c r="A22" s="13">
        <v>19.0</v>
      </c>
      <c r="B22" s="28" t="s">
        <v>101</v>
      </c>
      <c r="C22" s="29" t="s">
        <v>3</v>
      </c>
      <c r="D22" s="31" t="s">
        <v>102</v>
      </c>
      <c r="E22" s="30" t="s">
        <v>103</v>
      </c>
      <c r="F22" s="30"/>
      <c r="G22" s="30" t="s">
        <v>104</v>
      </c>
      <c r="H22" s="30" t="s">
        <v>105</v>
      </c>
      <c r="I22" s="15" t="s">
        <v>20</v>
      </c>
      <c r="J22" s="30"/>
      <c r="K22" s="32"/>
      <c r="L22" s="30"/>
      <c r="M22" s="30"/>
      <c r="N22" s="4"/>
      <c r="O22" s="4"/>
      <c r="P22" s="4"/>
      <c r="Q22" s="4"/>
      <c r="R22" s="4"/>
      <c r="S22" s="4"/>
      <c r="T22" s="4"/>
    </row>
    <row r="23" ht="30.0" customHeight="1">
      <c r="A23" s="13">
        <v>20.0</v>
      </c>
      <c r="B23" s="28" t="s">
        <v>106</v>
      </c>
      <c r="C23" s="29" t="s">
        <v>3</v>
      </c>
      <c r="D23" s="30" t="s">
        <v>107</v>
      </c>
      <c r="E23" s="31" t="s">
        <v>108</v>
      </c>
      <c r="F23" s="31"/>
      <c r="G23" s="30" t="s">
        <v>109</v>
      </c>
      <c r="H23" s="30" t="s">
        <v>56</v>
      </c>
      <c r="I23" s="15" t="s">
        <v>20</v>
      </c>
      <c r="J23" s="30"/>
      <c r="K23" s="32"/>
      <c r="L23" s="30"/>
      <c r="M23" s="33"/>
      <c r="N23" s="4"/>
      <c r="O23" s="4"/>
      <c r="P23" s="4"/>
      <c r="Q23" s="4"/>
      <c r="R23" s="4"/>
      <c r="S23" s="4"/>
      <c r="T23" s="4"/>
    </row>
    <row r="24">
      <c r="A24" s="13">
        <v>21.0</v>
      </c>
      <c r="B24" s="28" t="s">
        <v>110</v>
      </c>
      <c r="C24" s="29" t="s">
        <v>3</v>
      </c>
      <c r="D24" s="31"/>
      <c r="E24" s="30"/>
      <c r="F24" s="30"/>
      <c r="G24" s="30"/>
      <c r="H24" s="30"/>
      <c r="I24" s="15" t="s">
        <v>20</v>
      </c>
      <c r="J24" s="30"/>
      <c r="K24" s="32"/>
      <c r="L24" s="30"/>
      <c r="M24" s="33"/>
      <c r="N24" s="4"/>
      <c r="O24" s="4"/>
      <c r="P24" s="4"/>
      <c r="Q24" s="4"/>
      <c r="R24" s="4"/>
      <c r="S24" s="4"/>
      <c r="T24" s="4"/>
    </row>
    <row r="25" ht="30.0" customHeight="1">
      <c r="A25" s="13">
        <v>22.0</v>
      </c>
      <c r="B25" s="28" t="s">
        <v>111</v>
      </c>
      <c r="C25" s="29" t="s">
        <v>3</v>
      </c>
      <c r="D25" s="31" t="s">
        <v>112</v>
      </c>
      <c r="E25" s="30" t="s">
        <v>113</v>
      </c>
      <c r="F25" s="30"/>
      <c r="G25" s="30" t="s">
        <v>114</v>
      </c>
      <c r="H25" s="30" t="s">
        <v>100</v>
      </c>
      <c r="I25" s="15" t="s">
        <v>20</v>
      </c>
      <c r="J25" s="30" t="s">
        <v>115</v>
      </c>
      <c r="K25" s="32"/>
      <c r="L25" s="30"/>
      <c r="M25" s="33"/>
      <c r="N25" s="4"/>
      <c r="O25" s="4"/>
      <c r="P25" s="4"/>
      <c r="Q25" s="4"/>
      <c r="R25" s="4"/>
      <c r="S25" s="4"/>
      <c r="T25" s="4"/>
    </row>
    <row r="26">
      <c r="A26" s="13">
        <v>23.0</v>
      </c>
      <c r="B26" s="34" t="s">
        <v>116</v>
      </c>
      <c r="C26" s="35" t="s">
        <v>3</v>
      </c>
      <c r="D26" s="37" t="s">
        <v>117</v>
      </c>
      <c r="E26" s="36" t="s">
        <v>118</v>
      </c>
      <c r="F26" s="37"/>
      <c r="G26" s="37" t="s">
        <v>119</v>
      </c>
      <c r="H26" s="37" t="s">
        <v>100</v>
      </c>
      <c r="I26" s="38" t="s">
        <v>20</v>
      </c>
      <c r="J26" s="37"/>
      <c r="K26" s="39"/>
      <c r="L26" s="37"/>
      <c r="M26" s="41"/>
      <c r="N26" s="40"/>
      <c r="O26" s="40"/>
      <c r="P26" s="4"/>
      <c r="Q26" s="4"/>
      <c r="R26" s="4"/>
      <c r="S26" s="4"/>
      <c r="T26" s="4"/>
    </row>
    <row r="27" ht="30.0" customHeight="1">
      <c r="A27" s="13">
        <v>24.0</v>
      </c>
      <c r="B27" s="28" t="s">
        <v>120</v>
      </c>
      <c r="C27" s="29" t="s">
        <v>3</v>
      </c>
      <c r="D27" s="30" t="s">
        <v>121</v>
      </c>
      <c r="E27" s="31" t="s">
        <v>122</v>
      </c>
      <c r="F27" s="31"/>
      <c r="G27" s="30" t="s">
        <v>123</v>
      </c>
      <c r="H27" s="30" t="s">
        <v>124</v>
      </c>
      <c r="I27" s="15" t="s">
        <v>20</v>
      </c>
      <c r="J27" s="30">
        <v>275101.0</v>
      </c>
      <c r="K27" s="32" t="s">
        <v>125</v>
      </c>
      <c r="L27" s="30"/>
      <c r="M27" s="33"/>
      <c r="N27" s="4"/>
      <c r="O27" s="4"/>
      <c r="P27" s="4"/>
      <c r="Q27" s="4"/>
      <c r="R27" s="4"/>
      <c r="S27" s="4"/>
      <c r="T27" s="4"/>
    </row>
    <row r="28">
      <c r="A28" s="13">
        <v>25.0</v>
      </c>
      <c r="B28" s="28" t="s">
        <v>126</v>
      </c>
      <c r="C28" s="29" t="s">
        <v>3</v>
      </c>
      <c r="D28" s="30" t="s">
        <v>87</v>
      </c>
      <c r="E28" s="31" t="s">
        <v>127</v>
      </c>
      <c r="F28" s="31"/>
      <c r="G28" s="30" t="s">
        <v>128</v>
      </c>
      <c r="H28" s="30" t="s">
        <v>129</v>
      </c>
      <c r="I28" s="15" t="s">
        <v>20</v>
      </c>
      <c r="J28" s="30">
        <v>211003.0</v>
      </c>
      <c r="K28" s="32">
        <v>9.835335642E9</v>
      </c>
      <c r="L28" s="30"/>
      <c r="M28" s="33"/>
      <c r="N28" s="4"/>
      <c r="O28" s="4"/>
      <c r="P28" s="4"/>
      <c r="Q28" s="4"/>
      <c r="R28" s="4"/>
      <c r="S28" s="4"/>
      <c r="T28" s="4"/>
    </row>
    <row r="29" ht="30.0" customHeight="1">
      <c r="A29" s="13">
        <v>26.0</v>
      </c>
      <c r="B29" s="28" t="s">
        <v>130</v>
      </c>
      <c r="C29" s="29" t="s">
        <v>3</v>
      </c>
      <c r="D29" s="30" t="s">
        <v>131</v>
      </c>
      <c r="E29" s="31" t="s">
        <v>132</v>
      </c>
      <c r="F29" s="30"/>
      <c r="G29" s="30" t="s">
        <v>133</v>
      </c>
      <c r="H29" s="30" t="s">
        <v>134</v>
      </c>
      <c r="I29" s="15" t="s">
        <v>135</v>
      </c>
      <c r="J29" s="30">
        <v>248001.0</v>
      </c>
      <c r="K29" s="32">
        <v>9.412056802E9</v>
      </c>
      <c r="L29" s="30"/>
      <c r="M29" s="30"/>
      <c r="N29" s="4"/>
      <c r="O29" s="4"/>
      <c r="P29" s="4"/>
      <c r="Q29" s="4"/>
      <c r="R29" s="4"/>
      <c r="S29" s="4"/>
      <c r="T29" s="4"/>
    </row>
    <row r="30" ht="30.0" customHeight="1">
      <c r="A30" s="13">
        <v>27.0</v>
      </c>
      <c r="B30" s="34" t="s">
        <v>136</v>
      </c>
      <c r="C30" s="35" t="s">
        <v>3</v>
      </c>
      <c r="D30" s="37" t="s">
        <v>137</v>
      </c>
      <c r="E30" s="36" t="s">
        <v>138</v>
      </c>
      <c r="F30" s="37"/>
      <c r="G30" s="37" t="s">
        <v>139</v>
      </c>
      <c r="H30" s="37" t="s">
        <v>140</v>
      </c>
      <c r="I30" s="38" t="s">
        <v>20</v>
      </c>
      <c r="J30" s="37"/>
      <c r="K30" s="39"/>
      <c r="L30" s="37"/>
      <c r="M30" s="41"/>
      <c r="N30" s="40"/>
      <c r="O30" s="4"/>
      <c r="P30" s="4"/>
      <c r="Q30" s="4"/>
      <c r="R30" s="4"/>
      <c r="S30" s="4"/>
      <c r="T30" s="4"/>
    </row>
    <row r="31">
      <c r="A31" s="13">
        <v>28.0</v>
      </c>
      <c r="B31" s="34" t="s">
        <v>141</v>
      </c>
      <c r="C31" s="35" t="s">
        <v>3</v>
      </c>
      <c r="D31" s="37" t="s">
        <v>142</v>
      </c>
      <c r="E31" s="36" t="s">
        <v>143</v>
      </c>
      <c r="F31" s="37"/>
      <c r="G31" s="37" t="s">
        <v>144</v>
      </c>
      <c r="H31" s="37" t="s">
        <v>145</v>
      </c>
      <c r="I31" s="38" t="s">
        <v>20</v>
      </c>
      <c r="J31" s="37">
        <v>232329.0</v>
      </c>
      <c r="K31" s="39"/>
      <c r="L31" s="37"/>
      <c r="M31" s="41"/>
      <c r="N31" s="4"/>
      <c r="O31" s="4"/>
      <c r="P31" s="4"/>
      <c r="Q31" s="4"/>
      <c r="R31" s="4"/>
      <c r="S31" s="4"/>
      <c r="T31" s="4"/>
    </row>
    <row r="32">
      <c r="A32" s="13">
        <v>29.0</v>
      </c>
      <c r="B32" s="34" t="s">
        <v>146</v>
      </c>
      <c r="C32" s="35" t="s">
        <v>3</v>
      </c>
      <c r="D32" s="37" t="s">
        <v>147</v>
      </c>
      <c r="E32" s="36" t="s">
        <v>148</v>
      </c>
      <c r="F32" s="37"/>
      <c r="G32" s="37" t="s">
        <v>149</v>
      </c>
      <c r="H32" s="37" t="s">
        <v>150</v>
      </c>
      <c r="I32" s="38" t="s">
        <v>135</v>
      </c>
      <c r="J32" s="37"/>
      <c r="K32" s="39"/>
      <c r="L32" s="37"/>
      <c r="M32" s="41"/>
      <c r="N32" s="4"/>
      <c r="O32" s="4"/>
      <c r="P32" s="4"/>
      <c r="Q32" s="4"/>
      <c r="R32" s="4"/>
      <c r="S32" s="4"/>
      <c r="T32" s="4"/>
    </row>
    <row r="33">
      <c r="A33" s="13">
        <v>30.0</v>
      </c>
      <c r="B33" s="28" t="s">
        <v>151</v>
      </c>
      <c r="C33" s="29" t="s">
        <v>3</v>
      </c>
      <c r="D33" s="30" t="s">
        <v>16</v>
      </c>
      <c r="E33" s="31" t="s">
        <v>152</v>
      </c>
      <c r="F33" s="30"/>
      <c r="G33" s="30" t="s">
        <v>153</v>
      </c>
      <c r="H33" s="30" t="s">
        <v>154</v>
      </c>
      <c r="I33" s="15" t="s">
        <v>20</v>
      </c>
      <c r="J33" s="30">
        <v>250001.0</v>
      </c>
      <c r="K33" s="32">
        <v>9.837188933E9</v>
      </c>
      <c r="L33" s="30"/>
      <c r="M33" s="30"/>
      <c r="N33" s="4"/>
      <c r="O33" s="4"/>
      <c r="P33" s="4"/>
      <c r="Q33" s="4"/>
      <c r="R33" s="4"/>
      <c r="S33" s="4"/>
      <c r="T33" s="4"/>
    </row>
    <row r="34" ht="30.0" customHeight="1">
      <c r="A34" s="13">
        <v>31.0</v>
      </c>
      <c r="B34" s="28" t="s">
        <v>155</v>
      </c>
      <c r="C34" s="29" t="s">
        <v>3</v>
      </c>
      <c r="D34" s="30" t="s">
        <v>156</v>
      </c>
      <c r="E34" s="31" t="s">
        <v>157</v>
      </c>
      <c r="F34" s="30"/>
      <c r="G34" s="30" t="s">
        <v>158</v>
      </c>
      <c r="H34" s="30" t="s">
        <v>159</v>
      </c>
      <c r="I34" s="15" t="s">
        <v>20</v>
      </c>
      <c r="J34" s="30">
        <v>247001.0</v>
      </c>
      <c r="K34" s="32"/>
      <c r="L34" s="30"/>
      <c r="M34" s="30"/>
      <c r="N34" s="4"/>
      <c r="O34" s="4"/>
      <c r="P34" s="4"/>
      <c r="Q34" s="4"/>
      <c r="R34" s="4"/>
      <c r="S34" s="4"/>
      <c r="T34" s="4"/>
    </row>
    <row r="35" ht="30.0" customHeight="1">
      <c r="A35" s="13">
        <v>32.0</v>
      </c>
      <c r="B35" s="27" t="s">
        <v>160</v>
      </c>
      <c r="C35" s="29" t="s">
        <v>3</v>
      </c>
      <c r="D35" s="30" t="s">
        <v>78</v>
      </c>
      <c r="E35" s="31" t="s">
        <v>161</v>
      </c>
      <c r="F35" s="30"/>
      <c r="G35" s="30" t="s">
        <v>162</v>
      </c>
      <c r="H35" s="30" t="s">
        <v>34</v>
      </c>
      <c r="I35" s="15" t="s">
        <v>20</v>
      </c>
      <c r="J35" s="30">
        <v>226024.0</v>
      </c>
      <c r="K35" s="32" t="s">
        <v>163</v>
      </c>
      <c r="L35" s="30"/>
      <c r="M35" s="33" t="str">
        <f>HYPERLINK("mailto:cragarwal@rediffmail.com","cragarwal@rediffmail.com")</f>
        <v>cragarwal@rediffmail.com</v>
      </c>
      <c r="N35" s="4"/>
      <c r="O35" s="4"/>
      <c r="P35" s="4"/>
      <c r="Q35" s="4"/>
      <c r="R35" s="4"/>
      <c r="S35" s="4"/>
      <c r="T35" s="4"/>
    </row>
    <row r="36" ht="30.0" customHeight="1">
      <c r="A36" s="13">
        <v>33.0</v>
      </c>
      <c r="B36" s="28" t="s">
        <v>164</v>
      </c>
      <c r="C36" s="29" t="s">
        <v>3</v>
      </c>
      <c r="D36" s="30" t="s">
        <v>87</v>
      </c>
      <c r="E36" s="31" t="s">
        <v>165</v>
      </c>
      <c r="F36" s="30"/>
      <c r="G36" s="30" t="s">
        <v>166</v>
      </c>
      <c r="H36" s="30" t="s">
        <v>24</v>
      </c>
      <c r="I36" s="15" t="s">
        <v>20</v>
      </c>
      <c r="J36" s="30">
        <v>273001.0</v>
      </c>
      <c r="K36" s="32">
        <v>9.839483909E9</v>
      </c>
      <c r="L36" s="30"/>
      <c r="M36" s="33"/>
      <c r="N36" s="4"/>
      <c r="O36" s="4"/>
      <c r="P36" s="4"/>
      <c r="Q36" s="4"/>
      <c r="R36" s="4"/>
      <c r="S36" s="4"/>
      <c r="T36" s="4"/>
    </row>
    <row r="37">
      <c r="A37" s="13">
        <v>34.0</v>
      </c>
      <c r="B37" s="28" t="s">
        <v>167</v>
      </c>
      <c r="C37" s="29" t="s">
        <v>3</v>
      </c>
      <c r="D37" s="30" t="s">
        <v>87</v>
      </c>
      <c r="E37" s="31" t="s">
        <v>168</v>
      </c>
      <c r="F37" s="30"/>
      <c r="G37" s="30" t="s">
        <v>169</v>
      </c>
      <c r="H37" s="30" t="s">
        <v>170</v>
      </c>
      <c r="I37" s="15" t="s">
        <v>20</v>
      </c>
      <c r="J37" s="30"/>
      <c r="K37" s="32">
        <v>9.837065222E9</v>
      </c>
      <c r="L37" s="30"/>
      <c r="M37" s="30"/>
      <c r="N37" s="4"/>
      <c r="O37" s="4"/>
      <c r="P37" s="4"/>
      <c r="Q37" s="4"/>
      <c r="R37" s="4"/>
      <c r="S37" s="4"/>
      <c r="T37" s="4"/>
    </row>
    <row r="38">
      <c r="A38" s="13">
        <v>35.0</v>
      </c>
      <c r="B38" s="34" t="s">
        <v>171</v>
      </c>
      <c r="C38" s="35" t="s">
        <v>3</v>
      </c>
      <c r="D38" s="37" t="s">
        <v>87</v>
      </c>
      <c r="E38" s="36" t="s">
        <v>172</v>
      </c>
      <c r="F38" s="37"/>
      <c r="G38" s="37" t="s">
        <v>173</v>
      </c>
      <c r="H38" s="37" t="s">
        <v>174</v>
      </c>
      <c r="I38" s="38" t="s">
        <v>20</v>
      </c>
      <c r="J38" s="37"/>
      <c r="K38" s="39"/>
      <c r="L38" s="37"/>
      <c r="M38" s="41"/>
      <c r="N38" s="40"/>
      <c r="O38" s="40"/>
      <c r="P38" s="4"/>
      <c r="Q38" s="4"/>
      <c r="R38" s="4"/>
      <c r="S38" s="4"/>
      <c r="T38" s="4"/>
    </row>
    <row r="39">
      <c r="A39" s="13">
        <v>36.0</v>
      </c>
      <c r="B39" s="28" t="s">
        <v>175</v>
      </c>
      <c r="C39" s="29" t="s">
        <v>3</v>
      </c>
      <c r="D39" s="30" t="s">
        <v>176</v>
      </c>
      <c r="E39" s="31" t="s">
        <v>157</v>
      </c>
      <c r="F39" s="30"/>
      <c r="G39" s="30" t="s">
        <v>177</v>
      </c>
      <c r="H39" s="30"/>
      <c r="I39" s="15" t="s">
        <v>20</v>
      </c>
      <c r="J39" s="30"/>
      <c r="K39" s="32"/>
      <c r="L39" s="30"/>
      <c r="M39" s="33"/>
      <c r="N39" s="4"/>
      <c r="O39" s="4"/>
      <c r="P39" s="4"/>
      <c r="Q39" s="4"/>
      <c r="R39" s="4"/>
      <c r="S39" s="4"/>
      <c r="T39" s="4"/>
    </row>
    <row r="40" ht="45.0" customHeight="1">
      <c r="A40" s="13">
        <v>37.0</v>
      </c>
      <c r="B40" s="28" t="s">
        <v>178</v>
      </c>
      <c r="C40" s="29" t="s">
        <v>3</v>
      </c>
      <c r="D40" s="30" t="s">
        <v>87</v>
      </c>
      <c r="E40" s="31" t="s">
        <v>179</v>
      </c>
      <c r="F40" s="30"/>
      <c r="G40" s="30" t="s">
        <v>180</v>
      </c>
      <c r="H40" s="30" t="s">
        <v>181</v>
      </c>
      <c r="I40" s="15" t="s">
        <v>20</v>
      </c>
      <c r="J40" s="30">
        <v>247001.0</v>
      </c>
      <c r="K40" s="32"/>
      <c r="L40" s="30"/>
      <c r="M40" s="33"/>
      <c r="N40" s="4"/>
      <c r="O40" s="4"/>
      <c r="P40" s="4"/>
      <c r="Q40" s="4"/>
      <c r="R40" s="4"/>
      <c r="S40" s="4"/>
      <c r="T40" s="4"/>
    </row>
    <row r="41">
      <c r="A41" s="13">
        <v>38.0</v>
      </c>
      <c r="B41" s="28" t="s">
        <v>182</v>
      </c>
      <c r="C41" s="29" t="s">
        <v>3</v>
      </c>
      <c r="D41" s="30" t="s">
        <v>121</v>
      </c>
      <c r="E41" s="31" t="s">
        <v>183</v>
      </c>
      <c r="F41" s="30"/>
      <c r="G41" s="30" t="s">
        <v>184</v>
      </c>
      <c r="H41" s="30" t="s">
        <v>185</v>
      </c>
      <c r="I41" s="15" t="s">
        <v>20</v>
      </c>
      <c r="J41" s="30"/>
      <c r="K41" s="32">
        <v>9.415052416E9</v>
      </c>
      <c r="L41" s="30"/>
      <c r="M41" s="33"/>
      <c r="N41" s="4"/>
      <c r="O41" s="4"/>
      <c r="P41" s="4"/>
      <c r="Q41" s="4"/>
      <c r="R41" s="4"/>
      <c r="S41" s="4"/>
      <c r="T41" s="4"/>
    </row>
    <row r="42" ht="30.0" customHeight="1">
      <c r="A42" s="13">
        <v>39.0</v>
      </c>
      <c r="B42" s="28" t="s">
        <v>186</v>
      </c>
      <c r="C42" s="29" t="s">
        <v>3</v>
      </c>
      <c r="D42" s="30" t="s">
        <v>78</v>
      </c>
      <c r="E42" s="31" t="s">
        <v>187</v>
      </c>
      <c r="F42" s="30"/>
      <c r="G42" s="30" t="s">
        <v>188</v>
      </c>
      <c r="H42" s="30" t="s">
        <v>189</v>
      </c>
      <c r="I42" s="15" t="s">
        <v>20</v>
      </c>
      <c r="J42" s="30"/>
      <c r="K42" s="32">
        <v>9.450676703E9</v>
      </c>
      <c r="L42" s="30"/>
      <c r="M42" s="33"/>
      <c r="N42" s="4"/>
      <c r="O42" s="4"/>
      <c r="P42" s="4"/>
      <c r="Q42" s="4"/>
      <c r="R42" s="4"/>
      <c r="S42" s="4"/>
      <c r="T42" s="4"/>
    </row>
    <row r="43">
      <c r="A43" s="13">
        <v>40.0</v>
      </c>
      <c r="B43" s="34" t="s">
        <v>190</v>
      </c>
      <c r="C43" s="35" t="s">
        <v>3</v>
      </c>
      <c r="D43" s="37" t="s">
        <v>191</v>
      </c>
      <c r="E43" s="36" t="s">
        <v>192</v>
      </c>
      <c r="F43" s="37"/>
      <c r="G43" s="37" t="s">
        <v>193</v>
      </c>
      <c r="H43" s="37" t="s">
        <v>185</v>
      </c>
      <c r="I43" s="38" t="s">
        <v>20</v>
      </c>
      <c r="J43" s="37"/>
      <c r="K43" s="39"/>
      <c r="L43" s="37"/>
      <c r="M43" s="41"/>
      <c r="N43" s="40"/>
      <c r="O43" s="40"/>
      <c r="P43" s="40"/>
      <c r="Q43" s="40"/>
      <c r="R43" s="4"/>
      <c r="S43" s="4"/>
      <c r="T43" s="4"/>
    </row>
    <row r="44" ht="30.0" customHeight="1">
      <c r="A44" s="13">
        <v>41.0</v>
      </c>
      <c r="B44" s="28" t="s">
        <v>194</v>
      </c>
      <c r="C44" s="29" t="s">
        <v>3</v>
      </c>
      <c r="D44" s="30" t="s">
        <v>78</v>
      </c>
      <c r="E44" s="31" t="s">
        <v>195</v>
      </c>
      <c r="F44" s="30"/>
      <c r="G44" s="30" t="s">
        <v>196</v>
      </c>
      <c r="H44" s="30" t="s">
        <v>185</v>
      </c>
      <c r="I44" s="15" t="s">
        <v>20</v>
      </c>
      <c r="J44" s="30"/>
      <c r="K44" s="32" t="s">
        <v>197</v>
      </c>
      <c r="L44" s="30"/>
      <c r="M44" s="33" t="str">
        <f>HYPERLINK("mailto:uma.agarwal2008@gmail.com","uma.agarwal2008@gmail.com")</f>
        <v>uma.agarwal2008@gmail.com</v>
      </c>
      <c r="N44" s="4"/>
      <c r="O44" s="4"/>
      <c r="P44" s="4"/>
      <c r="Q44" s="4"/>
      <c r="R44" s="4"/>
      <c r="S44" s="4"/>
      <c r="T44" s="4"/>
    </row>
    <row r="45">
      <c r="A45" s="13">
        <v>42.0</v>
      </c>
      <c r="B45" s="28" t="s">
        <v>198</v>
      </c>
      <c r="C45" s="29" t="s">
        <v>3</v>
      </c>
      <c r="D45" s="30" t="s">
        <v>16</v>
      </c>
      <c r="E45" s="31" t="s">
        <v>199</v>
      </c>
      <c r="F45" s="30"/>
      <c r="G45" s="30" t="s">
        <v>200</v>
      </c>
      <c r="H45" s="30" t="s">
        <v>201</v>
      </c>
      <c r="I45" s="15" t="s">
        <v>20</v>
      </c>
      <c r="J45" s="30">
        <v>221001.0</v>
      </c>
      <c r="K45" s="32"/>
      <c r="L45" s="30"/>
      <c r="M45" s="33"/>
      <c r="N45" s="4"/>
      <c r="O45" s="4"/>
      <c r="P45" s="4"/>
      <c r="Q45" s="4"/>
      <c r="R45" s="4"/>
      <c r="S45" s="4"/>
      <c r="T45" s="4"/>
    </row>
    <row r="46" ht="45.0" customHeight="1">
      <c r="A46" s="13">
        <v>43.0</v>
      </c>
      <c r="B46" s="28" t="s">
        <v>202</v>
      </c>
      <c r="C46" s="29" t="s">
        <v>3</v>
      </c>
      <c r="D46" s="30"/>
      <c r="E46" s="31" t="s">
        <v>203</v>
      </c>
      <c r="F46" s="30"/>
      <c r="G46" s="30" t="s">
        <v>204</v>
      </c>
      <c r="H46" s="30" t="s">
        <v>205</v>
      </c>
      <c r="I46" s="15" t="s">
        <v>20</v>
      </c>
      <c r="J46" s="30">
        <v>273001.0</v>
      </c>
      <c r="K46" s="32"/>
      <c r="L46" s="30"/>
      <c r="M46" s="30"/>
      <c r="N46" s="4"/>
      <c r="O46" s="4"/>
      <c r="P46" s="4"/>
      <c r="Q46" s="4"/>
      <c r="R46" s="4"/>
      <c r="S46" s="4"/>
      <c r="T46" s="4"/>
    </row>
    <row r="47">
      <c r="A47" s="13">
        <v>44.0</v>
      </c>
      <c r="B47" s="28" t="s">
        <v>206</v>
      </c>
      <c r="C47" s="29" t="s">
        <v>3</v>
      </c>
      <c r="D47" s="30" t="s">
        <v>207</v>
      </c>
      <c r="E47" s="31" t="s">
        <v>208</v>
      </c>
      <c r="F47" s="30"/>
      <c r="G47" s="30" t="s">
        <v>209</v>
      </c>
      <c r="H47" s="30" t="s">
        <v>19</v>
      </c>
      <c r="I47" s="15" t="s">
        <v>20</v>
      </c>
      <c r="J47" s="30">
        <v>250001.0</v>
      </c>
      <c r="K47" s="32"/>
      <c r="L47" s="30"/>
      <c r="M47" s="33"/>
      <c r="N47" s="4"/>
      <c r="O47" s="4"/>
      <c r="P47" s="4"/>
      <c r="Q47" s="4"/>
      <c r="R47" s="4"/>
      <c r="S47" s="4"/>
      <c r="T47" s="4"/>
    </row>
    <row r="48" ht="30.0" customHeight="1">
      <c r="A48" s="13">
        <v>45.0</v>
      </c>
      <c r="B48" s="28" t="s">
        <v>210</v>
      </c>
      <c r="C48" s="29" t="s">
        <v>3</v>
      </c>
      <c r="D48" s="30" t="s">
        <v>211</v>
      </c>
      <c r="E48" s="31" t="s">
        <v>212</v>
      </c>
      <c r="F48" s="30"/>
      <c r="G48" s="30" t="s">
        <v>213</v>
      </c>
      <c r="H48" s="30" t="s">
        <v>45</v>
      </c>
      <c r="I48" s="15" t="s">
        <v>20</v>
      </c>
      <c r="J48" s="30">
        <v>226006.0</v>
      </c>
      <c r="K48" s="32"/>
      <c r="L48" s="30" t="s">
        <v>214</v>
      </c>
      <c r="M48" s="33"/>
      <c r="N48" s="4"/>
      <c r="O48" s="4"/>
      <c r="P48" s="4"/>
      <c r="Q48" s="4"/>
      <c r="R48" s="4"/>
      <c r="S48" s="4"/>
      <c r="T48" s="4"/>
    </row>
    <row r="49" ht="30.0" customHeight="1">
      <c r="A49" s="13">
        <v>46.0</v>
      </c>
      <c r="B49" s="28" t="s">
        <v>215</v>
      </c>
      <c r="C49" s="29" t="s">
        <v>3</v>
      </c>
      <c r="D49" s="30" t="s">
        <v>103</v>
      </c>
      <c r="E49" s="31" t="s">
        <v>216</v>
      </c>
      <c r="F49" s="30"/>
      <c r="G49" s="30" t="s">
        <v>217</v>
      </c>
      <c r="H49" s="30" t="s">
        <v>174</v>
      </c>
      <c r="I49" s="15" t="s">
        <v>20</v>
      </c>
      <c r="J49" s="30"/>
      <c r="K49" s="32"/>
      <c r="L49" s="31">
        <v>2457693.0</v>
      </c>
      <c r="M49" s="30"/>
      <c r="N49" s="4"/>
      <c r="O49" s="4"/>
      <c r="P49" s="4"/>
      <c r="Q49" s="4"/>
      <c r="R49" s="4"/>
      <c r="S49" s="4"/>
      <c r="T49" s="4"/>
    </row>
    <row r="50" ht="30.0" customHeight="1">
      <c r="A50" s="13">
        <v>47.0</v>
      </c>
      <c r="B50" s="34" t="s">
        <v>218</v>
      </c>
      <c r="C50" s="35" t="s">
        <v>3</v>
      </c>
      <c r="D50" s="37" t="s">
        <v>107</v>
      </c>
      <c r="E50" s="36" t="s">
        <v>219</v>
      </c>
      <c r="F50" s="37"/>
      <c r="G50" s="37" t="s">
        <v>220</v>
      </c>
      <c r="H50" s="37" t="s">
        <v>221</v>
      </c>
      <c r="I50" s="38" t="s">
        <v>20</v>
      </c>
      <c r="J50" s="37"/>
      <c r="K50" s="39">
        <v>9.336184275E9</v>
      </c>
      <c r="L50" s="37" t="s">
        <v>222</v>
      </c>
      <c r="M50" s="37"/>
      <c r="N50" s="40"/>
      <c r="O50" s="4"/>
      <c r="P50" s="4"/>
      <c r="Q50" s="4"/>
      <c r="R50" s="4"/>
      <c r="S50" s="4"/>
      <c r="T50" s="4"/>
    </row>
    <row r="51" ht="30.0" customHeight="1">
      <c r="A51" s="13">
        <v>48.0</v>
      </c>
      <c r="B51" s="34" t="s">
        <v>223</v>
      </c>
      <c r="C51" s="35" t="s">
        <v>3</v>
      </c>
      <c r="D51" s="37" t="s">
        <v>191</v>
      </c>
      <c r="E51" s="36" t="s">
        <v>224</v>
      </c>
      <c r="F51" s="37"/>
      <c r="G51" s="37" t="s">
        <v>225</v>
      </c>
      <c r="H51" s="37" t="s">
        <v>226</v>
      </c>
      <c r="I51" s="38" t="s">
        <v>20</v>
      </c>
      <c r="J51" s="37"/>
      <c r="K51" s="39"/>
      <c r="L51" s="37"/>
      <c r="M51" s="37"/>
      <c r="N51" s="40"/>
      <c r="O51" s="40"/>
      <c r="P51" s="40"/>
      <c r="Q51" s="4"/>
      <c r="R51" s="4"/>
      <c r="S51" s="4"/>
      <c r="T51" s="4"/>
    </row>
    <row r="52" ht="30.0" customHeight="1">
      <c r="A52" s="13">
        <v>49.0</v>
      </c>
      <c r="B52" s="28" t="s">
        <v>227</v>
      </c>
      <c r="C52" s="29" t="s">
        <v>3</v>
      </c>
      <c r="D52" s="30" t="s">
        <v>191</v>
      </c>
      <c r="E52" s="31" t="s">
        <v>228</v>
      </c>
      <c r="F52" s="30"/>
      <c r="G52" s="30" t="s">
        <v>229</v>
      </c>
      <c r="H52" s="30" t="s">
        <v>230</v>
      </c>
      <c r="I52" s="15" t="s">
        <v>231</v>
      </c>
      <c r="J52" s="30">
        <v>302020.0</v>
      </c>
      <c r="K52" s="32"/>
      <c r="L52" s="30"/>
      <c r="M52" s="30"/>
      <c r="N52" s="4"/>
      <c r="O52" s="4"/>
      <c r="P52" s="4"/>
      <c r="Q52" s="4"/>
      <c r="R52" s="4"/>
      <c r="S52" s="4"/>
      <c r="T52" s="4"/>
    </row>
    <row r="53" ht="45.0" customHeight="1">
      <c r="A53" s="13">
        <v>50.0</v>
      </c>
      <c r="B53" s="34" t="s">
        <v>232</v>
      </c>
      <c r="C53" s="35" t="s">
        <v>3</v>
      </c>
      <c r="D53" s="37" t="s">
        <v>233</v>
      </c>
      <c r="E53" s="36" t="s">
        <v>234</v>
      </c>
      <c r="F53" s="37"/>
      <c r="G53" s="37" t="s">
        <v>235</v>
      </c>
      <c r="H53" s="37" t="s">
        <v>29</v>
      </c>
      <c r="I53" s="38" t="s">
        <v>20</v>
      </c>
      <c r="J53" s="37">
        <v>282003.0</v>
      </c>
      <c r="K53" s="39"/>
      <c r="L53" s="37"/>
      <c r="M53" s="37"/>
      <c r="N53" s="40"/>
      <c r="O53" s="40"/>
      <c r="P53" s="4"/>
      <c r="Q53" s="4"/>
      <c r="R53" s="4"/>
      <c r="S53" s="4"/>
      <c r="T53" s="4"/>
    </row>
    <row r="54" ht="45.0" customHeight="1">
      <c r="A54" s="13">
        <v>51.0</v>
      </c>
      <c r="B54" s="28" t="s">
        <v>236</v>
      </c>
      <c r="C54" s="29" t="s">
        <v>3</v>
      </c>
      <c r="D54" s="30" t="s">
        <v>107</v>
      </c>
      <c r="E54" s="31" t="s">
        <v>237</v>
      </c>
      <c r="F54" s="30"/>
      <c r="G54" s="30" t="s">
        <v>238</v>
      </c>
      <c r="H54" s="30" t="s">
        <v>56</v>
      </c>
      <c r="I54" s="15" t="s">
        <v>20</v>
      </c>
      <c r="J54" s="30"/>
      <c r="K54" s="32"/>
      <c r="L54" s="30"/>
      <c r="M54" s="30"/>
      <c r="N54" s="4"/>
      <c r="O54" s="4"/>
      <c r="P54" s="4"/>
      <c r="Q54" s="4"/>
      <c r="R54" s="4"/>
      <c r="S54" s="4"/>
      <c r="T54" s="4"/>
    </row>
    <row r="55" ht="30.0" customHeight="1">
      <c r="A55" s="13">
        <v>52.0</v>
      </c>
      <c r="B55" s="28" t="s">
        <v>239</v>
      </c>
      <c r="C55" s="29" t="s">
        <v>3</v>
      </c>
      <c r="D55" s="30" t="s">
        <v>107</v>
      </c>
      <c r="E55" s="31" t="s">
        <v>240</v>
      </c>
      <c r="F55" s="30"/>
      <c r="G55" s="30" t="s">
        <v>241</v>
      </c>
      <c r="H55" s="30" t="s">
        <v>242</v>
      </c>
      <c r="I55" s="15" t="s">
        <v>243</v>
      </c>
      <c r="J55" s="30"/>
      <c r="K55" s="32"/>
      <c r="L55" s="30"/>
      <c r="M55" s="30"/>
      <c r="N55" s="4"/>
      <c r="O55" s="4"/>
      <c r="P55" s="4"/>
      <c r="Q55" s="4"/>
      <c r="R55" s="4"/>
      <c r="S55" s="4"/>
      <c r="T55" s="4"/>
    </row>
    <row r="56" ht="45.0" customHeight="1">
      <c r="A56" s="13">
        <v>53.0</v>
      </c>
      <c r="B56" s="28" t="s">
        <v>244</v>
      </c>
      <c r="C56" s="29" t="s">
        <v>3</v>
      </c>
      <c r="D56" s="30" t="s">
        <v>78</v>
      </c>
      <c r="E56" s="31" t="s">
        <v>245</v>
      </c>
      <c r="F56" s="30"/>
      <c r="G56" s="30" t="s">
        <v>246</v>
      </c>
      <c r="H56" s="30" t="s">
        <v>56</v>
      </c>
      <c r="I56" s="15" t="s">
        <v>20</v>
      </c>
      <c r="J56" s="30" t="s">
        <v>57</v>
      </c>
      <c r="K56" s="32">
        <v>9.837160183E9</v>
      </c>
      <c r="L56" s="30"/>
      <c r="M56" s="30"/>
      <c r="N56" s="4"/>
      <c r="O56" s="4"/>
      <c r="P56" s="4"/>
      <c r="Q56" s="4"/>
      <c r="R56" s="4"/>
      <c r="S56" s="4"/>
      <c r="T56" s="4"/>
    </row>
    <row r="57" ht="30.0" customHeight="1">
      <c r="A57" s="13">
        <v>54.0</v>
      </c>
      <c r="B57" s="28" t="s">
        <v>247</v>
      </c>
      <c r="C57" s="29" t="s">
        <v>3</v>
      </c>
      <c r="D57" s="30" t="s">
        <v>248</v>
      </c>
      <c r="E57" s="31" t="s">
        <v>249</v>
      </c>
      <c r="F57" s="30"/>
      <c r="G57" s="30" t="s">
        <v>250</v>
      </c>
      <c r="H57" s="30" t="s">
        <v>251</v>
      </c>
      <c r="I57" s="15" t="s">
        <v>20</v>
      </c>
      <c r="J57" s="30"/>
      <c r="K57" s="32"/>
      <c r="L57" s="30"/>
      <c r="M57" s="30"/>
      <c r="N57" s="4"/>
      <c r="O57" s="4"/>
      <c r="P57" s="4"/>
      <c r="Q57" s="4"/>
      <c r="R57" s="4"/>
      <c r="S57" s="4"/>
      <c r="T57" s="4"/>
    </row>
    <row r="58">
      <c r="A58" s="13">
        <v>55.0</v>
      </c>
      <c r="B58" s="28" t="s">
        <v>252</v>
      </c>
      <c r="C58" s="29" t="s">
        <v>3</v>
      </c>
      <c r="D58" s="30" t="s">
        <v>78</v>
      </c>
      <c r="E58" s="31" t="s">
        <v>253</v>
      </c>
      <c r="F58" s="30"/>
      <c r="G58" s="30" t="s">
        <v>254</v>
      </c>
      <c r="H58" s="30" t="s">
        <v>255</v>
      </c>
      <c r="I58" s="15" t="s">
        <v>20</v>
      </c>
      <c r="J58" s="30">
        <v>222001.0</v>
      </c>
      <c r="K58" s="32"/>
      <c r="L58" s="30"/>
      <c r="M58" s="30"/>
      <c r="N58" s="4"/>
      <c r="O58" s="4"/>
      <c r="P58" s="4"/>
      <c r="Q58" s="4"/>
      <c r="R58" s="4"/>
      <c r="S58" s="4"/>
      <c r="T58" s="4"/>
    </row>
    <row r="59" ht="30.0" customHeight="1">
      <c r="A59" s="13">
        <v>56.0</v>
      </c>
      <c r="B59" s="27" t="s">
        <v>256</v>
      </c>
      <c r="C59" s="29" t="s">
        <v>3</v>
      </c>
      <c r="D59" s="30" t="s">
        <v>16</v>
      </c>
      <c r="E59" s="31" t="s">
        <v>257</v>
      </c>
      <c r="F59" s="30"/>
      <c r="G59" s="30" t="s">
        <v>258</v>
      </c>
      <c r="H59" s="30" t="s">
        <v>45</v>
      </c>
      <c r="I59" s="15" t="s">
        <v>20</v>
      </c>
      <c r="J59" s="30"/>
      <c r="K59" s="32">
        <v>9.839018451E9</v>
      </c>
      <c r="L59" s="42" t="s">
        <v>259</v>
      </c>
      <c r="M59" s="33" t="str">
        <f>HYPERLINK("mailto:Bhartendu_agarwal@yahoo.com","Bhartendu_agarwal@yahoo.com")</f>
        <v>Bhartendu_agarwal@yahoo.com</v>
      </c>
      <c r="N59" s="4"/>
      <c r="O59" s="4"/>
      <c r="P59" s="4"/>
      <c r="Q59" s="4"/>
      <c r="R59" s="4"/>
      <c r="S59" s="4"/>
      <c r="T59" s="4"/>
    </row>
    <row r="60" ht="30.0" customHeight="1">
      <c r="A60" s="13">
        <v>57.0</v>
      </c>
      <c r="B60" s="28" t="s">
        <v>260</v>
      </c>
      <c r="C60" s="29" t="s">
        <v>3</v>
      </c>
      <c r="D60" s="30" t="s">
        <v>261</v>
      </c>
      <c r="E60" s="31" t="s">
        <v>262</v>
      </c>
      <c r="F60" s="30"/>
      <c r="G60" s="30" t="s">
        <v>263</v>
      </c>
      <c r="H60" s="30" t="s">
        <v>56</v>
      </c>
      <c r="I60" s="15" t="s">
        <v>20</v>
      </c>
      <c r="J60" s="30"/>
      <c r="K60" s="32">
        <v>9.412066037E9</v>
      </c>
      <c r="L60" s="30"/>
      <c r="M60" s="30"/>
      <c r="N60" s="4"/>
      <c r="O60" s="4"/>
      <c r="P60" s="4"/>
      <c r="Q60" s="4"/>
      <c r="R60" s="4"/>
      <c r="S60" s="4"/>
      <c r="T60" s="4"/>
    </row>
    <row r="61" ht="30.0" customHeight="1">
      <c r="A61" s="13">
        <v>58.0</v>
      </c>
      <c r="B61" s="28" t="s">
        <v>264</v>
      </c>
      <c r="C61" s="29" t="s">
        <v>3</v>
      </c>
      <c r="D61" s="30" t="s">
        <v>265</v>
      </c>
      <c r="E61" s="31" t="s">
        <v>113</v>
      </c>
      <c r="F61" s="30"/>
      <c r="G61" s="30" t="s">
        <v>266</v>
      </c>
      <c r="H61" s="30" t="s">
        <v>56</v>
      </c>
      <c r="I61" s="15" t="s">
        <v>20</v>
      </c>
      <c r="J61" s="30">
        <v>202001.0</v>
      </c>
      <c r="K61" s="32">
        <v>9.83704011E9</v>
      </c>
      <c r="L61" s="30"/>
      <c r="M61" s="33"/>
      <c r="N61" s="4"/>
      <c r="O61" s="4"/>
      <c r="P61" s="4"/>
      <c r="Q61" s="4"/>
      <c r="R61" s="4"/>
      <c r="S61" s="4"/>
      <c r="T61" s="4"/>
    </row>
    <row r="62" ht="30.0" customHeight="1">
      <c r="A62" s="13">
        <v>59.0</v>
      </c>
      <c r="B62" s="28" t="s">
        <v>267</v>
      </c>
      <c r="C62" s="29" t="s">
        <v>3</v>
      </c>
      <c r="D62" s="30" t="s">
        <v>113</v>
      </c>
      <c r="E62" s="31" t="s">
        <v>268</v>
      </c>
      <c r="F62" s="30"/>
      <c r="G62" s="30" t="s">
        <v>266</v>
      </c>
      <c r="H62" s="30" t="s">
        <v>56</v>
      </c>
      <c r="I62" s="15" t="s">
        <v>20</v>
      </c>
      <c r="J62" s="30">
        <v>202001.0</v>
      </c>
      <c r="K62" s="32">
        <v>9.83704011E9</v>
      </c>
      <c r="L62" s="30"/>
      <c r="M62" s="33"/>
      <c r="N62" s="4"/>
      <c r="O62" s="4"/>
      <c r="P62" s="4"/>
      <c r="Q62" s="4"/>
      <c r="R62" s="4"/>
      <c r="S62" s="4"/>
      <c r="T62" s="4"/>
    </row>
    <row r="63" ht="45.0" customHeight="1">
      <c r="A63" s="13">
        <v>60.0</v>
      </c>
      <c r="B63" s="28" t="s">
        <v>269</v>
      </c>
      <c r="C63" s="29" t="s">
        <v>3</v>
      </c>
      <c r="D63" s="30" t="s">
        <v>78</v>
      </c>
      <c r="E63" s="31" t="s">
        <v>270</v>
      </c>
      <c r="F63" s="30"/>
      <c r="G63" s="30" t="s">
        <v>271</v>
      </c>
      <c r="H63" s="30" t="s">
        <v>272</v>
      </c>
      <c r="I63" s="15" t="s">
        <v>20</v>
      </c>
      <c r="J63" s="30"/>
      <c r="K63" s="32"/>
      <c r="L63" s="30"/>
      <c r="M63" s="33"/>
      <c r="N63" s="4"/>
      <c r="O63" s="4"/>
      <c r="P63" s="4"/>
      <c r="Q63" s="4"/>
      <c r="R63" s="4"/>
      <c r="S63" s="4"/>
      <c r="T63" s="4"/>
    </row>
    <row r="64" ht="30.0" customHeight="1">
      <c r="A64" s="13">
        <v>61.0</v>
      </c>
      <c r="B64" s="28" t="s">
        <v>273</v>
      </c>
      <c r="C64" s="29" t="s">
        <v>3</v>
      </c>
      <c r="D64" s="30" t="s">
        <v>78</v>
      </c>
      <c r="E64" s="31" t="s">
        <v>103</v>
      </c>
      <c r="F64" s="30"/>
      <c r="G64" s="30" t="s">
        <v>274</v>
      </c>
      <c r="H64" s="30" t="s">
        <v>34</v>
      </c>
      <c r="I64" s="15" t="s">
        <v>20</v>
      </c>
      <c r="J64" s="30">
        <v>226016.0</v>
      </c>
      <c r="K64" s="32">
        <v>9.839054508E9</v>
      </c>
      <c r="L64" s="30" t="s">
        <v>275</v>
      </c>
      <c r="M64" s="33" t="str">
        <f>HYPERLINK("mailto:ajaiagrawal@rediffmail.com","ajaiagrawal@rediffmail.com")</f>
        <v>ajaiagrawal@rediffmail.com</v>
      </c>
      <c r="N64" s="4"/>
      <c r="O64" s="4"/>
      <c r="P64" s="4"/>
      <c r="Q64" s="4"/>
      <c r="R64" s="4"/>
      <c r="S64" s="4"/>
      <c r="T64" s="4"/>
    </row>
    <row r="65" ht="38.25" customHeight="1">
      <c r="A65" s="13">
        <v>62.0</v>
      </c>
      <c r="B65" s="28" t="s">
        <v>276</v>
      </c>
      <c r="C65" s="29" t="s">
        <v>277</v>
      </c>
      <c r="D65" s="30" t="s">
        <v>278</v>
      </c>
      <c r="E65" s="31" t="s">
        <v>279</v>
      </c>
      <c r="F65" s="30"/>
      <c r="G65" s="30" t="s">
        <v>280</v>
      </c>
      <c r="H65" s="30" t="s">
        <v>226</v>
      </c>
      <c r="I65" s="15" t="s">
        <v>20</v>
      </c>
      <c r="J65" s="30">
        <v>211006.0</v>
      </c>
      <c r="K65" s="32">
        <v>9.415235372E9</v>
      </c>
      <c r="L65" s="30" t="s">
        <v>281</v>
      </c>
      <c r="M65" s="30"/>
      <c r="N65" s="4"/>
      <c r="O65" s="4"/>
      <c r="P65" s="4"/>
      <c r="Q65" s="4"/>
      <c r="R65" s="4"/>
      <c r="S65" s="4"/>
      <c r="T65" s="4"/>
    </row>
    <row r="66" ht="45.0" customHeight="1">
      <c r="A66" s="13">
        <v>63.0</v>
      </c>
      <c r="B66" s="34" t="s">
        <v>282</v>
      </c>
      <c r="C66" s="35" t="s">
        <v>3</v>
      </c>
      <c r="D66" s="37" t="s">
        <v>16</v>
      </c>
      <c r="E66" s="36" t="s">
        <v>283</v>
      </c>
      <c r="F66" s="37"/>
      <c r="G66" s="37" t="s">
        <v>284</v>
      </c>
      <c r="H66" s="37" t="s">
        <v>29</v>
      </c>
      <c r="I66" s="38" t="s">
        <v>20</v>
      </c>
      <c r="J66" s="37"/>
      <c r="K66" s="39"/>
      <c r="L66" s="37"/>
      <c r="M66" s="41"/>
      <c r="N66" s="40"/>
      <c r="O66" s="40"/>
      <c r="P66" s="40"/>
      <c r="Q66" s="40"/>
      <c r="R66" s="40"/>
      <c r="S66" s="40"/>
      <c r="T66" s="40"/>
    </row>
    <row r="67" ht="30.0" customHeight="1">
      <c r="A67" s="13">
        <v>64.0</v>
      </c>
      <c r="B67" s="28" t="s">
        <v>285</v>
      </c>
      <c r="C67" s="29" t="s">
        <v>3</v>
      </c>
      <c r="D67" s="30" t="s">
        <v>286</v>
      </c>
      <c r="E67" s="31" t="s">
        <v>287</v>
      </c>
      <c r="F67" s="30"/>
      <c r="G67" s="30" t="s">
        <v>288</v>
      </c>
      <c r="H67" s="30" t="s">
        <v>289</v>
      </c>
      <c r="I67" s="15" t="s">
        <v>290</v>
      </c>
      <c r="J67" s="30">
        <v>110017.0</v>
      </c>
      <c r="K67" s="32"/>
      <c r="L67" s="30"/>
      <c r="M67" s="33"/>
      <c r="N67" s="4"/>
      <c r="O67" s="4"/>
      <c r="P67" s="4"/>
      <c r="Q67" s="4"/>
      <c r="R67" s="4"/>
      <c r="S67" s="4"/>
      <c r="T67" s="4"/>
    </row>
    <row r="68" ht="30.0" customHeight="1">
      <c r="A68" s="13">
        <v>65.0</v>
      </c>
      <c r="B68" s="28" t="s">
        <v>291</v>
      </c>
      <c r="C68" s="29" t="s">
        <v>3</v>
      </c>
      <c r="D68" s="30" t="s">
        <v>16</v>
      </c>
      <c r="E68" s="31" t="s">
        <v>292</v>
      </c>
      <c r="F68" s="30"/>
      <c r="G68" s="30" t="s">
        <v>293</v>
      </c>
      <c r="H68" s="30" t="s">
        <v>34</v>
      </c>
      <c r="I68" s="15" t="s">
        <v>20</v>
      </c>
      <c r="J68" s="30">
        <v>226024.0</v>
      </c>
      <c r="K68" s="32"/>
      <c r="L68" s="30"/>
      <c r="M68" s="30"/>
      <c r="N68" s="4"/>
      <c r="O68" s="4"/>
      <c r="P68" s="4"/>
      <c r="Q68" s="4"/>
      <c r="R68" s="4"/>
      <c r="S68" s="4"/>
      <c r="T68" s="4"/>
    </row>
    <row r="69" ht="30.0" customHeight="1">
      <c r="A69" s="13">
        <v>66.0</v>
      </c>
      <c r="B69" s="28" t="s">
        <v>294</v>
      </c>
      <c r="C69" s="29" t="s">
        <v>3</v>
      </c>
      <c r="D69" s="30" t="s">
        <v>295</v>
      </c>
      <c r="E69" s="31" t="s">
        <v>279</v>
      </c>
      <c r="F69" s="30"/>
      <c r="G69" s="30" t="s">
        <v>296</v>
      </c>
      <c r="H69" s="30" t="s">
        <v>34</v>
      </c>
      <c r="I69" s="15" t="s">
        <v>20</v>
      </c>
      <c r="J69" s="30"/>
      <c r="K69" s="32"/>
      <c r="L69" s="30" t="s">
        <v>297</v>
      </c>
      <c r="M69" s="33"/>
      <c r="N69" s="4"/>
      <c r="O69" s="4"/>
      <c r="P69" s="4"/>
      <c r="Q69" s="4"/>
      <c r="R69" s="4"/>
      <c r="S69" s="4"/>
      <c r="T69" s="4"/>
    </row>
    <row r="70" ht="30.0" customHeight="1">
      <c r="A70" s="13">
        <v>67.0</v>
      </c>
      <c r="B70" s="28" t="s">
        <v>298</v>
      </c>
      <c r="C70" s="29" t="s">
        <v>3</v>
      </c>
      <c r="D70" s="30" t="s">
        <v>299</v>
      </c>
      <c r="E70" s="31" t="s">
        <v>300</v>
      </c>
      <c r="F70" s="30"/>
      <c r="G70" s="30" t="s">
        <v>301</v>
      </c>
      <c r="H70" s="30" t="s">
        <v>302</v>
      </c>
      <c r="I70" s="15" t="s">
        <v>20</v>
      </c>
      <c r="J70" s="30"/>
      <c r="K70" s="32">
        <v>9.810637086E9</v>
      </c>
      <c r="L70" s="30"/>
      <c r="M70" s="30"/>
      <c r="N70" s="4"/>
      <c r="O70" s="4"/>
      <c r="P70" s="4"/>
      <c r="Q70" s="4"/>
      <c r="R70" s="4"/>
      <c r="S70" s="4"/>
      <c r="T70" s="4"/>
    </row>
    <row r="71" ht="45.0" customHeight="1">
      <c r="A71" s="13">
        <v>68.0</v>
      </c>
      <c r="B71" s="28" t="s">
        <v>303</v>
      </c>
      <c r="C71" s="29" t="s">
        <v>3</v>
      </c>
      <c r="D71" s="30" t="s">
        <v>16</v>
      </c>
      <c r="E71" s="31" t="s">
        <v>304</v>
      </c>
      <c r="F71" s="30"/>
      <c r="G71" s="30" t="s">
        <v>305</v>
      </c>
      <c r="H71" s="30" t="s">
        <v>306</v>
      </c>
      <c r="I71" s="15" t="s">
        <v>20</v>
      </c>
      <c r="J71" s="30">
        <v>242001.0</v>
      </c>
      <c r="K71" s="32"/>
      <c r="L71" s="30"/>
      <c r="M71" s="30"/>
      <c r="N71" s="4"/>
      <c r="O71" s="4"/>
      <c r="P71" s="4"/>
      <c r="Q71" s="4"/>
      <c r="R71" s="4"/>
      <c r="S71" s="4"/>
      <c r="T71" s="4"/>
    </row>
    <row r="72">
      <c r="A72" s="13">
        <v>69.0</v>
      </c>
      <c r="B72" s="28" t="s">
        <v>307</v>
      </c>
      <c r="C72" s="29" t="s">
        <v>3</v>
      </c>
      <c r="D72" s="30" t="s">
        <v>16</v>
      </c>
      <c r="E72" s="31" t="s">
        <v>308</v>
      </c>
      <c r="F72" s="30"/>
      <c r="G72" s="30" t="s">
        <v>309</v>
      </c>
      <c r="H72" s="30" t="s">
        <v>56</v>
      </c>
      <c r="I72" s="15" t="s">
        <v>20</v>
      </c>
      <c r="J72" s="30">
        <v>202001.0</v>
      </c>
      <c r="K72" s="32">
        <v>9.837064631E9</v>
      </c>
      <c r="L72" s="30"/>
      <c r="M72" s="33"/>
      <c r="N72" s="4"/>
      <c r="O72" s="4"/>
      <c r="P72" s="4"/>
      <c r="Q72" s="4"/>
      <c r="R72" s="4"/>
      <c r="S72" s="4"/>
      <c r="T72" s="4"/>
    </row>
    <row r="73" ht="30.0" customHeight="1">
      <c r="A73" s="13">
        <v>70.0</v>
      </c>
      <c r="B73" s="28" t="s">
        <v>310</v>
      </c>
      <c r="C73" s="29" t="s">
        <v>3</v>
      </c>
      <c r="D73" s="30" t="s">
        <v>311</v>
      </c>
      <c r="E73" s="31" t="s">
        <v>312</v>
      </c>
      <c r="F73" s="30"/>
      <c r="G73" s="30" t="s">
        <v>313</v>
      </c>
      <c r="H73" s="30" t="s">
        <v>302</v>
      </c>
      <c r="I73" s="15" t="s">
        <v>20</v>
      </c>
      <c r="J73" s="30"/>
      <c r="K73" s="32">
        <v>9.810164645E9</v>
      </c>
      <c r="L73" s="30" t="s">
        <v>314</v>
      </c>
      <c r="M73" s="30"/>
      <c r="N73" s="4"/>
      <c r="O73" s="4"/>
      <c r="P73" s="4"/>
      <c r="Q73" s="4"/>
      <c r="R73" s="4"/>
      <c r="S73" s="4"/>
      <c r="T73" s="4"/>
    </row>
    <row r="74" ht="45.0" customHeight="1">
      <c r="A74" s="13">
        <v>71.0</v>
      </c>
      <c r="B74" s="28" t="s">
        <v>315</v>
      </c>
      <c r="C74" s="29" t="s">
        <v>3</v>
      </c>
      <c r="D74" s="30" t="s">
        <v>316</v>
      </c>
      <c r="E74" s="31" t="s">
        <v>287</v>
      </c>
      <c r="F74" s="30"/>
      <c r="G74" s="30" t="s">
        <v>317</v>
      </c>
      <c r="H74" s="30" t="s">
        <v>34</v>
      </c>
      <c r="I74" s="15" t="s">
        <v>20</v>
      </c>
      <c r="J74" s="30">
        <v>226003.0</v>
      </c>
      <c r="K74" s="32"/>
      <c r="L74" s="30"/>
      <c r="M74" s="33"/>
      <c r="N74" s="4"/>
      <c r="O74" s="4"/>
      <c r="P74" s="4"/>
      <c r="Q74" s="4"/>
      <c r="R74" s="4"/>
      <c r="S74" s="4"/>
      <c r="T74" s="4"/>
    </row>
    <row r="75" ht="30.0" customHeight="1">
      <c r="A75" s="13">
        <v>72.0</v>
      </c>
      <c r="B75" s="28" t="s">
        <v>318</v>
      </c>
      <c r="C75" s="29" t="s">
        <v>3</v>
      </c>
      <c r="D75" s="30" t="s">
        <v>319</v>
      </c>
      <c r="E75" s="31" t="s">
        <v>320</v>
      </c>
      <c r="F75" s="30"/>
      <c r="G75" s="30" t="s">
        <v>321</v>
      </c>
      <c r="H75" s="30" t="s">
        <v>322</v>
      </c>
      <c r="I75" s="15" t="s">
        <v>20</v>
      </c>
      <c r="J75" s="30">
        <v>282002.0</v>
      </c>
      <c r="K75" s="32"/>
      <c r="L75" s="30">
        <v>2600147.0</v>
      </c>
      <c r="M75" s="33"/>
      <c r="N75" s="4"/>
      <c r="O75" s="4"/>
      <c r="P75" s="4"/>
      <c r="Q75" s="4"/>
      <c r="R75" s="4"/>
      <c r="S75" s="4"/>
      <c r="T75" s="4"/>
    </row>
    <row r="76" ht="45.0" customHeight="1">
      <c r="A76" s="13">
        <v>73.0</v>
      </c>
      <c r="B76" s="28" t="s">
        <v>323</v>
      </c>
      <c r="C76" s="29" t="s">
        <v>3</v>
      </c>
      <c r="D76" s="30" t="s">
        <v>324</v>
      </c>
      <c r="E76" s="31" t="s">
        <v>325</v>
      </c>
      <c r="F76" s="30"/>
      <c r="G76" s="30" t="s">
        <v>326</v>
      </c>
      <c r="H76" s="30" t="s">
        <v>56</v>
      </c>
      <c r="I76" s="15" t="s">
        <v>20</v>
      </c>
      <c r="J76" s="30">
        <v>202001.0</v>
      </c>
      <c r="K76" s="32"/>
      <c r="L76" s="30">
        <v>2503909.0</v>
      </c>
      <c r="M76" s="30"/>
      <c r="N76" s="4"/>
      <c r="O76" s="4"/>
      <c r="P76" s="4"/>
      <c r="Q76" s="4"/>
      <c r="R76" s="4"/>
      <c r="S76" s="4"/>
      <c r="T76" s="4"/>
    </row>
    <row r="77">
      <c r="A77" s="13">
        <v>74.0</v>
      </c>
      <c r="B77" s="28" t="s">
        <v>327</v>
      </c>
      <c r="C77" s="29" t="s">
        <v>3</v>
      </c>
      <c r="D77" s="30" t="s">
        <v>328</v>
      </c>
      <c r="E77" s="31" t="s">
        <v>329</v>
      </c>
      <c r="F77" s="30"/>
      <c r="G77" s="30" t="s">
        <v>330</v>
      </c>
      <c r="H77" s="30" t="s">
        <v>331</v>
      </c>
      <c r="I77" s="15" t="s">
        <v>20</v>
      </c>
      <c r="J77" s="30"/>
      <c r="K77" s="32">
        <v>9.651726602E9</v>
      </c>
      <c r="L77" s="30">
        <v>2570795.0</v>
      </c>
      <c r="M77" s="33" t="str">
        <f>HYPERLINK("mailto:abhishekvinita@gmail.com","abhishekvinita@gmail.com")</f>
        <v>abhishekvinita@gmail.com</v>
      </c>
      <c r="N77" s="4"/>
      <c r="O77" s="4"/>
      <c r="P77" s="4"/>
      <c r="Q77" s="4"/>
      <c r="R77" s="4"/>
      <c r="S77" s="4"/>
      <c r="T77" s="4"/>
    </row>
    <row r="78" ht="30.0" customHeight="1">
      <c r="A78" s="13">
        <v>75.0</v>
      </c>
      <c r="B78" s="34" t="s">
        <v>332</v>
      </c>
      <c r="C78" s="35" t="s">
        <v>3</v>
      </c>
      <c r="D78" s="37" t="s">
        <v>88</v>
      </c>
      <c r="E78" s="36" t="s">
        <v>279</v>
      </c>
      <c r="F78" s="37"/>
      <c r="G78" s="37" t="s">
        <v>333</v>
      </c>
      <c r="H78" s="37" t="s">
        <v>62</v>
      </c>
      <c r="I78" s="38" t="s">
        <v>20</v>
      </c>
      <c r="J78" s="37">
        <v>246701.0</v>
      </c>
      <c r="K78" s="39">
        <v>9.457410099E9</v>
      </c>
      <c r="L78" s="37"/>
      <c r="M78" s="41" t="str">
        <f>HYPERLINK("mailto:doctor_ashokkumar@yahoo.co.in","doctor_ashokkumar@yahoo.co.in")</f>
        <v>doctor_ashokkumar@yahoo.co.in</v>
      </c>
      <c r="N78" s="40"/>
      <c r="O78" s="40"/>
      <c r="P78" s="40"/>
      <c r="Q78" s="40"/>
      <c r="R78" s="40"/>
      <c r="S78" s="40"/>
      <c r="T78" s="40"/>
    </row>
    <row r="79" ht="30.0" customHeight="1">
      <c r="A79" s="13">
        <v>76.0</v>
      </c>
      <c r="B79" s="28" t="s">
        <v>334</v>
      </c>
      <c r="C79" s="29" t="s">
        <v>3</v>
      </c>
      <c r="D79" s="30" t="s">
        <v>16</v>
      </c>
      <c r="E79" s="31" t="s">
        <v>335</v>
      </c>
      <c r="F79" s="30"/>
      <c r="G79" s="30" t="s">
        <v>336</v>
      </c>
      <c r="H79" s="30" t="s">
        <v>34</v>
      </c>
      <c r="I79" s="15" t="s">
        <v>20</v>
      </c>
      <c r="J79" s="30">
        <v>226010.0</v>
      </c>
      <c r="K79" s="32">
        <v>9.389331891E9</v>
      </c>
      <c r="L79" s="30"/>
      <c r="M79" s="33"/>
      <c r="N79" s="4"/>
      <c r="O79" s="4"/>
      <c r="P79" s="4"/>
      <c r="Q79" s="4"/>
      <c r="R79" s="4"/>
      <c r="S79" s="4"/>
      <c r="T79" s="4"/>
    </row>
    <row r="80" ht="30.0" customHeight="1">
      <c r="A80" s="13">
        <v>77.0</v>
      </c>
      <c r="B80" s="28" t="s">
        <v>337</v>
      </c>
      <c r="C80" s="29" t="s">
        <v>3</v>
      </c>
      <c r="D80" s="30" t="s">
        <v>338</v>
      </c>
      <c r="E80" s="31" t="s">
        <v>339</v>
      </c>
      <c r="F80" s="30"/>
      <c r="G80" s="30" t="s">
        <v>340</v>
      </c>
      <c r="H80" s="30" t="s">
        <v>29</v>
      </c>
      <c r="I80" s="15" t="s">
        <v>20</v>
      </c>
      <c r="J80" s="30">
        <v>282007.0</v>
      </c>
      <c r="K80" s="32">
        <v>9.41281589E9</v>
      </c>
      <c r="L80" s="30"/>
      <c r="M80" s="30"/>
      <c r="N80" s="4"/>
      <c r="O80" s="4"/>
      <c r="P80" s="4"/>
      <c r="Q80" s="4"/>
      <c r="R80" s="4"/>
      <c r="S80" s="4"/>
      <c r="T80" s="4"/>
    </row>
    <row r="81" ht="30.0" customHeight="1">
      <c r="A81" s="13">
        <v>78.0</v>
      </c>
      <c r="B81" s="34" t="s">
        <v>341</v>
      </c>
      <c r="C81" s="35" t="s">
        <v>3</v>
      </c>
      <c r="D81" s="37" t="s">
        <v>16</v>
      </c>
      <c r="E81" s="36" t="s">
        <v>342</v>
      </c>
      <c r="F81" s="37"/>
      <c r="G81" s="37" t="s">
        <v>343</v>
      </c>
      <c r="H81" s="37" t="s">
        <v>344</v>
      </c>
      <c r="I81" s="38" t="s">
        <v>20</v>
      </c>
      <c r="J81" s="37">
        <v>231001.0</v>
      </c>
      <c r="K81" s="39"/>
      <c r="L81" s="37" t="s">
        <v>345</v>
      </c>
      <c r="M81" s="41"/>
      <c r="N81" s="40"/>
      <c r="O81" s="40"/>
      <c r="P81" s="40"/>
      <c r="Q81" s="40"/>
      <c r="R81" s="40"/>
      <c r="S81" s="40"/>
      <c r="T81" s="4"/>
    </row>
    <row r="82" ht="30.0" customHeight="1">
      <c r="A82" s="13">
        <v>79.0</v>
      </c>
      <c r="B82" s="28" t="s">
        <v>346</v>
      </c>
      <c r="C82" s="29" t="s">
        <v>3</v>
      </c>
      <c r="D82" s="30" t="s">
        <v>347</v>
      </c>
      <c r="E82" s="31" t="s">
        <v>348</v>
      </c>
      <c r="F82" s="30"/>
      <c r="G82" s="30" t="s">
        <v>349</v>
      </c>
      <c r="H82" s="30" t="s">
        <v>56</v>
      </c>
      <c r="I82" s="15" t="s">
        <v>20</v>
      </c>
      <c r="J82" s="30">
        <v>202001.0</v>
      </c>
      <c r="K82" s="32"/>
      <c r="L82" s="30" t="s">
        <v>350</v>
      </c>
      <c r="M82" s="30"/>
      <c r="N82" s="4"/>
      <c r="O82" s="4"/>
      <c r="P82" s="4"/>
      <c r="Q82" s="4"/>
      <c r="R82" s="4"/>
      <c r="S82" s="4"/>
      <c r="T82" s="4"/>
    </row>
    <row r="83" ht="30.0" customHeight="1">
      <c r="A83" s="13">
        <v>80.0</v>
      </c>
      <c r="B83" s="28" t="s">
        <v>351</v>
      </c>
      <c r="C83" s="29" t="s">
        <v>3</v>
      </c>
      <c r="D83" s="30" t="s">
        <v>352</v>
      </c>
      <c r="E83" s="31" t="s">
        <v>348</v>
      </c>
      <c r="F83" s="30"/>
      <c r="G83" s="30" t="s">
        <v>353</v>
      </c>
      <c r="H83" s="30" t="s">
        <v>56</v>
      </c>
      <c r="I83" s="15" t="s">
        <v>20</v>
      </c>
      <c r="J83" s="30">
        <v>202001.0</v>
      </c>
      <c r="K83" s="32"/>
      <c r="L83" s="30" t="s">
        <v>350</v>
      </c>
      <c r="M83" s="30"/>
      <c r="N83" s="4"/>
      <c r="O83" s="4"/>
      <c r="P83" s="4"/>
      <c r="Q83" s="4"/>
      <c r="R83" s="4"/>
      <c r="S83" s="4"/>
      <c r="T83" s="4"/>
    </row>
    <row r="84" ht="30.0" customHeight="1">
      <c r="A84" s="13">
        <v>81.0</v>
      </c>
      <c r="B84" s="28" t="s">
        <v>354</v>
      </c>
      <c r="C84" s="29" t="s">
        <v>3</v>
      </c>
      <c r="D84" s="30" t="s">
        <v>355</v>
      </c>
      <c r="E84" s="31" t="s">
        <v>279</v>
      </c>
      <c r="F84" s="30"/>
      <c r="G84" s="30" t="s">
        <v>356</v>
      </c>
      <c r="H84" s="30" t="s">
        <v>302</v>
      </c>
      <c r="I84" s="15" t="s">
        <v>20</v>
      </c>
      <c r="J84" s="30">
        <v>245101.0</v>
      </c>
      <c r="K84" s="32"/>
      <c r="L84" s="30" t="s">
        <v>357</v>
      </c>
      <c r="M84" s="30"/>
      <c r="N84" s="4"/>
      <c r="O84" s="4"/>
      <c r="P84" s="4"/>
      <c r="Q84" s="4"/>
      <c r="R84" s="4"/>
      <c r="S84" s="4"/>
      <c r="T84" s="4"/>
    </row>
    <row r="85" ht="45.0" customHeight="1">
      <c r="A85" s="13">
        <v>82.0</v>
      </c>
      <c r="B85" s="28" t="s">
        <v>358</v>
      </c>
      <c r="C85" s="29" t="s">
        <v>3</v>
      </c>
      <c r="D85" s="30" t="s">
        <v>359</v>
      </c>
      <c r="E85" s="31" t="s">
        <v>360</v>
      </c>
      <c r="F85" s="30"/>
      <c r="G85" s="30" t="s">
        <v>361</v>
      </c>
      <c r="H85" s="30" t="s">
        <v>105</v>
      </c>
      <c r="I85" s="15" t="s">
        <v>20</v>
      </c>
      <c r="J85" s="30">
        <v>201301.0</v>
      </c>
      <c r="K85" s="32">
        <v>9.81151143E9</v>
      </c>
      <c r="L85" s="30"/>
      <c r="M85" s="30"/>
      <c r="N85" s="4"/>
      <c r="O85" s="4"/>
      <c r="P85" s="4"/>
      <c r="Q85" s="4"/>
      <c r="R85" s="4"/>
      <c r="S85" s="4"/>
      <c r="T85" s="4"/>
    </row>
    <row r="86" ht="45.0" customHeight="1">
      <c r="A86" s="13">
        <v>83.0</v>
      </c>
      <c r="B86" s="28" t="s">
        <v>362</v>
      </c>
      <c r="C86" s="29" t="s">
        <v>3</v>
      </c>
      <c r="D86" s="30" t="s">
        <v>363</v>
      </c>
      <c r="E86" s="31" t="s">
        <v>364</v>
      </c>
      <c r="F86" s="30"/>
      <c r="G86" s="30" t="s">
        <v>365</v>
      </c>
      <c r="H86" s="30" t="s">
        <v>24</v>
      </c>
      <c r="I86" s="15" t="s">
        <v>20</v>
      </c>
      <c r="J86" s="30">
        <v>273001.0</v>
      </c>
      <c r="K86" s="32"/>
      <c r="L86" s="30"/>
      <c r="M86" s="33"/>
      <c r="N86" s="4"/>
      <c r="O86" s="4"/>
      <c r="P86" s="4"/>
      <c r="Q86" s="4"/>
      <c r="R86" s="4"/>
      <c r="S86" s="4"/>
      <c r="T86" s="4"/>
    </row>
    <row r="87" ht="30.0" customHeight="1">
      <c r="A87" s="13">
        <v>84.0</v>
      </c>
      <c r="B87" s="28" t="s">
        <v>366</v>
      </c>
      <c r="C87" s="29" t="s">
        <v>3</v>
      </c>
      <c r="D87" s="30" t="s">
        <v>367</v>
      </c>
      <c r="E87" s="31" t="s">
        <v>368</v>
      </c>
      <c r="F87" s="30"/>
      <c r="G87" s="30" t="s">
        <v>369</v>
      </c>
      <c r="H87" s="30" t="s">
        <v>370</v>
      </c>
      <c r="I87" s="15" t="s">
        <v>290</v>
      </c>
      <c r="J87" s="30" t="s">
        <v>371</v>
      </c>
      <c r="K87" s="32">
        <v>9.810088831E9</v>
      </c>
      <c r="L87" s="30">
        <v>2.5198414E7</v>
      </c>
      <c r="M87" s="30"/>
      <c r="N87" s="4"/>
      <c r="O87" s="4"/>
      <c r="P87" s="4"/>
      <c r="Q87" s="4"/>
      <c r="R87" s="4"/>
      <c r="S87" s="4"/>
      <c r="T87" s="4"/>
    </row>
    <row r="88" ht="30.0" customHeight="1">
      <c r="A88" s="13">
        <v>85.0</v>
      </c>
      <c r="B88" s="28" t="s">
        <v>372</v>
      </c>
      <c r="C88" s="29" t="s">
        <v>3</v>
      </c>
      <c r="D88" s="31" t="s">
        <v>328</v>
      </c>
      <c r="E88" s="30" t="s">
        <v>373</v>
      </c>
      <c r="F88" s="31"/>
      <c r="G88" s="30" t="s">
        <v>374</v>
      </c>
      <c r="H88" s="30" t="s">
        <v>129</v>
      </c>
      <c r="I88" s="15" t="s">
        <v>20</v>
      </c>
      <c r="J88" s="30">
        <v>211002.0</v>
      </c>
      <c r="K88" s="32">
        <v>9.837688632E9</v>
      </c>
      <c r="L88" s="30"/>
      <c r="M88" s="33"/>
      <c r="N88" s="4"/>
      <c r="O88" s="4"/>
      <c r="P88" s="4"/>
      <c r="Q88" s="4"/>
      <c r="R88" s="4"/>
      <c r="S88" s="4"/>
      <c r="T88" s="4"/>
    </row>
    <row r="89" ht="30.0" customHeight="1">
      <c r="A89" s="13">
        <v>86.0</v>
      </c>
      <c r="B89" s="28" t="s">
        <v>375</v>
      </c>
      <c r="C89" s="29" t="s">
        <v>3</v>
      </c>
      <c r="D89" s="30" t="s">
        <v>16</v>
      </c>
      <c r="E89" s="31" t="s">
        <v>376</v>
      </c>
      <c r="F89" s="30"/>
      <c r="G89" s="30" t="s">
        <v>377</v>
      </c>
      <c r="H89" s="30" t="s">
        <v>289</v>
      </c>
      <c r="I89" s="15" t="s">
        <v>290</v>
      </c>
      <c r="J89" s="30"/>
      <c r="K89" s="43" t="s">
        <v>378</v>
      </c>
      <c r="L89" s="30"/>
      <c r="M89" s="33" t="str">
        <f>HYPERLINK("mailto:drarpita@yahoo.co.in","drarpita@yahoo.co.in")</f>
        <v>drarpita@yahoo.co.in</v>
      </c>
      <c r="N89" s="4"/>
      <c r="O89" s="4"/>
      <c r="P89" s="4"/>
      <c r="Q89" s="4"/>
      <c r="R89" s="4"/>
      <c r="S89" s="4"/>
      <c r="T89" s="4"/>
    </row>
    <row r="90" ht="30.0" customHeight="1">
      <c r="A90" s="13">
        <v>87.0</v>
      </c>
      <c r="B90" s="28" t="s">
        <v>379</v>
      </c>
      <c r="C90" s="29" t="s">
        <v>3</v>
      </c>
      <c r="D90" s="30" t="s">
        <v>380</v>
      </c>
      <c r="E90" s="31" t="s">
        <v>381</v>
      </c>
      <c r="F90" s="30"/>
      <c r="G90" s="30" t="s">
        <v>382</v>
      </c>
      <c r="H90" s="30" t="s">
        <v>39</v>
      </c>
      <c r="I90" s="15" t="s">
        <v>20</v>
      </c>
      <c r="J90" s="30"/>
      <c r="K90" s="32">
        <v>9.335632086E9</v>
      </c>
      <c r="L90" s="30"/>
      <c r="M90" s="33"/>
      <c r="N90" s="4"/>
      <c r="O90" s="4"/>
      <c r="P90" s="4"/>
      <c r="Q90" s="4"/>
      <c r="R90" s="4"/>
      <c r="S90" s="4"/>
      <c r="T90" s="4"/>
    </row>
    <row r="91" ht="30.0" customHeight="1">
      <c r="A91" s="13">
        <v>88.0</v>
      </c>
      <c r="B91" s="28" t="s">
        <v>383</v>
      </c>
      <c r="C91" s="29" t="s">
        <v>3</v>
      </c>
      <c r="D91" s="30" t="s">
        <v>363</v>
      </c>
      <c r="E91" s="31" t="s">
        <v>384</v>
      </c>
      <c r="F91" s="30"/>
      <c r="G91" s="30" t="s">
        <v>385</v>
      </c>
      <c r="H91" s="30" t="s">
        <v>45</v>
      </c>
      <c r="I91" s="15" t="s">
        <v>20</v>
      </c>
      <c r="J91" s="30"/>
      <c r="K91" s="32">
        <v>9.41551984E9</v>
      </c>
      <c r="L91" s="30"/>
      <c r="M91" s="33"/>
      <c r="N91" s="4"/>
      <c r="O91" s="4"/>
      <c r="P91" s="4"/>
      <c r="Q91" s="4"/>
      <c r="R91" s="4"/>
      <c r="S91" s="4"/>
      <c r="T91" s="4"/>
    </row>
    <row r="92">
      <c r="A92" s="13">
        <v>89.0</v>
      </c>
      <c r="B92" s="28" t="s">
        <v>386</v>
      </c>
      <c r="C92" s="29" t="s">
        <v>3</v>
      </c>
      <c r="D92" s="30" t="s">
        <v>387</v>
      </c>
      <c r="E92" s="31" t="s">
        <v>388</v>
      </c>
      <c r="F92" s="30"/>
      <c r="G92" s="30" t="s">
        <v>389</v>
      </c>
      <c r="H92" s="30" t="s">
        <v>100</v>
      </c>
      <c r="I92" s="15" t="s">
        <v>20</v>
      </c>
      <c r="J92" s="30">
        <v>202002.0</v>
      </c>
      <c r="K92" s="32">
        <v>9.412583624E9</v>
      </c>
      <c r="L92" s="30"/>
      <c r="M92" s="33"/>
      <c r="N92" s="4"/>
      <c r="O92" s="4"/>
      <c r="P92" s="4"/>
      <c r="Q92" s="4"/>
      <c r="R92" s="4"/>
      <c r="S92" s="4"/>
      <c r="T92" s="4"/>
    </row>
    <row r="93" ht="30.0" customHeight="1">
      <c r="A93" s="13">
        <v>90.0</v>
      </c>
      <c r="B93" s="28" t="s">
        <v>390</v>
      </c>
      <c r="C93" s="29" t="s">
        <v>3</v>
      </c>
      <c r="D93" s="30" t="s">
        <v>16</v>
      </c>
      <c r="E93" s="31" t="s">
        <v>391</v>
      </c>
      <c r="F93" s="30"/>
      <c r="G93" s="30" t="s">
        <v>392</v>
      </c>
      <c r="H93" s="30" t="s">
        <v>100</v>
      </c>
      <c r="I93" s="15" t="s">
        <v>20</v>
      </c>
      <c r="J93" s="30">
        <v>202002.0</v>
      </c>
      <c r="K93" s="32"/>
      <c r="L93" s="30" t="s">
        <v>393</v>
      </c>
      <c r="M93" s="30"/>
      <c r="N93" s="4"/>
      <c r="O93" s="4"/>
      <c r="P93" s="4"/>
      <c r="Q93" s="4"/>
      <c r="R93" s="4"/>
      <c r="S93" s="4"/>
      <c r="T93" s="4"/>
    </row>
    <row r="94">
      <c r="A94" s="13">
        <v>91.0</v>
      </c>
      <c r="B94" s="28" t="s">
        <v>394</v>
      </c>
      <c r="C94" s="29" t="s">
        <v>3</v>
      </c>
      <c r="D94" s="30" t="s">
        <v>16</v>
      </c>
      <c r="E94" s="31" t="s">
        <v>395</v>
      </c>
      <c r="F94" s="30"/>
      <c r="G94" s="30" t="s">
        <v>396</v>
      </c>
      <c r="H94" s="30" t="s">
        <v>100</v>
      </c>
      <c r="I94" s="15" t="s">
        <v>20</v>
      </c>
      <c r="J94" s="30">
        <v>281004.0</v>
      </c>
      <c r="K94" s="32">
        <v>9.837087882E9</v>
      </c>
      <c r="L94" s="30"/>
      <c r="M94" s="30"/>
      <c r="N94" s="4"/>
      <c r="O94" s="4"/>
      <c r="P94" s="4"/>
      <c r="Q94" s="4"/>
      <c r="R94" s="4"/>
      <c r="S94" s="4"/>
      <c r="T94" s="4"/>
    </row>
    <row r="95">
      <c r="A95" s="13">
        <v>92.0</v>
      </c>
      <c r="B95" s="28" t="s">
        <v>397</v>
      </c>
      <c r="C95" s="29" t="s">
        <v>3</v>
      </c>
      <c r="D95" s="31" t="s">
        <v>16</v>
      </c>
      <c r="E95" s="30" t="s">
        <v>398</v>
      </c>
      <c r="F95" s="30"/>
      <c r="G95" s="30" t="s">
        <v>399</v>
      </c>
      <c r="H95" s="30" t="s">
        <v>19</v>
      </c>
      <c r="I95" s="15" t="s">
        <v>20</v>
      </c>
      <c r="J95" s="30"/>
      <c r="K95" s="32">
        <v>9.411891641E9</v>
      </c>
      <c r="L95" s="30"/>
      <c r="M95" s="33"/>
      <c r="N95" s="4"/>
      <c r="O95" s="4"/>
      <c r="P95" s="4"/>
      <c r="Q95" s="4"/>
      <c r="R95" s="4"/>
      <c r="S95" s="4"/>
      <c r="T95" s="4"/>
    </row>
    <row r="96" ht="45.0" customHeight="1">
      <c r="A96" s="13">
        <v>93.0</v>
      </c>
      <c r="B96" s="28" t="s">
        <v>400</v>
      </c>
      <c r="C96" s="29" t="s">
        <v>3</v>
      </c>
      <c r="D96" s="31" t="s">
        <v>387</v>
      </c>
      <c r="E96" s="30" t="s">
        <v>401</v>
      </c>
      <c r="F96" s="30"/>
      <c r="G96" s="30" t="s">
        <v>402</v>
      </c>
      <c r="H96" s="30" t="s">
        <v>34</v>
      </c>
      <c r="I96" s="15" t="s">
        <v>20</v>
      </c>
      <c r="J96" s="30"/>
      <c r="K96" s="32">
        <v>9.936634994E9</v>
      </c>
      <c r="L96" s="30"/>
      <c r="M96" s="41" t="str">
        <f>HYPERLINK("mailto:mohd_alam219@yahoo.com","mohd_alam219@yahoo.com")</f>
        <v>mohd_alam219@yahoo.com</v>
      </c>
      <c r="N96" s="40"/>
      <c r="O96" s="40"/>
      <c r="P96" s="40"/>
      <c r="Q96" s="40"/>
      <c r="R96" s="4"/>
      <c r="S96" s="4"/>
      <c r="T96" s="4"/>
    </row>
    <row r="97" ht="30.0" customHeight="1">
      <c r="A97" s="13">
        <v>94.0</v>
      </c>
      <c r="B97" s="28" t="s">
        <v>403</v>
      </c>
      <c r="C97" s="29" t="s">
        <v>3</v>
      </c>
      <c r="D97" s="31" t="s">
        <v>16</v>
      </c>
      <c r="E97" s="30" t="s">
        <v>404</v>
      </c>
      <c r="F97" s="30"/>
      <c r="G97" s="30" t="s">
        <v>405</v>
      </c>
      <c r="H97" s="30" t="s">
        <v>24</v>
      </c>
      <c r="I97" s="15" t="s">
        <v>20</v>
      </c>
      <c r="J97" s="30"/>
      <c r="K97" s="32">
        <v>9.889992607E9</v>
      </c>
      <c r="L97" s="30" t="s">
        <v>406</v>
      </c>
      <c r="M97" s="33" t="str">
        <f>HYPERLINK("mailto:drabhenavagrawal@yahoo.co.in","drabhenavagrawal@yahoo.co.in")</f>
        <v>drabhenavagrawal@yahoo.co.in</v>
      </c>
      <c r="N97" s="4"/>
      <c r="O97" s="4"/>
      <c r="P97" s="4"/>
      <c r="Q97" s="4"/>
      <c r="R97" s="4"/>
      <c r="S97" s="4"/>
      <c r="T97" s="4"/>
    </row>
    <row r="98">
      <c r="A98" s="13">
        <v>95.0</v>
      </c>
      <c r="B98" s="28" t="s">
        <v>407</v>
      </c>
      <c r="C98" s="29" t="s">
        <v>3</v>
      </c>
      <c r="D98" s="31" t="s">
        <v>408</v>
      </c>
      <c r="E98" s="30" t="s">
        <v>409</v>
      </c>
      <c r="F98" s="30"/>
      <c r="G98" s="30" t="s">
        <v>410</v>
      </c>
      <c r="H98" s="30" t="s">
        <v>154</v>
      </c>
      <c r="I98" s="15" t="s">
        <v>20</v>
      </c>
      <c r="J98" s="30"/>
      <c r="K98" s="32">
        <v>9.411891641E9</v>
      </c>
      <c r="L98" s="30" t="s">
        <v>411</v>
      </c>
      <c r="M98" s="30"/>
      <c r="N98" s="4"/>
      <c r="O98" s="4"/>
      <c r="P98" s="4"/>
      <c r="Q98" s="4"/>
      <c r="R98" s="4"/>
      <c r="S98" s="4"/>
      <c r="T98" s="4"/>
    </row>
    <row r="99" ht="30.0" customHeight="1">
      <c r="A99" s="13">
        <v>96.0</v>
      </c>
      <c r="B99" s="34" t="s">
        <v>412</v>
      </c>
      <c r="C99" s="35" t="s">
        <v>3</v>
      </c>
      <c r="D99" s="36" t="s">
        <v>413</v>
      </c>
      <c r="E99" s="37" t="s">
        <v>414</v>
      </c>
      <c r="F99" s="37"/>
      <c r="G99" s="37" t="s">
        <v>415</v>
      </c>
      <c r="H99" s="37" t="s">
        <v>19</v>
      </c>
      <c r="I99" s="38" t="s">
        <v>20</v>
      </c>
      <c r="J99" s="37"/>
      <c r="K99" s="39">
        <v>9.83799353E9</v>
      </c>
      <c r="L99" s="37"/>
      <c r="M99" s="37"/>
      <c r="N99" s="40"/>
      <c r="O99" s="40"/>
      <c r="P99" s="40"/>
      <c r="Q99" s="40"/>
      <c r="R99" s="40"/>
      <c r="S99" s="40"/>
      <c r="T99" s="40"/>
    </row>
    <row r="100" ht="30.0" customHeight="1">
      <c r="A100" s="13">
        <v>97.0</v>
      </c>
      <c r="B100" s="28" t="s">
        <v>416</v>
      </c>
      <c r="C100" s="29" t="s">
        <v>3</v>
      </c>
      <c r="D100" s="31" t="s">
        <v>16</v>
      </c>
      <c r="E100" s="30" t="s">
        <v>417</v>
      </c>
      <c r="F100" s="30"/>
      <c r="G100" s="30" t="s">
        <v>418</v>
      </c>
      <c r="H100" s="30" t="s">
        <v>34</v>
      </c>
      <c r="I100" s="15" t="s">
        <v>20</v>
      </c>
      <c r="J100" s="30"/>
      <c r="K100" s="32">
        <v>9.936418564E9</v>
      </c>
      <c r="L100" s="30" t="s">
        <v>419</v>
      </c>
      <c r="M100" s="33"/>
      <c r="N100" s="4"/>
      <c r="O100" s="4"/>
      <c r="P100" s="4"/>
      <c r="Q100" s="4"/>
      <c r="R100" s="4"/>
      <c r="S100" s="4"/>
      <c r="T100" s="4"/>
    </row>
    <row r="101" ht="60.0" customHeight="1">
      <c r="A101" s="13">
        <v>98.0</v>
      </c>
      <c r="B101" s="28" t="s">
        <v>420</v>
      </c>
      <c r="C101" s="29" t="s">
        <v>3</v>
      </c>
      <c r="D101" s="31" t="s">
        <v>421</v>
      </c>
      <c r="E101" s="30" t="s">
        <v>422</v>
      </c>
      <c r="F101" s="30" t="s">
        <v>423</v>
      </c>
      <c r="G101" s="30" t="s">
        <v>424</v>
      </c>
      <c r="H101" s="30" t="s">
        <v>425</v>
      </c>
      <c r="I101" s="15" t="s">
        <v>20</v>
      </c>
      <c r="J101" s="30"/>
      <c r="K101" s="32">
        <v>9.411267222E9</v>
      </c>
      <c r="L101" s="30"/>
      <c r="M101" s="33"/>
      <c r="N101" s="4"/>
      <c r="O101" s="4"/>
      <c r="P101" s="4"/>
      <c r="Q101" s="4"/>
      <c r="R101" s="4"/>
      <c r="S101" s="4"/>
      <c r="T101" s="4"/>
    </row>
    <row r="102" ht="30.0" customHeight="1">
      <c r="A102" s="13">
        <v>99.0</v>
      </c>
      <c r="B102" s="28" t="s">
        <v>426</v>
      </c>
      <c r="C102" s="29" t="s">
        <v>3</v>
      </c>
      <c r="D102" s="31" t="s">
        <v>16</v>
      </c>
      <c r="E102" s="30" t="s">
        <v>427</v>
      </c>
      <c r="F102" s="30"/>
      <c r="G102" s="30" t="s">
        <v>428</v>
      </c>
      <c r="H102" s="30" t="s">
        <v>185</v>
      </c>
      <c r="I102" s="15" t="s">
        <v>20</v>
      </c>
      <c r="J102" s="30">
        <v>208001.0</v>
      </c>
      <c r="K102" s="32">
        <v>9.336274224E9</v>
      </c>
      <c r="L102" s="30" t="s">
        <v>429</v>
      </c>
      <c r="M102" s="30"/>
      <c r="N102" s="4"/>
      <c r="O102" s="4"/>
      <c r="P102" s="4"/>
      <c r="Q102" s="4"/>
      <c r="R102" s="4"/>
      <c r="S102" s="4"/>
      <c r="T102" s="4"/>
    </row>
    <row r="103" ht="30.0" customHeight="1">
      <c r="A103" s="13">
        <v>100.0</v>
      </c>
      <c r="B103" s="28" t="s">
        <v>430</v>
      </c>
      <c r="C103" s="29" t="s">
        <v>3</v>
      </c>
      <c r="D103" s="31" t="s">
        <v>431</v>
      </c>
      <c r="E103" s="30" t="s">
        <v>432</v>
      </c>
      <c r="F103" s="30"/>
      <c r="G103" s="30" t="s">
        <v>433</v>
      </c>
      <c r="H103" s="30" t="s">
        <v>56</v>
      </c>
      <c r="I103" s="15" t="s">
        <v>20</v>
      </c>
      <c r="J103" s="30">
        <v>202002.0</v>
      </c>
      <c r="K103" s="32">
        <v>9.92702741E9</v>
      </c>
      <c r="L103" s="30"/>
      <c r="M103" s="30"/>
      <c r="N103" s="4"/>
      <c r="O103" s="4"/>
      <c r="P103" s="4"/>
      <c r="Q103" s="4"/>
      <c r="R103" s="4"/>
      <c r="S103" s="4"/>
      <c r="T103" s="4"/>
    </row>
    <row r="104" ht="30.0" customHeight="1">
      <c r="A104" s="13">
        <v>101.0</v>
      </c>
      <c r="B104" s="28" t="s">
        <v>434</v>
      </c>
      <c r="C104" s="29" t="s">
        <v>3</v>
      </c>
      <c r="D104" s="31" t="s">
        <v>16</v>
      </c>
      <c r="E104" s="30" t="s">
        <v>328</v>
      </c>
      <c r="F104" s="30"/>
      <c r="G104" s="30" t="s">
        <v>435</v>
      </c>
      <c r="H104" s="30" t="s">
        <v>272</v>
      </c>
      <c r="I104" s="15" t="s">
        <v>20</v>
      </c>
      <c r="J104" s="30">
        <v>244001.0</v>
      </c>
      <c r="K104" s="32"/>
      <c r="L104" s="30"/>
      <c r="M104" s="30"/>
      <c r="N104" s="4"/>
      <c r="O104" s="4"/>
      <c r="P104" s="4"/>
      <c r="Q104" s="4"/>
      <c r="R104" s="4"/>
      <c r="S104" s="4"/>
      <c r="T104" s="4"/>
    </row>
    <row r="105">
      <c r="A105" s="13">
        <v>102.0</v>
      </c>
      <c r="B105" s="28" t="s">
        <v>436</v>
      </c>
      <c r="C105" s="29" t="s">
        <v>3</v>
      </c>
      <c r="D105" s="31" t="s">
        <v>16</v>
      </c>
      <c r="E105" s="30" t="s">
        <v>437</v>
      </c>
      <c r="F105" s="30"/>
      <c r="G105" s="30" t="s">
        <v>438</v>
      </c>
      <c r="H105" s="30" t="s">
        <v>39</v>
      </c>
      <c r="I105" s="15" t="s">
        <v>20</v>
      </c>
      <c r="J105" s="30"/>
      <c r="K105" s="32"/>
      <c r="L105" s="30" t="s">
        <v>439</v>
      </c>
      <c r="M105" s="30"/>
      <c r="N105" s="4"/>
      <c r="O105" s="4"/>
      <c r="P105" s="4"/>
      <c r="Q105" s="4"/>
      <c r="R105" s="4"/>
      <c r="S105" s="4"/>
      <c r="T105" s="4"/>
    </row>
    <row r="106" ht="30.0" customHeight="1">
      <c r="A106" s="13">
        <v>103.0</v>
      </c>
      <c r="B106" s="28" t="s">
        <v>440</v>
      </c>
      <c r="C106" s="29" t="s">
        <v>3</v>
      </c>
      <c r="D106" s="31" t="s">
        <v>413</v>
      </c>
      <c r="E106" s="30" t="s">
        <v>441</v>
      </c>
      <c r="F106" s="30"/>
      <c r="G106" s="30" t="s">
        <v>442</v>
      </c>
      <c r="H106" s="30" t="s">
        <v>443</v>
      </c>
      <c r="I106" s="15" t="s">
        <v>20</v>
      </c>
      <c r="J106" s="30"/>
      <c r="K106" s="32"/>
      <c r="L106" s="30" t="s">
        <v>444</v>
      </c>
      <c r="M106" s="30"/>
      <c r="N106" s="4"/>
      <c r="O106" s="4"/>
      <c r="P106" s="4"/>
      <c r="Q106" s="4"/>
      <c r="R106" s="4"/>
      <c r="S106" s="4"/>
      <c r="T106" s="4"/>
    </row>
    <row r="107" ht="30.0" customHeight="1">
      <c r="A107" s="13">
        <v>104.0</v>
      </c>
      <c r="B107" s="28" t="s">
        <v>445</v>
      </c>
      <c r="C107" s="29" t="s">
        <v>3</v>
      </c>
      <c r="D107" s="31" t="s">
        <v>413</v>
      </c>
      <c r="E107" s="30" t="s">
        <v>446</v>
      </c>
      <c r="F107" s="30"/>
      <c r="G107" s="30" t="s">
        <v>447</v>
      </c>
      <c r="H107" s="30" t="s">
        <v>185</v>
      </c>
      <c r="I107" s="15" t="s">
        <v>20</v>
      </c>
      <c r="J107" s="30"/>
      <c r="K107" s="32">
        <v>9.98478808E9</v>
      </c>
      <c r="L107" s="30" t="s">
        <v>448</v>
      </c>
      <c r="M107" s="33" t="str">
        <f>HYPERLINK("mailto:meetsneha@yahoo.com","meetsneha@yahoo.com")</f>
        <v>meetsneha@yahoo.com</v>
      </c>
      <c r="N107" s="4"/>
      <c r="O107" s="4"/>
      <c r="P107" s="4"/>
      <c r="Q107" s="4"/>
      <c r="R107" s="4"/>
      <c r="S107" s="4"/>
      <c r="T107" s="4"/>
    </row>
    <row r="108" ht="30.0" customHeight="1">
      <c r="A108" s="13">
        <v>105.0</v>
      </c>
      <c r="B108" s="28" t="s">
        <v>449</v>
      </c>
      <c r="C108" s="29" t="s">
        <v>3</v>
      </c>
      <c r="D108" s="31" t="s">
        <v>16</v>
      </c>
      <c r="E108" s="30" t="s">
        <v>450</v>
      </c>
      <c r="F108" s="30"/>
      <c r="G108" s="30" t="s">
        <v>451</v>
      </c>
      <c r="H108" s="30" t="s">
        <v>39</v>
      </c>
      <c r="I108" s="15" t="s">
        <v>20</v>
      </c>
      <c r="J108" s="30"/>
      <c r="K108" s="32">
        <v>9.415965981E9</v>
      </c>
      <c r="L108" s="30"/>
      <c r="M108" s="33" t="str">
        <f>HYPERLINK("mailto:agrawalkanika02@gmail.com","agrawalkanika02@gmail.com")</f>
        <v>agrawalkanika02@gmail.com</v>
      </c>
      <c r="N108" s="4"/>
      <c r="O108" s="4"/>
      <c r="P108" s="4"/>
      <c r="Q108" s="4"/>
      <c r="R108" s="4"/>
      <c r="S108" s="4"/>
      <c r="T108" s="4"/>
    </row>
    <row r="109">
      <c r="A109" s="13">
        <v>106.0</v>
      </c>
      <c r="B109" s="28" t="s">
        <v>452</v>
      </c>
      <c r="C109" s="29" t="s">
        <v>3</v>
      </c>
      <c r="D109" s="31" t="s">
        <v>70</v>
      </c>
      <c r="E109" s="30" t="s">
        <v>453</v>
      </c>
      <c r="F109" s="30"/>
      <c r="G109" s="30" t="s">
        <v>454</v>
      </c>
      <c r="H109" s="30" t="s">
        <v>39</v>
      </c>
      <c r="I109" s="15" t="s">
        <v>20</v>
      </c>
      <c r="J109" s="30"/>
      <c r="K109" s="32">
        <v>9.3368136E9</v>
      </c>
      <c r="L109" s="30"/>
      <c r="M109" s="33"/>
      <c r="N109" s="4"/>
      <c r="O109" s="4"/>
      <c r="P109" s="4"/>
      <c r="Q109" s="4"/>
      <c r="R109" s="4"/>
      <c r="S109" s="4"/>
      <c r="T109" s="4"/>
    </row>
    <row r="110" ht="30.0" customHeight="1">
      <c r="A110" s="13">
        <v>107.0</v>
      </c>
      <c r="B110" s="28" t="s">
        <v>455</v>
      </c>
      <c r="C110" s="29" t="s">
        <v>3</v>
      </c>
      <c r="D110" s="31" t="s">
        <v>16</v>
      </c>
      <c r="E110" s="30" t="s">
        <v>456</v>
      </c>
      <c r="F110" s="30"/>
      <c r="G110" s="30" t="s">
        <v>457</v>
      </c>
      <c r="H110" s="30" t="s">
        <v>24</v>
      </c>
      <c r="I110" s="15" t="s">
        <v>20</v>
      </c>
      <c r="J110" s="30"/>
      <c r="K110" s="32"/>
      <c r="L110" s="30" t="s">
        <v>458</v>
      </c>
      <c r="M110" s="30"/>
      <c r="N110" s="4"/>
      <c r="O110" s="4"/>
      <c r="P110" s="4"/>
      <c r="Q110" s="4"/>
      <c r="R110" s="4"/>
      <c r="S110" s="4"/>
      <c r="T110" s="4"/>
    </row>
    <row r="111" ht="30.0" customHeight="1">
      <c r="A111" s="13">
        <v>108.0</v>
      </c>
      <c r="B111" s="28" t="s">
        <v>459</v>
      </c>
      <c r="C111" s="29" t="s">
        <v>3</v>
      </c>
      <c r="D111" s="31" t="s">
        <v>460</v>
      </c>
      <c r="E111" s="30" t="s">
        <v>461</v>
      </c>
      <c r="F111" s="30"/>
      <c r="G111" s="30" t="s">
        <v>462</v>
      </c>
      <c r="H111" s="30" t="s">
        <v>24</v>
      </c>
      <c r="I111" s="15" t="s">
        <v>20</v>
      </c>
      <c r="J111" s="30"/>
      <c r="K111" s="32" t="s">
        <v>463</v>
      </c>
      <c r="L111" s="30"/>
      <c r="M111" s="33"/>
      <c r="N111" s="4"/>
      <c r="O111" s="4"/>
      <c r="P111" s="4"/>
      <c r="Q111" s="4"/>
      <c r="R111" s="4"/>
      <c r="S111" s="4"/>
      <c r="T111" s="4"/>
    </row>
    <row r="112" ht="30.0" customHeight="1">
      <c r="A112" s="13">
        <v>109.0</v>
      </c>
      <c r="B112" s="28" t="s">
        <v>464</v>
      </c>
      <c r="C112" s="29" t="s">
        <v>3</v>
      </c>
      <c r="D112" s="31" t="s">
        <v>311</v>
      </c>
      <c r="E112" s="30" t="s">
        <v>465</v>
      </c>
      <c r="F112" s="30"/>
      <c r="G112" s="30" t="s">
        <v>466</v>
      </c>
      <c r="H112" s="30" t="s">
        <v>201</v>
      </c>
      <c r="I112" s="15" t="s">
        <v>20</v>
      </c>
      <c r="J112" s="30"/>
      <c r="K112" s="32"/>
      <c r="L112" s="30"/>
      <c r="M112" s="33"/>
      <c r="N112" s="4"/>
      <c r="O112" s="4"/>
      <c r="P112" s="4"/>
      <c r="Q112" s="4"/>
      <c r="R112" s="4"/>
      <c r="S112" s="4"/>
      <c r="T112" s="4"/>
    </row>
    <row r="113" ht="45.0" customHeight="1">
      <c r="A113" s="13">
        <v>110.0</v>
      </c>
      <c r="B113" s="28" t="s">
        <v>467</v>
      </c>
      <c r="C113" s="29" t="s">
        <v>3</v>
      </c>
      <c r="D113" s="31" t="s">
        <v>468</v>
      </c>
      <c r="E113" s="30" t="s">
        <v>469</v>
      </c>
      <c r="F113" s="30"/>
      <c r="G113" s="30" t="s">
        <v>470</v>
      </c>
      <c r="H113" s="30" t="s">
        <v>34</v>
      </c>
      <c r="I113" s="15" t="s">
        <v>20</v>
      </c>
      <c r="J113" s="30"/>
      <c r="K113" s="32">
        <v>8.004361122E9</v>
      </c>
      <c r="L113" s="30" t="s">
        <v>471</v>
      </c>
      <c r="M113" s="33" t="str">
        <f>HYPERLINK("mailto:swati.agrawal@lycos.com","swati.agrawal@lycos.com")</f>
        <v>swati.agrawal@lycos.com</v>
      </c>
      <c r="N113" s="4"/>
      <c r="O113" s="4"/>
      <c r="P113" s="4"/>
      <c r="Q113" s="4"/>
      <c r="R113" s="4"/>
      <c r="S113" s="4"/>
      <c r="T113" s="4"/>
    </row>
    <row r="114" ht="30.0" customHeight="1">
      <c r="A114" s="13">
        <v>111.0</v>
      </c>
      <c r="B114" s="28" t="s">
        <v>472</v>
      </c>
      <c r="C114" s="29" t="s">
        <v>3</v>
      </c>
      <c r="D114" s="31" t="s">
        <v>191</v>
      </c>
      <c r="E114" s="30" t="s">
        <v>473</v>
      </c>
      <c r="F114" s="30"/>
      <c r="G114" s="30" t="s">
        <v>474</v>
      </c>
      <c r="H114" s="30" t="s">
        <v>289</v>
      </c>
      <c r="I114" s="15" t="s">
        <v>290</v>
      </c>
      <c r="J114" s="30">
        <v>400034.0</v>
      </c>
      <c r="K114" s="32">
        <v>9.958230666E9</v>
      </c>
      <c r="L114" s="33" t="str">
        <f>HYPERLINK("mailto:surbhishahil1981@yahoo.co.in","011-27352215")</f>
        <v>011-27352215</v>
      </c>
      <c r="M114" s="33" t="str">
        <f>HYPERLINK("mailto:surbhishahil1981@yahoo.co.in","surbhishahil1981@yahoo.co.in")</f>
        <v>surbhishahil1981@yahoo.co.in</v>
      </c>
      <c r="N114" s="4"/>
      <c r="O114" s="4"/>
      <c r="P114" s="4"/>
      <c r="Q114" s="4"/>
      <c r="R114" s="4"/>
      <c r="S114" s="4"/>
      <c r="T114" s="4"/>
    </row>
    <row r="115" ht="30.0" customHeight="1">
      <c r="A115" s="13">
        <v>112.0</v>
      </c>
      <c r="B115" s="28" t="s">
        <v>475</v>
      </c>
      <c r="C115" s="29" t="s">
        <v>3</v>
      </c>
      <c r="D115" s="31" t="s">
        <v>16</v>
      </c>
      <c r="E115" s="30" t="s">
        <v>476</v>
      </c>
      <c r="F115" s="30"/>
      <c r="G115" s="30" t="s">
        <v>477</v>
      </c>
      <c r="H115" s="30" t="s">
        <v>478</v>
      </c>
      <c r="I115" s="15" t="s">
        <v>20</v>
      </c>
      <c r="J115" s="30"/>
      <c r="K115" s="32">
        <v>9.987289008E9</v>
      </c>
      <c r="L115" s="30"/>
      <c r="M115" s="33"/>
      <c r="N115" s="4"/>
      <c r="O115" s="4"/>
      <c r="P115" s="4"/>
      <c r="Q115" s="4"/>
      <c r="R115" s="4"/>
      <c r="S115" s="4"/>
      <c r="T115" s="4"/>
    </row>
    <row r="116" ht="30.0" customHeight="1">
      <c r="A116" s="13">
        <v>113.0</v>
      </c>
      <c r="B116" s="28" t="s">
        <v>479</v>
      </c>
      <c r="C116" s="29" t="s">
        <v>3</v>
      </c>
      <c r="D116" s="31" t="s">
        <v>311</v>
      </c>
      <c r="E116" s="30" t="s">
        <v>480</v>
      </c>
      <c r="F116" s="30"/>
      <c r="G116" s="30" t="s">
        <v>481</v>
      </c>
      <c r="H116" s="30" t="s">
        <v>482</v>
      </c>
      <c r="I116" s="15" t="s">
        <v>20</v>
      </c>
      <c r="J116" s="30">
        <v>221005.0</v>
      </c>
      <c r="K116" s="32">
        <v>9.984144218E9</v>
      </c>
      <c r="L116" s="30"/>
      <c r="M116" s="30"/>
      <c r="N116" s="4"/>
      <c r="O116" s="4"/>
      <c r="P116" s="4"/>
      <c r="Q116" s="4"/>
      <c r="R116" s="4"/>
      <c r="S116" s="4"/>
      <c r="T116" s="4"/>
    </row>
    <row r="117" ht="60.0" customHeight="1">
      <c r="A117" s="13">
        <v>114.0</v>
      </c>
      <c r="B117" s="34" t="s">
        <v>483</v>
      </c>
      <c r="C117" s="35" t="s">
        <v>3</v>
      </c>
      <c r="D117" s="36" t="s">
        <v>460</v>
      </c>
      <c r="E117" s="37" t="s">
        <v>484</v>
      </c>
      <c r="F117" s="37" t="s">
        <v>485</v>
      </c>
      <c r="G117" s="37" t="s">
        <v>486</v>
      </c>
      <c r="H117" s="37" t="s">
        <v>34</v>
      </c>
      <c r="I117" s="38" t="s">
        <v>20</v>
      </c>
      <c r="J117" s="37"/>
      <c r="K117" s="39"/>
      <c r="L117" s="37"/>
      <c r="M117" s="41" t="str">
        <f>HYPERLINK("mailto:shahfareed123@gmail.com","shahfareed123@gmail.com")</f>
        <v>shahfareed123@gmail.com</v>
      </c>
      <c r="N117" s="40"/>
      <c r="O117" s="4"/>
      <c r="P117" s="4"/>
      <c r="Q117" s="4"/>
      <c r="R117" s="4"/>
      <c r="S117" s="4"/>
      <c r="T117" s="4"/>
    </row>
    <row r="118">
      <c r="A118" s="13">
        <v>115.0</v>
      </c>
      <c r="B118" s="28" t="s">
        <v>487</v>
      </c>
      <c r="C118" s="29" t="s">
        <v>3</v>
      </c>
      <c r="D118" s="31" t="s">
        <v>16</v>
      </c>
      <c r="E118" s="30" t="s">
        <v>488</v>
      </c>
      <c r="F118" s="30"/>
      <c r="G118" s="30" t="s">
        <v>489</v>
      </c>
      <c r="H118" s="30" t="s">
        <v>490</v>
      </c>
      <c r="I118" s="15" t="s">
        <v>491</v>
      </c>
      <c r="J118" s="30"/>
      <c r="K118" s="32">
        <v>8.755431298E9</v>
      </c>
      <c r="L118" s="30"/>
      <c r="M118" s="30"/>
      <c r="N118" s="4"/>
      <c r="O118" s="4"/>
      <c r="P118" s="4"/>
      <c r="Q118" s="4"/>
      <c r="R118" s="4"/>
      <c r="S118" s="4"/>
      <c r="T118" s="4"/>
    </row>
    <row r="119" ht="30.0" customHeight="1">
      <c r="A119" s="13">
        <v>116.0</v>
      </c>
      <c r="B119" s="28" t="s">
        <v>492</v>
      </c>
      <c r="C119" s="29" t="s">
        <v>3</v>
      </c>
      <c r="D119" s="31" t="s">
        <v>16</v>
      </c>
      <c r="E119" s="30" t="s">
        <v>493</v>
      </c>
      <c r="F119" s="30"/>
      <c r="G119" s="30" t="s">
        <v>494</v>
      </c>
      <c r="H119" s="30" t="s">
        <v>39</v>
      </c>
      <c r="I119" s="15" t="s">
        <v>20</v>
      </c>
      <c r="J119" s="30">
        <v>208002.0</v>
      </c>
      <c r="K119" s="32">
        <v>9.760945854E9</v>
      </c>
      <c r="L119" s="30"/>
      <c r="M119" s="33" t="str">
        <f>HYPERLINK("mailto:ruchidrjain@yahoo.co.in","ruchidrjain@yahoo.co.in")</f>
        <v>ruchidrjain@yahoo.co.in</v>
      </c>
      <c r="N119" s="4"/>
      <c r="O119" s="4"/>
      <c r="P119" s="4"/>
      <c r="Q119" s="4"/>
      <c r="R119" s="4"/>
      <c r="S119" s="4"/>
      <c r="T119" s="4"/>
    </row>
    <row r="120" ht="30.0" customHeight="1">
      <c r="A120" s="13">
        <v>117.0</v>
      </c>
      <c r="B120" s="28" t="s">
        <v>495</v>
      </c>
      <c r="C120" s="29" t="s">
        <v>3</v>
      </c>
      <c r="D120" s="31" t="s">
        <v>59</v>
      </c>
      <c r="E120" s="30" t="s">
        <v>496</v>
      </c>
      <c r="F120" s="30"/>
      <c r="G120" s="30" t="s">
        <v>497</v>
      </c>
      <c r="H120" s="30" t="s">
        <v>56</v>
      </c>
      <c r="I120" s="15" t="s">
        <v>20</v>
      </c>
      <c r="J120" s="30"/>
      <c r="K120" s="32">
        <v>9.319978873E9</v>
      </c>
      <c r="L120" s="30"/>
      <c r="M120" s="33" t="str">
        <f>HYPERLINK("mailto:riddhi.arya@gmail.com","riddhi.arya@gmail.com")</f>
        <v>riddhi.arya@gmail.com</v>
      </c>
      <c r="N120" s="4"/>
      <c r="O120" s="4"/>
      <c r="P120" s="4"/>
      <c r="Q120" s="4"/>
      <c r="R120" s="4"/>
      <c r="S120" s="4"/>
      <c r="T120" s="4"/>
    </row>
    <row r="121" ht="30.0" customHeight="1">
      <c r="A121" s="13">
        <v>118.0</v>
      </c>
      <c r="B121" s="28" t="s">
        <v>498</v>
      </c>
      <c r="C121" s="29" t="s">
        <v>3</v>
      </c>
      <c r="D121" s="31" t="s">
        <v>499</v>
      </c>
      <c r="E121" s="30" t="s">
        <v>500</v>
      </c>
      <c r="F121" s="30"/>
      <c r="G121" s="30" t="s">
        <v>501</v>
      </c>
      <c r="H121" s="30" t="s">
        <v>24</v>
      </c>
      <c r="I121" s="15" t="s">
        <v>20</v>
      </c>
      <c r="J121" s="30"/>
      <c r="K121" s="32"/>
      <c r="L121" s="30"/>
      <c r="M121" s="30"/>
      <c r="N121" s="4"/>
      <c r="O121" s="4"/>
      <c r="P121" s="4"/>
      <c r="Q121" s="4"/>
      <c r="R121" s="4"/>
      <c r="S121" s="4"/>
      <c r="T121" s="4"/>
    </row>
    <row r="122">
      <c r="A122" s="13">
        <v>119.0</v>
      </c>
      <c r="B122" s="28" t="s">
        <v>502</v>
      </c>
      <c r="C122" s="29" t="s">
        <v>3</v>
      </c>
      <c r="D122" s="31" t="s">
        <v>503</v>
      </c>
      <c r="E122" s="30" t="s">
        <v>504</v>
      </c>
      <c r="F122" s="30"/>
      <c r="G122" s="30" t="s">
        <v>505</v>
      </c>
      <c r="H122" s="30" t="s">
        <v>506</v>
      </c>
      <c r="I122" s="15" t="s">
        <v>20</v>
      </c>
      <c r="J122" s="30"/>
      <c r="K122" s="32">
        <v>9.415443092E9</v>
      </c>
      <c r="L122" s="30"/>
      <c r="M122" s="30"/>
      <c r="N122" s="4"/>
      <c r="O122" s="4"/>
      <c r="P122" s="4"/>
      <c r="Q122" s="4"/>
      <c r="R122" s="4"/>
      <c r="S122" s="4"/>
      <c r="T122" s="4"/>
    </row>
    <row r="123">
      <c r="A123" s="13">
        <v>120.0</v>
      </c>
      <c r="B123" s="28" t="s">
        <v>507</v>
      </c>
      <c r="C123" s="29" t="s">
        <v>3</v>
      </c>
      <c r="D123" s="31" t="s">
        <v>508</v>
      </c>
      <c r="E123" s="30" t="s">
        <v>509</v>
      </c>
      <c r="F123" s="30"/>
      <c r="G123" s="30" t="s">
        <v>510</v>
      </c>
      <c r="H123" s="30" t="s">
        <v>511</v>
      </c>
      <c r="I123" s="15" t="s">
        <v>20</v>
      </c>
      <c r="J123" s="30">
        <v>221005.0</v>
      </c>
      <c r="K123" s="32">
        <v>9.451889123E9</v>
      </c>
      <c r="L123" s="30" t="s">
        <v>512</v>
      </c>
      <c r="M123" s="30"/>
      <c r="N123" s="4"/>
      <c r="O123" s="4"/>
      <c r="P123" s="4"/>
      <c r="Q123" s="4"/>
      <c r="R123" s="4"/>
      <c r="S123" s="4"/>
      <c r="T123" s="4"/>
    </row>
    <row r="124" ht="30.0" customHeight="1">
      <c r="A124" s="13">
        <v>121.0</v>
      </c>
      <c r="B124" s="28" t="s">
        <v>513</v>
      </c>
      <c r="C124" s="29" t="s">
        <v>3</v>
      </c>
      <c r="D124" s="31" t="s">
        <v>514</v>
      </c>
      <c r="E124" s="30" t="s">
        <v>515</v>
      </c>
      <c r="F124" s="30"/>
      <c r="G124" s="30" t="s">
        <v>516</v>
      </c>
      <c r="H124" s="30" t="s">
        <v>517</v>
      </c>
      <c r="I124" s="15" t="s">
        <v>518</v>
      </c>
      <c r="J124" s="30"/>
      <c r="K124" s="32"/>
      <c r="L124" s="30"/>
      <c r="M124" s="30"/>
      <c r="N124" s="4"/>
      <c r="O124" s="4"/>
      <c r="P124" s="4"/>
      <c r="Q124" s="4"/>
      <c r="R124" s="4"/>
      <c r="S124" s="4"/>
      <c r="T124" s="4"/>
    </row>
    <row r="125" ht="30.0" customHeight="1">
      <c r="A125" s="13">
        <v>122.0</v>
      </c>
      <c r="B125" s="28" t="s">
        <v>519</v>
      </c>
      <c r="C125" s="29" t="s">
        <v>3</v>
      </c>
      <c r="D125" s="31" t="s">
        <v>520</v>
      </c>
      <c r="E125" s="30" t="s">
        <v>521</v>
      </c>
      <c r="F125" s="30"/>
      <c r="G125" s="30" t="s">
        <v>522</v>
      </c>
      <c r="H125" s="30" t="s">
        <v>29</v>
      </c>
      <c r="I125" s="15" t="s">
        <v>20</v>
      </c>
      <c r="J125" s="30">
        <v>282003.0</v>
      </c>
      <c r="K125" s="32">
        <v>9.719114561E9</v>
      </c>
      <c r="L125" s="33">
        <v>2350123.0</v>
      </c>
      <c r="M125" s="33"/>
      <c r="N125" s="4"/>
      <c r="O125" s="4"/>
      <c r="P125" s="4"/>
      <c r="Q125" s="4"/>
      <c r="R125" s="4"/>
      <c r="S125" s="4"/>
      <c r="T125" s="4"/>
    </row>
    <row r="126" ht="30.0" customHeight="1">
      <c r="A126" s="13">
        <v>123.0</v>
      </c>
      <c r="B126" s="28" t="s">
        <v>523</v>
      </c>
      <c r="C126" s="29" t="s">
        <v>3</v>
      </c>
      <c r="D126" s="31" t="s">
        <v>524</v>
      </c>
      <c r="E126" s="30" t="s">
        <v>525</v>
      </c>
      <c r="F126" s="30"/>
      <c r="G126" s="30" t="s">
        <v>526</v>
      </c>
      <c r="H126" s="30" t="s">
        <v>527</v>
      </c>
      <c r="I126" s="15" t="s">
        <v>135</v>
      </c>
      <c r="J126" s="30">
        <v>249175.0</v>
      </c>
      <c r="K126" s="32"/>
      <c r="L126" s="30"/>
      <c r="M126" s="33"/>
      <c r="N126" s="4"/>
      <c r="O126" s="4"/>
      <c r="P126" s="4"/>
      <c r="Q126" s="4"/>
      <c r="R126" s="4"/>
      <c r="S126" s="4"/>
      <c r="T126" s="4"/>
    </row>
    <row r="127">
      <c r="A127" s="13">
        <v>124.0</v>
      </c>
      <c r="B127" s="34" t="s">
        <v>528</v>
      </c>
      <c r="C127" s="35" t="s">
        <v>3</v>
      </c>
      <c r="D127" s="36" t="s">
        <v>529</v>
      </c>
      <c r="E127" s="37" t="s">
        <v>530</v>
      </c>
      <c r="F127" s="37"/>
      <c r="G127" s="37" t="s">
        <v>531</v>
      </c>
      <c r="H127" s="37" t="s">
        <v>532</v>
      </c>
      <c r="I127" s="38" t="s">
        <v>20</v>
      </c>
      <c r="J127" s="37">
        <v>284005.0</v>
      </c>
      <c r="K127" s="32"/>
      <c r="L127" s="30"/>
      <c r="M127" s="30"/>
      <c r="N127" s="4"/>
      <c r="O127" s="4"/>
      <c r="P127" s="4"/>
      <c r="Q127" s="4"/>
      <c r="R127" s="4"/>
      <c r="S127" s="4"/>
      <c r="T127" s="4"/>
    </row>
    <row r="128">
      <c r="A128" s="13">
        <v>125.0</v>
      </c>
      <c r="B128" s="28" t="s">
        <v>533</v>
      </c>
      <c r="C128" s="29" t="s">
        <v>3</v>
      </c>
      <c r="D128" s="31" t="s">
        <v>534</v>
      </c>
      <c r="E128" s="30" t="s">
        <v>535</v>
      </c>
      <c r="F128" s="30"/>
      <c r="G128" s="30" t="s">
        <v>536</v>
      </c>
      <c r="H128" s="30" t="s">
        <v>331</v>
      </c>
      <c r="I128" s="15" t="s">
        <v>20</v>
      </c>
      <c r="J128" s="30">
        <v>221005.0</v>
      </c>
      <c r="K128" s="32"/>
      <c r="L128" s="30" t="s">
        <v>537</v>
      </c>
      <c r="M128" s="33"/>
      <c r="N128" s="4"/>
      <c r="O128" s="4"/>
      <c r="P128" s="4"/>
      <c r="Q128" s="4"/>
      <c r="R128" s="4"/>
      <c r="S128" s="4"/>
      <c r="T128" s="4"/>
    </row>
    <row r="129">
      <c r="A129" s="13">
        <v>126.0</v>
      </c>
      <c r="B129" s="28" t="s">
        <v>538</v>
      </c>
      <c r="C129" s="29" t="s">
        <v>3</v>
      </c>
      <c r="D129" s="31" t="s">
        <v>539</v>
      </c>
      <c r="E129" s="30" t="s">
        <v>540</v>
      </c>
      <c r="F129" s="30"/>
      <c r="G129" s="30" t="s">
        <v>541</v>
      </c>
      <c r="H129" s="30" t="s">
        <v>174</v>
      </c>
      <c r="I129" s="15" t="s">
        <v>20</v>
      </c>
      <c r="J129" s="30"/>
      <c r="K129" s="32"/>
      <c r="L129" s="30" t="s">
        <v>542</v>
      </c>
      <c r="M129" s="30"/>
      <c r="N129" s="4"/>
      <c r="O129" s="4"/>
      <c r="P129" s="4"/>
      <c r="Q129" s="4"/>
      <c r="R129" s="4"/>
      <c r="S129" s="4"/>
      <c r="T129" s="4"/>
    </row>
    <row r="130" ht="30.0" customHeight="1">
      <c r="A130" s="13">
        <v>127.0</v>
      </c>
      <c r="B130" s="28" t="s">
        <v>543</v>
      </c>
      <c r="C130" s="29" t="s">
        <v>3</v>
      </c>
      <c r="D130" s="31" t="s">
        <v>544</v>
      </c>
      <c r="E130" s="30" t="s">
        <v>545</v>
      </c>
      <c r="F130" s="30"/>
      <c r="G130" s="30" t="s">
        <v>546</v>
      </c>
      <c r="H130" s="30" t="s">
        <v>547</v>
      </c>
      <c r="I130" s="15" t="s">
        <v>20</v>
      </c>
      <c r="J130" s="30">
        <v>250001.0</v>
      </c>
      <c r="K130" s="32">
        <v>9.897247325E9</v>
      </c>
      <c r="L130" s="30"/>
      <c r="M130" s="30"/>
      <c r="N130" s="4"/>
      <c r="O130" s="4"/>
      <c r="P130" s="4"/>
      <c r="Q130" s="4"/>
      <c r="R130" s="4"/>
      <c r="S130" s="4"/>
      <c r="T130" s="4"/>
    </row>
    <row r="131" ht="30.0" customHeight="1">
      <c r="A131" s="13">
        <v>128.0</v>
      </c>
      <c r="B131" s="34" t="s">
        <v>548</v>
      </c>
      <c r="C131" s="35" t="s">
        <v>3</v>
      </c>
      <c r="D131" s="36" t="s">
        <v>549</v>
      </c>
      <c r="E131" s="37" t="s">
        <v>550</v>
      </c>
      <c r="F131" s="37"/>
      <c r="G131" s="37" t="s">
        <v>551</v>
      </c>
      <c r="H131" s="37" t="s">
        <v>552</v>
      </c>
      <c r="I131" s="38" t="s">
        <v>135</v>
      </c>
      <c r="J131" s="37"/>
      <c r="K131" s="39"/>
      <c r="L131" s="37"/>
      <c r="M131" s="41"/>
      <c r="N131" s="4"/>
      <c r="O131" s="4"/>
      <c r="P131" s="4"/>
      <c r="Q131" s="4"/>
      <c r="R131" s="4"/>
      <c r="S131" s="4"/>
      <c r="T131" s="4"/>
    </row>
    <row r="132">
      <c r="A132" s="13">
        <v>129.0</v>
      </c>
      <c r="B132" s="28" t="s">
        <v>553</v>
      </c>
      <c r="C132" s="29" t="s">
        <v>3</v>
      </c>
      <c r="D132" s="31" t="s">
        <v>534</v>
      </c>
      <c r="E132" s="30" t="s">
        <v>554</v>
      </c>
      <c r="F132" s="30"/>
      <c r="G132" s="30" t="s">
        <v>555</v>
      </c>
      <c r="H132" s="30"/>
      <c r="I132" s="15"/>
      <c r="J132" s="30"/>
      <c r="K132" s="32"/>
      <c r="L132" s="30"/>
      <c r="M132" s="30"/>
      <c r="N132" s="4"/>
      <c r="O132" s="4"/>
      <c r="P132" s="4"/>
      <c r="Q132" s="4"/>
      <c r="R132" s="4"/>
      <c r="S132" s="4"/>
      <c r="T132" s="4"/>
    </row>
    <row r="133">
      <c r="A133" s="13">
        <v>130.0</v>
      </c>
      <c r="B133" s="28" t="s">
        <v>556</v>
      </c>
      <c r="C133" s="29" t="s">
        <v>3</v>
      </c>
      <c r="D133" s="31" t="s">
        <v>508</v>
      </c>
      <c r="E133" s="30" t="s">
        <v>557</v>
      </c>
      <c r="F133" s="30"/>
      <c r="G133" s="30" t="s">
        <v>558</v>
      </c>
      <c r="H133" s="30" t="s">
        <v>559</v>
      </c>
      <c r="I133" s="15" t="s">
        <v>20</v>
      </c>
      <c r="J133" s="30"/>
      <c r="K133" s="32">
        <v>9.760541507E9</v>
      </c>
      <c r="L133" s="30"/>
      <c r="M133" s="30"/>
      <c r="N133" s="4"/>
      <c r="O133" s="4"/>
      <c r="P133" s="4"/>
      <c r="Q133" s="4"/>
      <c r="R133" s="4"/>
      <c r="S133" s="4"/>
      <c r="T133" s="4"/>
    </row>
    <row r="134" ht="30.0" customHeight="1">
      <c r="A134" s="13">
        <v>131.0</v>
      </c>
      <c r="B134" s="28" t="s">
        <v>560</v>
      </c>
      <c r="C134" s="29" t="s">
        <v>3</v>
      </c>
      <c r="D134" s="31" t="s">
        <v>561</v>
      </c>
      <c r="E134" s="30" t="s">
        <v>562</v>
      </c>
      <c r="F134" s="30"/>
      <c r="G134" s="30" t="s">
        <v>563</v>
      </c>
      <c r="H134" s="30" t="s">
        <v>34</v>
      </c>
      <c r="I134" s="15" t="s">
        <v>20</v>
      </c>
      <c r="J134" s="30"/>
      <c r="K134" s="32" t="s">
        <v>564</v>
      </c>
      <c r="L134" s="30"/>
      <c r="M134" s="33" t="str">
        <f>HYPERLINK("mailto:anurag_5@yahoo.com","anurag_5@yahoo.com")</f>
        <v>anurag_5@yahoo.com</v>
      </c>
      <c r="N134" s="4"/>
      <c r="O134" s="4"/>
      <c r="P134" s="4"/>
      <c r="Q134" s="4"/>
      <c r="R134" s="4"/>
      <c r="S134" s="4"/>
      <c r="T134" s="4"/>
    </row>
    <row r="135">
      <c r="A135" s="13">
        <v>132.0</v>
      </c>
      <c r="B135" s="34" t="s">
        <v>565</v>
      </c>
      <c r="C135" s="35" t="s">
        <v>3</v>
      </c>
      <c r="D135" s="36" t="s">
        <v>561</v>
      </c>
      <c r="E135" s="37" t="s">
        <v>566</v>
      </c>
      <c r="F135" s="37"/>
      <c r="G135" s="37" t="s">
        <v>567</v>
      </c>
      <c r="H135" s="37" t="s">
        <v>568</v>
      </c>
      <c r="I135" s="38" t="s">
        <v>135</v>
      </c>
      <c r="J135" s="37">
        <v>263141.0</v>
      </c>
      <c r="K135" s="39"/>
      <c r="L135" s="37"/>
      <c r="M135" s="41"/>
      <c r="N135" s="4"/>
      <c r="O135" s="4"/>
      <c r="P135" s="4"/>
      <c r="Q135" s="4"/>
      <c r="R135" s="4"/>
      <c r="S135" s="4"/>
      <c r="T135" s="4"/>
    </row>
    <row r="136" ht="30.0" customHeight="1">
      <c r="A136" s="13">
        <v>133.0</v>
      </c>
      <c r="B136" s="28" t="s">
        <v>569</v>
      </c>
      <c r="C136" s="29" t="s">
        <v>3</v>
      </c>
      <c r="D136" s="31" t="s">
        <v>570</v>
      </c>
      <c r="E136" s="30" t="s">
        <v>132</v>
      </c>
      <c r="F136" s="30"/>
      <c r="G136" s="30" t="s">
        <v>571</v>
      </c>
      <c r="H136" s="30" t="s">
        <v>302</v>
      </c>
      <c r="I136" s="15" t="s">
        <v>20</v>
      </c>
      <c r="J136" s="30" t="s">
        <v>572</v>
      </c>
      <c r="K136" s="32" t="s">
        <v>573</v>
      </c>
      <c r="L136" s="30" t="s">
        <v>574</v>
      </c>
      <c r="M136" s="33" t="str">
        <f>HYPERLINK("mailto:drbiala@gmail.com","drbiala@gmail.com")</f>
        <v>drbiala@gmail.com</v>
      </c>
      <c r="N136" s="4"/>
      <c r="O136" s="4"/>
      <c r="P136" s="4"/>
      <c r="Q136" s="4"/>
      <c r="R136" s="4"/>
      <c r="S136" s="4"/>
      <c r="T136" s="4"/>
    </row>
    <row r="137" ht="45.0" customHeight="1">
      <c r="A137" s="13">
        <v>134.0</v>
      </c>
      <c r="B137" s="28" t="s">
        <v>575</v>
      </c>
      <c r="C137" s="29" t="s">
        <v>3</v>
      </c>
      <c r="D137" s="31" t="s">
        <v>576</v>
      </c>
      <c r="E137" s="30" t="s">
        <v>577</v>
      </c>
      <c r="F137" s="30"/>
      <c r="G137" s="30" t="s">
        <v>578</v>
      </c>
      <c r="H137" s="30" t="s">
        <v>302</v>
      </c>
      <c r="I137" s="15" t="s">
        <v>20</v>
      </c>
      <c r="J137" s="30"/>
      <c r="K137" s="32" t="s">
        <v>579</v>
      </c>
      <c r="L137" s="30"/>
      <c r="M137" s="33"/>
      <c r="N137" s="4"/>
      <c r="O137" s="4"/>
      <c r="P137" s="4"/>
      <c r="Q137" s="4"/>
      <c r="R137" s="4"/>
      <c r="S137" s="4"/>
      <c r="T137" s="4"/>
    </row>
    <row r="138" ht="30.0" customHeight="1">
      <c r="A138" s="13">
        <v>135.0</v>
      </c>
      <c r="B138" s="28" t="s">
        <v>580</v>
      </c>
      <c r="C138" s="29" t="s">
        <v>3</v>
      </c>
      <c r="D138" s="31" t="s">
        <v>581</v>
      </c>
      <c r="E138" s="30" t="s">
        <v>216</v>
      </c>
      <c r="F138" s="30"/>
      <c r="G138" s="30" t="s">
        <v>582</v>
      </c>
      <c r="H138" s="30" t="s">
        <v>45</v>
      </c>
      <c r="I138" s="15" t="s">
        <v>20</v>
      </c>
      <c r="J138" s="30" t="s">
        <v>583</v>
      </c>
      <c r="K138" s="32"/>
      <c r="L138" s="30"/>
      <c r="M138" s="30"/>
      <c r="N138" s="4"/>
      <c r="O138" s="4"/>
      <c r="P138" s="4"/>
      <c r="Q138" s="4"/>
      <c r="R138" s="4"/>
      <c r="S138" s="4"/>
      <c r="T138" s="4"/>
    </row>
    <row r="139">
      <c r="A139" s="13">
        <v>136.0</v>
      </c>
      <c r="B139" s="28" t="s">
        <v>584</v>
      </c>
      <c r="C139" s="29" t="s">
        <v>3</v>
      </c>
      <c r="D139" s="31" t="s">
        <v>585</v>
      </c>
      <c r="E139" s="30" t="s">
        <v>586</v>
      </c>
      <c r="F139" s="30"/>
      <c r="G139" s="30" t="s">
        <v>587</v>
      </c>
      <c r="H139" s="30" t="s">
        <v>45</v>
      </c>
      <c r="I139" s="15" t="s">
        <v>20</v>
      </c>
      <c r="J139" s="30">
        <v>226003.0</v>
      </c>
      <c r="K139" s="32">
        <v>9.839011181E9</v>
      </c>
      <c r="L139" s="30"/>
      <c r="M139" s="30"/>
      <c r="N139" s="4"/>
      <c r="O139" s="4"/>
      <c r="P139" s="4"/>
      <c r="Q139" s="4"/>
      <c r="R139" s="4"/>
      <c r="S139" s="4"/>
      <c r="T139" s="4"/>
    </row>
    <row r="140">
      <c r="A140" s="13">
        <v>137.0</v>
      </c>
      <c r="B140" s="34" t="s">
        <v>588</v>
      </c>
      <c r="C140" s="35" t="s">
        <v>3</v>
      </c>
      <c r="D140" s="36" t="s">
        <v>589</v>
      </c>
      <c r="E140" s="37" t="s">
        <v>590</v>
      </c>
      <c r="F140" s="37"/>
      <c r="G140" s="37" t="s">
        <v>591</v>
      </c>
      <c r="H140" s="37" t="s">
        <v>34</v>
      </c>
      <c r="I140" s="38" t="s">
        <v>20</v>
      </c>
      <c r="J140" s="37"/>
      <c r="K140" s="39"/>
      <c r="L140" s="37"/>
      <c r="M140" s="37"/>
      <c r="N140" s="4"/>
      <c r="O140" s="4"/>
      <c r="P140" s="4"/>
      <c r="Q140" s="4"/>
      <c r="R140" s="4"/>
      <c r="S140" s="4"/>
      <c r="T140" s="4"/>
    </row>
    <row r="141" ht="30.0" customHeight="1">
      <c r="A141" s="13">
        <v>138.0</v>
      </c>
      <c r="B141" s="34" t="s">
        <v>592</v>
      </c>
      <c r="C141" s="35" t="s">
        <v>3</v>
      </c>
      <c r="D141" s="36" t="s">
        <v>593</v>
      </c>
      <c r="E141" s="37" t="s">
        <v>594</v>
      </c>
      <c r="F141" s="37"/>
      <c r="G141" s="37" t="s">
        <v>595</v>
      </c>
      <c r="H141" s="37" t="s">
        <v>45</v>
      </c>
      <c r="I141" s="38" t="s">
        <v>20</v>
      </c>
      <c r="J141" s="37"/>
      <c r="K141" s="39"/>
      <c r="L141" s="37"/>
      <c r="M141" s="41"/>
      <c r="N141" s="4"/>
      <c r="O141" s="4"/>
      <c r="P141" s="4"/>
      <c r="Q141" s="4"/>
      <c r="R141" s="4"/>
      <c r="S141" s="4"/>
      <c r="T141" s="4"/>
    </row>
    <row r="142" ht="30.0" customHeight="1">
      <c r="A142" s="13">
        <v>139.0</v>
      </c>
      <c r="B142" s="34" t="s">
        <v>596</v>
      </c>
      <c r="C142" s="35" t="s">
        <v>3</v>
      </c>
      <c r="D142" s="36" t="s">
        <v>597</v>
      </c>
      <c r="E142" s="37" t="s">
        <v>598</v>
      </c>
      <c r="F142" s="37"/>
      <c r="G142" s="37" t="s">
        <v>599</v>
      </c>
      <c r="H142" s="37" t="s">
        <v>45</v>
      </c>
      <c r="I142" s="38" t="s">
        <v>20</v>
      </c>
      <c r="J142" s="37"/>
      <c r="K142" s="32"/>
      <c r="L142" s="30"/>
      <c r="M142" s="33"/>
      <c r="N142" s="4"/>
      <c r="O142" s="4"/>
      <c r="P142" s="4"/>
      <c r="Q142" s="4"/>
      <c r="R142" s="4"/>
      <c r="S142" s="4"/>
      <c r="T142" s="4"/>
    </row>
    <row r="143" ht="30.0" customHeight="1">
      <c r="A143" s="13">
        <v>140.0</v>
      </c>
      <c r="B143" s="28" t="s">
        <v>600</v>
      </c>
      <c r="C143" s="29" t="s">
        <v>3</v>
      </c>
      <c r="D143" s="31" t="s">
        <v>520</v>
      </c>
      <c r="E143" s="30" t="s">
        <v>601</v>
      </c>
      <c r="F143" s="30"/>
      <c r="G143" s="30" t="s">
        <v>602</v>
      </c>
      <c r="H143" s="30" t="s">
        <v>603</v>
      </c>
      <c r="I143" s="15" t="s">
        <v>135</v>
      </c>
      <c r="J143" s="30"/>
      <c r="K143" s="32"/>
      <c r="L143" s="30"/>
      <c r="M143" s="33"/>
      <c r="N143" s="4"/>
      <c r="O143" s="4"/>
      <c r="P143" s="4"/>
      <c r="Q143" s="4"/>
      <c r="R143" s="4"/>
      <c r="S143" s="4"/>
      <c r="T143" s="4"/>
    </row>
    <row r="144" ht="30.0" customHeight="1">
      <c r="A144" s="13">
        <v>141.0</v>
      </c>
      <c r="B144" s="28" t="s">
        <v>604</v>
      </c>
      <c r="C144" s="29" t="s">
        <v>3</v>
      </c>
      <c r="D144" s="31" t="s">
        <v>605</v>
      </c>
      <c r="E144" s="30" t="s">
        <v>88</v>
      </c>
      <c r="F144" s="30"/>
      <c r="G144" s="30" t="s">
        <v>606</v>
      </c>
      <c r="H144" s="30" t="s">
        <v>607</v>
      </c>
      <c r="I144" s="15" t="s">
        <v>20</v>
      </c>
      <c r="J144" s="30" t="s">
        <v>608</v>
      </c>
      <c r="K144" s="32"/>
      <c r="L144" s="30"/>
      <c r="M144" s="30"/>
      <c r="N144" s="4"/>
      <c r="O144" s="4"/>
      <c r="P144" s="4"/>
      <c r="Q144" s="4"/>
      <c r="R144" s="4"/>
      <c r="S144" s="4"/>
      <c r="T144" s="4"/>
    </row>
    <row r="145" ht="30.0" customHeight="1">
      <c r="A145" s="13">
        <v>142.0</v>
      </c>
      <c r="B145" s="28" t="s">
        <v>609</v>
      </c>
      <c r="C145" s="29" t="s">
        <v>3</v>
      </c>
      <c r="D145" s="31" t="s">
        <v>610</v>
      </c>
      <c r="E145" s="30" t="s">
        <v>611</v>
      </c>
      <c r="F145" s="30"/>
      <c r="G145" s="30" t="s">
        <v>612</v>
      </c>
      <c r="H145" s="30" t="s">
        <v>613</v>
      </c>
      <c r="I145" s="15" t="s">
        <v>135</v>
      </c>
      <c r="J145" s="30"/>
      <c r="K145" s="32"/>
      <c r="L145" s="30"/>
      <c r="M145" s="30"/>
      <c r="N145" s="4"/>
      <c r="O145" s="4"/>
      <c r="P145" s="4"/>
      <c r="Q145" s="4"/>
      <c r="R145" s="4"/>
      <c r="S145" s="4"/>
      <c r="T145" s="4"/>
    </row>
    <row r="146" ht="30.0" customHeight="1">
      <c r="A146" s="13">
        <v>143.0</v>
      </c>
      <c r="B146" s="28" t="s">
        <v>614</v>
      </c>
      <c r="C146" s="29" t="s">
        <v>3</v>
      </c>
      <c r="D146" s="31" t="s">
        <v>615</v>
      </c>
      <c r="E146" s="30" t="s">
        <v>616</v>
      </c>
      <c r="F146" s="30"/>
      <c r="G146" s="30" t="s">
        <v>617</v>
      </c>
      <c r="H146" s="30" t="s">
        <v>45</v>
      </c>
      <c r="I146" s="15" t="s">
        <v>20</v>
      </c>
      <c r="J146" s="30">
        <v>226012.0</v>
      </c>
      <c r="K146" s="32">
        <v>9.839016482E9</v>
      </c>
      <c r="L146" s="37"/>
      <c r="M146" s="41" t="str">
        <f>HYPERLINK("mailto:skbhasker@yahoo.com","skbhasker@yahoo.com")</f>
        <v>skbhasker@yahoo.com</v>
      </c>
      <c r="N146" s="40"/>
      <c r="O146" s="40"/>
      <c r="P146" s="4"/>
      <c r="Q146" s="4"/>
      <c r="R146" s="4"/>
      <c r="S146" s="4"/>
      <c r="T146" s="4"/>
    </row>
    <row r="147" ht="30.0" customHeight="1">
      <c r="A147" s="13">
        <v>144.0</v>
      </c>
      <c r="B147" s="34" t="s">
        <v>618</v>
      </c>
      <c r="C147" s="35" t="s">
        <v>3</v>
      </c>
      <c r="D147" s="36" t="s">
        <v>619</v>
      </c>
      <c r="E147" s="37" t="s">
        <v>620</v>
      </c>
      <c r="F147" s="37"/>
      <c r="G147" s="37" t="s">
        <v>621</v>
      </c>
      <c r="H147" s="37" t="s">
        <v>622</v>
      </c>
      <c r="I147" s="38" t="s">
        <v>623</v>
      </c>
      <c r="J147" s="37">
        <v>700091.0</v>
      </c>
      <c r="K147" s="39"/>
      <c r="L147" s="37"/>
      <c r="M147" s="30"/>
      <c r="N147" s="4"/>
      <c r="O147" s="4"/>
      <c r="P147" s="4"/>
      <c r="Q147" s="4"/>
      <c r="R147" s="4"/>
      <c r="S147" s="4"/>
      <c r="T147" s="4"/>
    </row>
    <row r="148">
      <c r="A148" s="13">
        <v>145.0</v>
      </c>
      <c r="B148" s="34" t="s">
        <v>624</v>
      </c>
      <c r="C148" s="35" t="s">
        <v>3</v>
      </c>
      <c r="D148" s="36" t="s">
        <v>605</v>
      </c>
      <c r="E148" s="37" t="s">
        <v>625</v>
      </c>
      <c r="F148" s="37"/>
      <c r="G148" s="37" t="s">
        <v>626</v>
      </c>
      <c r="H148" s="37" t="s">
        <v>289</v>
      </c>
      <c r="I148" s="38" t="s">
        <v>290</v>
      </c>
      <c r="J148" s="37">
        <v>110024.0</v>
      </c>
      <c r="K148" s="39"/>
      <c r="L148" s="37"/>
      <c r="M148" s="33"/>
      <c r="N148" s="4"/>
      <c r="O148" s="4"/>
      <c r="P148" s="4"/>
      <c r="Q148" s="4"/>
      <c r="R148" s="4"/>
      <c r="S148" s="4"/>
      <c r="T148" s="4"/>
    </row>
    <row r="149" ht="30.0" customHeight="1">
      <c r="A149" s="13">
        <v>146.0</v>
      </c>
      <c r="B149" s="28" t="s">
        <v>627</v>
      </c>
      <c r="C149" s="29" t="s">
        <v>3</v>
      </c>
      <c r="D149" s="31" t="s">
        <v>628</v>
      </c>
      <c r="E149" s="30" t="s">
        <v>629</v>
      </c>
      <c r="F149" s="30"/>
      <c r="G149" s="30" t="s">
        <v>630</v>
      </c>
      <c r="H149" s="30" t="s">
        <v>631</v>
      </c>
      <c r="I149" s="15" t="s">
        <v>20</v>
      </c>
      <c r="J149" s="30"/>
      <c r="K149" s="32"/>
      <c r="L149" s="30"/>
      <c r="M149" s="30"/>
      <c r="N149" s="4"/>
      <c r="O149" s="4"/>
      <c r="P149" s="4"/>
      <c r="Q149" s="4"/>
      <c r="R149" s="4"/>
      <c r="S149" s="4"/>
      <c r="T149" s="4"/>
    </row>
    <row r="150" ht="30.0" customHeight="1">
      <c r="A150" s="13">
        <v>147.0</v>
      </c>
      <c r="B150" s="28" t="s">
        <v>632</v>
      </c>
      <c r="C150" s="29" t="s">
        <v>3</v>
      </c>
      <c r="D150" s="31" t="s">
        <v>633</v>
      </c>
      <c r="E150" s="30" t="s">
        <v>634</v>
      </c>
      <c r="F150" s="30"/>
      <c r="G150" s="30" t="s">
        <v>635</v>
      </c>
      <c r="H150" s="30" t="s">
        <v>636</v>
      </c>
      <c r="I150" s="15" t="s">
        <v>518</v>
      </c>
      <c r="J150" s="30"/>
      <c r="K150" s="32"/>
      <c r="L150" s="30"/>
      <c r="M150" s="33"/>
      <c r="N150" s="4"/>
      <c r="O150" s="4"/>
      <c r="P150" s="4"/>
      <c r="Q150" s="4"/>
      <c r="R150" s="4"/>
      <c r="S150" s="4"/>
      <c r="T150" s="4"/>
    </row>
    <row r="151" ht="45.0" customHeight="1">
      <c r="A151" s="13">
        <v>148.0</v>
      </c>
      <c r="B151" s="28" t="s">
        <v>637</v>
      </c>
      <c r="C151" s="29" t="s">
        <v>3</v>
      </c>
      <c r="D151" s="31" t="s">
        <v>585</v>
      </c>
      <c r="E151" s="30" t="s">
        <v>638</v>
      </c>
      <c r="F151" s="30"/>
      <c r="G151" s="30" t="s">
        <v>639</v>
      </c>
      <c r="H151" s="30" t="s">
        <v>154</v>
      </c>
      <c r="I151" s="15" t="s">
        <v>20</v>
      </c>
      <c r="J151" s="30">
        <v>250002.0</v>
      </c>
      <c r="K151" s="32"/>
      <c r="L151" s="30"/>
      <c r="M151" s="33"/>
      <c r="N151" s="4"/>
      <c r="O151" s="4"/>
      <c r="P151" s="4"/>
      <c r="Q151" s="4"/>
      <c r="R151" s="4"/>
      <c r="S151" s="4"/>
      <c r="T151" s="4"/>
    </row>
    <row r="152">
      <c r="A152" s="13">
        <v>149.0</v>
      </c>
      <c r="B152" s="28" t="s">
        <v>640</v>
      </c>
      <c r="C152" s="29" t="s">
        <v>3</v>
      </c>
      <c r="D152" s="31" t="s">
        <v>641</v>
      </c>
      <c r="E152" s="30" t="s">
        <v>642</v>
      </c>
      <c r="F152" s="30"/>
      <c r="G152" s="30" t="s">
        <v>643</v>
      </c>
      <c r="H152" s="30" t="s">
        <v>272</v>
      </c>
      <c r="I152" s="15" t="s">
        <v>20</v>
      </c>
      <c r="J152" s="30"/>
      <c r="K152" s="32"/>
      <c r="L152" s="30"/>
      <c r="M152" s="33"/>
      <c r="N152" s="4"/>
      <c r="O152" s="4"/>
      <c r="P152" s="4"/>
      <c r="Q152" s="4"/>
      <c r="R152" s="4"/>
      <c r="S152" s="4"/>
      <c r="T152" s="4"/>
    </row>
    <row r="153">
      <c r="A153" s="13">
        <v>150.0</v>
      </c>
      <c r="B153" s="28" t="s">
        <v>644</v>
      </c>
      <c r="C153" s="29" t="s">
        <v>3</v>
      </c>
      <c r="D153" s="31" t="s">
        <v>645</v>
      </c>
      <c r="E153" s="30" t="s">
        <v>646</v>
      </c>
      <c r="F153" s="30"/>
      <c r="G153" s="30" t="s">
        <v>647</v>
      </c>
      <c r="H153" s="30" t="s">
        <v>290</v>
      </c>
      <c r="I153" s="15" t="s">
        <v>290</v>
      </c>
      <c r="J153" s="30">
        <v>110035.0</v>
      </c>
      <c r="K153" s="32">
        <v>9.412714188E9</v>
      </c>
      <c r="L153" s="30" t="s">
        <v>648</v>
      </c>
      <c r="M153" s="33"/>
      <c r="N153" s="4"/>
      <c r="O153" s="4"/>
      <c r="P153" s="4"/>
      <c r="Q153" s="4"/>
      <c r="R153" s="4"/>
      <c r="S153" s="4"/>
      <c r="T153" s="4"/>
    </row>
    <row r="154" ht="30.0" customHeight="1">
      <c r="A154" s="13">
        <v>151.0</v>
      </c>
      <c r="B154" s="28" t="s">
        <v>649</v>
      </c>
      <c r="C154" s="29" t="s">
        <v>3</v>
      </c>
      <c r="D154" s="31" t="s">
        <v>576</v>
      </c>
      <c r="E154" s="30" t="s">
        <v>650</v>
      </c>
      <c r="F154" s="30"/>
      <c r="G154" s="30" t="s">
        <v>651</v>
      </c>
      <c r="H154" s="30" t="s">
        <v>631</v>
      </c>
      <c r="I154" s="15" t="s">
        <v>20</v>
      </c>
      <c r="J154" s="30">
        <v>201001.0</v>
      </c>
      <c r="K154" s="32">
        <v>9.810092226E9</v>
      </c>
      <c r="L154" s="30" t="s">
        <v>652</v>
      </c>
      <c r="M154" s="30"/>
      <c r="N154" s="4"/>
      <c r="O154" s="4"/>
      <c r="P154" s="4"/>
      <c r="Q154" s="4"/>
      <c r="R154" s="4"/>
      <c r="S154" s="4"/>
      <c r="T154" s="4"/>
    </row>
    <row r="155" ht="45.0" customHeight="1">
      <c r="A155" s="13">
        <v>152.0</v>
      </c>
      <c r="B155" s="28" t="s">
        <v>653</v>
      </c>
      <c r="C155" s="29" t="s">
        <v>3</v>
      </c>
      <c r="D155" s="31" t="s">
        <v>654</v>
      </c>
      <c r="E155" s="30" t="s">
        <v>655</v>
      </c>
      <c r="F155" s="30"/>
      <c r="G155" s="30" t="s">
        <v>656</v>
      </c>
      <c r="H155" s="30" t="s">
        <v>45</v>
      </c>
      <c r="I155" s="15" t="s">
        <v>20</v>
      </c>
      <c r="J155" s="30">
        <v>226006.0</v>
      </c>
      <c r="K155" s="32">
        <v>9.412359517E9</v>
      </c>
      <c r="L155" s="30" t="s">
        <v>657</v>
      </c>
      <c r="M155" s="30"/>
      <c r="N155" s="4"/>
      <c r="O155" s="4"/>
      <c r="P155" s="4"/>
      <c r="Q155" s="4"/>
      <c r="R155" s="4"/>
      <c r="S155" s="4"/>
      <c r="T155" s="4"/>
    </row>
    <row r="156" ht="30.0" customHeight="1">
      <c r="A156" s="13">
        <v>153.0</v>
      </c>
      <c r="B156" s="28" t="s">
        <v>658</v>
      </c>
      <c r="C156" s="29" t="s">
        <v>3</v>
      </c>
      <c r="D156" s="31" t="s">
        <v>659</v>
      </c>
      <c r="E156" s="30" t="s">
        <v>660</v>
      </c>
      <c r="F156" s="30"/>
      <c r="G156" s="30" t="s">
        <v>661</v>
      </c>
      <c r="H156" s="30" t="s">
        <v>29</v>
      </c>
      <c r="I156" s="15" t="s">
        <v>20</v>
      </c>
      <c r="J156" s="30"/>
      <c r="K156" s="32"/>
      <c r="L156" s="30"/>
      <c r="M156" s="33"/>
      <c r="N156" s="4"/>
      <c r="O156" s="4"/>
      <c r="P156" s="4"/>
      <c r="Q156" s="4"/>
      <c r="R156" s="4"/>
      <c r="S156" s="4"/>
      <c r="T156" s="4"/>
    </row>
    <row r="157" ht="30.0" customHeight="1">
      <c r="A157" s="13">
        <v>154.0</v>
      </c>
      <c r="B157" s="34" t="s">
        <v>662</v>
      </c>
      <c r="C157" s="29" t="s">
        <v>3</v>
      </c>
      <c r="D157" s="31" t="s">
        <v>663</v>
      </c>
      <c r="E157" s="30" t="s">
        <v>664</v>
      </c>
      <c r="F157" s="30"/>
      <c r="G157" s="30" t="s">
        <v>665</v>
      </c>
      <c r="H157" s="30" t="s">
        <v>34</v>
      </c>
      <c r="I157" s="15" t="s">
        <v>20</v>
      </c>
      <c r="J157" s="30"/>
      <c r="K157" s="32" t="s">
        <v>666</v>
      </c>
      <c r="L157" s="30"/>
      <c r="M157" s="33" t="str">
        <f>HYPERLINK("mailto:kishlayaeyehospital45@gmail.com","kishlayaeyehospital45@gmail.com")</f>
        <v>kishlayaeyehospital45@gmail.com</v>
      </c>
      <c r="N157" s="4"/>
      <c r="O157" s="4"/>
      <c r="P157" s="4"/>
      <c r="Q157" s="4"/>
      <c r="R157" s="4"/>
      <c r="S157" s="4"/>
      <c r="T157" s="4"/>
    </row>
    <row r="158" ht="30.0" customHeight="1">
      <c r="A158" s="13">
        <v>155.0</v>
      </c>
      <c r="B158" s="28" t="s">
        <v>667</v>
      </c>
      <c r="C158" s="29" t="s">
        <v>3</v>
      </c>
      <c r="D158" s="31" t="s">
        <v>668</v>
      </c>
      <c r="E158" s="30" t="s">
        <v>669</v>
      </c>
      <c r="F158" s="30"/>
      <c r="G158" s="30" t="s">
        <v>670</v>
      </c>
      <c r="H158" s="30" t="s">
        <v>174</v>
      </c>
      <c r="I158" s="15" t="s">
        <v>20</v>
      </c>
      <c r="J158" s="30">
        <v>243001.0</v>
      </c>
      <c r="K158" s="32">
        <v>9.760541507E9</v>
      </c>
      <c r="L158" s="30" t="s">
        <v>671</v>
      </c>
      <c r="M158" s="33"/>
      <c r="N158" s="4"/>
      <c r="O158" s="4"/>
      <c r="P158" s="4"/>
      <c r="Q158" s="4"/>
      <c r="R158" s="4"/>
      <c r="S158" s="4"/>
      <c r="T158" s="4"/>
    </row>
    <row r="159" ht="30.0" customHeight="1">
      <c r="A159" s="13">
        <v>156.0</v>
      </c>
      <c r="B159" s="28" t="s">
        <v>672</v>
      </c>
      <c r="C159" s="29" t="s">
        <v>3</v>
      </c>
      <c r="D159" s="31" t="s">
        <v>673</v>
      </c>
      <c r="E159" s="30" t="s">
        <v>674</v>
      </c>
      <c r="F159" s="30"/>
      <c r="G159" s="30" t="s">
        <v>675</v>
      </c>
      <c r="H159" s="30" t="s">
        <v>676</v>
      </c>
      <c r="I159" s="15" t="s">
        <v>20</v>
      </c>
      <c r="J159" s="30"/>
      <c r="K159" s="32"/>
      <c r="L159" s="30" t="s">
        <v>677</v>
      </c>
      <c r="M159" s="33"/>
      <c r="N159" s="4"/>
      <c r="O159" s="4"/>
      <c r="P159" s="4"/>
      <c r="Q159" s="4"/>
      <c r="R159" s="4"/>
      <c r="S159" s="4"/>
      <c r="T159" s="4"/>
    </row>
    <row r="160">
      <c r="A160" s="13">
        <v>157.0</v>
      </c>
      <c r="B160" s="28" t="s">
        <v>678</v>
      </c>
      <c r="C160" s="29" t="s">
        <v>3</v>
      </c>
      <c r="D160" s="31" t="s">
        <v>679</v>
      </c>
      <c r="E160" s="30" t="s">
        <v>680</v>
      </c>
      <c r="F160" s="30"/>
      <c r="G160" s="30" t="s">
        <v>681</v>
      </c>
      <c r="H160" s="30" t="s">
        <v>201</v>
      </c>
      <c r="I160" s="15" t="s">
        <v>20</v>
      </c>
      <c r="J160" s="30"/>
      <c r="K160" s="32">
        <v>9.415630176E9</v>
      </c>
      <c r="L160" s="30"/>
      <c r="M160" s="33"/>
      <c r="N160" s="4"/>
      <c r="O160" s="4"/>
      <c r="P160" s="4"/>
      <c r="Q160" s="4"/>
      <c r="R160" s="4"/>
      <c r="S160" s="4"/>
      <c r="T160" s="4"/>
    </row>
    <row r="161">
      <c r="A161" s="13">
        <v>158.0</v>
      </c>
      <c r="B161" s="28" t="s">
        <v>682</v>
      </c>
      <c r="C161" s="29" t="s">
        <v>3</v>
      </c>
      <c r="D161" s="31" t="s">
        <v>683</v>
      </c>
      <c r="E161" s="30" t="s">
        <v>684</v>
      </c>
      <c r="F161" s="30"/>
      <c r="G161" s="30" t="s">
        <v>685</v>
      </c>
      <c r="H161" s="30" t="s">
        <v>686</v>
      </c>
      <c r="I161" s="15" t="s">
        <v>20</v>
      </c>
      <c r="J161" s="30"/>
      <c r="K161" s="32">
        <v>9.839116173E9</v>
      </c>
      <c r="L161" s="30">
        <v>2547163.0</v>
      </c>
      <c r="M161" s="33"/>
      <c r="N161" s="4"/>
      <c r="O161" s="4"/>
      <c r="P161" s="4"/>
      <c r="Q161" s="4"/>
      <c r="R161" s="4"/>
      <c r="S161" s="4"/>
      <c r="T161" s="4"/>
    </row>
    <row r="162" ht="30.0" customHeight="1">
      <c r="A162" s="13">
        <v>159.0</v>
      </c>
      <c r="B162" s="28" t="s">
        <v>687</v>
      </c>
      <c r="C162" s="29" t="s">
        <v>3</v>
      </c>
      <c r="D162" s="31" t="s">
        <v>688</v>
      </c>
      <c r="E162" s="30" t="s">
        <v>689</v>
      </c>
      <c r="F162" s="30"/>
      <c r="G162" s="30" t="s">
        <v>690</v>
      </c>
      <c r="H162" s="30" t="s">
        <v>691</v>
      </c>
      <c r="I162" s="15" t="s">
        <v>20</v>
      </c>
      <c r="J162" s="30"/>
      <c r="K162" s="32">
        <v>9.628627326E9</v>
      </c>
      <c r="L162" s="30"/>
      <c r="M162" s="33" t="str">
        <f>HYPERLINK("mailto:madhu@sitapureyehospital.com","madhu@sitapureyehospital.com")</f>
        <v>madhu@sitapureyehospital.com</v>
      </c>
      <c r="N162" s="4"/>
      <c r="O162" s="4"/>
      <c r="P162" s="4"/>
      <c r="Q162" s="4"/>
      <c r="R162" s="4"/>
      <c r="S162" s="4"/>
      <c r="T162" s="4"/>
    </row>
    <row r="163" ht="30.0" customHeight="1">
      <c r="A163" s="13">
        <v>160.0</v>
      </c>
      <c r="B163" s="28" t="s">
        <v>692</v>
      </c>
      <c r="C163" s="29" t="s">
        <v>3</v>
      </c>
      <c r="D163" s="31" t="s">
        <v>693</v>
      </c>
      <c r="E163" s="30" t="s">
        <v>694</v>
      </c>
      <c r="F163" s="30"/>
      <c r="G163" s="30" t="s">
        <v>695</v>
      </c>
      <c r="H163" s="30" t="s">
        <v>696</v>
      </c>
      <c r="I163" s="15" t="s">
        <v>135</v>
      </c>
      <c r="J163" s="30">
        <v>249201.0</v>
      </c>
      <c r="K163" s="32">
        <v>9.557236768E9</v>
      </c>
      <c r="L163" s="30"/>
      <c r="M163" s="33"/>
      <c r="N163" s="4"/>
      <c r="O163" s="4"/>
      <c r="P163" s="4"/>
      <c r="Q163" s="4"/>
      <c r="R163" s="4"/>
      <c r="S163" s="4"/>
      <c r="T163" s="4"/>
    </row>
    <row r="164">
      <c r="A164" s="13">
        <v>161.0</v>
      </c>
      <c r="B164" s="28"/>
      <c r="C164" s="29"/>
      <c r="D164" s="31"/>
      <c r="E164" s="30"/>
      <c r="F164" s="30"/>
      <c r="G164" s="30"/>
      <c r="H164" s="30"/>
      <c r="I164" s="15" t="s">
        <v>20</v>
      </c>
      <c r="J164" s="30"/>
      <c r="K164" s="32"/>
      <c r="L164" s="30"/>
      <c r="M164" s="33"/>
      <c r="N164" s="4"/>
      <c r="O164" s="4"/>
      <c r="P164" s="4"/>
      <c r="Q164" s="4"/>
      <c r="R164" s="4"/>
      <c r="S164" s="4"/>
      <c r="T164" s="4"/>
    </row>
    <row r="165" ht="30.0" customHeight="1">
      <c r="A165" s="13">
        <v>162.0</v>
      </c>
      <c r="B165" s="28" t="s">
        <v>697</v>
      </c>
      <c r="C165" s="29" t="s">
        <v>3</v>
      </c>
      <c r="D165" s="31" t="s">
        <v>698</v>
      </c>
      <c r="E165" s="30" t="s">
        <v>699</v>
      </c>
      <c r="F165" s="30"/>
      <c r="G165" s="30" t="s">
        <v>700</v>
      </c>
      <c r="H165" s="30" t="s">
        <v>701</v>
      </c>
      <c r="I165" s="15" t="s">
        <v>20</v>
      </c>
      <c r="J165" s="30">
        <v>229001.0</v>
      </c>
      <c r="K165" s="32">
        <v>9.453711011E9</v>
      </c>
      <c r="L165" s="30"/>
      <c r="M165" s="33"/>
      <c r="N165" s="4"/>
      <c r="O165" s="4"/>
      <c r="P165" s="4"/>
      <c r="Q165" s="4"/>
      <c r="R165" s="4"/>
      <c r="S165" s="4"/>
      <c r="T165" s="4"/>
    </row>
    <row r="166" ht="30.0" customHeight="1">
      <c r="A166" s="13">
        <v>163.0</v>
      </c>
      <c r="B166" s="28" t="s">
        <v>702</v>
      </c>
      <c r="C166" s="29" t="s">
        <v>3</v>
      </c>
      <c r="D166" s="31" t="s">
        <v>703</v>
      </c>
      <c r="E166" s="30" t="s">
        <v>704</v>
      </c>
      <c r="F166" s="30"/>
      <c r="G166" s="30" t="s">
        <v>705</v>
      </c>
      <c r="H166" s="30" t="s">
        <v>706</v>
      </c>
      <c r="I166" s="15" t="s">
        <v>20</v>
      </c>
      <c r="J166" s="30"/>
      <c r="K166" s="32">
        <v>9.235029948E9</v>
      </c>
      <c r="L166" s="30"/>
      <c r="M166" s="33" t="str">
        <f>HYPERLINK("mailto:nbdhry@gmail.com","nbdhry@gmail.com")</f>
        <v>nbdhry@gmail.com</v>
      </c>
      <c r="N166" s="4"/>
      <c r="O166" s="4"/>
      <c r="P166" s="4"/>
      <c r="Q166" s="4"/>
      <c r="R166" s="4"/>
      <c r="S166" s="4"/>
      <c r="T166" s="4"/>
    </row>
    <row r="167" ht="30.0" customHeight="1">
      <c r="A167" s="13">
        <v>164.0</v>
      </c>
      <c r="B167" s="34" t="s">
        <v>707</v>
      </c>
      <c r="C167" s="35" t="s">
        <v>3</v>
      </c>
      <c r="D167" s="36" t="s">
        <v>708</v>
      </c>
      <c r="E167" s="37" t="s">
        <v>709</v>
      </c>
      <c r="F167" s="37"/>
      <c r="G167" s="37" t="s">
        <v>710</v>
      </c>
      <c r="H167" s="37" t="s">
        <v>34</v>
      </c>
      <c r="I167" s="38" t="s">
        <v>20</v>
      </c>
      <c r="J167" s="37"/>
      <c r="K167" s="39">
        <v>9.559996422E9</v>
      </c>
      <c r="L167" s="37"/>
      <c r="M167" s="41" t="str">
        <f>HYPERLINK("mailto:docranjana@yahoo.com","docranjana@yahoo.com")</f>
        <v>docranjana@yahoo.com</v>
      </c>
      <c r="N167" s="4"/>
      <c r="O167" s="4"/>
      <c r="P167" s="4"/>
      <c r="Q167" s="4"/>
      <c r="R167" s="4"/>
      <c r="S167" s="4"/>
      <c r="T167" s="4"/>
    </row>
    <row r="168">
      <c r="A168" s="13">
        <v>165.0</v>
      </c>
      <c r="B168" s="28" t="s">
        <v>711</v>
      </c>
      <c r="C168" s="29" t="s">
        <v>3</v>
      </c>
      <c r="D168" s="31" t="s">
        <v>712</v>
      </c>
      <c r="E168" s="30" t="s">
        <v>535</v>
      </c>
      <c r="F168" s="30"/>
      <c r="G168" s="30" t="s">
        <v>713</v>
      </c>
      <c r="H168" s="30" t="s">
        <v>714</v>
      </c>
      <c r="I168" s="15" t="s">
        <v>20</v>
      </c>
      <c r="J168" s="30"/>
      <c r="K168" s="32"/>
      <c r="L168" s="30"/>
      <c r="M168" s="33"/>
      <c r="N168" s="4"/>
      <c r="O168" s="4"/>
      <c r="P168" s="4"/>
      <c r="Q168" s="4"/>
      <c r="R168" s="4"/>
      <c r="S168" s="4"/>
      <c r="T168" s="4"/>
    </row>
    <row r="169">
      <c r="A169" s="13">
        <v>166.0</v>
      </c>
      <c r="B169" s="28" t="s">
        <v>715</v>
      </c>
      <c r="C169" s="29" t="s">
        <v>3</v>
      </c>
      <c r="D169" s="31" t="s">
        <v>329</v>
      </c>
      <c r="E169" s="30" t="s">
        <v>716</v>
      </c>
      <c r="F169" s="30"/>
      <c r="G169" s="30" t="s">
        <v>717</v>
      </c>
      <c r="H169" s="30" t="s">
        <v>718</v>
      </c>
      <c r="I169" s="15" t="s">
        <v>20</v>
      </c>
      <c r="J169" s="30">
        <v>244901.0</v>
      </c>
      <c r="K169" s="32"/>
      <c r="L169" s="30"/>
      <c r="M169" s="33"/>
      <c r="N169" s="4"/>
      <c r="O169" s="4"/>
      <c r="P169" s="4"/>
      <c r="Q169" s="4"/>
      <c r="R169" s="4"/>
      <c r="S169" s="4"/>
      <c r="T169" s="4"/>
    </row>
    <row r="170" ht="30.0" customHeight="1">
      <c r="A170" s="13">
        <v>167.0</v>
      </c>
      <c r="B170" s="28" t="s">
        <v>719</v>
      </c>
      <c r="C170" s="29" t="s">
        <v>3</v>
      </c>
      <c r="D170" s="31" t="s">
        <v>720</v>
      </c>
      <c r="E170" s="30" t="s">
        <v>721</v>
      </c>
      <c r="F170" s="30"/>
      <c r="G170" s="30" t="s">
        <v>722</v>
      </c>
      <c r="H170" s="30" t="s">
        <v>723</v>
      </c>
      <c r="I170" s="15" t="s">
        <v>135</v>
      </c>
      <c r="J170" s="30">
        <v>244713.0</v>
      </c>
      <c r="K170" s="32"/>
      <c r="L170" s="30"/>
      <c r="M170" s="33"/>
      <c r="N170" s="4"/>
      <c r="O170" s="4"/>
      <c r="P170" s="4"/>
      <c r="Q170" s="4"/>
      <c r="R170" s="4"/>
      <c r="S170" s="4"/>
      <c r="T170" s="4"/>
    </row>
    <row r="171">
      <c r="A171" s="13">
        <v>168.0</v>
      </c>
      <c r="B171" s="28" t="s">
        <v>724</v>
      </c>
      <c r="C171" s="29" t="s">
        <v>3</v>
      </c>
      <c r="D171" s="31" t="s">
        <v>725</v>
      </c>
      <c r="E171" s="30" t="s">
        <v>726</v>
      </c>
      <c r="F171" s="30"/>
      <c r="G171" s="30" t="s">
        <v>727</v>
      </c>
      <c r="H171" s="30" t="s">
        <v>532</v>
      </c>
      <c r="I171" s="15" t="s">
        <v>20</v>
      </c>
      <c r="J171" s="30"/>
      <c r="K171" s="32"/>
      <c r="L171" s="30"/>
      <c r="M171" s="33"/>
      <c r="N171" s="4"/>
      <c r="O171" s="4"/>
      <c r="P171" s="4"/>
      <c r="Q171" s="4"/>
      <c r="R171" s="4"/>
      <c r="S171" s="4"/>
      <c r="T171" s="4"/>
    </row>
    <row r="172">
      <c r="A172" s="13">
        <v>169.0</v>
      </c>
      <c r="B172" s="28" t="s">
        <v>728</v>
      </c>
      <c r="C172" s="29" t="s">
        <v>3</v>
      </c>
      <c r="D172" s="31" t="s">
        <v>729</v>
      </c>
      <c r="E172" s="30" t="s">
        <v>60</v>
      </c>
      <c r="F172" s="30"/>
      <c r="G172" s="30" t="s">
        <v>730</v>
      </c>
      <c r="H172" s="30" t="s">
        <v>76</v>
      </c>
      <c r="I172" s="15" t="s">
        <v>20</v>
      </c>
      <c r="J172" s="30"/>
      <c r="K172" s="32"/>
      <c r="L172" s="30">
        <v>2443607.0</v>
      </c>
      <c r="M172" s="33"/>
      <c r="N172" s="4"/>
      <c r="O172" s="4"/>
      <c r="P172" s="4"/>
      <c r="Q172" s="4"/>
      <c r="R172" s="4"/>
      <c r="S172" s="4"/>
      <c r="T172" s="4"/>
    </row>
    <row r="173" ht="30.0" customHeight="1">
      <c r="A173" s="13">
        <v>170.0</v>
      </c>
      <c r="B173" s="28" t="s">
        <v>731</v>
      </c>
      <c r="C173" s="29" t="s">
        <v>3</v>
      </c>
      <c r="D173" s="31" t="s">
        <v>732</v>
      </c>
      <c r="E173" s="30" t="s">
        <v>733</v>
      </c>
      <c r="F173" s="30"/>
      <c r="G173" s="30" t="s">
        <v>734</v>
      </c>
      <c r="H173" s="30" t="s">
        <v>506</v>
      </c>
      <c r="I173" s="15" t="s">
        <v>20</v>
      </c>
      <c r="J173" s="30"/>
      <c r="K173" s="32">
        <v>9.83934964E9</v>
      </c>
      <c r="L173" s="30" t="s">
        <v>735</v>
      </c>
      <c r="M173" s="30"/>
      <c r="N173" s="4"/>
      <c r="O173" s="4"/>
      <c r="P173" s="4"/>
      <c r="Q173" s="4"/>
      <c r="R173" s="4"/>
      <c r="S173" s="4"/>
      <c r="T173" s="4"/>
    </row>
    <row r="174" ht="30.0" customHeight="1">
      <c r="A174" s="13">
        <v>171.0</v>
      </c>
      <c r="B174" s="28" t="s">
        <v>736</v>
      </c>
      <c r="C174" s="29" t="s">
        <v>3</v>
      </c>
      <c r="D174" s="31" t="s">
        <v>737</v>
      </c>
      <c r="E174" s="30" t="s">
        <v>738</v>
      </c>
      <c r="F174" s="30"/>
      <c r="G174" s="30" t="s">
        <v>739</v>
      </c>
      <c r="H174" s="30" t="s">
        <v>506</v>
      </c>
      <c r="I174" s="15" t="s">
        <v>20</v>
      </c>
      <c r="J174" s="30"/>
      <c r="K174" s="32">
        <v>9.415348026E9</v>
      </c>
      <c r="L174" s="30"/>
      <c r="M174" s="33"/>
      <c r="N174" s="4"/>
      <c r="O174" s="4"/>
      <c r="P174" s="4"/>
      <c r="Q174" s="4"/>
      <c r="R174" s="4"/>
      <c r="S174" s="4"/>
      <c r="T174" s="4"/>
    </row>
    <row r="175" ht="30.0" customHeight="1">
      <c r="A175" s="13">
        <v>172.0</v>
      </c>
      <c r="B175" s="28" t="s">
        <v>740</v>
      </c>
      <c r="C175" s="29" t="s">
        <v>3</v>
      </c>
      <c r="D175" s="31" t="s">
        <v>741</v>
      </c>
      <c r="E175" s="30" t="s">
        <v>655</v>
      </c>
      <c r="F175" s="30"/>
      <c r="G175" s="30" t="s">
        <v>742</v>
      </c>
      <c r="H175" s="30" t="s">
        <v>34</v>
      </c>
      <c r="I175" s="15" t="s">
        <v>20</v>
      </c>
      <c r="J175" s="30">
        <v>226010.0</v>
      </c>
      <c r="K175" s="32">
        <v>9.415010388E9</v>
      </c>
      <c r="L175" s="30"/>
      <c r="M175" s="33" t="s">
        <v>743</v>
      </c>
      <c r="N175" s="33"/>
      <c r="O175" s="4"/>
      <c r="P175" s="4"/>
      <c r="Q175" s="4"/>
      <c r="R175" s="4"/>
      <c r="S175" s="4"/>
      <c r="T175" s="33" t="str">
        <f>HYPERLINK("http://www.ajay-pratimahospital.co.in/","www.ajay-pratimahospital.co.in")</f>
        <v>www.ajay-pratimahospital.co.in</v>
      </c>
    </row>
    <row r="176" ht="30.0" customHeight="1">
      <c r="A176" s="13">
        <v>173.0</v>
      </c>
      <c r="B176" s="28" t="s">
        <v>744</v>
      </c>
      <c r="C176" s="29" t="s">
        <v>3</v>
      </c>
      <c r="D176" s="31" t="s">
        <v>720</v>
      </c>
      <c r="E176" s="30" t="s">
        <v>398</v>
      </c>
      <c r="F176" s="30"/>
      <c r="G176" s="30" t="s">
        <v>745</v>
      </c>
      <c r="H176" s="30" t="s">
        <v>34</v>
      </c>
      <c r="I176" s="15" t="s">
        <v>20</v>
      </c>
      <c r="J176" s="30"/>
      <c r="K176" s="32">
        <v>9.41502172E9</v>
      </c>
      <c r="L176" s="30"/>
      <c r="M176" s="33" t="str">
        <f>HYPERLINK("mailto:Drschandra42@yahoo.co.in","Drschandra42@yahoo.co.in ")</f>
        <v>Drschandra42@yahoo.co.in </v>
      </c>
      <c r="N176" s="4"/>
      <c r="O176" s="4"/>
      <c r="P176" s="4"/>
      <c r="Q176" s="4"/>
      <c r="R176" s="4"/>
      <c r="S176" s="4"/>
      <c r="T176" s="4"/>
    </row>
    <row r="177" ht="30.0" customHeight="1">
      <c r="A177" s="13">
        <v>174.0</v>
      </c>
      <c r="B177" s="28" t="s">
        <v>746</v>
      </c>
      <c r="C177" s="29" t="s">
        <v>3</v>
      </c>
      <c r="D177" s="31" t="s">
        <v>720</v>
      </c>
      <c r="E177" s="30" t="s">
        <v>747</v>
      </c>
      <c r="F177" s="30"/>
      <c r="G177" s="30" t="s">
        <v>748</v>
      </c>
      <c r="H177" s="30" t="s">
        <v>532</v>
      </c>
      <c r="I177" s="15" t="s">
        <v>20</v>
      </c>
      <c r="J177" s="30">
        <v>284001.0</v>
      </c>
      <c r="K177" s="32" t="s">
        <v>749</v>
      </c>
      <c r="L177" s="30"/>
      <c r="M177" s="33"/>
      <c r="N177" s="4"/>
      <c r="O177" s="4"/>
      <c r="P177" s="4"/>
      <c r="Q177" s="4"/>
      <c r="R177" s="4"/>
      <c r="S177" s="4"/>
      <c r="T177" s="4"/>
    </row>
    <row r="178">
      <c r="A178" s="13">
        <v>175.0</v>
      </c>
      <c r="B178" s="28" t="s">
        <v>750</v>
      </c>
      <c r="C178" s="29" t="s">
        <v>3</v>
      </c>
      <c r="D178" s="31" t="s">
        <v>751</v>
      </c>
      <c r="E178" s="30" t="s">
        <v>752</v>
      </c>
      <c r="F178" s="30"/>
      <c r="G178" s="30" t="s">
        <v>753</v>
      </c>
      <c r="H178" s="30" t="s">
        <v>129</v>
      </c>
      <c r="I178" s="15" t="s">
        <v>20</v>
      </c>
      <c r="J178" s="30">
        <v>211003.0</v>
      </c>
      <c r="K178" s="32">
        <v>9.415289032E9</v>
      </c>
      <c r="L178" s="30"/>
      <c r="M178" s="33"/>
      <c r="N178" s="4"/>
      <c r="O178" s="4"/>
      <c r="P178" s="4"/>
      <c r="Q178" s="4"/>
      <c r="R178" s="4"/>
      <c r="S178" s="4"/>
      <c r="T178" s="4"/>
    </row>
    <row r="179" ht="30.0" customHeight="1">
      <c r="A179" s="13">
        <v>176.0</v>
      </c>
      <c r="B179" s="28" t="s">
        <v>754</v>
      </c>
      <c r="C179" s="29" t="s">
        <v>3</v>
      </c>
      <c r="D179" s="31" t="s">
        <v>720</v>
      </c>
      <c r="E179" s="30" t="s">
        <v>755</v>
      </c>
      <c r="F179" s="30"/>
      <c r="G179" s="30" t="s">
        <v>756</v>
      </c>
      <c r="H179" s="30" t="s">
        <v>757</v>
      </c>
      <c r="I179" s="15" t="s">
        <v>20</v>
      </c>
      <c r="J179" s="30">
        <v>243001.0</v>
      </c>
      <c r="K179" s="32">
        <v>9.83703426E9</v>
      </c>
      <c r="L179" s="30"/>
      <c r="M179" s="30"/>
      <c r="N179" s="4"/>
      <c r="O179" s="4"/>
      <c r="P179" s="4"/>
      <c r="Q179" s="4"/>
      <c r="R179" s="4"/>
      <c r="S179" s="4"/>
      <c r="T179" s="4"/>
    </row>
    <row r="180">
      <c r="A180" s="13">
        <v>177.0</v>
      </c>
      <c r="B180" s="28" t="s">
        <v>758</v>
      </c>
      <c r="C180" s="29" t="s">
        <v>3</v>
      </c>
      <c r="D180" s="31" t="s">
        <v>720</v>
      </c>
      <c r="E180" s="30" t="s">
        <v>759</v>
      </c>
      <c r="F180" s="30"/>
      <c r="G180" s="30" t="s">
        <v>760</v>
      </c>
      <c r="H180" s="30" t="s">
        <v>24</v>
      </c>
      <c r="I180" s="15" t="s">
        <v>20</v>
      </c>
      <c r="J180" s="30"/>
      <c r="K180" s="32"/>
      <c r="L180" s="30"/>
      <c r="M180" s="33"/>
      <c r="N180" s="4"/>
      <c r="O180" s="4"/>
      <c r="P180" s="4"/>
      <c r="Q180" s="4"/>
      <c r="R180" s="4"/>
      <c r="S180" s="4"/>
      <c r="T180" s="4"/>
    </row>
    <row r="181" ht="30.0" customHeight="1">
      <c r="A181" s="13">
        <v>178.0</v>
      </c>
      <c r="B181" s="28" t="s">
        <v>761</v>
      </c>
      <c r="C181" s="29" t="s">
        <v>3</v>
      </c>
      <c r="D181" s="31" t="s">
        <v>762</v>
      </c>
      <c r="E181" s="30" t="s">
        <v>763</v>
      </c>
      <c r="F181" s="30"/>
      <c r="G181" s="30" t="s">
        <v>764</v>
      </c>
      <c r="H181" s="30" t="s">
        <v>129</v>
      </c>
      <c r="I181" s="15" t="s">
        <v>20</v>
      </c>
      <c r="J181" s="30"/>
      <c r="K181" s="32"/>
      <c r="L181" s="30"/>
      <c r="M181" s="33"/>
      <c r="N181" s="4"/>
      <c r="O181" s="4"/>
      <c r="P181" s="4"/>
      <c r="Q181" s="4"/>
      <c r="R181" s="4"/>
      <c r="S181" s="4"/>
      <c r="T181" s="4"/>
    </row>
    <row r="182" ht="45.0" customHeight="1">
      <c r="A182" s="13">
        <v>179.0</v>
      </c>
      <c r="B182" s="28" t="s">
        <v>765</v>
      </c>
      <c r="C182" s="29" t="s">
        <v>3</v>
      </c>
      <c r="D182" s="31" t="s">
        <v>751</v>
      </c>
      <c r="E182" s="30" t="s">
        <v>766</v>
      </c>
      <c r="F182" s="30"/>
      <c r="G182" s="30" t="s">
        <v>767</v>
      </c>
      <c r="H182" s="30" t="s">
        <v>289</v>
      </c>
      <c r="I182" s="15" t="s">
        <v>290</v>
      </c>
      <c r="J182" s="30">
        <v>110016.0</v>
      </c>
      <c r="K182" s="32"/>
      <c r="L182" s="30" t="s">
        <v>768</v>
      </c>
      <c r="M182" s="30"/>
      <c r="N182" s="4"/>
      <c r="O182" s="4"/>
      <c r="P182" s="4"/>
      <c r="Q182" s="4"/>
      <c r="R182" s="4"/>
      <c r="S182" s="4"/>
      <c r="T182" s="4"/>
    </row>
    <row r="183" ht="30.0" customHeight="1">
      <c r="A183" s="13">
        <v>180.0</v>
      </c>
      <c r="B183" s="28" t="s">
        <v>769</v>
      </c>
      <c r="C183" s="29" t="s">
        <v>3</v>
      </c>
      <c r="D183" s="31" t="s">
        <v>770</v>
      </c>
      <c r="E183" s="30" t="s">
        <v>771</v>
      </c>
      <c r="F183" s="30"/>
      <c r="G183" s="30" t="s">
        <v>772</v>
      </c>
      <c r="H183" s="30" t="s">
        <v>201</v>
      </c>
      <c r="I183" s="15" t="s">
        <v>20</v>
      </c>
      <c r="J183" s="30"/>
      <c r="K183" s="32">
        <v>9.415686955E9</v>
      </c>
      <c r="L183" s="30"/>
      <c r="M183" s="33" t="str">
        <f>HYPERLINK("mailto:Rpchaturvedi.vns@gmail.com","Rpchaturvedi.vns@gmail.com")</f>
        <v>Rpchaturvedi.vns@gmail.com</v>
      </c>
      <c r="N183" s="4"/>
      <c r="O183" s="4"/>
      <c r="P183" s="4"/>
      <c r="Q183" s="4"/>
      <c r="R183" s="4"/>
      <c r="S183" s="4"/>
      <c r="T183" s="4"/>
    </row>
    <row r="184" ht="45.0" customHeight="1">
      <c r="A184" s="13">
        <v>181.0</v>
      </c>
      <c r="B184" s="28" t="s">
        <v>773</v>
      </c>
      <c r="C184" s="29" t="s">
        <v>3</v>
      </c>
      <c r="D184" s="31" t="s">
        <v>770</v>
      </c>
      <c r="E184" s="30" t="s">
        <v>774</v>
      </c>
      <c r="F184" s="30"/>
      <c r="G184" s="30" t="s">
        <v>775</v>
      </c>
      <c r="H184" s="30" t="s">
        <v>776</v>
      </c>
      <c r="I184" s="15" t="s">
        <v>20</v>
      </c>
      <c r="J184" s="30">
        <v>248140.0</v>
      </c>
      <c r="K184" s="43"/>
      <c r="L184" s="30" t="s">
        <v>777</v>
      </c>
      <c r="M184" s="33"/>
      <c r="N184" s="4"/>
      <c r="O184" s="4"/>
      <c r="P184" s="4"/>
      <c r="Q184" s="4"/>
      <c r="R184" s="4"/>
      <c r="S184" s="4"/>
      <c r="T184" s="4"/>
    </row>
    <row r="185" ht="30.0" customHeight="1">
      <c r="A185" s="13">
        <v>182.0</v>
      </c>
      <c r="B185" s="28" t="s">
        <v>778</v>
      </c>
      <c r="C185" s="29" t="s">
        <v>3</v>
      </c>
      <c r="D185" s="31" t="s">
        <v>779</v>
      </c>
      <c r="E185" s="30" t="s">
        <v>780</v>
      </c>
      <c r="F185" s="30"/>
      <c r="G185" s="30" t="s">
        <v>781</v>
      </c>
      <c r="H185" s="30" t="s">
        <v>39</v>
      </c>
      <c r="I185" s="15" t="s">
        <v>20</v>
      </c>
      <c r="J185" s="30">
        <v>205011.0</v>
      </c>
      <c r="K185" s="32"/>
      <c r="L185" s="30">
        <v>605239.0</v>
      </c>
      <c r="M185" s="33"/>
      <c r="N185" s="4"/>
      <c r="O185" s="4"/>
      <c r="P185" s="4"/>
      <c r="Q185" s="4"/>
      <c r="R185" s="4"/>
      <c r="S185" s="4"/>
      <c r="T185" s="4"/>
    </row>
    <row r="186" ht="45.0" customHeight="1">
      <c r="A186" s="13">
        <v>183.0</v>
      </c>
      <c r="B186" s="28" t="s">
        <v>782</v>
      </c>
      <c r="C186" s="29" t="s">
        <v>3</v>
      </c>
      <c r="D186" s="31" t="s">
        <v>783</v>
      </c>
      <c r="E186" s="30" t="s">
        <v>784</v>
      </c>
      <c r="F186" s="30"/>
      <c r="G186" s="30" t="s">
        <v>785</v>
      </c>
      <c r="H186" s="30" t="s">
        <v>105</v>
      </c>
      <c r="I186" s="15" t="s">
        <v>20</v>
      </c>
      <c r="J186" s="30">
        <v>201301.0</v>
      </c>
      <c r="K186" s="32">
        <v>9.811331972E9</v>
      </c>
      <c r="L186" s="30"/>
      <c r="M186" s="33"/>
      <c r="N186" s="4"/>
      <c r="O186" s="4"/>
      <c r="P186" s="4"/>
      <c r="Q186" s="4"/>
      <c r="R186" s="4"/>
      <c r="S186" s="4"/>
      <c r="T186" s="4"/>
    </row>
    <row r="187" ht="30.0" customHeight="1">
      <c r="A187" s="13">
        <v>184.0</v>
      </c>
      <c r="B187" s="28" t="s">
        <v>786</v>
      </c>
      <c r="C187" s="29" t="s">
        <v>3</v>
      </c>
      <c r="D187" s="31" t="s">
        <v>787</v>
      </c>
      <c r="E187" s="30" t="s">
        <v>788</v>
      </c>
      <c r="F187" s="30"/>
      <c r="G187" s="30" t="s">
        <v>789</v>
      </c>
      <c r="H187" s="30" t="s">
        <v>790</v>
      </c>
      <c r="I187" s="15" t="s">
        <v>20</v>
      </c>
      <c r="J187" s="30"/>
      <c r="K187" s="32"/>
      <c r="L187" s="30"/>
      <c r="M187" s="33"/>
      <c r="N187" s="4"/>
      <c r="O187" s="4"/>
      <c r="P187" s="4"/>
      <c r="Q187" s="4"/>
      <c r="R187" s="4"/>
      <c r="S187" s="4"/>
      <c r="T187" s="4"/>
    </row>
    <row r="188" ht="30.0" customHeight="1">
      <c r="A188" s="13">
        <v>185.0</v>
      </c>
      <c r="B188" s="28" t="s">
        <v>791</v>
      </c>
      <c r="C188" s="29" t="s">
        <v>3</v>
      </c>
      <c r="D188" s="31" t="s">
        <v>228</v>
      </c>
      <c r="E188" s="30" t="s">
        <v>792</v>
      </c>
      <c r="F188" s="30"/>
      <c r="G188" s="30" t="s">
        <v>793</v>
      </c>
      <c r="H188" s="30" t="s">
        <v>794</v>
      </c>
      <c r="I188" s="15" t="s">
        <v>20</v>
      </c>
      <c r="J188" s="30">
        <v>201301.0</v>
      </c>
      <c r="K188" s="32">
        <v>9.811774832E9</v>
      </c>
      <c r="L188" s="30"/>
      <c r="M188" s="33"/>
      <c r="N188" s="4"/>
      <c r="O188" s="4"/>
      <c r="P188" s="4"/>
      <c r="Q188" s="4"/>
      <c r="R188" s="4"/>
      <c r="S188" s="4"/>
      <c r="T188" s="4"/>
    </row>
    <row r="189" ht="30.0" customHeight="1">
      <c r="A189" s="13">
        <v>186.0</v>
      </c>
      <c r="B189" s="28" t="s">
        <v>795</v>
      </c>
      <c r="C189" s="29" t="s">
        <v>3</v>
      </c>
      <c r="D189" s="31" t="s">
        <v>770</v>
      </c>
      <c r="E189" s="30" t="s">
        <v>796</v>
      </c>
      <c r="F189" s="30"/>
      <c r="G189" s="30" t="s">
        <v>797</v>
      </c>
      <c r="H189" s="30" t="s">
        <v>185</v>
      </c>
      <c r="I189" s="15" t="s">
        <v>20</v>
      </c>
      <c r="J189" s="30">
        <v>208002.0</v>
      </c>
      <c r="K189" s="32">
        <v>9.415125522E9</v>
      </c>
      <c r="L189" s="30"/>
      <c r="M189" s="33"/>
      <c r="N189" s="4"/>
      <c r="O189" s="4"/>
      <c r="P189" s="4"/>
      <c r="Q189" s="4"/>
      <c r="R189" s="4"/>
      <c r="S189" s="4"/>
      <c r="T189" s="4"/>
    </row>
    <row r="190" ht="30.0" customHeight="1">
      <c r="A190" s="13">
        <v>187.0</v>
      </c>
      <c r="B190" s="34" t="s">
        <v>798</v>
      </c>
      <c r="C190" s="35" t="s">
        <v>3</v>
      </c>
      <c r="D190" s="36" t="s">
        <v>799</v>
      </c>
      <c r="E190" s="37" t="s">
        <v>733</v>
      </c>
      <c r="F190" s="37"/>
      <c r="G190" s="37" t="s">
        <v>800</v>
      </c>
      <c r="H190" s="37" t="s">
        <v>34</v>
      </c>
      <c r="I190" s="38" t="s">
        <v>20</v>
      </c>
      <c r="J190" s="37">
        <v>226003.0</v>
      </c>
      <c r="K190" s="39"/>
      <c r="L190" s="37"/>
      <c r="M190" s="41"/>
      <c r="N190" s="40"/>
      <c r="O190" s="4"/>
      <c r="P190" s="4"/>
      <c r="Q190" s="4"/>
      <c r="R190" s="4"/>
      <c r="S190" s="4"/>
      <c r="T190" s="4"/>
    </row>
    <row r="191">
      <c r="A191" s="13">
        <v>188.0</v>
      </c>
      <c r="B191" s="34" t="s">
        <v>801</v>
      </c>
      <c r="C191" s="35" t="s">
        <v>3</v>
      </c>
      <c r="D191" s="36" t="s">
        <v>802</v>
      </c>
      <c r="E191" s="37" t="s">
        <v>803</v>
      </c>
      <c r="F191" s="37"/>
      <c r="G191" s="37" t="s">
        <v>804</v>
      </c>
      <c r="H191" s="37" t="s">
        <v>34</v>
      </c>
      <c r="I191" s="38" t="s">
        <v>20</v>
      </c>
      <c r="J191" s="37">
        <v>226010.0</v>
      </c>
      <c r="K191" s="39">
        <v>9.33592401E9</v>
      </c>
      <c r="L191" s="37"/>
      <c r="M191" s="37"/>
      <c r="N191" s="40"/>
      <c r="O191" s="4"/>
      <c r="P191" s="4"/>
      <c r="Q191" s="4"/>
      <c r="R191" s="4"/>
      <c r="S191" s="4"/>
      <c r="T191" s="4"/>
    </row>
    <row r="192">
      <c r="A192" s="13">
        <v>189.0</v>
      </c>
      <c r="B192" s="28" t="s">
        <v>805</v>
      </c>
      <c r="C192" s="29" t="s">
        <v>3</v>
      </c>
      <c r="D192" s="31" t="s">
        <v>806</v>
      </c>
      <c r="E192" s="30" t="s">
        <v>807</v>
      </c>
      <c r="F192" s="30"/>
      <c r="G192" s="30" t="s">
        <v>808</v>
      </c>
      <c r="H192" s="30" t="s">
        <v>809</v>
      </c>
      <c r="I192" s="15" t="s">
        <v>20</v>
      </c>
      <c r="J192" s="30"/>
      <c r="K192" s="32">
        <v>9.453040852E9</v>
      </c>
      <c r="L192" s="30" t="s">
        <v>810</v>
      </c>
      <c r="M192" s="30"/>
      <c r="N192" s="4"/>
      <c r="O192" s="4"/>
      <c r="P192" s="4"/>
      <c r="Q192" s="4"/>
      <c r="R192" s="4"/>
      <c r="S192" s="4"/>
      <c r="T192" s="4"/>
    </row>
    <row r="193" ht="30.0" customHeight="1">
      <c r="A193" s="13">
        <v>190.0</v>
      </c>
      <c r="B193" s="28" t="s">
        <v>811</v>
      </c>
      <c r="C193" s="29" t="s">
        <v>3</v>
      </c>
      <c r="D193" s="31" t="s">
        <v>329</v>
      </c>
      <c r="E193" s="30" t="s">
        <v>747</v>
      </c>
      <c r="F193" s="30"/>
      <c r="G193" s="30" t="s">
        <v>812</v>
      </c>
      <c r="H193" s="30" t="s">
        <v>129</v>
      </c>
      <c r="I193" s="15" t="s">
        <v>20</v>
      </c>
      <c r="J193" s="30"/>
      <c r="K193" s="32">
        <v>9.415309615E9</v>
      </c>
      <c r="L193" s="30">
        <v>2260905.0</v>
      </c>
      <c r="M193" s="30"/>
      <c r="N193" s="4"/>
      <c r="O193" s="4"/>
      <c r="P193" s="4"/>
      <c r="Q193" s="4"/>
      <c r="R193" s="4"/>
      <c r="S193" s="4"/>
      <c r="T193" s="4"/>
    </row>
    <row r="194" ht="45.0" customHeight="1">
      <c r="A194" s="13">
        <v>191.0</v>
      </c>
      <c r="B194" s="28" t="s">
        <v>813</v>
      </c>
      <c r="C194" s="29" t="s">
        <v>3</v>
      </c>
      <c r="D194" s="31" t="s">
        <v>783</v>
      </c>
      <c r="E194" s="30" t="s">
        <v>814</v>
      </c>
      <c r="F194" s="30"/>
      <c r="G194" s="30" t="s">
        <v>815</v>
      </c>
      <c r="H194" s="30" t="s">
        <v>816</v>
      </c>
      <c r="I194" s="15" t="s">
        <v>20</v>
      </c>
      <c r="J194" s="30"/>
      <c r="K194" s="32">
        <v>9.415766205E9</v>
      </c>
      <c r="L194" s="30"/>
      <c r="M194" s="30" t="s">
        <v>817</v>
      </c>
      <c r="N194" s="4"/>
      <c r="O194" s="4"/>
      <c r="P194" s="4"/>
      <c r="Q194" s="4"/>
      <c r="R194" s="4"/>
      <c r="S194" s="4"/>
      <c r="T194" s="4"/>
    </row>
    <row r="195" ht="30.0" customHeight="1">
      <c r="A195" s="13">
        <v>192.0</v>
      </c>
      <c r="B195" s="28" t="s">
        <v>818</v>
      </c>
      <c r="C195" s="29" t="s">
        <v>3</v>
      </c>
      <c r="D195" s="31" t="s">
        <v>737</v>
      </c>
      <c r="E195" s="30" t="s">
        <v>819</v>
      </c>
      <c r="F195" s="30"/>
      <c r="G195" s="30" t="s">
        <v>820</v>
      </c>
      <c r="H195" s="30" t="s">
        <v>714</v>
      </c>
      <c r="I195" s="15" t="s">
        <v>20</v>
      </c>
      <c r="J195" s="30"/>
      <c r="K195" s="32">
        <v>9.897182764E9</v>
      </c>
      <c r="L195" s="30"/>
      <c r="M195" s="30"/>
      <c r="N195" s="4"/>
      <c r="O195" s="4"/>
      <c r="P195" s="4"/>
      <c r="Q195" s="4"/>
      <c r="R195" s="4"/>
      <c r="S195" s="4"/>
      <c r="T195" s="4"/>
    </row>
    <row r="196">
      <c r="A196" s="13">
        <v>193.0</v>
      </c>
      <c r="B196" s="28" t="s">
        <v>821</v>
      </c>
      <c r="C196" s="29" t="s">
        <v>3</v>
      </c>
      <c r="D196" s="31" t="s">
        <v>783</v>
      </c>
      <c r="E196" s="30" t="s">
        <v>822</v>
      </c>
      <c r="F196" s="30"/>
      <c r="G196" s="30" t="s">
        <v>823</v>
      </c>
      <c r="H196" s="30" t="s">
        <v>19</v>
      </c>
      <c r="I196" s="15" t="s">
        <v>20</v>
      </c>
      <c r="J196" s="30"/>
      <c r="K196" s="32">
        <v>9.336253604E9</v>
      </c>
      <c r="L196" s="30"/>
      <c r="M196" s="33" t="str">
        <f>HYPERLINK("mailto:bchoudhry04@gmail.com","bchoudhry04@gmail.com")</f>
        <v>bchoudhry04@gmail.com</v>
      </c>
      <c r="N196" s="4"/>
      <c r="O196" s="4"/>
      <c r="P196" s="4"/>
      <c r="Q196" s="4"/>
      <c r="R196" s="4"/>
      <c r="S196" s="4"/>
      <c r="T196" s="4"/>
    </row>
    <row r="197" ht="30.0" customHeight="1">
      <c r="A197" s="13">
        <v>194.0</v>
      </c>
      <c r="B197" s="28" t="s">
        <v>824</v>
      </c>
      <c r="C197" s="29" t="s">
        <v>3</v>
      </c>
      <c r="D197" s="31" t="s">
        <v>825</v>
      </c>
      <c r="E197" s="30" t="s">
        <v>826</v>
      </c>
      <c r="F197" s="30"/>
      <c r="G197" s="30" t="s">
        <v>827</v>
      </c>
      <c r="H197" s="30" t="s">
        <v>828</v>
      </c>
      <c r="I197" s="15" t="s">
        <v>491</v>
      </c>
      <c r="J197" s="30"/>
      <c r="K197" s="32">
        <v>7.89703485E9</v>
      </c>
      <c r="L197" s="30"/>
      <c r="M197" s="33" t="str">
        <f>HYPERLINK("mailto:ashbedarkar@gmail.com","ashbedarkar@gmail.com")</f>
        <v>ashbedarkar@gmail.com</v>
      </c>
      <c r="N197" s="4"/>
      <c r="O197" s="4"/>
      <c r="P197" s="4"/>
      <c r="Q197" s="4"/>
      <c r="R197" s="4"/>
      <c r="S197" s="4"/>
      <c r="T197" s="4"/>
    </row>
    <row r="198" ht="30.0" customHeight="1">
      <c r="A198" s="13">
        <v>195.0</v>
      </c>
      <c r="B198" s="28" t="s">
        <v>829</v>
      </c>
      <c r="C198" s="29" t="s">
        <v>3</v>
      </c>
      <c r="D198" s="31" t="s">
        <v>830</v>
      </c>
      <c r="E198" s="30" t="s">
        <v>831</v>
      </c>
      <c r="F198" s="30"/>
      <c r="G198" s="30" t="s">
        <v>832</v>
      </c>
      <c r="H198" s="30" t="s">
        <v>62</v>
      </c>
      <c r="I198" s="15" t="s">
        <v>20</v>
      </c>
      <c r="J198" s="30"/>
      <c r="K198" s="32"/>
      <c r="L198" s="30"/>
      <c r="M198" s="30"/>
      <c r="N198" s="4"/>
      <c r="O198" s="4"/>
      <c r="P198" s="4"/>
      <c r="Q198" s="4"/>
      <c r="R198" s="4"/>
      <c r="S198" s="4"/>
      <c r="T198" s="4"/>
    </row>
    <row r="199" ht="30.0" customHeight="1">
      <c r="A199" s="13">
        <v>196.0</v>
      </c>
      <c r="B199" s="28" t="s">
        <v>833</v>
      </c>
      <c r="C199" s="29" t="s">
        <v>3</v>
      </c>
      <c r="D199" s="31" t="s">
        <v>834</v>
      </c>
      <c r="E199" s="30" t="s">
        <v>835</v>
      </c>
      <c r="F199" s="30"/>
      <c r="G199" s="30" t="s">
        <v>836</v>
      </c>
      <c r="H199" s="30" t="s">
        <v>39</v>
      </c>
      <c r="I199" s="15" t="s">
        <v>20</v>
      </c>
      <c r="J199" s="30">
        <v>208002.0</v>
      </c>
      <c r="K199" s="32">
        <v>9.415044382E9</v>
      </c>
      <c r="L199" s="30"/>
      <c r="M199" s="30"/>
      <c r="N199" s="4"/>
      <c r="O199" s="4"/>
      <c r="P199" s="4"/>
      <c r="Q199" s="4"/>
      <c r="R199" s="4"/>
      <c r="S199" s="4"/>
      <c r="T199" s="4"/>
    </row>
    <row r="200">
      <c r="A200" s="13">
        <v>197.0</v>
      </c>
      <c r="B200" s="28" t="s">
        <v>837</v>
      </c>
      <c r="C200" s="29" t="s">
        <v>3</v>
      </c>
      <c r="D200" s="31" t="s">
        <v>834</v>
      </c>
      <c r="E200" s="30" t="s">
        <v>752</v>
      </c>
      <c r="F200" s="30"/>
      <c r="G200" s="30" t="s">
        <v>838</v>
      </c>
      <c r="H200" s="30" t="s">
        <v>839</v>
      </c>
      <c r="I200" s="15" t="s">
        <v>20</v>
      </c>
      <c r="J200" s="30">
        <v>25004.0</v>
      </c>
      <c r="K200" s="32">
        <v>9.837152275E9</v>
      </c>
      <c r="L200" s="30" t="s">
        <v>840</v>
      </c>
      <c r="M200" s="30"/>
      <c r="N200" s="4"/>
      <c r="O200" s="4"/>
      <c r="P200" s="4"/>
      <c r="Q200" s="4"/>
      <c r="R200" s="4"/>
      <c r="S200" s="4"/>
      <c r="T200" s="4"/>
    </row>
    <row r="201">
      <c r="A201" s="13">
        <v>198.0</v>
      </c>
      <c r="B201" s="28" t="s">
        <v>841</v>
      </c>
      <c r="C201" s="29" t="s">
        <v>3</v>
      </c>
      <c r="D201" s="31" t="s">
        <v>842</v>
      </c>
      <c r="E201" s="30" t="s">
        <v>17</v>
      </c>
      <c r="F201" s="30"/>
      <c r="G201" s="30" t="s">
        <v>843</v>
      </c>
      <c r="H201" s="30" t="s">
        <v>174</v>
      </c>
      <c r="I201" s="15" t="s">
        <v>20</v>
      </c>
      <c r="J201" s="30"/>
      <c r="K201" s="32"/>
      <c r="L201" s="30"/>
      <c r="M201" s="30"/>
      <c r="N201" s="4"/>
      <c r="O201" s="4"/>
      <c r="P201" s="4"/>
      <c r="Q201" s="4"/>
      <c r="R201" s="4"/>
      <c r="S201" s="4"/>
      <c r="T201" s="4"/>
    </row>
    <row r="202">
      <c r="A202" s="13">
        <v>199.0</v>
      </c>
      <c r="B202" s="28" t="s">
        <v>844</v>
      </c>
      <c r="C202" s="29" t="s">
        <v>3</v>
      </c>
      <c r="D202" s="31" t="s">
        <v>834</v>
      </c>
      <c r="E202" s="30" t="s">
        <v>845</v>
      </c>
      <c r="F202" s="30"/>
      <c r="G202" s="30" t="s">
        <v>846</v>
      </c>
      <c r="H202" s="30" t="s">
        <v>847</v>
      </c>
      <c r="I202" s="15" t="s">
        <v>20</v>
      </c>
      <c r="J202" s="30"/>
      <c r="K202" s="32"/>
      <c r="L202" s="30"/>
      <c r="M202" s="30"/>
      <c r="N202" s="4"/>
      <c r="O202" s="4"/>
      <c r="P202" s="4"/>
      <c r="Q202" s="4"/>
      <c r="R202" s="4"/>
      <c r="S202" s="4"/>
      <c r="T202" s="4"/>
    </row>
    <row r="203" ht="30.0" customHeight="1">
      <c r="A203" s="13">
        <v>200.0</v>
      </c>
      <c r="B203" s="28" t="s">
        <v>848</v>
      </c>
      <c r="C203" s="29" t="s">
        <v>3</v>
      </c>
      <c r="D203" s="31" t="s">
        <v>849</v>
      </c>
      <c r="E203" s="30"/>
      <c r="F203" s="30"/>
      <c r="G203" s="30" t="s">
        <v>850</v>
      </c>
      <c r="H203" s="30" t="s">
        <v>39</v>
      </c>
      <c r="I203" s="15" t="s">
        <v>20</v>
      </c>
      <c r="J203" s="30">
        <v>208025.0</v>
      </c>
      <c r="K203" s="32">
        <v>9.415042232E9</v>
      </c>
      <c r="L203" s="30"/>
      <c r="M203" s="30"/>
      <c r="N203" s="4"/>
      <c r="O203" s="4"/>
      <c r="P203" s="4"/>
      <c r="Q203" s="4"/>
      <c r="R203" s="4"/>
      <c r="S203" s="4"/>
      <c r="T203" s="4"/>
    </row>
    <row r="204" ht="30.0" customHeight="1">
      <c r="A204" s="13">
        <v>201.0</v>
      </c>
      <c r="B204" s="28" t="s">
        <v>851</v>
      </c>
      <c r="C204" s="29" t="s">
        <v>3</v>
      </c>
      <c r="D204" s="31" t="s">
        <v>852</v>
      </c>
      <c r="E204" s="30" t="s">
        <v>853</v>
      </c>
      <c r="F204" s="30"/>
      <c r="G204" s="30" t="s">
        <v>854</v>
      </c>
      <c r="H204" s="30" t="s">
        <v>34</v>
      </c>
      <c r="I204" s="15" t="s">
        <v>20</v>
      </c>
      <c r="J204" s="30"/>
      <c r="K204" s="32">
        <v>9.41500885E9</v>
      </c>
      <c r="L204" s="30"/>
      <c r="M204" s="30" t="s">
        <v>855</v>
      </c>
      <c r="N204" s="4"/>
      <c r="O204" s="4"/>
      <c r="P204" s="4"/>
      <c r="Q204" s="4"/>
      <c r="R204" s="4"/>
      <c r="S204" s="4"/>
      <c r="T204" s="4"/>
    </row>
    <row r="205" ht="30.0" customHeight="1">
      <c r="A205" s="13">
        <v>202.0</v>
      </c>
      <c r="B205" s="28" t="s">
        <v>856</v>
      </c>
      <c r="C205" s="29" t="s">
        <v>3</v>
      </c>
      <c r="D205" s="31" t="s">
        <v>857</v>
      </c>
      <c r="E205" s="30" t="s">
        <v>858</v>
      </c>
      <c r="F205" s="30"/>
      <c r="G205" s="30" t="s">
        <v>859</v>
      </c>
      <c r="H205" s="30" t="s">
        <v>24</v>
      </c>
      <c r="I205" s="15" t="s">
        <v>20</v>
      </c>
      <c r="J205" s="30">
        <v>273013.0</v>
      </c>
      <c r="K205" s="32"/>
      <c r="L205" s="30"/>
      <c r="M205" s="30"/>
      <c r="N205" s="4"/>
      <c r="O205" s="4"/>
      <c r="P205" s="4"/>
      <c r="Q205" s="4"/>
      <c r="R205" s="4"/>
      <c r="S205" s="4"/>
      <c r="T205" s="4"/>
    </row>
    <row r="206">
      <c r="A206" s="13">
        <v>203.0</v>
      </c>
      <c r="B206" s="28" t="s">
        <v>860</v>
      </c>
      <c r="C206" s="29" t="s">
        <v>3</v>
      </c>
      <c r="D206" s="31" t="s">
        <v>861</v>
      </c>
      <c r="E206" s="30" t="s">
        <v>862</v>
      </c>
      <c r="F206" s="30"/>
      <c r="G206" s="30" t="s">
        <v>863</v>
      </c>
      <c r="H206" s="30" t="s">
        <v>34</v>
      </c>
      <c r="I206" s="15" t="s">
        <v>20</v>
      </c>
      <c r="J206" s="30"/>
      <c r="K206" s="32" t="s">
        <v>864</v>
      </c>
      <c r="L206" s="30">
        <v>2312008.0</v>
      </c>
      <c r="M206" s="30"/>
      <c r="N206" s="4"/>
      <c r="O206" s="4"/>
      <c r="P206" s="4"/>
      <c r="Q206" s="4"/>
      <c r="R206" s="4"/>
      <c r="S206" s="4"/>
      <c r="T206" s="4"/>
    </row>
    <row r="207" ht="30.0" customHeight="1">
      <c r="A207" s="13">
        <v>204.0</v>
      </c>
      <c r="B207" s="28" t="s">
        <v>865</v>
      </c>
      <c r="C207" s="29" t="s">
        <v>3</v>
      </c>
      <c r="D207" s="31" t="s">
        <v>866</v>
      </c>
      <c r="E207" s="30"/>
      <c r="F207" s="30"/>
      <c r="G207" s="30" t="s">
        <v>867</v>
      </c>
      <c r="H207" s="30" t="s">
        <v>868</v>
      </c>
      <c r="I207" s="15" t="s">
        <v>20</v>
      </c>
      <c r="J207" s="30">
        <v>224001.0</v>
      </c>
      <c r="K207" s="32">
        <v>9.41540433E8</v>
      </c>
      <c r="L207" s="30"/>
      <c r="M207" s="30"/>
      <c r="N207" s="4"/>
      <c r="O207" s="4"/>
      <c r="P207" s="4"/>
      <c r="Q207" s="4"/>
      <c r="R207" s="4"/>
      <c r="S207" s="4"/>
      <c r="T207" s="4"/>
    </row>
    <row r="208">
      <c r="A208" s="13">
        <v>205.0</v>
      </c>
      <c r="B208" s="28" t="s">
        <v>869</v>
      </c>
      <c r="C208" s="29" t="s">
        <v>3</v>
      </c>
      <c r="D208" s="31" t="s">
        <v>870</v>
      </c>
      <c r="E208" s="30" t="s">
        <v>871</v>
      </c>
      <c r="F208" s="30"/>
      <c r="G208" s="30" t="s">
        <v>872</v>
      </c>
      <c r="H208" s="30" t="s">
        <v>134</v>
      </c>
      <c r="I208" s="15" t="s">
        <v>135</v>
      </c>
      <c r="J208" s="30">
        <v>248001.0</v>
      </c>
      <c r="K208" s="32"/>
      <c r="L208" s="30"/>
      <c r="M208" s="30"/>
      <c r="N208" s="4"/>
      <c r="O208" s="4"/>
      <c r="P208" s="4"/>
      <c r="Q208" s="4"/>
      <c r="R208" s="4"/>
      <c r="S208" s="4"/>
      <c r="T208" s="4"/>
    </row>
    <row r="209">
      <c r="A209" s="13">
        <v>206.0</v>
      </c>
      <c r="B209" s="28" t="s">
        <v>873</v>
      </c>
      <c r="C209" s="29" t="s">
        <v>3</v>
      </c>
      <c r="D209" s="31" t="s">
        <v>874</v>
      </c>
      <c r="E209" s="30" t="s">
        <v>875</v>
      </c>
      <c r="F209" s="30"/>
      <c r="G209" s="30" t="s">
        <v>876</v>
      </c>
      <c r="H209" s="30" t="s">
        <v>290</v>
      </c>
      <c r="I209" s="15" t="s">
        <v>290</v>
      </c>
      <c r="J209" s="30">
        <v>110007.0</v>
      </c>
      <c r="K209" s="32"/>
      <c r="L209" s="30"/>
      <c r="M209" s="30"/>
      <c r="N209" s="4"/>
      <c r="O209" s="4"/>
      <c r="P209" s="4"/>
      <c r="Q209" s="4"/>
      <c r="R209" s="4"/>
      <c r="S209" s="4"/>
      <c r="T209" s="4"/>
    </row>
    <row r="210" ht="45.0" customHeight="1">
      <c r="A210" s="13">
        <v>207.0</v>
      </c>
      <c r="B210" s="28" t="s">
        <v>877</v>
      </c>
      <c r="C210" s="29" t="s">
        <v>3</v>
      </c>
      <c r="D210" s="31" t="s">
        <v>878</v>
      </c>
      <c r="E210" s="30" t="s">
        <v>879</v>
      </c>
      <c r="F210" s="30"/>
      <c r="G210" s="30" t="s">
        <v>880</v>
      </c>
      <c r="H210" s="30" t="s">
        <v>344</v>
      </c>
      <c r="I210" s="15" t="s">
        <v>20</v>
      </c>
      <c r="J210" s="30">
        <v>231001.0</v>
      </c>
      <c r="K210" s="32"/>
      <c r="L210" s="30"/>
      <c r="M210" s="30"/>
      <c r="N210" s="4"/>
      <c r="O210" s="4"/>
      <c r="P210" s="4"/>
      <c r="Q210" s="4"/>
      <c r="R210" s="4"/>
      <c r="S210" s="4"/>
      <c r="T210" s="4"/>
    </row>
    <row r="211" ht="30.0" customHeight="1">
      <c r="A211" s="13">
        <v>208.0</v>
      </c>
      <c r="B211" s="28" t="s">
        <v>881</v>
      </c>
      <c r="C211" s="29" t="s">
        <v>3</v>
      </c>
      <c r="D211" s="31" t="s">
        <v>861</v>
      </c>
      <c r="E211" s="30" t="s">
        <v>882</v>
      </c>
      <c r="F211" s="30"/>
      <c r="G211" s="30" t="s">
        <v>883</v>
      </c>
      <c r="H211" s="30" t="s">
        <v>226</v>
      </c>
      <c r="I211" s="15" t="s">
        <v>20</v>
      </c>
      <c r="J211" s="30"/>
      <c r="K211" s="32"/>
      <c r="L211" s="30"/>
      <c r="M211" s="30"/>
      <c r="N211" s="4"/>
      <c r="O211" s="4"/>
      <c r="P211" s="4"/>
      <c r="Q211" s="4"/>
      <c r="R211" s="4"/>
      <c r="S211" s="4"/>
      <c r="T211" s="4"/>
    </row>
    <row r="212" ht="30.0" customHeight="1">
      <c r="A212" s="13">
        <v>209.0</v>
      </c>
      <c r="B212" s="28" t="s">
        <v>884</v>
      </c>
      <c r="C212" s="29" t="s">
        <v>3</v>
      </c>
      <c r="D212" s="31" t="s">
        <v>842</v>
      </c>
      <c r="E212" s="30" t="s">
        <v>885</v>
      </c>
      <c r="F212" s="30"/>
      <c r="G212" s="30" t="s">
        <v>886</v>
      </c>
      <c r="H212" s="30" t="s">
        <v>24</v>
      </c>
      <c r="I212" s="15" t="s">
        <v>20</v>
      </c>
      <c r="J212" s="30">
        <v>273003.0</v>
      </c>
      <c r="K212" s="32">
        <v>9.415357839E9</v>
      </c>
      <c r="L212" s="30"/>
      <c r="M212" s="30"/>
      <c r="N212" s="4"/>
      <c r="O212" s="4"/>
      <c r="P212" s="4"/>
      <c r="Q212" s="4"/>
      <c r="R212" s="4"/>
      <c r="S212" s="4"/>
      <c r="T212" s="4"/>
    </row>
    <row r="213" ht="30.0" customHeight="1">
      <c r="A213" s="13">
        <v>210.0</v>
      </c>
      <c r="B213" s="28" t="s">
        <v>887</v>
      </c>
      <c r="C213" s="29" t="s">
        <v>3</v>
      </c>
      <c r="D213" s="31" t="s">
        <v>888</v>
      </c>
      <c r="E213" s="30" t="s">
        <v>889</v>
      </c>
      <c r="F213" s="30"/>
      <c r="G213" s="30" t="s">
        <v>890</v>
      </c>
      <c r="H213" s="30" t="s">
        <v>134</v>
      </c>
      <c r="I213" s="15" t="s">
        <v>135</v>
      </c>
      <c r="J213" s="30"/>
      <c r="K213" s="32"/>
      <c r="L213" s="30"/>
      <c r="M213" s="30"/>
      <c r="N213" s="4"/>
      <c r="O213" s="4"/>
      <c r="P213" s="4"/>
      <c r="Q213" s="4"/>
      <c r="R213" s="4"/>
      <c r="S213" s="4"/>
      <c r="T213" s="4"/>
    </row>
    <row r="214" ht="45.0" customHeight="1">
      <c r="A214" s="13">
        <v>211.0</v>
      </c>
      <c r="B214" s="34" t="s">
        <v>891</v>
      </c>
      <c r="C214" s="35" t="s">
        <v>3</v>
      </c>
      <c r="D214" s="36" t="s">
        <v>892</v>
      </c>
      <c r="E214" s="37" t="s">
        <v>320</v>
      </c>
      <c r="F214" s="37"/>
      <c r="G214" s="37" t="s">
        <v>893</v>
      </c>
      <c r="H214" s="37" t="s">
        <v>45</v>
      </c>
      <c r="I214" s="38" t="s">
        <v>20</v>
      </c>
      <c r="J214" s="37" t="s">
        <v>894</v>
      </c>
      <c r="K214" s="39"/>
      <c r="L214" s="37" t="s">
        <v>895</v>
      </c>
      <c r="M214" s="37"/>
      <c r="N214" s="40"/>
      <c r="O214" s="4"/>
      <c r="P214" s="4"/>
      <c r="Q214" s="4"/>
      <c r="R214" s="4"/>
      <c r="S214" s="4"/>
      <c r="T214" s="4"/>
    </row>
    <row r="215" ht="30.0" customHeight="1">
      <c r="A215" s="13">
        <v>212.0</v>
      </c>
      <c r="B215" s="28" t="s">
        <v>896</v>
      </c>
      <c r="C215" s="29" t="s">
        <v>3</v>
      </c>
      <c r="D215" s="31" t="s">
        <v>897</v>
      </c>
      <c r="E215" s="30" t="s">
        <v>898</v>
      </c>
      <c r="F215" s="30"/>
      <c r="G215" s="30" t="s">
        <v>899</v>
      </c>
      <c r="H215" s="30" t="s">
        <v>62</v>
      </c>
      <c r="I215" s="15" t="s">
        <v>20</v>
      </c>
      <c r="J215" s="30"/>
      <c r="K215" s="32">
        <v>9.412606888E9</v>
      </c>
      <c r="L215" s="30"/>
      <c r="M215" s="30"/>
      <c r="N215" s="4"/>
      <c r="O215" s="4"/>
      <c r="P215" s="4"/>
      <c r="Q215" s="4"/>
      <c r="R215" s="4"/>
      <c r="S215" s="4"/>
      <c r="T215" s="4"/>
    </row>
    <row r="216" ht="30.0" customHeight="1">
      <c r="A216" s="13">
        <v>213.0</v>
      </c>
      <c r="B216" s="28" t="s">
        <v>900</v>
      </c>
      <c r="C216" s="29" t="s">
        <v>3</v>
      </c>
      <c r="D216" s="31" t="s">
        <v>834</v>
      </c>
      <c r="E216" s="30" t="s">
        <v>901</v>
      </c>
      <c r="F216" s="30"/>
      <c r="G216" s="30" t="s">
        <v>902</v>
      </c>
      <c r="H216" s="30" t="s">
        <v>39</v>
      </c>
      <c r="I216" s="15" t="s">
        <v>20</v>
      </c>
      <c r="J216" s="30">
        <v>208002.0</v>
      </c>
      <c r="K216" s="32">
        <v>9.838006165E9</v>
      </c>
      <c r="L216" s="30" t="s">
        <v>903</v>
      </c>
      <c r="M216" s="30"/>
      <c r="N216" s="4"/>
      <c r="O216" s="4"/>
      <c r="P216" s="4"/>
      <c r="Q216" s="4"/>
      <c r="R216" s="4"/>
      <c r="S216" s="4"/>
      <c r="T216" s="4"/>
    </row>
    <row r="217" ht="30.0" customHeight="1">
      <c r="A217" s="13">
        <v>214.0</v>
      </c>
      <c r="B217" s="28" t="s">
        <v>904</v>
      </c>
      <c r="C217" s="29" t="s">
        <v>3</v>
      </c>
      <c r="D217" s="31" t="s">
        <v>905</v>
      </c>
      <c r="E217" s="30" t="s">
        <v>906</v>
      </c>
      <c r="F217" s="30"/>
      <c r="G217" s="30" t="s">
        <v>907</v>
      </c>
      <c r="H217" s="30" t="s">
        <v>39</v>
      </c>
      <c r="I217" s="15" t="s">
        <v>20</v>
      </c>
      <c r="J217" s="30"/>
      <c r="K217" s="32">
        <v>9.305579399E9</v>
      </c>
      <c r="L217" s="30"/>
      <c r="M217" s="30"/>
      <c r="N217" s="4"/>
      <c r="O217" s="4"/>
      <c r="P217" s="4"/>
      <c r="Q217" s="4"/>
      <c r="R217" s="4"/>
      <c r="S217" s="4"/>
      <c r="T217" s="4"/>
    </row>
    <row r="218" ht="45.0" customHeight="1">
      <c r="A218" s="13">
        <v>215.0</v>
      </c>
      <c r="B218" s="28" t="s">
        <v>908</v>
      </c>
      <c r="C218" s="29" t="s">
        <v>3</v>
      </c>
      <c r="D218" s="31" t="s">
        <v>909</v>
      </c>
      <c r="E218" s="30" t="s">
        <v>328</v>
      </c>
      <c r="F218" s="30"/>
      <c r="G218" s="30" t="s">
        <v>910</v>
      </c>
      <c r="H218" s="30" t="s">
        <v>39</v>
      </c>
      <c r="I218" s="15" t="s">
        <v>20</v>
      </c>
      <c r="J218" s="30">
        <v>208024.0</v>
      </c>
      <c r="K218" s="32">
        <v>9.889904101E9</v>
      </c>
      <c r="L218" s="30">
        <v>2583314.0</v>
      </c>
      <c r="M218" s="33" t="str">
        <f>HYPERLINK("mailto:dixitabhishek14@gmail.com","dixitabhishek14@gmail.com")</f>
        <v>dixitabhishek14@gmail.com</v>
      </c>
      <c r="N218" s="4"/>
      <c r="O218" s="4"/>
      <c r="P218" s="4"/>
      <c r="Q218" s="4"/>
      <c r="R218" s="4"/>
      <c r="S218" s="4"/>
      <c r="T218" s="4"/>
    </row>
    <row r="219">
      <c r="A219" s="13">
        <v>216.0</v>
      </c>
      <c r="B219" s="28" t="s">
        <v>911</v>
      </c>
      <c r="C219" s="29" t="s">
        <v>3</v>
      </c>
      <c r="D219" s="31" t="s">
        <v>912</v>
      </c>
      <c r="E219" s="30" t="s">
        <v>913</v>
      </c>
      <c r="F219" s="30"/>
      <c r="G219" s="30" t="s">
        <v>914</v>
      </c>
      <c r="H219" s="30" t="s">
        <v>915</v>
      </c>
      <c r="I219" s="15" t="s">
        <v>491</v>
      </c>
      <c r="J219" s="30"/>
      <c r="K219" s="32">
        <v>7.351908766E9</v>
      </c>
      <c r="L219" s="30"/>
      <c r="M219" s="33"/>
      <c r="N219" s="4"/>
      <c r="O219" s="4"/>
      <c r="P219" s="4"/>
      <c r="Q219" s="4"/>
      <c r="R219" s="4"/>
      <c r="S219" s="4"/>
      <c r="T219" s="4"/>
    </row>
    <row r="220" ht="30.0" customHeight="1">
      <c r="A220" s="13">
        <v>217.0</v>
      </c>
      <c r="B220" s="28" t="s">
        <v>916</v>
      </c>
      <c r="C220" s="29" t="s">
        <v>3</v>
      </c>
      <c r="D220" s="31" t="s">
        <v>917</v>
      </c>
      <c r="E220" s="30" t="s">
        <v>918</v>
      </c>
      <c r="F220" s="30"/>
      <c r="G220" s="30" t="s">
        <v>919</v>
      </c>
      <c r="H220" s="30" t="s">
        <v>34</v>
      </c>
      <c r="I220" s="15" t="s">
        <v>20</v>
      </c>
      <c r="J220" s="30"/>
      <c r="K220" s="32" t="s">
        <v>920</v>
      </c>
      <c r="L220" s="30"/>
      <c r="M220" s="33" t="str">
        <f>HYPERLINK("mailto:drelhence@gmail.com","drelhence@gmail.com")</f>
        <v>drelhence@gmail.com</v>
      </c>
      <c r="N220" s="4"/>
      <c r="O220" s="4"/>
      <c r="P220" s="4"/>
      <c r="Q220" s="4"/>
      <c r="R220" s="4"/>
      <c r="S220" s="4"/>
      <c r="T220" s="4"/>
    </row>
    <row r="221" ht="60.0" customHeight="1">
      <c r="A221" s="13">
        <v>218.0</v>
      </c>
      <c r="B221" s="28" t="s">
        <v>921</v>
      </c>
      <c r="C221" s="29" t="s">
        <v>3</v>
      </c>
      <c r="D221" s="31" t="s">
        <v>922</v>
      </c>
      <c r="E221" s="30" t="s">
        <v>923</v>
      </c>
      <c r="F221" s="30" t="s">
        <v>924</v>
      </c>
      <c r="G221" s="30" t="s">
        <v>925</v>
      </c>
      <c r="H221" s="30" t="s">
        <v>39</v>
      </c>
      <c r="I221" s="15" t="s">
        <v>20</v>
      </c>
      <c r="J221" s="30"/>
      <c r="K221" s="32">
        <v>9.412174121E9</v>
      </c>
      <c r="L221" s="30"/>
      <c r="M221" s="33" t="str">
        <f>HYPERLINK("mailto:drfaisalzubair@gmail.com","drfaisalzubair@gmail.com")</f>
        <v>drfaisalzubair@gmail.com</v>
      </c>
      <c r="N221" s="4"/>
      <c r="O221" s="4"/>
      <c r="P221" s="4"/>
      <c r="Q221" s="4"/>
      <c r="R221" s="4"/>
      <c r="S221" s="4"/>
      <c r="T221" s="4"/>
    </row>
    <row r="222">
      <c r="A222" s="13">
        <v>219.0</v>
      </c>
      <c r="B222" s="28" t="s">
        <v>926</v>
      </c>
      <c r="C222" s="29" t="s">
        <v>3</v>
      </c>
      <c r="D222" s="31" t="s">
        <v>927</v>
      </c>
      <c r="E222" s="30" t="s">
        <v>148</v>
      </c>
      <c r="F222" s="30"/>
      <c r="G222" s="30" t="s">
        <v>928</v>
      </c>
      <c r="H222" s="30" t="s">
        <v>29</v>
      </c>
      <c r="I222" s="15" t="s">
        <v>20</v>
      </c>
      <c r="J222" s="30">
        <v>282002.0</v>
      </c>
      <c r="K222" s="32"/>
      <c r="L222" s="30" t="s">
        <v>929</v>
      </c>
      <c r="M222" s="30"/>
      <c r="N222" s="4"/>
      <c r="O222" s="4"/>
      <c r="P222" s="4"/>
      <c r="Q222" s="4"/>
      <c r="R222" s="4"/>
      <c r="S222" s="4"/>
      <c r="T222" s="4"/>
    </row>
    <row r="223">
      <c r="A223" s="13">
        <v>220.0</v>
      </c>
      <c r="B223" s="28" t="s">
        <v>930</v>
      </c>
      <c r="C223" s="29" t="s">
        <v>3</v>
      </c>
      <c r="D223" s="31" t="s">
        <v>927</v>
      </c>
      <c r="E223" s="30" t="s">
        <v>931</v>
      </c>
      <c r="F223" s="30"/>
      <c r="G223" s="30" t="s">
        <v>555</v>
      </c>
      <c r="H223" s="30" t="s">
        <v>34</v>
      </c>
      <c r="I223" s="15" t="s">
        <v>20</v>
      </c>
      <c r="J223" s="30"/>
      <c r="K223" s="32"/>
      <c r="L223" s="30" t="s">
        <v>932</v>
      </c>
      <c r="M223" s="30"/>
      <c r="N223" s="4"/>
      <c r="O223" s="4"/>
      <c r="P223" s="4"/>
      <c r="Q223" s="4"/>
      <c r="R223" s="4"/>
      <c r="S223" s="4"/>
      <c r="T223" s="4"/>
    </row>
    <row r="224">
      <c r="A224" s="13">
        <v>221.0</v>
      </c>
      <c r="B224" s="28" t="s">
        <v>933</v>
      </c>
      <c r="C224" s="29" t="s">
        <v>3</v>
      </c>
      <c r="D224" s="31" t="s">
        <v>927</v>
      </c>
      <c r="E224" s="30" t="s">
        <v>54</v>
      </c>
      <c r="F224" s="30"/>
      <c r="G224" s="30" t="s">
        <v>934</v>
      </c>
      <c r="H224" s="30" t="s">
        <v>29</v>
      </c>
      <c r="I224" s="15" t="s">
        <v>20</v>
      </c>
      <c r="J224" s="30"/>
      <c r="K224" s="32">
        <v>9.412258137E9</v>
      </c>
      <c r="L224" s="30"/>
      <c r="M224" s="30"/>
      <c r="N224" s="4"/>
      <c r="O224" s="4"/>
      <c r="P224" s="4"/>
      <c r="Q224" s="4"/>
      <c r="R224" s="4"/>
      <c r="S224" s="4"/>
      <c r="T224" s="4"/>
    </row>
    <row r="225" ht="30.0" customHeight="1">
      <c r="A225" s="13">
        <v>222.0</v>
      </c>
      <c r="B225" s="28" t="s">
        <v>935</v>
      </c>
      <c r="C225" s="29" t="s">
        <v>3</v>
      </c>
      <c r="D225" s="31" t="s">
        <v>936</v>
      </c>
      <c r="E225" s="30" t="s">
        <v>363</v>
      </c>
      <c r="F225" s="30"/>
      <c r="G225" s="30" t="s">
        <v>859</v>
      </c>
      <c r="H225" s="30" t="s">
        <v>24</v>
      </c>
      <c r="I225" s="15" t="s">
        <v>20</v>
      </c>
      <c r="J225" s="30"/>
      <c r="K225" s="32">
        <v>9.336413796E9</v>
      </c>
      <c r="L225" s="30"/>
      <c r="M225" s="30"/>
      <c r="N225" s="4"/>
      <c r="O225" s="4"/>
      <c r="P225" s="4"/>
      <c r="Q225" s="4"/>
      <c r="R225" s="4"/>
      <c r="S225" s="4"/>
      <c r="T225" s="4"/>
    </row>
    <row r="226" ht="30.0" customHeight="1">
      <c r="A226" s="13">
        <v>223.0</v>
      </c>
      <c r="B226" s="28" t="s">
        <v>937</v>
      </c>
      <c r="C226" s="29" t="s">
        <v>3</v>
      </c>
      <c r="D226" s="31" t="s">
        <v>938</v>
      </c>
      <c r="E226" s="30" t="s">
        <v>752</v>
      </c>
      <c r="F226" s="30"/>
      <c r="G226" s="30" t="s">
        <v>939</v>
      </c>
      <c r="H226" s="30" t="s">
        <v>607</v>
      </c>
      <c r="I226" s="15" t="s">
        <v>20</v>
      </c>
      <c r="J226" s="30">
        <v>244001.0</v>
      </c>
      <c r="K226" s="32"/>
      <c r="L226" s="30"/>
      <c r="M226" s="30"/>
      <c r="N226" s="4"/>
      <c r="O226" s="4"/>
      <c r="P226" s="4"/>
      <c r="Q226" s="4"/>
      <c r="R226" s="4"/>
      <c r="S226" s="4"/>
      <c r="T226" s="4"/>
    </row>
    <row r="227" ht="30.0" customHeight="1">
      <c r="A227" s="13">
        <v>224.0</v>
      </c>
      <c r="B227" s="28" t="s">
        <v>940</v>
      </c>
      <c r="C227" s="29" t="s">
        <v>3</v>
      </c>
      <c r="D227" s="31" t="s">
        <v>941</v>
      </c>
      <c r="E227" s="30" t="s">
        <v>942</v>
      </c>
      <c r="F227" s="30"/>
      <c r="G227" s="30" t="s">
        <v>943</v>
      </c>
      <c r="H227" s="30" t="s">
        <v>302</v>
      </c>
      <c r="I227" s="15" t="s">
        <v>20</v>
      </c>
      <c r="J227" s="30"/>
      <c r="K227" s="32">
        <v>9.457380177E9</v>
      </c>
      <c r="L227" s="30"/>
      <c r="M227" s="33" t="str">
        <f>HYPERLINK("mailto:drbsgoel@yahoo.com","drbsgoel@yahoo.com")</f>
        <v>drbsgoel@yahoo.com</v>
      </c>
      <c r="N227" s="4"/>
      <c r="O227" s="4"/>
      <c r="P227" s="4"/>
      <c r="Q227" s="4"/>
      <c r="R227" s="4"/>
      <c r="S227" s="4"/>
      <c r="T227" s="4"/>
    </row>
    <row r="228" ht="30.0" customHeight="1">
      <c r="A228" s="13">
        <v>225.0</v>
      </c>
      <c r="B228" s="28" t="s">
        <v>944</v>
      </c>
      <c r="C228" s="29" t="s">
        <v>3</v>
      </c>
      <c r="D228" s="31" t="s">
        <v>945</v>
      </c>
      <c r="E228" s="30" t="s">
        <v>946</v>
      </c>
      <c r="F228" s="30"/>
      <c r="G228" s="30" t="s">
        <v>947</v>
      </c>
      <c r="H228" s="30" t="s">
        <v>56</v>
      </c>
      <c r="I228" s="15" t="s">
        <v>20</v>
      </c>
      <c r="J228" s="30"/>
      <c r="K228" s="32">
        <v>9.837205123E9</v>
      </c>
      <c r="L228" s="30"/>
      <c r="M228" s="33" t="str">
        <f>HYPERLINK("mailto:rgogi@hotmail.com","rgogi@hotmail.com")</f>
        <v>rgogi@hotmail.com</v>
      </c>
      <c r="N228" s="4"/>
      <c r="O228" s="4"/>
      <c r="P228" s="4"/>
      <c r="Q228" s="4"/>
      <c r="R228" s="4"/>
      <c r="S228" s="4"/>
      <c r="T228" s="4"/>
    </row>
    <row r="229">
      <c r="A229" s="13">
        <v>226.0</v>
      </c>
      <c r="B229" s="28" t="s">
        <v>948</v>
      </c>
      <c r="C229" s="29" t="s">
        <v>3</v>
      </c>
      <c r="D229" s="31" t="s">
        <v>949</v>
      </c>
      <c r="E229" s="30" t="s">
        <v>950</v>
      </c>
      <c r="F229" s="30"/>
      <c r="G229" s="30" t="s">
        <v>951</v>
      </c>
      <c r="H229" s="30" t="s">
        <v>952</v>
      </c>
      <c r="I229" s="15" t="s">
        <v>20</v>
      </c>
      <c r="J229" s="30"/>
      <c r="K229" s="32"/>
      <c r="L229" s="30"/>
      <c r="M229" s="30"/>
      <c r="N229" s="4"/>
      <c r="O229" s="4"/>
      <c r="P229" s="4"/>
      <c r="Q229" s="4"/>
      <c r="R229" s="4"/>
      <c r="S229" s="4"/>
      <c r="T229" s="4"/>
    </row>
    <row r="230">
      <c r="A230" s="13">
        <v>227.0</v>
      </c>
      <c r="B230" s="28" t="s">
        <v>953</v>
      </c>
      <c r="C230" s="29" t="s">
        <v>3</v>
      </c>
      <c r="D230" s="31" t="s">
        <v>954</v>
      </c>
      <c r="E230" s="30" t="s">
        <v>955</v>
      </c>
      <c r="F230" s="30"/>
      <c r="G230" s="30" t="s">
        <v>956</v>
      </c>
      <c r="H230" s="30" t="s">
        <v>34</v>
      </c>
      <c r="I230" s="15" t="s">
        <v>20</v>
      </c>
      <c r="J230" s="30"/>
      <c r="K230" s="32"/>
      <c r="L230" s="30" t="s">
        <v>957</v>
      </c>
      <c r="M230" s="30"/>
      <c r="N230" s="4"/>
      <c r="O230" s="4"/>
      <c r="P230" s="4"/>
      <c r="Q230" s="4"/>
      <c r="R230" s="4"/>
      <c r="S230" s="4"/>
      <c r="T230" s="4"/>
    </row>
    <row r="231">
      <c r="A231" s="13">
        <v>228.0</v>
      </c>
      <c r="B231" s="28" t="s">
        <v>958</v>
      </c>
      <c r="C231" s="29" t="s">
        <v>3</v>
      </c>
      <c r="D231" s="31" t="s">
        <v>954</v>
      </c>
      <c r="E231" s="30" t="s">
        <v>959</v>
      </c>
      <c r="F231" s="30"/>
      <c r="G231" s="27" t="s">
        <v>555</v>
      </c>
      <c r="H231" s="30"/>
      <c r="I231" s="15"/>
      <c r="J231" s="30"/>
      <c r="K231" s="32"/>
      <c r="L231" s="30"/>
      <c r="M231" s="30"/>
      <c r="N231" s="4"/>
      <c r="O231" s="4"/>
      <c r="P231" s="4"/>
      <c r="Q231" s="4"/>
      <c r="R231" s="4"/>
      <c r="S231" s="4"/>
      <c r="T231" s="4"/>
    </row>
    <row r="232">
      <c r="A232" s="13">
        <v>229.0</v>
      </c>
      <c r="B232" s="28" t="s">
        <v>960</v>
      </c>
      <c r="C232" s="29" t="s">
        <v>3</v>
      </c>
      <c r="D232" s="31" t="s">
        <v>287</v>
      </c>
      <c r="E232" s="30" t="s">
        <v>961</v>
      </c>
      <c r="F232" s="30"/>
      <c r="G232" s="30" t="s">
        <v>962</v>
      </c>
      <c r="H232" s="30" t="s">
        <v>56</v>
      </c>
      <c r="I232" s="15" t="s">
        <v>20</v>
      </c>
      <c r="J232" s="30">
        <v>202001.0</v>
      </c>
      <c r="K232" s="32"/>
      <c r="L232" s="30"/>
      <c r="M232" s="30"/>
      <c r="N232" s="4"/>
      <c r="O232" s="4"/>
      <c r="P232" s="4"/>
      <c r="Q232" s="4"/>
      <c r="R232" s="4"/>
      <c r="S232" s="4"/>
      <c r="T232" s="4"/>
    </row>
    <row r="233">
      <c r="A233" s="13">
        <v>230.0</v>
      </c>
      <c r="B233" s="28" t="s">
        <v>963</v>
      </c>
      <c r="C233" s="29" t="s">
        <v>3</v>
      </c>
      <c r="D233" s="31" t="s">
        <v>287</v>
      </c>
      <c r="E233" s="30" t="s">
        <v>964</v>
      </c>
      <c r="F233" s="30"/>
      <c r="G233" s="30" t="s">
        <v>965</v>
      </c>
      <c r="H233" s="30" t="s">
        <v>56</v>
      </c>
      <c r="I233" s="15" t="s">
        <v>20</v>
      </c>
      <c r="J233" s="30"/>
      <c r="K233" s="32"/>
      <c r="L233" s="30"/>
      <c r="M233" s="30"/>
      <c r="N233" s="4"/>
      <c r="O233" s="4"/>
      <c r="P233" s="4"/>
      <c r="Q233" s="4"/>
      <c r="R233" s="4"/>
      <c r="S233" s="4"/>
      <c r="T233" s="4"/>
    </row>
    <row r="234">
      <c r="A234" s="13">
        <v>231.0</v>
      </c>
      <c r="B234" s="28" t="s">
        <v>966</v>
      </c>
      <c r="C234" s="29" t="s">
        <v>3</v>
      </c>
      <c r="D234" s="31" t="s">
        <v>287</v>
      </c>
      <c r="E234" s="30" t="s">
        <v>127</v>
      </c>
      <c r="F234" s="30" t="s">
        <v>967</v>
      </c>
      <c r="G234" s="30"/>
      <c r="H234" s="30"/>
      <c r="I234" s="15"/>
      <c r="J234" s="30"/>
      <c r="K234" s="32"/>
      <c r="L234" s="30"/>
      <c r="M234" s="30"/>
      <c r="N234" s="4"/>
      <c r="O234" s="4"/>
      <c r="P234" s="4"/>
      <c r="Q234" s="4"/>
      <c r="R234" s="4"/>
      <c r="S234" s="4"/>
      <c r="T234" s="4"/>
    </row>
    <row r="235">
      <c r="A235" s="13">
        <v>232.0</v>
      </c>
      <c r="B235" s="34" t="s">
        <v>968</v>
      </c>
      <c r="C235" s="35" t="s">
        <v>3</v>
      </c>
      <c r="D235" s="36" t="s">
        <v>287</v>
      </c>
      <c r="E235" s="37" t="s">
        <v>37</v>
      </c>
      <c r="F235" s="37"/>
      <c r="G235" s="37" t="s">
        <v>969</v>
      </c>
      <c r="H235" s="37" t="s">
        <v>511</v>
      </c>
      <c r="I235" s="38" t="s">
        <v>20</v>
      </c>
      <c r="J235" s="37"/>
      <c r="K235" s="39"/>
      <c r="L235" s="37"/>
      <c r="M235" s="37"/>
      <c r="N235" s="40"/>
      <c r="O235" s="40"/>
      <c r="P235" s="4"/>
      <c r="Q235" s="4"/>
      <c r="R235" s="4"/>
      <c r="S235" s="4"/>
      <c r="T235" s="4"/>
    </row>
    <row r="236">
      <c r="A236" s="13">
        <v>233.0</v>
      </c>
      <c r="B236" s="28" t="s">
        <v>970</v>
      </c>
      <c r="C236" s="29" t="s">
        <v>3</v>
      </c>
      <c r="D236" s="31" t="s">
        <v>287</v>
      </c>
      <c r="E236" s="30" t="s">
        <v>971</v>
      </c>
      <c r="F236" s="30"/>
      <c r="G236" s="30" t="s">
        <v>972</v>
      </c>
      <c r="H236" s="30" t="s">
        <v>847</v>
      </c>
      <c r="I236" s="15" t="s">
        <v>20</v>
      </c>
      <c r="J236" s="30"/>
      <c r="K236" s="32"/>
      <c r="L236" s="30"/>
      <c r="M236" s="30"/>
      <c r="N236" s="4"/>
      <c r="O236" s="4"/>
      <c r="P236" s="4"/>
      <c r="Q236" s="4"/>
      <c r="R236" s="4"/>
      <c r="S236" s="4"/>
      <c r="T236" s="4"/>
    </row>
    <row r="237">
      <c r="A237" s="13">
        <v>234.0</v>
      </c>
      <c r="B237" s="28" t="s">
        <v>973</v>
      </c>
      <c r="C237" s="29" t="s">
        <v>3</v>
      </c>
      <c r="D237" s="31" t="s">
        <v>287</v>
      </c>
      <c r="E237" s="30" t="s">
        <v>974</v>
      </c>
      <c r="F237" s="30"/>
      <c r="G237" s="30" t="s">
        <v>975</v>
      </c>
      <c r="H237" s="30" t="s">
        <v>201</v>
      </c>
      <c r="I237" s="15" t="s">
        <v>20</v>
      </c>
      <c r="J237" s="30"/>
      <c r="K237" s="32">
        <v>9.839245336E9</v>
      </c>
      <c r="L237" s="30"/>
      <c r="M237" s="30"/>
      <c r="N237" s="4"/>
      <c r="O237" s="4"/>
      <c r="P237" s="4"/>
      <c r="Q237" s="4"/>
      <c r="R237" s="4"/>
      <c r="S237" s="4"/>
      <c r="T237" s="4"/>
    </row>
    <row r="238" ht="30.0" customHeight="1">
      <c r="A238" s="13">
        <v>235.0</v>
      </c>
      <c r="B238" s="28" t="s">
        <v>976</v>
      </c>
      <c r="C238" s="29" t="s">
        <v>3</v>
      </c>
      <c r="D238" s="31" t="s">
        <v>954</v>
      </c>
      <c r="E238" s="30" t="s">
        <v>977</v>
      </c>
      <c r="F238" s="30"/>
      <c r="G238" s="30" t="s">
        <v>978</v>
      </c>
      <c r="H238" s="30" t="s">
        <v>174</v>
      </c>
      <c r="I238" s="15" t="s">
        <v>20</v>
      </c>
      <c r="J238" s="30"/>
      <c r="K238" s="32">
        <v>9.89732095E9</v>
      </c>
      <c r="L238" s="30">
        <v>2567259.0</v>
      </c>
      <c r="M238" s="30"/>
      <c r="N238" s="4"/>
      <c r="O238" s="4"/>
      <c r="P238" s="4"/>
      <c r="Q238" s="4"/>
      <c r="R238" s="4"/>
      <c r="S238" s="4"/>
      <c r="T238" s="4"/>
    </row>
    <row r="239">
      <c r="A239" s="13">
        <v>236.0</v>
      </c>
      <c r="B239" s="34" t="s">
        <v>979</v>
      </c>
      <c r="C239" s="35" t="s">
        <v>3</v>
      </c>
      <c r="D239" s="36" t="s">
        <v>287</v>
      </c>
      <c r="E239" s="37" t="s">
        <v>980</v>
      </c>
      <c r="F239" s="37"/>
      <c r="G239" s="37" t="s">
        <v>981</v>
      </c>
      <c r="H239" s="37" t="s">
        <v>289</v>
      </c>
      <c r="I239" s="38" t="s">
        <v>290</v>
      </c>
      <c r="J239" s="37">
        <v>110030.0</v>
      </c>
      <c r="K239" s="39"/>
      <c r="L239" s="37"/>
      <c r="M239" s="37"/>
      <c r="N239" s="40"/>
      <c r="O239" s="4"/>
      <c r="P239" s="4"/>
      <c r="Q239" s="4"/>
      <c r="R239" s="4"/>
      <c r="S239" s="4"/>
      <c r="T239" s="4"/>
    </row>
    <row r="240" ht="30.0" customHeight="1">
      <c r="A240" s="13">
        <v>237.0</v>
      </c>
      <c r="B240" s="28" t="s">
        <v>982</v>
      </c>
      <c r="C240" s="29" t="s">
        <v>3</v>
      </c>
      <c r="D240" s="31" t="s">
        <v>954</v>
      </c>
      <c r="E240" s="30" t="s">
        <v>831</v>
      </c>
      <c r="F240" s="30"/>
      <c r="G240" s="30" t="s">
        <v>983</v>
      </c>
      <c r="H240" s="30" t="s">
        <v>19</v>
      </c>
      <c r="I240" s="15" t="s">
        <v>20</v>
      </c>
      <c r="J240" s="30">
        <v>250002.0</v>
      </c>
      <c r="K240" s="32">
        <v>9.897237102E9</v>
      </c>
      <c r="L240" s="30"/>
      <c r="M240" s="30"/>
      <c r="N240" s="4"/>
      <c r="O240" s="4"/>
      <c r="P240" s="4"/>
      <c r="Q240" s="4"/>
      <c r="R240" s="4"/>
      <c r="S240" s="4"/>
      <c r="T240" s="4"/>
    </row>
    <row r="241" ht="30.0" customHeight="1">
      <c r="A241" s="13">
        <v>238.0</v>
      </c>
      <c r="B241" s="28" t="s">
        <v>984</v>
      </c>
      <c r="C241" s="29" t="s">
        <v>3</v>
      </c>
      <c r="D241" s="31" t="s">
        <v>287</v>
      </c>
      <c r="E241" s="30" t="s">
        <v>974</v>
      </c>
      <c r="F241" s="30"/>
      <c r="G241" s="30" t="s">
        <v>985</v>
      </c>
      <c r="H241" s="30" t="s">
        <v>34</v>
      </c>
      <c r="I241" s="15" t="s">
        <v>20</v>
      </c>
      <c r="J241" s="30"/>
      <c r="K241" s="32"/>
      <c r="L241" s="30"/>
      <c r="M241" s="30"/>
      <c r="N241" s="4"/>
      <c r="O241" s="4"/>
      <c r="P241" s="4"/>
      <c r="Q241" s="4"/>
      <c r="R241" s="4"/>
      <c r="S241" s="4"/>
      <c r="T241" s="4"/>
    </row>
    <row r="242">
      <c r="A242" s="13">
        <v>239.0</v>
      </c>
      <c r="B242" s="34" t="s">
        <v>986</v>
      </c>
      <c r="C242" s="35" t="s">
        <v>3</v>
      </c>
      <c r="D242" s="36" t="s">
        <v>987</v>
      </c>
      <c r="E242" s="37" t="s">
        <v>875</v>
      </c>
      <c r="F242" s="37"/>
      <c r="G242" s="37" t="s">
        <v>988</v>
      </c>
      <c r="H242" s="37" t="s">
        <v>289</v>
      </c>
      <c r="I242" s="38" t="s">
        <v>290</v>
      </c>
      <c r="J242" s="37">
        <v>110065.0</v>
      </c>
      <c r="K242" s="39"/>
      <c r="L242" s="37"/>
      <c r="M242" s="30"/>
      <c r="N242" s="4"/>
      <c r="O242" s="4"/>
      <c r="P242" s="4"/>
      <c r="Q242" s="4"/>
      <c r="R242" s="4"/>
      <c r="S242" s="4"/>
      <c r="T242" s="4"/>
    </row>
    <row r="243">
      <c r="A243" s="13">
        <v>240.0</v>
      </c>
      <c r="B243" s="28" t="s">
        <v>989</v>
      </c>
      <c r="C243" s="29" t="s">
        <v>3</v>
      </c>
      <c r="D243" s="31" t="s">
        <v>990</v>
      </c>
      <c r="E243" s="30" t="s">
        <v>991</v>
      </c>
      <c r="F243" s="30"/>
      <c r="G243" s="30" t="s">
        <v>992</v>
      </c>
      <c r="H243" s="30" t="s">
        <v>134</v>
      </c>
      <c r="I243" s="15" t="s">
        <v>135</v>
      </c>
      <c r="J243" s="30"/>
      <c r="K243" s="32"/>
      <c r="L243" s="30"/>
      <c r="M243" s="30"/>
      <c r="N243" s="4"/>
      <c r="O243" s="4"/>
      <c r="P243" s="4"/>
      <c r="Q243" s="4"/>
      <c r="R243" s="4"/>
      <c r="S243" s="4"/>
      <c r="T243" s="4"/>
    </row>
    <row r="244" ht="30.0" customHeight="1">
      <c r="A244" s="13">
        <v>241.0</v>
      </c>
      <c r="B244" s="28" t="s">
        <v>993</v>
      </c>
      <c r="C244" s="29" t="s">
        <v>3</v>
      </c>
      <c r="D244" s="31" t="s">
        <v>803</v>
      </c>
      <c r="E244" s="30" t="s">
        <v>994</v>
      </c>
      <c r="F244" s="30"/>
      <c r="G244" s="30" t="s">
        <v>995</v>
      </c>
      <c r="H244" s="30" t="s">
        <v>34</v>
      </c>
      <c r="I244" s="15" t="s">
        <v>20</v>
      </c>
      <c r="J244" s="30"/>
      <c r="K244" s="32"/>
      <c r="L244" s="30" t="s">
        <v>996</v>
      </c>
      <c r="M244" s="33" t="str">
        <f>HYPERLINK("mailto:drvkgarg_2009@rediffmail.com","drvkgarg_2009@rediffmail.com")</f>
        <v>drvkgarg_2009@rediffmail.com</v>
      </c>
      <c r="N244" s="4"/>
      <c r="O244" s="4"/>
      <c r="P244" s="4"/>
      <c r="Q244" s="4"/>
      <c r="R244" s="4"/>
      <c r="S244" s="4"/>
      <c r="T244" s="4"/>
    </row>
    <row r="245">
      <c r="A245" s="13">
        <v>242.0</v>
      </c>
      <c r="B245" s="34" t="s">
        <v>997</v>
      </c>
      <c r="C245" s="35" t="s">
        <v>3</v>
      </c>
      <c r="D245" s="36" t="s">
        <v>287</v>
      </c>
      <c r="E245" s="37" t="s">
        <v>998</v>
      </c>
      <c r="F245" s="37"/>
      <c r="G245" s="37" t="s">
        <v>999</v>
      </c>
      <c r="H245" s="37" t="s">
        <v>1000</v>
      </c>
      <c r="I245" s="38" t="s">
        <v>20</v>
      </c>
      <c r="J245" s="37">
        <v>202412.0</v>
      </c>
      <c r="K245" s="39"/>
      <c r="L245" s="37"/>
      <c r="M245" s="30"/>
      <c r="N245" s="4"/>
      <c r="O245" s="4"/>
      <c r="P245" s="4"/>
      <c r="Q245" s="4"/>
      <c r="R245" s="4"/>
      <c r="S245" s="4"/>
      <c r="T245" s="4"/>
    </row>
    <row r="246">
      <c r="A246" s="13">
        <v>243.0</v>
      </c>
      <c r="B246" s="28" t="s">
        <v>1001</v>
      </c>
      <c r="C246" s="29" t="s">
        <v>3</v>
      </c>
      <c r="D246" s="31" t="s">
        <v>990</v>
      </c>
      <c r="E246" s="30" t="s">
        <v>1002</v>
      </c>
      <c r="F246" s="30"/>
      <c r="G246" s="30" t="s">
        <v>1003</v>
      </c>
      <c r="H246" s="30" t="s">
        <v>532</v>
      </c>
      <c r="I246" s="15" t="s">
        <v>20</v>
      </c>
      <c r="J246" s="30">
        <v>284001.0</v>
      </c>
      <c r="K246" s="32"/>
      <c r="L246" s="30"/>
      <c r="M246" s="30"/>
      <c r="N246" s="4"/>
      <c r="O246" s="4"/>
      <c r="P246" s="4"/>
      <c r="Q246" s="4"/>
      <c r="R246" s="4"/>
      <c r="S246" s="4"/>
      <c r="T246" s="4"/>
    </row>
    <row r="247">
      <c r="A247" s="13">
        <v>244.0</v>
      </c>
      <c r="B247" s="28" t="s">
        <v>1004</v>
      </c>
      <c r="C247" s="29" t="s">
        <v>3</v>
      </c>
      <c r="D247" s="31" t="s">
        <v>954</v>
      </c>
      <c r="E247" s="30" t="s">
        <v>1005</v>
      </c>
      <c r="F247" s="30"/>
      <c r="G247" s="30" t="s">
        <v>1006</v>
      </c>
      <c r="H247" s="30" t="s">
        <v>154</v>
      </c>
      <c r="I247" s="15" t="s">
        <v>20</v>
      </c>
      <c r="J247" s="30">
        <v>278001.0</v>
      </c>
      <c r="K247" s="32">
        <v>9.412201639E9</v>
      </c>
      <c r="L247" s="30"/>
      <c r="M247" s="30"/>
      <c r="N247" s="4"/>
      <c r="O247" s="4"/>
      <c r="P247" s="4"/>
      <c r="Q247" s="4"/>
      <c r="R247" s="4"/>
      <c r="S247" s="4"/>
      <c r="T247" s="4"/>
    </row>
    <row r="248" ht="30.0" customHeight="1">
      <c r="A248" s="13">
        <v>245.0</v>
      </c>
      <c r="B248" s="28" t="s">
        <v>1007</v>
      </c>
      <c r="C248" s="29" t="s">
        <v>3</v>
      </c>
      <c r="D248" s="31" t="s">
        <v>1008</v>
      </c>
      <c r="E248" s="30" t="s">
        <v>1009</v>
      </c>
      <c r="F248" s="30"/>
      <c r="G248" s="30" t="s">
        <v>1010</v>
      </c>
      <c r="H248" s="30" t="s">
        <v>1011</v>
      </c>
      <c r="I248" s="15" t="s">
        <v>20</v>
      </c>
      <c r="J248" s="30" t="s">
        <v>1012</v>
      </c>
      <c r="K248" s="32"/>
      <c r="L248" s="30" t="s">
        <v>1013</v>
      </c>
      <c r="M248" s="30"/>
      <c r="N248" s="4"/>
      <c r="O248" s="4"/>
      <c r="P248" s="4"/>
      <c r="Q248" s="4"/>
      <c r="R248" s="4"/>
      <c r="S248" s="4"/>
      <c r="T248" s="4"/>
    </row>
    <row r="249" ht="30.0" customHeight="1">
      <c r="A249" s="13">
        <v>246.0</v>
      </c>
      <c r="B249" s="28" t="s">
        <v>1014</v>
      </c>
      <c r="C249" s="29" t="s">
        <v>3</v>
      </c>
      <c r="D249" s="31" t="s">
        <v>1015</v>
      </c>
      <c r="E249" s="30" t="s">
        <v>1016</v>
      </c>
      <c r="F249" s="30"/>
      <c r="G249" s="30" t="s">
        <v>1010</v>
      </c>
      <c r="H249" s="30" t="s">
        <v>1011</v>
      </c>
      <c r="I249" s="15" t="s">
        <v>20</v>
      </c>
      <c r="J249" s="30" t="s">
        <v>1012</v>
      </c>
      <c r="K249" s="32"/>
      <c r="L249" s="30" t="s">
        <v>1013</v>
      </c>
      <c r="M249" s="30"/>
      <c r="N249" s="4"/>
      <c r="O249" s="4"/>
      <c r="P249" s="4"/>
      <c r="Q249" s="4"/>
      <c r="R249" s="4"/>
      <c r="S249" s="4"/>
      <c r="T249" s="4"/>
    </row>
    <row r="250">
      <c r="A250" s="13">
        <v>247.0</v>
      </c>
      <c r="B250" s="28" t="s">
        <v>1017</v>
      </c>
      <c r="C250" s="29" t="s">
        <v>3</v>
      </c>
      <c r="D250" s="31" t="s">
        <v>287</v>
      </c>
      <c r="E250" s="30" t="s">
        <v>391</v>
      </c>
      <c r="F250" s="30"/>
      <c r="G250" s="30" t="s">
        <v>1018</v>
      </c>
      <c r="H250" s="30" t="s">
        <v>105</v>
      </c>
      <c r="I250" s="15" t="s">
        <v>20</v>
      </c>
      <c r="J250" s="30"/>
      <c r="K250" s="32"/>
      <c r="L250" s="30"/>
      <c r="M250" s="30"/>
      <c r="N250" s="4"/>
      <c r="O250" s="4"/>
      <c r="P250" s="4"/>
      <c r="Q250" s="4"/>
      <c r="R250" s="4"/>
      <c r="S250" s="4"/>
      <c r="T250" s="4"/>
    </row>
    <row r="251">
      <c r="A251" s="13">
        <v>248.0</v>
      </c>
      <c r="B251" s="28" t="s">
        <v>1019</v>
      </c>
      <c r="C251" s="29" t="s">
        <v>3</v>
      </c>
      <c r="D251" s="31" t="s">
        <v>287</v>
      </c>
      <c r="E251" s="30" t="s">
        <v>814</v>
      </c>
      <c r="F251" s="30"/>
      <c r="G251" s="30" t="s">
        <v>1020</v>
      </c>
      <c r="H251" s="30" t="s">
        <v>56</v>
      </c>
      <c r="I251" s="15" t="s">
        <v>20</v>
      </c>
      <c r="J251" s="30"/>
      <c r="K251" s="32"/>
      <c r="L251" s="30"/>
      <c r="M251" s="30"/>
      <c r="N251" s="4"/>
      <c r="O251" s="4"/>
      <c r="P251" s="4"/>
      <c r="Q251" s="4"/>
      <c r="R251" s="4"/>
      <c r="S251" s="4"/>
      <c r="T251" s="4"/>
    </row>
    <row r="252" ht="30.0" customHeight="1">
      <c r="A252" s="13">
        <v>249.0</v>
      </c>
      <c r="B252" s="28" t="s">
        <v>1021</v>
      </c>
      <c r="C252" s="29" t="s">
        <v>3</v>
      </c>
      <c r="D252" s="31" t="s">
        <v>1022</v>
      </c>
      <c r="E252" s="30" t="s">
        <v>1023</v>
      </c>
      <c r="F252" s="30"/>
      <c r="G252" s="30" t="s">
        <v>1024</v>
      </c>
      <c r="H252" s="30" t="s">
        <v>45</v>
      </c>
      <c r="I252" s="15" t="s">
        <v>20</v>
      </c>
      <c r="J252" s="30" t="s">
        <v>1025</v>
      </c>
      <c r="K252" s="32" t="s">
        <v>1026</v>
      </c>
      <c r="L252" s="30"/>
      <c r="M252" s="30"/>
      <c r="N252" s="4"/>
      <c r="O252" s="4"/>
      <c r="P252" s="4"/>
      <c r="Q252" s="4"/>
      <c r="R252" s="4"/>
      <c r="S252" s="4"/>
      <c r="T252" s="4"/>
    </row>
    <row r="253" ht="30.0" customHeight="1">
      <c r="A253" s="13">
        <v>250.0</v>
      </c>
      <c r="B253" s="28" t="s">
        <v>1027</v>
      </c>
      <c r="C253" s="29" t="s">
        <v>3</v>
      </c>
      <c r="D253" s="31" t="s">
        <v>287</v>
      </c>
      <c r="E253" s="30" t="s">
        <v>1028</v>
      </c>
      <c r="F253" s="30"/>
      <c r="G253" s="30" t="s">
        <v>1029</v>
      </c>
      <c r="H253" s="30" t="s">
        <v>511</v>
      </c>
      <c r="I253" s="15" t="s">
        <v>20</v>
      </c>
      <c r="J253" s="30"/>
      <c r="K253" s="32"/>
      <c r="L253" s="30"/>
      <c r="M253" s="30"/>
      <c r="N253" s="4"/>
      <c r="O253" s="4"/>
      <c r="P253" s="4"/>
      <c r="Q253" s="4"/>
      <c r="R253" s="4"/>
      <c r="S253" s="4"/>
      <c r="T253" s="4"/>
    </row>
    <row r="254" ht="30.0" customHeight="1">
      <c r="A254" s="13">
        <v>251.0</v>
      </c>
      <c r="B254" s="28" t="s">
        <v>1030</v>
      </c>
      <c r="C254" s="29" t="s">
        <v>3</v>
      </c>
      <c r="D254" s="31" t="s">
        <v>954</v>
      </c>
      <c r="E254" s="30" t="s">
        <v>950</v>
      </c>
      <c r="F254" s="30"/>
      <c r="G254" s="30" t="s">
        <v>1031</v>
      </c>
      <c r="H254" s="30" t="s">
        <v>1032</v>
      </c>
      <c r="I254" s="15" t="s">
        <v>20</v>
      </c>
      <c r="J254" s="30"/>
      <c r="K254" s="32"/>
      <c r="L254" s="30"/>
      <c r="M254" s="30"/>
      <c r="N254" s="4"/>
      <c r="O254" s="4"/>
      <c r="P254" s="4"/>
      <c r="Q254" s="4"/>
      <c r="R254" s="4"/>
      <c r="S254" s="4"/>
      <c r="T254" s="4"/>
    </row>
    <row r="255" ht="30.0" customHeight="1">
      <c r="A255" s="13">
        <v>252.0</v>
      </c>
      <c r="B255" s="28" t="s">
        <v>1033</v>
      </c>
      <c r="C255" s="29" t="s">
        <v>3</v>
      </c>
      <c r="D255" s="31" t="s">
        <v>927</v>
      </c>
      <c r="E255" s="30" t="s">
        <v>586</v>
      </c>
      <c r="F255" s="30"/>
      <c r="G255" s="30" t="s">
        <v>1034</v>
      </c>
      <c r="H255" s="30" t="s">
        <v>19</v>
      </c>
      <c r="I255" s="15" t="s">
        <v>20</v>
      </c>
      <c r="J255" s="30"/>
      <c r="K255" s="32"/>
      <c r="L255" s="30"/>
      <c r="M255" s="30"/>
      <c r="N255" s="4"/>
      <c r="O255" s="4"/>
      <c r="P255" s="4"/>
      <c r="Q255" s="4"/>
      <c r="R255" s="4"/>
      <c r="S255" s="4"/>
      <c r="T255" s="4"/>
    </row>
    <row r="256" ht="30.0" customHeight="1">
      <c r="A256" s="13">
        <v>253.0</v>
      </c>
      <c r="B256" s="28" t="s">
        <v>1035</v>
      </c>
      <c r="C256" s="29" t="s">
        <v>3</v>
      </c>
      <c r="D256" s="31" t="s">
        <v>941</v>
      </c>
      <c r="E256" s="30" t="s">
        <v>1036</v>
      </c>
      <c r="F256" s="30"/>
      <c r="G256" s="30" t="s">
        <v>1037</v>
      </c>
      <c r="H256" s="30" t="s">
        <v>34</v>
      </c>
      <c r="I256" s="15" t="s">
        <v>20</v>
      </c>
      <c r="J256" s="30"/>
      <c r="K256" s="32"/>
      <c r="L256" s="30" t="s">
        <v>1038</v>
      </c>
      <c r="M256" s="33" t="str">
        <f>HYPERLINK("mailto:upsham@yahoo.com","upsham@yahoo.com ")</f>
        <v>upsham@yahoo.com </v>
      </c>
      <c r="N256" s="4"/>
      <c r="O256" s="4"/>
      <c r="P256" s="4"/>
      <c r="Q256" s="4"/>
      <c r="R256" s="4"/>
      <c r="S256" s="4"/>
      <c r="T256" s="4"/>
    </row>
    <row r="257" ht="30.0" customHeight="1">
      <c r="A257" s="13">
        <v>254.0</v>
      </c>
      <c r="B257" s="28" t="s">
        <v>1039</v>
      </c>
      <c r="C257" s="29" t="s">
        <v>3</v>
      </c>
      <c r="D257" s="31" t="s">
        <v>927</v>
      </c>
      <c r="E257" s="30" t="s">
        <v>1040</v>
      </c>
      <c r="F257" s="30"/>
      <c r="G257" s="30" t="s">
        <v>1041</v>
      </c>
      <c r="H257" s="30" t="s">
        <v>1042</v>
      </c>
      <c r="I257" s="15" t="s">
        <v>20</v>
      </c>
      <c r="J257" s="30">
        <v>203001.0</v>
      </c>
      <c r="K257" s="32">
        <v>9.412227664E9</v>
      </c>
      <c r="L257" s="30"/>
      <c r="M257" s="30"/>
      <c r="N257" s="4"/>
      <c r="O257" s="4"/>
      <c r="P257" s="4"/>
      <c r="Q257" s="4"/>
      <c r="R257" s="4"/>
      <c r="S257" s="4"/>
      <c r="T257" s="4"/>
    </row>
    <row r="258" ht="30.0" customHeight="1">
      <c r="A258" s="13">
        <v>255.0</v>
      </c>
      <c r="B258" s="28" t="s">
        <v>1043</v>
      </c>
      <c r="C258" s="29" t="s">
        <v>3</v>
      </c>
      <c r="D258" s="31" t="s">
        <v>287</v>
      </c>
      <c r="E258" s="30" t="s">
        <v>103</v>
      </c>
      <c r="F258" s="30"/>
      <c r="G258" s="30" t="s">
        <v>1044</v>
      </c>
      <c r="H258" s="30" t="s">
        <v>29</v>
      </c>
      <c r="I258" s="15" t="s">
        <v>20</v>
      </c>
      <c r="J258" s="30">
        <v>282010.0</v>
      </c>
      <c r="K258" s="32">
        <v>9.837094656E9</v>
      </c>
      <c r="L258" s="30" t="s">
        <v>1045</v>
      </c>
      <c r="M258" s="33" t="str">
        <f>HYPERLINK("mailto:drajayeye@yahoo.com","drajayeye@yahoo.com")</f>
        <v>drajayeye@yahoo.com</v>
      </c>
      <c r="N258" s="4"/>
      <c r="O258" s="4"/>
      <c r="P258" s="4"/>
      <c r="Q258" s="4"/>
      <c r="R258" s="4"/>
      <c r="S258" s="4"/>
      <c r="T258" s="4"/>
    </row>
    <row r="259" ht="30.0" customHeight="1">
      <c r="A259" s="13">
        <v>256.0</v>
      </c>
      <c r="B259" s="28" t="s">
        <v>1046</v>
      </c>
      <c r="C259" s="29" t="s">
        <v>3</v>
      </c>
      <c r="D259" s="31" t="s">
        <v>954</v>
      </c>
      <c r="E259" s="30" t="s">
        <v>1047</v>
      </c>
      <c r="F259" s="30"/>
      <c r="G259" s="30" t="s">
        <v>1048</v>
      </c>
      <c r="H259" s="30" t="s">
        <v>56</v>
      </c>
      <c r="I259" s="15" t="s">
        <v>20</v>
      </c>
      <c r="J259" s="30"/>
      <c r="K259" s="32"/>
      <c r="L259" s="30"/>
      <c r="M259" s="30"/>
      <c r="N259" s="4"/>
      <c r="O259" s="4"/>
      <c r="P259" s="4"/>
      <c r="Q259" s="4"/>
      <c r="R259" s="4"/>
      <c r="S259" s="4"/>
      <c r="T259" s="4"/>
    </row>
    <row r="260">
      <c r="A260" s="13">
        <v>257.0</v>
      </c>
      <c r="B260" s="28" t="s">
        <v>1049</v>
      </c>
      <c r="C260" s="29" t="s">
        <v>3</v>
      </c>
      <c r="D260" s="31" t="s">
        <v>954</v>
      </c>
      <c r="E260" s="30" t="s">
        <v>1050</v>
      </c>
      <c r="F260" s="30"/>
      <c r="G260" s="30" t="s">
        <v>1051</v>
      </c>
      <c r="H260" s="30" t="s">
        <v>181</v>
      </c>
      <c r="I260" s="15" t="s">
        <v>20</v>
      </c>
      <c r="J260" s="30">
        <v>247001.0</v>
      </c>
      <c r="K260" s="32"/>
      <c r="L260" s="30"/>
      <c r="M260" s="30"/>
      <c r="N260" s="4"/>
      <c r="O260" s="4"/>
      <c r="P260" s="4"/>
      <c r="Q260" s="4"/>
      <c r="R260" s="4"/>
      <c r="S260" s="4"/>
      <c r="T260" s="4"/>
    </row>
    <row r="261" ht="30.0" customHeight="1">
      <c r="A261" s="13">
        <v>258.0</v>
      </c>
      <c r="B261" s="28" t="s">
        <v>1052</v>
      </c>
      <c r="C261" s="29" t="s">
        <v>3</v>
      </c>
      <c r="D261" s="31" t="s">
        <v>803</v>
      </c>
      <c r="E261" s="30" t="s">
        <v>103</v>
      </c>
      <c r="F261" s="30"/>
      <c r="G261" s="30" t="s">
        <v>1053</v>
      </c>
      <c r="H261" s="30" t="s">
        <v>631</v>
      </c>
      <c r="I261" s="15" t="s">
        <v>20</v>
      </c>
      <c r="J261" s="30"/>
      <c r="K261" s="32"/>
      <c r="L261" s="30">
        <v>2793047.0</v>
      </c>
      <c r="M261" s="30"/>
      <c r="N261" s="4"/>
      <c r="O261" s="4"/>
      <c r="P261" s="4"/>
      <c r="Q261" s="4"/>
      <c r="R261" s="4"/>
      <c r="S261" s="4"/>
      <c r="T261" s="4"/>
    </row>
    <row r="262">
      <c r="A262" s="13">
        <v>259.0</v>
      </c>
      <c r="B262" s="34" t="s">
        <v>1054</v>
      </c>
      <c r="C262" s="35" t="s">
        <v>3</v>
      </c>
      <c r="D262" s="36" t="s">
        <v>927</v>
      </c>
      <c r="E262" s="37" t="s">
        <v>1055</v>
      </c>
      <c r="F262" s="37"/>
      <c r="G262" s="37" t="s">
        <v>1056</v>
      </c>
      <c r="H262" s="37" t="s">
        <v>511</v>
      </c>
      <c r="I262" s="38" t="s">
        <v>20</v>
      </c>
      <c r="J262" s="37">
        <v>221005.0</v>
      </c>
      <c r="K262" s="39"/>
      <c r="L262" s="37"/>
      <c r="M262" s="37"/>
      <c r="N262" s="4"/>
      <c r="O262" s="4"/>
      <c r="P262" s="4"/>
      <c r="Q262" s="4"/>
      <c r="R262" s="4"/>
      <c r="S262" s="4"/>
      <c r="T262" s="4"/>
    </row>
    <row r="263">
      <c r="A263" s="13">
        <v>260.0</v>
      </c>
      <c r="B263" s="28" t="s">
        <v>1057</v>
      </c>
      <c r="C263" s="29" t="s">
        <v>3</v>
      </c>
      <c r="D263" s="31" t="s">
        <v>954</v>
      </c>
      <c r="E263" s="30" t="s">
        <v>1058</v>
      </c>
      <c r="F263" s="30"/>
      <c r="G263" s="30" t="s">
        <v>1059</v>
      </c>
      <c r="H263" s="30" t="s">
        <v>29</v>
      </c>
      <c r="I263" s="15" t="s">
        <v>20</v>
      </c>
      <c r="J263" s="30">
        <v>282004.0</v>
      </c>
      <c r="K263" s="32"/>
      <c r="L263" s="30" t="s">
        <v>1060</v>
      </c>
      <c r="M263" s="30"/>
      <c r="N263" s="4"/>
      <c r="O263" s="4"/>
      <c r="P263" s="4"/>
      <c r="Q263" s="4"/>
      <c r="R263" s="4"/>
      <c r="S263" s="4"/>
      <c r="T263" s="4"/>
    </row>
    <row r="264">
      <c r="A264" s="13">
        <v>261.0</v>
      </c>
      <c r="B264" s="28" t="s">
        <v>1061</v>
      </c>
      <c r="C264" s="29" t="s">
        <v>3</v>
      </c>
      <c r="D264" s="31" t="s">
        <v>938</v>
      </c>
      <c r="E264" s="30" t="s">
        <v>1062</v>
      </c>
      <c r="F264" s="30"/>
      <c r="G264" s="30" t="s">
        <v>1063</v>
      </c>
      <c r="H264" s="30" t="s">
        <v>134</v>
      </c>
      <c r="I264" s="15" t="s">
        <v>135</v>
      </c>
      <c r="J264" s="30"/>
      <c r="K264" s="32"/>
      <c r="L264" s="30"/>
      <c r="M264" s="30"/>
      <c r="N264" s="4"/>
      <c r="O264" s="4"/>
      <c r="P264" s="4"/>
      <c r="Q264" s="4"/>
      <c r="R264" s="4"/>
      <c r="S264" s="4"/>
      <c r="T264" s="4"/>
    </row>
    <row r="265">
      <c r="A265" s="13">
        <v>262.0</v>
      </c>
      <c r="B265" s="28" t="s">
        <v>1064</v>
      </c>
      <c r="C265" s="29" t="s">
        <v>3</v>
      </c>
      <c r="D265" s="31" t="s">
        <v>927</v>
      </c>
      <c r="E265" s="30" t="s">
        <v>771</v>
      </c>
      <c r="F265" s="30"/>
      <c r="G265" s="30" t="s">
        <v>1065</v>
      </c>
      <c r="H265" s="30" t="s">
        <v>134</v>
      </c>
      <c r="I265" s="15" t="s">
        <v>135</v>
      </c>
      <c r="J265" s="30"/>
      <c r="K265" s="32"/>
      <c r="L265" s="30"/>
      <c r="M265" s="30"/>
      <c r="N265" s="4"/>
      <c r="O265" s="4"/>
      <c r="P265" s="4"/>
      <c r="Q265" s="4"/>
      <c r="R265" s="4"/>
      <c r="S265" s="4"/>
      <c r="T265" s="4"/>
    </row>
    <row r="266">
      <c r="A266" s="13">
        <v>263.0</v>
      </c>
      <c r="B266" s="34" t="s">
        <v>1066</v>
      </c>
      <c r="C266" s="35" t="s">
        <v>3</v>
      </c>
      <c r="D266" s="36" t="s">
        <v>287</v>
      </c>
      <c r="E266" s="37" t="s">
        <v>1067</v>
      </c>
      <c r="F266" s="37"/>
      <c r="G266" s="37" t="s">
        <v>1068</v>
      </c>
      <c r="H266" s="37" t="s">
        <v>174</v>
      </c>
      <c r="I266" s="38" t="s">
        <v>20</v>
      </c>
      <c r="J266" s="37"/>
      <c r="K266" s="39"/>
      <c r="L266" s="37">
        <v>2301161.0</v>
      </c>
      <c r="M266" s="37"/>
      <c r="N266" s="40"/>
      <c r="O266" s="40"/>
      <c r="P266" s="40"/>
      <c r="Q266" s="40"/>
      <c r="R266" s="4"/>
      <c r="S266" s="4"/>
      <c r="T266" s="4"/>
    </row>
    <row r="267" ht="30.0" customHeight="1">
      <c r="A267" s="13">
        <v>264.0</v>
      </c>
      <c r="B267" s="28" t="s">
        <v>1069</v>
      </c>
      <c r="C267" s="29" t="s">
        <v>3</v>
      </c>
      <c r="D267" s="31" t="s">
        <v>954</v>
      </c>
      <c r="E267" s="30" t="s">
        <v>879</v>
      </c>
      <c r="F267" s="30"/>
      <c r="G267" s="30" t="s">
        <v>1070</v>
      </c>
      <c r="H267" s="30" t="s">
        <v>39</v>
      </c>
      <c r="I267" s="15" t="s">
        <v>20</v>
      </c>
      <c r="J267" s="30">
        <v>208005.0</v>
      </c>
      <c r="K267" s="32">
        <v>9.415050918E9</v>
      </c>
      <c r="L267" s="30" t="s">
        <v>1071</v>
      </c>
      <c r="M267" s="33" t="str">
        <f>HYPERLINK("mailto:rameshch.gupta@gmail.com","rameshch.gupta@gmail.com ")</f>
        <v>rameshch.gupta@gmail.com </v>
      </c>
      <c r="N267" s="4"/>
      <c r="O267" s="4"/>
      <c r="P267" s="4"/>
      <c r="Q267" s="4"/>
      <c r="R267" s="4"/>
      <c r="S267" s="4"/>
      <c r="T267" s="4"/>
    </row>
    <row r="268">
      <c r="A268" s="13">
        <v>265.0</v>
      </c>
      <c r="B268" s="28" t="s">
        <v>1072</v>
      </c>
      <c r="C268" s="29" t="s">
        <v>3</v>
      </c>
      <c r="D268" s="31" t="s">
        <v>927</v>
      </c>
      <c r="E268" s="30" t="s">
        <v>1073</v>
      </c>
      <c r="F268" s="30"/>
      <c r="G268" s="30" t="s">
        <v>1074</v>
      </c>
      <c r="H268" s="30" t="s">
        <v>1075</v>
      </c>
      <c r="I268" s="15" t="s">
        <v>20</v>
      </c>
      <c r="J268" s="30"/>
      <c r="K268" s="32"/>
      <c r="L268" s="30"/>
      <c r="M268" s="30"/>
      <c r="N268" s="4"/>
      <c r="O268" s="4"/>
      <c r="P268" s="4"/>
      <c r="Q268" s="4"/>
      <c r="R268" s="4"/>
      <c r="S268" s="4"/>
      <c r="T268" s="4"/>
    </row>
    <row r="269" ht="30.0" customHeight="1">
      <c r="A269" s="13">
        <v>266.0</v>
      </c>
      <c r="B269" s="28" t="s">
        <v>1076</v>
      </c>
      <c r="C269" s="29" t="s">
        <v>3</v>
      </c>
      <c r="D269" s="31" t="s">
        <v>938</v>
      </c>
      <c r="E269" s="30" t="s">
        <v>946</v>
      </c>
      <c r="F269" s="30"/>
      <c r="G269" s="30" t="s">
        <v>1077</v>
      </c>
      <c r="H269" s="30" t="s">
        <v>1032</v>
      </c>
      <c r="I269" s="15" t="s">
        <v>20</v>
      </c>
      <c r="J269" s="30">
        <v>251001.0</v>
      </c>
      <c r="K269" s="32">
        <v>9.897001533E9</v>
      </c>
      <c r="L269" s="30" t="s">
        <v>1078</v>
      </c>
      <c r="M269" s="30"/>
      <c r="N269" s="4"/>
      <c r="O269" s="4"/>
      <c r="P269" s="4"/>
      <c r="Q269" s="4"/>
      <c r="R269" s="4"/>
      <c r="S269" s="4"/>
      <c r="T269" s="4"/>
    </row>
    <row r="270">
      <c r="A270" s="13">
        <v>267.0</v>
      </c>
      <c r="B270" s="34" t="s">
        <v>1079</v>
      </c>
      <c r="C270" s="35" t="s">
        <v>3</v>
      </c>
      <c r="D270" s="36" t="s">
        <v>1080</v>
      </c>
      <c r="E270" s="37" t="s">
        <v>1081</v>
      </c>
      <c r="F270" s="37"/>
      <c r="G270" s="37" t="s">
        <v>1082</v>
      </c>
      <c r="H270" s="37" t="s">
        <v>39</v>
      </c>
      <c r="I270" s="38" t="s">
        <v>20</v>
      </c>
      <c r="J270" s="37"/>
      <c r="K270" s="39"/>
      <c r="L270" s="37"/>
      <c r="M270" s="30"/>
      <c r="N270" s="4"/>
      <c r="O270" s="4"/>
      <c r="P270" s="4"/>
      <c r="Q270" s="4"/>
      <c r="R270" s="4"/>
      <c r="S270" s="4"/>
      <c r="T270" s="4"/>
    </row>
    <row r="271" ht="30.0" customHeight="1">
      <c r="A271" s="13">
        <v>268.0</v>
      </c>
      <c r="B271" s="28" t="s">
        <v>1083</v>
      </c>
      <c r="C271" s="29" t="s">
        <v>3</v>
      </c>
      <c r="D271" s="31" t="s">
        <v>987</v>
      </c>
      <c r="E271" s="30" t="s">
        <v>1062</v>
      </c>
      <c r="F271" s="30"/>
      <c r="G271" s="30" t="s">
        <v>1084</v>
      </c>
      <c r="H271" s="30" t="s">
        <v>1085</v>
      </c>
      <c r="I271" s="15" t="s">
        <v>135</v>
      </c>
      <c r="J271" s="30">
        <v>247667.0</v>
      </c>
      <c r="K271" s="32"/>
      <c r="L271" s="30"/>
      <c r="M271" s="30"/>
      <c r="N271" s="4"/>
      <c r="O271" s="4"/>
      <c r="P271" s="4"/>
      <c r="Q271" s="4"/>
      <c r="R271" s="4"/>
      <c r="S271" s="4"/>
      <c r="T271" s="4"/>
    </row>
    <row r="272" ht="30.0" customHeight="1">
      <c r="A272" s="13">
        <v>269.0</v>
      </c>
      <c r="B272" s="28" t="s">
        <v>1086</v>
      </c>
      <c r="C272" s="29" t="s">
        <v>3</v>
      </c>
      <c r="D272" s="31" t="s">
        <v>954</v>
      </c>
      <c r="E272" s="30" t="s">
        <v>1087</v>
      </c>
      <c r="F272" s="30"/>
      <c r="G272" s="30" t="s">
        <v>1088</v>
      </c>
      <c r="H272" s="30" t="s">
        <v>1089</v>
      </c>
      <c r="I272" s="15" t="s">
        <v>20</v>
      </c>
      <c r="J272" s="30">
        <v>228001.0</v>
      </c>
      <c r="K272" s="32">
        <v>9.41504603E9</v>
      </c>
      <c r="L272" s="30" t="s">
        <v>1090</v>
      </c>
      <c r="M272" s="30"/>
      <c r="N272" s="4"/>
      <c r="O272" s="4"/>
      <c r="P272" s="4"/>
      <c r="Q272" s="4"/>
      <c r="R272" s="4"/>
      <c r="S272" s="4"/>
      <c r="T272" s="4"/>
    </row>
    <row r="273">
      <c r="A273" s="13">
        <v>270.0</v>
      </c>
      <c r="B273" s="28" t="s">
        <v>1091</v>
      </c>
      <c r="C273" s="29" t="s">
        <v>3</v>
      </c>
      <c r="D273" s="31" t="s">
        <v>938</v>
      </c>
      <c r="E273" s="30" t="s">
        <v>971</v>
      </c>
      <c r="F273" s="30"/>
      <c r="G273" s="30" t="s">
        <v>1092</v>
      </c>
      <c r="H273" s="30" t="s">
        <v>1093</v>
      </c>
      <c r="I273" s="15" t="s">
        <v>20</v>
      </c>
      <c r="J273" s="30">
        <v>261001.0</v>
      </c>
      <c r="K273" s="32"/>
      <c r="L273" s="30"/>
      <c r="M273" s="30"/>
      <c r="N273" s="4"/>
      <c r="O273" s="4"/>
      <c r="P273" s="4"/>
      <c r="Q273" s="4"/>
      <c r="R273" s="4"/>
      <c r="S273" s="4"/>
      <c r="T273" s="4"/>
    </row>
    <row r="274">
      <c r="A274" s="13">
        <v>271.0</v>
      </c>
      <c r="B274" s="34" t="s">
        <v>1094</v>
      </c>
      <c r="C274" s="35" t="s">
        <v>3</v>
      </c>
      <c r="D274" s="36" t="s">
        <v>287</v>
      </c>
      <c r="E274" s="37" t="s">
        <v>950</v>
      </c>
      <c r="F274" s="37"/>
      <c r="G274" s="37" t="s">
        <v>717</v>
      </c>
      <c r="H274" s="37" t="s">
        <v>140</v>
      </c>
      <c r="I274" s="38" t="s">
        <v>20</v>
      </c>
      <c r="J274" s="37">
        <v>27601.0</v>
      </c>
      <c r="K274" s="39"/>
      <c r="L274" s="37"/>
      <c r="M274" s="30"/>
      <c r="N274" s="4"/>
      <c r="O274" s="4"/>
      <c r="P274" s="4"/>
      <c r="Q274" s="4"/>
      <c r="R274" s="4"/>
      <c r="S274" s="4"/>
      <c r="T274" s="4"/>
    </row>
    <row r="275">
      <c r="A275" s="13">
        <v>272.0</v>
      </c>
      <c r="B275" s="28" t="s">
        <v>1095</v>
      </c>
      <c r="C275" s="29" t="s">
        <v>3</v>
      </c>
      <c r="D275" s="31" t="s">
        <v>287</v>
      </c>
      <c r="E275" s="30" t="s">
        <v>1096</v>
      </c>
      <c r="F275" s="30"/>
      <c r="G275" s="30" t="s">
        <v>1097</v>
      </c>
      <c r="H275" s="30" t="s">
        <v>185</v>
      </c>
      <c r="I275" s="15" t="s">
        <v>20</v>
      </c>
      <c r="J275" s="30"/>
      <c r="K275" s="32">
        <v>9.415075145E9</v>
      </c>
      <c r="L275" s="30"/>
      <c r="M275" s="30"/>
      <c r="N275" s="4"/>
      <c r="O275" s="4"/>
      <c r="P275" s="4"/>
      <c r="Q275" s="4"/>
      <c r="R275" s="4"/>
      <c r="S275" s="4"/>
      <c r="T275" s="4"/>
    </row>
    <row r="276">
      <c r="A276" s="13">
        <v>273.0</v>
      </c>
      <c r="B276" s="28" t="s">
        <v>1098</v>
      </c>
      <c r="C276" s="29" t="s">
        <v>3</v>
      </c>
      <c r="D276" s="31" t="s">
        <v>990</v>
      </c>
      <c r="E276" s="30" t="s">
        <v>1099</v>
      </c>
      <c r="F276" s="30"/>
      <c r="G276" s="30" t="s">
        <v>1100</v>
      </c>
      <c r="H276" s="30" t="s">
        <v>185</v>
      </c>
      <c r="I276" s="15" t="s">
        <v>20</v>
      </c>
      <c r="J276" s="30">
        <v>208002.0</v>
      </c>
      <c r="K276" s="32"/>
      <c r="L276" s="30"/>
      <c r="M276" s="30"/>
      <c r="N276" s="4"/>
      <c r="O276" s="4"/>
      <c r="P276" s="4"/>
      <c r="Q276" s="4"/>
      <c r="R276" s="4"/>
      <c r="S276" s="4"/>
      <c r="T276" s="4"/>
    </row>
    <row r="277" ht="30.0" customHeight="1">
      <c r="A277" s="13">
        <v>274.0</v>
      </c>
      <c r="B277" s="28" t="s">
        <v>1101</v>
      </c>
      <c r="C277" s="29" t="s">
        <v>3</v>
      </c>
      <c r="D277" s="31" t="s">
        <v>954</v>
      </c>
      <c r="E277" s="30" t="s">
        <v>530</v>
      </c>
      <c r="F277" s="30"/>
      <c r="G277" s="30" t="s">
        <v>1102</v>
      </c>
      <c r="H277" s="30" t="s">
        <v>631</v>
      </c>
      <c r="I277" s="15" t="s">
        <v>20</v>
      </c>
      <c r="J277" s="30">
        <v>201002.0</v>
      </c>
      <c r="K277" s="32">
        <v>9.89132554E9</v>
      </c>
      <c r="L277" s="30" t="s">
        <v>1103</v>
      </c>
      <c r="M277" s="30"/>
      <c r="N277" s="4"/>
      <c r="O277" s="4"/>
      <c r="P277" s="4"/>
      <c r="Q277" s="4"/>
      <c r="R277" s="4"/>
      <c r="S277" s="4"/>
      <c r="T277" s="4"/>
    </row>
    <row r="278" ht="30.0" customHeight="1">
      <c r="A278" s="13">
        <v>275.0</v>
      </c>
      <c r="B278" s="28" t="s">
        <v>1104</v>
      </c>
      <c r="C278" s="29" t="s">
        <v>3</v>
      </c>
      <c r="D278" s="31" t="s">
        <v>287</v>
      </c>
      <c r="E278" s="30" t="s">
        <v>1105</v>
      </c>
      <c r="F278" s="30"/>
      <c r="G278" s="30" t="s">
        <v>1106</v>
      </c>
      <c r="H278" s="30" t="s">
        <v>1107</v>
      </c>
      <c r="I278" s="15" t="s">
        <v>20</v>
      </c>
      <c r="J278" s="30"/>
      <c r="K278" s="32">
        <v>9.41503086E9</v>
      </c>
      <c r="L278" s="30"/>
      <c r="M278" s="30"/>
      <c r="N278" s="4"/>
      <c r="O278" s="4"/>
      <c r="P278" s="4"/>
      <c r="Q278" s="4"/>
      <c r="R278" s="4"/>
      <c r="S278" s="4"/>
      <c r="T278" s="4"/>
    </row>
    <row r="279" ht="30.0" customHeight="1">
      <c r="A279" s="13">
        <v>276.0</v>
      </c>
      <c r="B279" s="34" t="s">
        <v>1108</v>
      </c>
      <c r="C279" s="35" t="s">
        <v>3</v>
      </c>
      <c r="D279" s="36" t="s">
        <v>954</v>
      </c>
      <c r="E279" s="37" t="s">
        <v>1109</v>
      </c>
      <c r="F279" s="37"/>
      <c r="G279" s="37" t="s">
        <v>1110</v>
      </c>
      <c r="H279" s="37" t="s">
        <v>201</v>
      </c>
      <c r="I279" s="38" t="s">
        <v>20</v>
      </c>
      <c r="J279" s="37"/>
      <c r="K279" s="39"/>
      <c r="L279" s="37"/>
      <c r="M279" s="37"/>
      <c r="N279" s="4"/>
      <c r="O279" s="4"/>
      <c r="P279" s="4"/>
      <c r="Q279" s="4"/>
      <c r="R279" s="4"/>
      <c r="S279" s="4"/>
      <c r="T279" s="4"/>
    </row>
    <row r="280">
      <c r="A280" s="13">
        <v>277.0</v>
      </c>
      <c r="B280" s="28" t="s">
        <v>1111</v>
      </c>
      <c r="C280" s="29" t="s">
        <v>3</v>
      </c>
      <c r="D280" s="31" t="s">
        <v>954</v>
      </c>
      <c r="E280" s="30" t="s">
        <v>1112</v>
      </c>
      <c r="F280" s="30"/>
      <c r="G280" s="30" t="s">
        <v>1113</v>
      </c>
      <c r="H280" s="30" t="s">
        <v>272</v>
      </c>
      <c r="I280" s="15" t="s">
        <v>20</v>
      </c>
      <c r="J280" s="30">
        <v>244001.0</v>
      </c>
      <c r="K280" s="32"/>
      <c r="L280" s="30"/>
      <c r="M280" s="30"/>
      <c r="N280" s="4"/>
      <c r="O280" s="4"/>
      <c r="P280" s="4"/>
      <c r="Q280" s="4"/>
      <c r="R280" s="4"/>
      <c r="S280" s="4"/>
      <c r="T280" s="4"/>
    </row>
    <row r="281">
      <c r="A281" s="13">
        <v>278.0</v>
      </c>
      <c r="B281" s="28" t="s">
        <v>1114</v>
      </c>
      <c r="C281" s="29" t="s">
        <v>3</v>
      </c>
      <c r="D281" s="31" t="s">
        <v>803</v>
      </c>
      <c r="E281" s="30" t="s">
        <v>954</v>
      </c>
      <c r="F281" s="30"/>
      <c r="G281" s="30" t="s">
        <v>1115</v>
      </c>
      <c r="H281" s="30" t="s">
        <v>45</v>
      </c>
      <c r="I281" s="15" t="s">
        <v>20</v>
      </c>
      <c r="J281" s="30">
        <v>226017.0</v>
      </c>
      <c r="K281" s="32">
        <v>9.450111777E9</v>
      </c>
      <c r="L281" s="30"/>
      <c r="M281" s="33" t="str">
        <f>HYPERLINK("mailto:drpragati@sifi.com","drpragati@sifi.com")</f>
        <v>drpragati@sifi.com</v>
      </c>
      <c r="N281" s="4"/>
      <c r="O281" s="4"/>
      <c r="P281" s="4"/>
      <c r="Q281" s="4"/>
      <c r="R281" s="4"/>
      <c r="S281" s="4"/>
      <c r="T281" s="4"/>
    </row>
    <row r="282">
      <c r="A282" s="13">
        <v>279.0</v>
      </c>
      <c r="B282" s="28" t="s">
        <v>1116</v>
      </c>
      <c r="C282" s="29" t="s">
        <v>3</v>
      </c>
      <c r="D282" s="31" t="s">
        <v>1117</v>
      </c>
      <c r="E282" s="30" t="s">
        <v>1118</v>
      </c>
      <c r="F282" s="30"/>
      <c r="G282" s="30" t="s">
        <v>1119</v>
      </c>
      <c r="H282" s="30" t="s">
        <v>185</v>
      </c>
      <c r="I282" s="15" t="s">
        <v>20</v>
      </c>
      <c r="J282" s="30">
        <v>208002.0</v>
      </c>
      <c r="K282" s="32">
        <v>9.839031015E9</v>
      </c>
      <c r="L282" s="30"/>
      <c r="M282" s="33" t="str">
        <f>HYPERLINK("mailto:alokeyeclinic@yahoo.com","alokeyeclinic@yahoo.com")</f>
        <v>alokeyeclinic@yahoo.com</v>
      </c>
      <c r="N282" s="4"/>
      <c r="O282" s="4"/>
      <c r="P282" s="4"/>
      <c r="Q282" s="4"/>
      <c r="R282" s="4"/>
      <c r="S282" s="4"/>
      <c r="T282" s="4"/>
    </row>
    <row r="283" ht="30.0" customHeight="1">
      <c r="A283" s="13">
        <v>280.0</v>
      </c>
      <c r="B283" s="28" t="s">
        <v>1120</v>
      </c>
      <c r="C283" s="29" t="s">
        <v>3</v>
      </c>
      <c r="D283" s="31" t="s">
        <v>954</v>
      </c>
      <c r="E283" s="30" t="s">
        <v>1121</v>
      </c>
      <c r="F283" s="30"/>
      <c r="G283" s="30" t="s">
        <v>1122</v>
      </c>
      <c r="H283" s="30" t="s">
        <v>1123</v>
      </c>
      <c r="I283" s="15" t="s">
        <v>135</v>
      </c>
      <c r="J283" s="30"/>
      <c r="K283" s="32"/>
      <c r="L283" s="30"/>
      <c r="M283" s="30"/>
      <c r="N283" s="4"/>
      <c r="O283" s="4"/>
      <c r="P283" s="4"/>
      <c r="Q283" s="4"/>
      <c r="R283" s="4"/>
      <c r="S283" s="4"/>
      <c r="T283" s="4"/>
    </row>
    <row r="284">
      <c r="A284" s="13">
        <v>281.0</v>
      </c>
      <c r="B284" s="28" t="s">
        <v>1124</v>
      </c>
      <c r="C284" s="29" t="s">
        <v>3</v>
      </c>
      <c r="D284" s="31" t="s">
        <v>1125</v>
      </c>
      <c r="E284" s="30" t="s">
        <v>954</v>
      </c>
      <c r="F284" s="30"/>
      <c r="G284" s="30" t="s">
        <v>1126</v>
      </c>
      <c r="H284" s="30" t="s">
        <v>631</v>
      </c>
      <c r="I284" s="15" t="s">
        <v>20</v>
      </c>
      <c r="J284" s="30"/>
      <c r="K284" s="32">
        <v>9.810149457E9</v>
      </c>
      <c r="L284" s="30"/>
      <c r="M284" s="30"/>
      <c r="N284" s="4"/>
      <c r="O284" s="4"/>
      <c r="P284" s="4"/>
      <c r="Q284" s="4"/>
      <c r="R284" s="4"/>
      <c r="S284" s="4"/>
      <c r="T284" s="4"/>
    </row>
    <row r="285" ht="45.0" customHeight="1">
      <c r="A285" s="13">
        <v>282.0</v>
      </c>
      <c r="B285" s="28" t="s">
        <v>1127</v>
      </c>
      <c r="C285" s="29" t="s">
        <v>3</v>
      </c>
      <c r="D285" s="31" t="s">
        <v>954</v>
      </c>
      <c r="E285" s="30" t="s">
        <v>1005</v>
      </c>
      <c r="F285" s="30"/>
      <c r="G285" s="30" t="s">
        <v>1128</v>
      </c>
      <c r="H285" s="30" t="s">
        <v>1129</v>
      </c>
      <c r="I285" s="15" t="s">
        <v>20</v>
      </c>
      <c r="J285" s="30"/>
      <c r="K285" s="32"/>
      <c r="L285" s="30"/>
      <c r="M285" s="30"/>
      <c r="N285" s="4"/>
      <c r="O285" s="4"/>
      <c r="P285" s="4"/>
      <c r="Q285" s="4"/>
      <c r="R285" s="4"/>
      <c r="S285" s="4"/>
      <c r="T285" s="4"/>
    </row>
    <row r="286" ht="45.0" customHeight="1">
      <c r="A286" s="13">
        <v>283.0</v>
      </c>
      <c r="B286" s="34" t="s">
        <v>1130</v>
      </c>
      <c r="C286" s="35" t="s">
        <v>3</v>
      </c>
      <c r="D286" s="36" t="s">
        <v>1131</v>
      </c>
      <c r="E286" s="37" t="s">
        <v>1132</v>
      </c>
      <c r="F286" s="37"/>
      <c r="G286" s="37" t="s">
        <v>1133</v>
      </c>
      <c r="H286" s="37" t="s">
        <v>1134</v>
      </c>
      <c r="I286" s="38" t="s">
        <v>20</v>
      </c>
      <c r="J286" s="37"/>
      <c r="K286" s="39"/>
      <c r="L286" s="30"/>
      <c r="M286" s="30"/>
      <c r="N286" s="4"/>
      <c r="O286" s="4"/>
      <c r="P286" s="4"/>
      <c r="Q286" s="4"/>
      <c r="R286" s="4"/>
      <c r="S286" s="4"/>
      <c r="T286" s="4"/>
    </row>
    <row r="287" ht="30.0" customHeight="1">
      <c r="A287" s="13">
        <v>284.0</v>
      </c>
      <c r="B287" s="28" t="s">
        <v>1135</v>
      </c>
      <c r="C287" s="29" t="s">
        <v>3</v>
      </c>
      <c r="D287" s="31" t="s">
        <v>927</v>
      </c>
      <c r="E287" s="30" t="s">
        <v>1136</v>
      </c>
      <c r="F287" s="30"/>
      <c r="G287" s="30" t="s">
        <v>1137</v>
      </c>
      <c r="H287" s="30" t="s">
        <v>1138</v>
      </c>
      <c r="I287" s="15" t="s">
        <v>20</v>
      </c>
      <c r="J287" s="30">
        <v>251001.0</v>
      </c>
      <c r="K287" s="32"/>
      <c r="L287" s="30"/>
      <c r="M287" s="30"/>
      <c r="N287" s="4"/>
      <c r="O287" s="4"/>
      <c r="P287" s="4"/>
      <c r="Q287" s="4"/>
      <c r="R287" s="4"/>
      <c r="S287" s="4"/>
      <c r="T287" s="4"/>
    </row>
    <row r="288">
      <c r="A288" s="13">
        <v>285.0</v>
      </c>
      <c r="B288" s="28" t="s">
        <v>1139</v>
      </c>
      <c r="C288" s="29" t="s">
        <v>3</v>
      </c>
      <c r="D288" s="31" t="s">
        <v>945</v>
      </c>
      <c r="E288" s="30" t="s">
        <v>1140</v>
      </c>
      <c r="F288" s="30"/>
      <c r="G288" s="30" t="s">
        <v>1141</v>
      </c>
      <c r="H288" s="30" t="s">
        <v>100</v>
      </c>
      <c r="I288" s="15" t="s">
        <v>20</v>
      </c>
      <c r="J288" s="30"/>
      <c r="K288" s="32"/>
      <c r="L288" s="30"/>
      <c r="M288" s="30"/>
      <c r="N288" s="4"/>
      <c r="O288" s="4"/>
      <c r="P288" s="4"/>
      <c r="Q288" s="4"/>
      <c r="R288" s="4"/>
      <c r="S288" s="4"/>
      <c r="T288" s="4"/>
    </row>
    <row r="289" ht="30.0" customHeight="1">
      <c r="A289" s="13">
        <v>286.0</v>
      </c>
      <c r="B289" s="44" t="s">
        <v>1142</v>
      </c>
      <c r="C289" s="45" t="s">
        <v>3</v>
      </c>
      <c r="D289" s="46" t="s">
        <v>1143</v>
      </c>
      <c r="E289" s="42" t="s">
        <v>1144</v>
      </c>
      <c r="F289" s="42"/>
      <c r="G289" s="42" t="s">
        <v>1145</v>
      </c>
      <c r="H289" s="42" t="s">
        <v>289</v>
      </c>
      <c r="I289" s="47" t="s">
        <v>290</v>
      </c>
      <c r="J289" s="42">
        <v>110049.0</v>
      </c>
      <c r="K289" s="43">
        <v>9.811084552E9</v>
      </c>
      <c r="L289" s="42" t="s">
        <v>1146</v>
      </c>
      <c r="M289" s="33" t="str">
        <f>HYPERLINK("mailto:vinay@visitech.org","vinay@visitech.org")</f>
        <v>vinay@visitech.org</v>
      </c>
      <c r="N289" s="40"/>
      <c r="O289" s="40"/>
      <c r="P289" s="4"/>
      <c r="Q289" s="4"/>
      <c r="R289" s="4"/>
      <c r="S289" s="4"/>
      <c r="T289" s="4"/>
    </row>
    <row r="290" ht="30.0" customHeight="1">
      <c r="A290" s="13">
        <v>287.0</v>
      </c>
      <c r="B290" s="28" t="s">
        <v>1147</v>
      </c>
      <c r="C290" s="29" t="s">
        <v>3</v>
      </c>
      <c r="D290" s="31" t="s">
        <v>954</v>
      </c>
      <c r="E290" s="30" t="s">
        <v>1148</v>
      </c>
      <c r="F290" s="30"/>
      <c r="G290" s="30" t="s">
        <v>1149</v>
      </c>
      <c r="H290" s="30" t="s">
        <v>1150</v>
      </c>
      <c r="I290" s="15" t="s">
        <v>20</v>
      </c>
      <c r="J290" s="30" t="s">
        <v>1151</v>
      </c>
      <c r="K290" s="32">
        <v>9.415161201E9</v>
      </c>
      <c r="L290" s="30"/>
      <c r="M290" s="30"/>
      <c r="N290" s="4"/>
      <c r="O290" s="4"/>
      <c r="P290" s="4"/>
      <c r="Q290" s="4"/>
      <c r="R290" s="4"/>
      <c r="S290" s="4"/>
      <c r="T290" s="4"/>
    </row>
    <row r="291" ht="45.0" customHeight="1">
      <c r="A291" s="13">
        <v>288.0</v>
      </c>
      <c r="B291" s="28" t="s">
        <v>1152</v>
      </c>
      <c r="C291" s="29" t="s">
        <v>3</v>
      </c>
      <c r="D291" s="31" t="s">
        <v>954</v>
      </c>
      <c r="E291" s="30" t="s">
        <v>1153</v>
      </c>
      <c r="F291" s="30"/>
      <c r="G291" s="30" t="s">
        <v>1154</v>
      </c>
      <c r="H291" s="30" t="s">
        <v>631</v>
      </c>
      <c r="I291" s="15" t="s">
        <v>20</v>
      </c>
      <c r="J291" s="30">
        <v>201005.0</v>
      </c>
      <c r="K291" s="32"/>
      <c r="L291" s="30"/>
      <c r="M291" s="30"/>
      <c r="N291" s="4"/>
      <c r="O291" s="4"/>
      <c r="P291" s="4"/>
      <c r="Q291" s="4"/>
      <c r="R291" s="4"/>
      <c r="S291" s="4"/>
      <c r="T291" s="4"/>
    </row>
    <row r="292" ht="90.0" customHeight="1">
      <c r="A292" s="13">
        <v>289.0</v>
      </c>
      <c r="B292" s="28" t="s">
        <v>1155</v>
      </c>
      <c r="C292" s="29" t="s">
        <v>3</v>
      </c>
      <c r="D292" s="31" t="s">
        <v>927</v>
      </c>
      <c r="E292" s="30" t="s">
        <v>1156</v>
      </c>
      <c r="F292" s="30"/>
      <c r="G292" s="30" t="s">
        <v>1157</v>
      </c>
      <c r="H292" s="30" t="s">
        <v>19</v>
      </c>
      <c r="I292" s="15" t="s">
        <v>20</v>
      </c>
      <c r="J292" s="30">
        <v>250004.0</v>
      </c>
      <c r="K292" s="32">
        <v>9.81918226E9</v>
      </c>
      <c r="L292" s="30"/>
      <c r="M292" s="33" t="str">
        <f>HYPERLINK("mailto:drpriyankapriyank@gmail.com","drpriyankapriyank@gmail.com")</f>
        <v>drpriyankapriyank@gmail.com</v>
      </c>
      <c r="N292" s="4"/>
      <c r="O292" s="4"/>
      <c r="P292" s="4"/>
      <c r="Q292" s="4"/>
      <c r="R292" s="4"/>
      <c r="S292" s="4"/>
      <c r="T292" s="4"/>
    </row>
    <row r="293" ht="45.0" customHeight="1">
      <c r="A293" s="13">
        <v>290.0</v>
      </c>
      <c r="B293" s="34" t="s">
        <v>1158</v>
      </c>
      <c r="C293" s="35" t="s">
        <v>3</v>
      </c>
      <c r="D293" s="36" t="s">
        <v>927</v>
      </c>
      <c r="E293" s="37" t="s">
        <v>1159</v>
      </c>
      <c r="F293" s="37"/>
      <c r="G293" s="37" t="s">
        <v>1160</v>
      </c>
      <c r="H293" s="37" t="s">
        <v>154</v>
      </c>
      <c r="I293" s="38" t="s">
        <v>20</v>
      </c>
      <c r="J293" s="37">
        <v>250004.0</v>
      </c>
      <c r="K293" s="39"/>
      <c r="L293" s="30"/>
      <c r="M293" s="30"/>
      <c r="N293" s="4"/>
      <c r="O293" s="4"/>
      <c r="P293" s="4"/>
      <c r="Q293" s="4"/>
      <c r="R293" s="4"/>
      <c r="S293" s="4"/>
      <c r="T293" s="4"/>
    </row>
    <row r="294" ht="30.0" customHeight="1">
      <c r="A294" s="13">
        <v>291.0</v>
      </c>
      <c r="B294" s="28" t="s">
        <v>1161</v>
      </c>
      <c r="C294" s="29" t="s">
        <v>3</v>
      </c>
      <c r="D294" s="31" t="s">
        <v>287</v>
      </c>
      <c r="E294" s="30" t="s">
        <v>638</v>
      </c>
      <c r="F294" s="30"/>
      <c r="G294" s="30" t="s">
        <v>1162</v>
      </c>
      <c r="H294" s="30" t="s">
        <v>76</v>
      </c>
      <c r="I294" s="15" t="s">
        <v>20</v>
      </c>
      <c r="J294" s="30"/>
      <c r="K294" s="32"/>
      <c r="L294" s="30"/>
      <c r="M294" s="30"/>
      <c r="N294" s="4"/>
      <c r="O294" s="4"/>
      <c r="P294" s="4"/>
      <c r="Q294" s="4"/>
      <c r="R294" s="4"/>
      <c r="S294" s="4"/>
      <c r="T294" s="4"/>
    </row>
    <row r="295" ht="30.0" customHeight="1">
      <c r="A295" s="13">
        <v>292.0</v>
      </c>
      <c r="B295" s="28" t="s">
        <v>1163</v>
      </c>
      <c r="C295" s="29" t="s">
        <v>3</v>
      </c>
      <c r="D295" s="31" t="s">
        <v>287</v>
      </c>
      <c r="E295" s="30" t="s">
        <v>1164</v>
      </c>
      <c r="F295" s="30"/>
      <c r="G295" s="30" t="s">
        <v>1165</v>
      </c>
      <c r="H295" s="30" t="s">
        <v>100</v>
      </c>
      <c r="I295" s="15" t="s">
        <v>20</v>
      </c>
      <c r="J295" s="30"/>
      <c r="K295" s="32"/>
      <c r="L295" s="30"/>
      <c r="M295" s="30"/>
      <c r="N295" s="48"/>
      <c r="O295" s="48"/>
      <c r="P295" s="48"/>
      <c r="Q295" s="48"/>
      <c r="R295" s="48"/>
      <c r="S295" s="4"/>
      <c r="T295" s="4"/>
    </row>
    <row r="296" ht="45.0" customHeight="1">
      <c r="A296" s="13">
        <v>293.0</v>
      </c>
      <c r="B296" s="28" t="s">
        <v>1166</v>
      </c>
      <c r="C296" s="29" t="s">
        <v>3</v>
      </c>
      <c r="D296" s="31" t="s">
        <v>287</v>
      </c>
      <c r="E296" s="30" t="s">
        <v>1167</v>
      </c>
      <c r="F296" s="30"/>
      <c r="G296" s="30" t="s">
        <v>1168</v>
      </c>
      <c r="H296" s="30" t="s">
        <v>19</v>
      </c>
      <c r="I296" s="15" t="s">
        <v>20</v>
      </c>
      <c r="J296" s="30"/>
      <c r="K296" s="32"/>
      <c r="L296" s="30"/>
      <c r="M296" s="30"/>
      <c r="N296" s="48"/>
      <c r="O296" s="48"/>
      <c r="P296" s="48"/>
      <c r="Q296" s="48"/>
      <c r="R296" s="48"/>
      <c r="S296" s="4"/>
      <c r="T296" s="4"/>
    </row>
    <row r="297" ht="30.0" customHeight="1">
      <c r="A297" s="13">
        <v>294.0</v>
      </c>
      <c r="B297" s="28" t="s">
        <v>1169</v>
      </c>
      <c r="C297" s="29" t="s">
        <v>3</v>
      </c>
      <c r="D297" s="31" t="s">
        <v>1170</v>
      </c>
      <c r="E297" s="30" t="s">
        <v>16</v>
      </c>
      <c r="F297" s="30"/>
      <c r="G297" s="30" t="s">
        <v>1171</v>
      </c>
      <c r="H297" s="30" t="s">
        <v>34</v>
      </c>
      <c r="I297" s="15" t="s">
        <v>20</v>
      </c>
      <c r="J297" s="30">
        <v>226020.0</v>
      </c>
      <c r="K297" s="32"/>
      <c r="L297" s="30"/>
      <c r="M297" s="30"/>
      <c r="N297" s="48"/>
      <c r="O297" s="48"/>
      <c r="P297" s="48"/>
      <c r="Q297" s="48"/>
      <c r="R297" s="48"/>
      <c r="S297" s="4"/>
      <c r="T297" s="4"/>
    </row>
    <row r="298" ht="30.0" customHeight="1">
      <c r="A298" s="13">
        <v>295.0</v>
      </c>
      <c r="B298" s="34" t="s">
        <v>1172</v>
      </c>
      <c r="C298" s="35" t="s">
        <v>3</v>
      </c>
      <c r="D298" s="36" t="s">
        <v>1173</v>
      </c>
      <c r="E298" s="37" t="s">
        <v>1174</v>
      </c>
      <c r="F298" s="37"/>
      <c r="G298" s="37" t="s">
        <v>1175</v>
      </c>
      <c r="H298" s="37" t="s">
        <v>45</v>
      </c>
      <c r="I298" s="38" t="s">
        <v>20</v>
      </c>
      <c r="J298" s="37"/>
      <c r="K298" s="39"/>
      <c r="L298" s="37"/>
      <c r="M298" s="37"/>
      <c r="N298" s="48"/>
      <c r="O298" s="48"/>
      <c r="P298" s="48"/>
      <c r="Q298" s="48"/>
      <c r="R298" s="48"/>
      <c r="S298" s="4"/>
      <c r="T298" s="4"/>
    </row>
    <row r="299" ht="45.0" customHeight="1">
      <c r="A299" s="13">
        <v>296.0</v>
      </c>
      <c r="B299" s="34" t="s">
        <v>1176</v>
      </c>
      <c r="C299" s="35" t="s">
        <v>3</v>
      </c>
      <c r="D299" s="36" t="s">
        <v>1177</v>
      </c>
      <c r="E299" s="37" t="s">
        <v>320</v>
      </c>
      <c r="F299" s="37"/>
      <c r="G299" s="37" t="s">
        <v>1178</v>
      </c>
      <c r="H299" s="37" t="s">
        <v>19</v>
      </c>
      <c r="I299" s="38" t="s">
        <v>20</v>
      </c>
      <c r="J299" s="37"/>
      <c r="K299" s="39"/>
      <c r="L299" s="37"/>
      <c r="M299" s="30"/>
      <c r="N299" s="48"/>
      <c r="O299" s="48"/>
      <c r="P299" s="48"/>
      <c r="Q299" s="48"/>
      <c r="R299" s="48"/>
      <c r="S299" s="4"/>
      <c r="T299" s="4"/>
    </row>
    <row r="300" ht="45.0" customHeight="1">
      <c r="A300" s="13">
        <v>297.0</v>
      </c>
      <c r="B300" s="28" t="s">
        <v>1179</v>
      </c>
      <c r="C300" s="29" t="s">
        <v>3</v>
      </c>
      <c r="D300" s="31" t="s">
        <v>1180</v>
      </c>
      <c r="E300" s="30" t="s">
        <v>1181</v>
      </c>
      <c r="F300" s="30"/>
      <c r="G300" s="30" t="s">
        <v>1182</v>
      </c>
      <c r="H300" s="30" t="s">
        <v>105</v>
      </c>
      <c r="I300" s="15" t="s">
        <v>20</v>
      </c>
      <c r="J300" s="30" t="s">
        <v>1183</v>
      </c>
      <c r="K300" s="32">
        <v>9.810093809E9</v>
      </c>
      <c r="L300" s="30" t="s">
        <v>1184</v>
      </c>
      <c r="M300" s="30"/>
      <c r="N300" s="48"/>
      <c r="O300" s="48"/>
      <c r="P300" s="48"/>
      <c r="Q300" s="48"/>
      <c r="R300" s="48"/>
      <c r="S300" s="4"/>
      <c r="T300" s="4"/>
    </row>
    <row r="301" ht="30.0" customHeight="1">
      <c r="A301" s="13">
        <v>298.0</v>
      </c>
      <c r="B301" s="28" t="s">
        <v>1185</v>
      </c>
      <c r="C301" s="29" t="s">
        <v>3</v>
      </c>
      <c r="D301" s="31" t="s">
        <v>1186</v>
      </c>
      <c r="E301" s="30" t="s">
        <v>1187</v>
      </c>
      <c r="F301" s="30"/>
      <c r="G301" s="30" t="s">
        <v>1188</v>
      </c>
      <c r="H301" s="30" t="s">
        <v>100</v>
      </c>
      <c r="I301" s="15" t="s">
        <v>20</v>
      </c>
      <c r="J301" s="30">
        <v>202001.0</v>
      </c>
      <c r="K301" s="32">
        <v>9.837182738E9</v>
      </c>
      <c r="L301" s="30" t="s">
        <v>1189</v>
      </c>
      <c r="M301" s="30"/>
      <c r="N301" s="48"/>
      <c r="O301" s="48"/>
      <c r="P301" s="48"/>
      <c r="Q301" s="48"/>
      <c r="R301" s="48"/>
      <c r="S301" s="4"/>
      <c r="T301" s="4"/>
    </row>
    <row r="302" ht="30.0" customHeight="1">
      <c r="A302" s="13">
        <v>299.0</v>
      </c>
      <c r="B302" s="28" t="s">
        <v>1190</v>
      </c>
      <c r="C302" s="29" t="s">
        <v>3</v>
      </c>
      <c r="D302" s="31" t="s">
        <v>1186</v>
      </c>
      <c r="E302" s="30" t="s">
        <v>1191</v>
      </c>
      <c r="F302" s="30"/>
      <c r="G302" s="30" t="s">
        <v>1192</v>
      </c>
      <c r="H302" s="30" t="s">
        <v>100</v>
      </c>
      <c r="I302" s="15" t="s">
        <v>20</v>
      </c>
      <c r="J302" s="30" t="s">
        <v>1193</v>
      </c>
      <c r="K302" s="32" t="s">
        <v>1194</v>
      </c>
      <c r="L302" s="30" t="s">
        <v>1195</v>
      </c>
      <c r="M302" s="30"/>
      <c r="N302" s="48"/>
      <c r="O302" s="48"/>
      <c r="P302" s="48"/>
      <c r="Q302" s="48"/>
      <c r="R302" s="48"/>
      <c r="S302" s="4"/>
      <c r="T302" s="4"/>
    </row>
    <row r="303">
      <c r="A303" s="13">
        <v>300.0</v>
      </c>
      <c r="B303" s="28" t="s">
        <v>1196</v>
      </c>
      <c r="C303" s="29" t="s">
        <v>3</v>
      </c>
      <c r="D303" s="31" t="s">
        <v>1197</v>
      </c>
      <c r="E303" s="30" t="s">
        <v>1198</v>
      </c>
      <c r="F303" s="30"/>
      <c r="G303" s="30" t="s">
        <v>1199</v>
      </c>
      <c r="H303" s="30" t="s">
        <v>631</v>
      </c>
      <c r="I303" s="15" t="s">
        <v>20</v>
      </c>
      <c r="J303" s="30">
        <v>201801.0</v>
      </c>
      <c r="K303" s="32">
        <v>9.818531444E9</v>
      </c>
      <c r="L303" s="30">
        <v>2713842.0</v>
      </c>
      <c r="M303" s="30"/>
      <c r="N303" s="48"/>
      <c r="O303" s="48"/>
      <c r="P303" s="48"/>
      <c r="Q303" s="48"/>
      <c r="R303" s="48"/>
      <c r="S303" s="4"/>
      <c r="T303" s="4"/>
    </row>
    <row r="304" ht="45.0" customHeight="1">
      <c r="A304" s="13">
        <v>301.0</v>
      </c>
      <c r="B304" s="28" t="s">
        <v>1200</v>
      </c>
      <c r="C304" s="29" t="s">
        <v>3</v>
      </c>
      <c r="D304" s="31" t="s">
        <v>941</v>
      </c>
      <c r="E304" s="30" t="s">
        <v>404</v>
      </c>
      <c r="F304" s="30"/>
      <c r="G304" s="30" t="s">
        <v>1201</v>
      </c>
      <c r="H304" s="30" t="s">
        <v>631</v>
      </c>
      <c r="I304" s="15" t="s">
        <v>20</v>
      </c>
      <c r="J304" s="30">
        <v>201001.0</v>
      </c>
      <c r="K304" s="32">
        <v>9.810117767E9</v>
      </c>
      <c r="L304" s="30" t="s">
        <v>1202</v>
      </c>
      <c r="M304" s="30"/>
      <c r="N304" s="48"/>
      <c r="O304" s="48"/>
      <c r="P304" s="48"/>
      <c r="Q304" s="48"/>
      <c r="R304" s="48"/>
      <c r="S304" s="4"/>
      <c r="T304" s="4"/>
    </row>
    <row r="305" ht="30.0" customHeight="1">
      <c r="A305" s="13">
        <v>302.0</v>
      </c>
      <c r="B305" s="28" t="s">
        <v>1203</v>
      </c>
      <c r="C305" s="29" t="s">
        <v>3</v>
      </c>
      <c r="D305" s="31" t="s">
        <v>287</v>
      </c>
      <c r="E305" s="30" t="s">
        <v>1204</v>
      </c>
      <c r="F305" s="30"/>
      <c r="G305" s="30" t="s">
        <v>1205</v>
      </c>
      <c r="H305" s="30" t="s">
        <v>45</v>
      </c>
      <c r="I305" s="15" t="s">
        <v>20</v>
      </c>
      <c r="J305" s="30" t="s">
        <v>1206</v>
      </c>
      <c r="K305" s="32"/>
      <c r="L305" s="30">
        <v>2356046.0</v>
      </c>
      <c r="M305" s="33" t="str">
        <f>HYPERLINK("mailto:Sanjiv204@gmail.com","Sanjiv204@gmail.com")</f>
        <v>Sanjiv204@gmail.com</v>
      </c>
      <c r="N305" s="48"/>
      <c r="O305" s="48"/>
      <c r="P305" s="48"/>
      <c r="Q305" s="48"/>
      <c r="R305" s="48"/>
      <c r="S305" s="4"/>
      <c r="T305" s="4"/>
    </row>
    <row r="306" ht="30.0" customHeight="1">
      <c r="A306" s="13">
        <v>303.0</v>
      </c>
      <c r="B306" s="28" t="s">
        <v>1207</v>
      </c>
      <c r="C306" s="29" t="s">
        <v>3</v>
      </c>
      <c r="D306" s="31" t="s">
        <v>1177</v>
      </c>
      <c r="E306" s="30" t="s">
        <v>279</v>
      </c>
      <c r="F306" s="30"/>
      <c r="G306" s="30" t="s">
        <v>1208</v>
      </c>
      <c r="H306" s="30" t="s">
        <v>331</v>
      </c>
      <c r="I306" s="15" t="s">
        <v>20</v>
      </c>
      <c r="J306" s="30">
        <v>221005.0</v>
      </c>
      <c r="K306" s="32"/>
      <c r="L306" s="30"/>
      <c r="M306" s="30"/>
      <c r="N306" s="48"/>
      <c r="O306" s="48"/>
      <c r="P306" s="48"/>
      <c r="Q306" s="48"/>
      <c r="R306" s="48"/>
      <c r="S306" s="4"/>
      <c r="T306" s="4"/>
    </row>
    <row r="307" ht="30.0" customHeight="1">
      <c r="A307" s="13">
        <v>304.0</v>
      </c>
      <c r="B307" s="28" t="s">
        <v>1209</v>
      </c>
      <c r="C307" s="29" t="s">
        <v>3</v>
      </c>
      <c r="D307" s="31" t="s">
        <v>1210</v>
      </c>
      <c r="E307" s="30" t="s">
        <v>1211</v>
      </c>
      <c r="F307" s="30"/>
      <c r="G307" s="30" t="s">
        <v>1212</v>
      </c>
      <c r="H307" s="30" t="s">
        <v>1213</v>
      </c>
      <c r="I307" s="15" t="s">
        <v>623</v>
      </c>
      <c r="J307" s="30"/>
      <c r="K307" s="32"/>
      <c r="L307" s="30" t="s">
        <v>1214</v>
      </c>
      <c r="M307" s="30"/>
      <c r="N307" s="48"/>
      <c r="O307" s="48"/>
      <c r="P307" s="48"/>
      <c r="Q307" s="48"/>
      <c r="R307" s="48"/>
      <c r="S307" s="4"/>
      <c r="T307" s="4"/>
    </row>
    <row r="308" ht="30.0" customHeight="1">
      <c r="A308" s="13">
        <v>305.0</v>
      </c>
      <c r="B308" s="34" t="s">
        <v>1215</v>
      </c>
      <c r="C308" s="35" t="s">
        <v>3</v>
      </c>
      <c r="D308" s="36" t="s">
        <v>990</v>
      </c>
      <c r="E308" s="37" t="s">
        <v>1023</v>
      </c>
      <c r="F308" s="37"/>
      <c r="G308" s="37" t="s">
        <v>1216</v>
      </c>
      <c r="H308" s="37" t="s">
        <v>29</v>
      </c>
      <c r="I308" s="38" t="s">
        <v>20</v>
      </c>
      <c r="J308" s="37">
        <v>282005.0</v>
      </c>
      <c r="K308" s="39">
        <v>9.412301106E9</v>
      </c>
      <c r="L308" s="37"/>
      <c r="M308" s="30"/>
      <c r="N308" s="48"/>
      <c r="O308" s="48"/>
      <c r="P308" s="48"/>
      <c r="Q308" s="48"/>
      <c r="R308" s="48"/>
      <c r="S308" s="4"/>
      <c r="T308" s="4"/>
    </row>
    <row r="309" ht="30.0" customHeight="1">
      <c r="A309" s="13">
        <v>306.0</v>
      </c>
      <c r="B309" s="28" t="s">
        <v>1217</v>
      </c>
      <c r="C309" s="29" t="s">
        <v>3</v>
      </c>
      <c r="D309" s="31" t="s">
        <v>1170</v>
      </c>
      <c r="E309" s="30" t="s">
        <v>1218</v>
      </c>
      <c r="F309" s="30"/>
      <c r="G309" s="30" t="s">
        <v>1219</v>
      </c>
      <c r="H309" s="30" t="s">
        <v>129</v>
      </c>
      <c r="I309" s="15" t="s">
        <v>20</v>
      </c>
      <c r="J309" s="30"/>
      <c r="K309" s="32"/>
      <c r="L309" s="30"/>
      <c r="M309" s="30"/>
      <c r="N309" s="48"/>
      <c r="O309" s="48"/>
      <c r="P309" s="48"/>
      <c r="Q309" s="48"/>
      <c r="R309" s="48"/>
      <c r="S309" s="4"/>
      <c r="T309" s="4"/>
    </row>
    <row r="310" ht="60.0" customHeight="1">
      <c r="A310" s="13">
        <v>307.0</v>
      </c>
      <c r="B310" s="28" t="s">
        <v>1220</v>
      </c>
      <c r="C310" s="29" t="s">
        <v>3</v>
      </c>
      <c r="D310" s="31" t="s">
        <v>287</v>
      </c>
      <c r="E310" s="30" t="s">
        <v>1221</v>
      </c>
      <c r="F310" s="30"/>
      <c r="G310" s="30" t="s">
        <v>1222</v>
      </c>
      <c r="H310" s="30" t="s">
        <v>1223</v>
      </c>
      <c r="I310" s="15" t="s">
        <v>518</v>
      </c>
      <c r="J310" s="30"/>
      <c r="K310" s="32">
        <v>9.826842567E9</v>
      </c>
      <c r="L310" s="30"/>
      <c r="M310" s="30"/>
      <c r="N310" s="48"/>
      <c r="O310" s="48"/>
      <c r="P310" s="48"/>
      <c r="Q310" s="48"/>
      <c r="R310" s="48"/>
      <c r="S310" s="4"/>
      <c r="T310" s="4"/>
    </row>
    <row r="311" ht="30.0" customHeight="1">
      <c r="A311" s="13">
        <v>308.0</v>
      </c>
      <c r="B311" s="28" t="s">
        <v>1224</v>
      </c>
      <c r="C311" s="29" t="s">
        <v>3</v>
      </c>
      <c r="D311" s="31" t="s">
        <v>287</v>
      </c>
      <c r="E311" s="30" t="s">
        <v>1225</v>
      </c>
      <c r="F311" s="30"/>
      <c r="G311" s="30" t="s">
        <v>1226</v>
      </c>
      <c r="H311" s="30" t="s">
        <v>1227</v>
      </c>
      <c r="I311" s="15" t="s">
        <v>491</v>
      </c>
      <c r="J311" s="30">
        <v>410209.0</v>
      </c>
      <c r="K311" s="32">
        <v>9.920704202E9</v>
      </c>
      <c r="L311" s="30"/>
      <c r="M311" s="30"/>
      <c r="N311" s="48"/>
      <c r="O311" s="48"/>
      <c r="P311" s="48"/>
      <c r="Q311" s="48"/>
      <c r="R311" s="48"/>
      <c r="S311" s="4"/>
      <c r="T311" s="4"/>
    </row>
    <row r="312">
      <c r="A312" s="13">
        <v>309.0</v>
      </c>
      <c r="B312" s="28" t="s">
        <v>1228</v>
      </c>
      <c r="C312" s="29" t="s">
        <v>3</v>
      </c>
      <c r="D312" s="31" t="s">
        <v>941</v>
      </c>
      <c r="E312" s="30" t="s">
        <v>228</v>
      </c>
      <c r="F312" s="30"/>
      <c r="G312" s="30" t="s">
        <v>1229</v>
      </c>
      <c r="H312" s="30" t="s">
        <v>1093</v>
      </c>
      <c r="I312" s="15" t="s">
        <v>20</v>
      </c>
      <c r="J312" s="30"/>
      <c r="K312" s="32">
        <v>9.235402615E9</v>
      </c>
      <c r="L312" s="30"/>
      <c r="M312" s="30"/>
      <c r="N312" s="48"/>
      <c r="O312" s="48"/>
      <c r="P312" s="48"/>
      <c r="Q312" s="48"/>
      <c r="R312" s="48"/>
      <c r="S312" s="4"/>
      <c r="T312" s="4"/>
    </row>
    <row r="313">
      <c r="A313" s="13">
        <v>310.0</v>
      </c>
      <c r="B313" s="28" t="s">
        <v>1230</v>
      </c>
      <c r="C313" s="29" t="s">
        <v>3</v>
      </c>
      <c r="D313" s="31" t="s">
        <v>364</v>
      </c>
      <c r="E313" s="30" t="s">
        <v>398</v>
      </c>
      <c r="F313" s="30"/>
      <c r="G313" s="30"/>
      <c r="H313" s="30" t="s">
        <v>45</v>
      </c>
      <c r="I313" s="15" t="s">
        <v>20</v>
      </c>
      <c r="J313" s="30"/>
      <c r="K313" s="32">
        <v>9.935547614E9</v>
      </c>
      <c r="L313" s="30"/>
      <c r="M313" s="30"/>
      <c r="N313" s="48"/>
      <c r="O313" s="48"/>
      <c r="P313" s="48"/>
      <c r="Q313" s="48"/>
      <c r="R313" s="48"/>
      <c r="S313" s="4"/>
      <c r="T313" s="4"/>
    </row>
    <row r="314" ht="30.0" customHeight="1">
      <c r="A314" s="13">
        <v>311.0</v>
      </c>
      <c r="B314" s="28" t="s">
        <v>1231</v>
      </c>
      <c r="C314" s="29" t="s">
        <v>3</v>
      </c>
      <c r="D314" s="31" t="s">
        <v>364</v>
      </c>
      <c r="E314" s="30" t="s">
        <v>1232</v>
      </c>
      <c r="F314" s="30"/>
      <c r="G314" s="30" t="s">
        <v>1233</v>
      </c>
      <c r="H314" s="30" t="s">
        <v>34</v>
      </c>
      <c r="I314" s="15" t="s">
        <v>20</v>
      </c>
      <c r="J314" s="30"/>
      <c r="K314" s="32"/>
      <c r="L314" s="30" t="s">
        <v>1234</v>
      </c>
      <c r="M314" s="30"/>
      <c r="N314" s="48"/>
      <c r="O314" s="48"/>
      <c r="P314" s="48"/>
      <c r="Q314" s="48"/>
      <c r="R314" s="48"/>
      <c r="S314" s="4"/>
      <c r="T314" s="4"/>
    </row>
    <row r="315" ht="60.0" customHeight="1">
      <c r="A315" s="13">
        <v>312.0</v>
      </c>
      <c r="B315" s="28" t="s">
        <v>1235</v>
      </c>
      <c r="C315" s="29" t="s">
        <v>3</v>
      </c>
      <c r="D315" s="31" t="s">
        <v>803</v>
      </c>
      <c r="E315" s="30" t="s">
        <v>1236</v>
      </c>
      <c r="F315" s="30"/>
      <c r="G315" s="30" t="s">
        <v>1237</v>
      </c>
      <c r="H315" s="30" t="s">
        <v>45</v>
      </c>
      <c r="I315" s="15" t="s">
        <v>20</v>
      </c>
      <c r="J315" s="30"/>
      <c r="K315" s="32">
        <v>9.793837777E9</v>
      </c>
      <c r="L315" s="30">
        <v>2224858.0</v>
      </c>
      <c r="M315" s="33" t="str">
        <f>HYPERLINK("mailto:ganchal@rediffmail.com","ganchal@rediffmail.com")</f>
        <v>ganchal@rediffmail.com</v>
      </c>
      <c r="N315" s="48"/>
      <c r="O315" s="48"/>
      <c r="P315" s="48"/>
      <c r="Q315" s="48"/>
      <c r="R315" s="48"/>
      <c r="S315" s="4"/>
      <c r="T315" s="4"/>
    </row>
    <row r="316" ht="60.0" customHeight="1">
      <c r="A316" s="13">
        <v>313.0</v>
      </c>
      <c r="B316" s="28" t="s">
        <v>1238</v>
      </c>
      <c r="C316" s="29" t="s">
        <v>3</v>
      </c>
      <c r="D316" s="31" t="s">
        <v>1239</v>
      </c>
      <c r="E316" s="30" t="s">
        <v>1240</v>
      </c>
      <c r="F316" s="30" t="s">
        <v>1241</v>
      </c>
      <c r="G316" s="30" t="s">
        <v>1242</v>
      </c>
      <c r="H316" s="30" t="s">
        <v>1243</v>
      </c>
      <c r="I316" s="15" t="s">
        <v>231</v>
      </c>
      <c r="J316" s="30">
        <v>301411.0</v>
      </c>
      <c r="K316" s="32" t="s">
        <v>1244</v>
      </c>
      <c r="L316" s="30"/>
      <c r="M316" s="33" t="str">
        <f>HYPERLINK("mailto:dryogeshgoyal@gmail.com","dryogeshgoyal@gmail.com")</f>
        <v>dryogeshgoyal@gmail.com</v>
      </c>
      <c r="N316" s="48"/>
      <c r="O316" s="48"/>
      <c r="P316" s="48"/>
      <c r="Q316" s="48"/>
      <c r="R316" s="48"/>
      <c r="S316" s="4"/>
      <c r="T316" s="4"/>
    </row>
    <row r="317" ht="30.0" customHeight="1">
      <c r="A317" s="13">
        <v>314.0</v>
      </c>
      <c r="B317" s="34" t="s">
        <v>1245</v>
      </c>
      <c r="C317" s="35" t="s">
        <v>3</v>
      </c>
      <c r="D317" s="36" t="s">
        <v>287</v>
      </c>
      <c r="E317" s="37" t="s">
        <v>680</v>
      </c>
      <c r="F317" s="37"/>
      <c r="G317" s="37" t="s">
        <v>1246</v>
      </c>
      <c r="H317" s="37" t="s">
        <v>289</v>
      </c>
      <c r="I317" s="38" t="s">
        <v>290</v>
      </c>
      <c r="J317" s="37"/>
      <c r="K317" s="39" t="s">
        <v>1247</v>
      </c>
      <c r="L317" s="37"/>
      <c r="M317" s="30"/>
      <c r="N317" s="48"/>
      <c r="O317" s="48"/>
      <c r="P317" s="48"/>
      <c r="Q317" s="48"/>
      <c r="R317" s="48"/>
      <c r="S317" s="4"/>
      <c r="T317" s="4"/>
    </row>
    <row r="318" ht="30.0" customHeight="1">
      <c r="A318" s="13">
        <v>315.0</v>
      </c>
      <c r="B318" s="28" t="s">
        <v>1248</v>
      </c>
      <c r="C318" s="29" t="s">
        <v>3</v>
      </c>
      <c r="D318" s="31" t="s">
        <v>1249</v>
      </c>
      <c r="E318" s="30" t="s">
        <v>1250</v>
      </c>
      <c r="F318" s="30"/>
      <c r="G318" s="30" t="s">
        <v>1251</v>
      </c>
      <c r="H318" s="30" t="s">
        <v>1252</v>
      </c>
      <c r="I318" s="15" t="s">
        <v>623</v>
      </c>
      <c r="J318" s="30">
        <v>734101.0</v>
      </c>
      <c r="K318" s="32">
        <v>9.358021727E9</v>
      </c>
      <c r="L318" s="30"/>
      <c r="M318" s="30"/>
      <c r="N318" s="48"/>
      <c r="O318" s="48"/>
      <c r="P318" s="48"/>
      <c r="Q318" s="48"/>
      <c r="R318" s="48"/>
      <c r="S318" s="4"/>
      <c r="T318" s="4"/>
    </row>
    <row r="319" ht="30.0" customHeight="1">
      <c r="A319" s="13">
        <v>316.0</v>
      </c>
      <c r="B319" s="28" t="s">
        <v>1253</v>
      </c>
      <c r="C319" s="29" t="s">
        <v>3</v>
      </c>
      <c r="D319" s="31" t="s">
        <v>287</v>
      </c>
      <c r="E319" s="30" t="s">
        <v>335</v>
      </c>
      <c r="F319" s="30"/>
      <c r="G319" s="30" t="s">
        <v>1254</v>
      </c>
      <c r="H319" s="30" t="s">
        <v>24</v>
      </c>
      <c r="I319" s="15" t="s">
        <v>20</v>
      </c>
      <c r="J319" s="30">
        <v>273013.0</v>
      </c>
      <c r="K319" s="32"/>
      <c r="L319" s="30"/>
      <c r="M319" s="30"/>
      <c r="N319" s="48"/>
      <c r="O319" s="48"/>
      <c r="P319" s="48"/>
      <c r="Q319" s="48"/>
      <c r="R319" s="48"/>
      <c r="S319" s="4"/>
      <c r="T319" s="4"/>
    </row>
    <row r="320" ht="30.0" customHeight="1">
      <c r="A320" s="13">
        <v>317.0</v>
      </c>
      <c r="B320" s="28" t="s">
        <v>1255</v>
      </c>
      <c r="C320" s="29" t="s">
        <v>3</v>
      </c>
      <c r="D320" s="31" t="s">
        <v>287</v>
      </c>
      <c r="E320" s="30" t="s">
        <v>774</v>
      </c>
      <c r="F320" s="30"/>
      <c r="G320" s="30" t="s">
        <v>1256</v>
      </c>
      <c r="H320" s="30" t="s">
        <v>24</v>
      </c>
      <c r="I320" s="15" t="s">
        <v>20</v>
      </c>
      <c r="J320" s="30">
        <v>273013.0</v>
      </c>
      <c r="K320" s="32">
        <v>9.336824924E9</v>
      </c>
      <c r="L320" s="30"/>
      <c r="M320" s="30"/>
      <c r="N320" s="48"/>
      <c r="O320" s="48"/>
      <c r="P320" s="48"/>
      <c r="Q320" s="48"/>
      <c r="R320" s="48"/>
      <c r="S320" s="4"/>
      <c r="T320" s="4"/>
    </row>
    <row r="321" ht="30.0" customHeight="1">
      <c r="A321" s="13">
        <v>318.0</v>
      </c>
      <c r="B321" s="34" t="s">
        <v>1257</v>
      </c>
      <c r="C321" s="35" t="s">
        <v>3</v>
      </c>
      <c r="D321" s="36" t="s">
        <v>941</v>
      </c>
      <c r="E321" s="37" t="s">
        <v>1258</v>
      </c>
      <c r="F321" s="37"/>
      <c r="G321" s="37" t="s">
        <v>1259</v>
      </c>
      <c r="H321" s="37" t="s">
        <v>757</v>
      </c>
      <c r="I321" s="38" t="s">
        <v>20</v>
      </c>
      <c r="J321" s="37"/>
      <c r="K321" s="39" t="s">
        <v>1260</v>
      </c>
      <c r="L321" s="37"/>
      <c r="M321" s="37"/>
      <c r="N321" s="49"/>
      <c r="O321" s="49"/>
      <c r="P321" s="48"/>
      <c r="Q321" s="48"/>
      <c r="R321" s="48"/>
      <c r="S321" s="4"/>
      <c r="T321" s="4"/>
    </row>
    <row r="322" ht="30.0" customHeight="1">
      <c r="A322" s="13">
        <v>319.0</v>
      </c>
      <c r="B322" s="28" t="s">
        <v>1261</v>
      </c>
      <c r="C322" s="29" t="s">
        <v>3</v>
      </c>
      <c r="D322" s="31" t="s">
        <v>941</v>
      </c>
      <c r="E322" s="30" t="s">
        <v>1262</v>
      </c>
      <c r="F322" s="30"/>
      <c r="G322" s="30" t="s">
        <v>1263</v>
      </c>
      <c r="H322" s="30" t="s">
        <v>1264</v>
      </c>
      <c r="I322" s="15" t="s">
        <v>20</v>
      </c>
      <c r="J322" s="30"/>
      <c r="K322" s="32">
        <v>9.839887408E9</v>
      </c>
      <c r="L322" s="30"/>
      <c r="M322" s="30"/>
      <c r="N322" s="48"/>
      <c r="O322" s="48"/>
      <c r="P322" s="48"/>
      <c r="Q322" s="48"/>
      <c r="R322" s="48"/>
      <c r="S322" s="4"/>
      <c r="T322" s="4"/>
    </row>
    <row r="323" ht="30.0" customHeight="1">
      <c r="A323" s="13">
        <v>320.0</v>
      </c>
      <c r="B323" s="44" t="s">
        <v>1265</v>
      </c>
      <c r="C323" s="45" t="s">
        <v>3</v>
      </c>
      <c r="D323" s="46" t="s">
        <v>287</v>
      </c>
      <c r="E323" s="42" t="s">
        <v>1047</v>
      </c>
      <c r="F323" s="42"/>
      <c r="G323" s="42" t="s">
        <v>1266</v>
      </c>
      <c r="H323" s="42" t="s">
        <v>201</v>
      </c>
      <c r="I323" s="47" t="s">
        <v>20</v>
      </c>
      <c r="J323" s="42" t="s">
        <v>1267</v>
      </c>
      <c r="K323" s="43">
        <v>9.454717085E9</v>
      </c>
      <c r="L323" s="42" t="s">
        <v>1268</v>
      </c>
      <c r="M323" s="41" t="str">
        <f>HYPERLINK("mailto:drarunophtha@gmail.com","drarunophtha@gmail.com")</f>
        <v>drarunophtha@gmail.com</v>
      </c>
      <c r="N323" s="49"/>
      <c r="O323" s="48"/>
      <c r="P323" s="48"/>
      <c r="Q323" s="48"/>
      <c r="R323" s="48"/>
      <c r="S323" s="4"/>
      <c r="T323" s="4"/>
    </row>
    <row r="324" ht="30.0" customHeight="1">
      <c r="A324" s="13">
        <v>321.0</v>
      </c>
      <c r="B324" s="28" t="s">
        <v>1269</v>
      </c>
      <c r="C324" s="29" t="s">
        <v>3</v>
      </c>
      <c r="D324" s="31" t="s">
        <v>287</v>
      </c>
      <c r="E324" s="30" t="s">
        <v>1270</v>
      </c>
      <c r="F324" s="30"/>
      <c r="G324" s="30" t="s">
        <v>1271</v>
      </c>
      <c r="H324" s="30" t="s">
        <v>45</v>
      </c>
      <c r="I324" s="15" t="s">
        <v>20</v>
      </c>
      <c r="J324" s="30">
        <v>226017.0</v>
      </c>
      <c r="K324" s="32">
        <v>9.452872406E9</v>
      </c>
      <c r="L324" s="30" t="s">
        <v>1272</v>
      </c>
      <c r="M324" s="33" t="str">
        <f>HYPERLINK("mailto:drshakunsite@rediffmail.com","drshakunsite@rediffmail.com")</f>
        <v>drshakunsite@rediffmail.com</v>
      </c>
      <c r="N324" s="48"/>
      <c r="O324" s="48"/>
      <c r="P324" s="48"/>
      <c r="Q324" s="48"/>
      <c r="R324" s="48"/>
      <c r="S324" s="4"/>
      <c r="T324" s="4"/>
    </row>
    <row r="325">
      <c r="A325" s="13">
        <v>322.0</v>
      </c>
      <c r="B325" s="34" t="s">
        <v>1273</v>
      </c>
      <c r="C325" s="45" t="s">
        <v>3</v>
      </c>
      <c r="D325" s="46" t="s">
        <v>287</v>
      </c>
      <c r="E325" s="42" t="s">
        <v>1274</v>
      </c>
      <c r="F325" s="42"/>
      <c r="G325" s="42" t="s">
        <v>1275</v>
      </c>
      <c r="H325" s="42" t="s">
        <v>56</v>
      </c>
      <c r="I325" s="47" t="s">
        <v>20</v>
      </c>
      <c r="J325" s="42"/>
      <c r="K325" s="43">
        <v>8.126730674E9</v>
      </c>
      <c r="L325" s="37"/>
      <c r="M325" s="33" t="str">
        <f>HYPERLINK("mailto:mausamgupta84@gmail.com","mausamgupta84@gmail.com")</f>
        <v>mausamgupta84@gmail.com</v>
      </c>
      <c r="N325" s="48"/>
      <c r="O325" s="48"/>
      <c r="P325" s="48"/>
      <c r="Q325" s="48"/>
      <c r="R325" s="48"/>
      <c r="S325" s="4"/>
      <c r="T325" s="4"/>
    </row>
    <row r="326" ht="30.0" customHeight="1">
      <c r="A326" s="13">
        <v>323.0</v>
      </c>
      <c r="B326" s="28" t="s">
        <v>1276</v>
      </c>
      <c r="C326" s="29" t="s">
        <v>3</v>
      </c>
      <c r="D326" s="31" t="s">
        <v>287</v>
      </c>
      <c r="E326" s="30" t="s">
        <v>1277</v>
      </c>
      <c r="F326" s="30"/>
      <c r="G326" s="30" t="s">
        <v>1278</v>
      </c>
      <c r="H326" s="30" t="s">
        <v>1279</v>
      </c>
      <c r="I326" s="15" t="s">
        <v>20</v>
      </c>
      <c r="J326" s="30"/>
      <c r="K326" s="32">
        <v>9.359144244E9</v>
      </c>
      <c r="L326" s="30"/>
      <c r="M326" s="33"/>
      <c r="N326" s="48"/>
      <c r="O326" s="48"/>
      <c r="P326" s="48"/>
      <c r="Q326" s="48"/>
      <c r="R326" s="48"/>
      <c r="S326" s="4"/>
      <c r="T326" s="4"/>
    </row>
    <row r="327" ht="30.0" customHeight="1">
      <c r="A327" s="13">
        <v>324.0</v>
      </c>
      <c r="B327" s="28" t="s">
        <v>1280</v>
      </c>
      <c r="C327" s="29" t="s">
        <v>3</v>
      </c>
      <c r="D327" s="31" t="s">
        <v>287</v>
      </c>
      <c r="E327" s="30" t="s">
        <v>1281</v>
      </c>
      <c r="F327" s="30"/>
      <c r="G327" s="30" t="s">
        <v>1282</v>
      </c>
      <c r="H327" s="30" t="s">
        <v>1283</v>
      </c>
      <c r="I327" s="15" t="s">
        <v>20</v>
      </c>
      <c r="J327" s="30" t="s">
        <v>1284</v>
      </c>
      <c r="K327" s="32">
        <v>9.452887079E9</v>
      </c>
      <c r="L327" s="30"/>
      <c r="M327" s="33" t="str">
        <f>HYPERLINK("mailto:drjayagpt44@gmail.com","drjayagpt44@gmail.com")</f>
        <v>drjayagpt44@gmail.com</v>
      </c>
      <c r="N327" s="48"/>
      <c r="O327" s="48"/>
      <c r="P327" s="48"/>
      <c r="Q327" s="48"/>
      <c r="R327" s="48"/>
      <c r="S327" s="4"/>
      <c r="T327" s="4"/>
    </row>
    <row r="328" ht="30.0" customHeight="1">
      <c r="A328" s="13">
        <v>325.0</v>
      </c>
      <c r="B328" s="28" t="s">
        <v>1285</v>
      </c>
      <c r="C328" s="29" t="s">
        <v>3</v>
      </c>
      <c r="D328" s="31" t="s">
        <v>287</v>
      </c>
      <c r="E328" s="30" t="s">
        <v>1286</v>
      </c>
      <c r="F328" s="30"/>
      <c r="G328" s="30" t="s">
        <v>1287</v>
      </c>
      <c r="H328" s="30" t="s">
        <v>706</v>
      </c>
      <c r="I328" s="15" t="s">
        <v>20</v>
      </c>
      <c r="J328" s="30">
        <v>208012.0</v>
      </c>
      <c r="K328" s="32">
        <v>9.935309666E9</v>
      </c>
      <c r="L328" s="30"/>
      <c r="M328" s="33" t="str">
        <f>HYPERLINK("mailto:priyankagupta8406@gmail.com","priyankagupta8406@gmail.com")</f>
        <v>priyankagupta8406@gmail.com</v>
      </c>
      <c r="N328" s="48"/>
      <c r="O328" s="48"/>
      <c r="P328" s="48"/>
      <c r="Q328" s="48"/>
      <c r="R328" s="48"/>
      <c r="S328" s="4"/>
      <c r="T328" s="4"/>
    </row>
    <row r="329" ht="30.0" customHeight="1">
      <c r="A329" s="13">
        <v>326.0</v>
      </c>
      <c r="B329" s="28" t="s">
        <v>1288</v>
      </c>
      <c r="C329" s="29" t="s">
        <v>3</v>
      </c>
      <c r="D329" s="31" t="s">
        <v>287</v>
      </c>
      <c r="E329" s="30" t="s">
        <v>1289</v>
      </c>
      <c r="F329" s="30"/>
      <c r="G329" s="30" t="s">
        <v>1290</v>
      </c>
      <c r="H329" s="30" t="s">
        <v>1291</v>
      </c>
      <c r="I329" s="15" t="s">
        <v>20</v>
      </c>
      <c r="J329" s="30"/>
      <c r="K329" s="32">
        <v>9.454819163E9</v>
      </c>
      <c r="L329" s="30"/>
      <c r="M329" s="33" t="str">
        <f>HYPERLINK("mailto:sahueye@gmail.com","sahueye@gmail.com")</f>
        <v>sahueye@gmail.com</v>
      </c>
      <c r="N329" s="48"/>
      <c r="O329" s="48"/>
      <c r="P329" s="48"/>
      <c r="Q329" s="48"/>
      <c r="R329" s="48"/>
      <c r="S329" s="4"/>
      <c r="T329" s="4"/>
    </row>
    <row r="330">
      <c r="A330" s="13">
        <v>327.0</v>
      </c>
      <c r="B330" s="28" t="s">
        <v>1292</v>
      </c>
      <c r="C330" s="29" t="s">
        <v>3</v>
      </c>
      <c r="D330" s="31" t="s">
        <v>1293</v>
      </c>
      <c r="E330" s="30" t="s">
        <v>1294</v>
      </c>
      <c r="F330" s="30"/>
      <c r="G330" s="30" t="s">
        <v>1295</v>
      </c>
      <c r="H330" s="30" t="s">
        <v>56</v>
      </c>
      <c r="I330" s="15" t="s">
        <v>20</v>
      </c>
      <c r="J330" s="30">
        <v>202001.0</v>
      </c>
      <c r="K330" s="32"/>
      <c r="L330" s="30"/>
      <c r="M330" s="30"/>
      <c r="N330" s="48"/>
      <c r="O330" s="48"/>
      <c r="P330" s="48"/>
      <c r="Q330" s="48"/>
      <c r="R330" s="48"/>
      <c r="S330" s="4"/>
      <c r="T330" s="4"/>
    </row>
    <row r="331">
      <c r="A331" s="13">
        <v>328.0</v>
      </c>
      <c r="B331" s="28" t="s">
        <v>1296</v>
      </c>
      <c r="C331" s="29" t="s">
        <v>3</v>
      </c>
      <c r="D331" s="31" t="s">
        <v>1297</v>
      </c>
      <c r="E331" s="30" t="s">
        <v>1081</v>
      </c>
      <c r="F331" s="30"/>
      <c r="G331" s="30" t="s">
        <v>1298</v>
      </c>
      <c r="H331" s="30" t="s">
        <v>331</v>
      </c>
      <c r="I331" s="15" t="s">
        <v>20</v>
      </c>
      <c r="J331" s="30"/>
      <c r="K331" s="32">
        <v>9.415619196E9</v>
      </c>
      <c r="L331" s="30"/>
      <c r="M331" s="30"/>
      <c r="N331" s="48"/>
      <c r="O331" s="48"/>
      <c r="P331" s="48"/>
      <c r="Q331" s="48"/>
      <c r="R331" s="48"/>
      <c r="S331" s="4"/>
      <c r="T331" s="4"/>
    </row>
    <row r="332" ht="30.0" customHeight="1">
      <c r="A332" s="13">
        <v>329.0</v>
      </c>
      <c r="B332" s="28" t="s">
        <v>1299</v>
      </c>
      <c r="C332" s="29" t="s">
        <v>3</v>
      </c>
      <c r="D332" s="31" t="s">
        <v>1300</v>
      </c>
      <c r="E332" s="30" t="s">
        <v>1058</v>
      </c>
      <c r="F332" s="30"/>
      <c r="G332" s="30" t="s">
        <v>1301</v>
      </c>
      <c r="H332" s="30" t="s">
        <v>34</v>
      </c>
      <c r="I332" s="15" t="s">
        <v>20</v>
      </c>
      <c r="J332" s="30"/>
      <c r="K332" s="32">
        <v>9.415018174E9</v>
      </c>
      <c r="L332" s="30"/>
      <c r="M332" s="30"/>
      <c r="N332" s="48"/>
      <c r="O332" s="48"/>
      <c r="P332" s="48"/>
      <c r="Q332" s="48"/>
      <c r="R332" s="48"/>
      <c r="S332" s="4"/>
      <c r="T332" s="4"/>
    </row>
    <row r="333">
      <c r="A333" s="13">
        <v>330.0</v>
      </c>
      <c r="B333" s="28" t="s">
        <v>1302</v>
      </c>
      <c r="C333" s="29" t="s">
        <v>3</v>
      </c>
      <c r="D333" s="31" t="s">
        <v>1303</v>
      </c>
      <c r="E333" s="30" t="s">
        <v>1304</v>
      </c>
      <c r="F333" s="30"/>
      <c r="G333" s="30" t="s">
        <v>1305</v>
      </c>
      <c r="H333" s="30" t="s">
        <v>34</v>
      </c>
      <c r="I333" s="15" t="s">
        <v>20</v>
      </c>
      <c r="J333" s="30">
        <v>226006.0</v>
      </c>
      <c r="K333" s="32"/>
      <c r="L333" s="30"/>
      <c r="M333" s="30"/>
      <c r="N333" s="48"/>
      <c r="O333" s="48"/>
      <c r="P333" s="48"/>
      <c r="Q333" s="48"/>
      <c r="R333" s="48"/>
      <c r="S333" s="4"/>
      <c r="T333" s="4"/>
    </row>
    <row r="334">
      <c r="A334" s="13">
        <v>331.0</v>
      </c>
      <c r="B334" s="28" t="s">
        <v>1306</v>
      </c>
      <c r="C334" s="29" t="s">
        <v>3</v>
      </c>
      <c r="D334" s="31" t="s">
        <v>1307</v>
      </c>
      <c r="E334" s="30" t="s">
        <v>1308</v>
      </c>
      <c r="F334" s="30"/>
      <c r="G334" s="30" t="s">
        <v>1309</v>
      </c>
      <c r="H334" s="30" t="s">
        <v>226</v>
      </c>
      <c r="I334" s="15" t="s">
        <v>20</v>
      </c>
      <c r="J334" s="30"/>
      <c r="K334" s="32">
        <v>9.415308559E9</v>
      </c>
      <c r="L334" s="30"/>
      <c r="M334" s="30"/>
      <c r="N334" s="48"/>
      <c r="O334" s="48"/>
      <c r="P334" s="48"/>
      <c r="Q334" s="48"/>
      <c r="R334" s="48"/>
      <c r="S334" s="4"/>
      <c r="T334" s="4"/>
    </row>
    <row r="335" ht="30.0" customHeight="1">
      <c r="A335" s="13">
        <v>332.0</v>
      </c>
      <c r="B335" s="28" t="s">
        <v>1310</v>
      </c>
      <c r="C335" s="29" t="s">
        <v>3</v>
      </c>
      <c r="D335" s="31" t="s">
        <v>1311</v>
      </c>
      <c r="E335" s="30" t="s">
        <v>1312</v>
      </c>
      <c r="F335" s="30"/>
      <c r="G335" s="30" t="s">
        <v>1301</v>
      </c>
      <c r="H335" s="30" t="s">
        <v>45</v>
      </c>
      <c r="I335" s="15" t="s">
        <v>20</v>
      </c>
      <c r="J335" s="30"/>
      <c r="K335" s="32">
        <v>9.415018174E9</v>
      </c>
      <c r="L335" s="30"/>
      <c r="M335" s="30"/>
      <c r="N335" s="48"/>
      <c r="O335" s="48"/>
      <c r="P335" s="48"/>
      <c r="Q335" s="48"/>
      <c r="R335" s="48"/>
      <c r="S335" s="4"/>
      <c r="T335" s="4"/>
    </row>
    <row r="336" ht="30.0" customHeight="1">
      <c r="A336" s="13">
        <v>333.0</v>
      </c>
      <c r="B336" s="34" t="s">
        <v>1313</v>
      </c>
      <c r="C336" s="35" t="s">
        <v>3</v>
      </c>
      <c r="D336" s="36" t="s">
        <v>1314</v>
      </c>
      <c r="E336" s="37" t="s">
        <v>1315</v>
      </c>
      <c r="F336" s="37"/>
      <c r="G336" s="37" t="s">
        <v>1316</v>
      </c>
      <c r="H336" s="37" t="s">
        <v>290</v>
      </c>
      <c r="I336" s="38" t="s">
        <v>290</v>
      </c>
      <c r="J336" s="37">
        <v>110009.0</v>
      </c>
      <c r="K336" s="39"/>
      <c r="L336" s="37"/>
      <c r="M336" s="30"/>
      <c r="N336" s="48"/>
      <c r="O336" s="48"/>
      <c r="P336" s="48"/>
      <c r="Q336" s="48"/>
      <c r="R336" s="48"/>
      <c r="S336" s="4"/>
      <c r="T336" s="4"/>
    </row>
    <row r="337">
      <c r="A337" s="13">
        <v>334.0</v>
      </c>
      <c r="B337" s="28" t="s">
        <v>1317</v>
      </c>
      <c r="C337" s="29" t="s">
        <v>3</v>
      </c>
      <c r="D337" s="31" t="s">
        <v>1318</v>
      </c>
      <c r="E337" s="30" t="s">
        <v>279</v>
      </c>
      <c r="F337" s="30"/>
      <c r="G337" s="30" t="s">
        <v>1319</v>
      </c>
      <c r="H337" s="30" t="s">
        <v>532</v>
      </c>
      <c r="I337" s="15" t="s">
        <v>20</v>
      </c>
      <c r="J337" s="30">
        <v>284128.0</v>
      </c>
      <c r="K337" s="32"/>
      <c r="L337" s="30"/>
      <c r="M337" s="30"/>
      <c r="N337" s="48"/>
      <c r="O337" s="48"/>
      <c r="P337" s="48"/>
      <c r="Q337" s="48"/>
      <c r="R337" s="48"/>
      <c r="S337" s="4"/>
      <c r="T337" s="4"/>
    </row>
    <row r="338" ht="30.0" customHeight="1">
      <c r="A338" s="13">
        <v>335.0</v>
      </c>
      <c r="B338" s="28" t="s">
        <v>1320</v>
      </c>
      <c r="C338" s="29" t="s">
        <v>3</v>
      </c>
      <c r="D338" s="31" t="s">
        <v>1321</v>
      </c>
      <c r="E338" s="30" t="s">
        <v>1322</v>
      </c>
      <c r="F338" s="30"/>
      <c r="G338" s="30" t="s">
        <v>1323</v>
      </c>
      <c r="H338" s="30" t="s">
        <v>56</v>
      </c>
      <c r="I338" s="15" t="s">
        <v>20</v>
      </c>
      <c r="J338" s="30">
        <v>202002.0</v>
      </c>
      <c r="K338" s="32"/>
      <c r="L338" s="30"/>
      <c r="M338" s="30"/>
      <c r="N338" s="48"/>
      <c r="O338" s="48"/>
      <c r="P338" s="48"/>
      <c r="Q338" s="48"/>
      <c r="R338" s="48"/>
      <c r="S338" s="4"/>
      <c r="T338" s="4"/>
    </row>
    <row r="339">
      <c r="A339" s="13">
        <v>336.0</v>
      </c>
      <c r="B339" s="28" t="s">
        <v>1324</v>
      </c>
      <c r="C339" s="29" t="s">
        <v>3</v>
      </c>
      <c r="D339" s="31" t="s">
        <v>1325</v>
      </c>
      <c r="E339" s="30" t="s">
        <v>65</v>
      </c>
      <c r="F339" s="30"/>
      <c r="G339" s="30" t="s">
        <v>1326</v>
      </c>
      <c r="H339" s="30" t="s">
        <v>201</v>
      </c>
      <c r="I339" s="15" t="s">
        <v>20</v>
      </c>
      <c r="J339" s="30"/>
      <c r="K339" s="32">
        <v>9.795887573E9</v>
      </c>
      <c r="L339" s="30"/>
      <c r="M339" s="33" t="str">
        <f>HYPERLINK("mailto:haris_gsvm@yahoo.co.in","haris_gsvm@yahoo.co.in")</f>
        <v>haris_gsvm@yahoo.co.in</v>
      </c>
      <c r="N339" s="48"/>
      <c r="O339" s="48"/>
      <c r="P339" s="48"/>
      <c r="Q339" s="48"/>
      <c r="R339" s="48"/>
      <c r="S339" s="4"/>
      <c r="T339" s="4"/>
    </row>
    <row r="340" ht="30.0" customHeight="1">
      <c r="A340" s="13">
        <v>337.0</v>
      </c>
      <c r="B340" s="28" t="s">
        <v>1327</v>
      </c>
      <c r="C340" s="29" t="s">
        <v>3</v>
      </c>
      <c r="D340" s="31" t="s">
        <v>1328</v>
      </c>
      <c r="E340" s="30" t="s">
        <v>1329</v>
      </c>
      <c r="F340" s="30"/>
      <c r="G340" s="30" t="s">
        <v>1330</v>
      </c>
      <c r="H340" s="30" t="s">
        <v>174</v>
      </c>
      <c r="I340" s="15" t="s">
        <v>20</v>
      </c>
      <c r="J340" s="30"/>
      <c r="K340" s="32">
        <v>9.897801256E9</v>
      </c>
      <c r="L340" s="30"/>
      <c r="M340" s="30"/>
      <c r="N340" s="48"/>
      <c r="O340" s="48"/>
      <c r="P340" s="48"/>
      <c r="Q340" s="48"/>
      <c r="R340" s="48"/>
      <c r="S340" s="4"/>
      <c r="T340" s="4"/>
    </row>
    <row r="341" ht="45.0" customHeight="1">
      <c r="A341" s="13">
        <v>338.0</v>
      </c>
      <c r="B341" s="28" t="s">
        <v>1331</v>
      </c>
      <c r="C341" s="29" t="s">
        <v>3</v>
      </c>
      <c r="D341" s="31" t="s">
        <v>1332</v>
      </c>
      <c r="E341" s="30" t="s">
        <v>1333</v>
      </c>
      <c r="F341" s="30"/>
      <c r="G341" s="30" t="s">
        <v>1334</v>
      </c>
      <c r="H341" s="30" t="s">
        <v>1335</v>
      </c>
      <c r="I341" s="15"/>
      <c r="J341" s="30">
        <v>431401.0</v>
      </c>
      <c r="K341" s="32">
        <v>9.236597117E9</v>
      </c>
      <c r="L341" s="30"/>
      <c r="M341" s="33" t="str">
        <f>HYPERLINK("mailto:rayan.alpha@gmail.com","rayan.alpha@gmail.com")</f>
        <v>rayan.alpha@gmail.com</v>
      </c>
      <c r="N341" s="48"/>
      <c r="O341" s="48"/>
      <c r="P341" s="48"/>
      <c r="Q341" s="48"/>
      <c r="R341" s="48"/>
      <c r="S341" s="4"/>
      <c r="T341" s="4"/>
    </row>
    <row r="342">
      <c r="A342" s="13">
        <v>339.0</v>
      </c>
      <c r="B342" s="28" t="s">
        <v>1336</v>
      </c>
      <c r="C342" s="29" t="s">
        <v>3</v>
      </c>
      <c r="D342" s="31" t="s">
        <v>1337</v>
      </c>
      <c r="E342" s="30" t="s">
        <v>1338</v>
      </c>
      <c r="F342" s="30"/>
      <c r="G342" s="30" t="s">
        <v>1339</v>
      </c>
      <c r="H342" s="30" t="s">
        <v>185</v>
      </c>
      <c r="I342" s="15" t="s">
        <v>20</v>
      </c>
      <c r="J342" s="30">
        <v>208002.0</v>
      </c>
      <c r="K342" s="32">
        <v>9.415130788E9</v>
      </c>
      <c r="L342" s="30"/>
      <c r="M342" s="33" t="str">
        <f>HYPERLINK("mailto:dramjain@gmail.com","dramjain@gmail.com ")</f>
        <v>dramjain@gmail.com </v>
      </c>
      <c r="N342" s="48"/>
      <c r="O342" s="48"/>
      <c r="P342" s="48"/>
      <c r="Q342" s="48"/>
      <c r="R342" s="48"/>
      <c r="S342" s="4"/>
      <c r="T342" s="4"/>
    </row>
    <row r="343" ht="30.0" customHeight="1">
      <c r="A343" s="13">
        <v>340.0</v>
      </c>
      <c r="B343" s="28" t="s">
        <v>1340</v>
      </c>
      <c r="C343" s="29" t="s">
        <v>3</v>
      </c>
      <c r="D343" s="31" t="s">
        <v>1337</v>
      </c>
      <c r="E343" s="30" t="s">
        <v>1341</v>
      </c>
      <c r="F343" s="30"/>
      <c r="G343" s="30" t="s">
        <v>1342</v>
      </c>
      <c r="H343" s="30" t="s">
        <v>1343</v>
      </c>
      <c r="I343" s="15" t="s">
        <v>20</v>
      </c>
      <c r="J343" s="30"/>
      <c r="K343" s="32"/>
      <c r="L343" s="30"/>
      <c r="M343" s="30"/>
      <c r="N343" s="48"/>
      <c r="O343" s="48"/>
      <c r="P343" s="48"/>
      <c r="Q343" s="48"/>
      <c r="R343" s="48"/>
      <c r="S343" s="4"/>
      <c r="T343" s="4"/>
    </row>
    <row r="344" ht="30.0" customHeight="1">
      <c r="A344" s="13">
        <v>341.0</v>
      </c>
      <c r="B344" s="34" t="s">
        <v>1344</v>
      </c>
      <c r="C344" s="35" t="s">
        <v>3</v>
      </c>
      <c r="D344" s="36" t="s">
        <v>1345</v>
      </c>
      <c r="E344" s="37" t="s">
        <v>1067</v>
      </c>
      <c r="F344" s="37"/>
      <c r="G344" s="37" t="s">
        <v>1346</v>
      </c>
      <c r="H344" s="37" t="s">
        <v>129</v>
      </c>
      <c r="I344" s="38" t="s">
        <v>20</v>
      </c>
      <c r="J344" s="37"/>
      <c r="K344" s="39"/>
      <c r="L344" s="30"/>
      <c r="M344" s="30"/>
      <c r="N344" s="48"/>
      <c r="O344" s="48"/>
      <c r="P344" s="48"/>
      <c r="Q344" s="48"/>
      <c r="R344" s="48"/>
      <c r="S344" s="4"/>
      <c r="T344" s="4"/>
    </row>
    <row r="345">
      <c r="A345" s="13">
        <v>342.0</v>
      </c>
      <c r="B345" s="28" t="s">
        <v>1347</v>
      </c>
      <c r="C345" s="29" t="s">
        <v>3</v>
      </c>
      <c r="D345" s="31" t="s">
        <v>1348</v>
      </c>
      <c r="E345" s="30" t="s">
        <v>1349</v>
      </c>
      <c r="F345" s="30"/>
      <c r="G345" s="30" t="s">
        <v>1350</v>
      </c>
      <c r="H345" s="30" t="s">
        <v>56</v>
      </c>
      <c r="I345" s="15" t="s">
        <v>20</v>
      </c>
      <c r="J345" s="30"/>
      <c r="K345" s="32"/>
      <c r="L345" s="30"/>
      <c r="M345" s="30"/>
      <c r="N345" s="48"/>
      <c r="O345" s="48"/>
      <c r="P345" s="48"/>
      <c r="Q345" s="48"/>
      <c r="R345" s="48"/>
      <c r="S345" s="4"/>
      <c r="T345" s="4"/>
    </row>
    <row r="346">
      <c r="A346" s="13">
        <v>343.0</v>
      </c>
      <c r="B346" s="28" t="s">
        <v>1351</v>
      </c>
      <c r="C346" s="29" t="s">
        <v>3</v>
      </c>
      <c r="D346" s="31" t="s">
        <v>1352</v>
      </c>
      <c r="E346" s="30" t="s">
        <v>54</v>
      </c>
      <c r="F346" s="30"/>
      <c r="G346" s="30" t="s">
        <v>1353</v>
      </c>
      <c r="H346" s="30" t="s">
        <v>1354</v>
      </c>
      <c r="I346" s="15" t="s">
        <v>20</v>
      </c>
      <c r="J346" s="30"/>
      <c r="K346" s="32">
        <v>9.336429647E9</v>
      </c>
      <c r="L346" s="30"/>
      <c r="M346" s="30"/>
      <c r="N346" s="48"/>
      <c r="O346" s="48"/>
      <c r="P346" s="48"/>
      <c r="Q346" s="48"/>
      <c r="R346" s="48"/>
      <c r="S346" s="4"/>
      <c r="T346" s="4"/>
    </row>
    <row r="347">
      <c r="A347" s="13">
        <v>344.0</v>
      </c>
      <c r="B347" s="28" t="s">
        <v>1355</v>
      </c>
      <c r="C347" s="29" t="s">
        <v>3</v>
      </c>
      <c r="D347" s="31" t="s">
        <v>1356</v>
      </c>
      <c r="E347" s="30" t="s">
        <v>1357</v>
      </c>
      <c r="F347" s="30"/>
      <c r="G347" s="30" t="s">
        <v>1358</v>
      </c>
      <c r="H347" s="30" t="s">
        <v>552</v>
      </c>
      <c r="I347" s="15" t="s">
        <v>135</v>
      </c>
      <c r="J347" s="30"/>
      <c r="K347" s="32"/>
      <c r="L347" s="30"/>
      <c r="M347" s="30"/>
      <c r="N347" s="48"/>
      <c r="O347" s="48"/>
      <c r="P347" s="48"/>
      <c r="Q347" s="48"/>
      <c r="R347" s="48"/>
      <c r="S347" s="4"/>
      <c r="T347" s="4"/>
    </row>
    <row r="348" ht="30.0" customHeight="1">
      <c r="A348" s="13">
        <v>345.0</v>
      </c>
      <c r="B348" s="28" t="s">
        <v>1359</v>
      </c>
      <c r="C348" s="29" t="s">
        <v>3</v>
      </c>
      <c r="D348" s="31" t="s">
        <v>1360</v>
      </c>
      <c r="E348" s="30" t="s">
        <v>1361</v>
      </c>
      <c r="F348" s="30"/>
      <c r="G348" s="30" t="s">
        <v>1362</v>
      </c>
      <c r="H348" s="30" t="s">
        <v>1354</v>
      </c>
      <c r="I348" s="15" t="s">
        <v>20</v>
      </c>
      <c r="J348" s="30"/>
      <c r="K348" s="32">
        <v>9.335315735E9</v>
      </c>
      <c r="L348" s="30"/>
      <c r="M348" s="30"/>
      <c r="N348" s="48"/>
      <c r="O348" s="48"/>
      <c r="P348" s="48"/>
      <c r="Q348" s="48"/>
      <c r="R348" s="48"/>
      <c r="S348" s="4"/>
      <c r="T348" s="4"/>
    </row>
    <row r="349">
      <c r="A349" s="13">
        <v>346.0</v>
      </c>
      <c r="B349" s="34" t="s">
        <v>1363</v>
      </c>
      <c r="C349" s="35" t="s">
        <v>3</v>
      </c>
      <c r="D349" s="36" t="s">
        <v>1364</v>
      </c>
      <c r="E349" s="37" t="s">
        <v>1365</v>
      </c>
      <c r="F349" s="37"/>
      <c r="G349" s="37" t="s">
        <v>1366</v>
      </c>
      <c r="H349" s="37" t="s">
        <v>1367</v>
      </c>
      <c r="I349" s="38" t="s">
        <v>20</v>
      </c>
      <c r="J349" s="37"/>
      <c r="K349" s="39"/>
      <c r="L349" s="30"/>
      <c r="M349" s="30"/>
      <c r="N349" s="48"/>
      <c r="O349" s="48"/>
      <c r="P349" s="48"/>
      <c r="Q349" s="48"/>
      <c r="R349" s="48"/>
      <c r="S349" s="4"/>
      <c r="T349" s="4"/>
    </row>
    <row r="350" ht="30.0" customHeight="1">
      <c r="A350" s="13">
        <v>347.0</v>
      </c>
      <c r="B350" s="28" t="s">
        <v>1368</v>
      </c>
      <c r="C350" s="29" t="s">
        <v>3</v>
      </c>
      <c r="D350" s="31" t="s">
        <v>1337</v>
      </c>
      <c r="E350" s="30" t="s">
        <v>942</v>
      </c>
      <c r="F350" s="30"/>
      <c r="G350" s="30" t="s">
        <v>1369</v>
      </c>
      <c r="H350" s="30" t="s">
        <v>1370</v>
      </c>
      <c r="I350" s="15" t="s">
        <v>20</v>
      </c>
      <c r="J350" s="30">
        <v>284128.0</v>
      </c>
      <c r="K350" s="32"/>
      <c r="L350" s="30"/>
      <c r="M350" s="30"/>
      <c r="N350" s="48"/>
      <c r="O350" s="48"/>
      <c r="P350" s="48"/>
      <c r="Q350" s="48"/>
      <c r="R350" s="48"/>
      <c r="S350" s="4"/>
      <c r="T350" s="4"/>
    </row>
    <row r="351" ht="30.0" customHeight="1">
      <c r="A351" s="13">
        <v>348.0</v>
      </c>
      <c r="B351" s="28" t="s">
        <v>1371</v>
      </c>
      <c r="C351" s="29" t="s">
        <v>3</v>
      </c>
      <c r="D351" s="31" t="s">
        <v>1337</v>
      </c>
      <c r="E351" s="30" t="s">
        <v>253</v>
      </c>
      <c r="F351" s="30"/>
      <c r="G351" s="30" t="s">
        <v>1372</v>
      </c>
      <c r="H351" s="30" t="s">
        <v>76</v>
      </c>
      <c r="I351" s="15" t="s">
        <v>20</v>
      </c>
      <c r="J351" s="30"/>
      <c r="K351" s="32"/>
      <c r="L351" s="30"/>
      <c r="M351" s="30"/>
      <c r="N351" s="48"/>
      <c r="O351" s="48"/>
      <c r="P351" s="48"/>
      <c r="Q351" s="48"/>
      <c r="R351" s="48"/>
      <c r="S351" s="4"/>
      <c r="T351" s="4"/>
    </row>
    <row r="352" ht="30.0" customHeight="1">
      <c r="A352" s="13">
        <v>349.0</v>
      </c>
      <c r="B352" s="34" t="s">
        <v>1373</v>
      </c>
      <c r="C352" s="35" t="s">
        <v>3</v>
      </c>
      <c r="D352" s="36" t="s">
        <v>1364</v>
      </c>
      <c r="E352" s="37" t="s">
        <v>1374</v>
      </c>
      <c r="F352" s="37"/>
      <c r="G352" s="37" t="s">
        <v>1375</v>
      </c>
      <c r="H352" s="37" t="s">
        <v>181</v>
      </c>
      <c r="I352" s="38" t="s">
        <v>20</v>
      </c>
      <c r="J352" s="37"/>
      <c r="K352" s="39"/>
      <c r="L352" s="30"/>
      <c r="M352" s="30"/>
      <c r="N352" s="48"/>
      <c r="O352" s="48"/>
      <c r="P352" s="48"/>
      <c r="Q352" s="48"/>
      <c r="R352" s="48"/>
      <c r="S352" s="4"/>
      <c r="T352" s="4"/>
    </row>
    <row r="353" ht="30.0" customHeight="1">
      <c r="A353" s="13">
        <v>350.0</v>
      </c>
      <c r="B353" s="28" t="s">
        <v>1376</v>
      </c>
      <c r="C353" s="29" t="s">
        <v>3</v>
      </c>
      <c r="D353" s="31" t="s">
        <v>1377</v>
      </c>
      <c r="E353" s="30" t="s">
        <v>1073</v>
      </c>
      <c r="F353" s="30"/>
      <c r="G353" s="30" t="s">
        <v>1378</v>
      </c>
      <c r="H353" s="30" t="s">
        <v>1379</v>
      </c>
      <c r="I353" s="15" t="s">
        <v>20</v>
      </c>
      <c r="J353" s="30">
        <v>221007.0</v>
      </c>
      <c r="K353" s="32">
        <v>9.41568807E9</v>
      </c>
      <c r="L353" s="30" t="s">
        <v>1380</v>
      </c>
      <c r="M353" s="50" t="str">
        <f>HYPERLINK("mailto:dineshjindal.2008@rediff.com","dineshjindal.2008@rediff.com")</f>
        <v>dineshjindal.2008@rediff.com</v>
      </c>
      <c r="N353" s="48"/>
      <c r="O353" s="48"/>
      <c r="P353" s="48"/>
      <c r="Q353" s="48"/>
      <c r="R353" s="48"/>
      <c r="S353" s="4"/>
      <c r="T353" s="4"/>
    </row>
    <row r="354" ht="30.0" customHeight="1">
      <c r="A354" s="13">
        <v>351.0</v>
      </c>
      <c r="B354" s="28" t="s">
        <v>1381</v>
      </c>
      <c r="C354" s="29" t="s">
        <v>3</v>
      </c>
      <c r="D354" s="31" t="s">
        <v>1377</v>
      </c>
      <c r="E354" s="30" t="s">
        <v>1382</v>
      </c>
      <c r="F354" s="30"/>
      <c r="G354" s="30" t="s">
        <v>1383</v>
      </c>
      <c r="H354" s="30" t="s">
        <v>19</v>
      </c>
      <c r="I354" s="15" t="s">
        <v>20</v>
      </c>
      <c r="J354" s="30"/>
      <c r="K354" s="32"/>
      <c r="L354" s="30"/>
      <c r="M354" s="30"/>
      <c r="N354" s="48"/>
      <c r="O354" s="48"/>
      <c r="P354" s="48"/>
      <c r="Q354" s="48"/>
      <c r="R354" s="48"/>
      <c r="S354" s="4"/>
      <c r="T354" s="4"/>
    </row>
    <row r="355" ht="30.0" customHeight="1">
      <c r="A355" s="13">
        <v>352.0</v>
      </c>
      <c r="B355" s="28" t="s">
        <v>1384</v>
      </c>
      <c r="C355" s="29" t="s">
        <v>3</v>
      </c>
      <c r="D355" s="31" t="s">
        <v>1337</v>
      </c>
      <c r="E355" s="30" t="s">
        <v>1385</v>
      </c>
      <c r="F355" s="30"/>
      <c r="G355" s="30" t="s">
        <v>1386</v>
      </c>
      <c r="H355" s="30" t="s">
        <v>19</v>
      </c>
      <c r="I355" s="15" t="s">
        <v>20</v>
      </c>
      <c r="J355" s="30">
        <v>250611.0</v>
      </c>
      <c r="K355" s="32"/>
      <c r="L355" s="30"/>
      <c r="M355" s="30"/>
      <c r="N355" s="48"/>
      <c r="O355" s="48"/>
      <c r="P355" s="48"/>
      <c r="Q355" s="48"/>
      <c r="R355" s="48"/>
      <c r="S355" s="4"/>
      <c r="T355" s="4"/>
    </row>
    <row r="356" ht="30.0" customHeight="1">
      <c r="A356" s="13">
        <v>353.0</v>
      </c>
      <c r="B356" s="34" t="s">
        <v>1387</v>
      </c>
      <c r="C356" s="35" t="s">
        <v>3</v>
      </c>
      <c r="D356" s="36" t="s">
        <v>1388</v>
      </c>
      <c r="E356" s="37" t="s">
        <v>1389</v>
      </c>
      <c r="F356" s="37"/>
      <c r="G356" s="37" t="s">
        <v>1390</v>
      </c>
      <c r="H356" s="37" t="s">
        <v>1391</v>
      </c>
      <c r="I356" s="38" t="s">
        <v>290</v>
      </c>
      <c r="J356" s="37">
        <v>110085.0</v>
      </c>
      <c r="K356" s="39"/>
      <c r="L356" s="37"/>
      <c r="M356" s="30"/>
      <c r="N356" s="48"/>
      <c r="O356" s="48"/>
      <c r="P356" s="48"/>
      <c r="Q356" s="48"/>
      <c r="R356" s="48"/>
      <c r="S356" s="4"/>
      <c r="T356" s="4"/>
    </row>
    <row r="357" ht="30.0" customHeight="1">
      <c r="A357" s="13">
        <v>354.0</v>
      </c>
      <c r="B357" s="28" t="s">
        <v>1392</v>
      </c>
      <c r="C357" s="29" t="s">
        <v>3</v>
      </c>
      <c r="D357" s="31" t="s">
        <v>1337</v>
      </c>
      <c r="E357" s="30" t="s">
        <v>1393</v>
      </c>
      <c r="F357" s="30"/>
      <c r="G357" s="30" t="s">
        <v>1394</v>
      </c>
      <c r="H357" s="30" t="s">
        <v>29</v>
      </c>
      <c r="I357" s="15" t="s">
        <v>20</v>
      </c>
      <c r="J357" s="30">
        <v>282004.0</v>
      </c>
      <c r="K357" s="32">
        <v>9.997365222E9</v>
      </c>
      <c r="L357" s="30"/>
      <c r="M357" s="30"/>
      <c r="N357" s="48"/>
      <c r="O357" s="48"/>
      <c r="P357" s="48"/>
      <c r="Q357" s="48"/>
      <c r="R357" s="48"/>
      <c r="S357" s="4"/>
      <c r="T357" s="4"/>
    </row>
    <row r="358">
      <c r="A358" s="13">
        <v>355.0</v>
      </c>
      <c r="B358" s="34" t="s">
        <v>1395</v>
      </c>
      <c r="C358" s="35" t="s">
        <v>3</v>
      </c>
      <c r="D358" s="36" t="s">
        <v>1364</v>
      </c>
      <c r="E358" s="37" t="s">
        <v>1396</v>
      </c>
      <c r="F358" s="37"/>
      <c r="G358" s="37" t="s">
        <v>1397</v>
      </c>
      <c r="H358" s="37" t="s">
        <v>289</v>
      </c>
      <c r="I358" s="38" t="s">
        <v>290</v>
      </c>
      <c r="J358" s="37">
        <v>110092.0</v>
      </c>
      <c r="K358" s="39"/>
      <c r="L358" s="30"/>
      <c r="M358" s="30"/>
      <c r="N358" s="48"/>
      <c r="O358" s="48"/>
      <c r="P358" s="48"/>
      <c r="Q358" s="48"/>
      <c r="R358" s="48"/>
      <c r="S358" s="4"/>
      <c r="T358" s="4"/>
    </row>
    <row r="359">
      <c r="A359" s="13">
        <v>356.0</v>
      </c>
      <c r="B359" s="28" t="s">
        <v>1398</v>
      </c>
      <c r="C359" s="29" t="s">
        <v>3</v>
      </c>
      <c r="D359" s="31" t="s">
        <v>1364</v>
      </c>
      <c r="E359" s="30" t="s">
        <v>752</v>
      </c>
      <c r="F359" s="30"/>
      <c r="G359" s="30" t="s">
        <v>1399</v>
      </c>
      <c r="H359" s="30" t="s">
        <v>290</v>
      </c>
      <c r="I359" s="15" t="s">
        <v>290</v>
      </c>
      <c r="J359" s="30">
        <v>110052.0</v>
      </c>
      <c r="K359" s="32"/>
      <c r="L359" s="30"/>
      <c r="M359" s="30"/>
      <c r="N359" s="48"/>
      <c r="O359" s="48"/>
      <c r="P359" s="48"/>
      <c r="Q359" s="48"/>
      <c r="R359" s="48"/>
      <c r="S359" s="4"/>
      <c r="T359" s="4"/>
    </row>
    <row r="360" ht="30.0" customHeight="1">
      <c r="A360" s="13">
        <v>357.0</v>
      </c>
      <c r="B360" s="28" t="s">
        <v>1400</v>
      </c>
      <c r="C360" s="29" t="s">
        <v>3</v>
      </c>
      <c r="D360" s="31" t="s">
        <v>1345</v>
      </c>
      <c r="E360" s="30" t="s">
        <v>1401</v>
      </c>
      <c r="F360" s="30"/>
      <c r="G360" s="30" t="s">
        <v>1402</v>
      </c>
      <c r="H360" s="30" t="s">
        <v>24</v>
      </c>
      <c r="I360" s="15" t="s">
        <v>20</v>
      </c>
      <c r="J360" s="30"/>
      <c r="K360" s="32">
        <v>9.415250151E9</v>
      </c>
      <c r="L360" s="30"/>
      <c r="M360" s="30"/>
      <c r="N360" s="48"/>
      <c r="O360" s="48"/>
      <c r="P360" s="48"/>
      <c r="Q360" s="48"/>
      <c r="R360" s="48"/>
      <c r="S360" s="4"/>
      <c r="T360" s="4"/>
    </row>
    <row r="361" ht="30.0" customHeight="1">
      <c r="A361" s="13">
        <v>358.0</v>
      </c>
      <c r="B361" s="28" t="s">
        <v>1403</v>
      </c>
      <c r="C361" s="29" t="s">
        <v>3</v>
      </c>
      <c r="D361" s="31" t="s">
        <v>1404</v>
      </c>
      <c r="E361" s="30" t="s">
        <v>1125</v>
      </c>
      <c r="F361" s="30"/>
      <c r="G361" s="30" t="s">
        <v>1405</v>
      </c>
      <c r="H361" s="30" t="s">
        <v>24</v>
      </c>
      <c r="I361" s="15" t="s">
        <v>20</v>
      </c>
      <c r="J361" s="30"/>
      <c r="K361" s="32">
        <v>9.839210684E9</v>
      </c>
      <c r="L361" s="30"/>
      <c r="M361" s="30"/>
      <c r="N361" s="48"/>
      <c r="O361" s="48"/>
      <c r="P361" s="48"/>
      <c r="Q361" s="48"/>
      <c r="R361" s="48"/>
      <c r="S361" s="4"/>
      <c r="T361" s="4"/>
    </row>
    <row r="362" ht="45.0" customHeight="1">
      <c r="A362" s="13">
        <v>359.0</v>
      </c>
      <c r="B362" s="34" t="s">
        <v>1406</v>
      </c>
      <c r="C362" s="35" t="s">
        <v>3</v>
      </c>
      <c r="D362" s="36" t="s">
        <v>1337</v>
      </c>
      <c r="E362" s="37" t="s">
        <v>1407</v>
      </c>
      <c r="F362" s="37"/>
      <c r="G362" s="37" t="s">
        <v>1408</v>
      </c>
      <c r="H362" s="37" t="s">
        <v>129</v>
      </c>
      <c r="I362" s="38" t="s">
        <v>20</v>
      </c>
      <c r="J362" s="37"/>
      <c r="K362" s="32"/>
      <c r="L362" s="30"/>
      <c r="M362" s="30"/>
      <c r="N362" s="48"/>
      <c r="O362" s="48"/>
      <c r="P362" s="48"/>
      <c r="Q362" s="48"/>
      <c r="R362" s="48"/>
      <c r="S362" s="4"/>
      <c r="T362" s="4"/>
    </row>
    <row r="363">
      <c r="A363" s="13">
        <v>360.0</v>
      </c>
      <c r="B363" s="34" t="s">
        <v>1409</v>
      </c>
      <c r="C363" s="35" t="s">
        <v>3</v>
      </c>
      <c r="D363" s="36" t="s">
        <v>1337</v>
      </c>
      <c r="E363" s="37" t="s">
        <v>253</v>
      </c>
      <c r="F363" s="37"/>
      <c r="G363" s="37" t="s">
        <v>1410</v>
      </c>
      <c r="H363" s="37" t="s">
        <v>154</v>
      </c>
      <c r="I363" s="38" t="s">
        <v>20</v>
      </c>
      <c r="J363" s="37">
        <v>250005.0</v>
      </c>
      <c r="K363" s="32"/>
      <c r="L363" s="30"/>
      <c r="M363" s="30"/>
      <c r="N363" s="48"/>
      <c r="O363" s="48"/>
      <c r="P363" s="48"/>
      <c r="Q363" s="48"/>
      <c r="R363" s="48"/>
      <c r="S363" s="4"/>
      <c r="T363" s="4"/>
    </row>
    <row r="364" ht="30.0" customHeight="1">
      <c r="A364" s="13">
        <v>361.0</v>
      </c>
      <c r="B364" s="28" t="s">
        <v>1411</v>
      </c>
      <c r="C364" s="29" t="s">
        <v>3</v>
      </c>
      <c r="D364" s="31" t="s">
        <v>1337</v>
      </c>
      <c r="E364" s="30" t="s">
        <v>1412</v>
      </c>
      <c r="F364" s="30"/>
      <c r="G364" s="30" t="s">
        <v>1413</v>
      </c>
      <c r="H364" s="30" t="s">
        <v>718</v>
      </c>
      <c r="I364" s="15" t="s">
        <v>20</v>
      </c>
      <c r="J364" s="30">
        <v>244901.0</v>
      </c>
      <c r="K364" s="32"/>
      <c r="L364" s="30"/>
      <c r="M364" s="30"/>
      <c r="N364" s="48"/>
      <c r="O364" s="48"/>
      <c r="P364" s="48"/>
      <c r="Q364" s="48"/>
      <c r="R364" s="48"/>
      <c r="S364" s="4"/>
      <c r="T364" s="4"/>
    </row>
    <row r="365" ht="45.0" customHeight="1">
      <c r="A365" s="13">
        <v>362.0</v>
      </c>
      <c r="B365" s="28" t="s">
        <v>1414</v>
      </c>
      <c r="C365" s="29" t="s">
        <v>3</v>
      </c>
      <c r="D365" s="31" t="s">
        <v>1352</v>
      </c>
      <c r="E365" s="30" t="s">
        <v>1415</v>
      </c>
      <c r="F365" s="30"/>
      <c r="G365" s="30" t="s">
        <v>1416</v>
      </c>
      <c r="H365" s="30" t="s">
        <v>1417</v>
      </c>
      <c r="I365" s="15" t="s">
        <v>20</v>
      </c>
      <c r="J365" s="30"/>
      <c r="K365" s="32"/>
      <c r="L365" s="30"/>
      <c r="M365" s="30"/>
      <c r="N365" s="48"/>
      <c r="O365" s="48"/>
      <c r="P365" s="48"/>
      <c r="Q365" s="48"/>
      <c r="R365" s="48"/>
      <c r="S365" s="4"/>
      <c r="T365" s="4"/>
    </row>
    <row r="366" ht="45.0" customHeight="1">
      <c r="A366" s="13">
        <v>363.0</v>
      </c>
      <c r="B366" s="28" t="s">
        <v>1418</v>
      </c>
      <c r="C366" s="29" t="s">
        <v>3</v>
      </c>
      <c r="D366" s="31" t="s">
        <v>1345</v>
      </c>
      <c r="E366" s="30" t="s">
        <v>1419</v>
      </c>
      <c r="F366" s="30"/>
      <c r="G366" s="30" t="s">
        <v>1420</v>
      </c>
      <c r="H366" s="30" t="s">
        <v>1421</v>
      </c>
      <c r="I366" s="15" t="s">
        <v>20</v>
      </c>
      <c r="J366" s="30"/>
      <c r="K366" s="32">
        <v>9.415675926E9</v>
      </c>
      <c r="L366" s="30"/>
      <c r="M366" s="30"/>
      <c r="N366" s="48"/>
      <c r="O366" s="48"/>
      <c r="P366" s="48"/>
      <c r="Q366" s="48"/>
      <c r="R366" s="48"/>
      <c r="S366" s="4"/>
      <c r="T366" s="4"/>
    </row>
    <row r="367" ht="30.0" customHeight="1">
      <c r="A367" s="13">
        <v>364.0</v>
      </c>
      <c r="B367" s="28" t="s">
        <v>1422</v>
      </c>
      <c r="C367" s="29" t="s">
        <v>3</v>
      </c>
      <c r="D367" s="31" t="s">
        <v>1377</v>
      </c>
      <c r="E367" s="30" t="s">
        <v>1423</v>
      </c>
      <c r="F367" s="30"/>
      <c r="G367" s="30" t="s">
        <v>1424</v>
      </c>
      <c r="H367" s="30" t="s">
        <v>631</v>
      </c>
      <c r="I367" s="15" t="s">
        <v>20</v>
      </c>
      <c r="J367" s="30"/>
      <c r="K367" s="32"/>
      <c r="L367" s="30"/>
      <c r="M367" s="30"/>
      <c r="N367" s="48"/>
      <c r="O367" s="48"/>
      <c r="P367" s="48"/>
      <c r="Q367" s="48"/>
      <c r="R367" s="48"/>
      <c r="S367" s="4"/>
      <c r="T367" s="4"/>
    </row>
    <row r="368" ht="30.0" customHeight="1">
      <c r="A368" s="13">
        <v>365.0</v>
      </c>
      <c r="B368" s="28" t="s">
        <v>1425</v>
      </c>
      <c r="C368" s="29" t="s">
        <v>3</v>
      </c>
      <c r="D368" s="31" t="s">
        <v>1426</v>
      </c>
      <c r="E368" s="30" t="s">
        <v>1427</v>
      </c>
      <c r="F368" s="30"/>
      <c r="G368" s="30" t="s">
        <v>1428</v>
      </c>
      <c r="H368" s="30" t="s">
        <v>56</v>
      </c>
      <c r="I368" s="15" t="s">
        <v>20</v>
      </c>
      <c r="J368" s="30">
        <v>202001.0</v>
      </c>
      <c r="K368" s="32"/>
      <c r="L368" s="30"/>
      <c r="M368" s="30"/>
      <c r="N368" s="48"/>
      <c r="O368" s="48"/>
      <c r="P368" s="48"/>
      <c r="Q368" s="48"/>
      <c r="R368" s="48"/>
      <c r="S368" s="4"/>
      <c r="T368" s="4"/>
    </row>
    <row r="369" ht="30.0" customHeight="1">
      <c r="A369" s="13">
        <v>366.0</v>
      </c>
      <c r="B369" s="28" t="s">
        <v>1429</v>
      </c>
      <c r="C369" s="29" t="s">
        <v>3</v>
      </c>
      <c r="D369" s="31" t="s">
        <v>1364</v>
      </c>
      <c r="E369" s="30" t="s">
        <v>1430</v>
      </c>
      <c r="F369" s="30"/>
      <c r="G369" s="30" t="s">
        <v>1431</v>
      </c>
      <c r="H369" s="30" t="s">
        <v>39</v>
      </c>
      <c r="I369" s="15" t="s">
        <v>20</v>
      </c>
      <c r="J369" s="30"/>
      <c r="K369" s="32">
        <v>9.938578381E9</v>
      </c>
      <c r="L369" s="30"/>
      <c r="M369" s="30"/>
      <c r="N369" s="48"/>
      <c r="O369" s="48"/>
      <c r="P369" s="48"/>
      <c r="Q369" s="48"/>
      <c r="R369" s="48"/>
      <c r="S369" s="4"/>
      <c r="T369" s="4"/>
    </row>
    <row r="370" ht="45.0" customHeight="1">
      <c r="A370" s="13">
        <v>367.0</v>
      </c>
      <c r="B370" s="28" t="s">
        <v>1432</v>
      </c>
      <c r="C370" s="29" t="s">
        <v>3</v>
      </c>
      <c r="D370" s="31" t="s">
        <v>1433</v>
      </c>
      <c r="E370" s="30" t="s">
        <v>1434</v>
      </c>
      <c r="F370" s="30"/>
      <c r="G370" s="30" t="s">
        <v>1435</v>
      </c>
      <c r="H370" s="30" t="s">
        <v>1436</v>
      </c>
      <c r="I370" s="15" t="s">
        <v>1437</v>
      </c>
      <c r="J370" s="30">
        <v>500025.0</v>
      </c>
      <c r="K370" s="32"/>
      <c r="L370" s="30"/>
      <c r="M370" s="30"/>
      <c r="N370" s="48"/>
      <c r="O370" s="48"/>
      <c r="P370" s="48"/>
      <c r="Q370" s="48"/>
      <c r="R370" s="48"/>
      <c r="S370" s="4"/>
      <c r="T370" s="4"/>
    </row>
    <row r="371">
      <c r="A371" s="13">
        <v>368.0</v>
      </c>
      <c r="B371" s="28" t="s">
        <v>1438</v>
      </c>
      <c r="C371" s="29" t="s">
        <v>3</v>
      </c>
      <c r="D371" s="31" t="s">
        <v>1337</v>
      </c>
      <c r="E371" s="30" t="s">
        <v>1439</v>
      </c>
      <c r="F371" s="30"/>
      <c r="G371" s="30" t="s">
        <v>1440</v>
      </c>
      <c r="H371" s="30" t="s">
        <v>76</v>
      </c>
      <c r="I371" s="15" t="s">
        <v>20</v>
      </c>
      <c r="J371" s="30"/>
      <c r="K371" s="32"/>
      <c r="L371" s="30"/>
      <c r="M371" s="30"/>
      <c r="N371" s="48"/>
      <c r="O371" s="48"/>
      <c r="P371" s="48"/>
      <c r="Q371" s="48"/>
      <c r="R371" s="48"/>
      <c r="S371" s="4"/>
      <c r="T371" s="4"/>
    </row>
    <row r="372" ht="30.0" customHeight="1">
      <c r="A372" s="13">
        <v>369.0</v>
      </c>
      <c r="B372" s="28" t="s">
        <v>1441</v>
      </c>
      <c r="C372" s="29" t="s">
        <v>3</v>
      </c>
      <c r="D372" s="31" t="s">
        <v>1364</v>
      </c>
      <c r="E372" s="30" t="s">
        <v>1442</v>
      </c>
      <c r="F372" s="30"/>
      <c r="G372" s="30" t="s">
        <v>1443</v>
      </c>
      <c r="H372" s="30" t="s">
        <v>1444</v>
      </c>
      <c r="I372" s="15" t="s">
        <v>20</v>
      </c>
      <c r="J372" s="30"/>
      <c r="K372" s="32">
        <v>9.319539722E9</v>
      </c>
      <c r="L372" s="30"/>
      <c r="M372" s="33" t="str">
        <f>HYPERLINK("mailto:drsumeet3@rediffmail.com","drsumeet3@rediffmail.com")</f>
        <v>drsumeet3@rediffmail.com</v>
      </c>
      <c r="N372" s="48"/>
      <c r="O372" s="48"/>
      <c r="P372" s="48"/>
      <c r="Q372" s="48"/>
      <c r="R372" s="48"/>
      <c r="S372" s="4"/>
      <c r="T372" s="4"/>
    </row>
    <row r="373" ht="45.0" customHeight="1">
      <c r="A373" s="13">
        <v>370.0</v>
      </c>
      <c r="B373" s="28" t="s">
        <v>1445</v>
      </c>
      <c r="C373" s="29" t="s">
        <v>3</v>
      </c>
      <c r="D373" s="31" t="s">
        <v>1446</v>
      </c>
      <c r="E373" s="30" t="s">
        <v>1447</v>
      </c>
      <c r="F373" s="30"/>
      <c r="G373" s="30" t="s">
        <v>1448</v>
      </c>
      <c r="H373" s="30" t="s">
        <v>45</v>
      </c>
      <c r="I373" s="15" t="s">
        <v>20</v>
      </c>
      <c r="J373" s="30"/>
      <c r="K373" s="32" t="s">
        <v>1449</v>
      </c>
      <c r="L373" s="30"/>
      <c r="M373" s="33" t="str">
        <f>HYPERLINK("mailto:dr.javedanwar@gmail.com","dr.javedanwar@gmail.com ")</f>
        <v>dr.javedanwar@gmail.com </v>
      </c>
      <c r="N373" s="48"/>
      <c r="O373" s="48"/>
      <c r="P373" s="48"/>
      <c r="Q373" s="48"/>
      <c r="R373" s="48"/>
      <c r="S373" s="4"/>
      <c r="T373" s="4"/>
    </row>
    <row r="374">
      <c r="A374" s="13">
        <v>371.0</v>
      </c>
      <c r="B374" s="28" t="s">
        <v>1450</v>
      </c>
      <c r="C374" s="29" t="s">
        <v>3</v>
      </c>
      <c r="D374" s="31" t="s">
        <v>1364</v>
      </c>
      <c r="E374" s="30" t="s">
        <v>1365</v>
      </c>
      <c r="F374" s="30"/>
      <c r="G374" s="30" t="s">
        <v>1451</v>
      </c>
      <c r="H374" s="30" t="s">
        <v>631</v>
      </c>
      <c r="I374" s="15" t="s">
        <v>20</v>
      </c>
      <c r="J374" s="30"/>
      <c r="K374" s="32">
        <v>9.811142292E9</v>
      </c>
      <c r="L374" s="30">
        <v>2720024.0</v>
      </c>
      <c r="M374" s="30"/>
      <c r="N374" s="48"/>
      <c r="O374" s="48"/>
      <c r="P374" s="48"/>
      <c r="Q374" s="48"/>
      <c r="R374" s="48"/>
      <c r="S374" s="4"/>
      <c r="T374" s="4"/>
    </row>
    <row r="375" ht="30.0" customHeight="1">
      <c r="A375" s="13">
        <v>372.0</v>
      </c>
      <c r="B375" s="28" t="s">
        <v>1452</v>
      </c>
      <c r="C375" s="29" t="s">
        <v>3</v>
      </c>
      <c r="D375" s="31" t="s">
        <v>1364</v>
      </c>
      <c r="E375" s="30" t="s">
        <v>1453</v>
      </c>
      <c r="F375" s="30"/>
      <c r="G375" s="30" t="s">
        <v>1454</v>
      </c>
      <c r="H375" s="30" t="s">
        <v>45</v>
      </c>
      <c r="I375" s="15" t="s">
        <v>20</v>
      </c>
      <c r="J375" s="30" t="s">
        <v>1455</v>
      </c>
      <c r="K375" s="32">
        <v>9.41545698E9</v>
      </c>
      <c r="L375" s="30"/>
      <c r="M375" s="30"/>
      <c r="N375" s="48"/>
      <c r="O375" s="48"/>
      <c r="P375" s="48"/>
      <c r="Q375" s="48"/>
      <c r="R375" s="48"/>
      <c r="S375" s="4"/>
      <c r="T375" s="4"/>
    </row>
    <row r="376" ht="45.0" customHeight="1">
      <c r="A376" s="13">
        <v>373.0</v>
      </c>
      <c r="B376" s="28" t="s">
        <v>1456</v>
      </c>
      <c r="C376" s="29" t="s">
        <v>3</v>
      </c>
      <c r="D376" s="31" t="s">
        <v>1364</v>
      </c>
      <c r="E376" s="30" t="s">
        <v>1457</v>
      </c>
      <c r="F376" s="30"/>
      <c r="G376" s="30" t="s">
        <v>1458</v>
      </c>
      <c r="H376" s="30" t="s">
        <v>289</v>
      </c>
      <c r="I376" s="15" t="s">
        <v>290</v>
      </c>
      <c r="J376" s="30">
        <v>110003.0</v>
      </c>
      <c r="K376" s="32"/>
      <c r="L376" s="30"/>
      <c r="M376" s="30"/>
      <c r="N376" s="48"/>
      <c r="O376" s="48"/>
      <c r="P376" s="48"/>
      <c r="Q376" s="48"/>
      <c r="R376" s="48"/>
      <c r="S376" s="4"/>
      <c r="T376" s="4"/>
    </row>
    <row r="377" ht="30.0" customHeight="1">
      <c r="A377" s="13">
        <v>374.0</v>
      </c>
      <c r="B377" s="28" t="s">
        <v>1459</v>
      </c>
      <c r="C377" s="29" t="s">
        <v>3</v>
      </c>
      <c r="D377" s="31" t="s">
        <v>1460</v>
      </c>
      <c r="E377" s="30" t="s">
        <v>1461</v>
      </c>
      <c r="F377" s="30"/>
      <c r="G377" s="30" t="s">
        <v>1462</v>
      </c>
      <c r="H377" s="30" t="s">
        <v>45</v>
      </c>
      <c r="I377" s="15" t="s">
        <v>20</v>
      </c>
      <c r="J377" s="30" t="s">
        <v>1463</v>
      </c>
      <c r="K377" s="32">
        <v>9.839573351E9</v>
      </c>
      <c r="L377" s="30"/>
      <c r="M377" s="30"/>
      <c r="N377" s="48"/>
      <c r="O377" s="48"/>
      <c r="P377" s="48"/>
      <c r="Q377" s="48"/>
      <c r="R377" s="48"/>
      <c r="S377" s="4"/>
      <c r="T377" s="4"/>
    </row>
    <row r="378">
      <c r="A378" s="13">
        <v>375.0</v>
      </c>
      <c r="B378" s="28" t="s">
        <v>1464</v>
      </c>
      <c r="C378" s="29" t="s">
        <v>3</v>
      </c>
      <c r="D378" s="31" t="s">
        <v>1465</v>
      </c>
      <c r="E378" s="30" t="s">
        <v>814</v>
      </c>
      <c r="F378" s="30"/>
      <c r="G378" s="30" t="s">
        <v>1466</v>
      </c>
      <c r="H378" s="30" t="s">
        <v>34</v>
      </c>
      <c r="I378" s="15" t="s">
        <v>20</v>
      </c>
      <c r="J378" s="30">
        <v>226001.0</v>
      </c>
      <c r="K378" s="32">
        <v>9.415002921E9</v>
      </c>
      <c r="L378" s="30" t="s">
        <v>1467</v>
      </c>
      <c r="M378" s="30"/>
      <c r="N378" s="48"/>
      <c r="O378" s="48"/>
      <c r="P378" s="48"/>
      <c r="Q378" s="48"/>
      <c r="R378" s="48"/>
      <c r="S378" s="4"/>
      <c r="T378" s="4"/>
    </row>
    <row r="379" ht="30.0" customHeight="1">
      <c r="A379" s="13">
        <v>376.0</v>
      </c>
      <c r="B379" s="28" t="s">
        <v>1468</v>
      </c>
      <c r="C379" s="29" t="s">
        <v>3</v>
      </c>
      <c r="D379" s="31" t="s">
        <v>1360</v>
      </c>
      <c r="E379" s="30" t="s">
        <v>1469</v>
      </c>
      <c r="F379" s="30"/>
      <c r="G379" s="30" t="s">
        <v>1470</v>
      </c>
      <c r="H379" s="30" t="s">
        <v>1471</v>
      </c>
      <c r="I379" s="15" t="s">
        <v>20</v>
      </c>
      <c r="J379" s="30"/>
      <c r="K379" s="32">
        <v>9.415062304E9</v>
      </c>
      <c r="L379" s="30"/>
      <c r="M379" s="30"/>
      <c r="N379" s="48"/>
      <c r="O379" s="48"/>
      <c r="P379" s="48"/>
      <c r="Q379" s="48"/>
      <c r="R379" s="48"/>
      <c r="S379" s="4"/>
      <c r="T379" s="4"/>
    </row>
    <row r="380">
      <c r="A380" s="13">
        <v>377.0</v>
      </c>
      <c r="B380" s="28" t="s">
        <v>1472</v>
      </c>
      <c r="C380" s="29" t="s">
        <v>3</v>
      </c>
      <c r="D380" s="31" t="s">
        <v>1404</v>
      </c>
      <c r="E380" s="30" t="s">
        <v>316</v>
      </c>
      <c r="F380" s="30"/>
      <c r="G380" s="30" t="s">
        <v>1473</v>
      </c>
      <c r="H380" s="30" t="s">
        <v>39</v>
      </c>
      <c r="I380" s="15" t="s">
        <v>20</v>
      </c>
      <c r="J380" s="30"/>
      <c r="K380" s="32">
        <v>9.839210684E9</v>
      </c>
      <c r="L380" s="30" t="s">
        <v>1474</v>
      </c>
      <c r="M380" s="33" t="str">
        <f>HYPERLINK("mailto:aparnajohari97@yahoo.co.in","aparnajohari97@yahoo.co.in")</f>
        <v>aparnajohari97@yahoo.co.in</v>
      </c>
      <c r="N380" s="48"/>
      <c r="O380" s="48"/>
      <c r="P380" s="48"/>
      <c r="Q380" s="48"/>
      <c r="R380" s="48"/>
      <c r="S380" s="4"/>
      <c r="T380" s="4"/>
    </row>
    <row r="381">
      <c r="A381" s="13">
        <v>378.0</v>
      </c>
      <c r="B381" s="28" t="s">
        <v>1475</v>
      </c>
      <c r="C381" s="29" t="s">
        <v>3</v>
      </c>
      <c r="D381" s="31" t="s">
        <v>1476</v>
      </c>
      <c r="E381" s="30" t="s">
        <v>363</v>
      </c>
      <c r="F381" s="30"/>
      <c r="G381" s="30" t="s">
        <v>1477</v>
      </c>
      <c r="H381" s="30" t="s">
        <v>24</v>
      </c>
      <c r="I381" s="15" t="s">
        <v>20</v>
      </c>
      <c r="J381" s="30"/>
      <c r="K381" s="32">
        <v>9.415210136E9</v>
      </c>
      <c r="L381" s="30"/>
      <c r="M381" s="30"/>
      <c r="N381" s="48"/>
      <c r="O381" s="48"/>
      <c r="P381" s="48"/>
      <c r="Q381" s="48"/>
      <c r="R381" s="48"/>
      <c r="S381" s="4"/>
      <c r="T381" s="4"/>
    </row>
    <row r="382" ht="30.0" customHeight="1">
      <c r="A382" s="13">
        <v>379.0</v>
      </c>
      <c r="B382" s="28" t="s">
        <v>1478</v>
      </c>
      <c r="C382" s="29" t="s">
        <v>3</v>
      </c>
      <c r="D382" s="31" t="s">
        <v>1479</v>
      </c>
      <c r="E382" s="30" t="s">
        <v>1480</v>
      </c>
      <c r="F382" s="30"/>
      <c r="G382" s="30" t="s">
        <v>1481</v>
      </c>
      <c r="H382" s="30" t="s">
        <v>1482</v>
      </c>
      <c r="I382" s="15" t="s">
        <v>518</v>
      </c>
      <c r="J382" s="30"/>
      <c r="K382" s="32">
        <v>7.895554236E9</v>
      </c>
      <c r="L382" s="30"/>
      <c r="M382" s="30"/>
      <c r="N382" s="48"/>
      <c r="O382" s="48"/>
      <c r="P382" s="48"/>
      <c r="Q382" s="48"/>
      <c r="R382" s="48"/>
      <c r="S382" s="4"/>
      <c r="T382" s="4"/>
    </row>
    <row r="383" ht="30.0" customHeight="1">
      <c r="A383" s="13">
        <v>380.0</v>
      </c>
      <c r="B383" s="28" t="s">
        <v>1483</v>
      </c>
      <c r="C383" s="29" t="s">
        <v>3</v>
      </c>
      <c r="D383" s="31" t="s">
        <v>1446</v>
      </c>
      <c r="E383" s="30" t="s">
        <v>1447</v>
      </c>
      <c r="F383" s="30"/>
      <c r="G383" s="30" t="s">
        <v>1484</v>
      </c>
      <c r="H383" s="30" t="s">
        <v>1485</v>
      </c>
      <c r="I383" s="15" t="s">
        <v>20</v>
      </c>
      <c r="J383" s="30"/>
      <c r="K383" s="32">
        <v>9.452217244E9</v>
      </c>
      <c r="L383" s="30"/>
      <c r="M383" s="33" t="str">
        <f>HYPERLINK("mailto:dr.javedanwer98@gmail.com","dr.javedanwer98@gmail.com")</f>
        <v>dr.javedanwer98@gmail.com</v>
      </c>
      <c r="N383" s="48"/>
      <c r="O383" s="48"/>
      <c r="P383" s="48"/>
      <c r="Q383" s="48"/>
      <c r="R383" s="48"/>
      <c r="S383" s="4"/>
      <c r="T383" s="4"/>
    </row>
    <row r="384">
      <c r="A384" s="13">
        <v>381.0</v>
      </c>
      <c r="B384" s="28" t="s">
        <v>1486</v>
      </c>
      <c r="C384" s="29" t="s">
        <v>3</v>
      </c>
      <c r="D384" s="31" t="s">
        <v>1364</v>
      </c>
      <c r="E384" s="30" t="s">
        <v>1487</v>
      </c>
      <c r="F384" s="30"/>
      <c r="G384" s="30" t="s">
        <v>1488</v>
      </c>
      <c r="H384" s="30" t="s">
        <v>1489</v>
      </c>
      <c r="I384" s="15" t="s">
        <v>518</v>
      </c>
      <c r="J384" s="30"/>
      <c r="K384" s="32">
        <v>8.650064009E9</v>
      </c>
      <c r="L384" s="30"/>
      <c r="M384" s="33"/>
      <c r="N384" s="48"/>
      <c r="O384" s="48"/>
      <c r="P384" s="48"/>
      <c r="Q384" s="48"/>
      <c r="R384" s="48"/>
      <c r="S384" s="4"/>
      <c r="T384" s="4"/>
    </row>
    <row r="385" ht="30.0" customHeight="1">
      <c r="A385" s="13">
        <v>382.0</v>
      </c>
      <c r="B385" s="28" t="s">
        <v>1490</v>
      </c>
      <c r="C385" s="29" t="s">
        <v>3</v>
      </c>
      <c r="D385" s="31" t="s">
        <v>1360</v>
      </c>
      <c r="E385" s="30" t="s">
        <v>1491</v>
      </c>
      <c r="F385" s="30"/>
      <c r="G385" s="30" t="s">
        <v>1492</v>
      </c>
      <c r="H385" s="30" t="s">
        <v>39</v>
      </c>
      <c r="I385" s="15" t="s">
        <v>20</v>
      </c>
      <c r="J385" s="30"/>
      <c r="K385" s="32">
        <v>7.897309847E9</v>
      </c>
      <c r="L385" s="30"/>
      <c r="M385" s="33" t="str">
        <f>HYPERLINK("mailto:khushboojaiswal3dec@yahoo.in","khushboojaiswal3dec@yahoo.in")</f>
        <v>khushboojaiswal3dec@yahoo.in</v>
      </c>
      <c r="N385" s="48"/>
      <c r="O385" s="48"/>
      <c r="P385" s="48"/>
      <c r="Q385" s="48"/>
      <c r="R385" s="48"/>
      <c r="S385" s="4"/>
      <c r="T385" s="4"/>
    </row>
    <row r="386" ht="30.0" customHeight="1">
      <c r="A386" s="13">
        <v>383.0</v>
      </c>
      <c r="B386" s="28" t="s">
        <v>1493</v>
      </c>
      <c r="C386" s="29" t="s">
        <v>3</v>
      </c>
      <c r="D386" s="31" t="s">
        <v>1364</v>
      </c>
      <c r="E386" s="30" t="s">
        <v>1494</v>
      </c>
      <c r="F386" s="30"/>
      <c r="G386" s="30" t="s">
        <v>1495</v>
      </c>
      <c r="H386" s="30" t="s">
        <v>1496</v>
      </c>
      <c r="I386" s="15" t="s">
        <v>1497</v>
      </c>
      <c r="J386" s="30"/>
      <c r="K386" s="32">
        <v>8.858654658E9</v>
      </c>
      <c r="L386" s="30"/>
      <c r="M386" s="33" t="str">
        <f>HYPERLINK("mailto:astha2jain@gmail.com","astha2jain@gmail.com")</f>
        <v>astha2jain@gmail.com</v>
      </c>
      <c r="N386" s="48"/>
      <c r="O386" s="48"/>
      <c r="P386" s="48"/>
      <c r="Q386" s="48"/>
      <c r="R386" s="48"/>
      <c r="S386" s="4"/>
      <c r="T386" s="4"/>
    </row>
    <row r="387" ht="45.0" customHeight="1">
      <c r="A387" s="13">
        <v>384.0</v>
      </c>
      <c r="B387" s="28" t="s">
        <v>1498</v>
      </c>
      <c r="C387" s="29" t="s">
        <v>3</v>
      </c>
      <c r="D387" s="31" t="s">
        <v>1499</v>
      </c>
      <c r="E387" s="30" t="s">
        <v>1500</v>
      </c>
      <c r="F387" s="30"/>
      <c r="G387" s="30" t="s">
        <v>1501</v>
      </c>
      <c r="H387" s="30" t="s">
        <v>1502</v>
      </c>
      <c r="I387" s="15" t="s">
        <v>1503</v>
      </c>
      <c r="J387" s="30">
        <v>560006.0</v>
      </c>
      <c r="K387" s="32"/>
      <c r="L387" s="30"/>
      <c r="M387" s="30"/>
      <c r="N387" s="48"/>
      <c r="O387" s="48"/>
      <c r="P387" s="48"/>
      <c r="Q387" s="48"/>
      <c r="R387" s="48"/>
      <c r="S387" s="4"/>
      <c r="T387" s="4"/>
    </row>
    <row r="388" ht="30.0" customHeight="1">
      <c r="A388" s="13">
        <v>385.0</v>
      </c>
      <c r="B388" s="28" t="s">
        <v>1504</v>
      </c>
      <c r="C388" s="29" t="s">
        <v>3</v>
      </c>
      <c r="D388" s="31" t="s">
        <v>1505</v>
      </c>
      <c r="E388" s="30" t="s">
        <v>500</v>
      </c>
      <c r="F388" s="30"/>
      <c r="G388" s="30" t="s">
        <v>1506</v>
      </c>
      <c r="H388" s="30" t="s">
        <v>331</v>
      </c>
      <c r="I388" s="15" t="s">
        <v>20</v>
      </c>
      <c r="J388" s="30"/>
      <c r="K388" s="32"/>
      <c r="L388" s="30"/>
      <c r="M388" s="30"/>
      <c r="N388" s="48"/>
      <c r="O388" s="48"/>
      <c r="P388" s="48"/>
      <c r="Q388" s="48"/>
      <c r="R388" s="48"/>
      <c r="S388" s="4"/>
      <c r="T388" s="4"/>
    </row>
    <row r="389" ht="30.0" customHeight="1">
      <c r="A389" s="13">
        <v>386.0</v>
      </c>
      <c r="B389" s="28" t="s">
        <v>1507</v>
      </c>
      <c r="C389" s="29" t="s">
        <v>3</v>
      </c>
      <c r="D389" s="31" t="s">
        <v>1508</v>
      </c>
      <c r="E389" s="30" t="s">
        <v>1509</v>
      </c>
      <c r="F389" s="30"/>
      <c r="G389" s="30" t="s">
        <v>1510</v>
      </c>
      <c r="H389" s="30" t="s">
        <v>56</v>
      </c>
      <c r="I389" s="15" t="s">
        <v>20</v>
      </c>
      <c r="J389" s="30"/>
      <c r="K389" s="32"/>
      <c r="L389" s="30"/>
      <c r="M389" s="30"/>
      <c r="N389" s="48"/>
      <c r="O389" s="48"/>
      <c r="P389" s="48"/>
      <c r="Q389" s="48"/>
      <c r="R389" s="48"/>
      <c r="S389" s="4"/>
      <c r="T389" s="4"/>
    </row>
    <row r="390" ht="30.0" customHeight="1">
      <c r="A390" s="13">
        <v>387.0</v>
      </c>
      <c r="B390" s="28" t="s">
        <v>1511</v>
      </c>
      <c r="C390" s="29" t="s">
        <v>3</v>
      </c>
      <c r="D390" s="31" t="s">
        <v>1512</v>
      </c>
      <c r="E390" s="30" t="s">
        <v>1513</v>
      </c>
      <c r="F390" s="30"/>
      <c r="G390" s="30" t="s">
        <v>1514</v>
      </c>
      <c r="H390" s="30" t="s">
        <v>1032</v>
      </c>
      <c r="I390" s="15" t="s">
        <v>20</v>
      </c>
      <c r="J390" s="30"/>
      <c r="K390" s="32"/>
      <c r="L390" s="30"/>
      <c r="M390" s="30"/>
      <c r="N390" s="48"/>
      <c r="O390" s="48"/>
      <c r="P390" s="48"/>
      <c r="Q390" s="48"/>
      <c r="R390" s="48"/>
      <c r="S390" s="4"/>
      <c r="T390" s="4"/>
    </row>
    <row r="391" ht="30.0" customHeight="1">
      <c r="A391" s="13">
        <v>388.0</v>
      </c>
      <c r="B391" s="28" t="s">
        <v>1515</v>
      </c>
      <c r="C391" s="29" t="s">
        <v>3</v>
      </c>
      <c r="D391" s="31" t="s">
        <v>1516</v>
      </c>
      <c r="E391" s="30" t="s">
        <v>1136</v>
      </c>
      <c r="F391" s="30"/>
      <c r="G391" s="30" t="s">
        <v>1517</v>
      </c>
      <c r="H391" s="30" t="s">
        <v>34</v>
      </c>
      <c r="I391" s="15" t="s">
        <v>20</v>
      </c>
      <c r="J391" s="30">
        <v>226006.0</v>
      </c>
      <c r="K391" s="32"/>
      <c r="L391" s="30">
        <v>2257840.0</v>
      </c>
      <c r="M391" s="33" t="str">
        <f>HYPERLINK("mailto:dipakkumar47@yahoo.co.in","dipakkumar47@yahoo.co.in")</f>
        <v>dipakkumar47@yahoo.co.in</v>
      </c>
      <c r="N391" s="48"/>
      <c r="O391" s="48"/>
      <c r="P391" s="48"/>
      <c r="Q391" s="48"/>
      <c r="R391" s="48"/>
      <c r="S391" s="4"/>
      <c r="T391" s="4"/>
    </row>
    <row r="392" ht="45.0" customHeight="1">
      <c r="A392" s="13">
        <v>389.0</v>
      </c>
      <c r="B392" s="28" t="s">
        <v>1518</v>
      </c>
      <c r="C392" s="29" t="s">
        <v>3</v>
      </c>
      <c r="D392" s="31" t="s">
        <v>1516</v>
      </c>
      <c r="E392" s="30" t="s">
        <v>1519</v>
      </c>
      <c r="F392" s="30"/>
      <c r="G392" s="30" t="s">
        <v>1520</v>
      </c>
      <c r="H392" s="30" t="s">
        <v>322</v>
      </c>
      <c r="I392" s="15" t="s">
        <v>20</v>
      </c>
      <c r="J392" s="30">
        <v>282003.0</v>
      </c>
      <c r="K392" s="32">
        <v>9.319123341E9</v>
      </c>
      <c r="L392" s="30"/>
      <c r="M392" s="30"/>
      <c r="N392" s="48"/>
      <c r="O392" s="48"/>
      <c r="P392" s="48"/>
      <c r="Q392" s="48"/>
      <c r="R392" s="48"/>
      <c r="S392" s="4"/>
      <c r="T392" s="4"/>
    </row>
    <row r="393" ht="30.0" customHeight="1">
      <c r="A393" s="13">
        <v>390.0</v>
      </c>
      <c r="B393" s="28" t="s">
        <v>1521</v>
      </c>
      <c r="C393" s="29" t="s">
        <v>3</v>
      </c>
      <c r="D393" s="31" t="s">
        <v>279</v>
      </c>
      <c r="E393" s="30" t="s">
        <v>1522</v>
      </c>
      <c r="F393" s="30"/>
      <c r="G393" s="30" t="s">
        <v>1523</v>
      </c>
      <c r="H393" s="30" t="s">
        <v>1524</v>
      </c>
      <c r="I393" s="15" t="s">
        <v>20</v>
      </c>
      <c r="J393" s="30"/>
      <c r="K393" s="32">
        <v>9.415214342E9</v>
      </c>
      <c r="L393" s="30"/>
      <c r="M393" s="30"/>
      <c r="N393" s="48"/>
      <c r="O393" s="48"/>
      <c r="P393" s="48"/>
      <c r="Q393" s="48"/>
      <c r="R393" s="48"/>
      <c r="S393" s="4"/>
      <c r="T393" s="4"/>
    </row>
    <row r="394" ht="30.0" customHeight="1">
      <c r="A394" s="13">
        <v>391.0</v>
      </c>
      <c r="B394" s="34" t="s">
        <v>1525</v>
      </c>
      <c r="C394" s="35" t="s">
        <v>3</v>
      </c>
      <c r="D394" s="36" t="s">
        <v>279</v>
      </c>
      <c r="E394" s="37" t="s">
        <v>88</v>
      </c>
      <c r="F394" s="37"/>
      <c r="G394" s="37" t="s">
        <v>1526</v>
      </c>
      <c r="H394" s="37" t="s">
        <v>532</v>
      </c>
      <c r="I394" s="38" t="s">
        <v>20</v>
      </c>
      <c r="J394" s="37"/>
      <c r="K394" s="32"/>
      <c r="L394" s="30"/>
      <c r="M394" s="30"/>
      <c r="N394" s="48"/>
      <c r="O394" s="48"/>
      <c r="P394" s="48"/>
      <c r="Q394" s="48"/>
      <c r="R394" s="48"/>
      <c r="S394" s="4"/>
      <c r="T394" s="4"/>
    </row>
    <row r="395" ht="30.0" customHeight="1">
      <c r="A395" s="13">
        <v>392.0</v>
      </c>
      <c r="B395" s="28" t="s">
        <v>1527</v>
      </c>
      <c r="C395" s="29" t="s">
        <v>3</v>
      </c>
      <c r="D395" s="31" t="s">
        <v>1528</v>
      </c>
      <c r="E395" s="30" t="s">
        <v>1529</v>
      </c>
      <c r="F395" s="30"/>
      <c r="G395" s="30" t="s">
        <v>1530</v>
      </c>
      <c r="H395" s="30" t="s">
        <v>56</v>
      </c>
      <c r="I395" s="15" t="s">
        <v>20</v>
      </c>
      <c r="J395" s="30">
        <v>202002.0</v>
      </c>
      <c r="K395" s="32"/>
      <c r="L395" s="30"/>
      <c r="M395" s="30"/>
      <c r="N395" s="48"/>
      <c r="O395" s="48"/>
      <c r="P395" s="48"/>
      <c r="Q395" s="48"/>
      <c r="R395" s="48"/>
      <c r="S395" s="4"/>
      <c r="T395" s="4"/>
    </row>
    <row r="396" ht="30.0" customHeight="1">
      <c r="A396" s="13">
        <v>393.0</v>
      </c>
      <c r="B396" s="28" t="s">
        <v>1531</v>
      </c>
      <c r="C396" s="29" t="s">
        <v>3</v>
      </c>
      <c r="D396" s="31" t="s">
        <v>1532</v>
      </c>
      <c r="E396" s="30" t="s">
        <v>1533</v>
      </c>
      <c r="F396" s="30"/>
      <c r="G396" s="30" t="s">
        <v>1534</v>
      </c>
      <c r="H396" s="30" t="s">
        <v>1535</v>
      </c>
      <c r="I396" s="15" t="s">
        <v>20</v>
      </c>
      <c r="J396" s="30">
        <v>202002.0</v>
      </c>
      <c r="K396" s="32">
        <v>9.837252564E9</v>
      </c>
      <c r="L396" s="30" t="s">
        <v>1536</v>
      </c>
      <c r="M396" s="33" t="str">
        <f>HYPERLINK("mailto:dradeebkhan@gmail.com","dradeebkhan@gmail.com")</f>
        <v>dradeebkhan@gmail.com</v>
      </c>
      <c r="N396" s="48"/>
      <c r="O396" s="48"/>
      <c r="P396" s="48"/>
      <c r="Q396" s="48"/>
      <c r="R396" s="48"/>
      <c r="S396" s="4"/>
      <c r="T396" s="4"/>
    </row>
    <row r="397" ht="30.0" customHeight="1">
      <c r="A397" s="13">
        <v>394.0</v>
      </c>
      <c r="B397" s="28" t="s">
        <v>1537</v>
      </c>
      <c r="C397" s="29" t="s">
        <v>3</v>
      </c>
      <c r="D397" s="31" t="s">
        <v>1538</v>
      </c>
      <c r="E397" s="30" t="s">
        <v>1539</v>
      </c>
      <c r="F397" s="30"/>
      <c r="G397" s="30" t="s">
        <v>1540</v>
      </c>
      <c r="H397" s="30" t="s">
        <v>1541</v>
      </c>
      <c r="I397" s="15" t="s">
        <v>20</v>
      </c>
      <c r="J397" s="30">
        <v>226001.0</v>
      </c>
      <c r="K397" s="32" t="s">
        <v>1542</v>
      </c>
      <c r="L397" s="30">
        <v>2200077.0</v>
      </c>
      <c r="M397" s="33" t="str">
        <f>HYPERLINK("mailto:apjit@rediffmail.com","apjit@rediffmail.com")</f>
        <v>apjit@rediffmail.com</v>
      </c>
      <c r="N397" s="48"/>
      <c r="O397" s="48"/>
      <c r="P397" s="48"/>
      <c r="Q397" s="48"/>
      <c r="R397" s="48"/>
      <c r="S397" s="4"/>
      <c r="T397" s="4"/>
    </row>
    <row r="398" ht="30.0" customHeight="1">
      <c r="A398" s="13">
        <v>395.0</v>
      </c>
      <c r="B398" s="28" t="s">
        <v>1543</v>
      </c>
      <c r="C398" s="29" t="s">
        <v>3</v>
      </c>
      <c r="D398" s="31" t="s">
        <v>1544</v>
      </c>
      <c r="E398" s="30" t="s">
        <v>1545</v>
      </c>
      <c r="F398" s="30"/>
      <c r="G398" s="30" t="s">
        <v>1546</v>
      </c>
      <c r="H398" s="30" t="s">
        <v>676</v>
      </c>
      <c r="I398" s="15" t="s">
        <v>20</v>
      </c>
      <c r="J398" s="30"/>
      <c r="K398" s="32"/>
      <c r="L398" s="30"/>
      <c r="M398" s="30"/>
      <c r="N398" s="48"/>
      <c r="O398" s="48"/>
      <c r="P398" s="48"/>
      <c r="Q398" s="48"/>
      <c r="R398" s="48"/>
      <c r="S398" s="4"/>
      <c r="T398" s="4"/>
    </row>
    <row r="399">
      <c r="A399" s="13">
        <v>396.0</v>
      </c>
      <c r="B399" s="28" t="s">
        <v>1547</v>
      </c>
      <c r="C399" s="29" t="s">
        <v>3</v>
      </c>
      <c r="D399" s="31" t="s">
        <v>168</v>
      </c>
      <c r="E399" s="30" t="s">
        <v>1548</v>
      </c>
      <c r="F399" s="30"/>
      <c r="G399" s="30" t="s">
        <v>1549</v>
      </c>
      <c r="H399" s="30" t="s">
        <v>1550</v>
      </c>
      <c r="I399" s="15" t="s">
        <v>20</v>
      </c>
      <c r="J399" s="30">
        <v>244001.0</v>
      </c>
      <c r="K399" s="32"/>
      <c r="L399" s="30"/>
      <c r="M399" s="30"/>
      <c r="N399" s="48"/>
      <c r="O399" s="48"/>
      <c r="P399" s="48"/>
      <c r="Q399" s="48"/>
      <c r="R399" s="48"/>
      <c r="S399" s="4"/>
      <c r="T399" s="4"/>
    </row>
    <row r="400" ht="30.0" customHeight="1">
      <c r="A400" s="13">
        <v>397.0</v>
      </c>
      <c r="B400" s="28" t="s">
        <v>1551</v>
      </c>
      <c r="C400" s="29" t="s">
        <v>3</v>
      </c>
      <c r="D400" s="31" t="s">
        <v>1552</v>
      </c>
      <c r="E400" s="30" t="s">
        <v>32</v>
      </c>
      <c r="F400" s="30"/>
      <c r="G400" s="30" t="s">
        <v>1553</v>
      </c>
      <c r="H400" s="30" t="s">
        <v>1554</v>
      </c>
      <c r="I400" s="15" t="s">
        <v>20</v>
      </c>
      <c r="J400" s="30"/>
      <c r="K400" s="32"/>
      <c r="L400" s="30"/>
      <c r="M400" s="30"/>
      <c r="N400" s="48"/>
      <c r="O400" s="48"/>
      <c r="P400" s="48"/>
      <c r="Q400" s="48"/>
      <c r="R400" s="48"/>
      <c r="S400" s="4"/>
      <c r="T400" s="4"/>
    </row>
    <row r="401" ht="30.0" customHeight="1">
      <c r="A401" s="13">
        <v>398.0</v>
      </c>
      <c r="B401" s="28" t="s">
        <v>1555</v>
      </c>
      <c r="C401" s="29" t="s">
        <v>3</v>
      </c>
      <c r="D401" s="31" t="s">
        <v>1556</v>
      </c>
      <c r="E401" s="30" t="s">
        <v>1557</v>
      </c>
      <c r="F401" s="30"/>
      <c r="G401" s="30" t="s">
        <v>1558</v>
      </c>
      <c r="H401" s="30" t="s">
        <v>34</v>
      </c>
      <c r="I401" s="15" t="s">
        <v>20</v>
      </c>
      <c r="J401" s="30">
        <v>226006.0</v>
      </c>
      <c r="K401" s="32"/>
      <c r="L401" s="30"/>
      <c r="M401" s="30"/>
      <c r="N401" s="48"/>
      <c r="O401" s="48"/>
      <c r="P401" s="48"/>
      <c r="Q401" s="48"/>
      <c r="R401" s="48"/>
      <c r="S401" s="4"/>
      <c r="T401" s="4"/>
    </row>
    <row r="402" ht="30.0" customHeight="1">
      <c r="A402" s="13">
        <v>399.0</v>
      </c>
      <c r="B402" s="28" t="s">
        <v>1559</v>
      </c>
      <c r="C402" s="29" t="s">
        <v>3</v>
      </c>
      <c r="D402" s="31" t="s">
        <v>1560</v>
      </c>
      <c r="E402" s="30" t="s">
        <v>1561</v>
      </c>
      <c r="F402" s="30"/>
      <c r="G402" s="30" t="s">
        <v>1562</v>
      </c>
      <c r="H402" s="30" t="s">
        <v>1563</v>
      </c>
      <c r="I402" s="15" t="s">
        <v>20</v>
      </c>
      <c r="J402" s="30"/>
      <c r="K402" s="32"/>
      <c r="L402" s="30"/>
      <c r="M402" s="30"/>
      <c r="N402" s="48"/>
      <c r="O402" s="48"/>
      <c r="P402" s="48"/>
      <c r="Q402" s="48"/>
      <c r="R402" s="48"/>
      <c r="S402" s="4"/>
      <c r="T402" s="4"/>
    </row>
    <row r="403" ht="30.0" customHeight="1">
      <c r="A403" s="13">
        <v>400.0</v>
      </c>
      <c r="B403" s="28" t="s">
        <v>1564</v>
      </c>
      <c r="C403" s="29" t="s">
        <v>3</v>
      </c>
      <c r="D403" s="31" t="s">
        <v>1565</v>
      </c>
      <c r="E403" s="30" t="s">
        <v>1566</v>
      </c>
      <c r="F403" s="30"/>
      <c r="G403" s="30" t="s">
        <v>1567</v>
      </c>
      <c r="H403" s="30" t="s">
        <v>56</v>
      </c>
      <c r="I403" s="15" t="s">
        <v>20</v>
      </c>
      <c r="J403" s="30"/>
      <c r="K403" s="32"/>
      <c r="L403" s="30"/>
      <c r="M403" s="30"/>
      <c r="N403" s="48"/>
      <c r="O403" s="48"/>
      <c r="P403" s="48"/>
      <c r="Q403" s="48"/>
      <c r="R403" s="48"/>
      <c r="S403" s="4"/>
      <c r="T403" s="4"/>
    </row>
    <row r="404" ht="30.0" customHeight="1">
      <c r="A404" s="13">
        <v>401.0</v>
      </c>
      <c r="B404" s="28" t="s">
        <v>1568</v>
      </c>
      <c r="C404" s="29" t="s">
        <v>3</v>
      </c>
      <c r="D404" s="31" t="s">
        <v>279</v>
      </c>
      <c r="E404" s="30" t="s">
        <v>312</v>
      </c>
      <c r="F404" s="30"/>
      <c r="G404" s="30" t="s">
        <v>1569</v>
      </c>
      <c r="H404" s="30" t="s">
        <v>1563</v>
      </c>
      <c r="I404" s="15" t="s">
        <v>20</v>
      </c>
      <c r="J404" s="30"/>
      <c r="K404" s="32">
        <v>9.837050346E9</v>
      </c>
      <c r="L404" s="30"/>
      <c r="M404" s="30"/>
      <c r="N404" s="48"/>
      <c r="O404" s="48"/>
      <c r="P404" s="48"/>
      <c r="Q404" s="48"/>
      <c r="R404" s="48"/>
      <c r="S404" s="4"/>
      <c r="T404" s="4"/>
    </row>
    <row r="405" ht="30.0" customHeight="1">
      <c r="A405" s="13">
        <v>402.0</v>
      </c>
      <c r="B405" s="28" t="s">
        <v>1570</v>
      </c>
      <c r="C405" s="29" t="s">
        <v>3</v>
      </c>
      <c r="D405" s="31" t="s">
        <v>1516</v>
      </c>
      <c r="E405" s="30" t="s">
        <v>88</v>
      </c>
      <c r="F405" s="30"/>
      <c r="G405" s="30" t="s">
        <v>1571</v>
      </c>
      <c r="H405" s="30" t="s">
        <v>1572</v>
      </c>
      <c r="I405" s="15" t="s">
        <v>20</v>
      </c>
      <c r="J405" s="30"/>
      <c r="K405" s="32">
        <v>9.412644613E9</v>
      </c>
      <c r="L405" s="30" t="s">
        <v>1573</v>
      </c>
      <c r="M405" s="30"/>
      <c r="N405" s="48"/>
      <c r="O405" s="48"/>
      <c r="P405" s="48"/>
      <c r="Q405" s="48"/>
      <c r="R405" s="48"/>
      <c r="S405" s="4"/>
      <c r="T405" s="4"/>
    </row>
    <row r="406" ht="30.0" customHeight="1">
      <c r="A406" s="13">
        <v>403.0</v>
      </c>
      <c r="B406" s="28" t="s">
        <v>1574</v>
      </c>
      <c r="C406" s="29" t="s">
        <v>3</v>
      </c>
      <c r="D406" s="31" t="s">
        <v>1516</v>
      </c>
      <c r="E406" s="30" t="s">
        <v>1575</v>
      </c>
      <c r="F406" s="30"/>
      <c r="G406" s="30" t="s">
        <v>1576</v>
      </c>
      <c r="H406" s="30" t="s">
        <v>1577</v>
      </c>
      <c r="I406" s="15" t="s">
        <v>20</v>
      </c>
      <c r="J406" s="30">
        <v>247001.0</v>
      </c>
      <c r="K406" s="32"/>
      <c r="L406" s="30"/>
      <c r="M406" s="30"/>
      <c r="N406" s="48"/>
      <c r="O406" s="48"/>
      <c r="P406" s="48"/>
      <c r="Q406" s="48"/>
      <c r="R406" s="48"/>
      <c r="S406" s="4"/>
      <c r="T406" s="4"/>
    </row>
    <row r="407" ht="30.0" customHeight="1">
      <c r="A407" s="13">
        <v>404.0</v>
      </c>
      <c r="B407" s="28" t="s">
        <v>1578</v>
      </c>
      <c r="C407" s="29" t="s">
        <v>3</v>
      </c>
      <c r="D407" s="31" t="s">
        <v>1516</v>
      </c>
      <c r="E407" s="30" t="s">
        <v>1579</v>
      </c>
      <c r="F407" s="30"/>
      <c r="G407" s="30" t="s">
        <v>1580</v>
      </c>
      <c r="H407" s="30" t="s">
        <v>134</v>
      </c>
      <c r="I407" s="15" t="s">
        <v>135</v>
      </c>
      <c r="J407" s="30"/>
      <c r="K407" s="32"/>
      <c r="L407" s="30"/>
      <c r="M407" s="30"/>
      <c r="N407" s="48"/>
      <c r="O407" s="48"/>
      <c r="P407" s="48"/>
      <c r="Q407" s="48"/>
      <c r="R407" s="48"/>
      <c r="S407" s="4"/>
      <c r="T407" s="4"/>
    </row>
    <row r="408">
      <c r="A408" s="13">
        <v>405.0</v>
      </c>
      <c r="B408" s="34" t="s">
        <v>1581</v>
      </c>
      <c r="C408" s="35" t="s">
        <v>3</v>
      </c>
      <c r="D408" s="36" t="s">
        <v>1582</v>
      </c>
      <c r="E408" s="37" t="s">
        <v>950</v>
      </c>
      <c r="F408" s="37"/>
      <c r="G408" s="37" t="s">
        <v>1583</v>
      </c>
      <c r="H408" s="37" t="s">
        <v>134</v>
      </c>
      <c r="I408" s="38" t="s">
        <v>135</v>
      </c>
      <c r="J408" s="37">
        <v>298001.0</v>
      </c>
      <c r="K408" s="39"/>
      <c r="L408" s="30"/>
      <c r="M408" s="30"/>
      <c r="N408" s="48"/>
      <c r="O408" s="48"/>
      <c r="P408" s="48"/>
      <c r="Q408" s="48"/>
      <c r="R408" s="48"/>
      <c r="S408" s="4"/>
      <c r="T408" s="4"/>
    </row>
    <row r="409">
      <c r="A409" s="13">
        <v>406.0</v>
      </c>
      <c r="B409" s="34" t="s">
        <v>1584</v>
      </c>
      <c r="C409" s="35" t="s">
        <v>3</v>
      </c>
      <c r="D409" s="36" t="s">
        <v>1516</v>
      </c>
      <c r="E409" s="37" t="s">
        <v>1585</v>
      </c>
      <c r="F409" s="37"/>
      <c r="G409" s="37" t="s">
        <v>1586</v>
      </c>
      <c r="H409" s="37" t="s">
        <v>134</v>
      </c>
      <c r="I409" s="38" t="s">
        <v>135</v>
      </c>
      <c r="J409" s="37"/>
      <c r="K409" s="32"/>
      <c r="L409" s="30"/>
      <c r="M409" s="30"/>
      <c r="N409" s="48"/>
      <c r="O409" s="48"/>
      <c r="P409" s="48"/>
      <c r="Q409" s="48"/>
      <c r="R409" s="48"/>
      <c r="S409" s="4"/>
      <c r="T409" s="4"/>
    </row>
    <row r="410">
      <c r="A410" s="13">
        <v>407.0</v>
      </c>
      <c r="B410" s="28" t="s">
        <v>1587</v>
      </c>
      <c r="C410" s="29" t="s">
        <v>3</v>
      </c>
      <c r="D410" s="31" t="s">
        <v>1588</v>
      </c>
      <c r="E410" s="30" t="s">
        <v>391</v>
      </c>
      <c r="F410" s="30"/>
      <c r="G410" s="30" t="s">
        <v>1589</v>
      </c>
      <c r="H410" s="30" t="s">
        <v>322</v>
      </c>
      <c r="I410" s="15" t="s">
        <v>20</v>
      </c>
      <c r="J410" s="30"/>
      <c r="K410" s="32"/>
      <c r="L410" s="30"/>
      <c r="M410" s="30"/>
      <c r="N410" s="48"/>
      <c r="O410" s="48"/>
      <c r="P410" s="48"/>
      <c r="Q410" s="48"/>
      <c r="R410" s="48"/>
      <c r="S410" s="4"/>
      <c r="T410" s="4"/>
    </row>
    <row r="411">
      <c r="A411" s="13">
        <v>408.0</v>
      </c>
      <c r="B411" s="28" t="s">
        <v>1590</v>
      </c>
      <c r="C411" s="29" t="s">
        <v>3</v>
      </c>
      <c r="D411" s="31" t="s">
        <v>1516</v>
      </c>
      <c r="E411" s="30" t="s">
        <v>1591</v>
      </c>
      <c r="F411" s="30"/>
      <c r="G411" s="30" t="s">
        <v>1592</v>
      </c>
      <c r="H411" s="30" t="s">
        <v>1593</v>
      </c>
      <c r="I411" s="15" t="s">
        <v>20</v>
      </c>
      <c r="J411" s="30"/>
      <c r="K411" s="32"/>
      <c r="L411" s="30"/>
      <c r="M411" s="30"/>
      <c r="N411" s="48"/>
      <c r="O411" s="48"/>
      <c r="P411" s="48"/>
      <c r="Q411" s="48"/>
      <c r="R411" s="48"/>
      <c r="S411" s="4"/>
      <c r="T411" s="4"/>
    </row>
    <row r="412">
      <c r="A412" s="13">
        <v>409.0</v>
      </c>
      <c r="B412" s="34" t="s">
        <v>1594</v>
      </c>
      <c r="C412" s="35" t="s">
        <v>3</v>
      </c>
      <c r="D412" s="36" t="s">
        <v>1588</v>
      </c>
      <c r="E412" s="37" t="s">
        <v>1595</v>
      </c>
      <c r="F412" s="37"/>
      <c r="G412" s="37" t="s">
        <v>1596</v>
      </c>
      <c r="H412" s="37" t="s">
        <v>174</v>
      </c>
      <c r="I412" s="38" t="s">
        <v>20</v>
      </c>
      <c r="J412" s="37"/>
      <c r="K412" s="39"/>
      <c r="L412" s="37"/>
      <c r="M412" s="30"/>
      <c r="N412" s="48"/>
      <c r="O412" s="48"/>
      <c r="P412" s="48"/>
      <c r="Q412" s="48"/>
      <c r="R412" s="48"/>
      <c r="S412" s="4"/>
      <c r="T412" s="4"/>
    </row>
    <row r="413">
      <c r="A413" s="13">
        <v>410.0</v>
      </c>
      <c r="B413" s="28" t="s">
        <v>1597</v>
      </c>
      <c r="C413" s="29" t="s">
        <v>3</v>
      </c>
      <c r="D413" s="31" t="s">
        <v>1598</v>
      </c>
      <c r="E413" s="30" t="s">
        <v>1599</v>
      </c>
      <c r="F413" s="30"/>
      <c r="G413" s="30" t="s">
        <v>1600</v>
      </c>
      <c r="H413" s="30" t="s">
        <v>255</v>
      </c>
      <c r="I413" s="15" t="s">
        <v>20</v>
      </c>
      <c r="J413" s="30">
        <v>222001.0</v>
      </c>
      <c r="K413" s="32">
        <v>9.838572454E9</v>
      </c>
      <c r="L413" s="30"/>
      <c r="M413" s="30"/>
      <c r="N413" s="48"/>
      <c r="O413" s="48"/>
      <c r="P413" s="48"/>
      <c r="Q413" s="48"/>
      <c r="R413" s="48"/>
      <c r="S413" s="4"/>
      <c r="T413" s="4"/>
    </row>
    <row r="414">
      <c r="A414" s="13">
        <v>411.0</v>
      </c>
      <c r="B414" s="28" t="s">
        <v>1601</v>
      </c>
      <c r="C414" s="29" t="s">
        <v>3</v>
      </c>
      <c r="D414" s="31" t="s">
        <v>1516</v>
      </c>
      <c r="E414" s="30" t="s">
        <v>1513</v>
      </c>
      <c r="F414" s="30"/>
      <c r="G414" s="30" t="s">
        <v>1602</v>
      </c>
      <c r="H414" s="30" t="s">
        <v>34</v>
      </c>
      <c r="I414" s="15" t="s">
        <v>20</v>
      </c>
      <c r="J414" s="30">
        <v>226016.0</v>
      </c>
      <c r="K414" s="32">
        <v>9.415016435E9</v>
      </c>
      <c r="L414" s="30"/>
      <c r="M414" s="30"/>
      <c r="N414" s="48"/>
      <c r="O414" s="48"/>
      <c r="P414" s="48"/>
      <c r="Q414" s="48"/>
      <c r="R414" s="48"/>
      <c r="S414" s="4"/>
      <c r="T414" s="4"/>
    </row>
    <row r="415">
      <c r="A415" s="13">
        <v>412.0</v>
      </c>
      <c r="B415" s="28" t="s">
        <v>1603</v>
      </c>
      <c r="C415" s="29" t="s">
        <v>3</v>
      </c>
      <c r="D415" s="31" t="s">
        <v>1516</v>
      </c>
      <c r="E415" s="30" t="s">
        <v>650</v>
      </c>
      <c r="F415" s="30"/>
      <c r="G415" s="30" t="s">
        <v>1604</v>
      </c>
      <c r="H415" s="30" t="s">
        <v>34</v>
      </c>
      <c r="I415" s="15" t="s">
        <v>20</v>
      </c>
      <c r="J415" s="30">
        <v>226016.0</v>
      </c>
      <c r="K415" s="32"/>
      <c r="L415" s="30">
        <v>2701827.0</v>
      </c>
      <c r="M415" s="30"/>
      <c r="N415" s="48"/>
      <c r="O415" s="48"/>
      <c r="P415" s="48"/>
      <c r="Q415" s="48"/>
      <c r="R415" s="48"/>
      <c r="S415" s="4"/>
      <c r="T415" s="4"/>
    </row>
    <row r="416" ht="30.0" customHeight="1">
      <c r="A416" s="13">
        <v>413.0</v>
      </c>
      <c r="B416" s="34" t="s">
        <v>1605</v>
      </c>
      <c r="C416" s="35" t="s">
        <v>3</v>
      </c>
      <c r="D416" s="36" t="s">
        <v>279</v>
      </c>
      <c r="E416" s="37" t="s">
        <v>1606</v>
      </c>
      <c r="F416" s="37"/>
      <c r="G416" s="37" t="s">
        <v>1607</v>
      </c>
      <c r="H416" s="37" t="s">
        <v>34</v>
      </c>
      <c r="I416" s="38" t="s">
        <v>20</v>
      </c>
      <c r="J416" s="37" t="s">
        <v>1206</v>
      </c>
      <c r="K416" s="39"/>
      <c r="L416" s="30">
        <v>701827.0</v>
      </c>
      <c r="M416" s="30"/>
      <c r="N416" s="48"/>
      <c r="O416" s="48"/>
      <c r="P416" s="48"/>
      <c r="Q416" s="48"/>
      <c r="R416" s="48"/>
      <c r="S416" s="4"/>
      <c r="T416" s="4"/>
    </row>
    <row r="417">
      <c r="A417" s="13">
        <v>414.0</v>
      </c>
      <c r="B417" s="28" t="s">
        <v>1608</v>
      </c>
      <c r="C417" s="29" t="s">
        <v>3</v>
      </c>
      <c r="D417" s="31" t="s">
        <v>1609</v>
      </c>
      <c r="E417" s="30" t="s">
        <v>1610</v>
      </c>
      <c r="F417" s="30"/>
      <c r="G417" s="30" t="s">
        <v>1611</v>
      </c>
      <c r="H417" s="30" t="s">
        <v>34</v>
      </c>
      <c r="I417" s="15" t="s">
        <v>20</v>
      </c>
      <c r="J417" s="30">
        <v>226001.0</v>
      </c>
      <c r="K417" s="32">
        <v>9.415005151E9</v>
      </c>
      <c r="L417" s="30">
        <v>2207105.0</v>
      </c>
      <c r="M417" s="30"/>
      <c r="N417" s="48"/>
      <c r="O417" s="48"/>
      <c r="P417" s="48"/>
      <c r="Q417" s="48"/>
      <c r="R417" s="48"/>
      <c r="S417" s="4"/>
      <c r="T417" s="4"/>
    </row>
    <row r="418">
      <c r="A418" s="13">
        <v>415.0</v>
      </c>
      <c r="B418" s="28" t="s">
        <v>1612</v>
      </c>
      <c r="C418" s="29" t="s">
        <v>3</v>
      </c>
      <c r="D418" s="31" t="s">
        <v>1516</v>
      </c>
      <c r="E418" s="30" t="s">
        <v>759</v>
      </c>
      <c r="F418" s="30"/>
      <c r="G418" s="30" t="s">
        <v>555</v>
      </c>
      <c r="H418" s="30"/>
      <c r="I418" s="15"/>
      <c r="J418" s="30"/>
      <c r="K418" s="32"/>
      <c r="L418" s="30"/>
      <c r="M418" s="30"/>
      <c r="N418" s="48"/>
      <c r="O418" s="48"/>
      <c r="P418" s="48"/>
      <c r="Q418" s="48"/>
      <c r="R418" s="48"/>
      <c r="S418" s="4"/>
      <c r="T418" s="4"/>
    </row>
    <row r="419" ht="30.0" customHeight="1">
      <c r="A419" s="13">
        <v>416.0</v>
      </c>
      <c r="B419" s="28" t="s">
        <v>1613</v>
      </c>
      <c r="C419" s="29" t="s">
        <v>3</v>
      </c>
      <c r="D419" s="31" t="s">
        <v>1614</v>
      </c>
      <c r="E419" s="30" t="s">
        <v>515</v>
      </c>
      <c r="F419" s="30"/>
      <c r="G419" s="30" t="s">
        <v>1615</v>
      </c>
      <c r="H419" s="30" t="s">
        <v>1616</v>
      </c>
      <c r="I419" s="15" t="s">
        <v>20</v>
      </c>
      <c r="J419" s="30"/>
      <c r="K419" s="32"/>
      <c r="L419" s="30"/>
      <c r="M419" s="30"/>
      <c r="N419" s="48"/>
      <c r="O419" s="48"/>
      <c r="P419" s="48"/>
      <c r="Q419" s="48"/>
      <c r="R419" s="48"/>
      <c r="S419" s="4"/>
      <c r="T419" s="4"/>
    </row>
    <row r="420" ht="45.0" customHeight="1">
      <c r="A420" s="13">
        <v>417.0</v>
      </c>
      <c r="B420" s="28" t="s">
        <v>1617</v>
      </c>
      <c r="C420" s="29" t="s">
        <v>3</v>
      </c>
      <c r="D420" s="31" t="s">
        <v>1618</v>
      </c>
      <c r="E420" s="30" t="s">
        <v>1513</v>
      </c>
      <c r="F420" s="30"/>
      <c r="G420" s="30" t="s">
        <v>1619</v>
      </c>
      <c r="H420" s="30" t="s">
        <v>34</v>
      </c>
      <c r="I420" s="15" t="s">
        <v>20</v>
      </c>
      <c r="J420" s="30">
        <v>226001.0</v>
      </c>
      <c r="K420" s="32">
        <v>9.415011403E9</v>
      </c>
      <c r="L420" s="30"/>
      <c r="M420" s="30"/>
      <c r="N420" s="48"/>
      <c r="O420" s="48"/>
      <c r="P420" s="48"/>
      <c r="Q420" s="48"/>
      <c r="R420" s="48"/>
      <c r="S420" s="4"/>
      <c r="T420" s="4"/>
    </row>
    <row r="421" ht="45.0" customHeight="1">
      <c r="A421" s="13">
        <v>418.0</v>
      </c>
      <c r="B421" s="28" t="s">
        <v>1620</v>
      </c>
      <c r="C421" s="29" t="s">
        <v>3</v>
      </c>
      <c r="D421" s="31" t="s">
        <v>1621</v>
      </c>
      <c r="E421" s="30" t="s">
        <v>1058</v>
      </c>
      <c r="F421" s="30"/>
      <c r="G421" s="30" t="s">
        <v>1622</v>
      </c>
      <c r="H421" s="30" t="s">
        <v>174</v>
      </c>
      <c r="I421" s="15" t="s">
        <v>20</v>
      </c>
      <c r="J421" s="30">
        <v>243122.0</v>
      </c>
      <c r="K421" s="32">
        <v>9.837030023E9</v>
      </c>
      <c r="L421" s="30"/>
      <c r="M421" s="30"/>
      <c r="N421" s="48"/>
      <c r="O421" s="48"/>
      <c r="P421" s="48"/>
      <c r="Q421" s="48"/>
      <c r="R421" s="48"/>
      <c r="S421" s="4"/>
      <c r="T421" s="4"/>
    </row>
    <row r="422" ht="30.0" customHeight="1">
      <c r="A422" s="13">
        <v>419.0</v>
      </c>
      <c r="B422" s="28" t="s">
        <v>1623</v>
      </c>
      <c r="C422" s="29" t="s">
        <v>3</v>
      </c>
      <c r="D422" s="31" t="s">
        <v>1624</v>
      </c>
      <c r="E422" s="30" t="s">
        <v>1099</v>
      </c>
      <c r="F422" s="30"/>
      <c r="G422" s="30" t="s">
        <v>1625</v>
      </c>
      <c r="H422" s="30" t="s">
        <v>39</v>
      </c>
      <c r="I422" s="15" t="s">
        <v>20</v>
      </c>
      <c r="J422" s="30" t="s">
        <v>1626</v>
      </c>
      <c r="K422" s="32">
        <v>9.839216792E9</v>
      </c>
      <c r="L422" s="30"/>
      <c r="M422" s="30"/>
      <c r="N422" s="48"/>
      <c r="O422" s="48"/>
      <c r="P422" s="48"/>
      <c r="Q422" s="48"/>
      <c r="R422" s="48"/>
      <c r="S422" s="4"/>
      <c r="T422" s="4"/>
    </row>
    <row r="423" ht="30.0" customHeight="1">
      <c r="A423" s="13">
        <v>420.0</v>
      </c>
      <c r="B423" s="28" t="s">
        <v>1627</v>
      </c>
      <c r="C423" s="29" t="s">
        <v>3</v>
      </c>
      <c r="D423" s="31" t="s">
        <v>1516</v>
      </c>
      <c r="E423" s="30" t="s">
        <v>1628</v>
      </c>
      <c r="F423" s="30"/>
      <c r="G423" s="30" t="s">
        <v>1629</v>
      </c>
      <c r="H423" s="30" t="s">
        <v>1630</v>
      </c>
      <c r="I423" s="15" t="s">
        <v>20</v>
      </c>
      <c r="J423" s="30">
        <v>246763.0</v>
      </c>
      <c r="K423" s="32"/>
      <c r="L423" s="30"/>
      <c r="M423" s="30"/>
      <c r="N423" s="48"/>
      <c r="O423" s="48"/>
      <c r="P423" s="48"/>
      <c r="Q423" s="48"/>
      <c r="R423" s="48"/>
      <c r="S423" s="4"/>
      <c r="T423" s="4"/>
    </row>
    <row r="424" ht="45.0" customHeight="1">
      <c r="A424" s="13">
        <v>421.0</v>
      </c>
      <c r="B424" s="28" t="s">
        <v>1631</v>
      </c>
      <c r="C424" s="29" t="s">
        <v>3</v>
      </c>
      <c r="D424" s="31" t="s">
        <v>1516</v>
      </c>
      <c r="E424" s="30" t="s">
        <v>1058</v>
      </c>
      <c r="F424" s="30"/>
      <c r="G424" s="30" t="s">
        <v>1632</v>
      </c>
      <c r="H424" s="30" t="s">
        <v>62</v>
      </c>
      <c r="I424" s="15" t="s">
        <v>20</v>
      </c>
      <c r="J424" s="30">
        <v>246701.0</v>
      </c>
      <c r="K424" s="32"/>
      <c r="L424" s="30"/>
      <c r="M424" s="30"/>
      <c r="N424" s="48"/>
      <c r="O424" s="48"/>
      <c r="P424" s="48"/>
      <c r="Q424" s="48"/>
      <c r="R424" s="48"/>
      <c r="S424" s="4"/>
      <c r="T424" s="4"/>
    </row>
    <row r="425" ht="30.0" customHeight="1">
      <c r="A425" s="13">
        <v>422.0</v>
      </c>
      <c r="B425" s="34" t="s">
        <v>1633</v>
      </c>
      <c r="C425" s="35" t="s">
        <v>3</v>
      </c>
      <c r="D425" s="36" t="s">
        <v>1634</v>
      </c>
      <c r="E425" s="37" t="s">
        <v>1635</v>
      </c>
      <c r="F425" s="37"/>
      <c r="G425" s="37" t="s">
        <v>1636</v>
      </c>
      <c r="H425" s="37" t="s">
        <v>607</v>
      </c>
      <c r="I425" s="38" t="s">
        <v>20</v>
      </c>
      <c r="J425" s="37"/>
      <c r="K425" s="32"/>
      <c r="L425" s="30"/>
      <c r="M425" s="30"/>
      <c r="N425" s="48"/>
      <c r="O425" s="48"/>
      <c r="P425" s="48"/>
      <c r="Q425" s="48"/>
      <c r="R425" s="48"/>
      <c r="S425" s="4"/>
      <c r="T425" s="4"/>
    </row>
    <row r="426" ht="30.0" customHeight="1">
      <c r="A426" s="13">
        <v>423.0</v>
      </c>
      <c r="B426" s="28" t="s">
        <v>1637</v>
      </c>
      <c r="C426" s="29" t="s">
        <v>3</v>
      </c>
      <c r="D426" s="31" t="s">
        <v>1516</v>
      </c>
      <c r="E426" s="30" t="s">
        <v>1393</v>
      </c>
      <c r="F426" s="30"/>
      <c r="G426" s="30" t="s">
        <v>1638</v>
      </c>
      <c r="H426" s="30" t="s">
        <v>34</v>
      </c>
      <c r="I426" s="15" t="s">
        <v>20</v>
      </c>
      <c r="J426" s="30"/>
      <c r="K426" s="32">
        <v>9.45002291E9</v>
      </c>
      <c r="L426" s="30"/>
      <c r="M426" s="33" t="str">
        <f>HYPERLINK("mailto:dr.sanjaykumar1009@gmail.com","dr.sanjaykumar1009@gmail.com")</f>
        <v>dr.sanjaykumar1009@gmail.com</v>
      </c>
      <c r="N426" s="48"/>
      <c r="O426" s="48"/>
      <c r="P426" s="48"/>
      <c r="Q426" s="48"/>
      <c r="R426" s="48"/>
      <c r="S426" s="4"/>
      <c r="T426" s="4"/>
    </row>
    <row r="427" ht="30.0" customHeight="1">
      <c r="A427" s="13">
        <v>424.0</v>
      </c>
      <c r="B427" s="28" t="s">
        <v>1639</v>
      </c>
      <c r="C427" s="29" t="s">
        <v>3</v>
      </c>
      <c r="D427" s="31" t="s">
        <v>1640</v>
      </c>
      <c r="E427" s="30" t="s">
        <v>1641</v>
      </c>
      <c r="F427" s="30"/>
      <c r="G427" s="30" t="s">
        <v>1642</v>
      </c>
      <c r="H427" s="30" t="s">
        <v>56</v>
      </c>
      <c r="I427" s="15" t="s">
        <v>20</v>
      </c>
      <c r="J427" s="30"/>
      <c r="K427" s="32"/>
      <c r="L427" s="30"/>
      <c r="M427" s="30"/>
      <c r="N427" s="48"/>
      <c r="O427" s="48"/>
      <c r="P427" s="48"/>
      <c r="Q427" s="48"/>
      <c r="R427" s="48"/>
      <c r="S427" s="4"/>
      <c r="T427" s="4"/>
    </row>
    <row r="428" ht="30.0" customHeight="1">
      <c r="A428" s="13">
        <v>425.0</v>
      </c>
      <c r="B428" s="28" t="s">
        <v>1643</v>
      </c>
      <c r="C428" s="29" t="s">
        <v>3</v>
      </c>
      <c r="D428" s="31" t="s">
        <v>279</v>
      </c>
      <c r="E428" s="30" t="s">
        <v>1644</v>
      </c>
      <c r="F428" s="30"/>
      <c r="G428" s="30" t="s">
        <v>1645</v>
      </c>
      <c r="H428" s="30" t="s">
        <v>34</v>
      </c>
      <c r="I428" s="15" t="s">
        <v>20</v>
      </c>
      <c r="J428" s="30">
        <v>226006.0</v>
      </c>
      <c r="K428" s="32"/>
      <c r="L428" s="30">
        <v>2335122.0</v>
      </c>
      <c r="M428" s="30"/>
      <c r="N428" s="48"/>
      <c r="O428" s="48"/>
      <c r="P428" s="48"/>
      <c r="Q428" s="48"/>
      <c r="R428" s="48"/>
      <c r="S428" s="4"/>
      <c r="T428" s="4"/>
    </row>
    <row r="429">
      <c r="A429" s="13">
        <v>426.0</v>
      </c>
      <c r="B429" s="28" t="s">
        <v>1646</v>
      </c>
      <c r="C429" s="29" t="s">
        <v>3</v>
      </c>
      <c r="D429" s="31" t="s">
        <v>1565</v>
      </c>
      <c r="E429" s="30" t="s">
        <v>1647</v>
      </c>
      <c r="F429" s="30"/>
      <c r="G429" s="30" t="s">
        <v>1648</v>
      </c>
      <c r="H429" s="30" t="s">
        <v>1649</v>
      </c>
      <c r="I429" s="15" t="s">
        <v>20</v>
      </c>
      <c r="J429" s="30"/>
      <c r="K429" s="32"/>
      <c r="L429" s="30"/>
      <c r="M429" s="30"/>
      <c r="N429" s="48"/>
      <c r="O429" s="48"/>
      <c r="P429" s="48"/>
      <c r="Q429" s="48"/>
      <c r="R429" s="48"/>
      <c r="S429" s="4"/>
      <c r="T429" s="4"/>
    </row>
    <row r="430">
      <c r="A430" s="13">
        <v>427.0</v>
      </c>
      <c r="B430" s="28" t="s">
        <v>1650</v>
      </c>
      <c r="C430" s="29" t="s">
        <v>3</v>
      </c>
      <c r="D430" s="31" t="s">
        <v>759</v>
      </c>
      <c r="E430" s="30"/>
      <c r="F430" s="30"/>
      <c r="G430" s="30" t="s">
        <v>1651</v>
      </c>
      <c r="H430" s="30" t="s">
        <v>289</v>
      </c>
      <c r="I430" s="15" t="s">
        <v>290</v>
      </c>
      <c r="J430" s="30">
        <v>110003.0</v>
      </c>
      <c r="K430" s="32" t="s">
        <v>1652</v>
      </c>
      <c r="L430" s="30" t="s">
        <v>1653</v>
      </c>
      <c r="M430" s="33" t="str">
        <f>HYPERLINK("mailto:profkam@gmail.com","profkam@gmail.com")</f>
        <v>profkam@gmail.com</v>
      </c>
      <c r="N430" s="48"/>
      <c r="O430" s="48"/>
      <c r="P430" s="48"/>
      <c r="Q430" s="48"/>
      <c r="R430" s="48"/>
      <c r="S430" s="4"/>
      <c r="T430" s="4"/>
    </row>
    <row r="431" ht="30.0" customHeight="1">
      <c r="A431" s="13">
        <v>428.0</v>
      </c>
      <c r="B431" s="28" t="s">
        <v>1654</v>
      </c>
      <c r="C431" s="29" t="s">
        <v>3</v>
      </c>
      <c r="D431" s="31" t="s">
        <v>279</v>
      </c>
      <c r="E431" s="30" t="s">
        <v>1655</v>
      </c>
      <c r="F431" s="30"/>
      <c r="G431" s="30" t="s">
        <v>1656</v>
      </c>
      <c r="H431" s="30" t="s">
        <v>607</v>
      </c>
      <c r="I431" s="15" t="s">
        <v>20</v>
      </c>
      <c r="J431" s="30">
        <v>244241.0</v>
      </c>
      <c r="K431" s="32">
        <v>9.412235599E9</v>
      </c>
      <c r="L431" s="30"/>
      <c r="M431" s="30"/>
      <c r="N431" s="48"/>
      <c r="O431" s="48"/>
      <c r="P431" s="48"/>
      <c r="Q431" s="48"/>
      <c r="R431" s="48"/>
      <c r="S431" s="4"/>
      <c r="T431" s="4"/>
    </row>
    <row r="432" ht="30.0" customHeight="1">
      <c r="A432" s="13">
        <v>429.0</v>
      </c>
      <c r="B432" s="28" t="s">
        <v>1657</v>
      </c>
      <c r="C432" s="29" t="s">
        <v>3</v>
      </c>
      <c r="D432" s="31" t="s">
        <v>1516</v>
      </c>
      <c r="E432" s="30" t="s">
        <v>1658</v>
      </c>
      <c r="F432" s="30"/>
      <c r="G432" s="30" t="s">
        <v>1659</v>
      </c>
      <c r="H432" s="30" t="s">
        <v>129</v>
      </c>
      <c r="I432" s="15" t="s">
        <v>20</v>
      </c>
      <c r="J432" s="30">
        <v>211006.0</v>
      </c>
      <c r="K432" s="32"/>
      <c r="L432" s="30"/>
      <c r="M432" s="30"/>
      <c r="N432" s="48"/>
      <c r="O432" s="48"/>
      <c r="P432" s="48"/>
      <c r="Q432" s="48"/>
      <c r="R432" s="48"/>
      <c r="S432" s="4"/>
      <c r="T432" s="4"/>
    </row>
    <row r="433">
      <c r="A433" s="13">
        <v>430.0</v>
      </c>
      <c r="B433" s="28" t="s">
        <v>1660</v>
      </c>
      <c r="C433" s="29" t="s">
        <v>3</v>
      </c>
      <c r="D433" s="31" t="s">
        <v>1516</v>
      </c>
      <c r="E433" s="30" t="s">
        <v>1661</v>
      </c>
      <c r="F433" s="30"/>
      <c r="G433" s="30" t="s">
        <v>1662</v>
      </c>
      <c r="H433" s="30" t="s">
        <v>129</v>
      </c>
      <c r="I433" s="15" t="s">
        <v>20</v>
      </c>
      <c r="J433" s="30">
        <v>211001.0</v>
      </c>
      <c r="K433" s="32"/>
      <c r="L433" s="30"/>
      <c r="M433" s="30"/>
      <c r="N433" s="48"/>
      <c r="O433" s="48"/>
      <c r="P433" s="48"/>
      <c r="Q433" s="48"/>
      <c r="R433" s="48"/>
      <c r="S433" s="4"/>
      <c r="T433" s="4"/>
    </row>
    <row r="434" ht="45.0" customHeight="1">
      <c r="A434" s="13">
        <v>431.0</v>
      </c>
      <c r="B434" s="34" t="s">
        <v>1663</v>
      </c>
      <c r="C434" s="35" t="s">
        <v>3</v>
      </c>
      <c r="D434" s="36" t="s">
        <v>1598</v>
      </c>
      <c r="E434" s="37" t="s">
        <v>1664</v>
      </c>
      <c r="F434" s="37"/>
      <c r="G434" s="37" t="s">
        <v>1665</v>
      </c>
      <c r="H434" s="37" t="s">
        <v>1666</v>
      </c>
      <c r="I434" s="38" t="s">
        <v>20</v>
      </c>
      <c r="J434" s="37"/>
      <c r="K434" s="39"/>
      <c r="L434" s="30"/>
      <c r="M434" s="30"/>
      <c r="N434" s="48"/>
      <c r="O434" s="48"/>
      <c r="P434" s="48"/>
      <c r="Q434" s="48"/>
      <c r="R434" s="48"/>
      <c r="S434" s="4"/>
      <c r="T434" s="4"/>
    </row>
    <row r="435" ht="30.0" customHeight="1">
      <c r="A435" s="13">
        <v>432.0</v>
      </c>
      <c r="B435" s="28" t="s">
        <v>1667</v>
      </c>
      <c r="C435" s="29" t="s">
        <v>3</v>
      </c>
      <c r="D435" s="31" t="s">
        <v>1668</v>
      </c>
      <c r="E435" s="30" t="s">
        <v>1669</v>
      </c>
      <c r="F435" s="30"/>
      <c r="G435" s="30" t="s">
        <v>1670</v>
      </c>
      <c r="H435" s="30" t="s">
        <v>1671</v>
      </c>
      <c r="I435" s="15" t="s">
        <v>135</v>
      </c>
      <c r="J435" s="30"/>
      <c r="K435" s="32"/>
      <c r="L435" s="30"/>
      <c r="M435" s="30"/>
      <c r="N435" s="48"/>
      <c r="O435" s="48"/>
      <c r="P435" s="48"/>
      <c r="Q435" s="48"/>
      <c r="R435" s="48"/>
      <c r="S435" s="4"/>
      <c r="T435" s="4"/>
    </row>
    <row r="436" ht="30.0" customHeight="1">
      <c r="A436" s="13">
        <v>433.0</v>
      </c>
      <c r="B436" s="28" t="s">
        <v>1672</v>
      </c>
      <c r="C436" s="29" t="s">
        <v>3</v>
      </c>
      <c r="D436" s="31" t="s">
        <v>1673</v>
      </c>
      <c r="E436" s="30" t="s">
        <v>1674</v>
      </c>
      <c r="F436" s="30"/>
      <c r="G436" s="30" t="s">
        <v>1675</v>
      </c>
      <c r="H436" s="30" t="s">
        <v>226</v>
      </c>
      <c r="I436" s="15" t="s">
        <v>20</v>
      </c>
      <c r="J436" s="30" t="s">
        <v>1676</v>
      </c>
      <c r="K436" s="32">
        <v>9.415214864E9</v>
      </c>
      <c r="L436" s="30"/>
      <c r="M436" s="33" t="str">
        <f>HYPERLINK("mailto:mukeshkhare33@yahoo.com","mukeshkhare33@yahoo.com")</f>
        <v>mukeshkhare33@yahoo.com</v>
      </c>
      <c r="N436" s="48"/>
      <c r="O436" s="48"/>
      <c r="P436" s="48"/>
      <c r="Q436" s="48"/>
      <c r="R436" s="48"/>
      <c r="S436" s="4"/>
      <c r="T436" s="4"/>
    </row>
    <row r="437" ht="30.0" customHeight="1">
      <c r="A437" s="13">
        <v>434.0</v>
      </c>
      <c r="B437" s="28" t="s">
        <v>1677</v>
      </c>
      <c r="C437" s="29" t="s">
        <v>3</v>
      </c>
      <c r="D437" s="31" t="s">
        <v>1678</v>
      </c>
      <c r="E437" s="30" t="s">
        <v>1516</v>
      </c>
      <c r="F437" s="30"/>
      <c r="G437" s="30" t="s">
        <v>1679</v>
      </c>
      <c r="H437" s="30" t="s">
        <v>1085</v>
      </c>
      <c r="I437" s="15" t="s">
        <v>135</v>
      </c>
      <c r="J437" s="30">
        <v>249403.0</v>
      </c>
      <c r="K437" s="32"/>
      <c r="L437" s="30"/>
      <c r="M437" s="30"/>
      <c r="N437" s="48"/>
      <c r="O437" s="48"/>
      <c r="P437" s="48"/>
      <c r="Q437" s="48"/>
      <c r="R437" s="48"/>
      <c r="S437" s="4"/>
      <c r="T437" s="4"/>
    </row>
    <row r="438" ht="30.0" customHeight="1">
      <c r="A438" s="13">
        <v>435.0</v>
      </c>
      <c r="B438" s="28" t="s">
        <v>1680</v>
      </c>
      <c r="C438" s="29" t="s">
        <v>3</v>
      </c>
      <c r="D438" s="31" t="s">
        <v>1681</v>
      </c>
      <c r="E438" s="30" t="s">
        <v>1341</v>
      </c>
      <c r="F438" s="30"/>
      <c r="G438" s="30" t="s">
        <v>1682</v>
      </c>
      <c r="H438" s="30" t="s">
        <v>129</v>
      </c>
      <c r="I438" s="15" t="s">
        <v>20</v>
      </c>
      <c r="J438" s="30"/>
      <c r="K438" s="32">
        <v>9.415289076E9</v>
      </c>
      <c r="L438" s="30"/>
      <c r="M438" s="30"/>
      <c r="N438" s="48"/>
      <c r="O438" s="48"/>
      <c r="P438" s="48"/>
      <c r="Q438" s="48"/>
      <c r="R438" s="48"/>
      <c r="S438" s="4"/>
      <c r="T438" s="4"/>
    </row>
    <row r="439" ht="30.0" customHeight="1">
      <c r="A439" s="13">
        <v>436.0</v>
      </c>
      <c r="B439" s="28" t="s">
        <v>1683</v>
      </c>
      <c r="C439" s="29" t="s">
        <v>3</v>
      </c>
      <c r="D439" s="31" t="s">
        <v>1684</v>
      </c>
      <c r="E439" s="30" t="s">
        <v>1685</v>
      </c>
      <c r="F439" s="30"/>
      <c r="G439" s="30" t="s">
        <v>1686</v>
      </c>
      <c r="H439" s="30" t="s">
        <v>1687</v>
      </c>
      <c r="I439" s="15" t="s">
        <v>290</v>
      </c>
      <c r="J439" s="30">
        <v>110092.0</v>
      </c>
      <c r="K439" s="32"/>
      <c r="L439" s="30"/>
      <c r="M439" s="30"/>
      <c r="N439" s="48"/>
      <c r="O439" s="48"/>
      <c r="P439" s="48"/>
      <c r="Q439" s="48"/>
      <c r="R439" s="48"/>
      <c r="S439" s="4"/>
      <c r="T439" s="4"/>
    </row>
    <row r="440" ht="60.0" customHeight="1">
      <c r="A440" s="13">
        <v>437.0</v>
      </c>
      <c r="B440" s="28" t="s">
        <v>1688</v>
      </c>
      <c r="C440" s="29" t="s">
        <v>3</v>
      </c>
      <c r="D440" s="31" t="s">
        <v>1689</v>
      </c>
      <c r="E440" s="30" t="s">
        <v>1690</v>
      </c>
      <c r="F440" s="30"/>
      <c r="G440" s="30" t="s">
        <v>1691</v>
      </c>
      <c r="H440" s="30" t="s">
        <v>39</v>
      </c>
      <c r="I440" s="15" t="s">
        <v>20</v>
      </c>
      <c r="J440" s="30"/>
      <c r="K440" s="32">
        <v>9.415898178E9</v>
      </c>
      <c r="L440" s="30"/>
      <c r="M440" s="33" t="str">
        <f>HYPERLINK("mailto:drrajgsvm@gmail.com","drrajgsvm@gmail.com")</f>
        <v>drrajgsvm@gmail.com</v>
      </c>
      <c r="N440" s="48"/>
      <c r="O440" s="48"/>
      <c r="P440" s="48"/>
      <c r="Q440" s="48"/>
      <c r="R440" s="48"/>
      <c r="S440" s="4"/>
      <c r="T440" s="4"/>
    </row>
    <row r="441">
      <c r="A441" s="13">
        <v>438.0</v>
      </c>
      <c r="B441" s="34" t="s">
        <v>1692</v>
      </c>
      <c r="C441" s="35" t="s">
        <v>3</v>
      </c>
      <c r="D441" s="36" t="s">
        <v>1516</v>
      </c>
      <c r="E441" s="37" t="s">
        <v>187</v>
      </c>
      <c r="F441" s="37"/>
      <c r="G441" s="37" t="s">
        <v>1693</v>
      </c>
      <c r="H441" s="37" t="s">
        <v>1694</v>
      </c>
      <c r="I441" s="38" t="s">
        <v>20</v>
      </c>
      <c r="J441" s="37">
        <v>246701.0</v>
      </c>
      <c r="K441" s="32"/>
      <c r="L441" s="30"/>
      <c r="M441" s="30"/>
      <c r="N441" s="48"/>
      <c r="O441" s="48"/>
      <c r="P441" s="48"/>
      <c r="Q441" s="48"/>
      <c r="R441" s="48"/>
      <c r="S441" s="4"/>
      <c r="T441" s="4"/>
    </row>
    <row r="442" ht="30.0" customHeight="1">
      <c r="A442" s="13">
        <v>439.0</v>
      </c>
      <c r="B442" s="34" t="s">
        <v>1695</v>
      </c>
      <c r="C442" s="35" t="s">
        <v>3</v>
      </c>
      <c r="D442" s="36" t="s">
        <v>279</v>
      </c>
      <c r="E442" s="37" t="s">
        <v>1696</v>
      </c>
      <c r="F442" s="37"/>
      <c r="G442" s="37" t="s">
        <v>1697</v>
      </c>
      <c r="H442" s="37" t="s">
        <v>302</v>
      </c>
      <c r="I442" s="38" t="s">
        <v>20</v>
      </c>
      <c r="J442" s="37"/>
      <c r="K442" s="39"/>
      <c r="L442" s="30"/>
      <c r="M442" s="30"/>
      <c r="N442" s="48"/>
      <c r="O442" s="48"/>
      <c r="P442" s="48"/>
      <c r="Q442" s="48"/>
      <c r="R442" s="48"/>
      <c r="S442" s="4"/>
      <c r="T442" s="4"/>
    </row>
    <row r="443" ht="45.0" customHeight="1">
      <c r="A443" s="13">
        <v>440.0</v>
      </c>
      <c r="B443" s="28" t="s">
        <v>1698</v>
      </c>
      <c r="C443" s="29" t="s">
        <v>3</v>
      </c>
      <c r="D443" s="31" t="s">
        <v>279</v>
      </c>
      <c r="E443" s="30" t="s">
        <v>88</v>
      </c>
      <c r="F443" s="30"/>
      <c r="G443" s="30" t="s">
        <v>1699</v>
      </c>
      <c r="H443" s="30" t="s">
        <v>1700</v>
      </c>
      <c r="I443" s="15" t="s">
        <v>20</v>
      </c>
      <c r="J443" s="30"/>
      <c r="K443" s="32"/>
      <c r="L443" s="30"/>
      <c r="M443" s="30"/>
      <c r="N443" s="48"/>
      <c r="O443" s="48"/>
      <c r="P443" s="48"/>
      <c r="Q443" s="48"/>
      <c r="R443" s="48"/>
      <c r="S443" s="4"/>
      <c r="T443" s="4"/>
    </row>
    <row r="444" ht="45.0" customHeight="1">
      <c r="A444" s="13">
        <v>441.0</v>
      </c>
      <c r="B444" s="28" t="s">
        <v>1701</v>
      </c>
      <c r="C444" s="29" t="s">
        <v>3</v>
      </c>
      <c r="D444" s="31" t="s">
        <v>1528</v>
      </c>
      <c r="E444" s="30" t="s">
        <v>1702</v>
      </c>
      <c r="F444" s="30"/>
      <c r="G444" s="30" t="s">
        <v>1703</v>
      </c>
      <c r="H444" s="30" t="s">
        <v>56</v>
      </c>
      <c r="I444" s="15" t="s">
        <v>20</v>
      </c>
      <c r="J444" s="30">
        <v>202002.0</v>
      </c>
      <c r="K444" s="32"/>
      <c r="L444" s="30"/>
      <c r="M444" s="30"/>
      <c r="N444" s="48"/>
      <c r="O444" s="48"/>
      <c r="P444" s="48"/>
      <c r="Q444" s="48"/>
      <c r="R444" s="48"/>
      <c r="S444" s="4"/>
      <c r="T444" s="4"/>
    </row>
    <row r="445" ht="30.0" customHeight="1">
      <c r="A445" s="13">
        <v>442.0</v>
      </c>
      <c r="B445" s="34" t="s">
        <v>1704</v>
      </c>
      <c r="C445" s="35" t="s">
        <v>3</v>
      </c>
      <c r="D445" s="36" t="s">
        <v>1705</v>
      </c>
      <c r="E445" s="37" t="s">
        <v>689</v>
      </c>
      <c r="F445" s="37"/>
      <c r="G445" s="37" t="s">
        <v>1706</v>
      </c>
      <c r="H445" s="37" t="s">
        <v>154</v>
      </c>
      <c r="I445" s="38" t="s">
        <v>20</v>
      </c>
      <c r="J445" s="37"/>
      <c r="K445" s="39"/>
      <c r="L445" s="37" t="s">
        <v>1707</v>
      </c>
      <c r="M445" s="30"/>
      <c r="N445" s="48"/>
      <c r="O445" s="48"/>
      <c r="P445" s="48"/>
      <c r="Q445" s="48"/>
      <c r="R445" s="48"/>
      <c r="S445" s="4"/>
      <c r="T445" s="4"/>
    </row>
    <row r="446">
      <c r="A446" s="13">
        <v>443.0</v>
      </c>
      <c r="B446" s="28" t="s">
        <v>1708</v>
      </c>
      <c r="C446" s="35" t="s">
        <v>3</v>
      </c>
      <c r="D446" s="36" t="s">
        <v>1709</v>
      </c>
      <c r="E446" s="37" t="s">
        <v>1469</v>
      </c>
      <c r="F446" s="37"/>
      <c r="G446" s="37" t="s">
        <v>1710</v>
      </c>
      <c r="H446" s="37" t="s">
        <v>45</v>
      </c>
      <c r="I446" s="38" t="s">
        <v>20</v>
      </c>
      <c r="J446" s="37"/>
      <c r="K446" s="39"/>
      <c r="L446" s="37" t="s">
        <v>1711</v>
      </c>
      <c r="M446" s="37"/>
      <c r="N446" s="49"/>
      <c r="O446" s="48"/>
      <c r="P446" s="48"/>
      <c r="Q446" s="48"/>
      <c r="R446" s="48"/>
      <c r="S446" s="4"/>
      <c r="T446" s="4"/>
    </row>
    <row r="447" ht="30.0" customHeight="1">
      <c r="A447" s="13">
        <v>444.0</v>
      </c>
      <c r="B447" s="28" t="s">
        <v>1712</v>
      </c>
      <c r="C447" s="35" t="s">
        <v>3</v>
      </c>
      <c r="D447" s="36" t="s">
        <v>1508</v>
      </c>
      <c r="E447" s="37" t="s">
        <v>1713</v>
      </c>
      <c r="F447" s="37"/>
      <c r="G447" s="37" t="s">
        <v>1714</v>
      </c>
      <c r="H447" s="37" t="s">
        <v>322</v>
      </c>
      <c r="I447" s="38" t="s">
        <v>20</v>
      </c>
      <c r="J447" s="37">
        <v>282002.0</v>
      </c>
      <c r="K447" s="39">
        <v>9.412468482E9</v>
      </c>
      <c r="L447" s="37"/>
      <c r="M447" s="37"/>
      <c r="N447" s="49"/>
      <c r="O447" s="48"/>
      <c r="P447" s="48"/>
      <c r="Q447" s="48"/>
      <c r="R447" s="48"/>
      <c r="S447" s="4"/>
      <c r="T447" s="4"/>
    </row>
    <row r="448" ht="30.0" customHeight="1">
      <c r="A448" s="13">
        <v>445.0</v>
      </c>
      <c r="B448" s="28" t="s">
        <v>1715</v>
      </c>
      <c r="C448" s="29" t="s">
        <v>3</v>
      </c>
      <c r="D448" s="31" t="s">
        <v>1716</v>
      </c>
      <c r="E448" s="30" t="s">
        <v>1717</v>
      </c>
      <c r="F448" s="30"/>
      <c r="G448" s="30" t="s">
        <v>1718</v>
      </c>
      <c r="H448" s="30" t="s">
        <v>39</v>
      </c>
      <c r="I448" s="15" t="s">
        <v>20</v>
      </c>
      <c r="J448" s="30">
        <v>208027.0</v>
      </c>
      <c r="K448" s="32"/>
      <c r="L448" s="30"/>
      <c r="M448" s="30"/>
      <c r="N448" s="48"/>
      <c r="O448" s="48"/>
      <c r="P448" s="48"/>
      <c r="Q448" s="48"/>
      <c r="R448" s="48"/>
      <c r="S448" s="4"/>
      <c r="T448" s="4"/>
    </row>
    <row r="449" ht="30.0" customHeight="1">
      <c r="A449" s="13">
        <v>446.0</v>
      </c>
      <c r="B449" s="28" t="s">
        <v>1719</v>
      </c>
      <c r="C449" s="29" t="s">
        <v>3</v>
      </c>
      <c r="D449" s="31" t="s">
        <v>1221</v>
      </c>
      <c r="E449" s="30" t="s">
        <v>1239</v>
      </c>
      <c r="F449" s="30"/>
      <c r="G449" s="30" t="s">
        <v>1720</v>
      </c>
      <c r="H449" s="30" t="s">
        <v>1721</v>
      </c>
      <c r="I449" s="15" t="s">
        <v>1722</v>
      </c>
      <c r="J449" s="30">
        <v>131301.0</v>
      </c>
      <c r="K449" s="32">
        <v>9.416015208E9</v>
      </c>
      <c r="L449" s="30" t="s">
        <v>1723</v>
      </c>
      <c r="M449" s="30"/>
      <c r="N449" s="48"/>
      <c r="O449" s="48"/>
      <c r="P449" s="48"/>
      <c r="Q449" s="48"/>
      <c r="R449" s="48"/>
      <c r="S449" s="4"/>
      <c r="T449" s="4"/>
    </row>
    <row r="450" ht="30.0" customHeight="1">
      <c r="A450" s="13">
        <v>447.0</v>
      </c>
      <c r="B450" s="28" t="s">
        <v>1724</v>
      </c>
      <c r="C450" s="29" t="s">
        <v>3</v>
      </c>
      <c r="D450" s="31" t="s">
        <v>1725</v>
      </c>
      <c r="E450" s="30" t="s">
        <v>780</v>
      </c>
      <c r="F450" s="30"/>
      <c r="G450" s="30" t="s">
        <v>1726</v>
      </c>
      <c r="H450" s="30" t="s">
        <v>45</v>
      </c>
      <c r="I450" s="15" t="s">
        <v>20</v>
      </c>
      <c r="J450" s="30">
        <v>226003.0</v>
      </c>
      <c r="K450" s="32">
        <v>9.319332329E9</v>
      </c>
      <c r="L450" s="30"/>
      <c r="M450" s="30"/>
      <c r="N450" s="48"/>
      <c r="O450" s="48"/>
      <c r="P450" s="48"/>
      <c r="Q450" s="48"/>
      <c r="R450" s="48"/>
      <c r="S450" s="4"/>
      <c r="T450" s="4"/>
    </row>
    <row r="451" ht="30.0" customHeight="1">
      <c r="A451" s="13">
        <v>448.0</v>
      </c>
      <c r="B451" s="28" t="s">
        <v>1727</v>
      </c>
      <c r="C451" s="35" t="s">
        <v>3</v>
      </c>
      <c r="D451" s="36" t="s">
        <v>1640</v>
      </c>
      <c r="E451" s="37" t="s">
        <v>1728</v>
      </c>
      <c r="F451" s="37"/>
      <c r="G451" s="37" t="s">
        <v>1729</v>
      </c>
      <c r="H451" s="37" t="s">
        <v>1730</v>
      </c>
      <c r="I451" s="38" t="s">
        <v>20</v>
      </c>
      <c r="J451" s="37"/>
      <c r="K451" s="39"/>
      <c r="L451" s="37"/>
      <c r="M451" s="30"/>
      <c r="N451" s="48"/>
      <c r="O451" s="48"/>
      <c r="P451" s="48"/>
      <c r="Q451" s="48"/>
      <c r="R451" s="48"/>
      <c r="S451" s="4"/>
      <c r="T451" s="4"/>
    </row>
    <row r="452" ht="30.0" customHeight="1">
      <c r="A452" s="13">
        <v>449.0</v>
      </c>
      <c r="B452" s="28" t="s">
        <v>1731</v>
      </c>
      <c r="C452" s="29" t="s">
        <v>3</v>
      </c>
      <c r="D452" s="31" t="s">
        <v>1528</v>
      </c>
      <c r="E452" s="30" t="s">
        <v>1732</v>
      </c>
      <c r="F452" s="30"/>
      <c r="G452" s="30" t="s">
        <v>1733</v>
      </c>
      <c r="H452" s="30" t="s">
        <v>100</v>
      </c>
      <c r="I452" s="15" t="s">
        <v>20</v>
      </c>
      <c r="J452" s="30">
        <v>202002.0</v>
      </c>
      <c r="K452" s="32">
        <v>9.897832765E9</v>
      </c>
      <c r="L452" s="30"/>
      <c r="M452" s="30"/>
      <c r="N452" s="48"/>
      <c r="O452" s="48"/>
      <c r="P452" s="48"/>
      <c r="Q452" s="48"/>
      <c r="R452" s="48"/>
      <c r="S452" s="4"/>
      <c r="T452" s="4"/>
    </row>
    <row r="453">
      <c r="A453" s="13">
        <v>450.0</v>
      </c>
      <c r="B453" s="28" t="s">
        <v>1734</v>
      </c>
      <c r="C453" s="29" t="s">
        <v>3</v>
      </c>
      <c r="D453" s="31" t="s">
        <v>1735</v>
      </c>
      <c r="E453" s="30" t="s">
        <v>270</v>
      </c>
      <c r="F453" s="30"/>
      <c r="G453" s="30" t="s">
        <v>1736</v>
      </c>
      <c r="H453" s="30" t="s">
        <v>39</v>
      </c>
      <c r="I453" s="15" t="s">
        <v>20</v>
      </c>
      <c r="J453" s="30"/>
      <c r="K453" s="32">
        <v>9.335924988E9</v>
      </c>
      <c r="L453" s="30"/>
      <c r="M453" s="30"/>
      <c r="N453" s="48"/>
      <c r="O453" s="48"/>
      <c r="P453" s="48"/>
      <c r="Q453" s="48"/>
      <c r="R453" s="48"/>
      <c r="S453" s="4"/>
      <c r="T453" s="4"/>
    </row>
    <row r="454" ht="30.0" customHeight="1">
      <c r="A454" s="13">
        <v>451.0</v>
      </c>
      <c r="B454" s="28" t="s">
        <v>1737</v>
      </c>
      <c r="C454" s="29" t="s">
        <v>3</v>
      </c>
      <c r="D454" s="31" t="s">
        <v>1528</v>
      </c>
      <c r="E454" s="30" t="s">
        <v>1738</v>
      </c>
      <c r="F454" s="30"/>
      <c r="G454" s="30" t="s">
        <v>1739</v>
      </c>
      <c r="H454" s="30" t="s">
        <v>39</v>
      </c>
      <c r="I454" s="15" t="s">
        <v>20</v>
      </c>
      <c r="J454" s="30">
        <v>208002.0</v>
      </c>
      <c r="K454" s="32">
        <v>9.451875355E9</v>
      </c>
      <c r="L454" s="30"/>
      <c r="M454" s="33" t="str">
        <f>HYPERLINK("mailto:perwezkhan@gmail.com","perwezkhan@gmail.com")</f>
        <v>perwezkhan@gmail.com</v>
      </c>
      <c r="N454" s="48"/>
      <c r="O454" s="48"/>
      <c r="P454" s="48"/>
      <c r="Q454" s="48"/>
      <c r="R454" s="48"/>
      <c r="S454" s="4"/>
      <c r="T454" s="4"/>
    </row>
    <row r="455" ht="30.0" customHeight="1">
      <c r="A455" s="13">
        <v>452.0</v>
      </c>
      <c r="B455" s="28" t="s">
        <v>1740</v>
      </c>
      <c r="C455" s="29" t="s">
        <v>3</v>
      </c>
      <c r="D455" s="31" t="s">
        <v>279</v>
      </c>
      <c r="E455" s="30" t="s">
        <v>650</v>
      </c>
      <c r="F455" s="30"/>
      <c r="G455" s="30" t="s">
        <v>1741</v>
      </c>
      <c r="H455" s="30" t="s">
        <v>24</v>
      </c>
      <c r="I455" s="15" t="s">
        <v>20</v>
      </c>
      <c r="J455" s="30"/>
      <c r="K455" s="32">
        <v>9.415339039E9</v>
      </c>
      <c r="L455" s="30" t="s">
        <v>1742</v>
      </c>
      <c r="M455" s="30"/>
      <c r="N455" s="48"/>
      <c r="O455" s="48"/>
      <c r="P455" s="48"/>
      <c r="Q455" s="48"/>
      <c r="R455" s="48"/>
      <c r="S455" s="4"/>
      <c r="T455" s="4"/>
    </row>
    <row r="456" ht="30.0" customHeight="1">
      <c r="A456" s="13">
        <v>453.0</v>
      </c>
      <c r="B456" s="28" t="s">
        <v>1743</v>
      </c>
      <c r="C456" s="29" t="s">
        <v>3</v>
      </c>
      <c r="D456" s="31" t="s">
        <v>1744</v>
      </c>
      <c r="E456" s="30" t="s">
        <v>1745</v>
      </c>
      <c r="F456" s="30"/>
      <c r="G456" s="30" t="s">
        <v>1746</v>
      </c>
      <c r="H456" s="30" t="s">
        <v>129</v>
      </c>
      <c r="I456" s="15" t="s">
        <v>20</v>
      </c>
      <c r="J456" s="30"/>
      <c r="K456" s="32"/>
      <c r="L456" s="30"/>
      <c r="M456" s="30"/>
      <c r="N456" s="48"/>
      <c r="O456" s="48"/>
      <c r="P456" s="48"/>
      <c r="Q456" s="48"/>
      <c r="R456" s="48"/>
      <c r="S456" s="4"/>
      <c r="T456" s="4"/>
    </row>
    <row r="457" ht="60.0" customHeight="1">
      <c r="A457" s="13">
        <v>454.0</v>
      </c>
      <c r="B457" s="28" t="s">
        <v>1747</v>
      </c>
      <c r="C457" s="29" t="s">
        <v>3</v>
      </c>
      <c r="D457" s="31" t="s">
        <v>279</v>
      </c>
      <c r="E457" s="30" t="s">
        <v>1748</v>
      </c>
      <c r="F457" s="30" t="s">
        <v>1749</v>
      </c>
      <c r="G457" s="30" t="s">
        <v>1750</v>
      </c>
      <c r="H457" s="30" t="s">
        <v>1751</v>
      </c>
      <c r="I457" s="15" t="s">
        <v>1497</v>
      </c>
      <c r="J457" s="30"/>
      <c r="K457" s="32">
        <v>9.936548269E9</v>
      </c>
      <c r="L457" s="30"/>
      <c r="M457" s="33" t="str">
        <f>HYPERLINK("mailto:narayanjsr@yahoo.co.in","narayanjsr@yahoo.co.in")</f>
        <v>narayanjsr@yahoo.co.in</v>
      </c>
      <c r="N457" s="48"/>
      <c r="O457" s="48"/>
      <c r="P457" s="48"/>
      <c r="Q457" s="48"/>
      <c r="R457" s="48"/>
      <c r="S457" s="4"/>
      <c r="T457" s="4"/>
    </row>
    <row r="458" ht="30.0" customHeight="1">
      <c r="A458" s="13">
        <v>455.0</v>
      </c>
      <c r="B458" s="28" t="s">
        <v>1752</v>
      </c>
      <c r="C458" s="29" t="s">
        <v>3</v>
      </c>
      <c r="D458" s="31" t="s">
        <v>1753</v>
      </c>
      <c r="E458" s="30" t="s">
        <v>1754</v>
      </c>
      <c r="F458" s="30"/>
      <c r="G458" s="30" t="s">
        <v>1755</v>
      </c>
      <c r="H458" s="30" t="s">
        <v>1756</v>
      </c>
      <c r="I458" s="15" t="s">
        <v>20</v>
      </c>
      <c r="J458" s="30"/>
      <c r="K458" s="32">
        <v>9.793199254E9</v>
      </c>
      <c r="L458" s="30"/>
      <c r="M458" s="33" t="str">
        <f>HYPERLINK("mailto:parmeshwaronline@yahoo.com","parmeshwaronline@yahoo.com")</f>
        <v>parmeshwaronline@yahoo.com</v>
      </c>
      <c r="N458" s="48"/>
      <c r="O458" s="48"/>
      <c r="P458" s="48"/>
      <c r="Q458" s="48"/>
      <c r="R458" s="48"/>
      <c r="S458" s="4"/>
      <c r="T458" s="4"/>
    </row>
    <row r="459" ht="30.0" customHeight="1">
      <c r="A459" s="13">
        <v>456.0</v>
      </c>
      <c r="B459" s="44" t="s">
        <v>1757</v>
      </c>
      <c r="C459" s="45" t="s">
        <v>3</v>
      </c>
      <c r="D459" s="46" t="s">
        <v>1758</v>
      </c>
      <c r="E459" s="42" t="s">
        <v>1759</v>
      </c>
      <c r="F459" s="42"/>
      <c r="G459" s="42" t="s">
        <v>1760</v>
      </c>
      <c r="H459" s="42" t="s">
        <v>201</v>
      </c>
      <c r="I459" s="47" t="s">
        <v>20</v>
      </c>
      <c r="J459" s="42"/>
      <c r="K459" s="43">
        <v>9.415830461E9</v>
      </c>
      <c r="L459" s="30"/>
      <c r="M459" s="30"/>
      <c r="N459" s="48"/>
      <c r="O459" s="48"/>
      <c r="P459" s="48"/>
      <c r="Q459" s="48"/>
      <c r="R459" s="48"/>
      <c r="S459" s="4"/>
      <c r="T459" s="4"/>
    </row>
    <row r="460" ht="30.0" customHeight="1">
      <c r="A460" s="13">
        <v>457.0</v>
      </c>
      <c r="B460" s="28" t="s">
        <v>1761</v>
      </c>
      <c r="C460" s="29" t="s">
        <v>3</v>
      </c>
      <c r="D460" s="31" t="s">
        <v>279</v>
      </c>
      <c r="E460" s="30" t="s">
        <v>1762</v>
      </c>
      <c r="F460" s="30"/>
      <c r="G460" s="30" t="s">
        <v>1763</v>
      </c>
      <c r="H460" s="30" t="s">
        <v>272</v>
      </c>
      <c r="I460" s="15" t="s">
        <v>20</v>
      </c>
      <c r="J460" s="30">
        <v>244001.0</v>
      </c>
      <c r="K460" s="32">
        <v>9.415830461E9</v>
      </c>
      <c r="L460" s="30"/>
      <c r="M460" s="30"/>
      <c r="N460" s="48"/>
      <c r="O460" s="48"/>
      <c r="P460" s="48"/>
      <c r="Q460" s="48"/>
      <c r="R460" s="48"/>
      <c r="S460" s="4"/>
      <c r="T460" s="4"/>
    </row>
    <row r="461" ht="45.0" customHeight="1">
      <c r="A461" s="13">
        <v>458.0</v>
      </c>
      <c r="B461" s="28" t="s">
        <v>1764</v>
      </c>
      <c r="C461" s="29" t="s">
        <v>3</v>
      </c>
      <c r="D461" s="31" t="s">
        <v>1516</v>
      </c>
      <c r="E461" s="30" t="s">
        <v>1765</v>
      </c>
      <c r="F461" s="30"/>
      <c r="G461" s="30" t="s">
        <v>1766</v>
      </c>
      <c r="H461" s="30" t="s">
        <v>331</v>
      </c>
      <c r="I461" s="15" t="s">
        <v>20</v>
      </c>
      <c r="J461" s="30" t="s">
        <v>1767</v>
      </c>
      <c r="K461" s="32">
        <v>9.794660008E9</v>
      </c>
      <c r="L461" s="30" t="s">
        <v>1768</v>
      </c>
      <c r="M461" s="30"/>
      <c r="N461" s="48"/>
      <c r="O461" s="48"/>
      <c r="P461" s="48"/>
      <c r="Q461" s="48"/>
      <c r="R461" s="48"/>
      <c r="S461" s="4"/>
      <c r="T461" s="4"/>
    </row>
    <row r="462" ht="30.0" customHeight="1">
      <c r="A462" s="13">
        <v>459.0</v>
      </c>
      <c r="B462" s="28" t="s">
        <v>1769</v>
      </c>
      <c r="C462" s="29" t="s">
        <v>3</v>
      </c>
      <c r="D462" s="31" t="s">
        <v>279</v>
      </c>
      <c r="E462" s="30" t="s">
        <v>1393</v>
      </c>
      <c r="F462" s="30"/>
      <c r="G462" s="30" t="s">
        <v>1770</v>
      </c>
      <c r="H462" s="30" t="s">
        <v>1771</v>
      </c>
      <c r="I462" s="15" t="s">
        <v>1497</v>
      </c>
      <c r="J462" s="30"/>
      <c r="K462" s="32">
        <v>9.839306717E9</v>
      </c>
      <c r="L462" s="30"/>
      <c r="M462" s="30"/>
      <c r="N462" s="48"/>
      <c r="O462" s="48"/>
      <c r="P462" s="48"/>
      <c r="Q462" s="48"/>
      <c r="R462" s="48"/>
      <c r="S462" s="4"/>
      <c r="T462" s="4"/>
    </row>
    <row r="463" ht="45.0" customHeight="1">
      <c r="A463" s="13">
        <v>460.0</v>
      </c>
      <c r="B463" s="34" t="s">
        <v>1772</v>
      </c>
      <c r="C463" s="35" t="s">
        <v>3</v>
      </c>
      <c r="D463" s="36" t="s">
        <v>1773</v>
      </c>
      <c r="E463" s="37" t="s">
        <v>1774</v>
      </c>
      <c r="F463" s="37"/>
      <c r="G463" s="37" t="s">
        <v>1775</v>
      </c>
      <c r="H463" s="37" t="s">
        <v>1776</v>
      </c>
      <c r="I463" s="38" t="s">
        <v>20</v>
      </c>
      <c r="J463" s="37" t="s">
        <v>1777</v>
      </c>
      <c r="K463" s="39">
        <v>7.607655991E9</v>
      </c>
      <c r="L463" s="37"/>
      <c r="M463" s="41" t="str">
        <f>HYPERLINK("mailto:drvipulkk@gmail.com","drvipulkk@gmail.com")</f>
        <v>drvipulkk@gmail.com</v>
      </c>
      <c r="N463" s="48"/>
      <c r="O463" s="48"/>
      <c r="P463" s="48"/>
      <c r="Q463" s="48"/>
      <c r="R463" s="48"/>
      <c r="S463" s="4"/>
      <c r="T463" s="4"/>
    </row>
    <row r="464" ht="45.0" customHeight="1">
      <c r="A464" s="13">
        <v>461.0</v>
      </c>
      <c r="B464" s="34" t="s">
        <v>1778</v>
      </c>
      <c r="C464" s="35" t="s">
        <v>3</v>
      </c>
      <c r="D464" s="36" t="s">
        <v>1779</v>
      </c>
      <c r="E464" s="37" t="s">
        <v>1780</v>
      </c>
      <c r="F464" s="37"/>
      <c r="G464" s="37" t="s">
        <v>1781</v>
      </c>
      <c r="H464" s="37" t="s">
        <v>1782</v>
      </c>
      <c r="I464" s="38" t="s">
        <v>20</v>
      </c>
      <c r="J464" s="37"/>
      <c r="K464" s="39">
        <v>9.720348751E9</v>
      </c>
      <c r="L464" s="37"/>
      <c r="M464" s="37"/>
      <c r="N464" s="48"/>
      <c r="O464" s="48"/>
      <c r="P464" s="48"/>
      <c r="Q464" s="48"/>
      <c r="R464" s="48"/>
      <c r="S464" s="4"/>
      <c r="T464" s="4"/>
    </row>
    <row r="465" ht="30.0" customHeight="1">
      <c r="A465" s="13">
        <v>462.0</v>
      </c>
      <c r="B465" s="34" t="s">
        <v>1783</v>
      </c>
      <c r="C465" s="35" t="s">
        <v>3</v>
      </c>
      <c r="D465" s="36" t="s">
        <v>1528</v>
      </c>
      <c r="E465" s="37" t="s">
        <v>1784</v>
      </c>
      <c r="F465" s="37"/>
      <c r="G465" s="37" t="s">
        <v>1785</v>
      </c>
      <c r="H465" s="37" t="s">
        <v>76</v>
      </c>
      <c r="I465" s="38" t="s">
        <v>20</v>
      </c>
      <c r="J465" s="37"/>
      <c r="K465" s="39"/>
      <c r="L465" s="37" t="s">
        <v>1786</v>
      </c>
      <c r="M465" s="37"/>
      <c r="N465" s="48"/>
      <c r="O465" s="48"/>
      <c r="P465" s="48"/>
      <c r="Q465" s="48"/>
      <c r="R465" s="48"/>
      <c r="S465" s="4"/>
      <c r="T465" s="4"/>
    </row>
    <row r="466" ht="30.0" customHeight="1">
      <c r="A466" s="13">
        <v>463.0</v>
      </c>
      <c r="B466" s="28" t="s">
        <v>1787</v>
      </c>
      <c r="C466" s="29" t="s">
        <v>3</v>
      </c>
      <c r="D466" s="31" t="s">
        <v>1788</v>
      </c>
      <c r="E466" s="30" t="s">
        <v>208</v>
      </c>
      <c r="F466" s="30"/>
      <c r="G466" s="30" t="s">
        <v>1789</v>
      </c>
      <c r="H466" s="30" t="s">
        <v>1790</v>
      </c>
      <c r="I466" s="15" t="s">
        <v>290</v>
      </c>
      <c r="J466" s="30">
        <v>1100010.0</v>
      </c>
      <c r="K466" s="32">
        <v>9.810299126E9</v>
      </c>
      <c r="L466" s="30" t="s">
        <v>1791</v>
      </c>
      <c r="M466" s="30"/>
      <c r="N466" s="48"/>
      <c r="O466" s="48"/>
      <c r="P466" s="48"/>
      <c r="Q466" s="48"/>
      <c r="R466" s="48"/>
      <c r="S466" s="4"/>
      <c r="T466" s="4"/>
    </row>
    <row r="467">
      <c r="A467" s="13">
        <v>464.0</v>
      </c>
      <c r="B467" s="28" t="s">
        <v>1792</v>
      </c>
      <c r="C467" s="29" t="s">
        <v>3</v>
      </c>
      <c r="D467" s="31" t="s">
        <v>1793</v>
      </c>
      <c r="E467" s="30" t="s">
        <v>1794</v>
      </c>
      <c r="F467" s="30"/>
      <c r="G467" s="30" t="s">
        <v>1795</v>
      </c>
      <c r="H467" s="30" t="s">
        <v>1535</v>
      </c>
      <c r="I467" s="15" t="s">
        <v>20</v>
      </c>
      <c r="J467" s="30"/>
      <c r="K467" s="32">
        <v>9.557352327E9</v>
      </c>
      <c r="L467" s="30"/>
      <c r="M467" s="30"/>
      <c r="N467" s="48"/>
      <c r="O467" s="48"/>
      <c r="P467" s="48"/>
      <c r="Q467" s="48"/>
      <c r="R467" s="48"/>
      <c r="S467" s="4"/>
      <c r="T467" s="4"/>
    </row>
    <row r="468" ht="30.0" customHeight="1">
      <c r="A468" s="13">
        <v>465.0</v>
      </c>
      <c r="B468" s="28" t="s">
        <v>1796</v>
      </c>
      <c r="C468" s="29" t="s">
        <v>3</v>
      </c>
      <c r="D468" s="31" t="s">
        <v>1532</v>
      </c>
      <c r="E468" s="30" t="s">
        <v>1797</v>
      </c>
      <c r="F468" s="30"/>
      <c r="G468" s="30" t="s">
        <v>1798</v>
      </c>
      <c r="H468" s="30" t="s">
        <v>1799</v>
      </c>
      <c r="I468" s="15" t="s">
        <v>20</v>
      </c>
      <c r="J468" s="30"/>
      <c r="K468" s="32">
        <v>9.23561622E9</v>
      </c>
      <c r="L468" s="30"/>
      <c r="M468" s="30"/>
      <c r="N468" s="48"/>
      <c r="O468" s="48"/>
      <c r="P468" s="48"/>
      <c r="Q468" s="48"/>
      <c r="R468" s="48"/>
      <c r="S468" s="4"/>
      <c r="T468" s="4"/>
    </row>
    <row r="469" ht="30.0" customHeight="1">
      <c r="A469" s="13">
        <v>466.0</v>
      </c>
      <c r="B469" s="28" t="s">
        <v>1800</v>
      </c>
      <c r="C469" s="29" t="s">
        <v>3</v>
      </c>
      <c r="D469" s="31" t="s">
        <v>279</v>
      </c>
      <c r="E469" s="30" t="s">
        <v>1801</v>
      </c>
      <c r="F469" s="30"/>
      <c r="G469" s="30" t="s">
        <v>1802</v>
      </c>
      <c r="H469" s="30" t="s">
        <v>1803</v>
      </c>
      <c r="I469" s="15" t="s">
        <v>20</v>
      </c>
      <c r="J469" s="30"/>
      <c r="K469" s="32">
        <v>9.453996173E9</v>
      </c>
      <c r="L469" s="30"/>
      <c r="M469" s="33" t="str">
        <f>HYPERLINK("mailto:drrajeshgupta81@gmail.com","drrajeshgupta81@gmail.com")</f>
        <v>drrajeshgupta81@gmail.com</v>
      </c>
      <c r="N469" s="48"/>
      <c r="O469" s="48"/>
      <c r="P469" s="48"/>
      <c r="Q469" s="48"/>
      <c r="R469" s="48"/>
      <c r="S469" s="4"/>
      <c r="T469" s="4"/>
    </row>
    <row r="470" ht="45.0" customHeight="1">
      <c r="A470" s="13">
        <v>467.0</v>
      </c>
      <c r="B470" s="28" t="s">
        <v>1804</v>
      </c>
      <c r="C470" s="29" t="s">
        <v>3</v>
      </c>
      <c r="D470" s="31" t="s">
        <v>279</v>
      </c>
      <c r="E470" s="30" t="s">
        <v>1805</v>
      </c>
      <c r="F470" s="30"/>
      <c r="G470" s="30" t="s">
        <v>1806</v>
      </c>
      <c r="H470" s="30" t="s">
        <v>1807</v>
      </c>
      <c r="I470" s="15" t="s">
        <v>20</v>
      </c>
      <c r="J470" s="30"/>
      <c r="K470" s="32">
        <v>9.415230886E9</v>
      </c>
      <c r="L470" s="30"/>
      <c r="M470" s="33" t="str">
        <f>HYPERLINK("mailto:dr.varun.kharbanda@gmail.com","dr.varun.kharbanda@gmail.com")</f>
        <v>dr.varun.kharbanda@gmail.com</v>
      </c>
      <c r="N470" s="48"/>
      <c r="O470" s="48"/>
      <c r="P470" s="48"/>
      <c r="Q470" s="48"/>
      <c r="R470" s="48"/>
      <c r="S470" s="4"/>
      <c r="T470" s="4"/>
    </row>
    <row r="471" ht="30.0" customHeight="1">
      <c r="A471" s="13">
        <v>468.0</v>
      </c>
      <c r="B471" s="28" t="s">
        <v>1808</v>
      </c>
      <c r="C471" s="29" t="s">
        <v>3</v>
      </c>
      <c r="D471" s="31" t="s">
        <v>1809</v>
      </c>
      <c r="E471" s="30" t="s">
        <v>1810</v>
      </c>
      <c r="F471" s="30"/>
      <c r="G471" s="30" t="s">
        <v>1811</v>
      </c>
      <c r="H471" s="30" t="s">
        <v>1283</v>
      </c>
      <c r="I471" s="15" t="s">
        <v>20</v>
      </c>
      <c r="J471" s="30"/>
      <c r="K471" s="32">
        <v>9.936194477E9</v>
      </c>
      <c r="L471" s="30"/>
      <c r="M471" s="30"/>
      <c r="N471" s="48"/>
      <c r="O471" s="48"/>
      <c r="P471" s="48"/>
      <c r="Q471" s="48"/>
      <c r="R471" s="48"/>
      <c r="S471" s="4"/>
      <c r="T471" s="4"/>
    </row>
    <row r="472" ht="30.0" customHeight="1">
      <c r="A472" s="13">
        <v>469.0</v>
      </c>
      <c r="B472" s="28" t="s">
        <v>1812</v>
      </c>
      <c r="C472" s="29" t="s">
        <v>3</v>
      </c>
      <c r="D472" s="31" t="s">
        <v>1813</v>
      </c>
      <c r="E472" s="30" t="s">
        <v>1814</v>
      </c>
      <c r="F472" s="30"/>
      <c r="G472" s="30" t="s">
        <v>1815</v>
      </c>
      <c r="H472" s="30" t="s">
        <v>1354</v>
      </c>
      <c r="I472" s="15" t="s">
        <v>20</v>
      </c>
      <c r="J472" s="30" t="s">
        <v>1816</v>
      </c>
      <c r="K472" s="32">
        <v>9.33641164E9</v>
      </c>
      <c r="L472" s="30"/>
      <c r="M472" s="30"/>
      <c r="N472" s="48"/>
      <c r="O472" s="48"/>
      <c r="P472" s="48"/>
      <c r="Q472" s="48"/>
      <c r="R472" s="48"/>
      <c r="S472" s="4"/>
      <c r="T472" s="4"/>
    </row>
    <row r="473">
      <c r="A473" s="13">
        <v>470.0</v>
      </c>
      <c r="B473" s="34" t="s">
        <v>1817</v>
      </c>
      <c r="C473" s="35" t="s">
        <v>3</v>
      </c>
      <c r="D473" s="36" t="s">
        <v>664</v>
      </c>
      <c r="E473" s="37" t="s">
        <v>1818</v>
      </c>
      <c r="F473" s="37"/>
      <c r="G473" s="37" t="s">
        <v>1819</v>
      </c>
      <c r="H473" s="37" t="s">
        <v>29</v>
      </c>
      <c r="I473" s="38" t="s">
        <v>20</v>
      </c>
      <c r="J473" s="37"/>
      <c r="K473" s="32"/>
      <c r="L473" s="30"/>
      <c r="M473" s="30"/>
      <c r="N473" s="48"/>
      <c r="O473" s="48"/>
      <c r="P473" s="48"/>
      <c r="Q473" s="48"/>
      <c r="R473" s="48"/>
      <c r="S473" s="4"/>
      <c r="T473" s="4"/>
    </row>
    <row r="474">
      <c r="A474" s="13">
        <v>471.0</v>
      </c>
      <c r="B474" s="28" t="s">
        <v>1820</v>
      </c>
      <c r="C474" s="29" t="s">
        <v>3</v>
      </c>
      <c r="D474" s="31" t="s">
        <v>664</v>
      </c>
      <c r="E474" s="30" t="s">
        <v>1821</v>
      </c>
      <c r="F474" s="30"/>
      <c r="G474" s="30" t="s">
        <v>1822</v>
      </c>
      <c r="H474" s="30" t="s">
        <v>201</v>
      </c>
      <c r="I474" s="15" t="s">
        <v>20</v>
      </c>
      <c r="J474" s="30"/>
      <c r="K474" s="32"/>
      <c r="L474" s="30"/>
      <c r="M474" s="30"/>
      <c r="N474" s="48"/>
      <c r="O474" s="48"/>
      <c r="P474" s="48"/>
      <c r="Q474" s="48"/>
      <c r="R474" s="48"/>
      <c r="S474" s="4"/>
      <c r="T474" s="4"/>
    </row>
    <row r="475">
      <c r="A475" s="13">
        <v>472.0</v>
      </c>
      <c r="B475" s="28" t="s">
        <v>1823</v>
      </c>
      <c r="C475" s="29" t="s">
        <v>3</v>
      </c>
      <c r="D475" s="31" t="s">
        <v>664</v>
      </c>
      <c r="E475" s="30" t="s">
        <v>1824</v>
      </c>
      <c r="F475" s="30"/>
      <c r="G475" s="30" t="s">
        <v>1825</v>
      </c>
      <c r="H475" s="30" t="s">
        <v>1593</v>
      </c>
      <c r="I475" s="15" t="s">
        <v>20</v>
      </c>
      <c r="J475" s="30">
        <v>244901.0</v>
      </c>
      <c r="K475" s="32"/>
      <c r="L475" s="30"/>
      <c r="M475" s="30"/>
      <c r="N475" s="48"/>
      <c r="O475" s="48"/>
      <c r="P475" s="48"/>
      <c r="Q475" s="48"/>
      <c r="R475" s="48"/>
      <c r="S475" s="4"/>
      <c r="T475" s="4"/>
    </row>
    <row r="476">
      <c r="A476" s="13">
        <v>473.0</v>
      </c>
      <c r="B476" s="28" t="s">
        <v>1826</v>
      </c>
      <c r="C476" s="29" t="s">
        <v>3</v>
      </c>
      <c r="D476" s="31" t="s">
        <v>1827</v>
      </c>
      <c r="E476" s="30" t="s">
        <v>1828</v>
      </c>
      <c r="F476" s="30"/>
      <c r="G476" s="30" t="s">
        <v>1829</v>
      </c>
      <c r="H476" s="30" t="s">
        <v>1830</v>
      </c>
      <c r="I476" s="15" t="s">
        <v>135</v>
      </c>
      <c r="J476" s="30"/>
      <c r="K476" s="32"/>
      <c r="L476" s="30"/>
      <c r="M476" s="30"/>
      <c r="N476" s="48"/>
      <c r="O476" s="48"/>
      <c r="P476" s="48"/>
      <c r="Q476" s="48"/>
      <c r="R476" s="48"/>
      <c r="S476" s="4"/>
      <c r="T476" s="4"/>
    </row>
    <row r="477" ht="30.0" customHeight="1">
      <c r="A477" s="13">
        <v>474.0</v>
      </c>
      <c r="B477" s="28" t="s">
        <v>1831</v>
      </c>
      <c r="C477" s="29" t="s">
        <v>3</v>
      </c>
      <c r="D477" s="31" t="s">
        <v>1813</v>
      </c>
      <c r="E477" s="30" t="s">
        <v>1832</v>
      </c>
      <c r="F477" s="30"/>
      <c r="G477" s="30" t="s">
        <v>1833</v>
      </c>
      <c r="H477" s="30" t="s">
        <v>952</v>
      </c>
      <c r="I477" s="15" t="s">
        <v>20</v>
      </c>
      <c r="J477" s="30"/>
      <c r="K477" s="32"/>
      <c r="L477" s="30"/>
      <c r="M477" s="30"/>
      <c r="N477" s="48"/>
      <c r="O477" s="48"/>
      <c r="P477" s="48"/>
      <c r="Q477" s="48"/>
      <c r="R477" s="48"/>
      <c r="S477" s="4"/>
      <c r="T477" s="4"/>
    </row>
    <row r="478">
      <c r="A478" s="13">
        <v>475.0</v>
      </c>
      <c r="B478" s="34" t="s">
        <v>1834</v>
      </c>
      <c r="C478" s="35" t="s">
        <v>3</v>
      </c>
      <c r="D478" s="36" t="s">
        <v>664</v>
      </c>
      <c r="E478" s="37" t="s">
        <v>1835</v>
      </c>
      <c r="F478" s="37"/>
      <c r="G478" s="37" t="s">
        <v>1836</v>
      </c>
      <c r="H478" s="37" t="s">
        <v>370</v>
      </c>
      <c r="I478" s="38" t="s">
        <v>290</v>
      </c>
      <c r="J478" s="37">
        <v>110060.0</v>
      </c>
      <c r="K478" s="39">
        <v>9.810239206E9</v>
      </c>
      <c r="L478" s="30"/>
      <c r="M478" s="30"/>
      <c r="N478" s="48"/>
      <c r="O478" s="48"/>
      <c r="P478" s="48"/>
      <c r="Q478" s="48"/>
      <c r="R478" s="48"/>
      <c r="S478" s="4"/>
      <c r="T478" s="4"/>
    </row>
    <row r="479" ht="30.0" customHeight="1">
      <c r="A479" s="13">
        <v>476.0</v>
      </c>
      <c r="B479" s="28" t="s">
        <v>1837</v>
      </c>
      <c r="C479" s="29" t="s">
        <v>3</v>
      </c>
      <c r="D479" s="31" t="s">
        <v>1827</v>
      </c>
      <c r="E479" s="30" t="s">
        <v>1838</v>
      </c>
      <c r="F479" s="30"/>
      <c r="G479" s="30" t="s">
        <v>1839</v>
      </c>
      <c r="H479" s="30" t="s">
        <v>1840</v>
      </c>
      <c r="I479" s="15" t="s">
        <v>20</v>
      </c>
      <c r="J479" s="30">
        <v>251001.0</v>
      </c>
      <c r="K479" s="32"/>
      <c r="L479" s="30"/>
      <c r="M479" s="30"/>
      <c r="N479" s="48"/>
      <c r="O479" s="48"/>
      <c r="P479" s="48"/>
      <c r="Q479" s="48"/>
      <c r="R479" s="48"/>
      <c r="S479" s="4"/>
      <c r="T479" s="4"/>
    </row>
    <row r="480">
      <c r="A480" s="13">
        <v>477.0</v>
      </c>
      <c r="B480" s="28" t="s">
        <v>1841</v>
      </c>
      <c r="C480" s="29" t="s">
        <v>3</v>
      </c>
      <c r="D480" s="31" t="s">
        <v>1842</v>
      </c>
      <c r="E480" s="30" t="s">
        <v>1843</v>
      </c>
      <c r="F480" s="30"/>
      <c r="G480" s="30" t="s">
        <v>1844</v>
      </c>
      <c r="H480" s="30" t="s">
        <v>34</v>
      </c>
      <c r="I480" s="15" t="s">
        <v>20</v>
      </c>
      <c r="J480" s="30"/>
      <c r="K480" s="32"/>
      <c r="L480" s="30"/>
      <c r="M480" s="30"/>
      <c r="N480" s="48"/>
      <c r="O480" s="48"/>
      <c r="P480" s="48"/>
      <c r="Q480" s="48"/>
      <c r="R480" s="48"/>
      <c r="S480" s="4"/>
      <c r="T480" s="4"/>
    </row>
    <row r="481">
      <c r="A481" s="13">
        <v>478.0</v>
      </c>
      <c r="B481" s="34" t="s">
        <v>1845</v>
      </c>
      <c r="C481" s="35" t="s">
        <v>3</v>
      </c>
      <c r="D481" s="36" t="s">
        <v>1846</v>
      </c>
      <c r="E481" s="37" t="s">
        <v>598</v>
      </c>
      <c r="F481" s="37"/>
      <c r="G481" s="37" t="s">
        <v>1847</v>
      </c>
      <c r="H481" s="37" t="s">
        <v>226</v>
      </c>
      <c r="I481" s="38" t="s">
        <v>20</v>
      </c>
      <c r="J481" s="37"/>
      <c r="K481" s="32"/>
      <c r="L481" s="30"/>
      <c r="M481" s="30"/>
      <c r="N481" s="48"/>
      <c r="O481" s="48"/>
      <c r="P481" s="48"/>
      <c r="Q481" s="48"/>
      <c r="R481" s="48"/>
      <c r="S481" s="4"/>
      <c r="T481" s="4"/>
    </row>
    <row r="482">
      <c r="A482" s="13">
        <v>479.0</v>
      </c>
      <c r="B482" s="28" t="s">
        <v>1848</v>
      </c>
      <c r="C482" s="29" t="s">
        <v>3</v>
      </c>
      <c r="D482" s="31" t="s">
        <v>1849</v>
      </c>
      <c r="E482" s="30" t="s">
        <v>398</v>
      </c>
      <c r="F482" s="30"/>
      <c r="G482" s="30" t="s">
        <v>1850</v>
      </c>
      <c r="H482" s="30" t="s">
        <v>134</v>
      </c>
      <c r="I482" s="15" t="s">
        <v>135</v>
      </c>
      <c r="J482" s="30"/>
      <c r="K482" s="32"/>
      <c r="L482" s="30"/>
      <c r="M482" s="30"/>
      <c r="N482" s="48"/>
      <c r="O482" s="48"/>
      <c r="P482" s="48"/>
      <c r="Q482" s="48"/>
      <c r="R482" s="48"/>
      <c r="S482" s="4"/>
      <c r="T482" s="4"/>
    </row>
    <row r="483">
      <c r="A483" s="13">
        <v>480.0</v>
      </c>
      <c r="B483" s="28" t="s">
        <v>1851</v>
      </c>
      <c r="C483" s="29" t="s">
        <v>3</v>
      </c>
      <c r="D483" s="31" t="s">
        <v>1849</v>
      </c>
      <c r="E483" s="30" t="s">
        <v>1177</v>
      </c>
      <c r="F483" s="30"/>
      <c r="G483" s="30" t="s">
        <v>1852</v>
      </c>
      <c r="H483" s="30" t="s">
        <v>134</v>
      </c>
      <c r="I483" s="15" t="s">
        <v>135</v>
      </c>
      <c r="J483" s="30"/>
      <c r="K483" s="32"/>
      <c r="L483" s="30"/>
      <c r="M483" s="30"/>
      <c r="N483" s="48"/>
      <c r="O483" s="48"/>
      <c r="P483" s="48"/>
      <c r="Q483" s="48"/>
      <c r="R483" s="48"/>
      <c r="S483" s="4"/>
      <c r="T483" s="4"/>
    </row>
    <row r="484" ht="30.0" customHeight="1">
      <c r="A484" s="13">
        <v>481.0</v>
      </c>
      <c r="B484" s="28" t="s">
        <v>1853</v>
      </c>
      <c r="C484" s="29" t="s">
        <v>3</v>
      </c>
      <c r="D484" s="31" t="s">
        <v>1854</v>
      </c>
      <c r="E484" s="30" t="s">
        <v>279</v>
      </c>
      <c r="F484" s="30"/>
      <c r="G484" s="30" t="s">
        <v>1855</v>
      </c>
      <c r="H484" s="30" t="s">
        <v>631</v>
      </c>
      <c r="I484" s="15" t="s">
        <v>20</v>
      </c>
      <c r="J484" s="30" t="s">
        <v>1856</v>
      </c>
      <c r="K484" s="32">
        <v>9.810358686E9</v>
      </c>
      <c r="L484" s="30"/>
      <c r="M484" s="30"/>
      <c r="N484" s="48"/>
      <c r="O484" s="48"/>
      <c r="P484" s="48"/>
      <c r="Q484" s="48"/>
      <c r="R484" s="48"/>
      <c r="S484" s="4"/>
      <c r="T484" s="4"/>
    </row>
    <row r="485" ht="30.0" customHeight="1">
      <c r="A485" s="13">
        <v>482.0</v>
      </c>
      <c r="B485" s="28" t="s">
        <v>1857</v>
      </c>
      <c r="C485" s="29" t="s">
        <v>3</v>
      </c>
      <c r="D485" s="31" t="s">
        <v>1858</v>
      </c>
      <c r="E485" s="30" t="s">
        <v>74</v>
      </c>
      <c r="F485" s="30"/>
      <c r="G485" s="30" t="s">
        <v>1859</v>
      </c>
      <c r="H485" s="30" t="s">
        <v>1860</v>
      </c>
      <c r="I485" s="15" t="s">
        <v>20</v>
      </c>
      <c r="J485" s="30"/>
      <c r="K485" s="32">
        <v>9.794840523E9</v>
      </c>
      <c r="L485" s="30"/>
      <c r="M485" s="30"/>
      <c r="N485" s="48"/>
      <c r="O485" s="48"/>
      <c r="P485" s="48"/>
      <c r="Q485" s="48"/>
      <c r="R485" s="48"/>
      <c r="S485" s="4"/>
      <c r="T485" s="4"/>
    </row>
    <row r="486">
      <c r="A486" s="13">
        <v>483.0</v>
      </c>
      <c r="B486" s="28" t="s">
        <v>1861</v>
      </c>
      <c r="C486" s="29" t="s">
        <v>3</v>
      </c>
      <c r="D486" s="31" t="s">
        <v>1862</v>
      </c>
      <c r="E486" s="30" t="s">
        <v>1863</v>
      </c>
      <c r="F486" s="30"/>
      <c r="G486" s="30" t="s">
        <v>1864</v>
      </c>
      <c r="H486" s="30" t="s">
        <v>76</v>
      </c>
      <c r="I486" s="15" t="s">
        <v>20</v>
      </c>
      <c r="J486" s="30">
        <v>284001.0</v>
      </c>
      <c r="K486" s="32">
        <v>9.415112822E9</v>
      </c>
      <c r="L486" s="30"/>
      <c r="M486" s="33" t="str">
        <f>HYPERLINK("mailto:anooplohiyajhs@gmail.com","anooplohiyajhs@gmail.com")</f>
        <v>anooplohiyajhs@gmail.com</v>
      </c>
      <c r="N486" s="48"/>
      <c r="O486" s="48"/>
      <c r="P486" s="48"/>
      <c r="Q486" s="48"/>
      <c r="R486" s="48"/>
      <c r="S486" s="4"/>
      <c r="T486" s="4"/>
    </row>
    <row r="487" ht="30.0" customHeight="1">
      <c r="A487" s="13">
        <v>484.0</v>
      </c>
      <c r="B487" s="28" t="s">
        <v>1865</v>
      </c>
      <c r="C487" s="29" t="s">
        <v>3</v>
      </c>
      <c r="D487" s="31" t="s">
        <v>1866</v>
      </c>
      <c r="E487" s="30" t="s">
        <v>954</v>
      </c>
      <c r="F487" s="30"/>
      <c r="G487" s="30" t="s">
        <v>1867</v>
      </c>
      <c r="H487" s="30" t="s">
        <v>39</v>
      </c>
      <c r="I487" s="15" t="s">
        <v>20</v>
      </c>
      <c r="J487" s="30"/>
      <c r="K487" s="32">
        <v>9.415506697E9</v>
      </c>
      <c r="L487" s="30"/>
      <c r="M487" s="33" t="str">
        <f>HYPERLINK("mailto:lovebhushan_gupta@rediffmail.com","lovebhushan_gupta@rediffmail.com")</f>
        <v>lovebhushan_gupta@rediffmail.com</v>
      </c>
      <c r="N487" s="48"/>
      <c r="O487" s="48"/>
      <c r="P487" s="48"/>
      <c r="Q487" s="48"/>
      <c r="R487" s="48"/>
      <c r="S487" s="4"/>
      <c r="T487" s="4"/>
    </row>
    <row r="488">
      <c r="A488" s="13">
        <v>485.0</v>
      </c>
      <c r="B488" s="28" t="s">
        <v>1868</v>
      </c>
      <c r="C488" s="29" t="s">
        <v>3</v>
      </c>
      <c r="D488" s="31" t="s">
        <v>1869</v>
      </c>
      <c r="E488" s="30" t="s">
        <v>1870</v>
      </c>
      <c r="F488" s="30"/>
      <c r="G488" s="30" t="s">
        <v>1871</v>
      </c>
      <c r="H488" s="30" t="s">
        <v>19</v>
      </c>
      <c r="I488" s="15" t="s">
        <v>20</v>
      </c>
      <c r="J488" s="30"/>
      <c r="K488" s="32">
        <v>9.89724457E9</v>
      </c>
      <c r="L488" s="30"/>
      <c r="M488" s="30"/>
      <c r="N488" s="48"/>
      <c r="O488" s="48"/>
      <c r="P488" s="48"/>
      <c r="Q488" s="48"/>
      <c r="R488" s="48"/>
      <c r="S488" s="4"/>
      <c r="T488" s="4"/>
    </row>
    <row r="489" ht="30.0" customHeight="1">
      <c r="A489" s="13">
        <v>486.0</v>
      </c>
      <c r="B489" s="28" t="s">
        <v>1872</v>
      </c>
      <c r="C489" s="29" t="s">
        <v>3</v>
      </c>
      <c r="D489" s="31" t="s">
        <v>1869</v>
      </c>
      <c r="E489" s="30" t="s">
        <v>1873</v>
      </c>
      <c r="F489" s="30"/>
      <c r="G489" s="30" t="s">
        <v>1874</v>
      </c>
      <c r="H489" s="30" t="s">
        <v>201</v>
      </c>
      <c r="I489" s="15" t="s">
        <v>20</v>
      </c>
      <c r="J489" s="30">
        <v>221005.0</v>
      </c>
      <c r="K489" s="32">
        <v>9.415226566E9</v>
      </c>
      <c r="L489" s="30" t="s">
        <v>1875</v>
      </c>
      <c r="M489" s="30"/>
      <c r="N489" s="48"/>
      <c r="O489" s="48"/>
      <c r="P489" s="48"/>
      <c r="Q489" s="48"/>
      <c r="R489" s="48"/>
      <c r="S489" s="4"/>
      <c r="T489" s="4"/>
    </row>
    <row r="490" ht="30.0" customHeight="1">
      <c r="A490" s="13">
        <v>487.0</v>
      </c>
      <c r="B490" s="28" t="s">
        <v>1876</v>
      </c>
      <c r="C490" s="29" t="s">
        <v>3</v>
      </c>
      <c r="D490" s="31" t="s">
        <v>1877</v>
      </c>
      <c r="E490" s="30" t="s">
        <v>1878</v>
      </c>
      <c r="F490" s="30"/>
      <c r="G490" s="30" t="s">
        <v>1879</v>
      </c>
      <c r="H490" s="30" t="s">
        <v>1354</v>
      </c>
      <c r="I490" s="15" t="s">
        <v>20</v>
      </c>
      <c r="J490" s="30"/>
      <c r="K490" s="32"/>
      <c r="L490" s="30"/>
      <c r="M490" s="30"/>
      <c r="N490" s="48"/>
      <c r="O490" s="48"/>
      <c r="P490" s="48"/>
      <c r="Q490" s="48"/>
      <c r="R490" s="48"/>
      <c r="S490" s="4"/>
      <c r="T490" s="4"/>
    </row>
    <row r="491" ht="30.0" customHeight="1">
      <c r="A491" s="13">
        <v>488.0</v>
      </c>
      <c r="B491" s="28" t="s">
        <v>1880</v>
      </c>
      <c r="C491" s="29" t="s">
        <v>3</v>
      </c>
      <c r="D491" s="31" t="s">
        <v>1881</v>
      </c>
      <c r="E491" s="30" t="s">
        <v>1882</v>
      </c>
      <c r="F491" s="30"/>
      <c r="G491" s="30" t="s">
        <v>1883</v>
      </c>
      <c r="H491" s="30" t="s">
        <v>1687</v>
      </c>
      <c r="I491" s="15" t="s">
        <v>290</v>
      </c>
      <c r="J491" s="30">
        <v>110091.0</v>
      </c>
      <c r="K491" s="32"/>
      <c r="L491" s="30"/>
      <c r="M491" s="30"/>
      <c r="N491" s="48"/>
      <c r="O491" s="48"/>
      <c r="P491" s="48"/>
      <c r="Q491" s="48"/>
      <c r="R491" s="48"/>
      <c r="S491" s="4"/>
      <c r="T491" s="4"/>
    </row>
    <row r="492" ht="30.0" customHeight="1">
      <c r="A492" s="13">
        <v>489.0</v>
      </c>
      <c r="B492" s="28" t="s">
        <v>1884</v>
      </c>
      <c r="C492" s="29" t="s">
        <v>3</v>
      </c>
      <c r="D492" s="31" t="s">
        <v>1885</v>
      </c>
      <c r="E492" s="30" t="s">
        <v>1886</v>
      </c>
      <c r="F492" s="30"/>
      <c r="G492" s="30" t="s">
        <v>1887</v>
      </c>
      <c r="H492" s="30" t="s">
        <v>134</v>
      </c>
      <c r="I492" s="15" t="s">
        <v>135</v>
      </c>
      <c r="J492" s="30"/>
      <c r="K492" s="32"/>
      <c r="L492" s="30"/>
      <c r="M492" s="30"/>
      <c r="N492" s="48"/>
      <c r="O492" s="48"/>
      <c r="P492" s="48"/>
      <c r="Q492" s="48"/>
      <c r="R492" s="48"/>
      <c r="S492" s="4"/>
      <c r="T492" s="4"/>
    </row>
    <row r="493">
      <c r="A493" s="13">
        <v>490.0</v>
      </c>
      <c r="B493" s="28" t="s">
        <v>1888</v>
      </c>
      <c r="C493" s="29" t="s">
        <v>3</v>
      </c>
      <c r="D493" s="31" t="s">
        <v>1889</v>
      </c>
      <c r="E493" s="30" t="s">
        <v>127</v>
      </c>
      <c r="F493" s="30"/>
      <c r="G493" s="30" t="s">
        <v>1890</v>
      </c>
      <c r="H493" s="30" t="s">
        <v>1891</v>
      </c>
      <c r="I493" s="15" t="s">
        <v>20</v>
      </c>
      <c r="J493" s="30"/>
      <c r="K493" s="32"/>
      <c r="L493" s="30"/>
      <c r="M493" s="30"/>
      <c r="N493" s="48"/>
      <c r="O493" s="48"/>
      <c r="P493" s="48"/>
      <c r="Q493" s="48"/>
      <c r="R493" s="48"/>
      <c r="S493" s="4"/>
      <c r="T493" s="4"/>
    </row>
    <row r="494">
      <c r="A494" s="13">
        <v>491.0</v>
      </c>
      <c r="B494" s="28" t="s">
        <v>1892</v>
      </c>
      <c r="C494" s="29" t="s">
        <v>3</v>
      </c>
      <c r="D494" s="31" t="s">
        <v>1893</v>
      </c>
      <c r="E494" s="30" t="s">
        <v>1894</v>
      </c>
      <c r="F494" s="30"/>
      <c r="G494" s="30" t="s">
        <v>1895</v>
      </c>
      <c r="H494" s="30" t="s">
        <v>226</v>
      </c>
      <c r="I494" s="15" t="s">
        <v>20</v>
      </c>
      <c r="J494" s="30"/>
      <c r="K494" s="32">
        <v>9.415649101E9</v>
      </c>
      <c r="L494" s="30"/>
      <c r="M494" s="30"/>
      <c r="N494" s="48"/>
      <c r="O494" s="48"/>
      <c r="P494" s="48"/>
      <c r="Q494" s="48"/>
      <c r="R494" s="48"/>
      <c r="S494" s="4"/>
      <c r="T494" s="4"/>
    </row>
    <row r="495">
      <c r="A495" s="13">
        <v>492.0</v>
      </c>
      <c r="B495" s="28" t="s">
        <v>1896</v>
      </c>
      <c r="C495" s="29" t="s">
        <v>3</v>
      </c>
      <c r="D495" s="31" t="s">
        <v>1897</v>
      </c>
      <c r="E495" s="30" t="s">
        <v>1898</v>
      </c>
      <c r="F495" s="30"/>
      <c r="G495" s="30" t="s">
        <v>555</v>
      </c>
      <c r="H495" s="30" t="s">
        <v>29</v>
      </c>
      <c r="I495" s="15" t="s">
        <v>20</v>
      </c>
      <c r="J495" s="30">
        <v>282002.0</v>
      </c>
      <c r="K495" s="32">
        <v>9.837470695E9</v>
      </c>
      <c r="L495" s="30"/>
      <c r="M495" s="30"/>
      <c r="N495" s="48"/>
      <c r="O495" s="48"/>
      <c r="P495" s="48"/>
      <c r="Q495" s="48"/>
      <c r="R495" s="48"/>
      <c r="S495" s="4"/>
      <c r="T495" s="4"/>
    </row>
    <row r="496" ht="45.0" customHeight="1">
      <c r="A496" s="13">
        <v>493.0</v>
      </c>
      <c r="B496" s="28" t="s">
        <v>1899</v>
      </c>
      <c r="C496" s="29" t="s">
        <v>3</v>
      </c>
      <c r="D496" s="31" t="s">
        <v>1889</v>
      </c>
      <c r="E496" s="30" t="s">
        <v>253</v>
      </c>
      <c r="F496" s="30"/>
      <c r="G496" s="30" t="s">
        <v>1900</v>
      </c>
      <c r="H496" s="30" t="s">
        <v>34</v>
      </c>
      <c r="I496" s="15" t="s">
        <v>20</v>
      </c>
      <c r="J496" s="30"/>
      <c r="K496" s="32">
        <v>9.415020426E9</v>
      </c>
      <c r="L496" s="30" t="s">
        <v>1901</v>
      </c>
      <c r="M496" s="30"/>
      <c r="N496" s="48"/>
      <c r="O496" s="48"/>
      <c r="P496" s="48"/>
      <c r="Q496" s="48"/>
      <c r="R496" s="48"/>
      <c r="S496" s="4"/>
      <c r="T496" s="4"/>
    </row>
    <row r="497" ht="30.0" customHeight="1">
      <c r="A497" s="13">
        <v>494.0</v>
      </c>
      <c r="B497" s="28" t="s">
        <v>1902</v>
      </c>
      <c r="C497" s="29" t="s">
        <v>3</v>
      </c>
      <c r="D497" s="31" t="s">
        <v>1903</v>
      </c>
      <c r="E497" s="30" t="s">
        <v>875</v>
      </c>
      <c r="F497" s="30"/>
      <c r="G497" s="30" t="s">
        <v>1904</v>
      </c>
      <c r="H497" s="30" t="s">
        <v>19</v>
      </c>
      <c r="I497" s="15" t="s">
        <v>20</v>
      </c>
      <c r="J497" s="30"/>
      <c r="K497" s="32"/>
      <c r="L497" s="30">
        <v>2641144.0</v>
      </c>
      <c r="M497" s="30"/>
      <c r="N497" s="48"/>
      <c r="O497" s="48"/>
      <c r="P497" s="48"/>
      <c r="Q497" s="48"/>
      <c r="R497" s="48"/>
      <c r="S497" s="4"/>
      <c r="T497" s="4"/>
    </row>
    <row r="498" ht="30.0" customHeight="1">
      <c r="A498" s="13">
        <v>495.0</v>
      </c>
      <c r="B498" s="28" t="s">
        <v>1905</v>
      </c>
      <c r="C498" s="29" t="s">
        <v>3</v>
      </c>
      <c r="D498" s="31" t="s">
        <v>1906</v>
      </c>
      <c r="E498" s="30" t="s">
        <v>1907</v>
      </c>
      <c r="F498" s="30"/>
      <c r="G498" s="30" t="s">
        <v>1908</v>
      </c>
      <c r="H498" s="30" t="s">
        <v>322</v>
      </c>
      <c r="I498" s="15" t="s">
        <v>20</v>
      </c>
      <c r="J498" s="30">
        <v>282002.0</v>
      </c>
      <c r="K498" s="32"/>
      <c r="L498" s="30" t="s">
        <v>1909</v>
      </c>
      <c r="M498" s="30"/>
      <c r="N498" s="48"/>
      <c r="O498" s="48"/>
      <c r="P498" s="48"/>
      <c r="Q498" s="48"/>
      <c r="R498" s="48"/>
      <c r="S498" s="4"/>
      <c r="T498" s="4"/>
    </row>
    <row r="499">
      <c r="A499" s="13">
        <v>496.0</v>
      </c>
      <c r="B499" s="28" t="s">
        <v>1910</v>
      </c>
      <c r="C499" s="29" t="s">
        <v>3</v>
      </c>
      <c r="D499" s="31" t="s">
        <v>1911</v>
      </c>
      <c r="E499" s="30" t="s">
        <v>650</v>
      </c>
      <c r="F499" s="30"/>
      <c r="G499" s="30" t="s">
        <v>1912</v>
      </c>
      <c r="H499" s="30" t="s">
        <v>100</v>
      </c>
      <c r="I499" s="15" t="s">
        <v>20</v>
      </c>
      <c r="J499" s="30">
        <v>202001.0</v>
      </c>
      <c r="K499" s="32">
        <v>9.837211169E9</v>
      </c>
      <c r="L499" s="30" t="s">
        <v>1913</v>
      </c>
      <c r="M499" s="30"/>
      <c r="N499" s="48"/>
      <c r="O499" s="48"/>
      <c r="P499" s="48"/>
      <c r="Q499" s="48"/>
      <c r="R499" s="48"/>
      <c r="S499" s="4"/>
      <c r="T499" s="4"/>
    </row>
    <row r="500" ht="30.0" customHeight="1">
      <c r="A500" s="13">
        <v>497.0</v>
      </c>
      <c r="B500" s="28" t="s">
        <v>1914</v>
      </c>
      <c r="C500" s="29" t="s">
        <v>3</v>
      </c>
      <c r="D500" s="31" t="s">
        <v>1915</v>
      </c>
      <c r="E500" s="30" t="s">
        <v>1916</v>
      </c>
      <c r="F500" s="30"/>
      <c r="G500" s="30" t="s">
        <v>1917</v>
      </c>
      <c r="H500" s="30" t="s">
        <v>757</v>
      </c>
      <c r="I500" s="15" t="s">
        <v>20</v>
      </c>
      <c r="J500" s="30">
        <v>243005.0</v>
      </c>
      <c r="K500" s="32"/>
      <c r="L500" s="30" t="s">
        <v>1918</v>
      </c>
      <c r="M500" s="30"/>
      <c r="N500" s="48"/>
      <c r="O500" s="48"/>
      <c r="P500" s="48"/>
      <c r="Q500" s="48"/>
      <c r="R500" s="48"/>
      <c r="S500" s="4"/>
      <c r="T500" s="4"/>
    </row>
    <row r="501" ht="30.0" customHeight="1">
      <c r="A501" s="13">
        <v>498.0</v>
      </c>
      <c r="B501" s="28" t="s">
        <v>1919</v>
      </c>
      <c r="C501" s="29" t="s">
        <v>3</v>
      </c>
      <c r="D501" s="31" t="s">
        <v>1920</v>
      </c>
      <c r="E501" s="30" t="s">
        <v>1921</v>
      </c>
      <c r="F501" s="30"/>
      <c r="G501" s="30" t="s">
        <v>1922</v>
      </c>
      <c r="H501" s="30" t="s">
        <v>532</v>
      </c>
      <c r="I501" s="15" t="s">
        <v>20</v>
      </c>
      <c r="J501" s="30"/>
      <c r="K501" s="32"/>
      <c r="L501" s="30"/>
      <c r="M501" s="30"/>
      <c r="N501" s="48"/>
      <c r="O501" s="48"/>
      <c r="P501" s="48"/>
      <c r="Q501" s="48"/>
      <c r="R501" s="48"/>
      <c r="S501" s="4"/>
      <c r="T501" s="4"/>
    </row>
    <row r="502" ht="30.0" customHeight="1">
      <c r="A502" s="13">
        <v>499.0</v>
      </c>
      <c r="B502" s="28" t="s">
        <v>1923</v>
      </c>
      <c r="C502" s="29" t="s">
        <v>3</v>
      </c>
      <c r="D502" s="31" t="s">
        <v>1869</v>
      </c>
      <c r="E502" s="30" t="s">
        <v>1924</v>
      </c>
      <c r="F502" s="30"/>
      <c r="G502" s="30" t="s">
        <v>1925</v>
      </c>
      <c r="H502" s="30" t="s">
        <v>1630</v>
      </c>
      <c r="I502" s="15" t="s">
        <v>20</v>
      </c>
      <c r="J502" s="30">
        <v>246701.0</v>
      </c>
      <c r="K502" s="32"/>
      <c r="L502" s="30"/>
      <c r="M502" s="30"/>
      <c r="N502" s="48"/>
      <c r="O502" s="48"/>
      <c r="P502" s="48"/>
      <c r="Q502" s="48"/>
      <c r="R502" s="48"/>
      <c r="S502" s="4"/>
      <c r="T502" s="4"/>
    </row>
    <row r="503" ht="30.0" customHeight="1">
      <c r="A503" s="13">
        <v>500.0</v>
      </c>
      <c r="B503" s="34" t="s">
        <v>1926</v>
      </c>
      <c r="C503" s="35" t="s">
        <v>3</v>
      </c>
      <c r="D503" s="36" t="s">
        <v>1927</v>
      </c>
      <c r="E503" s="37" t="s">
        <v>1928</v>
      </c>
      <c r="F503" s="37"/>
      <c r="G503" s="37" t="s">
        <v>1929</v>
      </c>
      <c r="H503" s="37" t="s">
        <v>1930</v>
      </c>
      <c r="I503" s="38" t="s">
        <v>1503</v>
      </c>
      <c r="J503" s="37">
        <v>560027.0</v>
      </c>
      <c r="K503" s="39"/>
      <c r="L503" s="30"/>
      <c r="M503" s="30"/>
      <c r="N503" s="48"/>
      <c r="O503" s="48"/>
      <c r="P503" s="48"/>
      <c r="Q503" s="48"/>
      <c r="R503" s="48"/>
      <c r="S503" s="4"/>
      <c r="T503" s="4"/>
    </row>
    <row r="504" ht="30.0" customHeight="1">
      <c r="A504" s="13">
        <v>501.0</v>
      </c>
      <c r="B504" s="34" t="s">
        <v>1931</v>
      </c>
      <c r="C504" s="35" t="s">
        <v>3</v>
      </c>
      <c r="D504" s="36" t="s">
        <v>1932</v>
      </c>
      <c r="E504" s="37" t="s">
        <v>1933</v>
      </c>
      <c r="F504" s="37"/>
      <c r="G504" s="37" t="s">
        <v>1934</v>
      </c>
      <c r="H504" s="37" t="s">
        <v>56</v>
      </c>
      <c r="I504" s="38" t="s">
        <v>20</v>
      </c>
      <c r="J504" s="37">
        <v>202001.0</v>
      </c>
      <c r="K504" s="39"/>
      <c r="L504" s="30"/>
      <c r="M504" s="30"/>
      <c r="N504" s="48"/>
      <c r="O504" s="48"/>
      <c r="P504" s="48"/>
      <c r="Q504" s="48"/>
      <c r="R504" s="48"/>
      <c r="S504" s="4"/>
      <c r="T504" s="4"/>
    </row>
    <row r="505">
      <c r="A505" s="13">
        <v>502.0</v>
      </c>
      <c r="B505" s="28" t="s">
        <v>1935</v>
      </c>
      <c r="C505" s="29" t="s">
        <v>3</v>
      </c>
      <c r="D505" s="31" t="s">
        <v>1936</v>
      </c>
      <c r="E505" s="30" t="s">
        <v>1937</v>
      </c>
      <c r="F505" s="30"/>
      <c r="G505" s="30" t="s">
        <v>1938</v>
      </c>
      <c r="H505" s="30" t="s">
        <v>56</v>
      </c>
      <c r="I505" s="15" t="s">
        <v>20</v>
      </c>
      <c r="J505" s="30">
        <v>202001.0</v>
      </c>
      <c r="K505" s="32">
        <v>9.897452566E9</v>
      </c>
      <c r="L505" s="30"/>
      <c r="M505" s="30"/>
      <c r="N505" s="48"/>
      <c r="O505" s="48"/>
      <c r="P505" s="48"/>
      <c r="Q505" s="48"/>
      <c r="R505" s="48"/>
      <c r="S505" s="4"/>
      <c r="T505" s="4"/>
    </row>
    <row r="506" ht="30.0" customHeight="1">
      <c r="A506" s="13">
        <v>503.0</v>
      </c>
      <c r="B506" s="28" t="s">
        <v>1939</v>
      </c>
      <c r="C506" s="29" t="s">
        <v>3</v>
      </c>
      <c r="D506" s="31" t="s">
        <v>1940</v>
      </c>
      <c r="E506" s="30" t="s">
        <v>1941</v>
      </c>
      <c r="F506" s="30"/>
      <c r="G506" s="30" t="s">
        <v>1942</v>
      </c>
      <c r="H506" s="30" t="s">
        <v>331</v>
      </c>
      <c r="I506" s="15" t="s">
        <v>20</v>
      </c>
      <c r="J506" s="30" t="s">
        <v>1943</v>
      </c>
      <c r="K506" s="32">
        <v>9.415816702E9</v>
      </c>
      <c r="L506" s="30" t="s">
        <v>1944</v>
      </c>
      <c r="M506" s="30"/>
      <c r="N506" s="48"/>
      <c r="O506" s="48"/>
      <c r="P506" s="48"/>
      <c r="Q506" s="48"/>
      <c r="R506" s="48"/>
      <c r="S506" s="4"/>
      <c r="T506" s="4"/>
    </row>
    <row r="507" ht="30.0" customHeight="1">
      <c r="A507" s="13">
        <v>504.0</v>
      </c>
      <c r="B507" s="28" t="s">
        <v>1945</v>
      </c>
      <c r="C507" s="29" t="s">
        <v>3</v>
      </c>
      <c r="D507" s="31" t="s">
        <v>1946</v>
      </c>
      <c r="E507" s="30" t="s">
        <v>1513</v>
      </c>
      <c r="F507" s="30"/>
      <c r="G507" s="30" t="s">
        <v>1947</v>
      </c>
      <c r="H507" s="30" t="s">
        <v>1032</v>
      </c>
      <c r="I507" s="15" t="s">
        <v>20</v>
      </c>
      <c r="J507" s="30"/>
      <c r="K507" s="32" t="s">
        <v>1948</v>
      </c>
      <c r="L507" s="30" t="s">
        <v>1949</v>
      </c>
      <c r="M507" s="30"/>
      <c r="N507" s="48"/>
      <c r="O507" s="48"/>
      <c r="P507" s="48"/>
      <c r="Q507" s="48"/>
      <c r="R507" s="48"/>
      <c r="S507" s="4"/>
      <c r="T507" s="4"/>
    </row>
    <row r="508" ht="30.0" customHeight="1">
      <c r="A508" s="13">
        <v>505.0</v>
      </c>
      <c r="B508" s="28" t="s">
        <v>1950</v>
      </c>
      <c r="C508" s="29" t="s">
        <v>3</v>
      </c>
      <c r="D508" s="31" t="s">
        <v>1951</v>
      </c>
      <c r="E508" s="30" t="s">
        <v>1058</v>
      </c>
      <c r="F508" s="30"/>
      <c r="G508" s="30" t="s">
        <v>1952</v>
      </c>
      <c r="H508" s="30" t="s">
        <v>1930</v>
      </c>
      <c r="I508" s="15" t="s">
        <v>1503</v>
      </c>
      <c r="J508" s="30">
        <v>560066.0</v>
      </c>
      <c r="K508" s="32"/>
      <c r="L508" s="30"/>
      <c r="M508" s="30"/>
      <c r="N508" s="48"/>
      <c r="O508" s="48"/>
      <c r="P508" s="48"/>
      <c r="Q508" s="48"/>
      <c r="R508" s="48"/>
      <c r="S508" s="4"/>
      <c r="T508" s="4"/>
    </row>
    <row r="509" ht="30.0" customHeight="1">
      <c r="A509" s="13">
        <v>506.0</v>
      </c>
      <c r="B509" s="28" t="s">
        <v>1953</v>
      </c>
      <c r="C509" s="29" t="s">
        <v>3</v>
      </c>
      <c r="D509" s="31" t="s">
        <v>1954</v>
      </c>
      <c r="E509" s="30" t="s">
        <v>1955</v>
      </c>
      <c r="F509" s="30"/>
      <c r="G509" s="30" t="s">
        <v>1956</v>
      </c>
      <c r="H509" s="30" t="s">
        <v>39</v>
      </c>
      <c r="I509" s="15" t="s">
        <v>20</v>
      </c>
      <c r="J509" s="30">
        <v>208002.0</v>
      </c>
      <c r="K509" s="32">
        <v>9.336118273E9</v>
      </c>
      <c r="L509" s="30"/>
      <c r="M509" s="30"/>
      <c r="N509" s="48"/>
      <c r="O509" s="48"/>
      <c r="P509" s="48"/>
      <c r="Q509" s="48"/>
      <c r="R509" s="48"/>
      <c r="S509" s="4"/>
      <c r="T509" s="4"/>
    </row>
    <row r="510">
      <c r="A510" s="13">
        <v>507.0</v>
      </c>
      <c r="B510" s="34" t="s">
        <v>1957</v>
      </c>
      <c r="C510" s="35" t="s">
        <v>3</v>
      </c>
      <c r="D510" s="36" t="s">
        <v>1958</v>
      </c>
      <c r="E510" s="37" t="s">
        <v>586</v>
      </c>
      <c r="F510" s="37"/>
      <c r="G510" s="37" t="s">
        <v>1959</v>
      </c>
      <c r="H510" s="37" t="s">
        <v>302</v>
      </c>
      <c r="I510" s="38" t="s">
        <v>20</v>
      </c>
      <c r="J510" s="37"/>
      <c r="K510" s="39"/>
      <c r="L510" s="30"/>
      <c r="M510" s="30"/>
      <c r="N510" s="48"/>
      <c r="O510" s="48"/>
      <c r="P510" s="48"/>
      <c r="Q510" s="48"/>
      <c r="R510" s="48"/>
      <c r="S510" s="4"/>
      <c r="T510" s="4"/>
    </row>
    <row r="511" ht="30.0" customHeight="1">
      <c r="A511" s="13">
        <v>508.0</v>
      </c>
      <c r="B511" s="34" t="s">
        <v>1960</v>
      </c>
      <c r="C511" s="35" t="s">
        <v>3</v>
      </c>
      <c r="D511" s="36" t="s">
        <v>368</v>
      </c>
      <c r="E511" s="37" t="s">
        <v>1961</v>
      </c>
      <c r="F511" s="37"/>
      <c r="G511" s="37" t="s">
        <v>1962</v>
      </c>
      <c r="H511" s="37" t="s">
        <v>201</v>
      </c>
      <c r="I511" s="38" t="s">
        <v>20</v>
      </c>
      <c r="J511" s="37">
        <v>221005.0</v>
      </c>
      <c r="K511" s="39">
        <v>9.889545554E9</v>
      </c>
      <c r="L511" s="30"/>
      <c r="M511" s="30"/>
      <c r="N511" s="48"/>
      <c r="O511" s="48"/>
      <c r="P511" s="48"/>
      <c r="Q511" s="48"/>
      <c r="R511" s="48"/>
      <c r="S511" s="4"/>
      <c r="T511" s="4"/>
    </row>
    <row r="512">
      <c r="A512" s="13">
        <v>509.0</v>
      </c>
      <c r="B512" s="28" t="s">
        <v>1963</v>
      </c>
      <c r="C512" s="29" t="s">
        <v>3</v>
      </c>
      <c r="D512" s="31" t="s">
        <v>1964</v>
      </c>
      <c r="E512" s="30" t="s">
        <v>1965</v>
      </c>
      <c r="F512" s="30"/>
      <c r="G512" s="30" t="s">
        <v>1966</v>
      </c>
      <c r="H512" s="30" t="s">
        <v>1967</v>
      </c>
      <c r="I512" s="15" t="s">
        <v>20</v>
      </c>
      <c r="J512" s="30">
        <v>25002.0</v>
      </c>
      <c r="K512" s="32"/>
      <c r="L512" s="30"/>
      <c r="M512" s="30"/>
      <c r="N512" s="48"/>
      <c r="O512" s="48"/>
      <c r="P512" s="48"/>
      <c r="Q512" s="48"/>
      <c r="R512" s="48"/>
      <c r="S512" s="4"/>
      <c r="T512" s="4"/>
    </row>
    <row r="513">
      <c r="A513" s="13">
        <v>510.0</v>
      </c>
      <c r="B513" s="28" t="s">
        <v>1968</v>
      </c>
      <c r="C513" s="29" t="s">
        <v>3</v>
      </c>
      <c r="D513" s="31" t="s">
        <v>1903</v>
      </c>
      <c r="E513" s="30" t="s">
        <v>1969</v>
      </c>
      <c r="F513" s="30"/>
      <c r="G513" s="30" t="s">
        <v>1970</v>
      </c>
      <c r="H513" s="30" t="s">
        <v>29</v>
      </c>
      <c r="I513" s="15" t="s">
        <v>20</v>
      </c>
      <c r="J513" s="30">
        <v>252005.0</v>
      </c>
      <c r="K513" s="32"/>
      <c r="L513" s="30"/>
      <c r="M513" s="30"/>
      <c r="N513" s="48"/>
      <c r="O513" s="48"/>
      <c r="P513" s="48"/>
      <c r="Q513" s="48"/>
      <c r="R513" s="48"/>
      <c r="S513" s="4"/>
      <c r="T513" s="4"/>
    </row>
    <row r="514" ht="45.0" customHeight="1">
      <c r="A514" s="13">
        <v>511.0</v>
      </c>
      <c r="B514" s="28" t="s">
        <v>1971</v>
      </c>
      <c r="C514" s="29" t="s">
        <v>3</v>
      </c>
      <c r="D514" s="31" t="s">
        <v>1893</v>
      </c>
      <c r="E514" s="30" t="s">
        <v>32</v>
      </c>
      <c r="F514" s="30"/>
      <c r="G514" s="30" t="s">
        <v>1972</v>
      </c>
      <c r="H514" s="30" t="s">
        <v>201</v>
      </c>
      <c r="I514" s="15" t="s">
        <v>20</v>
      </c>
      <c r="J514" s="30"/>
      <c r="K514" s="32">
        <v>9.336923916E9</v>
      </c>
      <c r="L514" s="30"/>
      <c r="M514" s="30"/>
      <c r="N514" s="48"/>
      <c r="O514" s="48"/>
      <c r="P514" s="48"/>
      <c r="Q514" s="48"/>
      <c r="R514" s="48"/>
      <c r="S514" s="4"/>
      <c r="T514" s="4"/>
    </row>
    <row r="515">
      <c r="A515" s="13">
        <v>512.0</v>
      </c>
      <c r="B515" s="28" t="s">
        <v>1973</v>
      </c>
      <c r="C515" s="29" t="s">
        <v>3</v>
      </c>
      <c r="D515" s="31" t="s">
        <v>1974</v>
      </c>
      <c r="E515" s="30" t="s">
        <v>157</v>
      </c>
      <c r="F515" s="30"/>
      <c r="G515" s="30" t="s">
        <v>1975</v>
      </c>
      <c r="H515" s="30" t="s">
        <v>1976</v>
      </c>
      <c r="I515" s="15" t="s">
        <v>20</v>
      </c>
      <c r="J515" s="30"/>
      <c r="K515" s="32">
        <v>9.415192352E9</v>
      </c>
      <c r="L515" s="30"/>
      <c r="M515" s="30"/>
      <c r="N515" s="48"/>
      <c r="O515" s="48"/>
      <c r="P515" s="48"/>
      <c r="Q515" s="48"/>
      <c r="R515" s="48"/>
      <c r="S515" s="4"/>
      <c r="T515" s="4"/>
    </row>
    <row r="516" ht="30.0" customHeight="1">
      <c r="A516" s="13">
        <v>513.0</v>
      </c>
      <c r="B516" s="28" t="s">
        <v>1977</v>
      </c>
      <c r="C516" s="29" t="s">
        <v>3</v>
      </c>
      <c r="D516" s="31" t="s">
        <v>1978</v>
      </c>
      <c r="E516" s="30" t="s">
        <v>1937</v>
      </c>
      <c r="F516" s="30"/>
      <c r="G516" s="30" t="s">
        <v>1979</v>
      </c>
      <c r="H516" s="30" t="s">
        <v>1980</v>
      </c>
      <c r="I516" s="15" t="s">
        <v>20</v>
      </c>
      <c r="J516" s="30"/>
      <c r="K516" s="32"/>
      <c r="L516" s="30"/>
      <c r="M516" s="30"/>
      <c r="N516" s="48"/>
      <c r="O516" s="48"/>
      <c r="P516" s="48"/>
      <c r="Q516" s="48"/>
      <c r="R516" s="48"/>
      <c r="S516" s="4"/>
      <c r="T516" s="4"/>
    </row>
    <row r="517" ht="45.0" customHeight="1">
      <c r="A517" s="13">
        <v>514.0</v>
      </c>
      <c r="B517" s="28" t="s">
        <v>1981</v>
      </c>
      <c r="C517" s="29" t="s">
        <v>3</v>
      </c>
      <c r="D517" s="31" t="s">
        <v>1903</v>
      </c>
      <c r="E517" s="30" t="s">
        <v>1513</v>
      </c>
      <c r="F517" s="30"/>
      <c r="G517" s="30" t="s">
        <v>1982</v>
      </c>
      <c r="H517" s="30" t="s">
        <v>134</v>
      </c>
      <c r="I517" s="15" t="s">
        <v>135</v>
      </c>
      <c r="J517" s="30"/>
      <c r="K517" s="32"/>
      <c r="L517" s="30"/>
      <c r="M517" s="30"/>
      <c r="N517" s="48"/>
      <c r="O517" s="48"/>
      <c r="P517" s="48"/>
      <c r="Q517" s="48"/>
      <c r="R517" s="48"/>
      <c r="S517" s="4"/>
      <c r="T517" s="4"/>
    </row>
    <row r="518">
      <c r="A518" s="13">
        <v>515.0</v>
      </c>
      <c r="B518" s="28" t="s">
        <v>1983</v>
      </c>
      <c r="C518" s="29" t="s">
        <v>3</v>
      </c>
      <c r="D518" s="31" t="s">
        <v>1885</v>
      </c>
      <c r="E518" s="30" t="s">
        <v>1984</v>
      </c>
      <c r="F518" s="30"/>
      <c r="G518" s="30" t="s">
        <v>1985</v>
      </c>
      <c r="H518" s="30" t="s">
        <v>185</v>
      </c>
      <c r="I518" s="15" t="s">
        <v>20</v>
      </c>
      <c r="J518" s="30"/>
      <c r="K518" s="32"/>
      <c r="L518" s="30"/>
      <c r="M518" s="30"/>
      <c r="N518" s="48"/>
      <c r="O518" s="48"/>
      <c r="P518" s="48"/>
      <c r="Q518" s="48"/>
      <c r="R518" s="48"/>
      <c r="S518" s="4"/>
      <c r="T518" s="4"/>
    </row>
    <row r="519" ht="30.0" customHeight="1">
      <c r="A519" s="13">
        <v>516.0</v>
      </c>
      <c r="B519" s="34" t="s">
        <v>1986</v>
      </c>
      <c r="C519" s="35" t="s">
        <v>3</v>
      </c>
      <c r="D519" s="36" t="s">
        <v>1987</v>
      </c>
      <c r="E519" s="37" t="s">
        <v>1988</v>
      </c>
      <c r="F519" s="37"/>
      <c r="G519" s="37" t="s">
        <v>1989</v>
      </c>
      <c r="H519" s="37" t="s">
        <v>181</v>
      </c>
      <c r="I519" s="38" t="s">
        <v>20</v>
      </c>
      <c r="J519" s="37">
        <v>247662.0</v>
      </c>
      <c r="K519" s="39"/>
      <c r="L519" s="30"/>
      <c r="M519" s="30"/>
      <c r="N519" s="48"/>
      <c r="O519" s="48"/>
      <c r="P519" s="48"/>
      <c r="Q519" s="48"/>
      <c r="R519" s="48"/>
      <c r="S519" s="4"/>
      <c r="T519" s="4"/>
    </row>
    <row r="520" ht="45.0" customHeight="1">
      <c r="A520" s="13">
        <v>517.0</v>
      </c>
      <c r="B520" s="34" t="s">
        <v>1990</v>
      </c>
      <c r="C520" s="35" t="s">
        <v>3</v>
      </c>
      <c r="D520" s="36" t="s">
        <v>1903</v>
      </c>
      <c r="E520" s="37" t="s">
        <v>1991</v>
      </c>
      <c r="F520" s="37"/>
      <c r="G520" s="37" t="s">
        <v>1992</v>
      </c>
      <c r="H520" s="37" t="s">
        <v>34</v>
      </c>
      <c r="I520" s="38" t="s">
        <v>20</v>
      </c>
      <c r="J520" s="37"/>
      <c r="K520" s="39"/>
      <c r="L520" s="30"/>
      <c r="M520" s="30"/>
      <c r="N520" s="48"/>
      <c r="O520" s="48"/>
      <c r="P520" s="48"/>
      <c r="Q520" s="48"/>
      <c r="R520" s="48"/>
      <c r="S520" s="4"/>
      <c r="T520" s="4"/>
    </row>
    <row r="521" ht="30.0" customHeight="1">
      <c r="A521" s="13">
        <v>518.0</v>
      </c>
      <c r="B521" s="28" t="s">
        <v>1993</v>
      </c>
      <c r="C521" s="29" t="s">
        <v>3</v>
      </c>
      <c r="D521" s="31" t="s">
        <v>1893</v>
      </c>
      <c r="E521" s="30" t="s">
        <v>752</v>
      </c>
      <c r="F521" s="30"/>
      <c r="G521" s="30" t="s">
        <v>1994</v>
      </c>
      <c r="H521" s="30" t="s">
        <v>34</v>
      </c>
      <c r="I521" s="15" t="s">
        <v>20</v>
      </c>
      <c r="J521" s="30"/>
      <c r="K521" s="32">
        <v>9.415031358E9</v>
      </c>
      <c r="L521" s="30"/>
      <c r="M521" s="30"/>
      <c r="N521" s="48"/>
      <c r="O521" s="48"/>
      <c r="P521" s="48"/>
      <c r="Q521" s="48"/>
      <c r="R521" s="48"/>
      <c r="S521" s="4"/>
      <c r="T521" s="4"/>
    </row>
    <row r="522" ht="30.0" customHeight="1">
      <c r="A522" s="13">
        <v>519.0</v>
      </c>
      <c r="B522" s="28" t="s">
        <v>1995</v>
      </c>
      <c r="C522" s="29" t="s">
        <v>3</v>
      </c>
      <c r="D522" s="31" t="s">
        <v>1885</v>
      </c>
      <c r="E522" s="30" t="s">
        <v>752</v>
      </c>
      <c r="F522" s="30"/>
      <c r="G522" s="30" t="s">
        <v>1996</v>
      </c>
      <c r="H522" s="30" t="s">
        <v>1085</v>
      </c>
      <c r="I522" s="15" t="s">
        <v>20</v>
      </c>
      <c r="J522" s="30" t="s">
        <v>1997</v>
      </c>
      <c r="K522" s="32" t="s">
        <v>1998</v>
      </c>
      <c r="L522" s="30" t="s">
        <v>1999</v>
      </c>
      <c r="M522" s="30"/>
      <c r="N522" s="48"/>
      <c r="O522" s="48"/>
      <c r="P522" s="48"/>
      <c r="Q522" s="48"/>
      <c r="R522" s="48"/>
      <c r="S522" s="4"/>
      <c r="T522" s="4"/>
    </row>
    <row r="523" ht="45.0" customHeight="1">
      <c r="A523" s="13">
        <v>520.0</v>
      </c>
      <c r="B523" s="34" t="s">
        <v>2000</v>
      </c>
      <c r="C523" s="35" t="s">
        <v>3</v>
      </c>
      <c r="D523" s="36" t="s">
        <v>2001</v>
      </c>
      <c r="E523" s="37" t="s">
        <v>304</v>
      </c>
      <c r="F523" s="37"/>
      <c r="G523" s="37" t="s">
        <v>2002</v>
      </c>
      <c r="H523" s="37" t="s">
        <v>34</v>
      </c>
      <c r="I523" s="38" t="s">
        <v>20</v>
      </c>
      <c r="J523" s="30"/>
      <c r="K523" s="32"/>
      <c r="L523" s="30"/>
      <c r="M523" s="30"/>
      <c r="N523" s="48"/>
      <c r="O523" s="48"/>
      <c r="P523" s="48"/>
      <c r="Q523" s="48"/>
      <c r="R523" s="48"/>
      <c r="S523" s="4"/>
      <c r="T523" s="4"/>
    </row>
    <row r="524" ht="45.0" customHeight="1">
      <c r="A524" s="13">
        <v>521.0</v>
      </c>
      <c r="B524" s="28" t="s">
        <v>2003</v>
      </c>
      <c r="C524" s="29" t="s">
        <v>3</v>
      </c>
      <c r="D524" s="31" t="s">
        <v>1893</v>
      </c>
      <c r="E524" s="30" t="s">
        <v>2004</v>
      </c>
      <c r="F524" s="30"/>
      <c r="G524" s="30" t="s">
        <v>2005</v>
      </c>
      <c r="H524" s="30" t="s">
        <v>45</v>
      </c>
      <c r="I524" s="15" t="s">
        <v>20</v>
      </c>
      <c r="J524" s="30">
        <v>226010.0</v>
      </c>
      <c r="K524" s="32">
        <v>9.415418662E9</v>
      </c>
      <c r="L524" s="30"/>
      <c r="M524" s="33" t="str">
        <f>HYPERLINK("mailto:vandana_eyespecialist@yahoo.co.in","vandana_eyespecialist@yahoo.co.in")</f>
        <v>vandana_eyespecialist@yahoo.co.in</v>
      </c>
      <c r="N524" s="48"/>
      <c r="O524" s="48"/>
      <c r="P524" s="48"/>
      <c r="Q524" s="48"/>
      <c r="R524" s="48"/>
      <c r="S524" s="4"/>
      <c r="T524" s="4"/>
    </row>
    <row r="525">
      <c r="A525" s="13">
        <v>522.0</v>
      </c>
      <c r="B525" s="28" t="s">
        <v>2006</v>
      </c>
      <c r="C525" s="29" t="s">
        <v>3</v>
      </c>
      <c r="D525" s="31" t="s">
        <v>2007</v>
      </c>
      <c r="E525" s="30" t="s">
        <v>2008</v>
      </c>
      <c r="F525" s="30"/>
      <c r="G525" s="30" t="s">
        <v>2009</v>
      </c>
      <c r="H525" s="30" t="s">
        <v>34</v>
      </c>
      <c r="I525" s="15" t="s">
        <v>20</v>
      </c>
      <c r="J525" s="30"/>
      <c r="K525" s="32"/>
      <c r="L525" s="30"/>
      <c r="M525" s="30"/>
      <c r="N525" s="48"/>
      <c r="O525" s="48"/>
      <c r="P525" s="48"/>
      <c r="Q525" s="48"/>
      <c r="R525" s="48"/>
      <c r="S525" s="4"/>
      <c r="T525" s="4"/>
    </row>
    <row r="526" ht="30.0" customHeight="1">
      <c r="A526" s="13">
        <v>523.0</v>
      </c>
      <c r="B526" s="28" t="s">
        <v>2010</v>
      </c>
      <c r="C526" s="29" t="s">
        <v>3</v>
      </c>
      <c r="D526" s="31" t="s">
        <v>901</v>
      </c>
      <c r="E526" s="30" t="s">
        <v>1893</v>
      </c>
      <c r="F526" s="30"/>
      <c r="G526" s="30" t="s">
        <v>2011</v>
      </c>
      <c r="H526" s="30" t="s">
        <v>19</v>
      </c>
      <c r="I526" s="15" t="s">
        <v>20</v>
      </c>
      <c r="J526" s="30">
        <v>250004.0</v>
      </c>
      <c r="K526" s="32">
        <v>9.837049272E9</v>
      </c>
      <c r="L526" s="30" t="s">
        <v>2012</v>
      </c>
      <c r="M526" s="30"/>
      <c r="N526" s="48"/>
      <c r="O526" s="48"/>
      <c r="P526" s="48"/>
      <c r="Q526" s="48"/>
      <c r="R526" s="48"/>
      <c r="S526" s="4"/>
      <c r="T526" s="4"/>
    </row>
    <row r="527" ht="45.0" customHeight="1">
      <c r="A527" s="13">
        <v>524.0</v>
      </c>
      <c r="B527" s="28" t="s">
        <v>2013</v>
      </c>
      <c r="C527" s="29" t="s">
        <v>3</v>
      </c>
      <c r="D527" s="31" t="s">
        <v>1885</v>
      </c>
      <c r="E527" s="30" t="s">
        <v>2014</v>
      </c>
      <c r="F527" s="30"/>
      <c r="G527" s="30" t="s">
        <v>2015</v>
      </c>
      <c r="H527" s="30" t="s">
        <v>272</v>
      </c>
      <c r="I527" s="15" t="s">
        <v>20</v>
      </c>
      <c r="J527" s="30" t="s">
        <v>608</v>
      </c>
      <c r="K527" s="32"/>
      <c r="L527" s="30">
        <v>317225.0</v>
      </c>
      <c r="M527" s="30"/>
      <c r="N527" s="48"/>
      <c r="O527" s="48"/>
      <c r="P527" s="48"/>
      <c r="Q527" s="48"/>
      <c r="R527" s="48"/>
      <c r="S527" s="4"/>
      <c r="T527" s="4"/>
    </row>
    <row r="528" ht="45.0" customHeight="1">
      <c r="A528" s="13">
        <v>525.0</v>
      </c>
      <c r="B528" s="28" t="s">
        <v>2016</v>
      </c>
      <c r="C528" s="29" t="s">
        <v>3</v>
      </c>
      <c r="D528" s="31" t="s">
        <v>2017</v>
      </c>
      <c r="E528" s="30" t="s">
        <v>2018</v>
      </c>
      <c r="F528" s="30"/>
      <c r="G528" s="30" t="s">
        <v>2019</v>
      </c>
      <c r="H528" s="30" t="s">
        <v>370</v>
      </c>
      <c r="I528" s="15" t="s">
        <v>290</v>
      </c>
      <c r="J528" s="30">
        <v>110017.0</v>
      </c>
      <c r="K528" s="32"/>
      <c r="L528" s="30"/>
      <c r="M528" s="30"/>
      <c r="N528" s="48"/>
      <c r="O528" s="48"/>
      <c r="P528" s="48"/>
      <c r="Q528" s="48"/>
      <c r="R528" s="48"/>
      <c r="S528" s="4"/>
      <c r="T528" s="4"/>
    </row>
    <row r="529" ht="30.0" customHeight="1">
      <c r="A529" s="13">
        <v>526.0</v>
      </c>
      <c r="B529" s="28" t="s">
        <v>2020</v>
      </c>
      <c r="C529" s="29" t="s">
        <v>3</v>
      </c>
      <c r="D529" s="31" t="s">
        <v>2021</v>
      </c>
      <c r="E529" s="30" t="s">
        <v>2022</v>
      </c>
      <c r="F529" s="30"/>
      <c r="G529" s="30" t="s">
        <v>2023</v>
      </c>
      <c r="H529" s="30" t="s">
        <v>289</v>
      </c>
      <c r="I529" s="15" t="s">
        <v>290</v>
      </c>
      <c r="J529" s="30">
        <v>110029.0</v>
      </c>
      <c r="K529" s="32"/>
      <c r="L529" s="30"/>
      <c r="M529" s="30"/>
      <c r="N529" s="48"/>
      <c r="O529" s="48"/>
      <c r="P529" s="48"/>
      <c r="Q529" s="48"/>
      <c r="R529" s="48"/>
      <c r="S529" s="4"/>
      <c r="T529" s="4"/>
    </row>
    <row r="530" ht="30.0" customHeight="1">
      <c r="A530" s="13">
        <v>527.0</v>
      </c>
      <c r="B530" s="28" t="s">
        <v>2024</v>
      </c>
      <c r="C530" s="29" t="s">
        <v>3</v>
      </c>
      <c r="D530" s="31" t="s">
        <v>2025</v>
      </c>
      <c r="E530" s="30" t="s">
        <v>562</v>
      </c>
      <c r="F530" s="30"/>
      <c r="G530" s="30" t="s">
        <v>2026</v>
      </c>
      <c r="H530" s="30" t="s">
        <v>331</v>
      </c>
      <c r="I530" s="15" t="s">
        <v>20</v>
      </c>
      <c r="J530" s="30">
        <v>221005.0</v>
      </c>
      <c r="K530" s="32"/>
      <c r="L530" s="30" t="s">
        <v>2027</v>
      </c>
      <c r="M530" s="30"/>
      <c r="N530" s="48"/>
      <c r="O530" s="48"/>
      <c r="P530" s="48"/>
      <c r="Q530" s="48"/>
      <c r="R530" s="48"/>
      <c r="S530" s="4"/>
      <c r="T530" s="4"/>
    </row>
    <row r="531" ht="30.0" customHeight="1">
      <c r="A531" s="13">
        <v>528.0</v>
      </c>
      <c r="B531" s="34" t="s">
        <v>2028</v>
      </c>
      <c r="C531" s="35" t="s">
        <v>3</v>
      </c>
      <c r="D531" s="36" t="s">
        <v>1885</v>
      </c>
      <c r="E531" s="37" t="s">
        <v>2029</v>
      </c>
      <c r="F531" s="37"/>
      <c r="G531" s="37" t="s">
        <v>2030</v>
      </c>
      <c r="H531" s="37" t="s">
        <v>39</v>
      </c>
      <c r="I531" s="38" t="s">
        <v>20</v>
      </c>
      <c r="J531" s="37">
        <v>208002.0</v>
      </c>
      <c r="K531" s="32"/>
      <c r="L531" s="30"/>
      <c r="M531" s="30"/>
      <c r="N531" s="48"/>
      <c r="O531" s="48"/>
      <c r="P531" s="48"/>
      <c r="Q531" s="48"/>
      <c r="R531" s="48"/>
      <c r="S531" s="4"/>
      <c r="T531" s="4"/>
    </row>
    <row r="532" ht="30.0" customHeight="1">
      <c r="A532" s="13">
        <v>529.0</v>
      </c>
      <c r="B532" s="44" t="s">
        <v>2031</v>
      </c>
      <c r="C532" s="45" t="s">
        <v>3</v>
      </c>
      <c r="D532" s="46" t="s">
        <v>2032</v>
      </c>
      <c r="E532" s="42" t="s">
        <v>2033</v>
      </c>
      <c r="F532" s="42"/>
      <c r="G532" s="42" t="s">
        <v>2034</v>
      </c>
      <c r="H532" s="42" t="s">
        <v>34</v>
      </c>
      <c r="I532" s="47" t="s">
        <v>20</v>
      </c>
      <c r="J532" s="42">
        <v>226006.0</v>
      </c>
      <c r="K532" s="32"/>
      <c r="L532" s="30"/>
      <c r="M532" s="30"/>
      <c r="N532" s="48"/>
      <c r="O532" s="48"/>
      <c r="P532" s="48"/>
      <c r="Q532" s="48"/>
      <c r="R532" s="48"/>
      <c r="S532" s="4"/>
      <c r="T532" s="4"/>
    </row>
    <row r="533" ht="45.0" customHeight="1">
      <c r="A533" s="13">
        <v>530.0</v>
      </c>
      <c r="B533" s="28" t="s">
        <v>2035</v>
      </c>
      <c r="C533" s="29" t="s">
        <v>3</v>
      </c>
      <c r="D533" s="31" t="s">
        <v>2036</v>
      </c>
      <c r="E533" s="30" t="s">
        <v>480</v>
      </c>
      <c r="F533" s="30"/>
      <c r="G533" s="30" t="s">
        <v>2037</v>
      </c>
      <c r="H533" s="30" t="s">
        <v>45</v>
      </c>
      <c r="I533" s="15" t="s">
        <v>20</v>
      </c>
      <c r="J533" s="30"/>
      <c r="K533" s="32"/>
      <c r="L533" s="30"/>
      <c r="M533" s="30"/>
      <c r="N533" s="48"/>
      <c r="O533" s="48"/>
      <c r="P533" s="48"/>
      <c r="Q533" s="48"/>
      <c r="R533" s="48"/>
      <c r="S533" s="4"/>
      <c r="T533" s="4"/>
    </row>
    <row r="534" ht="30.0" customHeight="1">
      <c r="A534" s="13">
        <v>531.0</v>
      </c>
      <c r="B534" s="34" t="s">
        <v>2038</v>
      </c>
      <c r="C534" s="35" t="s">
        <v>3</v>
      </c>
      <c r="D534" s="36" t="s">
        <v>2039</v>
      </c>
      <c r="E534" s="37" t="s">
        <v>2040</v>
      </c>
      <c r="F534" s="37"/>
      <c r="G534" s="37" t="s">
        <v>2041</v>
      </c>
      <c r="H534" s="37" t="s">
        <v>154</v>
      </c>
      <c r="I534" s="38" t="s">
        <v>20</v>
      </c>
      <c r="J534" s="37"/>
      <c r="K534" s="39" t="s">
        <v>574</v>
      </c>
      <c r="L534" s="30"/>
      <c r="M534" s="30"/>
      <c r="N534" s="48"/>
      <c r="O534" s="48"/>
      <c r="P534" s="48"/>
      <c r="Q534" s="48"/>
      <c r="R534" s="48"/>
      <c r="S534" s="4"/>
      <c r="T534" s="4"/>
    </row>
    <row r="535" ht="30.0" customHeight="1">
      <c r="A535" s="13">
        <v>532.0</v>
      </c>
      <c r="B535" s="28" t="s">
        <v>2042</v>
      </c>
      <c r="C535" s="29" t="s">
        <v>3</v>
      </c>
      <c r="D535" s="31" t="s">
        <v>1461</v>
      </c>
      <c r="E535" s="30" t="s">
        <v>228</v>
      </c>
      <c r="F535" s="30"/>
      <c r="G535" s="30" t="s">
        <v>2043</v>
      </c>
      <c r="H535" s="30" t="s">
        <v>19</v>
      </c>
      <c r="I535" s="15" t="s">
        <v>20</v>
      </c>
      <c r="J535" s="30">
        <v>250001.0</v>
      </c>
      <c r="K535" s="32"/>
      <c r="L535" s="30"/>
      <c r="M535" s="30"/>
      <c r="N535" s="48"/>
      <c r="O535" s="48"/>
      <c r="P535" s="48"/>
      <c r="Q535" s="48"/>
      <c r="R535" s="48"/>
      <c r="S535" s="4"/>
      <c r="T535" s="4"/>
    </row>
    <row r="536" ht="30.0" customHeight="1">
      <c r="A536" s="13">
        <v>533.0</v>
      </c>
      <c r="B536" s="28" t="s">
        <v>2044</v>
      </c>
      <c r="C536" s="29" t="s">
        <v>3</v>
      </c>
      <c r="D536" s="31" t="s">
        <v>2045</v>
      </c>
      <c r="E536" s="30" t="s">
        <v>2046</v>
      </c>
      <c r="F536" s="30"/>
      <c r="G536" s="30" t="s">
        <v>2047</v>
      </c>
      <c r="H536" s="30" t="s">
        <v>532</v>
      </c>
      <c r="I536" s="15" t="s">
        <v>20</v>
      </c>
      <c r="J536" s="30">
        <v>284128.0</v>
      </c>
      <c r="K536" s="32"/>
      <c r="L536" s="30"/>
      <c r="M536" s="30"/>
      <c r="N536" s="48"/>
      <c r="O536" s="48"/>
      <c r="P536" s="48"/>
      <c r="Q536" s="48"/>
      <c r="R536" s="48"/>
      <c r="S536" s="4"/>
      <c r="T536" s="4"/>
    </row>
    <row r="537" ht="45.0" customHeight="1">
      <c r="A537" s="13">
        <v>534.0</v>
      </c>
      <c r="B537" s="34" t="s">
        <v>2048</v>
      </c>
      <c r="C537" s="35" t="s">
        <v>3</v>
      </c>
      <c r="D537" s="36" t="s">
        <v>2049</v>
      </c>
      <c r="E537" s="37"/>
      <c r="F537" s="37"/>
      <c r="G537" s="37" t="s">
        <v>2050</v>
      </c>
      <c r="H537" s="37" t="s">
        <v>2051</v>
      </c>
      <c r="I537" s="38" t="s">
        <v>518</v>
      </c>
      <c r="J537" s="37"/>
      <c r="K537" s="39"/>
      <c r="L537" s="37"/>
      <c r="M537" s="30"/>
      <c r="N537" s="48"/>
      <c r="O537" s="48"/>
      <c r="P537" s="48"/>
      <c r="Q537" s="48"/>
      <c r="R537" s="48"/>
      <c r="S537" s="4"/>
      <c r="T537" s="4"/>
    </row>
    <row r="538" ht="30.0" customHeight="1">
      <c r="A538" s="13">
        <v>535.0</v>
      </c>
      <c r="B538" s="28" t="s">
        <v>2052</v>
      </c>
      <c r="C538" s="29" t="s">
        <v>3</v>
      </c>
      <c r="D538" s="31" t="s">
        <v>2053</v>
      </c>
      <c r="E538" s="30" t="s">
        <v>2039</v>
      </c>
      <c r="F538" s="30"/>
      <c r="G538" s="30" t="s">
        <v>2054</v>
      </c>
      <c r="H538" s="30" t="s">
        <v>2055</v>
      </c>
      <c r="I538" s="15" t="s">
        <v>20</v>
      </c>
      <c r="J538" s="30"/>
      <c r="K538" s="32"/>
      <c r="L538" s="30"/>
      <c r="M538" s="30"/>
      <c r="N538" s="48"/>
      <c r="O538" s="48"/>
      <c r="P538" s="48"/>
      <c r="Q538" s="48"/>
      <c r="R538" s="48"/>
      <c r="S538" s="4"/>
      <c r="T538" s="4"/>
    </row>
    <row r="539" ht="45.0" customHeight="1">
      <c r="A539" s="13">
        <v>536.0</v>
      </c>
      <c r="B539" s="28" t="s">
        <v>2056</v>
      </c>
      <c r="C539" s="29" t="s">
        <v>3</v>
      </c>
      <c r="D539" s="31" t="s">
        <v>2057</v>
      </c>
      <c r="E539" s="30" t="s">
        <v>2058</v>
      </c>
      <c r="F539" s="30"/>
      <c r="G539" s="30" t="s">
        <v>2059</v>
      </c>
      <c r="H539" s="30" t="s">
        <v>56</v>
      </c>
      <c r="I539" s="15" t="s">
        <v>20</v>
      </c>
      <c r="J539" s="30">
        <v>202001.0</v>
      </c>
      <c r="K539" s="32"/>
      <c r="L539" s="30"/>
      <c r="M539" s="30"/>
      <c r="N539" s="48"/>
      <c r="O539" s="48"/>
      <c r="P539" s="48"/>
      <c r="Q539" s="48"/>
      <c r="R539" s="48"/>
      <c r="S539" s="4"/>
      <c r="T539" s="4"/>
    </row>
    <row r="540" ht="30.0" customHeight="1">
      <c r="A540" s="13">
        <v>537.0</v>
      </c>
      <c r="B540" s="28" t="s">
        <v>2060</v>
      </c>
      <c r="C540" s="29" t="s">
        <v>3</v>
      </c>
      <c r="D540" s="31" t="s">
        <v>2061</v>
      </c>
      <c r="E540" s="30" t="s">
        <v>2062</v>
      </c>
      <c r="F540" s="30"/>
      <c r="G540" s="30" t="s">
        <v>2063</v>
      </c>
      <c r="H540" s="30" t="s">
        <v>2064</v>
      </c>
      <c r="I540" s="15" t="s">
        <v>20</v>
      </c>
      <c r="J540" s="30"/>
      <c r="K540" s="32"/>
      <c r="L540" s="30"/>
      <c r="M540" s="30"/>
      <c r="N540" s="48"/>
      <c r="O540" s="48"/>
      <c r="P540" s="48"/>
      <c r="Q540" s="48"/>
      <c r="R540" s="48"/>
      <c r="S540" s="4"/>
      <c r="T540" s="4"/>
    </row>
    <row r="541" ht="30.0" customHeight="1">
      <c r="A541" s="13">
        <v>538.0</v>
      </c>
      <c r="B541" s="34" t="s">
        <v>2065</v>
      </c>
      <c r="C541" s="35" t="s">
        <v>3</v>
      </c>
      <c r="D541" s="36" t="s">
        <v>1954</v>
      </c>
      <c r="E541" s="37" t="s">
        <v>320</v>
      </c>
      <c r="F541" s="37"/>
      <c r="G541" s="37" t="s">
        <v>2066</v>
      </c>
      <c r="H541" s="37" t="s">
        <v>322</v>
      </c>
      <c r="I541" s="38" t="s">
        <v>20</v>
      </c>
      <c r="J541" s="37">
        <v>252002.0</v>
      </c>
      <c r="K541" s="39"/>
      <c r="L541" s="37"/>
      <c r="M541" s="30"/>
      <c r="N541" s="48"/>
      <c r="O541" s="48"/>
      <c r="P541" s="48"/>
      <c r="Q541" s="48"/>
      <c r="R541" s="48"/>
      <c r="S541" s="4"/>
      <c r="T541" s="4"/>
    </row>
    <row r="542" ht="30.0" customHeight="1">
      <c r="A542" s="13">
        <v>539.0</v>
      </c>
      <c r="B542" s="28" t="s">
        <v>2067</v>
      </c>
      <c r="C542" s="29" t="s">
        <v>3</v>
      </c>
      <c r="D542" s="31" t="s">
        <v>2068</v>
      </c>
      <c r="E542" s="30" t="s">
        <v>300</v>
      </c>
      <c r="F542" s="30"/>
      <c r="G542" s="30" t="s">
        <v>2069</v>
      </c>
      <c r="H542" s="30" t="s">
        <v>794</v>
      </c>
      <c r="I542" s="15" t="s">
        <v>20</v>
      </c>
      <c r="J542" s="30" t="s">
        <v>1183</v>
      </c>
      <c r="K542" s="32">
        <v>9.810045425E9</v>
      </c>
      <c r="L542" s="30"/>
      <c r="M542" s="30"/>
      <c r="N542" s="48"/>
      <c r="O542" s="48"/>
      <c r="P542" s="48"/>
      <c r="Q542" s="48"/>
      <c r="R542" s="48"/>
      <c r="S542" s="4"/>
      <c r="T542" s="4"/>
    </row>
    <row r="543" ht="30.0" customHeight="1">
      <c r="A543" s="13">
        <v>540.0</v>
      </c>
      <c r="B543" s="34" t="s">
        <v>2070</v>
      </c>
      <c r="C543" s="35" t="s">
        <v>3</v>
      </c>
      <c r="D543" s="36" t="s">
        <v>2071</v>
      </c>
      <c r="E543" s="37" t="s">
        <v>335</v>
      </c>
      <c r="F543" s="37"/>
      <c r="G543" s="37" t="s">
        <v>2072</v>
      </c>
      <c r="H543" s="37" t="s">
        <v>302</v>
      </c>
      <c r="I543" s="38" t="s">
        <v>20</v>
      </c>
      <c r="J543" s="37">
        <v>245101.0</v>
      </c>
      <c r="K543" s="39">
        <v>9.451364642E9</v>
      </c>
      <c r="L543" s="30"/>
      <c r="M543" s="30"/>
      <c r="N543" s="48"/>
      <c r="O543" s="48"/>
      <c r="P543" s="48"/>
      <c r="Q543" s="48"/>
      <c r="R543" s="48"/>
      <c r="S543" s="4"/>
      <c r="T543" s="4"/>
    </row>
    <row r="544" ht="30.0" customHeight="1">
      <c r="A544" s="13">
        <v>541.0</v>
      </c>
      <c r="B544" s="28" t="s">
        <v>2073</v>
      </c>
      <c r="C544" s="29" t="s">
        <v>3</v>
      </c>
      <c r="D544" s="31" t="s">
        <v>2074</v>
      </c>
      <c r="E544" s="30" t="s">
        <v>2075</v>
      </c>
      <c r="F544" s="30"/>
      <c r="G544" s="30" t="s">
        <v>2076</v>
      </c>
      <c r="H544" s="30" t="s">
        <v>34</v>
      </c>
      <c r="I544" s="15" t="s">
        <v>20</v>
      </c>
      <c r="J544" s="30"/>
      <c r="K544" s="32"/>
      <c r="L544" s="30"/>
      <c r="M544" s="30"/>
      <c r="N544" s="48"/>
      <c r="O544" s="48"/>
      <c r="P544" s="48"/>
      <c r="Q544" s="48"/>
      <c r="R544" s="48"/>
      <c r="S544" s="4"/>
      <c r="T544" s="4"/>
    </row>
    <row r="545" ht="45.0" customHeight="1">
      <c r="A545" s="13">
        <v>542.0</v>
      </c>
      <c r="B545" s="28" t="s">
        <v>2077</v>
      </c>
      <c r="C545" s="29" t="s">
        <v>3</v>
      </c>
      <c r="D545" s="31" t="s">
        <v>308</v>
      </c>
      <c r="E545" s="30" t="s">
        <v>2078</v>
      </c>
      <c r="F545" s="30"/>
      <c r="G545" s="30" t="s">
        <v>2079</v>
      </c>
      <c r="H545" s="30" t="s">
        <v>34</v>
      </c>
      <c r="I545" s="15" t="s">
        <v>20</v>
      </c>
      <c r="J545" s="30">
        <v>226003.0</v>
      </c>
      <c r="K545" s="32"/>
      <c r="L545" s="30"/>
      <c r="M545" s="30"/>
      <c r="N545" s="48"/>
      <c r="O545" s="48"/>
      <c r="P545" s="48"/>
      <c r="Q545" s="48"/>
      <c r="R545" s="48"/>
      <c r="S545" s="4"/>
      <c r="T545" s="4"/>
    </row>
    <row r="546" ht="30.0" customHeight="1">
      <c r="A546" s="13">
        <v>543.0</v>
      </c>
      <c r="B546" s="28" t="s">
        <v>2080</v>
      </c>
      <c r="C546" s="29" t="s">
        <v>3</v>
      </c>
      <c r="D546" s="31" t="s">
        <v>2081</v>
      </c>
      <c r="E546" s="30" t="s">
        <v>1364</v>
      </c>
      <c r="F546" s="30"/>
      <c r="G546" s="30" t="s">
        <v>2082</v>
      </c>
      <c r="H546" s="30" t="s">
        <v>2083</v>
      </c>
      <c r="I546" s="15" t="s">
        <v>20</v>
      </c>
      <c r="J546" s="30">
        <v>281403.0</v>
      </c>
      <c r="K546" s="32"/>
      <c r="L546" s="30">
        <v>2502798.0</v>
      </c>
      <c r="M546" s="30"/>
      <c r="N546" s="48"/>
      <c r="O546" s="48"/>
      <c r="P546" s="48"/>
      <c r="Q546" s="48"/>
      <c r="R546" s="48"/>
      <c r="S546" s="4"/>
      <c r="T546" s="4"/>
    </row>
    <row r="547" ht="45.0" customHeight="1">
      <c r="A547" s="13">
        <v>544.0</v>
      </c>
      <c r="B547" s="28" t="s">
        <v>2084</v>
      </c>
      <c r="C547" s="29" t="s">
        <v>3</v>
      </c>
      <c r="D547" s="31" t="s">
        <v>2085</v>
      </c>
      <c r="E547" s="30" t="s">
        <v>16</v>
      </c>
      <c r="F547" s="30"/>
      <c r="G547" s="30" t="s">
        <v>2086</v>
      </c>
      <c r="H547" s="30" t="s">
        <v>24</v>
      </c>
      <c r="I547" s="15" t="s">
        <v>20</v>
      </c>
      <c r="J547" s="30">
        <v>273001.0</v>
      </c>
      <c r="K547" s="32"/>
      <c r="L547" s="30"/>
      <c r="M547" s="30"/>
      <c r="N547" s="48"/>
      <c r="O547" s="48"/>
      <c r="P547" s="48"/>
      <c r="Q547" s="48"/>
      <c r="R547" s="48"/>
      <c r="S547" s="4"/>
      <c r="T547" s="4"/>
    </row>
    <row r="548" ht="30.0" customHeight="1">
      <c r="A548" s="13">
        <v>545.0</v>
      </c>
      <c r="B548" s="28" t="s">
        <v>2087</v>
      </c>
      <c r="C548" s="29" t="s">
        <v>3</v>
      </c>
      <c r="D548" s="31" t="s">
        <v>65</v>
      </c>
      <c r="E548" s="30" t="s">
        <v>2088</v>
      </c>
      <c r="F548" s="30"/>
      <c r="G548" s="30" t="s">
        <v>2089</v>
      </c>
      <c r="H548" s="30" t="s">
        <v>2090</v>
      </c>
      <c r="I548" s="15" t="s">
        <v>2091</v>
      </c>
      <c r="J548" s="30">
        <v>641014.0</v>
      </c>
      <c r="K548" s="32">
        <v>9.78981894E9</v>
      </c>
      <c r="L548" s="30"/>
      <c r="M548" s="33" t="str">
        <f>HYPERLINK("mailto:drshahbaaz@hotmail.com","drshahbaaz@hotmail.com")</f>
        <v>drshahbaaz@hotmail.com</v>
      </c>
      <c r="N548" s="48"/>
      <c r="O548" s="48"/>
      <c r="P548" s="48"/>
      <c r="Q548" s="48"/>
      <c r="R548" s="48"/>
      <c r="S548" s="4"/>
      <c r="T548" s="4"/>
    </row>
    <row r="549" ht="45.0" customHeight="1">
      <c r="A549" s="13">
        <v>546.0</v>
      </c>
      <c r="B549" s="28" t="s">
        <v>2092</v>
      </c>
      <c r="C549" s="29" t="s">
        <v>3</v>
      </c>
      <c r="D549" s="31" t="s">
        <v>638</v>
      </c>
      <c r="E549" s="30" t="s">
        <v>2093</v>
      </c>
      <c r="F549" s="30"/>
      <c r="G549" s="30" t="s">
        <v>2094</v>
      </c>
      <c r="H549" s="30" t="s">
        <v>45</v>
      </c>
      <c r="I549" s="15" t="s">
        <v>20</v>
      </c>
      <c r="J549" s="30">
        <v>226003.0</v>
      </c>
      <c r="K549" s="32"/>
      <c r="L549" s="30"/>
      <c r="M549" s="30"/>
      <c r="N549" s="48"/>
      <c r="O549" s="48"/>
      <c r="P549" s="48"/>
      <c r="Q549" s="48"/>
      <c r="R549" s="48"/>
      <c r="S549" s="4"/>
      <c r="T549" s="4"/>
    </row>
    <row r="550" ht="30.0" customHeight="1">
      <c r="A550" s="13">
        <v>547.0</v>
      </c>
      <c r="B550" s="44" t="s">
        <v>2095</v>
      </c>
      <c r="C550" s="45" t="s">
        <v>3</v>
      </c>
      <c r="D550" s="46" t="s">
        <v>2096</v>
      </c>
      <c r="E550" s="42"/>
      <c r="F550" s="42"/>
      <c r="G550" s="42" t="s">
        <v>2097</v>
      </c>
      <c r="H550" s="42" t="s">
        <v>154</v>
      </c>
      <c r="I550" s="47" t="s">
        <v>20</v>
      </c>
      <c r="J550" s="42">
        <v>250001.0</v>
      </c>
      <c r="K550" s="43">
        <v>9.837052651E9</v>
      </c>
      <c r="L550" s="37"/>
      <c r="M550" s="33" t="str">
        <f>HYPERLINK("mailto:drpradeepkumar_1@yahoo.co.in","drpradeepkumar_1@yahoo.co.in")</f>
        <v>drpradeepkumar_1@yahoo.co.in</v>
      </c>
      <c r="N550" s="48"/>
      <c r="O550" s="48"/>
      <c r="P550" s="48"/>
      <c r="Q550" s="48"/>
      <c r="R550" s="48"/>
      <c r="S550" s="4"/>
      <c r="T550" s="4"/>
    </row>
    <row r="551">
      <c r="A551" s="13">
        <v>548.0</v>
      </c>
      <c r="B551" s="28" t="s">
        <v>2098</v>
      </c>
      <c r="C551" s="29" t="s">
        <v>3</v>
      </c>
      <c r="D551" s="31" t="s">
        <v>2099</v>
      </c>
      <c r="E551" s="30" t="s">
        <v>363</v>
      </c>
      <c r="F551" s="30"/>
      <c r="G551" s="30" t="s">
        <v>2100</v>
      </c>
      <c r="H551" s="30" t="s">
        <v>39</v>
      </c>
      <c r="I551" s="15" t="s">
        <v>20</v>
      </c>
      <c r="J551" s="30"/>
      <c r="K551" s="32">
        <v>9.839029438E9</v>
      </c>
      <c r="L551" s="30"/>
      <c r="M551" s="30"/>
      <c r="N551" s="48"/>
      <c r="O551" s="48"/>
      <c r="P551" s="48"/>
      <c r="Q551" s="48"/>
      <c r="R551" s="48"/>
      <c r="S551" s="4"/>
      <c r="T551" s="4"/>
    </row>
    <row r="552">
      <c r="A552" s="13">
        <v>549.0</v>
      </c>
      <c r="B552" s="28" t="s">
        <v>2101</v>
      </c>
      <c r="C552" s="29" t="s">
        <v>3</v>
      </c>
      <c r="D552" s="31" t="s">
        <v>1889</v>
      </c>
      <c r="E552" s="30" t="s">
        <v>2102</v>
      </c>
      <c r="F552" s="30"/>
      <c r="G552" s="30" t="s">
        <v>2103</v>
      </c>
      <c r="H552" s="30" t="s">
        <v>39</v>
      </c>
      <c r="I552" s="15" t="s">
        <v>20</v>
      </c>
      <c r="J552" s="30"/>
      <c r="K552" s="32">
        <v>9.336841536E9</v>
      </c>
      <c r="L552" s="30"/>
      <c r="M552" s="33" t="str">
        <f>HYPERLINK("mailto:misra-gaurav-9@yahoo.co.in","misra-gaurav-9@yahoo.co.in")</f>
        <v>misra-gaurav-9@yahoo.co.in</v>
      </c>
      <c r="N552" s="48"/>
      <c r="O552" s="48"/>
      <c r="P552" s="48"/>
      <c r="Q552" s="48"/>
      <c r="R552" s="48"/>
      <c r="S552" s="4"/>
      <c r="T552" s="4"/>
    </row>
    <row r="553">
      <c r="A553" s="13">
        <v>550.0</v>
      </c>
      <c r="B553" s="28" t="s">
        <v>2104</v>
      </c>
      <c r="C553" s="29" t="s">
        <v>3</v>
      </c>
      <c r="D553" s="31" t="s">
        <v>2099</v>
      </c>
      <c r="E553" s="30" t="s">
        <v>308</v>
      </c>
      <c r="F553" s="30"/>
      <c r="G553" s="30" t="s">
        <v>2105</v>
      </c>
      <c r="H553" s="30" t="s">
        <v>39</v>
      </c>
      <c r="I553" s="15" t="s">
        <v>20</v>
      </c>
      <c r="J553" s="30"/>
      <c r="K553" s="32" t="s">
        <v>2106</v>
      </c>
      <c r="L553" s="30">
        <v>2525221.0</v>
      </c>
      <c r="M553" s="33" t="str">
        <f>HYPERLINK("mailto:manish_shalli@yahoo.co.in","manish_shalli@yahoo.co.in")</f>
        <v>manish_shalli@yahoo.co.in</v>
      </c>
      <c r="N553" s="48"/>
      <c r="O553" s="48"/>
      <c r="P553" s="48"/>
      <c r="Q553" s="48"/>
      <c r="R553" s="48"/>
      <c r="S553" s="4"/>
      <c r="T553" s="4"/>
    </row>
    <row r="554">
      <c r="A554" s="13">
        <v>551.0</v>
      </c>
      <c r="B554" s="44" t="s">
        <v>2107</v>
      </c>
      <c r="C554" s="45" t="s">
        <v>3</v>
      </c>
      <c r="D554" s="46" t="s">
        <v>2108</v>
      </c>
      <c r="E554" s="42" t="s">
        <v>2109</v>
      </c>
      <c r="F554" s="42"/>
      <c r="G554" s="42" t="s">
        <v>2110</v>
      </c>
      <c r="H554" s="42" t="s">
        <v>154</v>
      </c>
      <c r="I554" s="47" t="s">
        <v>20</v>
      </c>
      <c r="J554" s="42">
        <v>250001.0</v>
      </c>
      <c r="K554" s="43">
        <v>9.837098211E9</v>
      </c>
      <c r="L554" s="37"/>
      <c r="M554" s="33" t="str">
        <f>HYPERLINK("mailto:vkmalik55@yahoo.com","vkmalik55@yahoo.com")</f>
        <v>vkmalik55@yahoo.com</v>
      </c>
      <c r="N554" s="48"/>
      <c r="O554" s="48"/>
      <c r="P554" s="48"/>
      <c r="Q554" s="48"/>
      <c r="R554" s="48"/>
      <c r="S554" s="4"/>
      <c r="T554" s="4"/>
    </row>
    <row r="555" ht="30.0" customHeight="1">
      <c r="A555" s="13">
        <v>552.0</v>
      </c>
      <c r="B555" s="28" t="s">
        <v>2111</v>
      </c>
      <c r="C555" s="29" t="s">
        <v>3</v>
      </c>
      <c r="D555" s="31" t="s">
        <v>2112</v>
      </c>
      <c r="E555" s="30" t="s">
        <v>2113</v>
      </c>
      <c r="F555" s="30"/>
      <c r="G555" s="30" t="s">
        <v>2114</v>
      </c>
      <c r="H555" s="30" t="s">
        <v>24</v>
      </c>
      <c r="I555" s="15" t="s">
        <v>20</v>
      </c>
      <c r="J555" s="30"/>
      <c r="K555" s="32">
        <v>9.839640105E9</v>
      </c>
      <c r="L555" s="30"/>
      <c r="M555" s="30"/>
      <c r="N555" s="48"/>
      <c r="O555" s="48"/>
      <c r="P555" s="48"/>
      <c r="Q555" s="48"/>
      <c r="R555" s="48"/>
      <c r="S555" s="4"/>
      <c r="T555" s="4"/>
    </row>
    <row r="556" ht="30.0" customHeight="1">
      <c r="A556" s="13">
        <v>553.0</v>
      </c>
      <c r="B556" s="28" t="s">
        <v>2115</v>
      </c>
      <c r="C556" s="29" t="s">
        <v>3</v>
      </c>
      <c r="D556" s="31" t="s">
        <v>2116</v>
      </c>
      <c r="E556" s="30" t="s">
        <v>2117</v>
      </c>
      <c r="F556" s="30"/>
      <c r="G556" s="30" t="s">
        <v>2118</v>
      </c>
      <c r="H556" s="30" t="s">
        <v>2119</v>
      </c>
      <c r="I556" s="15" t="s">
        <v>623</v>
      </c>
      <c r="J556" s="30"/>
      <c r="K556" s="32"/>
      <c r="L556" s="30" t="s">
        <v>2120</v>
      </c>
      <c r="M556" s="33" t="str">
        <f>HYPERLINK("mailto:docricha.mishra@gmail.com","docricha.mishra@gmail.com")</f>
        <v>docricha.mishra@gmail.com</v>
      </c>
      <c r="N556" s="48"/>
      <c r="O556" s="48"/>
      <c r="P556" s="48"/>
      <c r="Q556" s="48"/>
      <c r="R556" s="48"/>
      <c r="S556" s="4"/>
      <c r="T556" s="4"/>
    </row>
    <row r="557" ht="30.0" customHeight="1">
      <c r="A557" s="13">
        <v>554.0</v>
      </c>
      <c r="B557" s="28" t="s">
        <v>2121</v>
      </c>
      <c r="C557" s="29" t="s">
        <v>3</v>
      </c>
      <c r="D557" s="31" t="s">
        <v>1889</v>
      </c>
      <c r="E557" s="30" t="s">
        <v>2122</v>
      </c>
      <c r="F557" s="30"/>
      <c r="G557" s="30" t="s">
        <v>2123</v>
      </c>
      <c r="H557" s="30" t="s">
        <v>129</v>
      </c>
      <c r="I557" s="15" t="s">
        <v>20</v>
      </c>
      <c r="J557" s="30"/>
      <c r="K557" s="32">
        <v>9.455754566E9</v>
      </c>
      <c r="L557" s="30"/>
      <c r="M557" s="33" t="str">
        <f>HYPERLINK("mailto:drrfrnd22@rediffmail.com","drrfrnd22@rediffmail.com")</f>
        <v>drrfrnd22@rediffmail.com</v>
      </c>
      <c r="N557" s="48"/>
      <c r="O557" s="48"/>
      <c r="P557" s="48"/>
      <c r="Q557" s="48"/>
      <c r="R557" s="48"/>
      <c r="S557" s="4"/>
      <c r="T557" s="4"/>
    </row>
    <row r="558" ht="30.0" customHeight="1">
      <c r="A558" s="13">
        <v>555.0</v>
      </c>
      <c r="B558" s="28" t="s">
        <v>2124</v>
      </c>
      <c r="C558" s="29" t="s">
        <v>3</v>
      </c>
      <c r="D558" s="31" t="s">
        <v>2125</v>
      </c>
      <c r="E558" s="30" t="s">
        <v>2126</v>
      </c>
      <c r="F558" s="30"/>
      <c r="G558" s="30" t="s">
        <v>2127</v>
      </c>
      <c r="H558" s="30" t="s">
        <v>201</v>
      </c>
      <c r="I558" s="15" t="s">
        <v>20</v>
      </c>
      <c r="J558" s="30"/>
      <c r="K558" s="32"/>
      <c r="L558" s="30"/>
      <c r="M558" s="30"/>
      <c r="N558" s="48"/>
      <c r="O558" s="48"/>
      <c r="P558" s="48"/>
      <c r="Q558" s="48"/>
      <c r="R558" s="48"/>
      <c r="S558" s="4"/>
      <c r="T558" s="4"/>
    </row>
    <row r="559" ht="30.0" customHeight="1">
      <c r="A559" s="13">
        <v>556.0</v>
      </c>
      <c r="B559" s="28" t="s">
        <v>2128</v>
      </c>
      <c r="C559" s="29" t="s">
        <v>3</v>
      </c>
      <c r="D559" s="31" t="s">
        <v>2129</v>
      </c>
      <c r="E559" s="30" t="s">
        <v>814</v>
      </c>
      <c r="F559" s="30"/>
      <c r="G559" s="30" t="s">
        <v>2130</v>
      </c>
      <c r="H559" s="30" t="s">
        <v>723</v>
      </c>
      <c r="I559" s="15" t="s">
        <v>135</v>
      </c>
      <c r="J559" s="30" t="s">
        <v>2131</v>
      </c>
      <c r="K559" s="32">
        <v>9.3190395E9</v>
      </c>
      <c r="L559" s="30"/>
      <c r="M559" s="30"/>
      <c r="N559" s="48"/>
      <c r="O559" s="48"/>
      <c r="P559" s="48"/>
      <c r="Q559" s="48"/>
      <c r="R559" s="48"/>
      <c r="S559" s="4"/>
      <c r="T559" s="4"/>
    </row>
    <row r="560" ht="30.0" customHeight="1">
      <c r="A560" s="13">
        <v>557.0</v>
      </c>
      <c r="B560" s="28" t="s">
        <v>2132</v>
      </c>
      <c r="C560" s="29" t="s">
        <v>3</v>
      </c>
      <c r="D560" s="31" t="s">
        <v>1897</v>
      </c>
      <c r="E560" s="30" t="s">
        <v>1136</v>
      </c>
      <c r="F560" s="30"/>
      <c r="G560" s="30" t="s">
        <v>2133</v>
      </c>
      <c r="H560" s="30" t="s">
        <v>201</v>
      </c>
      <c r="I560" s="15" t="s">
        <v>20</v>
      </c>
      <c r="J560" s="30">
        <v>221109.0</v>
      </c>
      <c r="K560" s="32">
        <v>9.415360338E9</v>
      </c>
      <c r="L560" s="30"/>
      <c r="M560" s="33" t="str">
        <f>HYPERLINK("mailto:drdmishra12@yahoo.com","drdmishra12@yahoo.com")</f>
        <v>drdmishra12@yahoo.com</v>
      </c>
      <c r="N560" s="48"/>
      <c r="O560" s="48"/>
      <c r="P560" s="48"/>
      <c r="Q560" s="48"/>
      <c r="R560" s="48"/>
      <c r="S560" s="4"/>
      <c r="T560" s="4"/>
    </row>
    <row r="561" ht="60.0" customHeight="1">
      <c r="A561" s="13">
        <v>558.0</v>
      </c>
      <c r="B561" s="28" t="s">
        <v>2134</v>
      </c>
      <c r="C561" s="29" t="s">
        <v>3</v>
      </c>
      <c r="D561" s="31" t="s">
        <v>2112</v>
      </c>
      <c r="E561" s="30" t="s">
        <v>755</v>
      </c>
      <c r="F561" s="30"/>
      <c r="G561" s="30" t="s">
        <v>2135</v>
      </c>
      <c r="H561" s="30" t="s">
        <v>2136</v>
      </c>
      <c r="I561" s="15" t="s">
        <v>491</v>
      </c>
      <c r="J561" s="30">
        <v>400028.0</v>
      </c>
      <c r="K561" s="32">
        <v>9.96907226E9</v>
      </c>
      <c r="L561" s="30"/>
      <c r="M561" s="33" t="str">
        <f>HYPERLINK("mailto:drsunitamohan282@gmail.com","drsunitamohan282@gmail.com")</f>
        <v>drsunitamohan282@gmail.com</v>
      </c>
      <c r="N561" s="48"/>
      <c r="O561" s="48"/>
      <c r="P561" s="48"/>
      <c r="Q561" s="48"/>
      <c r="R561" s="48"/>
      <c r="S561" s="4"/>
      <c r="T561" s="4"/>
    </row>
    <row r="562" ht="45.0" customHeight="1">
      <c r="A562" s="13">
        <v>559.0</v>
      </c>
      <c r="B562" s="28" t="s">
        <v>2137</v>
      </c>
      <c r="C562" s="29" t="s">
        <v>3</v>
      </c>
      <c r="D562" s="31" t="s">
        <v>2108</v>
      </c>
      <c r="E562" s="30" t="s">
        <v>2138</v>
      </c>
      <c r="F562" s="30"/>
      <c r="G562" s="30" t="s">
        <v>2139</v>
      </c>
      <c r="H562" s="30" t="s">
        <v>631</v>
      </c>
      <c r="I562" s="15" t="s">
        <v>20</v>
      </c>
      <c r="J562" s="30">
        <v>245101.0</v>
      </c>
      <c r="K562" s="32" t="s">
        <v>2140</v>
      </c>
      <c r="L562" s="30"/>
      <c r="M562" s="33" t="str">
        <f>HYPERLINK("mailto:anumalik1@yahoo.com","anumalik1@yahoo.com")</f>
        <v>anumalik1@yahoo.com</v>
      </c>
      <c r="N562" s="48"/>
      <c r="O562" s="48"/>
      <c r="P562" s="48"/>
      <c r="Q562" s="48"/>
      <c r="R562" s="48"/>
      <c r="S562" s="4"/>
      <c r="T562" s="4"/>
    </row>
    <row r="563" ht="30.0" customHeight="1">
      <c r="A563" s="13">
        <v>560.0</v>
      </c>
      <c r="B563" s="28" t="s">
        <v>2141</v>
      </c>
      <c r="C563" s="29" t="s">
        <v>3</v>
      </c>
      <c r="D563" s="31" t="s">
        <v>1889</v>
      </c>
      <c r="E563" s="30" t="s">
        <v>2142</v>
      </c>
      <c r="F563" s="30"/>
      <c r="G563" s="30" t="s">
        <v>2143</v>
      </c>
      <c r="H563" s="30" t="s">
        <v>201</v>
      </c>
      <c r="I563" s="15" t="s">
        <v>20</v>
      </c>
      <c r="J563" s="30">
        <v>221004.0</v>
      </c>
      <c r="K563" s="32"/>
      <c r="L563" s="30"/>
      <c r="M563" s="33" t="str">
        <f>HYPERLINK("mailto:mishra_dr.vishal@yahoo.com","mishra_dr.vishal@yahoo.com")</f>
        <v>mishra_dr.vishal@yahoo.com</v>
      </c>
      <c r="N563" s="48"/>
      <c r="O563" s="48"/>
      <c r="P563" s="48"/>
      <c r="Q563" s="48"/>
      <c r="R563" s="48"/>
      <c r="S563" s="4"/>
      <c r="T563" s="4"/>
    </row>
    <row r="564" ht="45.0" customHeight="1">
      <c r="A564" s="13">
        <v>561.0</v>
      </c>
      <c r="B564" s="28" t="s">
        <v>2144</v>
      </c>
      <c r="C564" s="29" t="s">
        <v>3</v>
      </c>
      <c r="D564" s="31" t="s">
        <v>2145</v>
      </c>
      <c r="E564" s="30"/>
      <c r="F564" s="30"/>
      <c r="G564" s="30" t="s">
        <v>2146</v>
      </c>
      <c r="H564" s="30" t="s">
        <v>34</v>
      </c>
      <c r="I564" s="15" t="s">
        <v>20</v>
      </c>
      <c r="J564" s="30"/>
      <c r="K564" s="32">
        <v>9.919707113E9</v>
      </c>
      <c r="L564" s="30"/>
      <c r="M564" s="33" t="str">
        <f>HYPERLINK("mailto:manisha316@gmail.com","manisha316@gmail.com")</f>
        <v>manisha316@gmail.com</v>
      </c>
      <c r="N564" s="48"/>
      <c r="O564" s="48"/>
      <c r="P564" s="48"/>
      <c r="Q564" s="48"/>
      <c r="R564" s="48"/>
      <c r="S564" s="4"/>
      <c r="T564" s="4"/>
    </row>
    <row r="565" ht="30.0" customHeight="1">
      <c r="A565" s="13">
        <v>562.0</v>
      </c>
      <c r="B565" s="28" t="s">
        <v>2147</v>
      </c>
      <c r="C565" s="29" t="s">
        <v>3</v>
      </c>
      <c r="D565" s="31" t="s">
        <v>1889</v>
      </c>
      <c r="E565" s="30" t="s">
        <v>2148</v>
      </c>
      <c r="F565" s="30"/>
      <c r="G565" s="30" t="s">
        <v>2149</v>
      </c>
      <c r="H565" s="30" t="s">
        <v>34</v>
      </c>
      <c r="I565" s="15" t="s">
        <v>20</v>
      </c>
      <c r="J565" s="30"/>
      <c r="K565" s="32">
        <v>8.948267297E9</v>
      </c>
      <c r="L565" s="30"/>
      <c r="M565" s="33" t="str">
        <f>HYPERLINK("mailto:drnibhamishra@gmail.com","drnibhamishra@gmail.com")</f>
        <v>drnibhamishra@gmail.com</v>
      </c>
      <c r="N565" s="48"/>
      <c r="O565" s="48"/>
      <c r="P565" s="48"/>
      <c r="Q565" s="48"/>
      <c r="R565" s="48"/>
      <c r="S565" s="4"/>
      <c r="T565" s="4"/>
    </row>
    <row r="566" ht="30.0" customHeight="1">
      <c r="A566" s="13">
        <v>563.0</v>
      </c>
      <c r="B566" s="28" t="s">
        <v>2150</v>
      </c>
      <c r="C566" s="29" t="s">
        <v>3</v>
      </c>
      <c r="D566" s="31" t="s">
        <v>2151</v>
      </c>
      <c r="E566" s="30" t="s">
        <v>2152</v>
      </c>
      <c r="F566" s="30"/>
      <c r="G566" s="30" t="s">
        <v>2153</v>
      </c>
      <c r="H566" s="30" t="s">
        <v>39</v>
      </c>
      <c r="I566" s="15" t="s">
        <v>20</v>
      </c>
      <c r="J566" s="30"/>
      <c r="K566" s="32">
        <v>9.956037094E9</v>
      </c>
      <c r="L566" s="30"/>
      <c r="M566" s="33"/>
      <c r="N566" s="48"/>
      <c r="O566" s="48"/>
      <c r="P566" s="48"/>
      <c r="Q566" s="48"/>
      <c r="R566" s="48"/>
      <c r="S566" s="4"/>
      <c r="T566" s="4"/>
    </row>
    <row r="567" ht="30.0" customHeight="1">
      <c r="A567" s="13">
        <v>564.0</v>
      </c>
      <c r="B567" s="28" t="s">
        <v>2154</v>
      </c>
      <c r="C567" s="29" t="s">
        <v>3</v>
      </c>
      <c r="D567" s="31" t="s">
        <v>1889</v>
      </c>
      <c r="E567" s="30" t="s">
        <v>414</v>
      </c>
      <c r="F567" s="30"/>
      <c r="G567" s="30" t="s">
        <v>2155</v>
      </c>
      <c r="H567" s="30" t="s">
        <v>39</v>
      </c>
      <c r="I567" s="15" t="s">
        <v>20</v>
      </c>
      <c r="J567" s="30"/>
      <c r="K567" s="32">
        <v>7.60780199E9</v>
      </c>
      <c r="L567" s="30"/>
      <c r="M567" s="33" t="str">
        <f>HYPERLINK("mailto:pallavioptha@gmail.com","pallavioptha@gmail.com")</f>
        <v>pallavioptha@gmail.com</v>
      </c>
      <c r="N567" s="48"/>
      <c r="O567" s="48"/>
      <c r="P567" s="48"/>
      <c r="Q567" s="48"/>
      <c r="R567" s="48"/>
      <c r="S567" s="4"/>
      <c r="T567" s="4"/>
    </row>
    <row r="568" ht="30.0" customHeight="1">
      <c r="A568" s="13">
        <v>565.0</v>
      </c>
      <c r="B568" s="28" t="s">
        <v>2156</v>
      </c>
      <c r="C568" s="29" t="s">
        <v>3</v>
      </c>
      <c r="D568" s="31" t="s">
        <v>2125</v>
      </c>
      <c r="E568" s="30" t="s">
        <v>2157</v>
      </c>
      <c r="F568" s="30"/>
      <c r="G568" s="30" t="s">
        <v>2158</v>
      </c>
      <c r="H568" s="30" t="s">
        <v>34</v>
      </c>
      <c r="I568" s="15" t="s">
        <v>20</v>
      </c>
      <c r="J568" s="30"/>
      <c r="K568" s="32">
        <v>9.415910399E9</v>
      </c>
      <c r="L568" s="30"/>
      <c r="M568" s="33" t="str">
        <f>HYPERLINK("mailto:induvin2030@yahoo.co.in","induvin2030@yahoo.co.in")</f>
        <v>induvin2030@yahoo.co.in</v>
      </c>
      <c r="N568" s="48"/>
      <c r="O568" s="48"/>
      <c r="P568" s="48"/>
      <c r="Q568" s="48"/>
      <c r="R568" s="48"/>
      <c r="S568" s="4"/>
      <c r="T568" s="4"/>
    </row>
    <row r="569" ht="30.0" customHeight="1">
      <c r="A569" s="13">
        <v>566.0</v>
      </c>
      <c r="B569" s="28" t="s">
        <v>2159</v>
      </c>
      <c r="C569" s="29" t="s">
        <v>3</v>
      </c>
      <c r="D569" s="31" t="s">
        <v>1889</v>
      </c>
      <c r="E569" s="30" t="s">
        <v>1863</v>
      </c>
      <c r="F569" s="30"/>
      <c r="G569" s="30" t="s">
        <v>2160</v>
      </c>
      <c r="H569" s="30" t="s">
        <v>34</v>
      </c>
      <c r="I569" s="15" t="s">
        <v>20</v>
      </c>
      <c r="J569" s="30"/>
      <c r="K569" s="32">
        <v>9.532994796E9</v>
      </c>
      <c r="L569" s="30"/>
      <c r="M569" s="33" t="str">
        <f>HYPERLINK("mailto:anoop_m007@yahoo.co.in","anoop_m007@yahoo.co.in")</f>
        <v>anoop_m007@yahoo.co.in</v>
      </c>
      <c r="N569" s="48"/>
      <c r="O569" s="48"/>
      <c r="P569" s="48"/>
      <c r="Q569" s="48"/>
      <c r="R569" s="48"/>
      <c r="S569" s="4"/>
      <c r="T569" s="4"/>
    </row>
    <row r="570" ht="30.0" customHeight="1">
      <c r="A570" s="13">
        <v>567.0</v>
      </c>
      <c r="B570" s="28" t="s">
        <v>2161</v>
      </c>
      <c r="C570" s="29" t="s">
        <v>3</v>
      </c>
      <c r="D570" s="31" t="s">
        <v>2162</v>
      </c>
      <c r="E570" s="30" t="s">
        <v>2163</v>
      </c>
      <c r="F570" s="30"/>
      <c r="G570" s="30" t="s">
        <v>2164</v>
      </c>
      <c r="H570" s="30" t="s">
        <v>676</v>
      </c>
      <c r="I570" s="15" t="s">
        <v>20</v>
      </c>
      <c r="J570" s="30"/>
      <c r="K570" s="32">
        <v>9.412733055E9</v>
      </c>
      <c r="L570" s="30"/>
      <c r="M570" s="30"/>
      <c r="N570" s="48"/>
      <c r="O570" s="48"/>
      <c r="P570" s="48"/>
      <c r="Q570" s="48"/>
      <c r="R570" s="48"/>
      <c r="S570" s="4"/>
      <c r="T570" s="4"/>
    </row>
    <row r="571">
      <c r="A571" s="13">
        <v>568.0</v>
      </c>
      <c r="B571" s="28" t="s">
        <v>2165</v>
      </c>
      <c r="C571" s="29" t="s">
        <v>3</v>
      </c>
      <c r="D571" s="31" t="s">
        <v>2166</v>
      </c>
      <c r="E571" s="30" t="s">
        <v>2167</v>
      </c>
      <c r="F571" s="30"/>
      <c r="G571" s="30" t="s">
        <v>2168</v>
      </c>
      <c r="H571" s="30" t="s">
        <v>2169</v>
      </c>
      <c r="I571" s="15" t="s">
        <v>20</v>
      </c>
      <c r="J571" s="30"/>
      <c r="K571" s="32"/>
      <c r="L571" s="30"/>
      <c r="M571" s="30"/>
      <c r="N571" s="48"/>
      <c r="O571" s="48"/>
      <c r="P571" s="48"/>
      <c r="Q571" s="48"/>
      <c r="R571" s="48"/>
      <c r="S571" s="4"/>
      <c r="T571" s="4"/>
    </row>
    <row r="572" ht="30.0" customHeight="1">
      <c r="A572" s="13">
        <v>569.0</v>
      </c>
      <c r="B572" s="28" t="s">
        <v>2170</v>
      </c>
      <c r="C572" s="29" t="s">
        <v>3</v>
      </c>
      <c r="D572" s="31" t="s">
        <v>2171</v>
      </c>
      <c r="E572" s="30" t="s">
        <v>2172</v>
      </c>
      <c r="F572" s="30"/>
      <c r="G572" s="30" t="s">
        <v>2173</v>
      </c>
      <c r="H572" s="30" t="s">
        <v>56</v>
      </c>
      <c r="I572" s="15" t="s">
        <v>20</v>
      </c>
      <c r="J572" s="30"/>
      <c r="K572" s="32"/>
      <c r="L572" s="30"/>
      <c r="M572" s="30"/>
      <c r="N572" s="48"/>
      <c r="O572" s="48"/>
      <c r="P572" s="48"/>
      <c r="Q572" s="48"/>
      <c r="R572" s="48"/>
      <c r="S572" s="4"/>
      <c r="T572" s="4"/>
    </row>
    <row r="573" ht="45.0" customHeight="1">
      <c r="A573" s="13">
        <v>570.0</v>
      </c>
      <c r="B573" s="28" t="s">
        <v>2174</v>
      </c>
      <c r="C573" s="29" t="s">
        <v>3</v>
      </c>
      <c r="D573" s="31" t="s">
        <v>2175</v>
      </c>
      <c r="E573" s="30" t="s">
        <v>2176</v>
      </c>
      <c r="F573" s="30"/>
      <c r="G573" s="30" t="s">
        <v>2177</v>
      </c>
      <c r="H573" s="30" t="s">
        <v>201</v>
      </c>
      <c r="I573" s="15" t="s">
        <v>20</v>
      </c>
      <c r="J573" s="30"/>
      <c r="K573" s="32"/>
      <c r="L573" s="30"/>
      <c r="M573" s="30"/>
      <c r="N573" s="48"/>
      <c r="O573" s="48"/>
      <c r="P573" s="48"/>
      <c r="Q573" s="48"/>
      <c r="R573" s="48"/>
      <c r="S573" s="4"/>
      <c r="T573" s="4"/>
    </row>
    <row r="574" ht="30.0" customHeight="1">
      <c r="A574" s="13">
        <v>571.0</v>
      </c>
      <c r="B574" s="28" t="s">
        <v>2178</v>
      </c>
      <c r="C574" s="29" t="s">
        <v>3</v>
      </c>
      <c r="D574" s="31" t="s">
        <v>2171</v>
      </c>
      <c r="E574" s="30" t="s">
        <v>1522</v>
      </c>
      <c r="F574" s="30"/>
      <c r="G574" s="30" t="s">
        <v>2179</v>
      </c>
      <c r="H574" s="30" t="s">
        <v>45</v>
      </c>
      <c r="I574" s="15" t="s">
        <v>20</v>
      </c>
      <c r="J574" s="30">
        <v>226006.0</v>
      </c>
      <c r="K574" s="32"/>
      <c r="L574" s="30" t="s">
        <v>2180</v>
      </c>
      <c r="M574" s="33" t="str">
        <f>HYPERLINK("mailto:Rajiv_nath_es@yahoo.com","Rajiv_nath_es@yahoo.com ")</f>
        <v>Rajiv_nath_es@yahoo.com </v>
      </c>
      <c r="N574" s="48"/>
      <c r="O574" s="48"/>
      <c r="P574" s="48"/>
      <c r="Q574" s="48"/>
      <c r="R574" s="48"/>
      <c r="S574" s="4"/>
      <c r="T574" s="4"/>
    </row>
    <row r="575">
      <c r="A575" s="13">
        <v>572.0</v>
      </c>
      <c r="B575" s="34" t="s">
        <v>2181</v>
      </c>
      <c r="C575" s="35" t="s">
        <v>3</v>
      </c>
      <c r="D575" s="36" t="s">
        <v>2182</v>
      </c>
      <c r="E575" s="37" t="s">
        <v>2183</v>
      </c>
      <c r="F575" s="37"/>
      <c r="G575" s="37" t="s">
        <v>574</v>
      </c>
      <c r="H575" s="37" t="s">
        <v>2184</v>
      </c>
      <c r="I575" s="38" t="s">
        <v>518</v>
      </c>
      <c r="J575" s="37">
        <v>221105.0</v>
      </c>
      <c r="K575" s="39">
        <v>9.450181566E9</v>
      </c>
      <c r="L575" s="37"/>
      <c r="M575" s="37"/>
      <c r="N575" s="48"/>
      <c r="O575" s="48"/>
      <c r="P575" s="48"/>
      <c r="Q575" s="48"/>
      <c r="R575" s="48"/>
      <c r="S575" s="4"/>
      <c r="T575" s="4"/>
    </row>
    <row r="576" ht="30.0" customHeight="1">
      <c r="A576" s="13">
        <v>573.0</v>
      </c>
      <c r="B576" s="28" t="s">
        <v>2185</v>
      </c>
      <c r="C576" s="29" t="s">
        <v>3</v>
      </c>
      <c r="D576" s="31" t="s">
        <v>2171</v>
      </c>
      <c r="E576" s="30" t="s">
        <v>2186</v>
      </c>
      <c r="F576" s="30"/>
      <c r="G576" s="30" t="s">
        <v>2187</v>
      </c>
      <c r="H576" s="30" t="s">
        <v>847</v>
      </c>
      <c r="I576" s="15" t="s">
        <v>20</v>
      </c>
      <c r="J576" s="30"/>
      <c r="K576" s="32"/>
      <c r="L576" s="30"/>
      <c r="M576" s="30"/>
      <c r="N576" s="48"/>
      <c r="O576" s="48"/>
      <c r="P576" s="48"/>
      <c r="Q576" s="48"/>
      <c r="R576" s="48"/>
      <c r="S576" s="4"/>
      <c r="T576" s="4"/>
    </row>
    <row r="577" ht="30.0" customHeight="1">
      <c r="A577" s="13">
        <v>574.0</v>
      </c>
      <c r="B577" s="28" t="s">
        <v>2188</v>
      </c>
      <c r="C577" s="29" t="s">
        <v>3</v>
      </c>
      <c r="D577" s="31" t="s">
        <v>2182</v>
      </c>
      <c r="E577" s="30" t="s">
        <v>2189</v>
      </c>
      <c r="F577" s="30"/>
      <c r="G577" s="30" t="s">
        <v>2190</v>
      </c>
      <c r="H577" s="30" t="s">
        <v>201</v>
      </c>
      <c r="I577" s="15" t="s">
        <v>20</v>
      </c>
      <c r="J577" s="30"/>
      <c r="K577" s="32"/>
      <c r="L577" s="30"/>
      <c r="M577" s="30"/>
      <c r="N577" s="48"/>
      <c r="O577" s="48"/>
      <c r="P577" s="48"/>
      <c r="Q577" s="48"/>
      <c r="R577" s="48"/>
      <c r="S577" s="4"/>
      <c r="T577" s="4"/>
    </row>
    <row r="578" ht="30.0" customHeight="1">
      <c r="A578" s="13">
        <v>575.0</v>
      </c>
      <c r="B578" s="28" t="s">
        <v>2191</v>
      </c>
      <c r="C578" s="29" t="s">
        <v>3</v>
      </c>
      <c r="D578" s="31" t="s">
        <v>2192</v>
      </c>
      <c r="E578" s="30" t="s">
        <v>2193</v>
      </c>
      <c r="F578" s="30"/>
      <c r="G578" s="30" t="s">
        <v>2194</v>
      </c>
      <c r="H578" s="30" t="s">
        <v>34</v>
      </c>
      <c r="I578" s="15" t="s">
        <v>20</v>
      </c>
      <c r="J578" s="30"/>
      <c r="K578" s="32">
        <v>9.415022807E9</v>
      </c>
      <c r="L578" s="30"/>
      <c r="M578" s="33" t="str">
        <f>HYPERLINK("mailto:dh.arampalnagpal0@gmail.com","dh.arampalnagpal0@gmail.com")</f>
        <v>dh.arampalnagpal0@gmail.com</v>
      </c>
      <c r="N578" s="48"/>
      <c r="O578" s="48"/>
      <c r="P578" s="48"/>
      <c r="Q578" s="48"/>
      <c r="R578" s="48"/>
      <c r="S578" s="4"/>
      <c r="T578" s="4"/>
    </row>
    <row r="579" ht="30.0" customHeight="1">
      <c r="A579" s="13">
        <v>576.0</v>
      </c>
      <c r="B579" s="28" t="s">
        <v>2195</v>
      </c>
      <c r="C579" s="29" t="s">
        <v>3</v>
      </c>
      <c r="D579" s="31" t="s">
        <v>2175</v>
      </c>
      <c r="E579" s="30" t="s">
        <v>2196</v>
      </c>
      <c r="F579" s="30"/>
      <c r="G579" s="30" t="s">
        <v>2197</v>
      </c>
      <c r="H579" s="30" t="s">
        <v>1134</v>
      </c>
      <c r="I579" s="15" t="s">
        <v>20</v>
      </c>
      <c r="J579" s="30"/>
      <c r="K579" s="32" t="s">
        <v>2198</v>
      </c>
      <c r="L579" s="30"/>
      <c r="M579" s="30"/>
      <c r="N579" s="48"/>
      <c r="O579" s="48"/>
      <c r="P579" s="48"/>
      <c r="Q579" s="48"/>
      <c r="R579" s="48"/>
      <c r="S579" s="4"/>
      <c r="T579" s="4"/>
    </row>
    <row r="580" ht="30.0" customHeight="1">
      <c r="A580" s="13">
        <v>577.0</v>
      </c>
      <c r="B580" s="28" t="s">
        <v>2199</v>
      </c>
      <c r="C580" s="29" t="s">
        <v>3</v>
      </c>
      <c r="D580" s="31" t="s">
        <v>2200</v>
      </c>
      <c r="E580" s="30" t="s">
        <v>2201</v>
      </c>
      <c r="F580" s="30"/>
      <c r="G580" s="30" t="s">
        <v>2202</v>
      </c>
      <c r="H580" s="30" t="s">
        <v>201</v>
      </c>
      <c r="I580" s="15" t="s">
        <v>20</v>
      </c>
      <c r="J580" s="30">
        <v>221001.0</v>
      </c>
      <c r="K580" s="32"/>
      <c r="L580" s="30"/>
      <c r="M580" s="30"/>
      <c r="N580" s="48"/>
      <c r="O580" s="48"/>
      <c r="P580" s="48"/>
      <c r="Q580" s="48"/>
      <c r="R580" s="48"/>
      <c r="S580" s="4"/>
      <c r="T580" s="4"/>
    </row>
    <row r="581" ht="30.0" customHeight="1">
      <c r="A581" s="13">
        <v>578.0</v>
      </c>
      <c r="B581" s="34" t="s">
        <v>2203</v>
      </c>
      <c r="C581" s="35" t="s">
        <v>3</v>
      </c>
      <c r="D581" s="36" t="s">
        <v>2204</v>
      </c>
      <c r="E581" s="37" t="s">
        <v>265</v>
      </c>
      <c r="F581" s="37"/>
      <c r="G581" s="37" t="s">
        <v>2205</v>
      </c>
      <c r="H581" s="37" t="s">
        <v>1687</v>
      </c>
      <c r="I581" s="38" t="s">
        <v>290</v>
      </c>
      <c r="J581" s="37">
        <v>110091.0</v>
      </c>
      <c r="K581" s="32"/>
      <c r="L581" s="30"/>
      <c r="M581" s="30"/>
      <c r="N581" s="48"/>
      <c r="O581" s="48"/>
      <c r="P581" s="48"/>
      <c r="Q581" s="48"/>
      <c r="R581" s="48"/>
      <c r="S581" s="4"/>
      <c r="T581" s="4"/>
    </row>
    <row r="582" ht="30.0" customHeight="1">
      <c r="A582" s="13">
        <v>579.0</v>
      </c>
      <c r="B582" s="28" t="s">
        <v>2206</v>
      </c>
      <c r="C582" s="29" t="s">
        <v>3</v>
      </c>
      <c r="D582" s="31" t="s">
        <v>2207</v>
      </c>
      <c r="E582" s="30" t="s">
        <v>2208</v>
      </c>
      <c r="F582" s="30"/>
      <c r="G582" s="30" t="s">
        <v>2209</v>
      </c>
      <c r="H582" s="30" t="s">
        <v>2210</v>
      </c>
      <c r="I582" s="15" t="s">
        <v>20</v>
      </c>
      <c r="J582" s="30" t="s">
        <v>2211</v>
      </c>
      <c r="K582" s="32">
        <v>9.415351982E9</v>
      </c>
      <c r="L582" s="30"/>
      <c r="M582" s="30"/>
      <c r="N582" s="48"/>
      <c r="O582" s="48"/>
      <c r="P582" s="48"/>
      <c r="Q582" s="48"/>
      <c r="R582" s="48"/>
      <c r="S582" s="4"/>
      <c r="T582" s="4"/>
    </row>
    <row r="583" ht="30.0" customHeight="1">
      <c r="A583" s="13">
        <v>580.0</v>
      </c>
      <c r="B583" s="28" t="s">
        <v>2212</v>
      </c>
      <c r="C583" s="29" t="s">
        <v>3</v>
      </c>
      <c r="D583" s="31" t="s">
        <v>2213</v>
      </c>
      <c r="E583" s="30" t="s">
        <v>2214</v>
      </c>
      <c r="F583" s="30"/>
      <c r="G583" s="30" t="s">
        <v>2215</v>
      </c>
      <c r="H583" s="30" t="s">
        <v>226</v>
      </c>
      <c r="I583" s="15" t="s">
        <v>20</v>
      </c>
      <c r="J583" s="30"/>
      <c r="K583" s="32">
        <v>9.415351982E9</v>
      </c>
      <c r="L583" s="30"/>
      <c r="M583" s="30"/>
      <c r="N583" s="48"/>
      <c r="O583" s="48"/>
      <c r="P583" s="48"/>
      <c r="Q583" s="48"/>
      <c r="R583" s="48"/>
      <c r="S583" s="4"/>
      <c r="T583" s="4"/>
    </row>
    <row r="584" ht="45.0" customHeight="1">
      <c r="A584" s="13">
        <v>581.0</v>
      </c>
      <c r="B584" s="28" t="s">
        <v>2216</v>
      </c>
      <c r="C584" s="29" t="s">
        <v>3</v>
      </c>
      <c r="D584" s="31" t="s">
        <v>2171</v>
      </c>
      <c r="E584" s="30" t="s">
        <v>2217</v>
      </c>
      <c r="F584" s="30"/>
      <c r="G584" s="30" t="s">
        <v>2218</v>
      </c>
      <c r="H584" s="30" t="s">
        <v>201</v>
      </c>
      <c r="I584" s="15" t="s">
        <v>20</v>
      </c>
      <c r="J584" s="30">
        <v>221001.0</v>
      </c>
      <c r="K584" s="32">
        <v>9.415203571E9</v>
      </c>
      <c r="L584" s="30"/>
      <c r="M584" s="30"/>
      <c r="N584" s="48"/>
      <c r="O584" s="48"/>
      <c r="P584" s="48"/>
      <c r="Q584" s="48"/>
      <c r="R584" s="48"/>
      <c r="S584" s="4"/>
      <c r="T584" s="4"/>
    </row>
    <row r="585" ht="60.0" customHeight="1">
      <c r="A585" s="13">
        <v>582.0</v>
      </c>
      <c r="B585" s="28" t="s">
        <v>2219</v>
      </c>
      <c r="C585" s="29" t="s">
        <v>3</v>
      </c>
      <c r="D585" s="31" t="s">
        <v>2220</v>
      </c>
      <c r="E585" s="30" t="s">
        <v>1461</v>
      </c>
      <c r="F585" s="30"/>
      <c r="G585" s="30" t="s">
        <v>2221</v>
      </c>
      <c r="H585" s="30" t="s">
        <v>100</v>
      </c>
      <c r="I585" s="15" t="s">
        <v>20</v>
      </c>
      <c r="J585" s="30" t="s">
        <v>1193</v>
      </c>
      <c r="K585" s="32">
        <v>9.412272009E9</v>
      </c>
      <c r="L585" s="30"/>
      <c r="M585" s="30"/>
      <c r="N585" s="48"/>
      <c r="O585" s="48"/>
      <c r="P585" s="48"/>
      <c r="Q585" s="48"/>
      <c r="R585" s="48"/>
      <c r="S585" s="4"/>
      <c r="T585" s="4"/>
    </row>
    <row r="586" ht="30.0" customHeight="1">
      <c r="A586" s="13">
        <v>583.0</v>
      </c>
      <c r="B586" s="28" t="s">
        <v>2222</v>
      </c>
      <c r="C586" s="29" t="s">
        <v>3</v>
      </c>
      <c r="D586" s="31" t="s">
        <v>2223</v>
      </c>
      <c r="E586" s="30" t="s">
        <v>1461</v>
      </c>
      <c r="F586" s="30"/>
      <c r="G586" s="30" t="s">
        <v>2224</v>
      </c>
      <c r="H586" s="30" t="s">
        <v>154</v>
      </c>
      <c r="I586" s="15" t="s">
        <v>20</v>
      </c>
      <c r="J586" s="30">
        <v>250001.0</v>
      </c>
      <c r="K586" s="32">
        <v>9.837474243E9</v>
      </c>
      <c r="L586" s="30"/>
      <c r="M586" s="30"/>
      <c r="N586" s="48"/>
      <c r="O586" s="48"/>
      <c r="P586" s="48"/>
      <c r="Q586" s="48"/>
      <c r="R586" s="48"/>
      <c r="S586" s="4"/>
      <c r="T586" s="4"/>
    </row>
    <row r="587" ht="30.0" customHeight="1">
      <c r="A587" s="13">
        <v>584.0</v>
      </c>
      <c r="B587" s="28" t="s">
        <v>2225</v>
      </c>
      <c r="C587" s="29" t="s">
        <v>3</v>
      </c>
      <c r="D587" s="31" t="s">
        <v>814</v>
      </c>
      <c r="E587" s="30" t="s">
        <v>1461</v>
      </c>
      <c r="F587" s="30"/>
      <c r="G587" s="30" t="s">
        <v>2226</v>
      </c>
      <c r="H587" s="30" t="s">
        <v>34</v>
      </c>
      <c r="I587" s="15" t="s">
        <v>20</v>
      </c>
      <c r="J587" s="30">
        <v>226001.0</v>
      </c>
      <c r="K587" s="32">
        <v>9.83903002E9</v>
      </c>
      <c r="L587" s="30"/>
      <c r="M587" s="30"/>
      <c r="N587" s="48"/>
      <c r="O587" s="48"/>
      <c r="P587" s="48"/>
      <c r="Q587" s="48"/>
      <c r="R587" s="48"/>
      <c r="S587" s="4"/>
      <c r="T587" s="4"/>
    </row>
    <row r="588" ht="30.0" customHeight="1">
      <c r="A588" s="13">
        <v>585.0</v>
      </c>
      <c r="B588" s="28" t="s">
        <v>2227</v>
      </c>
      <c r="C588" s="29" t="s">
        <v>3</v>
      </c>
      <c r="D588" s="31" t="s">
        <v>2228</v>
      </c>
      <c r="E588" s="30" t="s">
        <v>2229</v>
      </c>
      <c r="F588" s="30"/>
      <c r="G588" s="30" t="s">
        <v>2230</v>
      </c>
      <c r="H588" s="30" t="s">
        <v>45</v>
      </c>
      <c r="I588" s="15" t="s">
        <v>20</v>
      </c>
      <c r="J588" s="30">
        <v>226016.0</v>
      </c>
      <c r="K588" s="32"/>
      <c r="L588" s="30"/>
      <c r="M588" s="30"/>
      <c r="N588" s="48"/>
      <c r="O588" s="48"/>
      <c r="P588" s="48"/>
      <c r="Q588" s="48"/>
      <c r="R588" s="48"/>
      <c r="S588" s="4"/>
      <c r="T588" s="4"/>
    </row>
    <row r="589" ht="30.0" customHeight="1">
      <c r="A589" s="13">
        <v>586.0</v>
      </c>
      <c r="B589" s="28" t="s">
        <v>2231</v>
      </c>
      <c r="C589" s="29" t="s">
        <v>3</v>
      </c>
      <c r="D589" s="31" t="s">
        <v>2232</v>
      </c>
      <c r="E589" s="30" t="s">
        <v>279</v>
      </c>
      <c r="F589" s="30"/>
      <c r="G589" s="30" t="s">
        <v>2233</v>
      </c>
      <c r="H589" s="30" t="s">
        <v>201</v>
      </c>
      <c r="I589" s="15" t="s">
        <v>20</v>
      </c>
      <c r="J589" s="30">
        <v>221005.0</v>
      </c>
      <c r="K589" s="32">
        <v>9.415452307E9</v>
      </c>
      <c r="L589" s="30"/>
      <c r="M589" s="30"/>
      <c r="N589" s="48"/>
      <c r="O589" s="48"/>
      <c r="P589" s="48"/>
      <c r="Q589" s="48"/>
      <c r="R589" s="48"/>
      <c r="S589" s="4"/>
      <c r="T589" s="4"/>
    </row>
    <row r="590">
      <c r="A590" s="13">
        <v>587.0</v>
      </c>
      <c r="B590" s="28" t="s">
        <v>2234</v>
      </c>
      <c r="C590" s="29" t="s">
        <v>3</v>
      </c>
      <c r="D590" s="31" t="s">
        <v>2235</v>
      </c>
      <c r="E590" s="30" t="s">
        <v>2236</v>
      </c>
      <c r="F590" s="30"/>
      <c r="G590" s="30" t="s">
        <v>2237</v>
      </c>
      <c r="H590" s="30" t="s">
        <v>2238</v>
      </c>
      <c r="I590" s="15" t="s">
        <v>20</v>
      </c>
      <c r="J590" s="30">
        <v>282010.0</v>
      </c>
      <c r="K590" s="32">
        <v>9.319166055E9</v>
      </c>
      <c r="L590" s="30"/>
      <c r="M590" s="33" t="str">
        <f>HYPERLINK("mailto:tirupatinath79@gmail.com","tirupatinath79@gmail.com")</f>
        <v>tirupatinath79@gmail.com</v>
      </c>
      <c r="N590" s="48"/>
      <c r="O590" s="48"/>
      <c r="P590" s="48"/>
      <c r="Q590" s="48"/>
      <c r="R590" s="48"/>
      <c r="S590" s="4"/>
      <c r="T590" s="4"/>
    </row>
    <row r="591" ht="30.0" customHeight="1">
      <c r="A591" s="13">
        <v>588.0</v>
      </c>
      <c r="B591" s="28" t="s">
        <v>2239</v>
      </c>
      <c r="C591" s="29" t="s">
        <v>3</v>
      </c>
      <c r="D591" s="31" t="s">
        <v>2240</v>
      </c>
      <c r="E591" s="30" t="s">
        <v>148</v>
      </c>
      <c r="F591" s="30"/>
      <c r="G591" s="30" t="s">
        <v>2241</v>
      </c>
      <c r="H591" s="30" t="s">
        <v>201</v>
      </c>
      <c r="I591" s="15" t="s">
        <v>20</v>
      </c>
      <c r="J591" s="30"/>
      <c r="K591" s="32" t="s">
        <v>2242</v>
      </c>
      <c r="L591" s="30"/>
      <c r="M591" s="30"/>
      <c r="N591" s="48"/>
      <c r="O591" s="48"/>
      <c r="P591" s="48"/>
      <c r="Q591" s="48"/>
      <c r="R591" s="48"/>
      <c r="S591" s="4"/>
      <c r="T591" s="4"/>
    </row>
    <row r="592">
      <c r="A592" s="13">
        <v>589.0</v>
      </c>
      <c r="B592" s="28" t="s">
        <v>2243</v>
      </c>
      <c r="C592" s="29" t="s">
        <v>3</v>
      </c>
      <c r="D592" s="31" t="s">
        <v>2244</v>
      </c>
      <c r="E592" s="30" t="s">
        <v>2245</v>
      </c>
      <c r="F592" s="30"/>
      <c r="G592" s="30" t="s">
        <v>2246</v>
      </c>
      <c r="H592" s="30" t="s">
        <v>2247</v>
      </c>
      <c r="I592" s="15" t="s">
        <v>1722</v>
      </c>
      <c r="J592" s="30"/>
      <c r="K592" s="32"/>
      <c r="L592" s="30"/>
      <c r="M592" s="30"/>
      <c r="N592" s="48"/>
      <c r="O592" s="48"/>
      <c r="P592" s="48"/>
      <c r="Q592" s="48"/>
      <c r="R592" s="48"/>
      <c r="S592" s="4"/>
      <c r="T592" s="4"/>
    </row>
    <row r="593">
      <c r="A593" s="13">
        <v>590.0</v>
      </c>
      <c r="B593" s="28" t="s">
        <v>2248</v>
      </c>
      <c r="C593" s="29" t="s">
        <v>3</v>
      </c>
      <c r="D593" s="31" t="s">
        <v>2240</v>
      </c>
      <c r="E593" s="30" t="s">
        <v>961</v>
      </c>
      <c r="F593" s="30"/>
      <c r="G593" s="30" t="s">
        <v>2249</v>
      </c>
      <c r="H593" s="30" t="s">
        <v>76</v>
      </c>
      <c r="I593" s="15" t="s">
        <v>20</v>
      </c>
      <c r="J593" s="30"/>
      <c r="K593" s="32"/>
      <c r="L593" s="30"/>
      <c r="M593" s="30"/>
      <c r="N593" s="48"/>
      <c r="O593" s="48"/>
      <c r="P593" s="48"/>
      <c r="Q593" s="48"/>
      <c r="R593" s="48"/>
      <c r="S593" s="4"/>
      <c r="T593" s="4"/>
    </row>
    <row r="594" ht="45.0" customHeight="1">
      <c r="A594" s="13">
        <v>591.0</v>
      </c>
      <c r="B594" s="28" t="s">
        <v>2250</v>
      </c>
      <c r="C594" s="29" t="s">
        <v>3</v>
      </c>
      <c r="D594" s="31" t="s">
        <v>2251</v>
      </c>
      <c r="E594" s="30" t="s">
        <v>2252</v>
      </c>
      <c r="F594" s="30"/>
      <c r="G594" s="30" t="s">
        <v>2253</v>
      </c>
      <c r="H594" s="30" t="s">
        <v>2254</v>
      </c>
      <c r="I594" s="15" t="s">
        <v>1497</v>
      </c>
      <c r="J594" s="30"/>
      <c r="K594" s="32">
        <v>7.895263763E9</v>
      </c>
      <c r="L594" s="30"/>
      <c r="M594" s="30"/>
      <c r="N594" s="48"/>
      <c r="O594" s="48"/>
      <c r="P594" s="48"/>
      <c r="Q594" s="48"/>
      <c r="R594" s="48"/>
      <c r="S594" s="4"/>
      <c r="T594" s="4"/>
    </row>
    <row r="595" ht="30.0" customHeight="1">
      <c r="A595" s="13">
        <v>592.0</v>
      </c>
      <c r="B595" s="28" t="s">
        <v>2255</v>
      </c>
      <c r="C595" s="29" t="s">
        <v>3</v>
      </c>
      <c r="D595" s="31" t="s">
        <v>2256</v>
      </c>
      <c r="E595" s="30" t="s">
        <v>2257</v>
      </c>
      <c r="F595" s="30"/>
      <c r="G595" s="30" t="s">
        <v>2258</v>
      </c>
      <c r="H595" s="30" t="s">
        <v>2259</v>
      </c>
      <c r="I595" s="15" t="s">
        <v>20</v>
      </c>
      <c r="J595" s="30"/>
      <c r="K595" s="32">
        <v>9.451572072E9</v>
      </c>
      <c r="L595" s="30"/>
      <c r="M595" s="30"/>
      <c r="N595" s="48"/>
      <c r="O595" s="48"/>
      <c r="P595" s="48"/>
      <c r="Q595" s="48"/>
      <c r="R595" s="48"/>
      <c r="S595" s="4"/>
      <c r="T595" s="4"/>
    </row>
    <row r="596" ht="30.0" customHeight="1">
      <c r="A596" s="13">
        <v>593.0</v>
      </c>
      <c r="B596" s="28" t="s">
        <v>2260</v>
      </c>
      <c r="C596" s="29" t="s">
        <v>3</v>
      </c>
      <c r="D596" s="31" t="s">
        <v>2256</v>
      </c>
      <c r="E596" s="30" t="s">
        <v>2261</v>
      </c>
      <c r="F596" s="30"/>
      <c r="G596" s="30" t="s">
        <v>2262</v>
      </c>
      <c r="H596" s="30" t="s">
        <v>322</v>
      </c>
      <c r="I596" s="15" t="s">
        <v>20</v>
      </c>
      <c r="J596" s="30" t="s">
        <v>2263</v>
      </c>
      <c r="K596" s="32">
        <v>9.412254316E9</v>
      </c>
      <c r="L596" s="30">
        <v>2530619.0</v>
      </c>
      <c r="M596" s="33" t="str">
        <f>HYPERLINK("mailto:drdjpandey@gmail.com","drdjpandey@gmail.com")</f>
        <v>drdjpandey@gmail.com</v>
      </c>
      <c r="N596" s="48"/>
      <c r="O596" s="48"/>
      <c r="P596" s="48"/>
      <c r="Q596" s="48"/>
      <c r="R596" s="48"/>
      <c r="S596" s="4"/>
      <c r="T596" s="4"/>
    </row>
    <row r="597">
      <c r="A597" s="13">
        <v>594.0</v>
      </c>
      <c r="B597" s="34" t="s">
        <v>2264</v>
      </c>
      <c r="C597" s="35" t="s">
        <v>3</v>
      </c>
      <c r="D597" s="36" t="s">
        <v>2265</v>
      </c>
      <c r="E597" s="37" t="s">
        <v>2266</v>
      </c>
      <c r="F597" s="37"/>
      <c r="G597" s="37" t="s">
        <v>2267</v>
      </c>
      <c r="H597" s="37" t="s">
        <v>201</v>
      </c>
      <c r="I597" s="38" t="s">
        <v>20</v>
      </c>
      <c r="J597" s="37"/>
      <c r="K597" s="39"/>
      <c r="L597" s="30"/>
      <c r="M597" s="30"/>
      <c r="N597" s="48"/>
      <c r="O597" s="48"/>
      <c r="P597" s="48"/>
      <c r="Q597" s="48"/>
      <c r="R597" s="48"/>
      <c r="S597" s="4"/>
      <c r="T597" s="4"/>
    </row>
    <row r="598">
      <c r="A598" s="13">
        <v>595.0</v>
      </c>
      <c r="B598" s="28" t="s">
        <v>2268</v>
      </c>
      <c r="C598" s="29" t="s">
        <v>3</v>
      </c>
      <c r="D598" s="31" t="s">
        <v>2269</v>
      </c>
      <c r="E598" s="30" t="s">
        <v>2270</v>
      </c>
      <c r="F598" s="30"/>
      <c r="G598" s="30" t="s">
        <v>2271</v>
      </c>
      <c r="H598" s="30" t="s">
        <v>129</v>
      </c>
      <c r="I598" s="15" t="s">
        <v>20</v>
      </c>
      <c r="J598" s="30"/>
      <c r="K598" s="32"/>
      <c r="L598" s="30"/>
      <c r="M598" s="30"/>
      <c r="N598" s="48"/>
      <c r="O598" s="48"/>
      <c r="P598" s="48"/>
      <c r="Q598" s="48"/>
      <c r="R598" s="48"/>
      <c r="S598" s="4"/>
      <c r="T598" s="4"/>
    </row>
    <row r="599" ht="60.0" customHeight="1">
      <c r="A599" s="13">
        <v>596.0</v>
      </c>
      <c r="B599" s="28" t="s">
        <v>2272</v>
      </c>
      <c r="C599" s="29" t="s">
        <v>3</v>
      </c>
      <c r="D599" s="31" t="s">
        <v>2273</v>
      </c>
      <c r="E599" s="30" t="s">
        <v>2274</v>
      </c>
      <c r="F599" s="30"/>
      <c r="G599" s="30" t="s">
        <v>2275</v>
      </c>
      <c r="H599" s="30" t="s">
        <v>45</v>
      </c>
      <c r="I599" s="15" t="s">
        <v>20</v>
      </c>
      <c r="J599" s="30"/>
      <c r="K599" s="32"/>
      <c r="L599" s="30"/>
      <c r="M599" s="30"/>
      <c r="N599" s="48"/>
      <c r="O599" s="48"/>
      <c r="P599" s="48"/>
      <c r="Q599" s="48"/>
      <c r="R599" s="48"/>
      <c r="S599" s="4"/>
      <c r="T599" s="4"/>
    </row>
    <row r="600" ht="30.0" customHeight="1">
      <c r="A600" s="13">
        <v>597.0</v>
      </c>
      <c r="B600" s="28" t="s">
        <v>2276</v>
      </c>
      <c r="C600" s="29" t="s">
        <v>3</v>
      </c>
      <c r="D600" s="31" t="s">
        <v>2078</v>
      </c>
      <c r="E600" s="30" t="s">
        <v>32</v>
      </c>
      <c r="F600" s="30"/>
      <c r="G600" s="30" t="s">
        <v>2277</v>
      </c>
      <c r="H600" s="30" t="s">
        <v>607</v>
      </c>
      <c r="I600" s="15" t="s">
        <v>20</v>
      </c>
      <c r="J600" s="30">
        <v>244001.0</v>
      </c>
      <c r="K600" s="32"/>
      <c r="L600" s="30"/>
      <c r="M600" s="30"/>
      <c r="N600" s="48"/>
      <c r="O600" s="48"/>
      <c r="P600" s="48"/>
      <c r="Q600" s="48"/>
      <c r="R600" s="48"/>
      <c r="S600" s="4"/>
      <c r="T600" s="4"/>
    </row>
    <row r="601" ht="30.0" customHeight="1">
      <c r="A601" s="13">
        <v>598.0</v>
      </c>
      <c r="B601" s="28" t="s">
        <v>2278</v>
      </c>
      <c r="C601" s="29" t="s">
        <v>3</v>
      </c>
      <c r="D601" s="31" t="s">
        <v>2279</v>
      </c>
      <c r="E601" s="30" t="s">
        <v>2280</v>
      </c>
      <c r="F601" s="30"/>
      <c r="G601" s="30" t="s">
        <v>2281</v>
      </c>
      <c r="H601" s="30" t="s">
        <v>1223</v>
      </c>
      <c r="I601" s="15" t="s">
        <v>518</v>
      </c>
      <c r="J601" s="30"/>
      <c r="K601" s="32"/>
      <c r="L601" s="30"/>
      <c r="M601" s="30"/>
      <c r="N601" s="48"/>
      <c r="O601" s="48"/>
      <c r="P601" s="48"/>
      <c r="Q601" s="48"/>
      <c r="R601" s="48"/>
      <c r="S601" s="4"/>
      <c r="T601" s="4"/>
    </row>
    <row r="602" ht="30.0" customHeight="1">
      <c r="A602" s="13">
        <v>599.0</v>
      </c>
      <c r="B602" s="34" t="s">
        <v>2282</v>
      </c>
      <c r="C602" s="35" t="s">
        <v>3</v>
      </c>
      <c r="D602" s="36" t="s">
        <v>2256</v>
      </c>
      <c r="E602" s="37" t="s">
        <v>950</v>
      </c>
      <c r="F602" s="37"/>
      <c r="G602" s="37" t="s">
        <v>2283</v>
      </c>
      <c r="H602" s="37" t="s">
        <v>76</v>
      </c>
      <c r="I602" s="38" t="s">
        <v>20</v>
      </c>
      <c r="J602" s="37"/>
      <c r="K602" s="32"/>
      <c r="L602" s="30"/>
      <c r="M602" s="30"/>
      <c r="N602" s="48"/>
      <c r="O602" s="48"/>
      <c r="P602" s="48"/>
      <c r="Q602" s="48"/>
      <c r="R602" s="48"/>
      <c r="S602" s="4"/>
      <c r="T602" s="4"/>
    </row>
    <row r="603" ht="30.0" customHeight="1">
      <c r="A603" s="13">
        <v>600.0</v>
      </c>
      <c r="B603" s="28" t="s">
        <v>2284</v>
      </c>
      <c r="C603" s="29" t="s">
        <v>3</v>
      </c>
      <c r="D603" s="31" t="s">
        <v>2256</v>
      </c>
      <c r="E603" s="30" t="s">
        <v>974</v>
      </c>
      <c r="F603" s="30"/>
      <c r="G603" s="30" t="s">
        <v>2285</v>
      </c>
      <c r="H603" s="30" t="s">
        <v>302</v>
      </c>
      <c r="I603" s="15" t="s">
        <v>20</v>
      </c>
      <c r="J603" s="30"/>
      <c r="K603" s="32">
        <v>9.891099296E9</v>
      </c>
      <c r="L603" s="30"/>
      <c r="M603" s="30"/>
      <c r="N603" s="48"/>
      <c r="O603" s="48"/>
      <c r="P603" s="48"/>
      <c r="Q603" s="48"/>
      <c r="R603" s="48"/>
      <c r="S603" s="4"/>
      <c r="T603" s="4"/>
    </row>
    <row r="604">
      <c r="A604" s="13">
        <v>601.0</v>
      </c>
      <c r="B604" s="34" t="s">
        <v>2286</v>
      </c>
      <c r="C604" s="35" t="s">
        <v>3</v>
      </c>
      <c r="D604" s="36" t="s">
        <v>2287</v>
      </c>
      <c r="E604" s="37" t="s">
        <v>2288</v>
      </c>
      <c r="F604" s="37"/>
      <c r="G604" s="37" t="s">
        <v>2289</v>
      </c>
      <c r="H604" s="37" t="s">
        <v>2290</v>
      </c>
      <c r="I604" s="38" t="s">
        <v>518</v>
      </c>
      <c r="J604" s="37"/>
      <c r="K604" s="39"/>
      <c r="L604" s="37"/>
      <c r="M604" s="30"/>
      <c r="N604" s="48"/>
      <c r="O604" s="48"/>
      <c r="P604" s="48"/>
      <c r="Q604" s="48"/>
      <c r="R604" s="48"/>
      <c r="S604" s="4"/>
      <c r="T604" s="4"/>
    </row>
    <row r="605" ht="30.0" customHeight="1">
      <c r="A605" s="13">
        <v>602.0</v>
      </c>
      <c r="B605" s="28" t="s">
        <v>2291</v>
      </c>
      <c r="C605" s="29" t="s">
        <v>3</v>
      </c>
      <c r="D605" s="31" t="s">
        <v>1105</v>
      </c>
      <c r="E605" s="30" t="s">
        <v>2292</v>
      </c>
      <c r="F605" s="30"/>
      <c r="G605" s="30" t="s">
        <v>2293</v>
      </c>
      <c r="H605" s="30" t="s">
        <v>302</v>
      </c>
      <c r="I605" s="15" t="s">
        <v>20</v>
      </c>
      <c r="J605" s="30">
        <v>245101.0</v>
      </c>
      <c r="K605" s="32"/>
      <c r="L605" s="30"/>
      <c r="M605" s="30"/>
      <c r="N605" s="48"/>
      <c r="O605" s="48"/>
      <c r="P605" s="48"/>
      <c r="Q605" s="48"/>
      <c r="R605" s="48"/>
      <c r="S605" s="4"/>
      <c r="T605" s="4"/>
    </row>
    <row r="606" ht="30.0" customHeight="1">
      <c r="A606" s="13">
        <v>603.0</v>
      </c>
      <c r="B606" s="28" t="s">
        <v>2294</v>
      </c>
      <c r="C606" s="29" t="s">
        <v>3</v>
      </c>
      <c r="D606" s="31" t="s">
        <v>2295</v>
      </c>
      <c r="E606" s="30" t="s">
        <v>2296</v>
      </c>
      <c r="F606" s="30"/>
      <c r="G606" s="30" t="s">
        <v>2297</v>
      </c>
      <c r="H606" s="30" t="s">
        <v>723</v>
      </c>
      <c r="I606" s="15" t="s">
        <v>135</v>
      </c>
      <c r="J606" s="30"/>
      <c r="K606" s="32"/>
      <c r="L606" s="30"/>
      <c r="M606" s="30"/>
      <c r="N606" s="48"/>
      <c r="O606" s="48"/>
      <c r="P606" s="48"/>
      <c r="Q606" s="48"/>
      <c r="R606" s="48"/>
      <c r="S606" s="4"/>
      <c r="T606" s="4"/>
    </row>
    <row r="607">
      <c r="A607" s="13">
        <v>604.0</v>
      </c>
      <c r="B607" s="44" t="s">
        <v>2298</v>
      </c>
      <c r="C607" s="45" t="s">
        <v>3</v>
      </c>
      <c r="D607" s="46" t="s">
        <v>2299</v>
      </c>
      <c r="E607" s="42" t="s">
        <v>752</v>
      </c>
      <c r="F607" s="42" t="s">
        <v>555</v>
      </c>
      <c r="G607" s="42" t="s">
        <v>2300</v>
      </c>
      <c r="H607" s="42" t="s">
        <v>1093</v>
      </c>
      <c r="I607" s="47" t="s">
        <v>20</v>
      </c>
      <c r="J607" s="37"/>
      <c r="K607" s="39"/>
      <c r="L607" s="30"/>
      <c r="M607" s="30"/>
      <c r="N607" s="48"/>
      <c r="O607" s="48"/>
      <c r="P607" s="48"/>
      <c r="Q607" s="48"/>
      <c r="R607" s="48"/>
      <c r="S607" s="4"/>
      <c r="T607" s="4"/>
    </row>
    <row r="608" ht="30.0" customHeight="1">
      <c r="A608" s="13">
        <v>605.0</v>
      </c>
      <c r="B608" s="28" t="s">
        <v>2301</v>
      </c>
      <c r="C608" s="29" t="s">
        <v>3</v>
      </c>
      <c r="D608" s="31" t="s">
        <v>2256</v>
      </c>
      <c r="E608" s="30" t="s">
        <v>32</v>
      </c>
      <c r="F608" s="30"/>
      <c r="G608" s="30" t="s">
        <v>2302</v>
      </c>
      <c r="H608" s="30" t="s">
        <v>2303</v>
      </c>
      <c r="I608" s="15" t="s">
        <v>20</v>
      </c>
      <c r="J608" s="30"/>
      <c r="K608" s="32"/>
      <c r="L608" s="30"/>
      <c r="M608" s="30"/>
      <c r="N608" s="48"/>
      <c r="O608" s="48"/>
      <c r="P608" s="48"/>
      <c r="Q608" s="48"/>
      <c r="R608" s="48"/>
      <c r="S608" s="4"/>
      <c r="T608" s="4"/>
    </row>
    <row r="609">
      <c r="A609" s="13">
        <v>606.0</v>
      </c>
      <c r="B609" s="28" t="s">
        <v>2304</v>
      </c>
      <c r="C609" s="29" t="s">
        <v>3</v>
      </c>
      <c r="D609" s="31" t="s">
        <v>2305</v>
      </c>
      <c r="E609" s="30" t="s">
        <v>253</v>
      </c>
      <c r="F609" s="30"/>
      <c r="G609" s="30" t="s">
        <v>2306</v>
      </c>
      <c r="H609" s="30" t="s">
        <v>100</v>
      </c>
      <c r="I609" s="15" t="s">
        <v>20</v>
      </c>
      <c r="J609" s="30"/>
      <c r="K609" s="32"/>
      <c r="L609" s="30"/>
      <c r="M609" s="30"/>
      <c r="N609" s="48"/>
      <c r="O609" s="48"/>
      <c r="P609" s="48"/>
      <c r="Q609" s="48"/>
      <c r="R609" s="48"/>
      <c r="S609" s="4"/>
      <c r="T609" s="4"/>
    </row>
    <row r="610" ht="30.0" customHeight="1">
      <c r="A610" s="13">
        <v>607.0</v>
      </c>
      <c r="B610" s="28" t="s">
        <v>2307</v>
      </c>
      <c r="C610" s="29" t="s">
        <v>3</v>
      </c>
      <c r="D610" s="31" t="s">
        <v>2308</v>
      </c>
      <c r="E610" s="30" t="s">
        <v>2309</v>
      </c>
      <c r="F610" s="30"/>
      <c r="G610" s="30" t="s">
        <v>2310</v>
      </c>
      <c r="H610" s="30" t="s">
        <v>2311</v>
      </c>
      <c r="I610" s="15" t="s">
        <v>243</v>
      </c>
      <c r="J610" s="30">
        <v>834004.0</v>
      </c>
      <c r="K610" s="32">
        <v>9.431100739E9</v>
      </c>
      <c r="L610" s="30"/>
      <c r="M610" s="30"/>
      <c r="N610" s="48"/>
      <c r="O610" s="48"/>
      <c r="P610" s="48"/>
      <c r="Q610" s="48"/>
      <c r="R610" s="48"/>
      <c r="S610" s="4"/>
      <c r="T610" s="4"/>
    </row>
    <row r="611" ht="45.0" customHeight="1">
      <c r="A611" s="13">
        <v>608.0</v>
      </c>
      <c r="B611" s="28" t="s">
        <v>2312</v>
      </c>
      <c r="C611" s="29" t="s">
        <v>3</v>
      </c>
      <c r="D611" s="31" t="s">
        <v>2313</v>
      </c>
      <c r="E611" s="30" t="s">
        <v>1393</v>
      </c>
      <c r="F611" s="30"/>
      <c r="G611" s="30" t="s">
        <v>2314</v>
      </c>
      <c r="H611" s="30" t="s">
        <v>2315</v>
      </c>
      <c r="I611" s="15" t="s">
        <v>20</v>
      </c>
      <c r="J611" s="30">
        <v>209625.0</v>
      </c>
      <c r="K611" s="32"/>
      <c r="L611" s="30">
        <v>222475.0</v>
      </c>
      <c r="M611" s="30"/>
      <c r="N611" s="48"/>
      <c r="O611" s="48"/>
      <c r="P611" s="48"/>
      <c r="Q611" s="48"/>
      <c r="R611" s="48"/>
      <c r="S611" s="4"/>
      <c r="T611" s="4"/>
    </row>
    <row r="612" ht="30.0" customHeight="1">
      <c r="A612" s="13">
        <v>609.0</v>
      </c>
      <c r="B612" s="28" t="s">
        <v>2316</v>
      </c>
      <c r="C612" s="29" t="s">
        <v>3</v>
      </c>
      <c r="D612" s="31" t="s">
        <v>2078</v>
      </c>
      <c r="E612" s="30" t="s">
        <v>515</v>
      </c>
      <c r="F612" s="30"/>
      <c r="G612" s="30" t="s">
        <v>2317</v>
      </c>
      <c r="H612" s="30" t="s">
        <v>39</v>
      </c>
      <c r="I612" s="15" t="s">
        <v>20</v>
      </c>
      <c r="J612" s="30"/>
      <c r="K612" s="32">
        <v>9.839107836E9</v>
      </c>
      <c r="L612" s="30"/>
      <c r="M612" s="30"/>
      <c r="N612" s="48"/>
      <c r="O612" s="48"/>
      <c r="P612" s="48"/>
      <c r="Q612" s="48"/>
      <c r="R612" s="48"/>
      <c r="S612" s="4"/>
      <c r="T612" s="4"/>
    </row>
    <row r="613" ht="30.0" customHeight="1">
      <c r="A613" s="13">
        <v>610.0</v>
      </c>
      <c r="B613" s="28" t="s">
        <v>2318</v>
      </c>
      <c r="C613" s="29" t="s">
        <v>3</v>
      </c>
      <c r="D613" s="31" t="s">
        <v>2319</v>
      </c>
      <c r="E613" s="30" t="s">
        <v>866</v>
      </c>
      <c r="F613" s="30"/>
      <c r="G613" s="30" t="s">
        <v>2320</v>
      </c>
      <c r="H613" s="30" t="s">
        <v>201</v>
      </c>
      <c r="I613" s="15" t="s">
        <v>20</v>
      </c>
      <c r="J613" s="30">
        <v>221005.0</v>
      </c>
      <c r="K613" s="32"/>
      <c r="L613" s="30"/>
      <c r="M613" s="30"/>
      <c r="N613" s="48"/>
      <c r="O613" s="48"/>
      <c r="P613" s="48"/>
      <c r="Q613" s="48"/>
      <c r="R613" s="48"/>
      <c r="S613" s="4"/>
      <c r="T613" s="4"/>
    </row>
    <row r="614" ht="30.0" customHeight="1">
      <c r="A614" s="13">
        <v>611.0</v>
      </c>
      <c r="B614" s="28" t="s">
        <v>2321</v>
      </c>
      <c r="C614" s="29" t="s">
        <v>3</v>
      </c>
      <c r="D614" s="31" t="s">
        <v>2308</v>
      </c>
      <c r="E614" s="30" t="s">
        <v>946</v>
      </c>
      <c r="F614" s="30"/>
      <c r="G614" s="30" t="s">
        <v>2322</v>
      </c>
      <c r="H614" s="30" t="s">
        <v>952</v>
      </c>
      <c r="I614" s="15" t="s">
        <v>20</v>
      </c>
      <c r="J614" s="30"/>
      <c r="K614" s="32"/>
      <c r="L614" s="30"/>
      <c r="M614" s="30"/>
      <c r="N614" s="48"/>
      <c r="O614" s="48"/>
      <c r="P614" s="48"/>
      <c r="Q614" s="48"/>
      <c r="R614" s="48"/>
      <c r="S614" s="4"/>
      <c r="T614" s="4"/>
    </row>
    <row r="615" ht="45.0" customHeight="1">
      <c r="A615" s="13">
        <v>612.0</v>
      </c>
      <c r="B615" s="28" t="s">
        <v>2323</v>
      </c>
      <c r="C615" s="29" t="s">
        <v>3</v>
      </c>
      <c r="D615" s="31" t="s">
        <v>2078</v>
      </c>
      <c r="E615" s="30" t="s">
        <v>2324</v>
      </c>
      <c r="F615" s="30"/>
      <c r="G615" s="30" t="s">
        <v>2325</v>
      </c>
      <c r="H615" s="30" t="s">
        <v>201</v>
      </c>
      <c r="I615" s="15" t="s">
        <v>20</v>
      </c>
      <c r="J615" s="30"/>
      <c r="K615" s="32"/>
      <c r="L615" s="30"/>
      <c r="M615" s="30"/>
      <c r="N615" s="48"/>
      <c r="O615" s="48"/>
      <c r="P615" s="48"/>
      <c r="Q615" s="48"/>
      <c r="R615" s="48"/>
      <c r="S615" s="4"/>
      <c r="T615" s="4"/>
    </row>
    <row r="616" ht="30.0" customHeight="1">
      <c r="A616" s="13">
        <v>613.0</v>
      </c>
      <c r="B616" s="28" t="s">
        <v>2326</v>
      </c>
      <c r="C616" s="29" t="s">
        <v>3</v>
      </c>
      <c r="D616" s="31" t="s">
        <v>2327</v>
      </c>
      <c r="E616" s="30" t="s">
        <v>1894</v>
      </c>
      <c r="F616" s="30"/>
      <c r="G616" s="30" t="s">
        <v>2328</v>
      </c>
      <c r="H616" s="30" t="s">
        <v>34</v>
      </c>
      <c r="I616" s="15" t="s">
        <v>20</v>
      </c>
      <c r="J616" s="30"/>
      <c r="K616" s="32">
        <v>9.415028886E9</v>
      </c>
      <c r="L616" s="30"/>
      <c r="M616" s="33" t="str">
        <f>HYPERLINK("mailto:purirndt@yahoo.in","purirndt@yahoo.in")</f>
        <v>purirndt@yahoo.in</v>
      </c>
      <c r="N616" s="48"/>
      <c r="O616" s="48"/>
      <c r="P616" s="48"/>
      <c r="Q616" s="48"/>
      <c r="R616" s="48"/>
      <c r="S616" s="4"/>
      <c r="T616" s="4"/>
    </row>
    <row r="617" ht="30.0" customHeight="1">
      <c r="A617" s="13">
        <v>614.0</v>
      </c>
      <c r="B617" s="28" t="s">
        <v>2329</v>
      </c>
      <c r="C617" s="29" t="s">
        <v>3</v>
      </c>
      <c r="D617" s="31" t="s">
        <v>2256</v>
      </c>
      <c r="E617" s="30" t="s">
        <v>771</v>
      </c>
      <c r="F617" s="30"/>
      <c r="G617" s="30" t="s">
        <v>2330</v>
      </c>
      <c r="H617" s="30" t="s">
        <v>1134</v>
      </c>
      <c r="I617" s="15" t="s">
        <v>20</v>
      </c>
      <c r="J617" s="30"/>
      <c r="K617" s="32"/>
      <c r="L617" s="30"/>
      <c r="M617" s="30"/>
      <c r="N617" s="48"/>
      <c r="O617" s="48"/>
      <c r="P617" s="48"/>
      <c r="Q617" s="48"/>
      <c r="R617" s="48"/>
      <c r="S617" s="4"/>
      <c r="T617" s="4"/>
    </row>
    <row r="618" ht="30.0" customHeight="1">
      <c r="A618" s="13">
        <v>615.0</v>
      </c>
      <c r="B618" s="28" t="s">
        <v>2331</v>
      </c>
      <c r="C618" s="29" t="s">
        <v>3</v>
      </c>
      <c r="D618" s="31" t="s">
        <v>2332</v>
      </c>
      <c r="E618" s="30" t="s">
        <v>2333</v>
      </c>
      <c r="F618" s="30"/>
      <c r="G618" s="30" t="s">
        <v>2334</v>
      </c>
      <c r="H618" s="30" t="s">
        <v>2335</v>
      </c>
      <c r="I618" s="15" t="s">
        <v>20</v>
      </c>
      <c r="J618" s="30"/>
      <c r="K618" s="32"/>
      <c r="L618" s="30"/>
      <c r="M618" s="30"/>
      <c r="N618" s="48"/>
      <c r="O618" s="48"/>
      <c r="P618" s="48"/>
      <c r="Q618" s="48"/>
      <c r="R618" s="48"/>
      <c r="S618" s="4"/>
      <c r="T618" s="4"/>
    </row>
    <row r="619" ht="30.0" customHeight="1">
      <c r="A619" s="13">
        <v>616.0</v>
      </c>
      <c r="B619" s="28" t="s">
        <v>2336</v>
      </c>
      <c r="C619" s="29" t="s">
        <v>3</v>
      </c>
      <c r="D619" s="31" t="s">
        <v>2337</v>
      </c>
      <c r="E619" s="30" t="s">
        <v>2338</v>
      </c>
      <c r="F619" s="30"/>
      <c r="G619" s="30" t="s">
        <v>2339</v>
      </c>
      <c r="H619" s="30" t="s">
        <v>607</v>
      </c>
      <c r="I619" s="15" t="s">
        <v>20</v>
      </c>
      <c r="J619" s="30">
        <v>244001.0</v>
      </c>
      <c r="K619" s="32"/>
      <c r="L619" s="30"/>
      <c r="M619" s="30"/>
      <c r="N619" s="48"/>
      <c r="O619" s="48"/>
      <c r="P619" s="48"/>
      <c r="Q619" s="48"/>
      <c r="R619" s="48"/>
      <c r="S619" s="4"/>
      <c r="T619" s="4"/>
    </row>
    <row r="620" ht="30.0" customHeight="1">
      <c r="A620" s="13">
        <v>617.0</v>
      </c>
      <c r="B620" s="28" t="s">
        <v>2340</v>
      </c>
      <c r="C620" s="29" t="s">
        <v>3</v>
      </c>
      <c r="D620" s="31" t="s">
        <v>2341</v>
      </c>
      <c r="E620" s="30" t="s">
        <v>2342</v>
      </c>
      <c r="F620" s="30"/>
      <c r="G620" s="30" t="s">
        <v>2343</v>
      </c>
      <c r="H620" s="30" t="s">
        <v>134</v>
      </c>
      <c r="I620" s="15" t="s">
        <v>135</v>
      </c>
      <c r="J620" s="30">
        <v>248001.0</v>
      </c>
      <c r="K620" s="32"/>
      <c r="L620" s="30"/>
      <c r="M620" s="30"/>
      <c r="N620" s="48"/>
      <c r="O620" s="48"/>
      <c r="P620" s="48"/>
      <c r="Q620" s="48"/>
      <c r="R620" s="48"/>
      <c r="S620" s="4"/>
      <c r="T620" s="4"/>
    </row>
    <row r="621">
      <c r="A621" s="13">
        <v>618.0</v>
      </c>
      <c r="B621" s="34" t="s">
        <v>2344</v>
      </c>
      <c r="C621" s="35" t="s">
        <v>3</v>
      </c>
      <c r="D621" s="36" t="s">
        <v>2256</v>
      </c>
      <c r="E621" s="37" t="s">
        <v>2345</v>
      </c>
      <c r="F621" s="37"/>
      <c r="G621" s="37" t="s">
        <v>1847</v>
      </c>
      <c r="H621" s="37" t="s">
        <v>129</v>
      </c>
      <c r="I621" s="38" t="s">
        <v>20</v>
      </c>
      <c r="J621" s="37"/>
      <c r="K621" s="39"/>
      <c r="L621" s="37"/>
      <c r="M621" s="37"/>
      <c r="N621" s="48"/>
      <c r="O621" s="48"/>
      <c r="P621" s="48"/>
      <c r="Q621" s="48"/>
      <c r="R621" s="48"/>
      <c r="S621" s="4"/>
      <c r="T621" s="4"/>
    </row>
    <row r="622" ht="30.0" customHeight="1">
      <c r="A622" s="13">
        <v>619.0</v>
      </c>
      <c r="B622" s="28" t="s">
        <v>2346</v>
      </c>
      <c r="C622" s="29" t="s">
        <v>3</v>
      </c>
      <c r="D622" s="31" t="s">
        <v>2308</v>
      </c>
      <c r="E622" s="30" t="s">
        <v>2347</v>
      </c>
      <c r="F622" s="30"/>
      <c r="G622" s="30" t="s">
        <v>2348</v>
      </c>
      <c r="H622" s="30" t="s">
        <v>2349</v>
      </c>
      <c r="I622" s="15" t="s">
        <v>20</v>
      </c>
      <c r="J622" s="30"/>
      <c r="K622" s="32"/>
      <c r="L622" s="30"/>
      <c r="M622" s="30"/>
      <c r="N622" s="48"/>
      <c r="O622" s="48"/>
      <c r="P622" s="48"/>
      <c r="Q622" s="48"/>
      <c r="R622" s="48"/>
      <c r="S622" s="4"/>
      <c r="T622" s="4"/>
    </row>
    <row r="623">
      <c r="A623" s="13">
        <v>620.0</v>
      </c>
      <c r="B623" s="28" t="s">
        <v>2350</v>
      </c>
      <c r="C623" s="29" t="s">
        <v>3</v>
      </c>
      <c r="D623" s="31" t="s">
        <v>2351</v>
      </c>
      <c r="E623" s="30" t="s">
        <v>2352</v>
      </c>
      <c r="F623" s="30"/>
      <c r="G623" s="30" t="s">
        <v>2353</v>
      </c>
      <c r="H623" s="30" t="s">
        <v>56</v>
      </c>
      <c r="I623" s="15" t="s">
        <v>20</v>
      </c>
      <c r="J623" s="30"/>
      <c r="K623" s="32"/>
      <c r="L623" s="30"/>
      <c r="M623" s="30"/>
      <c r="N623" s="48"/>
      <c r="O623" s="48"/>
      <c r="P623" s="48"/>
      <c r="Q623" s="48"/>
      <c r="R623" s="48"/>
      <c r="S623" s="4"/>
      <c r="T623" s="4"/>
    </row>
    <row r="624" ht="45.0" customHeight="1">
      <c r="A624" s="13">
        <v>621.0</v>
      </c>
      <c r="B624" s="28" t="s">
        <v>2354</v>
      </c>
      <c r="C624" s="29" t="s">
        <v>3</v>
      </c>
      <c r="D624" s="31" t="s">
        <v>2256</v>
      </c>
      <c r="E624" s="30" t="s">
        <v>2355</v>
      </c>
      <c r="F624" s="30"/>
      <c r="G624" s="30" t="s">
        <v>2356</v>
      </c>
      <c r="H624" s="30" t="s">
        <v>2055</v>
      </c>
      <c r="I624" s="15" t="s">
        <v>20</v>
      </c>
      <c r="J624" s="30"/>
      <c r="K624" s="32"/>
      <c r="L624" s="30"/>
      <c r="M624" s="30"/>
      <c r="N624" s="48"/>
      <c r="O624" s="48"/>
      <c r="P624" s="48"/>
      <c r="Q624" s="48"/>
      <c r="R624" s="48"/>
      <c r="S624" s="4"/>
      <c r="T624" s="4"/>
    </row>
    <row r="625" ht="30.0" customHeight="1">
      <c r="A625" s="13">
        <v>622.0</v>
      </c>
      <c r="B625" s="28" t="s">
        <v>2357</v>
      </c>
      <c r="C625" s="29" t="s">
        <v>3</v>
      </c>
      <c r="D625" s="31" t="s">
        <v>2308</v>
      </c>
      <c r="E625" s="30" t="s">
        <v>2358</v>
      </c>
      <c r="F625" s="30"/>
      <c r="G625" s="30" t="s">
        <v>2359</v>
      </c>
      <c r="H625" s="30" t="s">
        <v>2360</v>
      </c>
      <c r="I625" s="15" t="s">
        <v>20</v>
      </c>
      <c r="J625" s="30">
        <v>210301.0</v>
      </c>
      <c r="K625" s="32"/>
      <c r="L625" s="30"/>
      <c r="M625" s="30"/>
      <c r="N625" s="48"/>
      <c r="O625" s="48"/>
      <c r="P625" s="48"/>
      <c r="Q625" s="48"/>
      <c r="R625" s="48"/>
      <c r="S625" s="4"/>
      <c r="T625" s="4"/>
    </row>
    <row r="626" ht="30.0" customHeight="1">
      <c r="A626" s="13">
        <v>623.0</v>
      </c>
      <c r="B626" s="28" t="s">
        <v>2361</v>
      </c>
      <c r="C626" s="29" t="s">
        <v>3</v>
      </c>
      <c r="D626" s="31" t="s">
        <v>2308</v>
      </c>
      <c r="E626" s="30" t="s">
        <v>2362</v>
      </c>
      <c r="F626" s="30"/>
      <c r="G626" s="30" t="s">
        <v>2363</v>
      </c>
      <c r="H626" s="30" t="s">
        <v>129</v>
      </c>
      <c r="I626" s="15" t="s">
        <v>20</v>
      </c>
      <c r="J626" s="30"/>
      <c r="K626" s="32"/>
      <c r="L626" s="30"/>
      <c r="M626" s="30"/>
      <c r="N626" s="48"/>
      <c r="O626" s="48"/>
      <c r="P626" s="48"/>
      <c r="Q626" s="48"/>
      <c r="R626" s="48"/>
      <c r="S626" s="4"/>
      <c r="T626" s="4"/>
    </row>
    <row r="627" ht="30.0" customHeight="1">
      <c r="A627" s="13">
        <v>624.0</v>
      </c>
      <c r="B627" s="28" t="s">
        <v>2364</v>
      </c>
      <c r="C627" s="29" t="s">
        <v>3</v>
      </c>
      <c r="D627" s="31" t="s">
        <v>2365</v>
      </c>
      <c r="E627" s="30" t="s">
        <v>2366</v>
      </c>
      <c r="F627" s="30"/>
      <c r="G627" s="30" t="s">
        <v>2367</v>
      </c>
      <c r="H627" s="30" t="s">
        <v>29</v>
      </c>
      <c r="I627" s="15" t="s">
        <v>20</v>
      </c>
      <c r="J627" s="30"/>
      <c r="K627" s="32">
        <v>9.319204073E9</v>
      </c>
      <c r="L627" s="30"/>
      <c r="M627" s="33" t="str">
        <f>HYPERLINK("mailto:ganjan_prakash@rediffmail.com","ganjan_prakash@rediffmail.com")</f>
        <v>ganjan_prakash@rediffmail.com</v>
      </c>
      <c r="N627" s="48"/>
      <c r="O627" s="48"/>
      <c r="P627" s="48"/>
      <c r="Q627" s="48"/>
      <c r="R627" s="48"/>
      <c r="S627" s="4"/>
      <c r="T627" s="4"/>
    </row>
    <row r="628" ht="30.0" customHeight="1">
      <c r="A628" s="13">
        <v>625.0</v>
      </c>
      <c r="B628" s="28" t="s">
        <v>2368</v>
      </c>
      <c r="C628" s="29" t="s">
        <v>3</v>
      </c>
      <c r="D628" s="31" t="s">
        <v>417</v>
      </c>
      <c r="E628" s="30" t="s">
        <v>2369</v>
      </c>
      <c r="F628" s="30"/>
      <c r="G628" s="30" t="s">
        <v>2370</v>
      </c>
      <c r="H628" s="30" t="s">
        <v>34</v>
      </c>
      <c r="I628" s="15" t="s">
        <v>20</v>
      </c>
      <c r="J628" s="30">
        <v>226010.0</v>
      </c>
      <c r="K628" s="32">
        <v>9.971480054E9</v>
      </c>
      <c r="L628" s="30"/>
      <c r="M628" s="33" t="str">
        <f>HYPERLINK("mailto:nishantpooja@rediffmail.com","nishantpooja@rediffmail.com")</f>
        <v>nishantpooja@rediffmail.com</v>
      </c>
      <c r="N628" s="48"/>
      <c r="O628" s="48"/>
      <c r="P628" s="48"/>
      <c r="Q628" s="48"/>
      <c r="R628" s="48"/>
      <c r="S628" s="4"/>
      <c r="T628" s="4"/>
    </row>
    <row r="629" ht="30.0" customHeight="1">
      <c r="A629" s="13">
        <v>626.0</v>
      </c>
      <c r="B629" s="28" t="s">
        <v>2371</v>
      </c>
      <c r="C629" s="29" t="s">
        <v>3</v>
      </c>
      <c r="D629" s="31" t="s">
        <v>2078</v>
      </c>
      <c r="E629" s="30" t="s">
        <v>2372</v>
      </c>
      <c r="F629" s="30"/>
      <c r="G629" s="30" t="s">
        <v>2373</v>
      </c>
      <c r="H629" s="30" t="s">
        <v>39</v>
      </c>
      <c r="I629" s="15" t="s">
        <v>20</v>
      </c>
      <c r="J629" s="30">
        <v>208002.0</v>
      </c>
      <c r="K629" s="32">
        <v>9.415051066E9</v>
      </c>
      <c r="L629" s="30" t="s">
        <v>2374</v>
      </c>
      <c r="M629" s="30"/>
      <c r="N629" s="48"/>
      <c r="O629" s="48"/>
      <c r="P629" s="48"/>
      <c r="Q629" s="48"/>
      <c r="R629" s="48"/>
      <c r="S629" s="4"/>
      <c r="T629" s="4"/>
    </row>
    <row r="630" ht="30.0" customHeight="1">
      <c r="A630" s="13">
        <v>627.0</v>
      </c>
      <c r="B630" s="28" t="s">
        <v>2375</v>
      </c>
      <c r="C630" s="29" t="s">
        <v>3</v>
      </c>
      <c r="D630" s="31" t="s">
        <v>2376</v>
      </c>
      <c r="E630" s="30" t="s">
        <v>348</v>
      </c>
      <c r="F630" s="30"/>
      <c r="G630" s="30" t="s">
        <v>2377</v>
      </c>
      <c r="H630" s="30" t="s">
        <v>322</v>
      </c>
      <c r="I630" s="15" t="s">
        <v>20</v>
      </c>
      <c r="J630" s="30">
        <v>282004.0</v>
      </c>
      <c r="K630" s="32"/>
      <c r="L630" s="30">
        <v>2369889.0</v>
      </c>
      <c r="M630" s="30"/>
      <c r="N630" s="48"/>
      <c r="O630" s="48"/>
      <c r="P630" s="48"/>
      <c r="Q630" s="48"/>
      <c r="R630" s="48"/>
      <c r="S630" s="4"/>
      <c r="T630" s="4"/>
    </row>
    <row r="631" ht="30.0" customHeight="1">
      <c r="A631" s="13">
        <v>628.0</v>
      </c>
      <c r="B631" s="28" t="s">
        <v>2378</v>
      </c>
      <c r="C631" s="29" t="s">
        <v>3</v>
      </c>
      <c r="D631" s="31" t="s">
        <v>2379</v>
      </c>
      <c r="E631" s="30" t="s">
        <v>88</v>
      </c>
      <c r="F631" s="30"/>
      <c r="G631" s="30" t="s">
        <v>2380</v>
      </c>
      <c r="H631" s="30" t="s">
        <v>322</v>
      </c>
      <c r="I631" s="15" t="s">
        <v>20</v>
      </c>
      <c r="J631" s="30">
        <v>282010.0</v>
      </c>
      <c r="K631" s="32">
        <v>8.954936969E9</v>
      </c>
      <c r="L631" s="30" t="s">
        <v>2381</v>
      </c>
      <c r="M631" s="33" t="str">
        <f>HYPERLINK("mailto:drpachauri@hotmail.com","drpachauri@hotmail.com")</f>
        <v>drpachauri@hotmail.com</v>
      </c>
      <c r="N631" s="48"/>
      <c r="O631" s="48"/>
      <c r="P631" s="48"/>
      <c r="Q631" s="48"/>
      <c r="R631" s="48"/>
      <c r="S631" s="4"/>
      <c r="T631" s="4"/>
    </row>
    <row r="632" ht="30.0" customHeight="1">
      <c r="A632" s="13">
        <v>629.0</v>
      </c>
      <c r="B632" s="28" t="s">
        <v>2382</v>
      </c>
      <c r="C632" s="29" t="s">
        <v>3</v>
      </c>
      <c r="D632" s="31" t="s">
        <v>2379</v>
      </c>
      <c r="E632" s="30" t="s">
        <v>2383</v>
      </c>
      <c r="F632" s="30"/>
      <c r="G632" s="30" t="s">
        <v>2384</v>
      </c>
      <c r="H632" s="30" t="s">
        <v>29</v>
      </c>
      <c r="I632" s="15" t="s">
        <v>20</v>
      </c>
      <c r="J632" s="30">
        <v>282010.0</v>
      </c>
      <c r="K632" s="32">
        <v>9.412253866E9</v>
      </c>
      <c r="L632" s="30">
        <v>225492.0</v>
      </c>
      <c r="M632" s="33" t="str">
        <f>HYPERLINK("mailto:dr.nishi.pachauri@hotmail.com","dr.nishi.pachauri@hotmail.com")</f>
        <v>dr.nishi.pachauri@hotmail.com</v>
      </c>
      <c r="N632" s="48"/>
      <c r="O632" s="48"/>
      <c r="P632" s="48"/>
      <c r="Q632" s="48"/>
      <c r="R632" s="48"/>
      <c r="S632" s="4"/>
      <c r="T632" s="4"/>
    </row>
    <row r="633" ht="30.0" customHeight="1">
      <c r="A633" s="13">
        <v>630.0</v>
      </c>
      <c r="B633" s="28" t="s">
        <v>2385</v>
      </c>
      <c r="C633" s="29" t="s">
        <v>3</v>
      </c>
      <c r="D633" s="31" t="s">
        <v>2386</v>
      </c>
      <c r="E633" s="30" t="s">
        <v>300</v>
      </c>
      <c r="F633" s="30"/>
      <c r="G633" s="30" t="s">
        <v>2387</v>
      </c>
      <c r="H633" s="30" t="s">
        <v>322</v>
      </c>
      <c r="I633" s="15" t="s">
        <v>20</v>
      </c>
      <c r="J633" s="30">
        <v>282002.0</v>
      </c>
      <c r="K633" s="32"/>
      <c r="L633" s="30"/>
      <c r="M633" s="30"/>
      <c r="N633" s="48"/>
      <c r="O633" s="48"/>
      <c r="P633" s="48"/>
      <c r="Q633" s="48"/>
      <c r="R633" s="48"/>
      <c r="S633" s="4"/>
      <c r="T633" s="4"/>
    </row>
    <row r="634">
      <c r="A634" s="13">
        <v>631.0</v>
      </c>
      <c r="B634" s="44" t="s">
        <v>2388</v>
      </c>
      <c r="C634" s="45" t="s">
        <v>3</v>
      </c>
      <c r="D634" s="46" t="s">
        <v>2389</v>
      </c>
      <c r="E634" s="42" t="s">
        <v>2078</v>
      </c>
      <c r="F634" s="42"/>
      <c r="G634" s="42" t="s">
        <v>2390</v>
      </c>
      <c r="H634" s="42" t="s">
        <v>129</v>
      </c>
      <c r="I634" s="47" t="s">
        <v>20</v>
      </c>
      <c r="J634" s="42">
        <v>221005.0</v>
      </c>
      <c r="K634" s="32"/>
      <c r="L634" s="30"/>
      <c r="M634" s="30"/>
      <c r="N634" s="48"/>
      <c r="O634" s="48"/>
      <c r="P634" s="48"/>
      <c r="Q634" s="48"/>
      <c r="R634" s="48"/>
      <c r="S634" s="4"/>
      <c r="T634" s="4"/>
    </row>
    <row r="635" ht="45.0" customHeight="1">
      <c r="A635" s="13">
        <v>632.0</v>
      </c>
      <c r="B635" s="28" t="s">
        <v>2391</v>
      </c>
      <c r="C635" s="29" t="s">
        <v>3</v>
      </c>
      <c r="D635" s="31" t="s">
        <v>660</v>
      </c>
      <c r="E635" s="30" t="s">
        <v>279</v>
      </c>
      <c r="F635" s="30"/>
      <c r="G635" s="30" t="s">
        <v>2392</v>
      </c>
      <c r="H635" s="30" t="s">
        <v>34</v>
      </c>
      <c r="I635" s="15" t="s">
        <v>20</v>
      </c>
      <c r="J635" s="30">
        <v>226003.0</v>
      </c>
      <c r="K635" s="32">
        <v>9.838894091E9</v>
      </c>
      <c r="L635" s="30"/>
      <c r="M635" s="30"/>
      <c r="N635" s="48"/>
      <c r="O635" s="48"/>
      <c r="P635" s="48"/>
      <c r="Q635" s="48"/>
      <c r="R635" s="48"/>
      <c r="S635" s="4"/>
      <c r="T635" s="4"/>
    </row>
    <row r="636" ht="30.0" customHeight="1">
      <c r="A636" s="13">
        <v>633.0</v>
      </c>
      <c r="B636" s="28" t="s">
        <v>2393</v>
      </c>
      <c r="C636" s="29" t="s">
        <v>3</v>
      </c>
      <c r="D636" s="31" t="s">
        <v>2394</v>
      </c>
      <c r="E636" s="30" t="s">
        <v>287</v>
      </c>
      <c r="F636" s="30"/>
      <c r="G636" s="30" t="s">
        <v>2395</v>
      </c>
      <c r="H636" s="30" t="s">
        <v>34</v>
      </c>
      <c r="I636" s="15" t="s">
        <v>20</v>
      </c>
      <c r="J636" s="30"/>
      <c r="K636" s="32" t="s">
        <v>2396</v>
      </c>
      <c r="L636" s="30"/>
      <c r="M636" s="30"/>
      <c r="N636" s="48"/>
      <c r="O636" s="48"/>
      <c r="P636" s="48"/>
      <c r="Q636" s="48"/>
      <c r="R636" s="48"/>
      <c r="S636" s="4"/>
      <c r="T636" s="4"/>
    </row>
    <row r="637" ht="30.0" customHeight="1">
      <c r="A637" s="13">
        <v>634.0</v>
      </c>
      <c r="B637" s="28" t="s">
        <v>2397</v>
      </c>
      <c r="C637" s="29" t="s">
        <v>3</v>
      </c>
      <c r="D637" s="31" t="s">
        <v>2398</v>
      </c>
      <c r="E637" s="30" t="s">
        <v>320</v>
      </c>
      <c r="F637" s="30"/>
      <c r="G637" s="30" t="s">
        <v>2399</v>
      </c>
      <c r="H637" s="30" t="s">
        <v>39</v>
      </c>
      <c r="I637" s="15" t="s">
        <v>20</v>
      </c>
      <c r="J637" s="30"/>
      <c r="K637" s="32" t="s">
        <v>2400</v>
      </c>
      <c r="L637" s="30"/>
      <c r="M637" s="30"/>
      <c r="N637" s="48"/>
      <c r="O637" s="48"/>
      <c r="P637" s="48"/>
      <c r="Q637" s="48"/>
      <c r="R637" s="48"/>
      <c r="S637" s="4"/>
      <c r="T637" s="4"/>
    </row>
    <row r="638" ht="30.0" customHeight="1">
      <c r="A638" s="13">
        <v>635.0</v>
      </c>
      <c r="B638" s="28" t="s">
        <v>2401</v>
      </c>
      <c r="C638" s="29" t="s">
        <v>3</v>
      </c>
      <c r="D638" s="31" t="s">
        <v>2402</v>
      </c>
      <c r="E638" s="30" t="s">
        <v>320</v>
      </c>
      <c r="F638" s="30"/>
      <c r="G638" s="30" t="s">
        <v>2403</v>
      </c>
      <c r="H638" s="30" t="s">
        <v>34</v>
      </c>
      <c r="I638" s="15" t="s">
        <v>20</v>
      </c>
      <c r="J638" s="30"/>
      <c r="K638" s="32">
        <v>9.335127069E9</v>
      </c>
      <c r="L638" s="30"/>
      <c r="M638" s="30"/>
      <c r="N638" s="48"/>
      <c r="O638" s="48"/>
      <c r="P638" s="48"/>
      <c r="Q638" s="48"/>
      <c r="R638" s="48"/>
      <c r="S638" s="4"/>
      <c r="T638" s="4"/>
    </row>
    <row r="639" ht="45.0" customHeight="1">
      <c r="A639" s="13">
        <v>636.0</v>
      </c>
      <c r="B639" s="28" t="s">
        <v>2404</v>
      </c>
      <c r="C639" s="29" t="s">
        <v>3</v>
      </c>
      <c r="D639" s="31" t="s">
        <v>2351</v>
      </c>
      <c r="E639" s="30" t="s">
        <v>2405</v>
      </c>
      <c r="F639" s="30"/>
      <c r="G639" s="30" t="s">
        <v>2406</v>
      </c>
      <c r="H639" s="30" t="s">
        <v>2407</v>
      </c>
      <c r="I639" s="15" t="s">
        <v>518</v>
      </c>
      <c r="J639" s="30" t="s">
        <v>2408</v>
      </c>
      <c r="K639" s="32"/>
      <c r="L639" s="30" t="s">
        <v>2409</v>
      </c>
      <c r="M639" s="30"/>
      <c r="N639" s="48"/>
      <c r="O639" s="48"/>
      <c r="P639" s="48"/>
      <c r="Q639" s="48"/>
      <c r="R639" s="48"/>
      <c r="S639" s="4"/>
      <c r="T639" s="4"/>
    </row>
    <row r="640" ht="45.0" customHeight="1">
      <c r="A640" s="13">
        <v>637.0</v>
      </c>
      <c r="B640" s="34" t="s">
        <v>2410</v>
      </c>
      <c r="C640" s="35" t="s">
        <v>3</v>
      </c>
      <c r="D640" s="36" t="s">
        <v>2398</v>
      </c>
      <c r="E640" s="37" t="s">
        <v>941</v>
      </c>
      <c r="F640" s="37"/>
      <c r="G640" s="37" t="s">
        <v>2411</v>
      </c>
      <c r="H640" s="37" t="s">
        <v>154</v>
      </c>
      <c r="I640" s="38" t="s">
        <v>20</v>
      </c>
      <c r="J640" s="37">
        <v>250004.0</v>
      </c>
      <c r="K640" s="39" t="s">
        <v>2412</v>
      </c>
      <c r="L640" s="37"/>
      <c r="M640" s="37"/>
      <c r="N640" s="48"/>
      <c r="O640" s="48"/>
      <c r="P640" s="48"/>
      <c r="Q640" s="48"/>
      <c r="R640" s="48"/>
      <c r="S640" s="4"/>
      <c r="T640" s="4"/>
    </row>
    <row r="641" ht="30.0" customHeight="1">
      <c r="A641" s="13">
        <v>638.0</v>
      </c>
      <c r="B641" s="28" t="s">
        <v>2413</v>
      </c>
      <c r="C641" s="29" t="s">
        <v>3</v>
      </c>
      <c r="D641" s="31" t="s">
        <v>2398</v>
      </c>
      <c r="E641" s="30" t="s">
        <v>2414</v>
      </c>
      <c r="F641" s="30"/>
      <c r="G641" s="30" t="s">
        <v>2415</v>
      </c>
      <c r="H641" s="30" t="s">
        <v>306</v>
      </c>
      <c r="I641" s="15" t="s">
        <v>20</v>
      </c>
      <c r="J641" s="30" t="s">
        <v>2416</v>
      </c>
      <c r="K641" s="32">
        <v>9.336707779E9</v>
      </c>
      <c r="L641" s="30" t="s">
        <v>2417</v>
      </c>
      <c r="M641" s="33" t="str">
        <f>HYPERLINK("mailto:drparul_khanna@yahoo.com","drparul_khanna@yahoo.com")</f>
        <v>drparul_khanna@yahoo.com</v>
      </c>
      <c r="N641" s="48"/>
      <c r="O641" s="48"/>
      <c r="P641" s="48"/>
      <c r="Q641" s="48"/>
      <c r="R641" s="48"/>
      <c r="S641" s="4"/>
      <c r="T641" s="4"/>
    </row>
    <row r="642" ht="30.0" customHeight="1">
      <c r="A642" s="13">
        <v>639.0</v>
      </c>
      <c r="B642" s="28" t="s">
        <v>2418</v>
      </c>
      <c r="C642" s="29" t="s">
        <v>3</v>
      </c>
      <c r="D642" s="31" t="s">
        <v>2419</v>
      </c>
      <c r="E642" s="30" t="s">
        <v>2420</v>
      </c>
      <c r="F642" s="30"/>
      <c r="G642" s="30" t="s">
        <v>2421</v>
      </c>
      <c r="H642" s="30" t="s">
        <v>2422</v>
      </c>
      <c r="I642" s="15" t="s">
        <v>518</v>
      </c>
      <c r="J642" s="30" t="s">
        <v>2423</v>
      </c>
      <c r="K642" s="32"/>
      <c r="L642" s="30" t="s">
        <v>2424</v>
      </c>
      <c r="M642" s="30"/>
      <c r="N642" s="48"/>
      <c r="O642" s="48"/>
      <c r="P642" s="48"/>
      <c r="Q642" s="48"/>
      <c r="R642" s="48"/>
      <c r="S642" s="4"/>
      <c r="T642" s="4"/>
    </row>
    <row r="643" ht="45.0" customHeight="1">
      <c r="A643" s="13">
        <v>640.0</v>
      </c>
      <c r="B643" s="28" t="s">
        <v>2425</v>
      </c>
      <c r="C643" s="29" t="s">
        <v>3</v>
      </c>
      <c r="D643" s="31" t="s">
        <v>2426</v>
      </c>
      <c r="E643" s="30" t="s">
        <v>2427</v>
      </c>
      <c r="F643" s="30"/>
      <c r="G643" s="30" t="s">
        <v>2428</v>
      </c>
      <c r="H643" s="30" t="s">
        <v>2429</v>
      </c>
      <c r="I643" s="15" t="s">
        <v>518</v>
      </c>
      <c r="J643" s="30"/>
      <c r="K643" s="32"/>
      <c r="L643" s="30"/>
      <c r="M643" s="30"/>
      <c r="N643" s="48"/>
      <c r="O643" s="48"/>
      <c r="P643" s="48"/>
      <c r="Q643" s="48"/>
      <c r="R643" s="48"/>
      <c r="S643" s="4"/>
      <c r="T643" s="4"/>
    </row>
    <row r="644" ht="30.0" customHeight="1">
      <c r="A644" s="13">
        <v>641.0</v>
      </c>
      <c r="B644" s="28" t="s">
        <v>2430</v>
      </c>
      <c r="C644" s="29" t="s">
        <v>3</v>
      </c>
      <c r="D644" s="31" t="s">
        <v>2332</v>
      </c>
      <c r="E644" s="30" t="s">
        <v>2431</v>
      </c>
      <c r="F644" s="30"/>
      <c r="G644" s="30" t="s">
        <v>2432</v>
      </c>
      <c r="H644" s="30" t="s">
        <v>331</v>
      </c>
      <c r="I644" s="15" t="s">
        <v>20</v>
      </c>
      <c r="J644" s="30">
        <v>221001.0</v>
      </c>
      <c r="K644" s="32"/>
      <c r="L644" s="30"/>
      <c r="M644" s="30"/>
      <c r="N644" s="48"/>
      <c r="O644" s="48"/>
      <c r="P644" s="48"/>
      <c r="Q644" s="48"/>
      <c r="R644" s="48"/>
      <c r="S644" s="4"/>
      <c r="T644" s="4"/>
    </row>
    <row r="645">
      <c r="A645" s="13">
        <v>642.0</v>
      </c>
      <c r="B645" s="34" t="s">
        <v>2433</v>
      </c>
      <c r="C645" s="35" t="s">
        <v>3</v>
      </c>
      <c r="D645" s="36" t="s">
        <v>2434</v>
      </c>
      <c r="E645" s="37" t="s">
        <v>2398</v>
      </c>
      <c r="F645" s="37"/>
      <c r="G645" s="37" t="s">
        <v>2435</v>
      </c>
      <c r="H645" s="37" t="s">
        <v>154</v>
      </c>
      <c r="I645" s="38" t="s">
        <v>20</v>
      </c>
      <c r="J645" s="37">
        <v>250004.0</v>
      </c>
      <c r="K645" s="39"/>
      <c r="L645" s="30"/>
      <c r="M645" s="30"/>
      <c r="N645" s="48"/>
      <c r="O645" s="48"/>
      <c r="P645" s="48"/>
      <c r="Q645" s="48"/>
      <c r="R645" s="48"/>
      <c r="S645" s="4"/>
      <c r="T645" s="4"/>
    </row>
    <row r="646" ht="30.0" customHeight="1">
      <c r="A646" s="13">
        <v>643.0</v>
      </c>
      <c r="B646" s="34" t="s">
        <v>2436</v>
      </c>
      <c r="C646" s="35" t="s">
        <v>3</v>
      </c>
      <c r="D646" s="36" t="s">
        <v>2245</v>
      </c>
      <c r="E646" s="37" t="s">
        <v>103</v>
      </c>
      <c r="F646" s="37"/>
      <c r="G646" s="37" t="s">
        <v>2437</v>
      </c>
      <c r="H646" s="37" t="s">
        <v>691</v>
      </c>
      <c r="I646" s="38" t="s">
        <v>20</v>
      </c>
      <c r="J646" s="37" t="s">
        <v>2438</v>
      </c>
      <c r="K646" s="39">
        <v>9.936435517E9</v>
      </c>
      <c r="L646" s="30"/>
      <c r="M646" s="30"/>
      <c r="N646" s="48"/>
      <c r="O646" s="48"/>
      <c r="P646" s="48"/>
      <c r="Q646" s="48"/>
      <c r="R646" s="48"/>
      <c r="S646" s="4"/>
      <c r="T646" s="4"/>
    </row>
    <row r="647" ht="30.0" customHeight="1">
      <c r="A647" s="13">
        <v>644.0</v>
      </c>
      <c r="B647" s="28" t="s">
        <v>2439</v>
      </c>
      <c r="C647" s="29" t="s">
        <v>3</v>
      </c>
      <c r="D647" s="31" t="s">
        <v>2078</v>
      </c>
      <c r="E647" s="30" t="s">
        <v>2440</v>
      </c>
      <c r="F647" s="30"/>
      <c r="G647" s="30" t="s">
        <v>2441</v>
      </c>
      <c r="H647" s="30" t="s">
        <v>185</v>
      </c>
      <c r="I647" s="15" t="s">
        <v>20</v>
      </c>
      <c r="J647" s="30">
        <v>208002.0</v>
      </c>
      <c r="K647" s="32"/>
      <c r="L647" s="30" t="s">
        <v>2442</v>
      </c>
      <c r="M647" s="33" t="str">
        <f>HYPERLINK("mailto:drsukantpandey@gmail.com","drsukantpandey@gmail.com")</f>
        <v>drsukantpandey@gmail.com</v>
      </c>
      <c r="N647" s="48"/>
      <c r="O647" s="48"/>
      <c r="P647" s="48"/>
      <c r="Q647" s="48"/>
      <c r="R647" s="48"/>
      <c r="S647" s="4"/>
      <c r="T647" s="4"/>
    </row>
    <row r="648">
      <c r="A648" s="13">
        <v>645.0</v>
      </c>
      <c r="B648" s="28" t="s">
        <v>2443</v>
      </c>
      <c r="C648" s="29" t="s">
        <v>3</v>
      </c>
      <c r="D648" s="31" t="s">
        <v>2078</v>
      </c>
      <c r="E648" s="30" t="s">
        <v>2444</v>
      </c>
      <c r="F648" s="30"/>
      <c r="G648" s="30" t="s">
        <v>2445</v>
      </c>
      <c r="H648" s="30" t="s">
        <v>2259</v>
      </c>
      <c r="I648" s="15" t="s">
        <v>20</v>
      </c>
      <c r="J648" s="30"/>
      <c r="K648" s="32">
        <v>9.794840521E9</v>
      </c>
      <c r="L648" s="30"/>
      <c r="M648" s="30"/>
      <c r="N648" s="48"/>
      <c r="O648" s="48"/>
      <c r="P648" s="48"/>
      <c r="Q648" s="48"/>
      <c r="R648" s="48"/>
      <c r="S648" s="4"/>
      <c r="T648" s="4"/>
    </row>
    <row r="649" ht="30.0" customHeight="1">
      <c r="A649" s="13">
        <v>646.0</v>
      </c>
      <c r="B649" s="28" t="s">
        <v>2446</v>
      </c>
      <c r="C649" s="29" t="s">
        <v>3</v>
      </c>
      <c r="D649" s="31" t="s">
        <v>2078</v>
      </c>
      <c r="E649" s="30" t="s">
        <v>1221</v>
      </c>
      <c r="F649" s="30"/>
      <c r="G649" s="30" t="s">
        <v>2447</v>
      </c>
      <c r="H649" s="30" t="s">
        <v>39</v>
      </c>
      <c r="I649" s="15" t="s">
        <v>20</v>
      </c>
      <c r="J649" s="30" t="s">
        <v>2448</v>
      </c>
      <c r="K649" s="32" t="s">
        <v>2449</v>
      </c>
      <c r="L649" s="30"/>
      <c r="M649" s="33" t="str">
        <f>HYPERLINK("mailto:dr.kavitapandey@gmail.com","dr.kavitapandey@gmail.com")</f>
        <v>dr.kavitapandey@gmail.com</v>
      </c>
      <c r="N649" s="48"/>
      <c r="O649" s="48"/>
      <c r="P649" s="48"/>
      <c r="Q649" s="48"/>
      <c r="R649" s="48"/>
      <c r="S649" s="4"/>
      <c r="T649" s="4"/>
    </row>
    <row r="650" ht="30.0" customHeight="1">
      <c r="A650" s="13">
        <v>647.0</v>
      </c>
      <c r="B650" s="28" t="s">
        <v>2450</v>
      </c>
      <c r="C650" s="29" t="s">
        <v>3</v>
      </c>
      <c r="D650" s="31" t="s">
        <v>2078</v>
      </c>
      <c r="E650" s="30" t="s">
        <v>2451</v>
      </c>
      <c r="F650" s="30"/>
      <c r="G650" s="30" t="s">
        <v>2452</v>
      </c>
      <c r="H650" s="30" t="s">
        <v>2453</v>
      </c>
      <c r="I650" s="15" t="s">
        <v>20</v>
      </c>
      <c r="J650" s="30"/>
      <c r="K650" s="32">
        <v>9.415697756E9</v>
      </c>
      <c r="L650" s="30"/>
      <c r="M650" s="30"/>
      <c r="N650" s="48"/>
      <c r="O650" s="48"/>
      <c r="P650" s="48"/>
      <c r="Q650" s="48"/>
      <c r="R650" s="48"/>
      <c r="S650" s="4"/>
      <c r="T650" s="4"/>
    </row>
    <row r="651" ht="30.0" customHeight="1">
      <c r="A651" s="13">
        <v>648.0</v>
      </c>
      <c r="B651" s="28" t="s">
        <v>2454</v>
      </c>
      <c r="C651" s="29" t="s">
        <v>3</v>
      </c>
      <c r="D651" s="31" t="s">
        <v>2245</v>
      </c>
      <c r="E651" s="30" t="s">
        <v>2455</v>
      </c>
      <c r="F651" s="30"/>
      <c r="G651" s="30" t="s">
        <v>2456</v>
      </c>
      <c r="H651" s="30" t="s">
        <v>331</v>
      </c>
      <c r="I651" s="15" t="s">
        <v>20</v>
      </c>
      <c r="J651" s="30">
        <v>221005.0</v>
      </c>
      <c r="K651" s="32">
        <v>9.532022151E9</v>
      </c>
      <c r="L651" s="30"/>
      <c r="M651" s="33" t="str">
        <f>HYPERLINK("mailto:diksha_shweta@yahoo.co.in","diksha_shweta@yahoo.co.in")</f>
        <v>diksha_shweta@yahoo.co.in</v>
      </c>
      <c r="N651" s="48"/>
      <c r="O651" s="48"/>
      <c r="P651" s="48"/>
      <c r="Q651" s="48"/>
      <c r="R651" s="48"/>
      <c r="S651" s="4"/>
      <c r="T651" s="4"/>
    </row>
    <row r="652" ht="30.0" customHeight="1">
      <c r="A652" s="13">
        <v>649.0</v>
      </c>
      <c r="B652" s="28" t="s">
        <v>2457</v>
      </c>
      <c r="C652" s="29" t="s">
        <v>3</v>
      </c>
      <c r="D652" s="31" t="s">
        <v>2332</v>
      </c>
      <c r="E652" s="30" t="s">
        <v>2458</v>
      </c>
      <c r="F652" s="30"/>
      <c r="G652" s="30" t="s">
        <v>2459</v>
      </c>
      <c r="H652" s="30" t="s">
        <v>1354</v>
      </c>
      <c r="I652" s="15" t="s">
        <v>20</v>
      </c>
      <c r="J652" s="30" t="s">
        <v>2460</v>
      </c>
      <c r="K652" s="32">
        <v>9.335763466E9</v>
      </c>
      <c r="L652" s="30"/>
      <c r="M652" s="30"/>
      <c r="N652" s="48"/>
      <c r="O652" s="48"/>
      <c r="P652" s="48"/>
      <c r="Q652" s="48"/>
      <c r="R652" s="48"/>
      <c r="S652" s="4"/>
      <c r="T652" s="4"/>
    </row>
    <row r="653" ht="30.0" customHeight="1">
      <c r="A653" s="13">
        <v>650.0</v>
      </c>
      <c r="B653" s="34" t="s">
        <v>2461</v>
      </c>
      <c r="C653" s="35" t="s">
        <v>3</v>
      </c>
      <c r="D653" s="36" t="s">
        <v>2462</v>
      </c>
      <c r="E653" s="37" t="s">
        <v>638</v>
      </c>
      <c r="F653" s="37"/>
      <c r="G653" s="37" t="s">
        <v>2463</v>
      </c>
      <c r="H653" s="37" t="s">
        <v>19</v>
      </c>
      <c r="I653" s="38" t="s">
        <v>20</v>
      </c>
      <c r="J653" s="37"/>
      <c r="K653" s="39">
        <v>9.720348685E9</v>
      </c>
      <c r="L653" s="37"/>
      <c r="M653" s="37"/>
      <c r="N653" s="48"/>
      <c r="O653" s="48"/>
      <c r="P653" s="48"/>
      <c r="Q653" s="48"/>
      <c r="R653" s="48"/>
      <c r="S653" s="4"/>
      <c r="T653" s="4"/>
    </row>
    <row r="654" ht="30.0" customHeight="1">
      <c r="A654" s="13">
        <v>651.0</v>
      </c>
      <c r="B654" s="28" t="s">
        <v>2464</v>
      </c>
      <c r="C654" s="29" t="s">
        <v>3</v>
      </c>
      <c r="D654" s="31" t="s">
        <v>2465</v>
      </c>
      <c r="E654" s="30" t="s">
        <v>2466</v>
      </c>
      <c r="F654" s="30"/>
      <c r="G654" s="30" t="s">
        <v>2467</v>
      </c>
      <c r="H654" s="30" t="s">
        <v>289</v>
      </c>
      <c r="I654" s="15" t="s">
        <v>290</v>
      </c>
      <c r="J654" s="30">
        <v>1100010.0</v>
      </c>
      <c r="K654" s="32">
        <v>9.899282191E9</v>
      </c>
      <c r="L654" s="30"/>
      <c r="M654" s="33" t="str">
        <f>HYPERLINK("mailto:jksparihar@gmail.com","jksparihar@gmail.com")</f>
        <v>jksparihar@gmail.com</v>
      </c>
      <c r="N654" s="48"/>
      <c r="O654" s="48"/>
      <c r="P654" s="48"/>
      <c r="Q654" s="48"/>
      <c r="R654" s="48"/>
      <c r="S654" s="4"/>
      <c r="T654" s="4"/>
    </row>
    <row r="655" ht="30.0" customHeight="1">
      <c r="A655" s="13">
        <v>652.0</v>
      </c>
      <c r="B655" s="28" t="s">
        <v>2468</v>
      </c>
      <c r="C655" s="29" t="s">
        <v>3</v>
      </c>
      <c r="D655" s="31" t="s">
        <v>2078</v>
      </c>
      <c r="E655" s="30" t="s">
        <v>2469</v>
      </c>
      <c r="F655" s="30"/>
      <c r="G655" s="30" t="s">
        <v>2470</v>
      </c>
      <c r="H655" s="30" t="s">
        <v>129</v>
      </c>
      <c r="I655" s="15" t="s">
        <v>20</v>
      </c>
      <c r="J655" s="30"/>
      <c r="K655" s="32">
        <v>9.454068109E9</v>
      </c>
      <c r="L655" s="30"/>
      <c r="M655" s="33" t="str">
        <f>HYPERLINK("mailto:drkaushal.pandey@yahoo.com","drkaushal.pandey@yahoo.com")</f>
        <v>drkaushal.pandey@yahoo.com</v>
      </c>
      <c r="N655" s="48"/>
      <c r="O655" s="48"/>
      <c r="P655" s="48"/>
      <c r="Q655" s="48"/>
      <c r="R655" s="48"/>
      <c r="S655" s="4"/>
      <c r="T655" s="4"/>
    </row>
    <row r="656">
      <c r="A656" s="13">
        <v>653.0</v>
      </c>
      <c r="B656" s="28" t="s">
        <v>2471</v>
      </c>
      <c r="C656" s="29" t="s">
        <v>3</v>
      </c>
      <c r="D656" s="31" t="s">
        <v>2269</v>
      </c>
      <c r="E656" s="30" t="s">
        <v>2472</v>
      </c>
      <c r="F656" s="30"/>
      <c r="G656" s="30" t="s">
        <v>2473</v>
      </c>
      <c r="H656" s="30" t="s">
        <v>2360</v>
      </c>
      <c r="I656" s="15" t="s">
        <v>20</v>
      </c>
      <c r="J656" s="30"/>
      <c r="K656" s="32">
        <v>9.936472004E9</v>
      </c>
      <c r="L656" s="30"/>
      <c r="M656" s="33"/>
      <c r="N656" s="48"/>
      <c r="O656" s="48"/>
      <c r="P656" s="48"/>
      <c r="Q656" s="48"/>
      <c r="R656" s="48"/>
      <c r="S656" s="4"/>
      <c r="T656" s="4"/>
    </row>
    <row r="657" ht="30.0" customHeight="1">
      <c r="A657" s="13">
        <v>654.0</v>
      </c>
      <c r="B657" s="28" t="s">
        <v>2474</v>
      </c>
      <c r="C657" s="29" t="s">
        <v>3</v>
      </c>
      <c r="D657" s="31" t="s">
        <v>2475</v>
      </c>
      <c r="E657" s="30" t="s">
        <v>2476</v>
      </c>
      <c r="F657" s="30"/>
      <c r="G657" s="30" t="s">
        <v>2477</v>
      </c>
      <c r="H657" s="30" t="s">
        <v>2478</v>
      </c>
      <c r="I657" s="15" t="s">
        <v>20</v>
      </c>
      <c r="J657" s="30">
        <v>273015.0</v>
      </c>
      <c r="K657" s="32">
        <v>9.450438136E9</v>
      </c>
      <c r="L657" s="30"/>
      <c r="M657" s="30"/>
      <c r="N657" s="48"/>
      <c r="O657" s="48"/>
      <c r="P657" s="48"/>
      <c r="Q657" s="48"/>
      <c r="R657" s="48"/>
      <c r="S657" s="4"/>
      <c r="T657" s="4"/>
    </row>
    <row r="658" ht="30.0" customHeight="1">
      <c r="A658" s="13">
        <v>655.0</v>
      </c>
      <c r="B658" s="28" t="s">
        <v>2479</v>
      </c>
      <c r="C658" s="29" t="s">
        <v>3</v>
      </c>
      <c r="D658" s="31" t="s">
        <v>187</v>
      </c>
      <c r="E658" s="30"/>
      <c r="F658" s="30"/>
      <c r="G658" s="30" t="s">
        <v>2480</v>
      </c>
      <c r="H658" s="30" t="s">
        <v>1444</v>
      </c>
      <c r="I658" s="15" t="s">
        <v>20</v>
      </c>
      <c r="J658" s="30">
        <v>253013.0</v>
      </c>
      <c r="K658" s="32">
        <v>7.895664979E9</v>
      </c>
      <c r="L658" s="30"/>
      <c r="M658" s="33" t="str">
        <f>HYPERLINK("mailto:docrajiv99@hotmail.com","docrajiv99@hotmail.com")</f>
        <v>docrajiv99@hotmail.com</v>
      </c>
      <c r="N658" s="48"/>
      <c r="O658" s="48"/>
      <c r="P658" s="48"/>
      <c r="Q658" s="48"/>
      <c r="R658" s="48"/>
      <c r="S658" s="4"/>
      <c r="T658" s="4"/>
    </row>
    <row r="659" ht="30.0" customHeight="1">
      <c r="A659" s="13">
        <v>656.0</v>
      </c>
      <c r="B659" s="34" t="s">
        <v>2481</v>
      </c>
      <c r="C659" s="35" t="s">
        <v>3</v>
      </c>
      <c r="D659" s="36" t="s">
        <v>2482</v>
      </c>
      <c r="E659" s="37" t="s">
        <v>515</v>
      </c>
      <c r="F659" s="37"/>
      <c r="G659" s="37" t="s">
        <v>2483</v>
      </c>
      <c r="H659" s="37" t="s">
        <v>255</v>
      </c>
      <c r="I659" s="38" t="s">
        <v>20</v>
      </c>
      <c r="J659" s="30"/>
      <c r="K659" s="32"/>
      <c r="L659" s="30"/>
      <c r="M659" s="30"/>
      <c r="N659" s="48"/>
      <c r="O659" s="48"/>
      <c r="P659" s="48"/>
      <c r="Q659" s="48"/>
      <c r="R659" s="48"/>
      <c r="S659" s="4"/>
      <c r="T659" s="4"/>
    </row>
    <row r="660" ht="30.0" customHeight="1">
      <c r="A660" s="13">
        <v>657.0</v>
      </c>
      <c r="B660" s="28" t="s">
        <v>2484</v>
      </c>
      <c r="C660" s="29" t="s">
        <v>3</v>
      </c>
      <c r="D660" s="31" t="s">
        <v>2485</v>
      </c>
      <c r="E660" s="30" t="s">
        <v>946</v>
      </c>
      <c r="F660" s="30"/>
      <c r="G660" s="30" t="s">
        <v>2486</v>
      </c>
      <c r="H660" s="30" t="s">
        <v>201</v>
      </c>
      <c r="I660" s="15" t="s">
        <v>20</v>
      </c>
      <c r="J660" s="30"/>
      <c r="K660" s="32"/>
      <c r="L660" s="30"/>
      <c r="M660" s="30"/>
      <c r="N660" s="48"/>
      <c r="O660" s="48"/>
      <c r="P660" s="48"/>
      <c r="Q660" s="48"/>
      <c r="R660" s="48"/>
      <c r="S660" s="4"/>
      <c r="T660" s="4"/>
    </row>
    <row r="661">
      <c r="A661" s="13">
        <v>658.0</v>
      </c>
      <c r="B661" s="28" t="s">
        <v>2487</v>
      </c>
      <c r="C661" s="29" t="s">
        <v>3</v>
      </c>
      <c r="D661" s="31" t="s">
        <v>2488</v>
      </c>
      <c r="E661" s="30" t="s">
        <v>2489</v>
      </c>
      <c r="F661" s="30"/>
      <c r="G661" s="30"/>
      <c r="H661" s="30"/>
      <c r="I661" s="15"/>
      <c r="J661" s="30"/>
      <c r="K661" s="32"/>
      <c r="L661" s="30"/>
      <c r="M661" s="30"/>
      <c r="N661" s="48"/>
      <c r="O661" s="48"/>
      <c r="P661" s="48"/>
      <c r="Q661" s="48"/>
      <c r="R661" s="48"/>
      <c r="S661" s="4"/>
      <c r="T661" s="4"/>
    </row>
    <row r="662" ht="30.0" customHeight="1">
      <c r="A662" s="13">
        <v>659.0</v>
      </c>
      <c r="B662" s="34" t="s">
        <v>2490</v>
      </c>
      <c r="C662" s="35" t="s">
        <v>3</v>
      </c>
      <c r="D662" s="36" t="s">
        <v>2475</v>
      </c>
      <c r="E662" s="37" t="s">
        <v>1818</v>
      </c>
      <c r="F662" s="37"/>
      <c r="G662" s="37" t="s">
        <v>2491</v>
      </c>
      <c r="H662" s="37" t="s">
        <v>29</v>
      </c>
      <c r="I662" s="38" t="s">
        <v>20</v>
      </c>
      <c r="J662" s="37">
        <v>282001.0</v>
      </c>
      <c r="K662" s="39"/>
      <c r="L662" s="30"/>
      <c r="M662" s="30"/>
      <c r="N662" s="48"/>
      <c r="O662" s="48"/>
      <c r="P662" s="48"/>
      <c r="Q662" s="48"/>
      <c r="R662" s="48"/>
      <c r="S662" s="4"/>
      <c r="T662" s="4"/>
    </row>
    <row r="663" ht="30.0" customHeight="1">
      <c r="A663" s="13">
        <v>660.0</v>
      </c>
      <c r="B663" s="28" t="s">
        <v>2492</v>
      </c>
      <c r="C663" s="29" t="s">
        <v>3</v>
      </c>
      <c r="D663" s="31" t="s">
        <v>2493</v>
      </c>
      <c r="E663" s="30" t="s">
        <v>747</v>
      </c>
      <c r="F663" s="30"/>
      <c r="G663" s="30" t="s">
        <v>2494</v>
      </c>
      <c r="H663" s="30" t="s">
        <v>185</v>
      </c>
      <c r="I663" s="15" t="s">
        <v>20</v>
      </c>
      <c r="J663" s="30">
        <v>208005.0</v>
      </c>
      <c r="K663" s="32">
        <v>9.838890938E9</v>
      </c>
      <c r="L663" s="30"/>
      <c r="M663" s="30"/>
      <c r="N663" s="48"/>
      <c r="O663" s="48"/>
      <c r="P663" s="48"/>
      <c r="Q663" s="48"/>
      <c r="R663" s="48"/>
      <c r="S663" s="4"/>
      <c r="T663" s="4"/>
    </row>
    <row r="664">
      <c r="A664" s="13">
        <v>661.0</v>
      </c>
      <c r="B664" s="28" t="s">
        <v>2495</v>
      </c>
      <c r="C664" s="29" t="s">
        <v>3</v>
      </c>
      <c r="D664" s="31" t="s">
        <v>2475</v>
      </c>
      <c r="E664" s="30" t="s">
        <v>37</v>
      </c>
      <c r="F664" s="30"/>
      <c r="G664" s="30" t="s">
        <v>2496</v>
      </c>
      <c r="H664" s="30" t="s">
        <v>2497</v>
      </c>
      <c r="I664" s="15" t="s">
        <v>1497</v>
      </c>
      <c r="J664" s="30">
        <v>823001.0</v>
      </c>
      <c r="K664" s="32"/>
      <c r="L664" s="30"/>
      <c r="M664" s="30"/>
      <c r="N664" s="48"/>
      <c r="O664" s="48"/>
      <c r="P664" s="48"/>
      <c r="Q664" s="48"/>
      <c r="R664" s="48"/>
      <c r="S664" s="4"/>
      <c r="T664" s="4"/>
    </row>
    <row r="665" ht="30.0" customHeight="1">
      <c r="A665" s="13">
        <v>662.0</v>
      </c>
      <c r="B665" s="28" t="s">
        <v>2498</v>
      </c>
      <c r="C665" s="29" t="s">
        <v>3</v>
      </c>
      <c r="D665" s="31" t="s">
        <v>2488</v>
      </c>
      <c r="E665" s="30" t="s">
        <v>2499</v>
      </c>
      <c r="F665" s="30"/>
      <c r="G665" s="30" t="s">
        <v>2500</v>
      </c>
      <c r="H665" s="30" t="s">
        <v>76</v>
      </c>
      <c r="I665" s="15" t="s">
        <v>20</v>
      </c>
      <c r="J665" s="30"/>
      <c r="K665" s="32"/>
      <c r="L665" s="30"/>
      <c r="M665" s="30"/>
      <c r="N665" s="48"/>
      <c r="O665" s="48"/>
      <c r="P665" s="48"/>
      <c r="Q665" s="48"/>
      <c r="R665" s="48"/>
      <c r="S665" s="4"/>
      <c r="T665" s="4"/>
    </row>
    <row r="666" ht="30.0" customHeight="1">
      <c r="A666" s="13">
        <v>663.0</v>
      </c>
      <c r="B666" s="28" t="s">
        <v>2501</v>
      </c>
      <c r="C666" s="29" t="s">
        <v>3</v>
      </c>
      <c r="D666" s="31" t="s">
        <v>2502</v>
      </c>
      <c r="E666" s="30" t="s">
        <v>2503</v>
      </c>
      <c r="F666" s="30"/>
      <c r="G666" s="30" t="s">
        <v>2504</v>
      </c>
      <c r="H666" s="30" t="s">
        <v>723</v>
      </c>
      <c r="I666" s="15" t="s">
        <v>135</v>
      </c>
      <c r="J666" s="30"/>
      <c r="K666" s="32"/>
      <c r="L666" s="30"/>
      <c r="M666" s="30"/>
      <c r="N666" s="48"/>
      <c r="O666" s="48"/>
      <c r="P666" s="48"/>
      <c r="Q666" s="48"/>
      <c r="R666" s="48"/>
      <c r="S666" s="4"/>
      <c r="T666" s="4"/>
    </row>
    <row r="667" ht="30.0" customHeight="1">
      <c r="A667" s="13">
        <v>664.0</v>
      </c>
      <c r="B667" s="28" t="s">
        <v>2505</v>
      </c>
      <c r="C667" s="29" t="s">
        <v>3</v>
      </c>
      <c r="D667" s="31" t="s">
        <v>2506</v>
      </c>
      <c r="E667" s="30" t="s">
        <v>2507</v>
      </c>
      <c r="F667" s="30"/>
      <c r="G667" s="30" t="s">
        <v>2508</v>
      </c>
      <c r="H667" s="30" t="s">
        <v>1354</v>
      </c>
      <c r="I667" s="15" t="s">
        <v>20</v>
      </c>
      <c r="J667" s="30"/>
      <c r="K667" s="32">
        <v>9.415280401E9</v>
      </c>
      <c r="L667" s="30"/>
      <c r="M667" s="30"/>
      <c r="N667" s="48"/>
      <c r="O667" s="48"/>
      <c r="P667" s="48"/>
      <c r="Q667" s="48"/>
      <c r="R667" s="48"/>
      <c r="S667" s="4"/>
      <c r="T667" s="4"/>
    </row>
    <row r="668">
      <c r="A668" s="13">
        <v>665.0</v>
      </c>
      <c r="B668" s="28" t="s">
        <v>2509</v>
      </c>
      <c r="C668" s="29" t="s">
        <v>3</v>
      </c>
      <c r="D668" s="31" t="s">
        <v>2510</v>
      </c>
      <c r="E668" s="30" t="s">
        <v>752</v>
      </c>
      <c r="F668" s="30"/>
      <c r="G668" s="30" t="s">
        <v>2511</v>
      </c>
      <c r="H668" s="30" t="s">
        <v>2512</v>
      </c>
      <c r="I668" s="15" t="s">
        <v>20</v>
      </c>
      <c r="J668" s="30"/>
      <c r="K668" s="32">
        <v>9.415791475E9</v>
      </c>
      <c r="L668" s="30"/>
      <c r="M668" s="30"/>
      <c r="N668" s="48"/>
      <c r="O668" s="48"/>
      <c r="P668" s="48"/>
      <c r="Q668" s="48"/>
      <c r="R668" s="48"/>
      <c r="S668" s="4"/>
      <c r="T668" s="4"/>
    </row>
    <row r="669" ht="30.0" customHeight="1">
      <c r="A669" s="13">
        <v>666.0</v>
      </c>
      <c r="B669" s="28" t="s">
        <v>2513</v>
      </c>
      <c r="C669" s="29" t="s">
        <v>3</v>
      </c>
      <c r="D669" s="31" t="s">
        <v>2514</v>
      </c>
      <c r="E669" s="30" t="s">
        <v>1513</v>
      </c>
      <c r="F669" s="30"/>
      <c r="G669" s="30" t="s">
        <v>2515</v>
      </c>
      <c r="H669" s="30" t="s">
        <v>185</v>
      </c>
      <c r="I669" s="15" t="s">
        <v>20</v>
      </c>
      <c r="J669" s="30" t="s">
        <v>2516</v>
      </c>
      <c r="K669" s="32" t="s">
        <v>2517</v>
      </c>
      <c r="L669" s="30"/>
      <c r="M669" s="30"/>
      <c r="N669" s="48"/>
      <c r="O669" s="48"/>
      <c r="P669" s="48"/>
      <c r="Q669" s="48"/>
      <c r="R669" s="48"/>
      <c r="S669" s="4"/>
      <c r="T669" s="4"/>
    </row>
    <row r="670">
      <c r="A670" s="13">
        <v>667.0</v>
      </c>
      <c r="B670" s="28" t="s">
        <v>2518</v>
      </c>
      <c r="C670" s="29" t="s">
        <v>3</v>
      </c>
      <c r="D670" s="31" t="s">
        <v>2482</v>
      </c>
      <c r="E670" s="30" t="s">
        <v>2519</v>
      </c>
      <c r="F670" s="30"/>
      <c r="G670" s="30"/>
      <c r="H670" s="30"/>
      <c r="I670" s="15" t="s">
        <v>20</v>
      </c>
      <c r="J670" s="30"/>
      <c r="K670" s="32"/>
      <c r="L670" s="30"/>
      <c r="M670" s="30"/>
      <c r="N670" s="48"/>
      <c r="O670" s="48"/>
      <c r="P670" s="48"/>
      <c r="Q670" s="48"/>
      <c r="R670" s="48"/>
      <c r="S670" s="4"/>
      <c r="T670" s="4"/>
    </row>
    <row r="671">
      <c r="A671" s="13">
        <v>668.0</v>
      </c>
      <c r="B671" s="28" t="s">
        <v>2520</v>
      </c>
      <c r="C671" s="29" t="s">
        <v>3</v>
      </c>
      <c r="D671" s="31" t="s">
        <v>2521</v>
      </c>
      <c r="E671" s="30" t="s">
        <v>1513</v>
      </c>
      <c r="F671" s="30"/>
      <c r="G671" s="30" t="s">
        <v>2522</v>
      </c>
      <c r="H671" s="30" t="s">
        <v>19</v>
      </c>
      <c r="I671" s="15" t="s">
        <v>20</v>
      </c>
      <c r="J671" s="30">
        <v>250007.0</v>
      </c>
      <c r="K671" s="32"/>
      <c r="L671" s="30"/>
      <c r="M671" s="30"/>
      <c r="N671" s="48"/>
      <c r="O671" s="48"/>
      <c r="P671" s="48"/>
      <c r="Q671" s="48"/>
      <c r="R671" s="48"/>
      <c r="S671" s="4"/>
      <c r="T671" s="4"/>
    </row>
    <row r="672" ht="30.0" customHeight="1">
      <c r="A672" s="13">
        <v>669.0</v>
      </c>
      <c r="B672" s="28" t="s">
        <v>2523</v>
      </c>
      <c r="C672" s="29" t="s">
        <v>3</v>
      </c>
      <c r="D672" s="31" t="s">
        <v>2510</v>
      </c>
      <c r="E672" s="30" t="s">
        <v>132</v>
      </c>
      <c r="F672" s="30"/>
      <c r="G672" s="30" t="s">
        <v>2524</v>
      </c>
      <c r="H672" s="30" t="s">
        <v>443</v>
      </c>
      <c r="I672" s="15" t="s">
        <v>20</v>
      </c>
      <c r="J672" s="30" t="s">
        <v>2525</v>
      </c>
      <c r="K672" s="32"/>
      <c r="L672" s="30"/>
      <c r="M672" s="30"/>
      <c r="N672" s="48"/>
      <c r="O672" s="48"/>
      <c r="P672" s="48"/>
      <c r="Q672" s="48"/>
      <c r="R672" s="48"/>
      <c r="S672" s="4"/>
      <c r="T672" s="4"/>
    </row>
    <row r="673" ht="30.0" customHeight="1">
      <c r="A673" s="13">
        <v>670.0</v>
      </c>
      <c r="B673" s="34" t="s">
        <v>2526</v>
      </c>
      <c r="C673" s="35" t="s">
        <v>3</v>
      </c>
      <c r="D673" s="36" t="s">
        <v>2510</v>
      </c>
      <c r="E673" s="37" t="s">
        <v>2527</v>
      </c>
      <c r="F673" s="37"/>
      <c r="G673" s="37" t="s">
        <v>2528</v>
      </c>
      <c r="H673" s="37" t="s">
        <v>290</v>
      </c>
      <c r="I673" s="38" t="s">
        <v>290</v>
      </c>
      <c r="J673" s="37">
        <v>92.0</v>
      </c>
      <c r="K673" s="39">
        <v>9.837017376E9</v>
      </c>
      <c r="L673" s="30">
        <v>2.2783772E7</v>
      </c>
      <c r="M673" s="30"/>
      <c r="N673" s="48"/>
      <c r="O673" s="48"/>
      <c r="P673" s="48"/>
      <c r="Q673" s="48"/>
      <c r="R673" s="48"/>
      <c r="S673" s="4"/>
      <c r="T673" s="4"/>
    </row>
    <row r="674" ht="30.0" customHeight="1">
      <c r="A674" s="13">
        <v>671.0</v>
      </c>
      <c r="B674" s="28" t="s">
        <v>2529</v>
      </c>
      <c r="C674" s="29" t="s">
        <v>3</v>
      </c>
      <c r="D674" s="31" t="s">
        <v>2530</v>
      </c>
      <c r="E674" s="30" t="s">
        <v>2531</v>
      </c>
      <c r="F674" s="30"/>
      <c r="G674" s="30" t="s">
        <v>2532</v>
      </c>
      <c r="H674" s="30" t="s">
        <v>24</v>
      </c>
      <c r="I674" s="15" t="s">
        <v>20</v>
      </c>
      <c r="J674" s="30"/>
      <c r="K674" s="32"/>
      <c r="L674" s="30"/>
      <c r="M674" s="30"/>
      <c r="N674" s="48"/>
      <c r="O674" s="48"/>
      <c r="P674" s="48"/>
      <c r="Q674" s="48"/>
      <c r="R674" s="48"/>
      <c r="S674" s="4"/>
      <c r="T674" s="4"/>
    </row>
    <row r="675">
      <c r="A675" s="13">
        <v>672.0</v>
      </c>
      <c r="B675" s="28" t="s">
        <v>2533</v>
      </c>
      <c r="C675" s="29" t="s">
        <v>3</v>
      </c>
      <c r="D675" s="31" t="s">
        <v>2534</v>
      </c>
      <c r="E675" s="30" t="s">
        <v>2535</v>
      </c>
      <c r="F675" s="30"/>
      <c r="G675" s="30" t="s">
        <v>2536</v>
      </c>
      <c r="H675" s="30" t="s">
        <v>100</v>
      </c>
      <c r="I675" s="15" t="s">
        <v>20</v>
      </c>
      <c r="J675" s="30">
        <v>202002.0</v>
      </c>
      <c r="K675" s="32">
        <v>9.837015693E9</v>
      </c>
      <c r="L675" s="30"/>
      <c r="M675" s="30"/>
      <c r="N675" s="48"/>
      <c r="O675" s="48"/>
      <c r="P675" s="48"/>
      <c r="Q675" s="48"/>
      <c r="R675" s="48"/>
      <c r="S675" s="4"/>
      <c r="T675" s="4"/>
    </row>
    <row r="676" ht="30.0" customHeight="1">
      <c r="A676" s="13">
        <v>673.0</v>
      </c>
      <c r="B676" s="34" t="s">
        <v>2537</v>
      </c>
      <c r="C676" s="35" t="s">
        <v>3</v>
      </c>
      <c r="D676" s="36" t="s">
        <v>2538</v>
      </c>
      <c r="E676" s="37"/>
      <c r="F676" s="37"/>
      <c r="G676" s="37" t="s">
        <v>2539</v>
      </c>
      <c r="H676" s="37" t="s">
        <v>289</v>
      </c>
      <c r="I676" s="38" t="s">
        <v>290</v>
      </c>
      <c r="J676" s="37">
        <v>110003.0</v>
      </c>
      <c r="K676" s="39"/>
      <c r="L676" s="37"/>
      <c r="M676" s="30"/>
      <c r="N676" s="48"/>
      <c r="O676" s="48"/>
      <c r="P676" s="48"/>
      <c r="Q676" s="48"/>
      <c r="R676" s="48"/>
      <c r="S676" s="4"/>
      <c r="T676" s="4"/>
    </row>
    <row r="677" ht="30.0" customHeight="1">
      <c r="A677" s="13">
        <v>674.0</v>
      </c>
      <c r="B677" s="34" t="s">
        <v>2540</v>
      </c>
      <c r="C677" s="35" t="s">
        <v>3</v>
      </c>
      <c r="D677" s="36" t="s">
        <v>2530</v>
      </c>
      <c r="E677" s="37" t="s">
        <v>2541</v>
      </c>
      <c r="F677" s="37"/>
      <c r="G677" s="37" t="s">
        <v>2542</v>
      </c>
      <c r="H677" s="37" t="s">
        <v>201</v>
      </c>
      <c r="I677" s="38" t="s">
        <v>20</v>
      </c>
      <c r="J677" s="37"/>
      <c r="K677" s="32"/>
      <c r="L677" s="30"/>
      <c r="M677" s="30"/>
      <c r="N677" s="48"/>
      <c r="O677" s="48"/>
      <c r="P677" s="48"/>
      <c r="Q677" s="48"/>
      <c r="R677" s="48"/>
      <c r="S677" s="4"/>
      <c r="T677" s="4"/>
    </row>
    <row r="678" ht="45.0" customHeight="1">
      <c r="A678" s="13">
        <v>675.0</v>
      </c>
      <c r="B678" s="28" t="s">
        <v>2543</v>
      </c>
      <c r="C678" s="29" t="s">
        <v>3</v>
      </c>
      <c r="D678" s="31" t="s">
        <v>2475</v>
      </c>
      <c r="E678" s="30" t="s">
        <v>2544</v>
      </c>
      <c r="F678" s="30"/>
      <c r="G678" s="30" t="s">
        <v>2545</v>
      </c>
      <c r="H678" s="30" t="s">
        <v>201</v>
      </c>
      <c r="I678" s="15" t="s">
        <v>20</v>
      </c>
      <c r="J678" s="30" t="s">
        <v>2546</v>
      </c>
      <c r="K678" s="32" t="s">
        <v>2547</v>
      </c>
      <c r="L678" s="30"/>
      <c r="M678" s="33" t="str">
        <f>HYPERLINK("mailto:drkailashrai@rediffmail.com","drkailashrai@rediffmail.com ")</f>
        <v>drkailashrai@rediffmail.com </v>
      </c>
      <c r="N678" s="48"/>
      <c r="O678" s="48"/>
      <c r="P678" s="48"/>
      <c r="Q678" s="48"/>
      <c r="R678" s="48"/>
      <c r="S678" s="4"/>
      <c r="T678" s="4"/>
    </row>
    <row r="679">
      <c r="A679" s="13">
        <v>676.0</v>
      </c>
      <c r="B679" s="28" t="s">
        <v>2548</v>
      </c>
      <c r="C679" s="29" t="s">
        <v>3</v>
      </c>
      <c r="D679" s="31" t="s">
        <v>2549</v>
      </c>
      <c r="E679" s="30" t="s">
        <v>875</v>
      </c>
      <c r="F679" s="30"/>
      <c r="G679" s="30" t="s">
        <v>2550</v>
      </c>
      <c r="H679" s="30" t="s">
        <v>607</v>
      </c>
      <c r="I679" s="15" t="s">
        <v>20</v>
      </c>
      <c r="J679" s="30">
        <v>244001.0</v>
      </c>
      <c r="K679" s="32"/>
      <c r="L679" s="30"/>
      <c r="M679" s="30"/>
      <c r="N679" s="48"/>
      <c r="O679" s="48"/>
      <c r="P679" s="48"/>
      <c r="Q679" s="48"/>
      <c r="R679" s="48"/>
      <c r="S679" s="4"/>
      <c r="T679" s="4"/>
    </row>
    <row r="680" ht="45.0" customHeight="1">
      <c r="A680" s="13">
        <v>677.0</v>
      </c>
      <c r="B680" s="28" t="s">
        <v>2551</v>
      </c>
      <c r="C680" s="29" t="s">
        <v>3</v>
      </c>
      <c r="D680" s="31" t="s">
        <v>2514</v>
      </c>
      <c r="E680" s="30" t="s">
        <v>2113</v>
      </c>
      <c r="F680" s="30"/>
      <c r="G680" s="30" t="s">
        <v>2552</v>
      </c>
      <c r="H680" s="30" t="s">
        <v>1264</v>
      </c>
      <c r="I680" s="15" t="s">
        <v>20</v>
      </c>
      <c r="J680" s="30">
        <v>226016.0</v>
      </c>
      <c r="K680" s="32"/>
      <c r="L680" s="30"/>
      <c r="M680" s="30"/>
      <c r="N680" s="48"/>
      <c r="O680" s="48"/>
      <c r="P680" s="48"/>
      <c r="Q680" s="48"/>
      <c r="R680" s="48"/>
      <c r="S680" s="4"/>
      <c r="T680" s="4"/>
    </row>
    <row r="681">
      <c r="A681" s="13">
        <v>678.0</v>
      </c>
      <c r="B681" s="28" t="s">
        <v>2553</v>
      </c>
      <c r="C681" s="29" t="s">
        <v>3</v>
      </c>
      <c r="D681" s="31" t="s">
        <v>2554</v>
      </c>
      <c r="E681" s="30" t="s">
        <v>1987</v>
      </c>
      <c r="F681" s="30"/>
      <c r="G681" s="30" t="s">
        <v>2555</v>
      </c>
      <c r="H681" s="30" t="s">
        <v>34</v>
      </c>
      <c r="I681" s="15" t="s">
        <v>20</v>
      </c>
      <c r="J681" s="30"/>
      <c r="K681" s="32">
        <v>9.450366335E9</v>
      </c>
      <c r="L681" s="30"/>
      <c r="M681" s="30"/>
      <c r="N681" s="48"/>
      <c r="O681" s="48"/>
      <c r="P681" s="48"/>
      <c r="Q681" s="48"/>
      <c r="R681" s="48"/>
      <c r="S681" s="4"/>
      <c r="T681" s="4"/>
    </row>
    <row r="682" ht="45.0" customHeight="1">
      <c r="A682" s="13">
        <v>679.0</v>
      </c>
      <c r="B682" s="28" t="s">
        <v>2556</v>
      </c>
      <c r="C682" s="29" t="s">
        <v>3</v>
      </c>
      <c r="D682" s="31" t="s">
        <v>2557</v>
      </c>
      <c r="E682" s="30" t="s">
        <v>2558</v>
      </c>
      <c r="F682" s="30"/>
      <c r="G682" s="30" t="s">
        <v>2559</v>
      </c>
      <c r="H682" s="30" t="s">
        <v>34</v>
      </c>
      <c r="I682" s="15" t="s">
        <v>20</v>
      </c>
      <c r="J682" s="30">
        <v>226004.0</v>
      </c>
      <c r="K682" s="32"/>
      <c r="L682" s="30"/>
      <c r="M682" s="30"/>
      <c r="N682" s="48"/>
      <c r="O682" s="48"/>
      <c r="P682" s="48"/>
      <c r="Q682" s="48"/>
      <c r="R682" s="48"/>
      <c r="S682" s="4"/>
      <c r="T682" s="4"/>
    </row>
    <row r="683" ht="45.0" customHeight="1">
      <c r="A683" s="13">
        <v>680.0</v>
      </c>
      <c r="B683" s="28" t="s">
        <v>2560</v>
      </c>
      <c r="C683" s="29" t="s">
        <v>3</v>
      </c>
      <c r="D683" s="31" t="s">
        <v>2557</v>
      </c>
      <c r="E683" s="30" t="s">
        <v>287</v>
      </c>
      <c r="F683" s="30"/>
      <c r="G683" s="30" t="s">
        <v>2561</v>
      </c>
      <c r="H683" s="30" t="s">
        <v>226</v>
      </c>
      <c r="I683" s="15" t="s">
        <v>20</v>
      </c>
      <c r="J683" s="30">
        <v>211006.0</v>
      </c>
      <c r="K683" s="32"/>
      <c r="L683" s="30"/>
      <c r="M683" s="30"/>
      <c r="N683" s="48"/>
      <c r="O683" s="48"/>
      <c r="P683" s="48"/>
      <c r="Q683" s="48"/>
      <c r="R683" s="48"/>
      <c r="S683" s="4"/>
      <c r="T683" s="4"/>
    </row>
    <row r="684" ht="45.0" customHeight="1">
      <c r="A684" s="13">
        <v>681.0</v>
      </c>
      <c r="B684" s="28" t="s">
        <v>2562</v>
      </c>
      <c r="C684" s="29" t="s">
        <v>3</v>
      </c>
      <c r="D684" s="31" t="s">
        <v>2563</v>
      </c>
      <c r="E684" s="30" t="s">
        <v>2564</v>
      </c>
      <c r="F684" s="30"/>
      <c r="G684" s="30" t="s">
        <v>2565</v>
      </c>
      <c r="H684" s="30" t="s">
        <v>322</v>
      </c>
      <c r="I684" s="15" t="s">
        <v>20</v>
      </c>
      <c r="J684" s="30" t="s">
        <v>2566</v>
      </c>
      <c r="K684" s="32" t="s">
        <v>2567</v>
      </c>
      <c r="L684" s="30">
        <v>2158637.0</v>
      </c>
      <c r="M684" s="30"/>
      <c r="N684" s="48"/>
      <c r="O684" s="48"/>
      <c r="P684" s="48"/>
      <c r="Q684" s="48"/>
      <c r="R684" s="48"/>
      <c r="S684" s="4"/>
      <c r="T684" s="4"/>
    </row>
    <row r="685" ht="30.0" customHeight="1">
      <c r="A685" s="13">
        <v>682.0</v>
      </c>
      <c r="B685" s="34" t="s">
        <v>2568</v>
      </c>
      <c r="C685" s="35" t="s">
        <v>3</v>
      </c>
      <c r="D685" s="36" t="s">
        <v>2569</v>
      </c>
      <c r="E685" s="37" t="s">
        <v>16</v>
      </c>
      <c r="F685" s="37"/>
      <c r="G685" s="37" t="s">
        <v>2570</v>
      </c>
      <c r="H685" s="37" t="s">
        <v>714</v>
      </c>
      <c r="I685" s="38" t="s">
        <v>20</v>
      </c>
      <c r="J685" s="37"/>
      <c r="K685" s="39"/>
      <c r="L685" s="37">
        <v>2367699.0</v>
      </c>
      <c r="M685" s="30"/>
      <c r="N685" s="48"/>
      <c r="O685" s="48"/>
      <c r="P685" s="48"/>
      <c r="Q685" s="48"/>
      <c r="R685" s="48"/>
      <c r="S685" s="4"/>
      <c r="T685" s="4"/>
    </row>
    <row r="686" ht="45.0" customHeight="1">
      <c r="A686" s="13">
        <v>683.0</v>
      </c>
      <c r="B686" s="28" t="s">
        <v>2571</v>
      </c>
      <c r="C686" s="29" t="s">
        <v>3</v>
      </c>
      <c r="D686" s="31" t="s">
        <v>2572</v>
      </c>
      <c r="E686" s="30" t="s">
        <v>2573</v>
      </c>
      <c r="F686" s="30"/>
      <c r="G686" s="30" t="s">
        <v>2574</v>
      </c>
      <c r="H686" s="30" t="s">
        <v>2575</v>
      </c>
      <c r="I686" s="15" t="s">
        <v>1437</v>
      </c>
      <c r="J686" s="30">
        <v>518583.0</v>
      </c>
      <c r="K686" s="32"/>
      <c r="L686" s="30" t="s">
        <v>2576</v>
      </c>
      <c r="M686" s="30"/>
      <c r="N686" s="48"/>
      <c r="O686" s="48"/>
      <c r="P686" s="48"/>
      <c r="Q686" s="48"/>
      <c r="R686" s="48"/>
      <c r="S686" s="4"/>
      <c r="T686" s="4"/>
    </row>
    <row r="687" ht="45.0" customHeight="1">
      <c r="A687" s="13">
        <v>684.0</v>
      </c>
      <c r="B687" s="34" t="s">
        <v>2577</v>
      </c>
      <c r="C687" s="35" t="s">
        <v>3</v>
      </c>
      <c r="D687" s="36" t="s">
        <v>304</v>
      </c>
      <c r="E687" s="37" t="s">
        <v>2578</v>
      </c>
      <c r="F687" s="37"/>
      <c r="G687" s="37" t="s">
        <v>2579</v>
      </c>
      <c r="H687" s="37" t="s">
        <v>201</v>
      </c>
      <c r="I687" s="38" t="s">
        <v>20</v>
      </c>
      <c r="J687" s="37">
        <v>221005.0</v>
      </c>
      <c r="K687" s="39"/>
      <c r="L687" s="30"/>
      <c r="M687" s="30"/>
      <c r="N687" s="48"/>
      <c r="O687" s="48"/>
      <c r="P687" s="48"/>
      <c r="Q687" s="48"/>
      <c r="R687" s="48"/>
      <c r="S687" s="4"/>
      <c r="T687" s="4"/>
    </row>
    <row r="688" ht="45.0" customHeight="1">
      <c r="A688" s="13">
        <v>685.0</v>
      </c>
      <c r="B688" s="28" t="s">
        <v>2580</v>
      </c>
      <c r="C688" s="29" t="s">
        <v>3</v>
      </c>
      <c r="D688" s="31" t="s">
        <v>2581</v>
      </c>
      <c r="E688" s="30" t="s">
        <v>783</v>
      </c>
      <c r="F688" s="30"/>
      <c r="G688" s="30" t="s">
        <v>2582</v>
      </c>
      <c r="H688" s="30" t="s">
        <v>794</v>
      </c>
      <c r="I688" s="15" t="s">
        <v>20</v>
      </c>
      <c r="J688" s="30" t="s">
        <v>1183</v>
      </c>
      <c r="K688" s="32" t="s">
        <v>2583</v>
      </c>
      <c r="L688" s="30"/>
      <c r="M688" s="30"/>
      <c r="N688" s="48"/>
      <c r="O688" s="48"/>
      <c r="P688" s="48"/>
      <c r="Q688" s="48"/>
      <c r="R688" s="48"/>
      <c r="S688" s="4"/>
      <c r="T688" s="4"/>
    </row>
    <row r="689" ht="45.0" customHeight="1">
      <c r="A689" s="13">
        <v>686.0</v>
      </c>
      <c r="B689" s="34" t="s">
        <v>2584</v>
      </c>
      <c r="C689" s="35" t="s">
        <v>3</v>
      </c>
      <c r="D689" s="36" t="s">
        <v>2122</v>
      </c>
      <c r="E689" s="37" t="s">
        <v>320</v>
      </c>
      <c r="F689" s="37"/>
      <c r="G689" s="37" t="s">
        <v>2585</v>
      </c>
      <c r="H689" s="37" t="s">
        <v>331</v>
      </c>
      <c r="I689" s="38" t="s">
        <v>20</v>
      </c>
      <c r="J689" s="37" t="s">
        <v>1943</v>
      </c>
      <c r="K689" s="39">
        <v>9.41581136E9</v>
      </c>
      <c r="L689" s="30"/>
      <c r="M689" s="30"/>
      <c r="N689" s="48"/>
      <c r="O689" s="48"/>
      <c r="P689" s="48"/>
      <c r="Q689" s="48"/>
      <c r="R689" s="48"/>
      <c r="S689" s="4"/>
      <c r="T689" s="4"/>
    </row>
    <row r="690" ht="45.0" customHeight="1">
      <c r="A690" s="13">
        <v>687.0</v>
      </c>
      <c r="B690" s="28" t="s">
        <v>2586</v>
      </c>
      <c r="C690" s="29" t="s">
        <v>3</v>
      </c>
      <c r="D690" s="31" t="s">
        <v>2587</v>
      </c>
      <c r="E690" s="30" t="s">
        <v>2588</v>
      </c>
      <c r="F690" s="30"/>
      <c r="G690" s="30" t="s">
        <v>2589</v>
      </c>
      <c r="H690" s="30" t="s">
        <v>226</v>
      </c>
      <c r="I690" s="15" t="s">
        <v>20</v>
      </c>
      <c r="J690" s="30" t="s">
        <v>2590</v>
      </c>
      <c r="K690" s="32">
        <v>9.837962168E9</v>
      </c>
      <c r="L690" s="30"/>
      <c r="M690" s="30"/>
      <c r="N690" s="48"/>
      <c r="O690" s="48"/>
      <c r="P690" s="48"/>
      <c r="Q690" s="48"/>
      <c r="R690" s="48"/>
      <c r="S690" s="4"/>
      <c r="T690" s="4"/>
    </row>
    <row r="691" ht="45.0" customHeight="1">
      <c r="A691" s="13">
        <v>688.0</v>
      </c>
      <c r="B691" s="34" t="s">
        <v>2591</v>
      </c>
      <c r="C691" s="35" t="s">
        <v>3</v>
      </c>
      <c r="D691" s="36" t="s">
        <v>2592</v>
      </c>
      <c r="E691" s="37" t="s">
        <v>2593</v>
      </c>
      <c r="F691" s="37"/>
      <c r="G691" s="37" t="s">
        <v>2594</v>
      </c>
      <c r="H691" s="37" t="s">
        <v>290</v>
      </c>
      <c r="I691" s="38" t="s">
        <v>290</v>
      </c>
      <c r="J691" s="37">
        <v>110007.0</v>
      </c>
      <c r="K691" s="39"/>
      <c r="L691" s="37"/>
      <c r="M691" s="30"/>
      <c r="N691" s="48"/>
      <c r="O691" s="48"/>
      <c r="P691" s="48"/>
      <c r="Q691" s="48"/>
      <c r="R691" s="48"/>
      <c r="S691" s="4"/>
      <c r="T691" s="4"/>
    </row>
    <row r="692" ht="60.0" customHeight="1">
      <c r="A692" s="13">
        <v>689.0</v>
      </c>
      <c r="B692" s="28" t="s">
        <v>2595</v>
      </c>
      <c r="C692" s="29" t="s">
        <v>3</v>
      </c>
      <c r="D692" s="31" t="s">
        <v>1218</v>
      </c>
      <c r="E692" s="30" t="s">
        <v>2596</v>
      </c>
      <c r="F692" s="30"/>
      <c r="G692" s="30" t="s">
        <v>2597</v>
      </c>
      <c r="H692" s="30" t="s">
        <v>34</v>
      </c>
      <c r="I692" s="15" t="s">
        <v>20</v>
      </c>
      <c r="J692" s="30"/>
      <c r="K692" s="32" t="s">
        <v>2598</v>
      </c>
      <c r="L692" s="30"/>
      <c r="M692" s="33" t="str">
        <f>HYPERLINK("mailto:navendurai@rediffmail.com","navendurai@rediffmail.com")</f>
        <v>navendurai@rediffmail.com</v>
      </c>
      <c r="N692" s="48"/>
      <c r="O692" s="48"/>
      <c r="P692" s="48"/>
      <c r="Q692" s="48"/>
      <c r="R692" s="48"/>
      <c r="S692" s="4"/>
      <c r="T692" s="4"/>
    </row>
    <row r="693" ht="30.0" customHeight="1">
      <c r="A693" s="13">
        <v>690.0</v>
      </c>
      <c r="B693" s="28" t="s">
        <v>2599</v>
      </c>
      <c r="C693" s="29" t="s">
        <v>3</v>
      </c>
      <c r="D693" s="31" t="s">
        <v>2600</v>
      </c>
      <c r="E693" s="30" t="s">
        <v>2601</v>
      </c>
      <c r="F693" s="30"/>
      <c r="G693" s="30" t="s">
        <v>2602</v>
      </c>
      <c r="H693" s="30" t="s">
        <v>34</v>
      </c>
      <c r="I693" s="15" t="s">
        <v>20</v>
      </c>
      <c r="J693" s="30"/>
      <c r="K693" s="32" t="s">
        <v>2603</v>
      </c>
      <c r="L693" s="30"/>
      <c r="M693" s="33" t="str">
        <f>HYPERLINK("mailto:dr.r.a.k.rastogi@gmail.com","dr.r.a.k.rastogi@gmail.com")</f>
        <v>dr.r.a.k.rastogi@gmail.com</v>
      </c>
      <c r="N693" s="48"/>
      <c r="O693" s="48"/>
      <c r="P693" s="48"/>
      <c r="Q693" s="48"/>
      <c r="R693" s="48"/>
      <c r="S693" s="4"/>
      <c r="T693" s="4"/>
    </row>
    <row r="694" ht="30.0" customHeight="1">
      <c r="A694" s="13">
        <v>691.0</v>
      </c>
      <c r="B694" s="28" t="s">
        <v>2604</v>
      </c>
      <c r="C694" s="29" t="s">
        <v>3</v>
      </c>
      <c r="D694" s="31" t="s">
        <v>2605</v>
      </c>
      <c r="E694" s="30" t="s">
        <v>2592</v>
      </c>
      <c r="F694" s="30"/>
      <c r="G694" s="30" t="s">
        <v>2606</v>
      </c>
      <c r="H694" s="30" t="s">
        <v>34</v>
      </c>
      <c r="I694" s="15" t="s">
        <v>20</v>
      </c>
      <c r="J694" s="30">
        <v>226012.0</v>
      </c>
      <c r="K694" s="32" t="s">
        <v>2607</v>
      </c>
      <c r="L694" s="30"/>
      <c r="M694" s="30"/>
      <c r="N694" s="48"/>
      <c r="O694" s="48"/>
      <c r="P694" s="48"/>
      <c r="Q694" s="48"/>
      <c r="R694" s="48"/>
      <c r="S694" s="4"/>
      <c r="T694" s="4"/>
    </row>
    <row r="695" ht="30.0" customHeight="1">
      <c r="A695" s="13">
        <v>692.0</v>
      </c>
      <c r="B695" s="28" t="s">
        <v>2608</v>
      </c>
      <c r="C695" s="29" t="s">
        <v>3</v>
      </c>
      <c r="D695" s="31" t="s">
        <v>2609</v>
      </c>
      <c r="E695" s="30" t="s">
        <v>2610</v>
      </c>
      <c r="F695" s="30"/>
      <c r="G695" s="30" t="s">
        <v>2611</v>
      </c>
      <c r="H695" s="30" t="s">
        <v>39</v>
      </c>
      <c r="I695" s="15" t="s">
        <v>20</v>
      </c>
      <c r="J695" s="30"/>
      <c r="K695" s="32">
        <v>9.450317937E9</v>
      </c>
      <c r="L695" s="30">
        <v>8.052561123E9</v>
      </c>
      <c r="M695" s="33" t="str">
        <f>HYPERLINK("mailto:shailly11@gmail.com","shailly11@gmail.com")</f>
        <v>shailly11@gmail.com</v>
      </c>
      <c r="N695" s="48"/>
      <c r="O695" s="48"/>
      <c r="P695" s="48"/>
      <c r="Q695" s="48"/>
      <c r="R695" s="48"/>
      <c r="S695" s="4"/>
      <c r="T695" s="4"/>
    </row>
    <row r="696" ht="30.0" customHeight="1">
      <c r="A696" s="13">
        <v>693.0</v>
      </c>
      <c r="B696" s="28" t="s">
        <v>2612</v>
      </c>
      <c r="C696" s="29" t="s">
        <v>3</v>
      </c>
      <c r="D696" s="31" t="s">
        <v>2613</v>
      </c>
      <c r="E696" s="30" t="s">
        <v>2614</v>
      </c>
      <c r="F696" s="30"/>
      <c r="G696" s="30" t="s">
        <v>2615</v>
      </c>
      <c r="H696" s="30" t="s">
        <v>45</v>
      </c>
      <c r="I696" s="15" t="s">
        <v>20</v>
      </c>
      <c r="J696" s="30"/>
      <c r="K696" s="32" t="s">
        <v>2616</v>
      </c>
      <c r="L696" s="30"/>
      <c r="M696" s="33" t="str">
        <f>HYPERLINK("mailto:raiprabhat-78@rediffmail.com","raiprabhat-78@rediffmail.com")</f>
        <v>raiprabhat-78@rediffmail.com</v>
      </c>
      <c r="N696" s="48"/>
      <c r="O696" s="48"/>
      <c r="P696" s="48"/>
      <c r="Q696" s="48"/>
      <c r="R696" s="48"/>
      <c r="S696" s="4"/>
      <c r="T696" s="4"/>
    </row>
    <row r="697" ht="75.0" customHeight="1">
      <c r="A697" s="13">
        <v>694.0</v>
      </c>
      <c r="B697" s="28" t="s">
        <v>2617</v>
      </c>
      <c r="C697" s="29" t="s">
        <v>3</v>
      </c>
      <c r="D697" s="31" t="s">
        <v>1315</v>
      </c>
      <c r="E697" s="30" t="s">
        <v>2618</v>
      </c>
      <c r="F697" s="30" t="s">
        <v>2619</v>
      </c>
      <c r="G697" s="30" t="s">
        <v>2620</v>
      </c>
      <c r="H697" s="30" t="s">
        <v>289</v>
      </c>
      <c r="I697" s="15" t="s">
        <v>290</v>
      </c>
      <c r="J697" s="30">
        <v>1100059.0</v>
      </c>
      <c r="K697" s="32">
        <v>9.634125296E9</v>
      </c>
      <c r="L697" s="30"/>
      <c r="M697" s="33" t="str">
        <f>HYPERLINK("mailto:achinrawat@yahoo.com","achinrawat@yahoo.com")</f>
        <v>achinrawat@yahoo.com</v>
      </c>
      <c r="N697" s="48"/>
      <c r="O697" s="48"/>
      <c r="P697" s="48"/>
      <c r="Q697" s="48"/>
      <c r="R697" s="48"/>
      <c r="S697" s="4"/>
      <c r="T697" s="4"/>
    </row>
    <row r="698" ht="29.25" customHeight="1">
      <c r="A698" s="13">
        <v>695.0</v>
      </c>
      <c r="B698" s="28" t="s">
        <v>2621</v>
      </c>
      <c r="C698" s="29" t="s">
        <v>3</v>
      </c>
      <c r="D698" s="31" t="s">
        <v>2622</v>
      </c>
      <c r="E698" s="30" t="s">
        <v>2623</v>
      </c>
      <c r="F698" s="51"/>
      <c r="G698" s="51" t="s">
        <v>2624</v>
      </c>
      <c r="H698" s="30" t="s">
        <v>34</v>
      </c>
      <c r="I698" s="15" t="s">
        <v>20</v>
      </c>
      <c r="J698" s="30"/>
      <c r="K698" s="32">
        <v>9.695747314E9</v>
      </c>
      <c r="L698" s="30"/>
      <c r="M698" s="33" t="str">
        <f>HYPERLINK("mailto:amilrahman@gmail.com","amilrahman@gmail.com")</f>
        <v>amilrahman@gmail.com</v>
      </c>
      <c r="N698" s="48"/>
      <c r="O698" s="48"/>
      <c r="P698" s="48"/>
      <c r="Q698" s="48"/>
      <c r="R698" s="48"/>
      <c r="S698" s="4"/>
      <c r="T698" s="4"/>
    </row>
    <row r="699" ht="45.0" customHeight="1">
      <c r="A699" s="13">
        <v>696.0</v>
      </c>
      <c r="B699" s="28" t="s">
        <v>2625</v>
      </c>
      <c r="C699" s="29" t="s">
        <v>3</v>
      </c>
      <c r="D699" s="31" t="s">
        <v>2613</v>
      </c>
      <c r="E699" s="30" t="s">
        <v>2626</v>
      </c>
      <c r="F699" s="30"/>
      <c r="G699" s="30" t="s">
        <v>2627</v>
      </c>
      <c r="H699" s="30" t="s">
        <v>39</v>
      </c>
      <c r="I699" s="15" t="s">
        <v>20</v>
      </c>
      <c r="J699" s="30"/>
      <c r="K699" s="32">
        <v>9.919068964E9</v>
      </c>
      <c r="L699" s="30"/>
      <c r="M699" s="33" t="str">
        <f>HYPERLINK("mailto:drratnesh16@gmail.com","drratnesh16@gmail.com")</f>
        <v>drratnesh16@gmail.com</v>
      </c>
      <c r="N699" s="48"/>
      <c r="O699" s="48"/>
      <c r="P699" s="48"/>
      <c r="Q699" s="48"/>
      <c r="R699" s="48"/>
      <c r="S699" s="4"/>
      <c r="T699" s="4"/>
    </row>
    <row r="700" ht="30.0" customHeight="1">
      <c r="A700" s="13">
        <v>697.0</v>
      </c>
      <c r="B700" s="28" t="s">
        <v>2628</v>
      </c>
      <c r="C700" s="29" t="s">
        <v>3</v>
      </c>
      <c r="D700" s="31" t="s">
        <v>2629</v>
      </c>
      <c r="E700" s="30" t="s">
        <v>950</v>
      </c>
      <c r="F700" s="30"/>
      <c r="G700" s="30" t="s">
        <v>2630</v>
      </c>
      <c r="H700" s="30" t="s">
        <v>39</v>
      </c>
      <c r="I700" s="15" t="s">
        <v>20</v>
      </c>
      <c r="J700" s="30"/>
      <c r="K700" s="32" t="s">
        <v>2631</v>
      </c>
      <c r="L700" s="30"/>
      <c r="M700" s="30"/>
      <c r="N700" s="48"/>
      <c r="O700" s="48"/>
      <c r="P700" s="48"/>
      <c r="Q700" s="48"/>
      <c r="R700" s="48"/>
      <c r="S700" s="4"/>
      <c r="T700" s="4"/>
    </row>
    <row r="701" ht="30.0" customHeight="1">
      <c r="A701" s="13">
        <v>698.0</v>
      </c>
      <c r="B701" s="28" t="s">
        <v>2632</v>
      </c>
      <c r="C701" s="29" t="s">
        <v>3</v>
      </c>
      <c r="D701" s="31" t="s">
        <v>2633</v>
      </c>
      <c r="E701" s="30" t="s">
        <v>2634</v>
      </c>
      <c r="F701" s="30"/>
      <c r="G701" s="30" t="s">
        <v>555</v>
      </c>
      <c r="H701" s="30" t="s">
        <v>24</v>
      </c>
      <c r="I701" s="15" t="s">
        <v>20</v>
      </c>
      <c r="J701" s="30"/>
      <c r="K701" s="32" t="s">
        <v>2635</v>
      </c>
      <c r="L701" s="30" t="s">
        <v>2636</v>
      </c>
      <c r="M701" s="33" t="str">
        <f>HYPERLINK("mailto:drkpsgkp@gmail.com","drkpsgkp@gmail.com
")</f>
        <v>drkpsgkp@gmail.com
</v>
      </c>
      <c r="N701" s="48"/>
      <c r="O701" s="48"/>
      <c r="P701" s="48"/>
      <c r="Q701" s="48"/>
      <c r="R701" s="48"/>
      <c r="S701" s="4"/>
      <c r="T701" s="4"/>
    </row>
    <row r="702" ht="30.0" customHeight="1">
      <c r="A702" s="13">
        <v>699.0</v>
      </c>
      <c r="B702" s="28" t="s">
        <v>2637</v>
      </c>
      <c r="C702" s="29" t="s">
        <v>3</v>
      </c>
      <c r="D702" s="31" t="s">
        <v>2638</v>
      </c>
      <c r="E702" s="30" t="s">
        <v>1828</v>
      </c>
      <c r="F702" s="30"/>
      <c r="G702" s="30" t="s">
        <v>2639</v>
      </c>
      <c r="H702" s="30" t="s">
        <v>39</v>
      </c>
      <c r="I702" s="15" t="s">
        <v>20</v>
      </c>
      <c r="J702" s="30"/>
      <c r="K702" s="32"/>
      <c r="L702" s="30"/>
      <c r="M702" s="30"/>
      <c r="N702" s="48"/>
      <c r="O702" s="48"/>
      <c r="P702" s="48"/>
      <c r="Q702" s="48"/>
      <c r="R702" s="48"/>
      <c r="S702" s="4"/>
      <c r="T702" s="4"/>
    </row>
    <row r="703">
      <c r="A703" s="13">
        <v>700.0</v>
      </c>
      <c r="B703" s="28" t="s">
        <v>2640</v>
      </c>
      <c r="C703" s="29" t="s">
        <v>3</v>
      </c>
      <c r="D703" s="31" t="s">
        <v>2638</v>
      </c>
      <c r="E703" s="30" t="s">
        <v>946</v>
      </c>
      <c r="F703" s="30"/>
      <c r="G703" s="30" t="s">
        <v>2641</v>
      </c>
      <c r="H703" s="30" t="s">
        <v>1354</v>
      </c>
      <c r="I703" s="15" t="s">
        <v>20</v>
      </c>
      <c r="J703" s="30"/>
      <c r="K703" s="32">
        <v>9.415245697E9</v>
      </c>
      <c r="L703" s="30"/>
      <c r="M703" s="30"/>
      <c r="N703" s="48"/>
      <c r="O703" s="48"/>
      <c r="P703" s="48"/>
      <c r="Q703" s="48"/>
      <c r="R703" s="48"/>
      <c r="S703" s="4"/>
      <c r="T703" s="4"/>
    </row>
    <row r="704">
      <c r="A704" s="13">
        <v>701.0</v>
      </c>
      <c r="B704" s="28" t="s">
        <v>2642</v>
      </c>
      <c r="C704" s="29" t="s">
        <v>3</v>
      </c>
      <c r="D704" s="31" t="s">
        <v>2643</v>
      </c>
      <c r="E704" s="30" t="s">
        <v>2644</v>
      </c>
      <c r="F704" s="30"/>
      <c r="G704" s="30" t="s">
        <v>2645</v>
      </c>
      <c r="H704" s="30" t="s">
        <v>322</v>
      </c>
      <c r="I704" s="15" t="s">
        <v>20</v>
      </c>
      <c r="J704" s="30">
        <v>282001.0</v>
      </c>
      <c r="K704" s="32"/>
      <c r="L704" s="30">
        <v>268003.0</v>
      </c>
      <c r="M704" s="30"/>
      <c r="N704" s="48"/>
      <c r="O704" s="48"/>
      <c r="P704" s="48"/>
      <c r="Q704" s="48"/>
      <c r="R704" s="48"/>
      <c r="S704" s="4"/>
      <c r="T704" s="4"/>
    </row>
    <row r="705">
      <c r="A705" s="13">
        <v>702.0</v>
      </c>
      <c r="B705" s="28" t="s">
        <v>2646</v>
      </c>
      <c r="C705" s="29" t="s">
        <v>3</v>
      </c>
      <c r="D705" s="31" t="s">
        <v>2643</v>
      </c>
      <c r="E705" s="30" t="s">
        <v>879</v>
      </c>
      <c r="F705" s="30"/>
      <c r="G705" s="30" t="s">
        <v>2647</v>
      </c>
      <c r="H705" s="30" t="s">
        <v>67</v>
      </c>
      <c r="I705" s="15" t="s">
        <v>20</v>
      </c>
      <c r="J705" s="30"/>
      <c r="K705" s="32"/>
      <c r="L705" s="30">
        <v>2229262.0</v>
      </c>
      <c r="M705" s="30"/>
      <c r="N705" s="48"/>
      <c r="O705" s="48"/>
      <c r="P705" s="48"/>
      <c r="Q705" s="48"/>
      <c r="R705" s="48"/>
      <c r="S705" s="4"/>
      <c r="T705" s="4"/>
    </row>
    <row r="706" ht="30.0" customHeight="1">
      <c r="A706" s="13">
        <v>703.0</v>
      </c>
      <c r="B706" s="28" t="s">
        <v>2648</v>
      </c>
      <c r="C706" s="29" t="s">
        <v>3</v>
      </c>
      <c r="D706" s="31" t="s">
        <v>2649</v>
      </c>
      <c r="E706" s="30" t="s">
        <v>2650</v>
      </c>
      <c r="F706" s="30"/>
      <c r="G706" s="30" t="s">
        <v>2651</v>
      </c>
      <c r="H706" s="30" t="s">
        <v>2303</v>
      </c>
      <c r="I706" s="15" t="s">
        <v>20</v>
      </c>
      <c r="J706" s="30"/>
      <c r="K706" s="32"/>
      <c r="L706" s="30"/>
      <c r="M706" s="30"/>
      <c r="N706" s="48"/>
      <c r="O706" s="48"/>
      <c r="P706" s="48"/>
      <c r="Q706" s="48"/>
      <c r="R706" s="48"/>
      <c r="S706" s="4"/>
      <c r="T706" s="4"/>
    </row>
    <row r="707" ht="30.0" customHeight="1">
      <c r="A707" s="13">
        <v>704.0</v>
      </c>
      <c r="B707" s="34" t="s">
        <v>2652</v>
      </c>
      <c r="C707" s="35" t="s">
        <v>3</v>
      </c>
      <c r="D707" s="36" t="s">
        <v>2653</v>
      </c>
      <c r="E707" s="37" t="s">
        <v>2654</v>
      </c>
      <c r="F707" s="37"/>
      <c r="G707" s="37" t="s">
        <v>2655</v>
      </c>
      <c r="H707" s="37" t="s">
        <v>29</v>
      </c>
      <c r="I707" s="38" t="s">
        <v>20</v>
      </c>
      <c r="J707" s="37"/>
      <c r="K707" s="39">
        <v>9.412260314E9</v>
      </c>
      <c r="L707" s="37"/>
      <c r="M707" s="30"/>
      <c r="N707" s="48"/>
      <c r="O707" s="48"/>
      <c r="P707" s="48"/>
      <c r="Q707" s="48"/>
      <c r="R707" s="48"/>
      <c r="S707" s="4"/>
      <c r="T707" s="4"/>
    </row>
    <row r="708">
      <c r="A708" s="13">
        <v>705.0</v>
      </c>
      <c r="B708" s="28" t="s">
        <v>2656</v>
      </c>
      <c r="C708" s="29" t="s">
        <v>3</v>
      </c>
      <c r="D708" s="31" t="s">
        <v>2653</v>
      </c>
      <c r="E708" s="30" t="s">
        <v>950</v>
      </c>
      <c r="F708" s="30"/>
      <c r="G708" s="30" t="s">
        <v>2657</v>
      </c>
      <c r="H708" s="30" t="s">
        <v>39</v>
      </c>
      <c r="I708" s="15" t="s">
        <v>20</v>
      </c>
      <c r="J708" s="30"/>
      <c r="K708" s="32">
        <v>9.450332739E9</v>
      </c>
      <c r="L708" s="30"/>
      <c r="M708" s="30"/>
      <c r="N708" s="48"/>
      <c r="O708" s="48"/>
      <c r="P708" s="48"/>
      <c r="Q708" s="48"/>
      <c r="R708" s="48"/>
      <c r="S708" s="4"/>
      <c r="T708" s="4"/>
    </row>
    <row r="709" ht="30.0" customHeight="1">
      <c r="A709" s="13">
        <v>706.0</v>
      </c>
      <c r="B709" s="28" t="s">
        <v>2658</v>
      </c>
      <c r="C709" s="29" t="s">
        <v>3</v>
      </c>
      <c r="D709" s="31" t="s">
        <v>2659</v>
      </c>
      <c r="E709" s="30" t="s">
        <v>127</v>
      </c>
      <c r="F709" s="30"/>
      <c r="G709" s="30" t="s">
        <v>2258</v>
      </c>
      <c r="H709" s="30" t="s">
        <v>2660</v>
      </c>
      <c r="I709" s="15" t="s">
        <v>20</v>
      </c>
      <c r="J709" s="30"/>
      <c r="K709" s="32">
        <v>9.935378766E9</v>
      </c>
      <c r="L709" s="30"/>
      <c r="M709" s="30"/>
      <c r="N709" s="48"/>
      <c r="O709" s="48"/>
      <c r="P709" s="48"/>
      <c r="Q709" s="48"/>
      <c r="R709" s="48"/>
      <c r="S709" s="4"/>
      <c r="T709" s="4"/>
    </row>
    <row r="710" ht="30.0" customHeight="1">
      <c r="A710" s="13">
        <v>707.0</v>
      </c>
      <c r="B710" s="28" t="s">
        <v>2661</v>
      </c>
      <c r="C710" s="29" t="s">
        <v>3</v>
      </c>
      <c r="D710" s="31" t="s">
        <v>2659</v>
      </c>
      <c r="E710" s="30" t="s">
        <v>950</v>
      </c>
      <c r="F710" s="30"/>
      <c r="G710" s="30" t="s">
        <v>2662</v>
      </c>
      <c r="H710" s="30" t="s">
        <v>201</v>
      </c>
      <c r="I710" s="15" t="s">
        <v>20</v>
      </c>
      <c r="J710" s="30"/>
      <c r="K710" s="32">
        <v>9.451173431E9</v>
      </c>
      <c r="L710" s="30"/>
      <c r="M710" s="30"/>
      <c r="N710" s="48"/>
      <c r="O710" s="48"/>
      <c r="P710" s="48"/>
      <c r="Q710" s="48"/>
      <c r="R710" s="48"/>
      <c r="S710" s="4"/>
      <c r="T710" s="4"/>
    </row>
    <row r="711" ht="30.0" customHeight="1">
      <c r="A711" s="13">
        <v>708.0</v>
      </c>
      <c r="B711" s="28" t="s">
        <v>2663</v>
      </c>
      <c r="C711" s="29" t="s">
        <v>3</v>
      </c>
      <c r="D711" s="31" t="s">
        <v>2664</v>
      </c>
      <c r="E711" s="30" t="s">
        <v>950</v>
      </c>
      <c r="F711" s="30"/>
      <c r="G711" s="30" t="s">
        <v>2665</v>
      </c>
      <c r="H711" s="30" t="s">
        <v>39</v>
      </c>
      <c r="I711" s="15" t="s">
        <v>20</v>
      </c>
      <c r="J711" s="30"/>
      <c r="K711" s="32">
        <v>9.415125808E9</v>
      </c>
      <c r="L711" s="30"/>
      <c r="M711" s="30"/>
      <c r="N711" s="48"/>
      <c r="O711" s="48"/>
      <c r="P711" s="48"/>
      <c r="Q711" s="48"/>
      <c r="R711" s="48"/>
      <c r="S711" s="4"/>
      <c r="T711" s="4"/>
    </row>
    <row r="712">
      <c r="A712" s="13">
        <v>709.0</v>
      </c>
      <c r="B712" s="28" t="s">
        <v>2666</v>
      </c>
      <c r="C712" s="29" t="s">
        <v>3</v>
      </c>
      <c r="D712" s="31" t="s">
        <v>2667</v>
      </c>
      <c r="E712" s="30" t="s">
        <v>1023</v>
      </c>
      <c r="F712" s="30"/>
      <c r="G712" s="30" t="s">
        <v>2668</v>
      </c>
      <c r="H712" s="30" t="s">
        <v>676</v>
      </c>
      <c r="I712" s="15" t="s">
        <v>20</v>
      </c>
      <c r="J712" s="30"/>
      <c r="K712" s="32">
        <v>9.837002755E9</v>
      </c>
      <c r="L712" s="30"/>
      <c r="M712" s="30"/>
      <c r="N712" s="48"/>
      <c r="O712" s="48"/>
      <c r="P712" s="48"/>
      <c r="Q712" s="48"/>
      <c r="R712" s="48"/>
      <c r="S712" s="4"/>
      <c r="T712" s="4"/>
    </row>
    <row r="713" ht="30.0" customHeight="1">
      <c r="A713" s="13">
        <v>710.0</v>
      </c>
      <c r="B713" s="28" t="s">
        <v>2669</v>
      </c>
      <c r="C713" s="29" t="s">
        <v>3</v>
      </c>
      <c r="D713" s="31" t="s">
        <v>2670</v>
      </c>
      <c r="E713" s="30" t="s">
        <v>2671</v>
      </c>
      <c r="F713" s="30"/>
      <c r="G713" s="30" t="s">
        <v>2672</v>
      </c>
      <c r="H713" s="30" t="s">
        <v>2673</v>
      </c>
      <c r="I713" s="15" t="s">
        <v>20</v>
      </c>
      <c r="J713" s="30"/>
      <c r="K713" s="32">
        <v>9.412266622E9</v>
      </c>
      <c r="L713" s="30" t="s">
        <v>2674</v>
      </c>
      <c r="M713" s="33" t="str">
        <f>HYPERLINK("mailto:dr_hem2006@yahoo.com","dr_hem2006@yahoo.com")</f>
        <v>dr_hem2006@yahoo.com</v>
      </c>
      <c r="N713" s="48"/>
      <c r="O713" s="48"/>
      <c r="P713" s="48"/>
      <c r="Q713" s="48"/>
      <c r="R713" s="48"/>
      <c r="S713" s="4"/>
      <c r="T713" s="4"/>
    </row>
    <row r="714">
      <c r="A714" s="13">
        <v>711.0</v>
      </c>
      <c r="B714" s="28" t="s">
        <v>2675</v>
      </c>
      <c r="C714" s="29" t="s">
        <v>3</v>
      </c>
      <c r="D714" s="31" t="s">
        <v>2670</v>
      </c>
      <c r="E714" s="30" t="s">
        <v>2676</v>
      </c>
      <c r="F714" s="30"/>
      <c r="G714" s="30" t="s">
        <v>2677</v>
      </c>
      <c r="H714" s="30" t="s">
        <v>226</v>
      </c>
      <c r="I714" s="15" t="s">
        <v>20</v>
      </c>
      <c r="J714" s="30"/>
      <c r="K714" s="32">
        <v>9.415214108E9</v>
      </c>
      <c r="L714" s="30"/>
      <c r="M714" s="30"/>
      <c r="N714" s="48"/>
      <c r="O714" s="48"/>
      <c r="P714" s="48"/>
      <c r="Q714" s="48"/>
      <c r="R714" s="48"/>
      <c r="S714" s="4"/>
      <c r="T714" s="4"/>
    </row>
    <row r="715" ht="30.0" customHeight="1">
      <c r="A715" s="13">
        <v>712.0</v>
      </c>
      <c r="B715" s="28" t="s">
        <v>2678</v>
      </c>
      <c r="C715" s="29" t="s">
        <v>3</v>
      </c>
      <c r="D715" s="31" t="s">
        <v>2679</v>
      </c>
      <c r="E715" s="30" t="s">
        <v>946</v>
      </c>
      <c r="F715" s="30"/>
      <c r="G715" s="30" t="s">
        <v>2680</v>
      </c>
      <c r="H715" s="30" t="s">
        <v>201</v>
      </c>
      <c r="I715" s="15" t="s">
        <v>20</v>
      </c>
      <c r="J715" s="30">
        <v>5.0</v>
      </c>
      <c r="K715" s="32"/>
      <c r="L715" s="30"/>
      <c r="M715" s="30"/>
      <c r="N715" s="48"/>
      <c r="O715" s="48"/>
      <c r="P715" s="48"/>
      <c r="Q715" s="48"/>
      <c r="R715" s="48"/>
      <c r="S715" s="4"/>
      <c r="T715" s="4"/>
    </row>
    <row r="716">
      <c r="A716" s="13">
        <v>713.0</v>
      </c>
      <c r="B716" s="28" t="s">
        <v>2681</v>
      </c>
      <c r="C716" s="29" t="s">
        <v>3</v>
      </c>
      <c r="D716" s="31" t="s">
        <v>2670</v>
      </c>
      <c r="E716" s="30" t="s">
        <v>2682</v>
      </c>
      <c r="F716" s="30"/>
      <c r="G716" s="30" t="s">
        <v>2683</v>
      </c>
      <c r="H716" s="30" t="s">
        <v>723</v>
      </c>
      <c r="I716" s="15" t="s">
        <v>135</v>
      </c>
      <c r="J716" s="30"/>
      <c r="K716" s="32"/>
      <c r="L716" s="30"/>
      <c r="M716" s="30"/>
      <c r="N716" s="48"/>
      <c r="O716" s="48"/>
      <c r="P716" s="48"/>
      <c r="Q716" s="48"/>
      <c r="R716" s="48"/>
      <c r="S716" s="4"/>
      <c r="T716" s="4"/>
    </row>
    <row r="717" ht="45.0" customHeight="1">
      <c r="A717" s="13">
        <v>714.0</v>
      </c>
      <c r="B717" s="28" t="s">
        <v>2684</v>
      </c>
      <c r="C717" s="29" t="s">
        <v>3</v>
      </c>
      <c r="D717" s="31" t="s">
        <v>1894</v>
      </c>
      <c r="E717" s="30" t="s">
        <v>2670</v>
      </c>
      <c r="F717" s="30"/>
      <c r="G717" s="30" t="s">
        <v>2685</v>
      </c>
      <c r="H717" s="30" t="s">
        <v>134</v>
      </c>
      <c r="I717" s="15" t="s">
        <v>135</v>
      </c>
      <c r="J717" s="30">
        <v>248001.0</v>
      </c>
      <c r="K717" s="32"/>
      <c r="L717" s="30"/>
      <c r="M717" s="30"/>
      <c r="N717" s="48"/>
      <c r="O717" s="48"/>
      <c r="P717" s="48"/>
      <c r="Q717" s="48"/>
      <c r="R717" s="48"/>
      <c r="S717" s="4"/>
      <c r="T717" s="4"/>
    </row>
    <row r="718" ht="30.0" customHeight="1">
      <c r="A718" s="13">
        <v>715.0</v>
      </c>
      <c r="B718" s="28" t="s">
        <v>2686</v>
      </c>
      <c r="C718" s="29" t="s">
        <v>3</v>
      </c>
      <c r="D718" s="31" t="s">
        <v>771</v>
      </c>
      <c r="E718" s="30" t="s">
        <v>2670</v>
      </c>
      <c r="F718" s="30"/>
      <c r="G718" s="30" t="s">
        <v>2687</v>
      </c>
      <c r="H718" s="30" t="s">
        <v>2688</v>
      </c>
      <c r="I718" s="15" t="s">
        <v>20</v>
      </c>
      <c r="J718" s="30">
        <v>246761.0</v>
      </c>
      <c r="K718" s="32"/>
      <c r="L718" s="30"/>
      <c r="M718" s="30"/>
      <c r="N718" s="48"/>
      <c r="O718" s="48"/>
      <c r="P718" s="48"/>
      <c r="Q718" s="48"/>
      <c r="R718" s="48"/>
      <c r="S718" s="4"/>
      <c r="T718" s="4"/>
    </row>
    <row r="719" ht="30.0" customHeight="1">
      <c r="A719" s="13">
        <v>716.0</v>
      </c>
      <c r="B719" s="28" t="s">
        <v>2689</v>
      </c>
      <c r="C719" s="29" t="s">
        <v>3</v>
      </c>
      <c r="D719" s="31" t="s">
        <v>2670</v>
      </c>
      <c r="E719" s="30" t="s">
        <v>2519</v>
      </c>
      <c r="F719" s="30"/>
      <c r="G719" s="30" t="s">
        <v>2690</v>
      </c>
      <c r="H719" s="30" t="s">
        <v>185</v>
      </c>
      <c r="I719" s="15" t="s">
        <v>20</v>
      </c>
      <c r="J719" s="30">
        <v>208011.0</v>
      </c>
      <c r="K719" s="32" t="s">
        <v>2691</v>
      </c>
      <c r="L719" s="30" t="s">
        <v>2692</v>
      </c>
      <c r="M719" s="30"/>
      <c r="N719" s="48"/>
      <c r="O719" s="48"/>
      <c r="P719" s="48"/>
      <c r="Q719" s="48"/>
      <c r="R719" s="48"/>
      <c r="S719" s="4"/>
      <c r="T719" s="4"/>
    </row>
    <row r="720" ht="45.0" customHeight="1">
      <c r="A720" s="13">
        <v>717.0</v>
      </c>
      <c r="B720" s="28" t="s">
        <v>2693</v>
      </c>
      <c r="C720" s="29" t="s">
        <v>3</v>
      </c>
      <c r="D720" s="31" t="s">
        <v>2670</v>
      </c>
      <c r="E720" s="30" t="s">
        <v>2694</v>
      </c>
      <c r="F720" s="30"/>
      <c r="G720" s="30" t="s">
        <v>2695</v>
      </c>
      <c r="H720" s="30" t="s">
        <v>140</v>
      </c>
      <c r="I720" s="15" t="s">
        <v>20</v>
      </c>
      <c r="J720" s="30"/>
      <c r="K720" s="32"/>
      <c r="L720" s="30"/>
      <c r="M720" s="30"/>
      <c r="N720" s="48"/>
      <c r="O720" s="48"/>
      <c r="P720" s="48"/>
      <c r="Q720" s="48"/>
      <c r="R720" s="48"/>
      <c r="S720" s="4"/>
      <c r="T720" s="4"/>
    </row>
    <row r="721">
      <c r="A721" s="13">
        <v>718.0</v>
      </c>
      <c r="B721" s="28" t="s">
        <v>2696</v>
      </c>
      <c r="C721" s="29" t="s">
        <v>3</v>
      </c>
      <c r="D721" s="31" t="s">
        <v>2697</v>
      </c>
      <c r="E721" s="30" t="s">
        <v>950</v>
      </c>
      <c r="F721" s="30"/>
      <c r="G721" s="30" t="s">
        <v>2698</v>
      </c>
      <c r="H721" s="30" t="s">
        <v>757</v>
      </c>
      <c r="I721" s="15" t="s">
        <v>20</v>
      </c>
      <c r="J721" s="30"/>
      <c r="K721" s="32"/>
      <c r="L721" s="30" t="s">
        <v>2699</v>
      </c>
      <c r="M721" s="30"/>
      <c r="N721" s="48"/>
      <c r="O721" s="48"/>
      <c r="P721" s="48"/>
      <c r="Q721" s="48"/>
      <c r="R721" s="48"/>
      <c r="S721" s="4"/>
      <c r="T721" s="4"/>
    </row>
    <row r="722">
      <c r="A722" s="13">
        <v>719.0</v>
      </c>
      <c r="B722" s="28" t="s">
        <v>2700</v>
      </c>
      <c r="C722" s="29" t="s">
        <v>3</v>
      </c>
      <c r="D722" s="31" t="s">
        <v>2701</v>
      </c>
      <c r="E722" s="30" t="s">
        <v>752</v>
      </c>
      <c r="F722" s="30"/>
      <c r="G722" s="30" t="s">
        <v>2702</v>
      </c>
      <c r="H722" s="30" t="s">
        <v>154</v>
      </c>
      <c r="I722" s="15" t="s">
        <v>20</v>
      </c>
      <c r="J722" s="30">
        <v>250004.0</v>
      </c>
      <c r="K722" s="32">
        <v>9.897539008E9</v>
      </c>
      <c r="L722" s="30" t="s">
        <v>2703</v>
      </c>
      <c r="M722" s="30"/>
      <c r="N722" s="48"/>
      <c r="O722" s="48"/>
      <c r="P722" s="48"/>
      <c r="Q722" s="48"/>
      <c r="R722" s="48"/>
      <c r="S722" s="4"/>
      <c r="T722" s="4"/>
    </row>
    <row r="723" ht="45.0" customHeight="1">
      <c r="A723" s="13">
        <v>720.0</v>
      </c>
      <c r="B723" s="28" t="s">
        <v>2704</v>
      </c>
      <c r="C723" s="29" t="s">
        <v>3</v>
      </c>
      <c r="D723" s="31" t="s">
        <v>2705</v>
      </c>
      <c r="E723" s="30" t="s">
        <v>2706</v>
      </c>
      <c r="F723" s="30"/>
      <c r="G723" s="30" t="s">
        <v>2707</v>
      </c>
      <c r="H723" s="30" t="s">
        <v>226</v>
      </c>
      <c r="I723" s="15" t="s">
        <v>20</v>
      </c>
      <c r="J723" s="30"/>
      <c r="K723" s="32">
        <v>9.415364903E9</v>
      </c>
      <c r="L723" s="30"/>
      <c r="M723" s="30"/>
      <c r="N723" s="48"/>
      <c r="O723" s="48"/>
      <c r="P723" s="48"/>
      <c r="Q723" s="48"/>
      <c r="R723" s="48"/>
      <c r="S723" s="4"/>
      <c r="T723" s="4"/>
    </row>
    <row r="724" ht="30.0" customHeight="1">
      <c r="A724" s="13">
        <v>721.0</v>
      </c>
      <c r="B724" s="28" t="s">
        <v>2708</v>
      </c>
      <c r="C724" s="29" t="s">
        <v>3</v>
      </c>
      <c r="D724" s="31" t="s">
        <v>2670</v>
      </c>
      <c r="E724" s="30" t="s">
        <v>771</v>
      </c>
      <c r="F724" s="30"/>
      <c r="G724" s="30" t="s">
        <v>2709</v>
      </c>
      <c r="H724" s="30" t="s">
        <v>226</v>
      </c>
      <c r="I724" s="15" t="s">
        <v>20</v>
      </c>
      <c r="J724" s="30"/>
      <c r="K724" s="32">
        <v>9.415289287E9</v>
      </c>
      <c r="L724" s="30"/>
      <c r="M724" s="30"/>
      <c r="N724" s="48"/>
      <c r="O724" s="48"/>
      <c r="P724" s="48"/>
      <c r="Q724" s="48"/>
      <c r="R724" s="48"/>
      <c r="S724" s="4"/>
      <c r="T724" s="4"/>
    </row>
    <row r="725" ht="30.0" customHeight="1">
      <c r="A725" s="13">
        <v>722.0</v>
      </c>
      <c r="B725" s="34" t="s">
        <v>2710</v>
      </c>
      <c r="C725" s="35" t="s">
        <v>3</v>
      </c>
      <c r="D725" s="36" t="s">
        <v>2711</v>
      </c>
      <c r="E725" s="37" t="s">
        <v>931</v>
      </c>
      <c r="F725" s="37"/>
      <c r="G725" s="37" t="s">
        <v>2712</v>
      </c>
      <c r="H725" s="37" t="s">
        <v>1093</v>
      </c>
      <c r="I725" s="38" t="s">
        <v>20</v>
      </c>
      <c r="J725" s="37"/>
      <c r="K725" s="39"/>
      <c r="L725" s="30"/>
      <c r="M725" s="30"/>
      <c r="N725" s="48"/>
      <c r="O725" s="48"/>
      <c r="P725" s="48"/>
      <c r="Q725" s="48"/>
      <c r="R725" s="48"/>
      <c r="S725" s="4"/>
      <c r="T725" s="4"/>
    </row>
    <row r="726" ht="45.0" customHeight="1">
      <c r="A726" s="13">
        <v>723.0</v>
      </c>
      <c r="B726" s="28" t="s">
        <v>2713</v>
      </c>
      <c r="C726" s="29" t="s">
        <v>3</v>
      </c>
      <c r="D726" s="31" t="s">
        <v>2670</v>
      </c>
      <c r="E726" s="30" t="s">
        <v>1508</v>
      </c>
      <c r="F726" s="30"/>
      <c r="G726" s="30" t="s">
        <v>2714</v>
      </c>
      <c r="H726" s="30" t="s">
        <v>1485</v>
      </c>
      <c r="I726" s="15" t="s">
        <v>20</v>
      </c>
      <c r="J726" s="30">
        <v>274001.0</v>
      </c>
      <c r="K726" s="32"/>
      <c r="L726" s="30"/>
      <c r="M726" s="30"/>
      <c r="N726" s="48"/>
      <c r="O726" s="48"/>
      <c r="P726" s="48"/>
      <c r="Q726" s="48"/>
      <c r="R726" s="48"/>
      <c r="S726" s="4"/>
      <c r="T726" s="4"/>
    </row>
    <row r="727">
      <c r="A727" s="13">
        <v>724.0</v>
      </c>
      <c r="B727" s="28" t="s">
        <v>2715</v>
      </c>
      <c r="C727" s="29" t="s">
        <v>3</v>
      </c>
      <c r="D727" s="31" t="s">
        <v>2670</v>
      </c>
      <c r="E727" s="30" t="s">
        <v>515</v>
      </c>
      <c r="F727" s="30"/>
      <c r="G727" s="30" t="s">
        <v>2716</v>
      </c>
      <c r="H727" s="30" t="s">
        <v>129</v>
      </c>
      <c r="I727" s="15" t="s">
        <v>20</v>
      </c>
      <c r="J727" s="30"/>
      <c r="K727" s="32"/>
      <c r="L727" s="30" t="s">
        <v>2717</v>
      </c>
      <c r="M727" s="30"/>
      <c r="N727" s="48"/>
      <c r="O727" s="48"/>
      <c r="P727" s="48"/>
      <c r="Q727" s="48"/>
      <c r="R727" s="48"/>
      <c r="S727" s="4"/>
      <c r="T727" s="4"/>
    </row>
    <row r="728" ht="30.0" customHeight="1">
      <c r="A728" s="13">
        <v>725.0</v>
      </c>
      <c r="B728" s="28" t="s">
        <v>2718</v>
      </c>
      <c r="C728" s="29" t="s">
        <v>3</v>
      </c>
      <c r="D728" s="31" t="s">
        <v>2659</v>
      </c>
      <c r="E728" s="30" t="s">
        <v>752</v>
      </c>
      <c r="F728" s="30"/>
      <c r="G728" s="30" t="s">
        <v>2719</v>
      </c>
      <c r="H728" s="30" t="s">
        <v>24</v>
      </c>
      <c r="I728" s="15" t="s">
        <v>20</v>
      </c>
      <c r="J728" s="30"/>
      <c r="K728" s="32">
        <v>9.415210529E9</v>
      </c>
      <c r="L728" s="30"/>
      <c r="M728" s="30"/>
      <c r="N728" s="48"/>
      <c r="O728" s="48"/>
      <c r="P728" s="48"/>
      <c r="Q728" s="48"/>
      <c r="R728" s="48"/>
      <c r="S728" s="4"/>
      <c r="T728" s="4"/>
    </row>
    <row r="729" ht="30.0" customHeight="1">
      <c r="A729" s="13">
        <v>726.0</v>
      </c>
      <c r="B729" s="34" t="s">
        <v>2720</v>
      </c>
      <c r="C729" s="35" t="s">
        <v>3</v>
      </c>
      <c r="D729" s="36" t="s">
        <v>2670</v>
      </c>
      <c r="E729" s="37" t="s">
        <v>1067</v>
      </c>
      <c r="F729" s="37"/>
      <c r="G729" s="37" t="s">
        <v>2721</v>
      </c>
      <c r="H729" s="37" t="s">
        <v>2722</v>
      </c>
      <c r="I729" s="38" t="s">
        <v>20</v>
      </c>
      <c r="J729" s="37"/>
      <c r="K729" s="39"/>
      <c r="L729" s="30"/>
      <c r="M729" s="30"/>
      <c r="N729" s="48"/>
      <c r="O729" s="48"/>
      <c r="P729" s="48"/>
      <c r="Q729" s="48"/>
      <c r="R729" s="48"/>
      <c r="S729" s="4"/>
      <c r="T729" s="4"/>
    </row>
    <row r="730" ht="30.0" customHeight="1">
      <c r="A730" s="13">
        <v>727.0</v>
      </c>
      <c r="B730" s="28" t="s">
        <v>2723</v>
      </c>
      <c r="C730" s="29" t="s">
        <v>3</v>
      </c>
      <c r="D730" s="31" t="s">
        <v>2667</v>
      </c>
      <c r="E730" s="30" t="s">
        <v>1916</v>
      </c>
      <c r="F730" s="30"/>
      <c r="G730" s="30" t="s">
        <v>2724</v>
      </c>
      <c r="H730" s="30" t="s">
        <v>2725</v>
      </c>
      <c r="I730" s="15" t="s">
        <v>20</v>
      </c>
      <c r="J730" s="30"/>
      <c r="K730" s="32"/>
      <c r="L730" s="30">
        <v>2423873.0</v>
      </c>
      <c r="M730" s="30"/>
      <c r="N730" s="48"/>
      <c r="O730" s="48"/>
      <c r="P730" s="48"/>
      <c r="Q730" s="48"/>
      <c r="R730" s="48"/>
      <c r="S730" s="4"/>
      <c r="T730" s="4"/>
    </row>
    <row r="731" ht="30.0" customHeight="1">
      <c r="A731" s="13">
        <v>728.0</v>
      </c>
      <c r="B731" s="28" t="s">
        <v>2726</v>
      </c>
      <c r="C731" s="29" t="s">
        <v>3</v>
      </c>
      <c r="D731" s="31" t="s">
        <v>2638</v>
      </c>
      <c r="E731" s="30" t="s">
        <v>875</v>
      </c>
      <c r="F731" s="30"/>
      <c r="G731" s="30" t="s">
        <v>2727</v>
      </c>
      <c r="H731" s="30" t="s">
        <v>45</v>
      </c>
      <c r="I731" s="15" t="s">
        <v>20</v>
      </c>
      <c r="J731" s="30"/>
      <c r="K731" s="32" t="s">
        <v>2728</v>
      </c>
      <c r="L731" s="30">
        <v>2394438.0</v>
      </c>
      <c r="M731" s="33" t="str">
        <f>HYPERLINK("mailto:Sandeepsaxena2020@yahoo.com","Sandeepsaxena2020@yahoo.com ")</f>
        <v>Sandeepsaxena2020@yahoo.com </v>
      </c>
      <c r="N731" s="48"/>
      <c r="O731" s="48"/>
      <c r="P731" s="48"/>
      <c r="Q731" s="48"/>
      <c r="R731" s="48"/>
      <c r="S731" s="4"/>
      <c r="T731" s="4"/>
    </row>
    <row r="732">
      <c r="A732" s="13">
        <v>729.0</v>
      </c>
      <c r="B732" s="28" t="s">
        <v>2729</v>
      </c>
      <c r="C732" s="29" t="s">
        <v>3</v>
      </c>
      <c r="D732" s="31" t="s">
        <v>2730</v>
      </c>
      <c r="E732" s="30" t="s">
        <v>32</v>
      </c>
      <c r="F732" s="30"/>
      <c r="G732" s="30" t="s">
        <v>2731</v>
      </c>
      <c r="H732" s="30" t="s">
        <v>56</v>
      </c>
      <c r="I732" s="15" t="s">
        <v>20</v>
      </c>
      <c r="J732" s="30"/>
      <c r="K732" s="32"/>
      <c r="L732" s="30"/>
      <c r="M732" s="30"/>
      <c r="N732" s="48"/>
      <c r="O732" s="48"/>
      <c r="P732" s="48"/>
      <c r="Q732" s="48"/>
      <c r="R732" s="48"/>
      <c r="S732" s="4"/>
      <c r="T732" s="4"/>
    </row>
    <row r="733" ht="30.0" customHeight="1">
      <c r="A733" s="13">
        <v>730.0</v>
      </c>
      <c r="B733" s="28" t="s">
        <v>2732</v>
      </c>
      <c r="C733" s="29" t="s">
        <v>3</v>
      </c>
      <c r="D733" s="31" t="s">
        <v>2679</v>
      </c>
      <c r="E733" s="30" t="s">
        <v>2733</v>
      </c>
      <c r="F733" s="30"/>
      <c r="G733" s="30" t="s">
        <v>2734</v>
      </c>
      <c r="H733" s="30" t="s">
        <v>34</v>
      </c>
      <c r="I733" s="15" t="s">
        <v>20</v>
      </c>
      <c r="J733" s="30">
        <v>226007.0</v>
      </c>
      <c r="K733" s="32">
        <v>9.33592151E9</v>
      </c>
      <c r="L733" s="30"/>
      <c r="M733" s="30"/>
      <c r="N733" s="48"/>
      <c r="O733" s="48"/>
      <c r="P733" s="48"/>
      <c r="Q733" s="48"/>
      <c r="R733" s="48"/>
      <c r="S733" s="4"/>
      <c r="T733" s="4"/>
    </row>
    <row r="734">
      <c r="A734" s="13">
        <v>731.0</v>
      </c>
      <c r="B734" s="28" t="s">
        <v>2735</v>
      </c>
      <c r="C734" s="29" t="s">
        <v>3</v>
      </c>
      <c r="D734" s="31" t="s">
        <v>2736</v>
      </c>
      <c r="E734" s="30" t="s">
        <v>216</v>
      </c>
      <c r="F734" s="30"/>
      <c r="G734" s="30" t="s">
        <v>2737</v>
      </c>
      <c r="H734" s="30" t="s">
        <v>676</v>
      </c>
      <c r="I734" s="15" t="s">
        <v>20</v>
      </c>
      <c r="J734" s="30"/>
      <c r="K734" s="32"/>
      <c r="L734" s="30"/>
      <c r="M734" s="30"/>
      <c r="N734" s="48"/>
      <c r="O734" s="48"/>
      <c r="P734" s="48"/>
      <c r="Q734" s="48"/>
      <c r="R734" s="48"/>
      <c r="S734" s="4"/>
      <c r="T734" s="4"/>
    </row>
    <row r="735">
      <c r="A735" s="13">
        <v>732.0</v>
      </c>
      <c r="B735" s="28" t="s">
        <v>2738</v>
      </c>
      <c r="C735" s="29" t="s">
        <v>3</v>
      </c>
      <c r="D735" s="31" t="s">
        <v>2679</v>
      </c>
      <c r="E735" s="30" t="s">
        <v>2739</v>
      </c>
      <c r="F735" s="30"/>
      <c r="G735" s="30" t="s">
        <v>2740</v>
      </c>
      <c r="H735" s="30" t="s">
        <v>201</v>
      </c>
      <c r="I735" s="15" t="s">
        <v>20</v>
      </c>
      <c r="J735" s="30"/>
      <c r="K735" s="32"/>
      <c r="L735" s="30"/>
      <c r="M735" s="30"/>
      <c r="N735" s="48"/>
      <c r="O735" s="48"/>
      <c r="P735" s="48"/>
      <c r="Q735" s="48"/>
      <c r="R735" s="48"/>
      <c r="S735" s="4"/>
      <c r="T735" s="4"/>
    </row>
    <row r="736" ht="30.0" customHeight="1">
      <c r="A736" s="13">
        <v>733.0</v>
      </c>
      <c r="B736" s="28" t="s">
        <v>2741</v>
      </c>
      <c r="C736" s="29" t="s">
        <v>3</v>
      </c>
      <c r="D736" s="31" t="s">
        <v>2653</v>
      </c>
      <c r="E736" s="30" t="s">
        <v>733</v>
      </c>
      <c r="F736" s="30"/>
      <c r="G736" s="30" t="s">
        <v>2742</v>
      </c>
      <c r="H736" s="30" t="s">
        <v>201</v>
      </c>
      <c r="I736" s="15" t="s">
        <v>20</v>
      </c>
      <c r="J736" s="30">
        <v>221010.0</v>
      </c>
      <c r="K736" s="32">
        <v>9.415204844E9</v>
      </c>
      <c r="L736" s="30"/>
      <c r="M736" s="30"/>
      <c r="N736" s="48"/>
      <c r="O736" s="48"/>
      <c r="P736" s="48"/>
      <c r="Q736" s="48"/>
      <c r="R736" s="48"/>
      <c r="S736" s="4"/>
      <c r="T736" s="4"/>
    </row>
    <row r="737" ht="45.0" customHeight="1">
      <c r="A737" s="13">
        <v>734.0</v>
      </c>
      <c r="B737" s="28" t="s">
        <v>2743</v>
      </c>
      <c r="C737" s="29" t="s">
        <v>3</v>
      </c>
      <c r="D737" s="31" t="s">
        <v>320</v>
      </c>
      <c r="E737" s="30" t="s">
        <v>1401</v>
      </c>
      <c r="F737" s="30"/>
      <c r="G737" s="30" t="s">
        <v>2744</v>
      </c>
      <c r="H737" s="30" t="s">
        <v>201</v>
      </c>
      <c r="I737" s="15" t="s">
        <v>20</v>
      </c>
      <c r="J737" s="30"/>
      <c r="K737" s="32"/>
      <c r="L737" s="30" t="s">
        <v>2745</v>
      </c>
      <c r="M737" s="30"/>
      <c r="N737" s="48"/>
      <c r="O737" s="48"/>
      <c r="P737" s="48"/>
      <c r="Q737" s="48"/>
      <c r="R737" s="48"/>
      <c r="S737" s="4"/>
      <c r="T737" s="4"/>
    </row>
    <row r="738" ht="30.0" customHeight="1">
      <c r="A738" s="13">
        <v>735.0</v>
      </c>
      <c r="B738" s="34" t="s">
        <v>2746</v>
      </c>
      <c r="C738" s="35" t="s">
        <v>3</v>
      </c>
      <c r="D738" s="36" t="s">
        <v>2638</v>
      </c>
      <c r="E738" s="37" t="s">
        <v>1023</v>
      </c>
      <c r="F738" s="37"/>
      <c r="G738" s="37" t="s">
        <v>2747</v>
      </c>
      <c r="H738" s="37" t="s">
        <v>39</v>
      </c>
      <c r="I738" s="38" t="s">
        <v>20</v>
      </c>
      <c r="J738" s="37">
        <v>208005.0</v>
      </c>
      <c r="K738" s="32"/>
      <c r="L738" s="30"/>
      <c r="M738" s="30"/>
      <c r="N738" s="48"/>
      <c r="O738" s="48"/>
      <c r="P738" s="48"/>
      <c r="Q738" s="48"/>
      <c r="R738" s="48"/>
      <c r="S738" s="4"/>
      <c r="T738" s="4"/>
    </row>
    <row r="739" ht="30.0" customHeight="1">
      <c r="A739" s="13">
        <v>736.0</v>
      </c>
      <c r="B739" s="28" t="s">
        <v>2748</v>
      </c>
      <c r="C739" s="29" t="s">
        <v>3</v>
      </c>
      <c r="D739" s="31" t="s">
        <v>2670</v>
      </c>
      <c r="E739" s="30" t="s">
        <v>2749</v>
      </c>
      <c r="F739" s="30"/>
      <c r="G739" s="30" t="s">
        <v>2750</v>
      </c>
      <c r="H739" s="30" t="s">
        <v>290</v>
      </c>
      <c r="I739" s="15" t="s">
        <v>290</v>
      </c>
      <c r="J739" s="30">
        <v>110085.0</v>
      </c>
      <c r="K739" s="32" t="s">
        <v>2751</v>
      </c>
      <c r="L739" s="30">
        <v>2.7478747E7</v>
      </c>
      <c r="M739" s="30"/>
      <c r="N739" s="48"/>
      <c r="O739" s="48"/>
      <c r="P739" s="48"/>
      <c r="Q739" s="48"/>
      <c r="R739" s="48"/>
      <c r="S739" s="4"/>
      <c r="T739" s="4"/>
    </row>
    <row r="740" ht="30.0" customHeight="1">
      <c r="A740" s="13">
        <v>737.0</v>
      </c>
      <c r="B740" s="28" t="s">
        <v>2752</v>
      </c>
      <c r="C740" s="29" t="s">
        <v>3</v>
      </c>
      <c r="D740" s="31" t="s">
        <v>2753</v>
      </c>
      <c r="E740" s="30" t="s">
        <v>2754</v>
      </c>
      <c r="F740" s="30"/>
      <c r="G740" s="30" t="s">
        <v>2755</v>
      </c>
      <c r="H740" s="30" t="s">
        <v>56</v>
      </c>
      <c r="I740" s="15" t="s">
        <v>20</v>
      </c>
      <c r="J740" s="30"/>
      <c r="K740" s="32"/>
      <c r="L740" s="30"/>
      <c r="M740" s="30"/>
      <c r="N740" s="48"/>
      <c r="O740" s="48"/>
      <c r="P740" s="48"/>
      <c r="Q740" s="48"/>
      <c r="R740" s="48"/>
      <c r="S740" s="4"/>
      <c r="T740" s="4"/>
    </row>
    <row r="741" ht="30.0" customHeight="1">
      <c r="A741" s="13">
        <v>738.0</v>
      </c>
      <c r="B741" s="28" t="s">
        <v>2756</v>
      </c>
      <c r="C741" s="29" t="s">
        <v>3</v>
      </c>
      <c r="D741" s="31" t="s">
        <v>2679</v>
      </c>
      <c r="E741" s="30" t="s">
        <v>1073</v>
      </c>
      <c r="F741" s="30"/>
      <c r="G741" s="30" t="s">
        <v>2757</v>
      </c>
      <c r="H741" s="30" t="s">
        <v>201</v>
      </c>
      <c r="I741" s="15" t="s">
        <v>20</v>
      </c>
      <c r="J741" s="30"/>
      <c r="K741" s="32">
        <v>9.415683445E9</v>
      </c>
      <c r="L741" s="30"/>
      <c r="M741" s="30"/>
      <c r="N741" s="48"/>
      <c r="O741" s="48"/>
      <c r="P741" s="48"/>
      <c r="Q741" s="48"/>
      <c r="R741" s="48"/>
      <c r="S741" s="4"/>
      <c r="T741" s="4"/>
    </row>
    <row r="742" ht="45.0" customHeight="1">
      <c r="A742" s="13">
        <v>739.0</v>
      </c>
      <c r="B742" s="28" t="s">
        <v>2758</v>
      </c>
      <c r="C742" s="29" t="s">
        <v>3</v>
      </c>
      <c r="D742" s="31" t="s">
        <v>2670</v>
      </c>
      <c r="E742" s="30" t="s">
        <v>2759</v>
      </c>
      <c r="F742" s="30"/>
      <c r="G742" s="30" t="s">
        <v>2760</v>
      </c>
      <c r="H742" s="30" t="s">
        <v>2761</v>
      </c>
      <c r="I742" s="15" t="s">
        <v>20</v>
      </c>
      <c r="J742" s="30" t="s">
        <v>2546</v>
      </c>
      <c r="K742" s="32" t="s">
        <v>2762</v>
      </c>
      <c r="L742" s="30"/>
      <c r="M742" s="33" t="str">
        <f>HYPERLINK("mailto:Singhranjeetdr@yahoo.co.in","Singhranjeetdr@yahoo.co.in")</f>
        <v>Singhranjeetdr@yahoo.co.in</v>
      </c>
      <c r="N742" s="48"/>
      <c r="O742" s="48"/>
      <c r="P742" s="48"/>
      <c r="Q742" s="48"/>
      <c r="R742" s="48"/>
      <c r="S742" s="4"/>
      <c r="T742" s="4"/>
    </row>
    <row r="743" ht="30.0" customHeight="1">
      <c r="A743" s="13">
        <v>740.0</v>
      </c>
      <c r="B743" s="28" t="s">
        <v>2763</v>
      </c>
      <c r="C743" s="29" t="s">
        <v>3</v>
      </c>
      <c r="D743" s="31" t="s">
        <v>2764</v>
      </c>
      <c r="E743" s="30" t="s">
        <v>950</v>
      </c>
      <c r="F743" s="30"/>
      <c r="G743" s="30" t="s">
        <v>2765</v>
      </c>
      <c r="H743" s="30" t="s">
        <v>105</v>
      </c>
      <c r="I743" s="15" t="s">
        <v>20</v>
      </c>
      <c r="J743" s="30">
        <v>201307.0</v>
      </c>
      <c r="K743" s="32">
        <v>9.810007617E9</v>
      </c>
      <c r="L743" s="30" t="s">
        <v>2766</v>
      </c>
      <c r="M743" s="30"/>
      <c r="N743" s="48"/>
      <c r="O743" s="48"/>
      <c r="P743" s="48"/>
      <c r="Q743" s="48"/>
      <c r="R743" s="48"/>
      <c r="S743" s="4"/>
      <c r="T743" s="4"/>
    </row>
    <row r="744" ht="45.0" customHeight="1">
      <c r="A744" s="13">
        <v>741.0</v>
      </c>
      <c r="B744" s="28" t="s">
        <v>2767</v>
      </c>
      <c r="C744" s="29" t="s">
        <v>3</v>
      </c>
      <c r="D744" s="31" t="s">
        <v>2670</v>
      </c>
      <c r="E744" s="30" t="s">
        <v>1341</v>
      </c>
      <c r="F744" s="30"/>
      <c r="G744" s="30" t="s">
        <v>2768</v>
      </c>
      <c r="H744" s="30" t="s">
        <v>2051</v>
      </c>
      <c r="I744" s="15" t="s">
        <v>20</v>
      </c>
      <c r="J744" s="30">
        <v>275101.0</v>
      </c>
      <c r="K744" s="32"/>
      <c r="L744" s="30"/>
      <c r="M744" s="30"/>
      <c r="N744" s="48"/>
      <c r="O744" s="48"/>
      <c r="P744" s="48"/>
      <c r="Q744" s="48"/>
      <c r="R744" s="48"/>
      <c r="S744" s="4"/>
      <c r="T744" s="4"/>
    </row>
    <row r="745" ht="30.0" customHeight="1">
      <c r="A745" s="13">
        <v>742.0</v>
      </c>
      <c r="B745" s="28" t="s">
        <v>2769</v>
      </c>
      <c r="C745" s="29" t="s">
        <v>3</v>
      </c>
      <c r="D745" s="31" t="s">
        <v>2670</v>
      </c>
      <c r="E745" s="30" t="s">
        <v>771</v>
      </c>
      <c r="F745" s="30"/>
      <c r="G745" s="30" t="s">
        <v>2770</v>
      </c>
      <c r="H745" s="30" t="s">
        <v>2771</v>
      </c>
      <c r="I745" s="15" t="s">
        <v>20</v>
      </c>
      <c r="J745" s="30"/>
      <c r="K745" s="32"/>
      <c r="L745" s="30"/>
      <c r="M745" s="30"/>
      <c r="N745" s="48"/>
      <c r="O745" s="48"/>
      <c r="P745" s="48"/>
      <c r="Q745" s="48"/>
      <c r="R745" s="48"/>
      <c r="S745" s="4"/>
      <c r="T745" s="4"/>
    </row>
    <row r="746" ht="30.0" customHeight="1">
      <c r="A746" s="13">
        <v>743.0</v>
      </c>
      <c r="B746" s="34" t="s">
        <v>2772</v>
      </c>
      <c r="C746" s="35" t="s">
        <v>3</v>
      </c>
      <c r="D746" s="36" t="s">
        <v>2659</v>
      </c>
      <c r="E746" s="37" t="s">
        <v>674</v>
      </c>
      <c r="F746" s="37"/>
      <c r="G746" s="37" t="s">
        <v>2773</v>
      </c>
      <c r="H746" s="37" t="s">
        <v>2774</v>
      </c>
      <c r="I746" s="38" t="s">
        <v>20</v>
      </c>
      <c r="J746" s="37"/>
      <c r="K746" s="39"/>
      <c r="L746" s="37"/>
      <c r="M746" s="30"/>
      <c r="N746" s="48"/>
      <c r="O746" s="48"/>
      <c r="P746" s="48"/>
      <c r="Q746" s="48"/>
      <c r="R746" s="48"/>
      <c r="S746" s="4"/>
      <c r="T746" s="4"/>
    </row>
    <row r="747" ht="30.0" customHeight="1">
      <c r="A747" s="13">
        <v>744.0</v>
      </c>
      <c r="B747" s="28" t="s">
        <v>2775</v>
      </c>
      <c r="C747" s="29" t="s">
        <v>3</v>
      </c>
      <c r="D747" s="31" t="s">
        <v>2670</v>
      </c>
      <c r="E747" s="30" t="s">
        <v>2776</v>
      </c>
      <c r="F747" s="30"/>
      <c r="G747" s="30" t="s">
        <v>2777</v>
      </c>
      <c r="H747" s="30" t="s">
        <v>331</v>
      </c>
      <c r="I747" s="15" t="s">
        <v>20</v>
      </c>
      <c r="J747" s="30" t="s">
        <v>2778</v>
      </c>
      <c r="K747" s="32" t="s">
        <v>2779</v>
      </c>
      <c r="L747" s="30"/>
      <c r="M747" s="30"/>
      <c r="N747" s="48"/>
      <c r="O747" s="48"/>
      <c r="P747" s="48"/>
      <c r="Q747" s="48"/>
      <c r="R747" s="48"/>
      <c r="S747" s="4"/>
      <c r="T747" s="4"/>
    </row>
    <row r="748" ht="30.0" customHeight="1">
      <c r="A748" s="13">
        <v>745.0</v>
      </c>
      <c r="B748" s="28" t="s">
        <v>2780</v>
      </c>
      <c r="C748" s="29" t="s">
        <v>3</v>
      </c>
      <c r="D748" s="31" t="s">
        <v>2730</v>
      </c>
      <c r="E748" s="30" t="s">
        <v>456</v>
      </c>
      <c r="F748" s="30"/>
      <c r="G748" s="30" t="s">
        <v>2781</v>
      </c>
      <c r="H748" s="30" t="s">
        <v>201</v>
      </c>
      <c r="I748" s="15" t="s">
        <v>20</v>
      </c>
      <c r="J748" s="30"/>
      <c r="K748" s="32"/>
      <c r="L748" s="30"/>
      <c r="M748" s="30"/>
      <c r="N748" s="48"/>
      <c r="O748" s="48"/>
      <c r="P748" s="48"/>
      <c r="Q748" s="48"/>
      <c r="R748" s="48"/>
      <c r="S748" s="4"/>
      <c r="T748" s="4"/>
    </row>
    <row r="749" ht="30.0" customHeight="1">
      <c r="A749" s="13">
        <v>746.0</v>
      </c>
      <c r="B749" s="28" t="s">
        <v>2782</v>
      </c>
      <c r="C749" s="29" t="s">
        <v>3</v>
      </c>
      <c r="D749" s="31" t="s">
        <v>2783</v>
      </c>
      <c r="E749" s="30" t="s">
        <v>950</v>
      </c>
      <c r="F749" s="30"/>
      <c r="G749" s="30" t="s">
        <v>2784</v>
      </c>
      <c r="H749" s="30" t="s">
        <v>1722</v>
      </c>
      <c r="I749" s="15" t="s">
        <v>1722</v>
      </c>
      <c r="J749" s="30">
        <v>123305.0</v>
      </c>
      <c r="K749" s="32"/>
      <c r="L749" s="30"/>
      <c r="M749" s="30"/>
      <c r="N749" s="48"/>
      <c r="O749" s="48"/>
      <c r="P749" s="48"/>
      <c r="Q749" s="48"/>
      <c r="R749" s="48"/>
      <c r="S749" s="4"/>
      <c r="T749" s="4"/>
    </row>
    <row r="750" ht="30.0" customHeight="1">
      <c r="A750" s="13">
        <v>747.0</v>
      </c>
      <c r="B750" s="28" t="s">
        <v>2785</v>
      </c>
      <c r="C750" s="29" t="s">
        <v>3</v>
      </c>
      <c r="D750" s="31" t="s">
        <v>2659</v>
      </c>
      <c r="E750" s="30" t="s">
        <v>674</v>
      </c>
      <c r="F750" s="30"/>
      <c r="G750" s="30" t="s">
        <v>2786</v>
      </c>
      <c r="H750" s="30" t="s">
        <v>56</v>
      </c>
      <c r="I750" s="15" t="s">
        <v>20</v>
      </c>
      <c r="J750" s="30"/>
      <c r="K750" s="32"/>
      <c r="L750" s="30"/>
      <c r="M750" s="30"/>
      <c r="N750" s="48"/>
      <c r="O750" s="48"/>
      <c r="P750" s="48"/>
      <c r="Q750" s="48"/>
      <c r="R750" s="48"/>
      <c r="S750" s="4"/>
      <c r="T750" s="4"/>
    </row>
    <row r="751" ht="30.0" customHeight="1">
      <c r="A751" s="13">
        <v>748.0</v>
      </c>
      <c r="B751" s="28" t="s">
        <v>2787</v>
      </c>
      <c r="C751" s="29" t="s">
        <v>3</v>
      </c>
      <c r="D751" s="31" t="s">
        <v>2788</v>
      </c>
      <c r="E751" s="30" t="s">
        <v>2789</v>
      </c>
      <c r="F751" s="30"/>
      <c r="G751" s="30" t="s">
        <v>2790</v>
      </c>
      <c r="H751" s="30" t="s">
        <v>76</v>
      </c>
      <c r="I751" s="15" t="s">
        <v>20</v>
      </c>
      <c r="J751" s="30">
        <v>284003.0</v>
      </c>
      <c r="K751" s="32"/>
      <c r="L751" s="30"/>
      <c r="M751" s="30"/>
      <c r="N751" s="48"/>
      <c r="O751" s="48"/>
      <c r="P751" s="48"/>
      <c r="Q751" s="48"/>
      <c r="R751" s="48"/>
      <c r="S751" s="4"/>
      <c r="T751" s="4"/>
    </row>
    <row r="752" ht="30.0" customHeight="1">
      <c r="A752" s="13">
        <v>749.0</v>
      </c>
      <c r="B752" s="28" t="s">
        <v>2791</v>
      </c>
      <c r="C752" s="29" t="s">
        <v>3</v>
      </c>
      <c r="D752" s="31" t="s">
        <v>2792</v>
      </c>
      <c r="E752" s="30"/>
      <c r="F752" s="30"/>
      <c r="G752" s="30" t="s">
        <v>2793</v>
      </c>
      <c r="H752" s="30" t="s">
        <v>331</v>
      </c>
      <c r="I752" s="15" t="s">
        <v>20</v>
      </c>
      <c r="J752" s="30"/>
      <c r="K752" s="32">
        <v>9.41560096E9</v>
      </c>
      <c r="L752" s="30"/>
      <c r="M752" s="30"/>
      <c r="N752" s="48"/>
      <c r="O752" s="48"/>
      <c r="P752" s="48"/>
      <c r="Q752" s="48"/>
      <c r="R752" s="48"/>
      <c r="S752" s="4"/>
      <c r="T752" s="4"/>
    </row>
    <row r="753" ht="30.0" customHeight="1">
      <c r="A753" s="13">
        <v>750.0</v>
      </c>
      <c r="B753" s="28" t="s">
        <v>2794</v>
      </c>
      <c r="C753" s="29" t="s">
        <v>3</v>
      </c>
      <c r="D753" s="31" t="s">
        <v>2795</v>
      </c>
      <c r="E753" s="30" t="s">
        <v>2796</v>
      </c>
      <c r="F753" s="30"/>
      <c r="G753" s="30" t="s">
        <v>2797</v>
      </c>
      <c r="H753" s="30" t="s">
        <v>226</v>
      </c>
      <c r="I753" s="15" t="s">
        <v>20</v>
      </c>
      <c r="J753" s="30" t="s">
        <v>2798</v>
      </c>
      <c r="K753" s="32">
        <v>9.415310356E9</v>
      </c>
      <c r="L753" s="30" t="s">
        <v>2799</v>
      </c>
      <c r="M753" s="30"/>
      <c r="N753" s="48"/>
      <c r="O753" s="48"/>
      <c r="P753" s="48"/>
      <c r="Q753" s="48"/>
      <c r="R753" s="48"/>
      <c r="S753" s="4"/>
      <c r="T753" s="4"/>
    </row>
    <row r="754" ht="30.0" customHeight="1">
      <c r="A754" s="13">
        <v>751.0</v>
      </c>
      <c r="B754" s="28" t="s">
        <v>2800</v>
      </c>
      <c r="C754" s="29" t="s">
        <v>3</v>
      </c>
      <c r="D754" s="31" t="s">
        <v>2659</v>
      </c>
      <c r="E754" s="30" t="s">
        <v>2801</v>
      </c>
      <c r="F754" s="30"/>
      <c r="G754" s="30" t="s">
        <v>2802</v>
      </c>
      <c r="H754" s="30" t="s">
        <v>2803</v>
      </c>
      <c r="I754" s="15" t="s">
        <v>20</v>
      </c>
      <c r="J754" s="30" t="s">
        <v>2804</v>
      </c>
      <c r="K754" s="32" t="s">
        <v>2805</v>
      </c>
      <c r="L754" s="30" t="s">
        <v>2806</v>
      </c>
      <c r="M754" s="30"/>
      <c r="N754" s="48"/>
      <c r="O754" s="48"/>
      <c r="P754" s="48"/>
      <c r="Q754" s="48"/>
      <c r="R754" s="48"/>
      <c r="S754" s="4"/>
      <c r="T754" s="4"/>
    </row>
    <row r="755" ht="30.0" customHeight="1">
      <c r="A755" s="13">
        <v>752.0</v>
      </c>
      <c r="B755" s="28" t="s">
        <v>2807</v>
      </c>
      <c r="C755" s="29" t="s">
        <v>3</v>
      </c>
      <c r="D755" s="31" t="s">
        <v>2653</v>
      </c>
      <c r="E755" s="30" t="s">
        <v>1341</v>
      </c>
      <c r="F755" s="30"/>
      <c r="G755" s="30" t="s">
        <v>2808</v>
      </c>
      <c r="H755" s="30" t="s">
        <v>631</v>
      </c>
      <c r="I755" s="15" t="s">
        <v>20</v>
      </c>
      <c r="J755" s="30" t="s">
        <v>2809</v>
      </c>
      <c r="K755" s="32">
        <v>9.810591788E9</v>
      </c>
      <c r="L755" s="30"/>
      <c r="M755" s="30"/>
      <c r="N755" s="48"/>
      <c r="O755" s="48"/>
      <c r="P755" s="48"/>
      <c r="Q755" s="48"/>
      <c r="R755" s="48"/>
      <c r="S755" s="4"/>
      <c r="T755" s="4"/>
    </row>
    <row r="756" ht="30.0" customHeight="1">
      <c r="A756" s="13">
        <v>753.0</v>
      </c>
      <c r="B756" s="28" t="s">
        <v>2810</v>
      </c>
      <c r="C756" s="29" t="s">
        <v>3</v>
      </c>
      <c r="D756" s="31" t="s">
        <v>2811</v>
      </c>
      <c r="E756" s="30" t="s">
        <v>1894</v>
      </c>
      <c r="F756" s="30"/>
      <c r="G756" s="30" t="s">
        <v>2812</v>
      </c>
      <c r="H756" s="30" t="s">
        <v>344</v>
      </c>
      <c r="I756" s="15" t="s">
        <v>20</v>
      </c>
      <c r="J756" s="30" t="s">
        <v>2813</v>
      </c>
      <c r="K756" s="32"/>
      <c r="L756" s="30" t="s">
        <v>2814</v>
      </c>
      <c r="M756" s="30"/>
      <c r="N756" s="48"/>
      <c r="O756" s="48"/>
      <c r="P756" s="48"/>
      <c r="Q756" s="48"/>
      <c r="R756" s="48"/>
      <c r="S756" s="4"/>
      <c r="T756" s="4"/>
    </row>
    <row r="757" ht="30.0" customHeight="1">
      <c r="A757" s="13">
        <v>754.0</v>
      </c>
      <c r="B757" s="34" t="s">
        <v>2815</v>
      </c>
      <c r="C757" s="35" t="s">
        <v>3</v>
      </c>
      <c r="D757" s="36" t="s">
        <v>2670</v>
      </c>
      <c r="E757" s="37" t="s">
        <v>950</v>
      </c>
      <c r="F757" s="37"/>
      <c r="G757" s="37" t="s">
        <v>2816</v>
      </c>
      <c r="H757" s="37" t="s">
        <v>45</v>
      </c>
      <c r="I757" s="38" t="s">
        <v>20</v>
      </c>
      <c r="J757" s="37" t="s">
        <v>2817</v>
      </c>
      <c r="K757" s="39" t="s">
        <v>2818</v>
      </c>
      <c r="L757" s="37"/>
      <c r="M757" s="30"/>
      <c r="N757" s="48"/>
      <c r="O757" s="48"/>
      <c r="P757" s="48"/>
      <c r="Q757" s="48"/>
      <c r="R757" s="48"/>
      <c r="S757" s="4"/>
      <c r="T757" s="4"/>
    </row>
    <row r="758" ht="30.0" customHeight="1">
      <c r="A758" s="13">
        <v>755.0</v>
      </c>
      <c r="B758" s="28" t="s">
        <v>2819</v>
      </c>
      <c r="C758" s="29" t="s">
        <v>3</v>
      </c>
      <c r="D758" s="31" t="s">
        <v>2653</v>
      </c>
      <c r="E758" s="30" t="s">
        <v>1717</v>
      </c>
      <c r="F758" s="30"/>
      <c r="G758" s="30" t="s">
        <v>2820</v>
      </c>
      <c r="H758" s="30" t="s">
        <v>29</v>
      </c>
      <c r="I758" s="15" t="s">
        <v>20</v>
      </c>
      <c r="J758" s="30">
        <v>282010.0</v>
      </c>
      <c r="K758" s="32"/>
      <c r="L758" s="30"/>
      <c r="M758" s="30"/>
      <c r="N758" s="48"/>
      <c r="O758" s="48"/>
      <c r="P758" s="48"/>
      <c r="Q758" s="48"/>
      <c r="R758" s="48"/>
      <c r="S758" s="4"/>
      <c r="T758" s="4"/>
    </row>
    <row r="759" ht="30.0" customHeight="1">
      <c r="A759" s="13">
        <v>756.0</v>
      </c>
      <c r="B759" s="28" t="s">
        <v>2821</v>
      </c>
      <c r="C759" s="29" t="s">
        <v>3</v>
      </c>
      <c r="D759" s="31" t="s">
        <v>2653</v>
      </c>
      <c r="E759" s="30" t="s">
        <v>752</v>
      </c>
      <c r="F759" s="30"/>
      <c r="G759" s="30" t="s">
        <v>2822</v>
      </c>
      <c r="H759" s="30" t="s">
        <v>2823</v>
      </c>
      <c r="I759" s="15" t="s">
        <v>20</v>
      </c>
      <c r="J759" s="30"/>
      <c r="K759" s="32"/>
      <c r="L759" s="30"/>
      <c r="M759" s="30"/>
      <c r="N759" s="48"/>
      <c r="O759" s="48"/>
      <c r="P759" s="48"/>
      <c r="Q759" s="48"/>
      <c r="R759" s="48"/>
      <c r="S759" s="4"/>
      <c r="T759" s="4"/>
    </row>
    <row r="760" ht="30.0" customHeight="1">
      <c r="A760" s="13">
        <v>757.0</v>
      </c>
      <c r="B760" s="28" t="s">
        <v>2824</v>
      </c>
      <c r="C760" s="29" t="s">
        <v>3</v>
      </c>
      <c r="D760" s="31" t="s">
        <v>2736</v>
      </c>
      <c r="E760" s="30" t="s">
        <v>752</v>
      </c>
      <c r="F760" s="30"/>
      <c r="G760" s="30" t="s">
        <v>2825</v>
      </c>
      <c r="H760" s="30" t="s">
        <v>2826</v>
      </c>
      <c r="I760" s="15" t="s">
        <v>20</v>
      </c>
      <c r="J760" s="30"/>
      <c r="K760" s="32"/>
      <c r="L760" s="30"/>
      <c r="M760" s="30"/>
      <c r="N760" s="48"/>
      <c r="O760" s="48"/>
      <c r="P760" s="48"/>
      <c r="Q760" s="48"/>
      <c r="R760" s="48"/>
      <c r="S760" s="4"/>
      <c r="T760" s="4"/>
    </row>
    <row r="761" ht="30.0" customHeight="1">
      <c r="A761" s="13">
        <v>758.0</v>
      </c>
      <c r="B761" s="28" t="s">
        <v>2827</v>
      </c>
      <c r="C761" s="29" t="s">
        <v>3</v>
      </c>
      <c r="D761" s="31" t="s">
        <v>2659</v>
      </c>
      <c r="E761" s="30" t="s">
        <v>127</v>
      </c>
      <c r="F761" s="30"/>
      <c r="G761" s="30" t="s">
        <v>2828</v>
      </c>
      <c r="H761" s="30" t="s">
        <v>2829</v>
      </c>
      <c r="I761" s="15" t="s">
        <v>20</v>
      </c>
      <c r="J761" s="30"/>
      <c r="K761" s="32">
        <v>9.415045661E9</v>
      </c>
      <c r="L761" s="30"/>
      <c r="M761" s="33" t="str">
        <f>HYPERLINK("mailto:drshalinikrishna@gmail.com","drshalinikrishna@gmail.com  ")</f>
        <v>drshalinikrishna@gmail.com  </v>
      </c>
      <c r="N761" s="48"/>
      <c r="O761" s="48"/>
      <c r="P761" s="48"/>
      <c r="Q761" s="48"/>
      <c r="R761" s="48"/>
      <c r="S761" s="4"/>
      <c r="T761" s="4"/>
    </row>
    <row r="762" ht="30.0" customHeight="1">
      <c r="A762" s="13">
        <v>759.0</v>
      </c>
      <c r="B762" s="28" t="s">
        <v>2830</v>
      </c>
      <c r="C762" s="29" t="s">
        <v>3</v>
      </c>
      <c r="D762" s="31" t="s">
        <v>2831</v>
      </c>
      <c r="E762" s="30" t="s">
        <v>1055</v>
      </c>
      <c r="F762" s="30"/>
      <c r="G762" s="30" t="s">
        <v>2832</v>
      </c>
      <c r="H762" s="30" t="s">
        <v>290</v>
      </c>
      <c r="I762" s="15" t="s">
        <v>290</v>
      </c>
      <c r="J762" s="30"/>
      <c r="K762" s="32"/>
      <c r="L762" s="30"/>
      <c r="M762" s="30"/>
      <c r="N762" s="48"/>
      <c r="O762" s="48"/>
      <c r="P762" s="48"/>
      <c r="Q762" s="48"/>
      <c r="R762" s="48"/>
      <c r="S762" s="4"/>
      <c r="T762" s="4"/>
    </row>
    <row r="763" ht="30.0" customHeight="1">
      <c r="A763" s="13">
        <v>760.0</v>
      </c>
      <c r="B763" s="28" t="s">
        <v>2833</v>
      </c>
      <c r="C763" s="29" t="s">
        <v>3</v>
      </c>
      <c r="D763" s="31" t="s">
        <v>2679</v>
      </c>
      <c r="E763" s="30" t="s">
        <v>598</v>
      </c>
      <c r="F763" s="30"/>
      <c r="G763" s="30" t="s">
        <v>2834</v>
      </c>
      <c r="H763" s="30" t="s">
        <v>201</v>
      </c>
      <c r="I763" s="15" t="s">
        <v>20</v>
      </c>
      <c r="J763" s="30">
        <v>221005.0</v>
      </c>
      <c r="K763" s="32"/>
      <c r="L763" s="30"/>
      <c r="M763" s="30"/>
      <c r="N763" s="48"/>
      <c r="O763" s="48"/>
      <c r="P763" s="48"/>
      <c r="Q763" s="48"/>
      <c r="R763" s="48"/>
      <c r="S763" s="4"/>
      <c r="T763" s="4"/>
    </row>
    <row r="764" ht="30.0" customHeight="1">
      <c r="A764" s="13">
        <v>761.0</v>
      </c>
      <c r="B764" s="28" t="s">
        <v>2835</v>
      </c>
      <c r="C764" s="29" t="s">
        <v>3</v>
      </c>
      <c r="D764" s="31" t="s">
        <v>2730</v>
      </c>
      <c r="E764" s="30" t="s">
        <v>2836</v>
      </c>
      <c r="F764" s="30"/>
      <c r="G764" s="30" t="s">
        <v>2837</v>
      </c>
      <c r="H764" s="30" t="s">
        <v>607</v>
      </c>
      <c r="I764" s="15" t="s">
        <v>20</v>
      </c>
      <c r="J764" s="30">
        <v>244401.0</v>
      </c>
      <c r="K764" s="32"/>
      <c r="L764" s="30"/>
      <c r="M764" s="30"/>
      <c r="N764" s="48"/>
      <c r="O764" s="48"/>
      <c r="P764" s="48"/>
      <c r="Q764" s="48"/>
      <c r="R764" s="48"/>
      <c r="S764" s="4"/>
      <c r="T764" s="4"/>
    </row>
    <row r="765" ht="30.0" customHeight="1">
      <c r="A765" s="13">
        <v>762.0</v>
      </c>
      <c r="B765" s="28" t="s">
        <v>2838</v>
      </c>
      <c r="C765" s="29" t="s">
        <v>3</v>
      </c>
      <c r="D765" s="31" t="s">
        <v>2664</v>
      </c>
      <c r="E765" s="30" t="s">
        <v>253</v>
      </c>
      <c r="F765" s="30"/>
      <c r="G765" s="30" t="s">
        <v>2839</v>
      </c>
      <c r="H765" s="30" t="s">
        <v>868</v>
      </c>
      <c r="I765" s="15" t="s">
        <v>20</v>
      </c>
      <c r="J765" s="30">
        <v>224001.0</v>
      </c>
      <c r="K765" s="32"/>
      <c r="L765" s="30"/>
      <c r="M765" s="30"/>
      <c r="N765" s="48"/>
      <c r="O765" s="48"/>
      <c r="P765" s="48"/>
      <c r="Q765" s="48"/>
      <c r="R765" s="48"/>
      <c r="S765" s="4"/>
      <c r="T765" s="4"/>
    </row>
    <row r="766" ht="45.0" customHeight="1">
      <c r="A766" s="13">
        <v>763.0</v>
      </c>
      <c r="B766" s="28" t="s">
        <v>2840</v>
      </c>
      <c r="C766" s="29" t="s">
        <v>3</v>
      </c>
      <c r="D766" s="31" t="s">
        <v>2670</v>
      </c>
      <c r="E766" s="30" t="s">
        <v>1579</v>
      </c>
      <c r="F766" s="30"/>
      <c r="G766" s="30" t="s">
        <v>2841</v>
      </c>
      <c r="H766" s="30" t="s">
        <v>2823</v>
      </c>
      <c r="I766" s="15" t="s">
        <v>20</v>
      </c>
      <c r="J766" s="30"/>
      <c r="K766" s="32"/>
      <c r="L766" s="30"/>
      <c r="M766" s="30"/>
      <c r="N766" s="48"/>
      <c r="O766" s="48"/>
      <c r="P766" s="48"/>
      <c r="Q766" s="48"/>
      <c r="R766" s="48"/>
      <c r="S766" s="4"/>
      <c r="T766" s="4"/>
    </row>
    <row r="767" ht="30.0" customHeight="1">
      <c r="A767" s="13">
        <v>764.0</v>
      </c>
      <c r="B767" s="28" t="s">
        <v>2842</v>
      </c>
      <c r="C767" s="29" t="s">
        <v>3</v>
      </c>
      <c r="D767" s="31" t="s">
        <v>2730</v>
      </c>
      <c r="E767" s="30" t="s">
        <v>2706</v>
      </c>
      <c r="F767" s="30"/>
      <c r="G767" s="30" t="s">
        <v>2843</v>
      </c>
      <c r="H767" s="30" t="s">
        <v>134</v>
      </c>
      <c r="I767" s="15" t="s">
        <v>135</v>
      </c>
      <c r="J767" s="30"/>
      <c r="K767" s="32"/>
      <c r="L767" s="30"/>
      <c r="M767" s="30"/>
      <c r="N767" s="48"/>
      <c r="O767" s="48"/>
      <c r="P767" s="48"/>
      <c r="Q767" s="48"/>
      <c r="R767" s="48"/>
      <c r="S767" s="4"/>
      <c r="T767" s="4"/>
    </row>
    <row r="768">
      <c r="A768" s="13">
        <v>765.0</v>
      </c>
      <c r="B768" s="28" t="s">
        <v>2844</v>
      </c>
      <c r="C768" s="29" t="s">
        <v>3</v>
      </c>
      <c r="D768" s="31" t="s">
        <v>2679</v>
      </c>
      <c r="E768" s="30" t="s">
        <v>2845</v>
      </c>
      <c r="F768" s="30"/>
      <c r="G768" s="30" t="s">
        <v>2846</v>
      </c>
      <c r="H768" s="30" t="s">
        <v>174</v>
      </c>
      <c r="I768" s="15" t="s">
        <v>20</v>
      </c>
      <c r="J768" s="30">
        <v>243001.0</v>
      </c>
      <c r="K768" s="32"/>
      <c r="L768" s="30"/>
      <c r="M768" s="30"/>
      <c r="N768" s="48"/>
      <c r="O768" s="48"/>
      <c r="P768" s="48"/>
      <c r="Q768" s="48"/>
      <c r="R768" s="48"/>
      <c r="S768" s="4"/>
      <c r="T768" s="4"/>
    </row>
    <row r="769">
      <c r="A769" s="13">
        <v>766.0</v>
      </c>
      <c r="B769" s="28" t="s">
        <v>2847</v>
      </c>
      <c r="C769" s="29" t="s">
        <v>3</v>
      </c>
      <c r="D769" s="31" t="s">
        <v>2667</v>
      </c>
      <c r="E769" s="30" t="s">
        <v>862</v>
      </c>
      <c r="F769" s="30"/>
      <c r="G769" s="30"/>
      <c r="H769" s="30"/>
      <c r="I769" s="15"/>
      <c r="J769" s="30"/>
      <c r="K769" s="32"/>
      <c r="L769" s="30"/>
      <c r="M769" s="30"/>
      <c r="N769" s="48"/>
      <c r="O769" s="48"/>
      <c r="P769" s="48"/>
      <c r="Q769" s="48"/>
      <c r="R769" s="48"/>
      <c r="S769" s="4"/>
      <c r="T769" s="4"/>
    </row>
    <row r="770" ht="30.0" customHeight="1">
      <c r="A770" s="13">
        <v>767.0</v>
      </c>
      <c r="B770" s="28" t="s">
        <v>2848</v>
      </c>
      <c r="C770" s="29" t="s">
        <v>3</v>
      </c>
      <c r="D770" s="31" t="s">
        <v>2849</v>
      </c>
      <c r="E770" s="30" t="s">
        <v>1396</v>
      </c>
      <c r="F770" s="30"/>
      <c r="G770" s="30" t="s">
        <v>2850</v>
      </c>
      <c r="H770" s="30" t="s">
        <v>56</v>
      </c>
      <c r="I770" s="15" t="s">
        <v>20</v>
      </c>
      <c r="J770" s="30">
        <v>202001.0</v>
      </c>
      <c r="K770" s="32">
        <v>9.412272009E9</v>
      </c>
      <c r="L770" s="30"/>
      <c r="M770" s="30"/>
      <c r="N770" s="48"/>
      <c r="O770" s="48"/>
      <c r="P770" s="48"/>
      <c r="Q770" s="48"/>
      <c r="R770" s="48"/>
      <c r="S770" s="4"/>
      <c r="T770" s="4"/>
    </row>
    <row r="771" ht="30.0" customHeight="1">
      <c r="A771" s="13">
        <v>768.0</v>
      </c>
      <c r="B771" s="28" t="s">
        <v>2851</v>
      </c>
      <c r="C771" s="29" t="s">
        <v>3</v>
      </c>
      <c r="D771" s="31" t="s">
        <v>2852</v>
      </c>
      <c r="E771" s="30" t="s">
        <v>950</v>
      </c>
      <c r="F771" s="30"/>
      <c r="G771" s="30" t="s">
        <v>2853</v>
      </c>
      <c r="H771" s="30" t="s">
        <v>201</v>
      </c>
      <c r="I771" s="15" t="s">
        <v>20</v>
      </c>
      <c r="J771" s="30">
        <v>221001.0</v>
      </c>
      <c r="K771" s="32">
        <v>9.415228475E9</v>
      </c>
      <c r="L771" s="30" t="s">
        <v>2854</v>
      </c>
      <c r="M771" s="30"/>
      <c r="N771" s="48"/>
      <c r="O771" s="48"/>
      <c r="P771" s="48"/>
      <c r="Q771" s="48"/>
      <c r="R771" s="48"/>
      <c r="S771" s="4"/>
      <c r="T771" s="4"/>
    </row>
    <row r="772">
      <c r="A772" s="13">
        <v>769.0</v>
      </c>
      <c r="B772" s="28" t="s">
        <v>2855</v>
      </c>
      <c r="C772" s="29" t="s">
        <v>3</v>
      </c>
      <c r="D772" s="31" t="s">
        <v>2667</v>
      </c>
      <c r="E772" s="30" t="s">
        <v>1513</v>
      </c>
      <c r="F772" s="30"/>
      <c r="G772" s="30" t="s">
        <v>2856</v>
      </c>
      <c r="H772" s="30" t="s">
        <v>39</v>
      </c>
      <c r="I772" s="15" t="s">
        <v>20</v>
      </c>
      <c r="J772" s="30"/>
      <c r="K772" s="32"/>
      <c r="L772" s="30"/>
      <c r="M772" s="30"/>
      <c r="N772" s="48"/>
      <c r="O772" s="48"/>
      <c r="P772" s="48"/>
      <c r="Q772" s="48"/>
      <c r="R772" s="48"/>
      <c r="S772" s="4"/>
      <c r="T772" s="4"/>
    </row>
    <row r="773" ht="30.0" customHeight="1">
      <c r="A773" s="13">
        <v>770.0</v>
      </c>
      <c r="B773" s="28" t="s">
        <v>2857</v>
      </c>
      <c r="C773" s="29" t="s">
        <v>3</v>
      </c>
      <c r="D773" s="31" t="s">
        <v>2858</v>
      </c>
      <c r="E773" s="30" t="s">
        <v>577</v>
      </c>
      <c r="F773" s="30"/>
      <c r="G773" s="30" t="s">
        <v>2859</v>
      </c>
      <c r="H773" s="30" t="s">
        <v>2860</v>
      </c>
      <c r="I773" s="15" t="s">
        <v>20</v>
      </c>
      <c r="J773" s="30"/>
      <c r="K773" s="32"/>
      <c r="L773" s="30"/>
      <c r="M773" s="30"/>
      <c r="N773" s="48"/>
      <c r="O773" s="48"/>
      <c r="P773" s="48"/>
      <c r="Q773" s="48"/>
      <c r="R773" s="48"/>
      <c r="S773" s="4"/>
      <c r="T773" s="4"/>
    </row>
    <row r="774" ht="30.0" customHeight="1">
      <c r="A774" s="13">
        <v>771.0</v>
      </c>
      <c r="B774" s="28" t="s">
        <v>2861</v>
      </c>
      <c r="C774" s="29" t="s">
        <v>3</v>
      </c>
      <c r="D774" s="31" t="s">
        <v>2664</v>
      </c>
      <c r="E774" s="30" t="s">
        <v>54</v>
      </c>
      <c r="F774" s="30"/>
      <c r="G774" s="30" t="s">
        <v>2862</v>
      </c>
      <c r="H774" s="30" t="s">
        <v>952</v>
      </c>
      <c r="I774" s="15" t="s">
        <v>20</v>
      </c>
      <c r="J774" s="30"/>
      <c r="K774" s="32"/>
      <c r="L774" s="30"/>
      <c r="M774" s="30"/>
      <c r="N774" s="48"/>
      <c r="O774" s="48"/>
      <c r="P774" s="48"/>
      <c r="Q774" s="48"/>
      <c r="R774" s="48"/>
      <c r="S774" s="4"/>
      <c r="T774" s="4"/>
    </row>
    <row r="775" ht="30.0" customHeight="1">
      <c r="A775" s="13">
        <v>772.0</v>
      </c>
      <c r="B775" s="28" t="s">
        <v>2863</v>
      </c>
      <c r="C775" s="29" t="s">
        <v>3</v>
      </c>
      <c r="D775" s="31" t="s">
        <v>2670</v>
      </c>
      <c r="E775" s="30" t="s">
        <v>2864</v>
      </c>
      <c r="F775" s="30"/>
      <c r="G775" s="30" t="s">
        <v>2865</v>
      </c>
      <c r="H775" s="30" t="s">
        <v>19</v>
      </c>
      <c r="I775" s="15" t="s">
        <v>20</v>
      </c>
      <c r="J775" s="30">
        <v>245101.0</v>
      </c>
      <c r="K775" s="32"/>
      <c r="L775" s="30"/>
      <c r="M775" s="30"/>
      <c r="N775" s="48"/>
      <c r="O775" s="48"/>
      <c r="P775" s="48"/>
      <c r="Q775" s="48"/>
      <c r="R775" s="48"/>
      <c r="S775" s="4"/>
      <c r="T775" s="4"/>
    </row>
    <row r="776" ht="30.0" customHeight="1">
      <c r="A776" s="13">
        <v>773.0</v>
      </c>
      <c r="B776" s="28" t="s">
        <v>2866</v>
      </c>
      <c r="C776" s="29" t="s">
        <v>3</v>
      </c>
      <c r="D776" s="31" t="s">
        <v>2867</v>
      </c>
      <c r="E776" s="30" t="s">
        <v>2868</v>
      </c>
      <c r="F776" s="30"/>
      <c r="G776" s="30" t="s">
        <v>2869</v>
      </c>
      <c r="H776" s="30" t="s">
        <v>2829</v>
      </c>
      <c r="I776" s="15" t="s">
        <v>20</v>
      </c>
      <c r="J776" s="30"/>
      <c r="K776" s="32">
        <v>9.415161443E9</v>
      </c>
      <c r="L776" s="30"/>
      <c r="M776" s="30"/>
      <c r="N776" s="48"/>
      <c r="O776" s="48"/>
      <c r="P776" s="48"/>
      <c r="Q776" s="48"/>
      <c r="R776" s="48"/>
      <c r="S776" s="4"/>
      <c r="T776" s="4"/>
    </row>
    <row r="777">
      <c r="A777" s="13">
        <v>774.0</v>
      </c>
      <c r="B777" s="28" t="s">
        <v>2870</v>
      </c>
      <c r="C777" s="29" t="s">
        <v>3</v>
      </c>
      <c r="D777" s="31" t="s">
        <v>2638</v>
      </c>
      <c r="E777" s="30" t="s">
        <v>2694</v>
      </c>
      <c r="F777" s="30"/>
      <c r="G777" s="30" t="s">
        <v>2871</v>
      </c>
      <c r="H777" s="30" t="s">
        <v>45</v>
      </c>
      <c r="I777" s="15" t="s">
        <v>20</v>
      </c>
      <c r="J777" s="30">
        <v>226001.0</v>
      </c>
      <c r="K777" s="32"/>
      <c r="L777" s="30"/>
      <c r="M777" s="30"/>
      <c r="N777" s="48"/>
      <c r="O777" s="48"/>
      <c r="P777" s="48"/>
      <c r="Q777" s="48"/>
      <c r="R777" s="48"/>
      <c r="S777" s="4"/>
      <c r="T777" s="4"/>
    </row>
    <row r="778">
      <c r="A778" s="13">
        <v>775.0</v>
      </c>
      <c r="B778" s="34" t="s">
        <v>2872</v>
      </c>
      <c r="C778" s="35" t="s">
        <v>3</v>
      </c>
      <c r="D778" s="36" t="s">
        <v>2643</v>
      </c>
      <c r="E778" s="37" t="s">
        <v>1401</v>
      </c>
      <c r="F778" s="37"/>
      <c r="G778" s="37" t="s">
        <v>2873</v>
      </c>
      <c r="H778" s="37" t="s">
        <v>2874</v>
      </c>
      <c r="I778" s="38" t="s">
        <v>20</v>
      </c>
      <c r="J778" s="37"/>
      <c r="K778" s="32"/>
      <c r="L778" s="30"/>
      <c r="M778" s="30"/>
      <c r="N778" s="48"/>
      <c r="O778" s="48"/>
      <c r="P778" s="48"/>
      <c r="Q778" s="48"/>
      <c r="R778" s="48"/>
      <c r="S778" s="4"/>
      <c r="T778" s="4"/>
    </row>
    <row r="779">
      <c r="A779" s="13">
        <v>776.0</v>
      </c>
      <c r="B779" s="34" t="s">
        <v>2875</v>
      </c>
      <c r="C779" s="35" t="s">
        <v>3</v>
      </c>
      <c r="D779" s="36" t="s">
        <v>2649</v>
      </c>
      <c r="E779" s="37" t="s">
        <v>2650</v>
      </c>
      <c r="F779" s="37"/>
      <c r="G779" s="37" t="s">
        <v>2876</v>
      </c>
      <c r="H779" s="37" t="s">
        <v>39</v>
      </c>
      <c r="I779" s="38" t="s">
        <v>20</v>
      </c>
      <c r="J779" s="37"/>
      <c r="K779" s="39"/>
      <c r="L779" s="37"/>
      <c r="M779" s="30"/>
      <c r="N779" s="48"/>
      <c r="O779" s="48"/>
      <c r="P779" s="48"/>
      <c r="Q779" s="48"/>
      <c r="R779" s="48"/>
      <c r="S779" s="4"/>
      <c r="T779" s="4"/>
    </row>
    <row r="780" ht="30.0" customHeight="1">
      <c r="A780" s="13">
        <v>777.0</v>
      </c>
      <c r="B780" s="28" t="s">
        <v>2877</v>
      </c>
      <c r="C780" s="29" t="s">
        <v>3</v>
      </c>
      <c r="D780" s="31" t="s">
        <v>2653</v>
      </c>
      <c r="E780" s="30" t="s">
        <v>950</v>
      </c>
      <c r="F780" s="30"/>
      <c r="G780" s="30" t="s">
        <v>2878</v>
      </c>
      <c r="H780" s="30" t="s">
        <v>24</v>
      </c>
      <c r="I780" s="15" t="s">
        <v>20</v>
      </c>
      <c r="J780" s="30"/>
      <c r="K780" s="32">
        <v>9.415313296E9</v>
      </c>
      <c r="L780" s="30"/>
      <c r="M780" s="30"/>
      <c r="N780" s="48"/>
      <c r="O780" s="48"/>
      <c r="P780" s="48"/>
      <c r="Q780" s="48"/>
      <c r="R780" s="48"/>
      <c r="S780" s="4"/>
      <c r="T780" s="4"/>
    </row>
    <row r="781" ht="30.0" customHeight="1">
      <c r="A781" s="13">
        <v>778.0</v>
      </c>
      <c r="B781" s="28" t="s">
        <v>2879</v>
      </c>
      <c r="C781" s="29" t="s">
        <v>3</v>
      </c>
      <c r="D781" s="31" t="s">
        <v>2880</v>
      </c>
      <c r="E781" s="30" t="s">
        <v>2881</v>
      </c>
      <c r="F781" s="30"/>
      <c r="G781" s="30" t="s">
        <v>2882</v>
      </c>
      <c r="H781" s="30" t="s">
        <v>1354</v>
      </c>
      <c r="I781" s="15" t="s">
        <v>20</v>
      </c>
      <c r="J781" s="30" t="s">
        <v>2883</v>
      </c>
      <c r="K781" s="32">
        <v>9.415244434E9</v>
      </c>
      <c r="L781" s="30"/>
      <c r="M781" s="30"/>
      <c r="N781" s="48"/>
      <c r="O781" s="48"/>
      <c r="P781" s="48"/>
      <c r="Q781" s="48"/>
      <c r="R781" s="48"/>
      <c r="S781" s="4"/>
      <c r="T781" s="4"/>
    </row>
    <row r="782">
      <c r="A782" s="13">
        <v>779.0</v>
      </c>
      <c r="B782" s="28" t="s">
        <v>2884</v>
      </c>
      <c r="C782" s="29" t="s">
        <v>3</v>
      </c>
      <c r="D782" s="31" t="s">
        <v>2885</v>
      </c>
      <c r="E782" s="30" t="s">
        <v>504</v>
      </c>
      <c r="F782" s="30"/>
      <c r="G782" s="30" t="s">
        <v>2886</v>
      </c>
      <c r="H782" s="30" t="s">
        <v>2887</v>
      </c>
      <c r="I782" s="15" t="s">
        <v>20</v>
      </c>
      <c r="J782" s="30">
        <v>262001.0</v>
      </c>
      <c r="K782" s="32"/>
      <c r="L782" s="30"/>
      <c r="M782" s="30"/>
      <c r="N782" s="48"/>
      <c r="O782" s="48"/>
      <c r="P782" s="48"/>
      <c r="Q782" s="48"/>
      <c r="R782" s="48"/>
      <c r="S782" s="4"/>
      <c r="T782" s="4"/>
    </row>
    <row r="783">
      <c r="A783" s="13">
        <v>780.0</v>
      </c>
      <c r="B783" s="28" t="s">
        <v>2888</v>
      </c>
      <c r="C783" s="29" t="s">
        <v>3</v>
      </c>
      <c r="D783" s="31" t="s">
        <v>2667</v>
      </c>
      <c r="E783" s="30" t="s">
        <v>54</v>
      </c>
      <c r="F783" s="30"/>
      <c r="G783" s="30" t="s">
        <v>2889</v>
      </c>
      <c r="H783" s="30" t="s">
        <v>45</v>
      </c>
      <c r="I783" s="15" t="s">
        <v>20</v>
      </c>
      <c r="J783" s="30">
        <v>226021.0</v>
      </c>
      <c r="K783" s="32" t="s">
        <v>2890</v>
      </c>
      <c r="L783" s="30">
        <v>2358572.0</v>
      </c>
      <c r="M783" s="33" t="str">
        <f>HYPERLINK("mailto:o.p.shukla.3539@gmail.com","o.p.shukla.3539@gmail.com ")</f>
        <v>o.p.shukla.3539@gmail.com </v>
      </c>
      <c r="N783" s="48"/>
      <c r="O783" s="48"/>
      <c r="P783" s="48"/>
      <c r="Q783" s="48"/>
      <c r="R783" s="48"/>
      <c r="S783" s="4"/>
      <c r="T783" s="4"/>
    </row>
    <row r="784" ht="30.0" customHeight="1">
      <c r="A784" s="13">
        <v>781.0</v>
      </c>
      <c r="B784" s="28" t="s">
        <v>2891</v>
      </c>
      <c r="C784" s="29" t="s">
        <v>3</v>
      </c>
      <c r="D784" s="31" t="s">
        <v>2892</v>
      </c>
      <c r="E784" s="30" t="s">
        <v>2893</v>
      </c>
      <c r="F784" s="30"/>
      <c r="G784" s="30" t="s">
        <v>2894</v>
      </c>
      <c r="H784" s="30" t="s">
        <v>1354</v>
      </c>
      <c r="I784" s="15" t="s">
        <v>20</v>
      </c>
      <c r="J784" s="30"/>
      <c r="K784" s="32">
        <v>9.415212935E9</v>
      </c>
      <c r="L784" s="30"/>
      <c r="M784" s="30"/>
      <c r="N784" s="48"/>
      <c r="O784" s="48"/>
      <c r="P784" s="48"/>
      <c r="Q784" s="48"/>
      <c r="R784" s="48"/>
      <c r="S784" s="4"/>
      <c r="T784" s="4"/>
    </row>
    <row r="785">
      <c r="A785" s="13">
        <v>782.0</v>
      </c>
      <c r="B785" s="28" t="s">
        <v>2895</v>
      </c>
      <c r="C785" s="29" t="s">
        <v>3</v>
      </c>
      <c r="D785" s="31" t="s">
        <v>2643</v>
      </c>
      <c r="E785" s="30" t="s">
        <v>480</v>
      </c>
      <c r="F785" s="30"/>
      <c r="G785" s="30" t="s">
        <v>2896</v>
      </c>
      <c r="H785" s="30" t="s">
        <v>45</v>
      </c>
      <c r="I785" s="15" t="s">
        <v>20</v>
      </c>
      <c r="J785" s="30">
        <v>226005.0</v>
      </c>
      <c r="K785" s="32"/>
      <c r="L785" s="30"/>
      <c r="M785" s="30"/>
      <c r="N785" s="48"/>
      <c r="O785" s="48"/>
      <c r="P785" s="48"/>
      <c r="Q785" s="48"/>
      <c r="R785" s="48"/>
      <c r="S785" s="4"/>
      <c r="T785" s="4"/>
    </row>
    <row r="786" ht="30.0" customHeight="1">
      <c r="A786" s="13">
        <v>783.0</v>
      </c>
      <c r="B786" s="28" t="s">
        <v>2897</v>
      </c>
      <c r="C786" s="29" t="s">
        <v>3</v>
      </c>
      <c r="D786" s="31" t="s">
        <v>2679</v>
      </c>
      <c r="E786" s="30" t="s">
        <v>2193</v>
      </c>
      <c r="F786" s="30"/>
      <c r="G786" s="30" t="s">
        <v>2898</v>
      </c>
      <c r="H786" s="30" t="s">
        <v>331</v>
      </c>
      <c r="I786" s="15" t="s">
        <v>20</v>
      </c>
      <c r="J786" s="30" t="s">
        <v>2899</v>
      </c>
      <c r="K786" s="32">
        <v>9.336912732E9</v>
      </c>
      <c r="L786" s="30"/>
      <c r="M786" s="30"/>
      <c r="N786" s="48"/>
      <c r="O786" s="48"/>
      <c r="P786" s="48"/>
      <c r="Q786" s="48"/>
      <c r="R786" s="48"/>
      <c r="S786" s="4"/>
      <c r="T786" s="4"/>
    </row>
    <row r="787" ht="30.0" customHeight="1">
      <c r="A787" s="13">
        <v>784.0</v>
      </c>
      <c r="B787" s="28" t="s">
        <v>2900</v>
      </c>
      <c r="C787" s="29" t="s">
        <v>3</v>
      </c>
      <c r="D787" s="31" t="s">
        <v>2901</v>
      </c>
      <c r="E787" s="30" t="s">
        <v>2902</v>
      </c>
      <c r="F787" s="30"/>
      <c r="G787" s="30" t="s">
        <v>2903</v>
      </c>
      <c r="H787" s="30" t="s">
        <v>45</v>
      </c>
      <c r="I787" s="15" t="s">
        <v>20</v>
      </c>
      <c r="J787" s="30" t="s">
        <v>2904</v>
      </c>
      <c r="K787" s="32" t="s">
        <v>2905</v>
      </c>
      <c r="L787" s="30" t="s">
        <v>2906</v>
      </c>
      <c r="M787" s="33" t="str">
        <f>HYPERLINK("mailto:Drviveksah@yahoo.com","Drviveksah@yahoo.com")</f>
        <v>Drviveksah@yahoo.com</v>
      </c>
      <c r="N787" s="48"/>
      <c r="O787" s="48"/>
      <c r="P787" s="48"/>
      <c r="Q787" s="48"/>
      <c r="R787" s="48"/>
      <c r="S787" s="4"/>
      <c r="T787" s="4"/>
    </row>
    <row r="788" ht="30.0" customHeight="1">
      <c r="A788" s="13">
        <v>785.0</v>
      </c>
      <c r="B788" s="28" t="s">
        <v>2907</v>
      </c>
      <c r="C788" s="29" t="s">
        <v>3</v>
      </c>
      <c r="D788" s="31" t="s">
        <v>2659</v>
      </c>
      <c r="E788" s="30" t="s">
        <v>752</v>
      </c>
      <c r="F788" s="30"/>
      <c r="G788" s="30" t="s">
        <v>2908</v>
      </c>
      <c r="H788" s="30" t="s">
        <v>45</v>
      </c>
      <c r="I788" s="15" t="s">
        <v>20</v>
      </c>
      <c r="J788" s="30" t="s">
        <v>2909</v>
      </c>
      <c r="K788" s="32">
        <v>9.33576405E9</v>
      </c>
      <c r="L788" s="30"/>
      <c r="M788" s="30"/>
      <c r="N788" s="48"/>
      <c r="O788" s="48"/>
      <c r="P788" s="48"/>
      <c r="Q788" s="48"/>
      <c r="R788" s="48"/>
      <c r="S788" s="4"/>
      <c r="T788" s="4"/>
    </row>
    <row r="789" ht="45.0" customHeight="1">
      <c r="A789" s="13">
        <v>786.0</v>
      </c>
      <c r="B789" s="28" t="s">
        <v>2910</v>
      </c>
      <c r="C789" s="29" t="s">
        <v>3</v>
      </c>
      <c r="D789" s="31" t="s">
        <v>2911</v>
      </c>
      <c r="E789" s="30" t="s">
        <v>2912</v>
      </c>
      <c r="F789" s="30"/>
      <c r="G789" s="30" t="s">
        <v>2913</v>
      </c>
      <c r="H789" s="30" t="s">
        <v>45</v>
      </c>
      <c r="I789" s="15" t="s">
        <v>20</v>
      </c>
      <c r="J789" s="30" t="s">
        <v>2914</v>
      </c>
      <c r="K789" s="32" t="s">
        <v>2915</v>
      </c>
      <c r="L789" s="30">
        <v>2780901.0</v>
      </c>
      <c r="M789" s="30" t="s">
        <v>2916</v>
      </c>
      <c r="N789" s="48"/>
      <c r="O789" s="48"/>
      <c r="P789" s="48"/>
      <c r="Q789" s="48"/>
      <c r="R789" s="48"/>
      <c r="S789" s="4"/>
      <c r="T789" s="4"/>
    </row>
    <row r="790" ht="45.0" customHeight="1">
      <c r="A790" s="13">
        <v>787.0</v>
      </c>
      <c r="B790" s="28" t="s">
        <v>2917</v>
      </c>
      <c r="C790" s="29" t="s">
        <v>3</v>
      </c>
      <c r="D790" s="31" t="s">
        <v>2918</v>
      </c>
      <c r="E790" s="30" t="s">
        <v>771</v>
      </c>
      <c r="F790" s="30"/>
      <c r="G790" s="30" t="s">
        <v>2919</v>
      </c>
      <c r="H790" s="30" t="s">
        <v>2920</v>
      </c>
      <c r="I790" s="15" t="s">
        <v>20</v>
      </c>
      <c r="J790" s="30" t="s">
        <v>2921</v>
      </c>
      <c r="K790" s="32">
        <v>9.415279544E9</v>
      </c>
      <c r="L790" s="30"/>
      <c r="M790" s="30"/>
      <c r="N790" s="48"/>
      <c r="O790" s="48"/>
      <c r="P790" s="48"/>
      <c r="Q790" s="48"/>
      <c r="R790" s="48"/>
      <c r="S790" s="4"/>
      <c r="T790" s="4"/>
    </row>
    <row r="791" ht="30.0" customHeight="1">
      <c r="A791" s="13">
        <v>788.0</v>
      </c>
      <c r="B791" s="28" t="s">
        <v>2922</v>
      </c>
      <c r="C791" s="29" t="s">
        <v>3</v>
      </c>
      <c r="D791" s="31" t="s">
        <v>2679</v>
      </c>
      <c r="E791" s="30" t="s">
        <v>2923</v>
      </c>
      <c r="F791" s="30"/>
      <c r="G791" s="30" t="s">
        <v>2924</v>
      </c>
      <c r="H791" s="30" t="s">
        <v>2925</v>
      </c>
      <c r="I791" s="15" t="s">
        <v>20</v>
      </c>
      <c r="J791" s="30"/>
      <c r="K791" s="32">
        <v>9.3351555E9</v>
      </c>
      <c r="L791" s="30"/>
      <c r="M791" s="30"/>
      <c r="N791" s="48"/>
      <c r="O791" s="48"/>
      <c r="P791" s="48"/>
      <c r="Q791" s="48"/>
      <c r="R791" s="48"/>
      <c r="S791" s="4"/>
      <c r="T791" s="4"/>
    </row>
    <row r="792" ht="30.0" customHeight="1">
      <c r="A792" s="13">
        <v>789.0</v>
      </c>
      <c r="B792" s="28" t="s">
        <v>2926</v>
      </c>
      <c r="C792" s="29" t="s">
        <v>3</v>
      </c>
      <c r="D792" s="31" t="s">
        <v>2679</v>
      </c>
      <c r="E792" s="30" t="s">
        <v>2507</v>
      </c>
      <c r="F792" s="30"/>
      <c r="G792" s="30" t="s">
        <v>2927</v>
      </c>
      <c r="H792" s="30" t="s">
        <v>2928</v>
      </c>
      <c r="I792" s="15" t="s">
        <v>20</v>
      </c>
      <c r="J792" s="30" t="s">
        <v>2929</v>
      </c>
      <c r="K792" s="32" t="s">
        <v>2930</v>
      </c>
      <c r="L792" s="30"/>
      <c r="M792" s="33" t="str">
        <f>HYPERLINK("mailto:drbmsingh@yahoo.co.in","drbmsingh@yahoo.co.in")</f>
        <v>drbmsingh@yahoo.co.in</v>
      </c>
      <c r="N792" s="48"/>
      <c r="O792" s="48"/>
      <c r="P792" s="48"/>
      <c r="Q792" s="48"/>
      <c r="R792" s="48"/>
      <c r="S792" s="4"/>
      <c r="T792" s="4"/>
    </row>
    <row r="793" ht="45.0" customHeight="1">
      <c r="A793" s="13">
        <v>790.0</v>
      </c>
      <c r="B793" s="28" t="s">
        <v>2931</v>
      </c>
      <c r="C793" s="29" t="s">
        <v>3</v>
      </c>
      <c r="D793" s="31" t="s">
        <v>2932</v>
      </c>
      <c r="E793" s="30" t="s">
        <v>1513</v>
      </c>
      <c r="F793" s="30"/>
      <c r="G793" s="30" t="s">
        <v>2933</v>
      </c>
      <c r="H793" s="30" t="s">
        <v>1354</v>
      </c>
      <c r="I793" s="15" t="s">
        <v>20</v>
      </c>
      <c r="J793" s="30" t="s">
        <v>2934</v>
      </c>
      <c r="K793" s="32">
        <v>9.33641261E9</v>
      </c>
      <c r="L793" s="30"/>
      <c r="M793" s="30"/>
      <c r="N793" s="48"/>
      <c r="O793" s="48"/>
      <c r="P793" s="48"/>
      <c r="Q793" s="48"/>
      <c r="R793" s="48"/>
      <c r="S793" s="4"/>
      <c r="T793" s="4"/>
    </row>
    <row r="794" ht="30.0" customHeight="1">
      <c r="A794" s="13">
        <v>791.0</v>
      </c>
      <c r="B794" s="28" t="s">
        <v>2935</v>
      </c>
      <c r="C794" s="29" t="s">
        <v>3</v>
      </c>
      <c r="D794" s="31" t="s">
        <v>2667</v>
      </c>
      <c r="E794" s="30" t="s">
        <v>2936</v>
      </c>
      <c r="F794" s="30"/>
      <c r="G794" s="30" t="s">
        <v>2937</v>
      </c>
      <c r="H794" s="30" t="s">
        <v>39</v>
      </c>
      <c r="I794" s="15" t="s">
        <v>20</v>
      </c>
      <c r="J794" s="30" t="s">
        <v>2938</v>
      </c>
      <c r="K794" s="32">
        <v>9.41502555E9</v>
      </c>
      <c r="L794" s="30"/>
      <c r="M794" s="30"/>
      <c r="N794" s="48"/>
      <c r="O794" s="48"/>
      <c r="P794" s="48"/>
      <c r="Q794" s="48"/>
      <c r="R794" s="48"/>
      <c r="S794" s="4"/>
      <c r="T794" s="4"/>
    </row>
    <row r="795" ht="30.0" customHeight="1">
      <c r="A795" s="13">
        <v>792.0</v>
      </c>
      <c r="B795" s="28" t="s">
        <v>2939</v>
      </c>
      <c r="C795" s="29" t="s">
        <v>3</v>
      </c>
      <c r="D795" s="31" t="s">
        <v>2679</v>
      </c>
      <c r="E795" s="30" t="s">
        <v>2940</v>
      </c>
      <c r="F795" s="30"/>
      <c r="G795" s="30" t="s">
        <v>2258</v>
      </c>
      <c r="H795" s="30" t="s">
        <v>2941</v>
      </c>
      <c r="I795" s="15" t="s">
        <v>20</v>
      </c>
      <c r="J795" s="30">
        <v>271801.0</v>
      </c>
      <c r="K795" s="32"/>
      <c r="L795" s="30"/>
      <c r="M795" s="30"/>
      <c r="N795" s="48"/>
      <c r="O795" s="48"/>
      <c r="P795" s="48"/>
      <c r="Q795" s="48"/>
      <c r="R795" s="48"/>
      <c r="S795" s="4"/>
      <c r="T795" s="4"/>
    </row>
    <row r="796" ht="30.0" customHeight="1">
      <c r="A796" s="13">
        <v>793.0</v>
      </c>
      <c r="B796" s="28" t="s">
        <v>2942</v>
      </c>
      <c r="C796" s="29" t="s">
        <v>3</v>
      </c>
      <c r="D796" s="31" t="s">
        <v>2943</v>
      </c>
      <c r="E796" s="30" t="s">
        <v>2944</v>
      </c>
      <c r="F796" s="30"/>
      <c r="G796" s="30" t="s">
        <v>2945</v>
      </c>
      <c r="H796" s="30" t="s">
        <v>134</v>
      </c>
      <c r="I796" s="15" t="s">
        <v>135</v>
      </c>
      <c r="J796" s="30"/>
      <c r="K796" s="32"/>
      <c r="L796" s="30"/>
      <c r="M796" s="30"/>
      <c r="N796" s="48"/>
      <c r="O796" s="48"/>
      <c r="P796" s="48"/>
      <c r="Q796" s="48"/>
      <c r="R796" s="48"/>
      <c r="S796" s="4"/>
      <c r="T796" s="4"/>
    </row>
    <row r="797" ht="45.0" customHeight="1">
      <c r="A797" s="13">
        <v>794.0</v>
      </c>
      <c r="B797" s="28" t="s">
        <v>2946</v>
      </c>
      <c r="C797" s="29" t="s">
        <v>3</v>
      </c>
      <c r="D797" s="31" t="s">
        <v>2667</v>
      </c>
      <c r="E797" s="30" t="s">
        <v>2947</v>
      </c>
      <c r="F797" s="30"/>
      <c r="G797" s="30" t="s">
        <v>2948</v>
      </c>
      <c r="H797" s="30" t="s">
        <v>2941</v>
      </c>
      <c r="I797" s="15" t="s">
        <v>20</v>
      </c>
      <c r="J797" s="30"/>
      <c r="K797" s="32"/>
      <c r="L797" s="30"/>
      <c r="M797" s="30"/>
      <c r="N797" s="48"/>
      <c r="O797" s="48"/>
      <c r="P797" s="48"/>
      <c r="Q797" s="48"/>
      <c r="R797" s="48"/>
      <c r="S797" s="4"/>
      <c r="T797" s="4"/>
    </row>
    <row r="798">
      <c r="A798" s="13">
        <v>795.0</v>
      </c>
      <c r="B798" s="28" t="s">
        <v>2949</v>
      </c>
      <c r="C798" s="29" t="s">
        <v>3</v>
      </c>
      <c r="D798" s="31" t="s">
        <v>2659</v>
      </c>
      <c r="E798" s="30" t="s">
        <v>32</v>
      </c>
      <c r="F798" s="30"/>
      <c r="G798" s="30" t="s">
        <v>2950</v>
      </c>
      <c r="H798" s="30" t="s">
        <v>129</v>
      </c>
      <c r="I798" s="15" t="s">
        <v>20</v>
      </c>
      <c r="J798" s="30">
        <v>211002.0</v>
      </c>
      <c r="K798" s="32">
        <v>9.984775432E9</v>
      </c>
      <c r="L798" s="30"/>
      <c r="M798" s="30"/>
      <c r="N798" s="48"/>
      <c r="O798" s="48"/>
      <c r="P798" s="48"/>
      <c r="Q798" s="48"/>
      <c r="R798" s="48"/>
      <c r="S798" s="4"/>
      <c r="T798" s="4"/>
    </row>
    <row r="799">
      <c r="A799" s="13">
        <v>796.0</v>
      </c>
      <c r="B799" s="28" t="s">
        <v>2951</v>
      </c>
      <c r="C799" s="29" t="s">
        <v>3</v>
      </c>
      <c r="D799" s="31" t="s">
        <v>2730</v>
      </c>
      <c r="E799" s="30" t="s">
        <v>1144</v>
      </c>
      <c r="F799" s="30"/>
      <c r="G799" s="30" t="s">
        <v>2952</v>
      </c>
      <c r="H799" s="30" t="s">
        <v>19</v>
      </c>
      <c r="I799" s="15" t="s">
        <v>20</v>
      </c>
      <c r="J799" s="30">
        <v>250001.0</v>
      </c>
      <c r="K799" s="32"/>
      <c r="L799" s="30"/>
      <c r="M799" s="30"/>
      <c r="N799" s="48"/>
      <c r="O799" s="48"/>
      <c r="P799" s="48"/>
      <c r="Q799" s="48"/>
      <c r="R799" s="48"/>
      <c r="S799" s="4"/>
      <c r="T799" s="4"/>
    </row>
    <row r="800" ht="30.0" customHeight="1">
      <c r="A800" s="13">
        <v>797.0</v>
      </c>
      <c r="B800" s="28" t="s">
        <v>2953</v>
      </c>
      <c r="C800" s="29" t="s">
        <v>3</v>
      </c>
      <c r="D800" s="31" t="s">
        <v>2954</v>
      </c>
      <c r="E800" s="30" t="s">
        <v>2955</v>
      </c>
      <c r="F800" s="30"/>
      <c r="G800" s="30" t="s">
        <v>2956</v>
      </c>
      <c r="H800" s="30" t="s">
        <v>1085</v>
      </c>
      <c r="I800" s="15" t="s">
        <v>135</v>
      </c>
      <c r="J800" s="30">
        <v>247667.0</v>
      </c>
      <c r="K800" s="32"/>
      <c r="L800" s="30"/>
      <c r="M800" s="30"/>
      <c r="N800" s="48"/>
      <c r="O800" s="48"/>
      <c r="P800" s="48"/>
      <c r="Q800" s="48"/>
      <c r="R800" s="48"/>
      <c r="S800" s="4"/>
      <c r="T800" s="4"/>
    </row>
    <row r="801">
      <c r="A801" s="13">
        <v>798.0</v>
      </c>
      <c r="B801" s="28" t="s">
        <v>2957</v>
      </c>
      <c r="C801" s="29" t="s">
        <v>3</v>
      </c>
      <c r="D801" s="31" t="s">
        <v>2730</v>
      </c>
      <c r="E801" s="30" t="s">
        <v>879</v>
      </c>
      <c r="F801" s="30"/>
      <c r="G801" s="30" t="s">
        <v>2958</v>
      </c>
      <c r="H801" s="30" t="s">
        <v>1572</v>
      </c>
      <c r="I801" s="15" t="s">
        <v>20</v>
      </c>
      <c r="J801" s="30">
        <v>243601.0</v>
      </c>
      <c r="K801" s="32"/>
      <c r="L801" s="30"/>
      <c r="M801" s="30"/>
      <c r="N801" s="48"/>
      <c r="O801" s="48"/>
      <c r="P801" s="48"/>
      <c r="Q801" s="48"/>
      <c r="R801" s="48"/>
      <c r="S801" s="4"/>
      <c r="T801" s="4"/>
    </row>
    <row r="802" ht="30.0" customHeight="1">
      <c r="A802" s="13">
        <v>799.0</v>
      </c>
      <c r="B802" s="28" t="s">
        <v>2959</v>
      </c>
      <c r="C802" s="29" t="s">
        <v>3</v>
      </c>
      <c r="D802" s="31" t="s">
        <v>2664</v>
      </c>
      <c r="E802" s="30" t="s">
        <v>456</v>
      </c>
      <c r="F802" s="30"/>
      <c r="G802" s="30" t="s">
        <v>2960</v>
      </c>
      <c r="H802" s="30" t="s">
        <v>511</v>
      </c>
      <c r="I802" s="15" t="s">
        <v>20</v>
      </c>
      <c r="J802" s="30">
        <v>221004.0</v>
      </c>
      <c r="K802" s="32"/>
      <c r="L802" s="30"/>
      <c r="M802" s="30"/>
      <c r="N802" s="48"/>
      <c r="O802" s="48"/>
      <c r="P802" s="48"/>
      <c r="Q802" s="48"/>
      <c r="R802" s="48"/>
      <c r="S802" s="4"/>
      <c r="T802" s="4"/>
    </row>
    <row r="803" ht="30.0" customHeight="1">
      <c r="A803" s="13">
        <v>800.0</v>
      </c>
      <c r="B803" s="34" t="s">
        <v>2961</v>
      </c>
      <c r="C803" s="35" t="s">
        <v>3</v>
      </c>
      <c r="D803" s="36" t="s">
        <v>2679</v>
      </c>
      <c r="E803" s="37" t="s">
        <v>2644</v>
      </c>
      <c r="F803" s="37"/>
      <c r="G803" s="37" t="s">
        <v>2962</v>
      </c>
      <c r="H803" s="37" t="s">
        <v>2963</v>
      </c>
      <c r="I803" s="38" t="s">
        <v>20</v>
      </c>
      <c r="J803" s="30"/>
      <c r="K803" s="32"/>
      <c r="L803" s="30"/>
      <c r="M803" s="30"/>
      <c r="N803" s="48"/>
      <c r="O803" s="48"/>
      <c r="P803" s="48"/>
      <c r="Q803" s="48"/>
      <c r="R803" s="48"/>
      <c r="S803" s="4"/>
      <c r="T803" s="4"/>
    </row>
    <row r="804" ht="30.0" customHeight="1">
      <c r="A804" s="13">
        <v>801.0</v>
      </c>
      <c r="B804" s="28" t="s">
        <v>2964</v>
      </c>
      <c r="C804" s="29" t="s">
        <v>3</v>
      </c>
      <c r="D804" s="31" t="s">
        <v>2918</v>
      </c>
      <c r="E804" s="30" t="s">
        <v>60</v>
      </c>
      <c r="F804" s="30"/>
      <c r="G804" s="30" t="s">
        <v>1358</v>
      </c>
      <c r="H804" s="30" t="s">
        <v>1980</v>
      </c>
      <c r="I804" s="15" t="s">
        <v>20</v>
      </c>
      <c r="J804" s="30"/>
      <c r="K804" s="32"/>
      <c r="L804" s="30"/>
      <c r="M804" s="30"/>
      <c r="N804" s="48"/>
      <c r="O804" s="48"/>
      <c r="P804" s="48"/>
      <c r="Q804" s="48"/>
      <c r="R804" s="48"/>
      <c r="S804" s="4"/>
      <c r="T804" s="4"/>
    </row>
    <row r="805" ht="45.0" customHeight="1">
      <c r="A805" s="13">
        <v>802.0</v>
      </c>
      <c r="B805" s="28" t="s">
        <v>2965</v>
      </c>
      <c r="C805" s="29" t="s">
        <v>3</v>
      </c>
      <c r="D805" s="31" t="s">
        <v>2701</v>
      </c>
      <c r="E805" s="30" t="s">
        <v>1430</v>
      </c>
      <c r="F805" s="30"/>
      <c r="G805" s="30" t="s">
        <v>2966</v>
      </c>
      <c r="H805" s="30" t="s">
        <v>2967</v>
      </c>
      <c r="I805" s="15" t="s">
        <v>20</v>
      </c>
      <c r="J805" s="30"/>
      <c r="K805" s="32"/>
      <c r="L805" s="30"/>
      <c r="M805" s="30"/>
      <c r="N805" s="48"/>
      <c r="O805" s="48"/>
      <c r="P805" s="48"/>
      <c r="Q805" s="48"/>
      <c r="R805" s="48"/>
      <c r="S805" s="4"/>
      <c r="T805" s="4"/>
    </row>
    <row r="806" ht="30.0" customHeight="1">
      <c r="A806" s="13">
        <v>803.0</v>
      </c>
      <c r="B806" s="28" t="s">
        <v>2968</v>
      </c>
      <c r="C806" s="29" t="s">
        <v>3</v>
      </c>
      <c r="D806" s="31" t="s">
        <v>2670</v>
      </c>
      <c r="E806" s="30" t="s">
        <v>2193</v>
      </c>
      <c r="F806" s="30"/>
      <c r="G806" s="30" t="s">
        <v>2969</v>
      </c>
      <c r="H806" s="30" t="s">
        <v>2970</v>
      </c>
      <c r="I806" s="15" t="s">
        <v>20</v>
      </c>
      <c r="J806" s="30"/>
      <c r="K806" s="32"/>
      <c r="L806" s="30"/>
      <c r="M806" s="30"/>
      <c r="N806" s="48"/>
      <c r="O806" s="48"/>
      <c r="P806" s="48"/>
      <c r="Q806" s="48"/>
      <c r="R806" s="48"/>
      <c r="S806" s="4"/>
      <c r="T806" s="4"/>
    </row>
    <row r="807" ht="30.0" customHeight="1">
      <c r="A807" s="13">
        <v>804.0</v>
      </c>
      <c r="B807" s="28" t="s">
        <v>2971</v>
      </c>
      <c r="C807" s="29" t="s">
        <v>3</v>
      </c>
      <c r="D807" s="31" t="s">
        <v>2972</v>
      </c>
      <c r="E807" s="30" t="s">
        <v>2973</v>
      </c>
      <c r="F807" s="30"/>
      <c r="G807" s="30" t="s">
        <v>2974</v>
      </c>
      <c r="H807" s="30" t="s">
        <v>289</v>
      </c>
      <c r="I807" s="15" t="s">
        <v>290</v>
      </c>
      <c r="J807" s="30">
        <v>110017.0</v>
      </c>
      <c r="K807" s="32"/>
      <c r="L807" s="30"/>
      <c r="M807" s="30"/>
      <c r="N807" s="48"/>
      <c r="O807" s="48"/>
      <c r="P807" s="48"/>
      <c r="Q807" s="48"/>
      <c r="R807" s="48"/>
      <c r="S807" s="4"/>
      <c r="T807" s="4"/>
    </row>
    <row r="808" ht="30.0" customHeight="1">
      <c r="A808" s="13">
        <v>805.0</v>
      </c>
      <c r="B808" s="28" t="s">
        <v>2975</v>
      </c>
      <c r="C808" s="29" t="s">
        <v>3</v>
      </c>
      <c r="D808" s="31" t="s">
        <v>2643</v>
      </c>
      <c r="E808" s="30" t="s">
        <v>2976</v>
      </c>
      <c r="F808" s="30"/>
      <c r="G808" s="30" t="s">
        <v>2977</v>
      </c>
      <c r="H808" s="30" t="s">
        <v>100</v>
      </c>
      <c r="I808" s="15" t="s">
        <v>20</v>
      </c>
      <c r="J808" s="30" t="s">
        <v>2978</v>
      </c>
      <c r="K808" s="32">
        <v>9.83707918E9</v>
      </c>
      <c r="L808" s="30"/>
      <c r="M808" s="30"/>
      <c r="N808" s="48"/>
      <c r="O808" s="48"/>
      <c r="P808" s="48"/>
      <c r="Q808" s="48"/>
      <c r="R808" s="48"/>
      <c r="S808" s="4"/>
      <c r="T808" s="4"/>
    </row>
    <row r="809">
      <c r="A809" s="13">
        <v>806.0</v>
      </c>
      <c r="B809" s="28" t="s">
        <v>2979</v>
      </c>
      <c r="C809" s="29" t="s">
        <v>3</v>
      </c>
      <c r="D809" s="31" t="s">
        <v>2659</v>
      </c>
      <c r="E809" s="30" t="s">
        <v>32</v>
      </c>
      <c r="F809" s="30"/>
      <c r="G809" s="30" t="s">
        <v>1358</v>
      </c>
      <c r="H809" s="30" t="s">
        <v>2980</v>
      </c>
      <c r="I809" s="15" t="s">
        <v>20</v>
      </c>
      <c r="J809" s="30">
        <v>271001.0</v>
      </c>
      <c r="K809" s="32"/>
      <c r="L809" s="30"/>
      <c r="M809" s="30"/>
      <c r="N809" s="48"/>
      <c r="O809" s="48"/>
      <c r="P809" s="48"/>
      <c r="Q809" s="48"/>
      <c r="R809" s="48"/>
      <c r="S809" s="4"/>
      <c r="T809" s="4"/>
    </row>
    <row r="810">
      <c r="A810" s="13">
        <v>807.0</v>
      </c>
      <c r="B810" s="28" t="s">
        <v>2981</v>
      </c>
      <c r="C810" s="29" t="s">
        <v>3</v>
      </c>
      <c r="D810" s="31" t="s">
        <v>2670</v>
      </c>
      <c r="E810" s="30" t="s">
        <v>1401</v>
      </c>
      <c r="F810" s="30"/>
      <c r="G810" s="30" t="s">
        <v>2982</v>
      </c>
      <c r="H810" s="30" t="s">
        <v>201</v>
      </c>
      <c r="I810" s="15" t="s">
        <v>20</v>
      </c>
      <c r="J810" s="30">
        <v>221005.0</v>
      </c>
      <c r="K810" s="32"/>
      <c r="L810" s="30"/>
      <c r="M810" s="30"/>
      <c r="N810" s="48"/>
      <c r="O810" s="48"/>
      <c r="P810" s="48"/>
      <c r="Q810" s="48"/>
      <c r="R810" s="48"/>
      <c r="S810" s="4"/>
      <c r="T810" s="4"/>
    </row>
    <row r="811">
      <c r="A811" s="13">
        <v>808.0</v>
      </c>
      <c r="B811" s="28" t="s">
        <v>2983</v>
      </c>
      <c r="C811" s="29" t="s">
        <v>3</v>
      </c>
      <c r="D811" s="31" t="s">
        <v>2670</v>
      </c>
      <c r="E811" s="30" t="s">
        <v>2984</v>
      </c>
      <c r="F811" s="30"/>
      <c r="G811" s="30" t="s">
        <v>2683</v>
      </c>
      <c r="H811" s="30" t="s">
        <v>2941</v>
      </c>
      <c r="I811" s="15" t="s">
        <v>20</v>
      </c>
      <c r="J811" s="30"/>
      <c r="K811" s="32"/>
      <c r="L811" s="30"/>
      <c r="M811" s="30"/>
      <c r="N811" s="48"/>
      <c r="O811" s="48"/>
      <c r="P811" s="48"/>
      <c r="Q811" s="48"/>
      <c r="R811" s="48"/>
      <c r="S811" s="4"/>
      <c r="T811" s="4"/>
    </row>
    <row r="812" ht="30.0" customHeight="1">
      <c r="A812" s="13">
        <v>809.0</v>
      </c>
      <c r="B812" s="28" t="s">
        <v>2985</v>
      </c>
      <c r="C812" s="29" t="s">
        <v>3</v>
      </c>
      <c r="D812" s="31" t="s">
        <v>2679</v>
      </c>
      <c r="E812" s="30" t="s">
        <v>172</v>
      </c>
      <c r="F812" s="30"/>
      <c r="G812" s="30" t="s">
        <v>2683</v>
      </c>
      <c r="H812" s="30" t="s">
        <v>2722</v>
      </c>
      <c r="I812" s="15" t="s">
        <v>20</v>
      </c>
      <c r="J812" s="30"/>
      <c r="K812" s="32" t="s">
        <v>2986</v>
      </c>
      <c r="L812" s="30"/>
      <c r="M812" s="30"/>
      <c r="N812" s="48"/>
      <c r="O812" s="48"/>
      <c r="P812" s="48"/>
      <c r="Q812" s="48"/>
      <c r="R812" s="48"/>
      <c r="S812" s="4"/>
      <c r="T812" s="4"/>
    </row>
    <row r="813" ht="30.0" customHeight="1">
      <c r="A813" s="13">
        <v>810.0</v>
      </c>
      <c r="B813" s="28" t="s">
        <v>2987</v>
      </c>
      <c r="C813" s="29" t="s">
        <v>3</v>
      </c>
      <c r="D813" s="31" t="s">
        <v>2679</v>
      </c>
      <c r="E813" s="30" t="s">
        <v>1232</v>
      </c>
      <c r="F813" s="30"/>
      <c r="G813" s="30" t="s">
        <v>2988</v>
      </c>
      <c r="H813" s="30" t="s">
        <v>201</v>
      </c>
      <c r="I813" s="15" t="s">
        <v>20</v>
      </c>
      <c r="J813" s="30">
        <v>221005.0</v>
      </c>
      <c r="K813" s="32"/>
      <c r="L813" s="30"/>
      <c r="M813" s="30"/>
      <c r="N813" s="48"/>
      <c r="O813" s="48"/>
      <c r="P813" s="48"/>
      <c r="Q813" s="48"/>
      <c r="R813" s="48"/>
      <c r="S813" s="4"/>
      <c r="T813" s="4"/>
    </row>
    <row r="814" ht="45.0" customHeight="1">
      <c r="A814" s="13">
        <v>811.0</v>
      </c>
      <c r="B814" s="28" t="s">
        <v>2989</v>
      </c>
      <c r="C814" s="29" t="s">
        <v>3</v>
      </c>
      <c r="D814" s="31" t="s">
        <v>2990</v>
      </c>
      <c r="E814" s="30" t="s">
        <v>500</v>
      </c>
      <c r="F814" s="30"/>
      <c r="G814" s="30" t="s">
        <v>2991</v>
      </c>
      <c r="H814" s="30" t="s">
        <v>2992</v>
      </c>
      <c r="I814" s="15" t="s">
        <v>2993</v>
      </c>
      <c r="J814" s="30">
        <v>679322.0</v>
      </c>
      <c r="K814" s="32"/>
      <c r="L814" s="30"/>
      <c r="M814" s="30"/>
      <c r="N814" s="48"/>
      <c r="O814" s="48"/>
      <c r="P814" s="48"/>
      <c r="Q814" s="48"/>
      <c r="R814" s="48"/>
      <c r="S814" s="4"/>
      <c r="T814" s="4"/>
    </row>
    <row r="815" ht="60.0" customHeight="1">
      <c r="A815" s="13">
        <v>812.0</v>
      </c>
      <c r="B815" s="28" t="s">
        <v>2994</v>
      </c>
      <c r="C815" s="29" t="s">
        <v>3</v>
      </c>
      <c r="D815" s="31" t="s">
        <v>2711</v>
      </c>
      <c r="E815" s="30" t="s">
        <v>2995</v>
      </c>
      <c r="F815" s="30"/>
      <c r="G815" s="30" t="s">
        <v>2996</v>
      </c>
      <c r="H815" s="30" t="s">
        <v>2997</v>
      </c>
      <c r="I815" s="15" t="s">
        <v>135</v>
      </c>
      <c r="J815" s="30">
        <v>263145.0</v>
      </c>
      <c r="K815" s="32">
        <v>9.412120603E9</v>
      </c>
      <c r="L815" s="30" t="s">
        <v>2998</v>
      </c>
      <c r="M815" s="30"/>
      <c r="N815" s="48"/>
      <c r="O815" s="48"/>
      <c r="P815" s="48"/>
      <c r="Q815" s="48"/>
      <c r="R815" s="48"/>
      <c r="S815" s="4"/>
      <c r="T815" s="4"/>
    </row>
    <row r="816" ht="30.0" customHeight="1">
      <c r="A816" s="13">
        <v>813.0</v>
      </c>
      <c r="B816" s="28" t="s">
        <v>2999</v>
      </c>
      <c r="C816" s="29" t="s">
        <v>3</v>
      </c>
      <c r="D816" s="31" t="s">
        <v>3000</v>
      </c>
      <c r="E816" s="30" t="s">
        <v>3001</v>
      </c>
      <c r="F816" s="30"/>
      <c r="G816" s="30" t="s">
        <v>859</v>
      </c>
      <c r="H816" s="30" t="s">
        <v>1354</v>
      </c>
      <c r="I816" s="15" t="s">
        <v>20</v>
      </c>
      <c r="J816" s="30"/>
      <c r="K816" s="32"/>
      <c r="L816" s="30"/>
      <c r="M816" s="30"/>
      <c r="N816" s="48"/>
      <c r="O816" s="48"/>
      <c r="P816" s="48"/>
      <c r="Q816" s="48"/>
      <c r="R816" s="48"/>
      <c r="S816" s="4"/>
      <c r="T816" s="4"/>
    </row>
    <row r="817" ht="30.0" customHeight="1">
      <c r="A817" s="13">
        <v>814.0</v>
      </c>
      <c r="B817" s="28" t="s">
        <v>3002</v>
      </c>
      <c r="C817" s="29" t="s">
        <v>3</v>
      </c>
      <c r="D817" s="31" t="s">
        <v>2659</v>
      </c>
      <c r="E817" s="30" t="s">
        <v>3003</v>
      </c>
      <c r="F817" s="30"/>
      <c r="G817" s="30" t="s">
        <v>859</v>
      </c>
      <c r="H817" s="30" t="s">
        <v>1354</v>
      </c>
      <c r="I817" s="15" t="s">
        <v>20</v>
      </c>
      <c r="J817" s="30"/>
      <c r="K817" s="32"/>
      <c r="L817" s="30"/>
      <c r="M817" s="30"/>
      <c r="N817" s="48"/>
      <c r="O817" s="48"/>
      <c r="P817" s="48"/>
      <c r="Q817" s="48"/>
      <c r="R817" s="48"/>
      <c r="S817" s="4"/>
      <c r="T817" s="4"/>
    </row>
    <row r="818" ht="30.0" customHeight="1">
      <c r="A818" s="13">
        <v>815.0</v>
      </c>
      <c r="B818" s="28" t="s">
        <v>3004</v>
      </c>
      <c r="C818" s="29" t="s">
        <v>3</v>
      </c>
      <c r="D818" s="31" t="s">
        <v>320</v>
      </c>
      <c r="E818" s="30" t="s">
        <v>88</v>
      </c>
      <c r="F818" s="30"/>
      <c r="G818" s="30" t="s">
        <v>3005</v>
      </c>
      <c r="H818" s="30" t="s">
        <v>1354</v>
      </c>
      <c r="I818" s="15" t="s">
        <v>20</v>
      </c>
      <c r="J818" s="30"/>
      <c r="K818" s="32">
        <v>9.415212307E9</v>
      </c>
      <c r="L818" s="30"/>
      <c r="M818" s="30"/>
      <c r="N818" s="48"/>
      <c r="O818" s="48"/>
      <c r="P818" s="48"/>
      <c r="Q818" s="48"/>
      <c r="R818" s="48"/>
      <c r="S818" s="4"/>
      <c r="T818" s="4"/>
    </row>
    <row r="819">
      <c r="A819" s="13">
        <v>816.0</v>
      </c>
      <c r="B819" s="28" t="s">
        <v>3006</v>
      </c>
      <c r="C819" s="29" t="s">
        <v>3</v>
      </c>
      <c r="D819" s="31" t="s">
        <v>2670</v>
      </c>
      <c r="E819" s="30" t="s">
        <v>3007</v>
      </c>
      <c r="F819" s="30"/>
      <c r="G819" s="30" t="s">
        <v>3008</v>
      </c>
      <c r="H819" s="30" t="s">
        <v>45</v>
      </c>
      <c r="I819" s="15" t="s">
        <v>20</v>
      </c>
      <c r="J819" s="30">
        <v>226020.0</v>
      </c>
      <c r="K819" s="32">
        <v>9.415105329E9</v>
      </c>
      <c r="L819" s="30" t="s">
        <v>3009</v>
      </c>
      <c r="M819" s="30"/>
      <c r="N819" s="48"/>
      <c r="O819" s="48"/>
      <c r="P819" s="48"/>
      <c r="Q819" s="48"/>
      <c r="R819" s="48"/>
      <c r="S819" s="4"/>
      <c r="T819" s="4"/>
    </row>
    <row r="820" ht="30.0" customHeight="1">
      <c r="A820" s="13">
        <v>817.0</v>
      </c>
      <c r="B820" s="28" t="s">
        <v>3010</v>
      </c>
      <c r="C820" s="29" t="s">
        <v>3</v>
      </c>
      <c r="D820" s="31" t="s">
        <v>320</v>
      </c>
      <c r="E820" s="30" t="s">
        <v>3011</v>
      </c>
      <c r="F820" s="30"/>
      <c r="G820" s="30" t="s">
        <v>3012</v>
      </c>
      <c r="H820" s="30" t="s">
        <v>185</v>
      </c>
      <c r="I820" s="15" t="s">
        <v>20</v>
      </c>
      <c r="J820" s="30" t="s">
        <v>2516</v>
      </c>
      <c r="K820" s="32">
        <v>9.839185165E9</v>
      </c>
      <c r="L820" s="30"/>
      <c r="M820" s="30"/>
      <c r="N820" s="48"/>
      <c r="O820" s="48"/>
      <c r="P820" s="48"/>
      <c r="Q820" s="48"/>
      <c r="R820" s="48"/>
      <c r="S820" s="4"/>
      <c r="T820" s="4"/>
    </row>
    <row r="821" ht="30.0" customHeight="1">
      <c r="A821" s="13">
        <v>818.0</v>
      </c>
      <c r="B821" s="28" t="s">
        <v>3013</v>
      </c>
      <c r="C821" s="29" t="s">
        <v>3</v>
      </c>
      <c r="D821" s="31" t="s">
        <v>2638</v>
      </c>
      <c r="E821" s="30" t="s">
        <v>3014</v>
      </c>
      <c r="F821" s="30"/>
      <c r="G821" s="30" t="s">
        <v>3015</v>
      </c>
      <c r="H821" s="30" t="s">
        <v>3016</v>
      </c>
      <c r="I821" s="15" t="s">
        <v>20</v>
      </c>
      <c r="J821" s="30">
        <v>224122.0</v>
      </c>
      <c r="K821" s="32"/>
      <c r="L821" s="30"/>
      <c r="M821" s="30"/>
      <c r="N821" s="48"/>
      <c r="O821" s="48"/>
      <c r="P821" s="48"/>
      <c r="Q821" s="48"/>
      <c r="R821" s="48"/>
      <c r="S821" s="4"/>
      <c r="T821" s="4"/>
    </row>
    <row r="822" ht="30.0" customHeight="1">
      <c r="A822" s="13">
        <v>819.0</v>
      </c>
      <c r="B822" s="28" t="s">
        <v>3017</v>
      </c>
      <c r="C822" s="29" t="s">
        <v>3</v>
      </c>
      <c r="D822" s="31" t="s">
        <v>2670</v>
      </c>
      <c r="E822" s="30" t="s">
        <v>3018</v>
      </c>
      <c r="F822" s="30"/>
      <c r="G822" s="30" t="s">
        <v>3019</v>
      </c>
      <c r="H822" s="30" t="s">
        <v>1042</v>
      </c>
      <c r="I822" s="15" t="s">
        <v>20</v>
      </c>
      <c r="J822" s="30">
        <v>203001.0</v>
      </c>
      <c r="K822" s="32"/>
      <c r="L822" s="30"/>
      <c r="M822" s="30"/>
      <c r="N822" s="48"/>
      <c r="O822" s="48"/>
      <c r="P822" s="48"/>
      <c r="Q822" s="48"/>
      <c r="R822" s="48"/>
      <c r="S822" s="4"/>
      <c r="T822" s="4"/>
    </row>
    <row r="823">
      <c r="A823" s="13">
        <v>820.0</v>
      </c>
      <c r="B823" s="28" t="s">
        <v>3020</v>
      </c>
      <c r="C823" s="29" t="s">
        <v>3</v>
      </c>
      <c r="D823" s="31" t="s">
        <v>3021</v>
      </c>
      <c r="E823" s="30" t="s">
        <v>3022</v>
      </c>
      <c r="F823" s="30"/>
      <c r="G823" s="30" t="s">
        <v>3023</v>
      </c>
      <c r="H823" s="30" t="s">
        <v>607</v>
      </c>
      <c r="I823" s="15" t="s">
        <v>20</v>
      </c>
      <c r="J823" s="30">
        <v>244001.0</v>
      </c>
      <c r="K823" s="32"/>
      <c r="L823" s="30"/>
      <c r="M823" s="30"/>
      <c r="N823" s="48"/>
      <c r="O823" s="48"/>
      <c r="P823" s="48"/>
      <c r="Q823" s="48"/>
      <c r="R823" s="48"/>
      <c r="S823" s="4"/>
      <c r="T823" s="4"/>
    </row>
    <row r="824" ht="30.0" customHeight="1">
      <c r="A824" s="13">
        <v>821.0</v>
      </c>
      <c r="B824" s="28" t="s">
        <v>3024</v>
      </c>
      <c r="C824" s="29" t="s">
        <v>3</v>
      </c>
      <c r="D824" s="31" t="s">
        <v>3025</v>
      </c>
      <c r="E824" s="30" t="s">
        <v>3026</v>
      </c>
      <c r="F824" s="30"/>
      <c r="G824" s="30" t="s">
        <v>3027</v>
      </c>
      <c r="H824" s="30" t="s">
        <v>154</v>
      </c>
      <c r="I824" s="15" t="s">
        <v>20</v>
      </c>
      <c r="J824" s="30"/>
      <c r="K824" s="32"/>
      <c r="L824" s="30"/>
      <c r="M824" s="30"/>
      <c r="N824" s="48"/>
      <c r="O824" s="48"/>
      <c r="P824" s="48"/>
      <c r="Q824" s="48"/>
      <c r="R824" s="48"/>
      <c r="S824" s="4"/>
      <c r="T824" s="4"/>
    </row>
    <row r="825">
      <c r="A825" s="13">
        <v>822.0</v>
      </c>
      <c r="B825" s="28" t="s">
        <v>3028</v>
      </c>
      <c r="C825" s="29" t="s">
        <v>3</v>
      </c>
      <c r="D825" s="31" t="s">
        <v>2670</v>
      </c>
      <c r="E825" s="30" t="s">
        <v>3029</v>
      </c>
      <c r="F825" s="30"/>
      <c r="G825" s="30" t="s">
        <v>3030</v>
      </c>
      <c r="H825" s="30" t="s">
        <v>56</v>
      </c>
      <c r="I825" s="15" t="s">
        <v>20</v>
      </c>
      <c r="J825" s="30"/>
      <c r="K825" s="32"/>
      <c r="L825" s="30"/>
      <c r="M825" s="30"/>
      <c r="N825" s="48"/>
      <c r="O825" s="48"/>
      <c r="P825" s="48"/>
      <c r="Q825" s="48"/>
      <c r="R825" s="48"/>
      <c r="S825" s="4"/>
      <c r="T825" s="4"/>
    </row>
    <row r="826" ht="30.0" customHeight="1">
      <c r="A826" s="13">
        <v>823.0</v>
      </c>
      <c r="B826" s="28" t="s">
        <v>3031</v>
      </c>
      <c r="C826" s="29" t="s">
        <v>3</v>
      </c>
      <c r="D826" s="31" t="s">
        <v>2638</v>
      </c>
      <c r="E826" s="30" t="s">
        <v>1393</v>
      </c>
      <c r="F826" s="30"/>
      <c r="G826" s="30" t="s">
        <v>3032</v>
      </c>
      <c r="H826" s="30" t="s">
        <v>34</v>
      </c>
      <c r="I826" s="15" t="s">
        <v>20</v>
      </c>
      <c r="J826" s="30" t="s">
        <v>3033</v>
      </c>
      <c r="K826" s="32">
        <v>9.839007646E9</v>
      </c>
      <c r="L826" s="30"/>
      <c r="M826" s="30"/>
      <c r="N826" s="48"/>
      <c r="O826" s="48"/>
      <c r="P826" s="48"/>
      <c r="Q826" s="48"/>
      <c r="R826" s="48"/>
      <c r="S826" s="4"/>
      <c r="T826" s="4"/>
    </row>
    <row r="827">
      <c r="A827" s="13">
        <v>824.0</v>
      </c>
      <c r="B827" s="28" t="s">
        <v>3034</v>
      </c>
      <c r="C827" s="29" t="s">
        <v>3</v>
      </c>
      <c r="D827" s="31" t="s">
        <v>3035</v>
      </c>
      <c r="E827" s="30" t="s">
        <v>752</v>
      </c>
      <c r="F827" s="30"/>
      <c r="G827" s="30" t="s">
        <v>3036</v>
      </c>
      <c r="H827" s="30" t="s">
        <v>3037</v>
      </c>
      <c r="I827" s="15" t="s">
        <v>135</v>
      </c>
      <c r="J827" s="30">
        <v>242001.0</v>
      </c>
      <c r="K827" s="32">
        <v>9.412982947E9</v>
      </c>
      <c r="L827" s="30" t="s">
        <v>3038</v>
      </c>
      <c r="M827" s="30"/>
      <c r="N827" s="48"/>
      <c r="O827" s="48"/>
      <c r="P827" s="48"/>
      <c r="Q827" s="48"/>
      <c r="R827" s="48"/>
      <c r="S827" s="4"/>
      <c r="T827" s="4"/>
    </row>
    <row r="828" ht="30.0" customHeight="1">
      <c r="A828" s="13">
        <v>825.0</v>
      </c>
      <c r="B828" s="28" t="s">
        <v>3039</v>
      </c>
      <c r="C828" s="29" t="s">
        <v>3</v>
      </c>
      <c r="D828" s="31" t="s">
        <v>2670</v>
      </c>
      <c r="E828" s="30" t="s">
        <v>3040</v>
      </c>
      <c r="F828" s="30"/>
      <c r="G828" s="30" t="s">
        <v>3041</v>
      </c>
      <c r="H828" s="30" t="s">
        <v>1485</v>
      </c>
      <c r="I828" s="15" t="s">
        <v>20</v>
      </c>
      <c r="J828" s="30" t="s">
        <v>3042</v>
      </c>
      <c r="K828" s="32"/>
      <c r="L828" s="30"/>
      <c r="M828" s="30"/>
      <c r="N828" s="48"/>
      <c r="O828" s="48"/>
      <c r="P828" s="48"/>
      <c r="Q828" s="48"/>
      <c r="R828" s="48"/>
      <c r="S828" s="4"/>
      <c r="T828" s="4"/>
    </row>
    <row r="829" ht="30.0" customHeight="1">
      <c r="A829" s="13">
        <v>826.0</v>
      </c>
      <c r="B829" s="28" t="s">
        <v>3043</v>
      </c>
      <c r="C829" s="29" t="s">
        <v>3</v>
      </c>
      <c r="D829" s="31" t="s">
        <v>2670</v>
      </c>
      <c r="E829" s="30" t="s">
        <v>216</v>
      </c>
      <c r="F829" s="30"/>
      <c r="G829" s="30" t="s">
        <v>3044</v>
      </c>
      <c r="H829" s="30" t="s">
        <v>3045</v>
      </c>
      <c r="I829" s="15" t="s">
        <v>20</v>
      </c>
      <c r="J829" s="30">
        <v>203001.0</v>
      </c>
      <c r="K829" s="32"/>
      <c r="L829" s="30"/>
      <c r="M829" s="30"/>
      <c r="N829" s="48"/>
      <c r="O829" s="48"/>
      <c r="P829" s="48"/>
      <c r="Q829" s="48"/>
      <c r="R829" s="48"/>
      <c r="S829" s="4"/>
      <c r="T829" s="4"/>
    </row>
    <row r="830" ht="30.0" customHeight="1">
      <c r="A830" s="13">
        <v>827.0</v>
      </c>
      <c r="B830" s="28" t="s">
        <v>3046</v>
      </c>
      <c r="C830" s="29" t="s">
        <v>3</v>
      </c>
      <c r="D830" s="31" t="s">
        <v>2667</v>
      </c>
      <c r="E830" s="30" t="s">
        <v>733</v>
      </c>
      <c r="F830" s="30"/>
      <c r="G830" s="30" t="s">
        <v>3047</v>
      </c>
      <c r="H830" s="30" t="s">
        <v>129</v>
      </c>
      <c r="I830" s="15" t="s">
        <v>20</v>
      </c>
      <c r="J830" s="30"/>
      <c r="K830" s="32">
        <v>9.415365702E9</v>
      </c>
      <c r="L830" s="30" t="s">
        <v>3048</v>
      </c>
      <c r="M830" s="33" t="str">
        <f>HYPERLINK("mailto:anandshuklaa@yahoo.com","anandshuklaa@yahoo.com")</f>
        <v>anandshuklaa@yahoo.com</v>
      </c>
      <c r="N830" s="48"/>
      <c r="O830" s="48"/>
      <c r="P830" s="48"/>
      <c r="Q830" s="48"/>
      <c r="R830" s="48"/>
      <c r="S830" s="4"/>
      <c r="T830" s="4"/>
    </row>
    <row r="831">
      <c r="A831" s="13">
        <v>828.0</v>
      </c>
      <c r="B831" s="34" t="s">
        <v>3049</v>
      </c>
      <c r="C831" s="35" t="s">
        <v>3</v>
      </c>
      <c r="D831" s="36" t="s">
        <v>2653</v>
      </c>
      <c r="E831" s="37" t="s">
        <v>1696</v>
      </c>
      <c r="F831" s="37"/>
      <c r="G831" s="37" t="s">
        <v>3050</v>
      </c>
      <c r="H831" s="37" t="s">
        <v>129</v>
      </c>
      <c r="I831" s="38" t="s">
        <v>20</v>
      </c>
      <c r="J831" s="37"/>
      <c r="K831" s="32"/>
      <c r="L831" s="30"/>
      <c r="M831" s="30"/>
      <c r="N831" s="48"/>
      <c r="O831" s="48"/>
      <c r="P831" s="48"/>
      <c r="Q831" s="48"/>
      <c r="R831" s="48"/>
      <c r="S831" s="4"/>
      <c r="T831" s="4"/>
    </row>
    <row r="832" ht="30.0" customHeight="1">
      <c r="A832" s="13">
        <v>829.0</v>
      </c>
      <c r="B832" s="28" t="s">
        <v>3051</v>
      </c>
      <c r="C832" s="29" t="s">
        <v>3</v>
      </c>
      <c r="D832" s="31" t="s">
        <v>3052</v>
      </c>
      <c r="E832" s="30" t="s">
        <v>1591</v>
      </c>
      <c r="F832" s="30"/>
      <c r="G832" s="30" t="s">
        <v>3053</v>
      </c>
      <c r="H832" s="30" t="s">
        <v>2673</v>
      </c>
      <c r="I832" s="15" t="s">
        <v>20</v>
      </c>
      <c r="J832" s="30"/>
      <c r="K832" s="32"/>
      <c r="L832" s="30">
        <v>2856515.0</v>
      </c>
      <c r="M832" s="30"/>
      <c r="N832" s="48"/>
      <c r="O832" s="48"/>
      <c r="P832" s="48"/>
      <c r="Q832" s="48"/>
      <c r="R832" s="48"/>
      <c r="S832" s="4"/>
      <c r="T832" s="4"/>
    </row>
    <row r="833" ht="45.0" customHeight="1">
      <c r="A833" s="13">
        <v>830.0</v>
      </c>
      <c r="B833" s="28" t="s">
        <v>3054</v>
      </c>
      <c r="C833" s="29" t="s">
        <v>3</v>
      </c>
      <c r="D833" s="31" t="s">
        <v>2653</v>
      </c>
      <c r="E833" s="30" t="s">
        <v>3055</v>
      </c>
      <c r="F833" s="30"/>
      <c r="G833" s="30" t="s">
        <v>3056</v>
      </c>
      <c r="H833" s="30" t="s">
        <v>331</v>
      </c>
      <c r="I833" s="15" t="s">
        <v>20</v>
      </c>
      <c r="J833" s="30" t="s">
        <v>3057</v>
      </c>
      <c r="K833" s="32">
        <v>9.415203618E9</v>
      </c>
      <c r="L833" s="30"/>
      <c r="M833" s="30"/>
      <c r="N833" s="48"/>
      <c r="O833" s="48"/>
      <c r="P833" s="48"/>
      <c r="Q833" s="48"/>
      <c r="R833" s="48"/>
      <c r="S833" s="4"/>
      <c r="T833" s="4"/>
    </row>
    <row r="834" ht="60.0" customHeight="1">
      <c r="A834" s="13">
        <v>831.0</v>
      </c>
      <c r="B834" s="28" t="s">
        <v>3058</v>
      </c>
      <c r="C834" s="29" t="s">
        <v>3</v>
      </c>
      <c r="D834" s="31" t="s">
        <v>2659</v>
      </c>
      <c r="E834" s="30" t="s">
        <v>3059</v>
      </c>
      <c r="F834" s="30"/>
      <c r="G834" s="30" t="s">
        <v>3060</v>
      </c>
      <c r="H834" s="30" t="s">
        <v>34</v>
      </c>
      <c r="I834" s="15" t="s">
        <v>20</v>
      </c>
      <c r="J834" s="30">
        <v>226001.0</v>
      </c>
      <c r="K834" s="32">
        <v>9.415143159E9</v>
      </c>
      <c r="L834" s="30" t="s">
        <v>3061</v>
      </c>
      <c r="M834" s="30"/>
      <c r="N834" s="48"/>
      <c r="O834" s="48"/>
      <c r="P834" s="48"/>
      <c r="Q834" s="48"/>
      <c r="R834" s="48"/>
      <c r="S834" s="4"/>
      <c r="T834" s="4"/>
    </row>
    <row r="835" ht="45.0" customHeight="1">
      <c r="A835" s="13">
        <v>832.0</v>
      </c>
      <c r="B835" s="28" t="s">
        <v>3062</v>
      </c>
      <c r="C835" s="29" t="s">
        <v>3</v>
      </c>
      <c r="D835" s="31" t="s">
        <v>3063</v>
      </c>
      <c r="E835" s="30" t="s">
        <v>3064</v>
      </c>
      <c r="F835" s="30"/>
      <c r="G835" s="30" t="s">
        <v>3065</v>
      </c>
      <c r="H835" s="30" t="s">
        <v>3066</v>
      </c>
      <c r="I835" s="15" t="s">
        <v>20</v>
      </c>
      <c r="J835" s="30">
        <v>271303.0</v>
      </c>
      <c r="K835" s="32"/>
      <c r="L835" s="30"/>
      <c r="M835" s="30"/>
      <c r="N835" s="48"/>
      <c r="O835" s="48"/>
      <c r="P835" s="48"/>
      <c r="Q835" s="48"/>
      <c r="R835" s="48"/>
      <c r="S835" s="4"/>
      <c r="T835" s="4"/>
    </row>
    <row r="836" ht="30.0" customHeight="1">
      <c r="A836" s="13">
        <v>833.0</v>
      </c>
      <c r="B836" s="34" t="s">
        <v>3067</v>
      </c>
      <c r="C836" s="35" t="s">
        <v>3</v>
      </c>
      <c r="D836" s="36" t="s">
        <v>1047</v>
      </c>
      <c r="E836" s="37" t="s">
        <v>2659</v>
      </c>
      <c r="F836" s="37"/>
      <c r="G836" s="37" t="s">
        <v>3068</v>
      </c>
      <c r="H836" s="37" t="s">
        <v>129</v>
      </c>
      <c r="I836" s="38" t="s">
        <v>20</v>
      </c>
      <c r="J836" s="30"/>
      <c r="K836" s="32"/>
      <c r="L836" s="30"/>
      <c r="M836" s="30"/>
      <c r="N836" s="48"/>
      <c r="O836" s="48"/>
      <c r="P836" s="48"/>
      <c r="Q836" s="48"/>
      <c r="R836" s="48"/>
      <c r="S836" s="4"/>
      <c r="T836" s="4"/>
    </row>
    <row r="837">
      <c r="A837" s="13">
        <v>834.0</v>
      </c>
      <c r="B837" s="28" t="s">
        <v>3069</v>
      </c>
      <c r="C837" s="29" t="s">
        <v>3</v>
      </c>
      <c r="D837" s="31" t="s">
        <v>2852</v>
      </c>
      <c r="E837" s="30" t="s">
        <v>3070</v>
      </c>
      <c r="F837" s="30"/>
      <c r="G837" s="30" t="s">
        <v>3071</v>
      </c>
      <c r="H837" s="30" t="s">
        <v>34</v>
      </c>
      <c r="I837" s="15" t="s">
        <v>20</v>
      </c>
      <c r="J837" s="30">
        <v>226024.0</v>
      </c>
      <c r="K837" s="32">
        <v>9.839065508E9</v>
      </c>
      <c r="L837" s="30"/>
      <c r="M837" s="30"/>
      <c r="N837" s="48"/>
      <c r="O837" s="48"/>
      <c r="P837" s="48"/>
      <c r="Q837" s="48"/>
      <c r="R837" s="48"/>
      <c r="S837" s="4"/>
      <c r="T837" s="4"/>
    </row>
    <row r="838" ht="30.0" customHeight="1">
      <c r="A838" s="13">
        <v>835.0</v>
      </c>
      <c r="B838" s="34" t="s">
        <v>3072</v>
      </c>
      <c r="C838" s="35" t="s">
        <v>3</v>
      </c>
      <c r="D838" s="36" t="s">
        <v>2783</v>
      </c>
      <c r="E838" s="37" t="s">
        <v>3073</v>
      </c>
      <c r="F838" s="37"/>
      <c r="G838" s="37" t="s">
        <v>3074</v>
      </c>
      <c r="H838" s="37" t="s">
        <v>159</v>
      </c>
      <c r="I838" s="38" t="s">
        <v>20</v>
      </c>
      <c r="J838" s="37"/>
      <c r="K838" s="39"/>
      <c r="L838" s="30"/>
      <c r="M838" s="30"/>
      <c r="N838" s="48"/>
      <c r="O838" s="48"/>
      <c r="P838" s="48"/>
      <c r="Q838" s="48"/>
      <c r="R838" s="48"/>
      <c r="S838" s="4"/>
      <c r="T838" s="4"/>
    </row>
    <row r="839">
      <c r="A839" s="13">
        <v>836.0</v>
      </c>
      <c r="B839" s="28" t="s">
        <v>3075</v>
      </c>
      <c r="C839" s="29" t="s">
        <v>3</v>
      </c>
      <c r="D839" s="31" t="s">
        <v>3076</v>
      </c>
      <c r="E839" s="30" t="s">
        <v>3077</v>
      </c>
      <c r="F839" s="30"/>
      <c r="G839" s="30" t="s">
        <v>3078</v>
      </c>
      <c r="H839" s="30" t="s">
        <v>185</v>
      </c>
      <c r="I839" s="15" t="s">
        <v>20</v>
      </c>
      <c r="J839" s="30"/>
      <c r="K839" s="32">
        <v>9.839946719E9</v>
      </c>
      <c r="L839" s="30"/>
      <c r="M839" s="30"/>
      <c r="N839" s="48"/>
      <c r="O839" s="48"/>
      <c r="P839" s="48"/>
      <c r="Q839" s="48"/>
      <c r="R839" s="48"/>
      <c r="S839" s="4"/>
      <c r="T839" s="4"/>
    </row>
    <row r="840" ht="30.0" customHeight="1">
      <c r="A840" s="13">
        <v>837.0</v>
      </c>
      <c r="B840" s="28" t="s">
        <v>3079</v>
      </c>
      <c r="C840" s="29" t="s">
        <v>3</v>
      </c>
      <c r="D840" s="31" t="s">
        <v>2670</v>
      </c>
      <c r="E840" s="30" t="s">
        <v>3080</v>
      </c>
      <c r="F840" s="30"/>
      <c r="G840" s="30" t="s">
        <v>3081</v>
      </c>
      <c r="H840" s="30" t="s">
        <v>226</v>
      </c>
      <c r="I840" s="15" t="s">
        <v>20</v>
      </c>
      <c r="J840" s="30" t="s">
        <v>3082</v>
      </c>
      <c r="K840" s="32"/>
      <c r="L840" s="30"/>
      <c r="M840" s="30"/>
      <c r="N840" s="48"/>
      <c r="O840" s="48"/>
      <c r="P840" s="48"/>
      <c r="Q840" s="48"/>
      <c r="R840" s="48"/>
      <c r="S840" s="4"/>
      <c r="T840" s="4"/>
    </row>
    <row r="841" ht="30.0" customHeight="1">
      <c r="A841" s="13">
        <v>838.0</v>
      </c>
      <c r="B841" s="28" t="s">
        <v>3083</v>
      </c>
      <c r="C841" s="29" t="s">
        <v>3</v>
      </c>
      <c r="D841" s="31" t="s">
        <v>2670</v>
      </c>
      <c r="E841" s="30" t="s">
        <v>3084</v>
      </c>
      <c r="F841" s="30"/>
      <c r="G841" s="30" t="s">
        <v>3085</v>
      </c>
      <c r="H841" s="30" t="s">
        <v>2051</v>
      </c>
      <c r="I841" s="15" t="s">
        <v>20</v>
      </c>
      <c r="J841" s="30"/>
      <c r="K841" s="32"/>
      <c r="L841" s="30"/>
      <c r="M841" s="30"/>
      <c r="N841" s="48"/>
      <c r="O841" s="48"/>
      <c r="P841" s="48"/>
      <c r="Q841" s="48"/>
      <c r="R841" s="48"/>
      <c r="S841" s="4"/>
      <c r="T841" s="4"/>
    </row>
    <row r="842" ht="30.0" customHeight="1">
      <c r="A842" s="13">
        <v>839.0</v>
      </c>
      <c r="B842" s="28" t="s">
        <v>3086</v>
      </c>
      <c r="C842" s="29" t="s">
        <v>3</v>
      </c>
      <c r="D842" s="31" t="s">
        <v>2670</v>
      </c>
      <c r="E842" s="30" t="s">
        <v>3087</v>
      </c>
      <c r="F842" s="30"/>
      <c r="G842" s="30" t="s">
        <v>3088</v>
      </c>
      <c r="H842" s="30" t="s">
        <v>185</v>
      </c>
      <c r="I842" s="15" t="s">
        <v>20</v>
      </c>
      <c r="J842" s="30"/>
      <c r="K842" s="32">
        <v>9.415532877E9</v>
      </c>
      <c r="L842" s="30"/>
      <c r="M842" s="30"/>
      <c r="N842" s="48"/>
      <c r="O842" s="48"/>
      <c r="P842" s="48"/>
      <c r="Q842" s="48"/>
      <c r="R842" s="48"/>
      <c r="S842" s="4"/>
      <c r="T842" s="4"/>
    </row>
    <row r="843" ht="30.0" customHeight="1">
      <c r="A843" s="13">
        <v>840.0</v>
      </c>
      <c r="B843" s="28" t="s">
        <v>3089</v>
      </c>
      <c r="C843" s="29" t="s">
        <v>3</v>
      </c>
      <c r="D843" s="31" t="s">
        <v>2679</v>
      </c>
      <c r="E843" s="30" t="s">
        <v>3090</v>
      </c>
      <c r="F843" s="30"/>
      <c r="G843" s="30" t="s">
        <v>3091</v>
      </c>
      <c r="H843" s="30" t="s">
        <v>45</v>
      </c>
      <c r="I843" s="15" t="s">
        <v>20</v>
      </c>
      <c r="J843" s="30"/>
      <c r="K843" s="32">
        <v>9.415046989E9</v>
      </c>
      <c r="L843" s="30"/>
      <c r="M843" s="30"/>
      <c r="N843" s="48"/>
      <c r="O843" s="48"/>
      <c r="P843" s="48"/>
      <c r="Q843" s="48"/>
      <c r="R843" s="48"/>
      <c r="S843" s="4"/>
      <c r="T843" s="4"/>
    </row>
    <row r="844" ht="45.0" customHeight="1">
      <c r="A844" s="13">
        <v>841.0</v>
      </c>
      <c r="B844" s="28" t="s">
        <v>3092</v>
      </c>
      <c r="C844" s="29" t="s">
        <v>3</v>
      </c>
      <c r="D844" s="31" t="s">
        <v>3093</v>
      </c>
      <c r="E844" s="30" t="s">
        <v>3094</v>
      </c>
      <c r="F844" s="30"/>
      <c r="G844" s="30" t="s">
        <v>3095</v>
      </c>
      <c r="H844" s="30" t="s">
        <v>39</v>
      </c>
      <c r="I844" s="15" t="s">
        <v>20</v>
      </c>
      <c r="J844" s="30"/>
      <c r="K844" s="32">
        <v>9.506740966E9</v>
      </c>
      <c r="L844" s="30"/>
      <c r="M844" s="30"/>
      <c r="N844" s="48"/>
      <c r="O844" s="48"/>
      <c r="P844" s="48"/>
      <c r="Q844" s="48"/>
      <c r="R844" s="48"/>
      <c r="S844" s="4"/>
      <c r="T844" s="4"/>
    </row>
    <row r="845" ht="30.0" customHeight="1">
      <c r="A845" s="13">
        <v>842.0</v>
      </c>
      <c r="B845" s="28" t="s">
        <v>3096</v>
      </c>
      <c r="C845" s="29" t="s">
        <v>3</v>
      </c>
      <c r="D845" s="31" t="s">
        <v>3093</v>
      </c>
      <c r="E845" s="30" t="s">
        <v>585</v>
      </c>
      <c r="F845" s="30"/>
      <c r="G845" s="30" t="s">
        <v>3097</v>
      </c>
      <c r="H845" s="30" t="s">
        <v>39</v>
      </c>
      <c r="I845" s="15" t="s">
        <v>20</v>
      </c>
      <c r="J845" s="30">
        <v>208005.0</v>
      </c>
      <c r="K845" s="32"/>
      <c r="L845" s="30"/>
      <c r="M845" s="30"/>
      <c r="N845" s="48"/>
      <c r="O845" s="48"/>
      <c r="P845" s="48"/>
      <c r="Q845" s="48"/>
      <c r="R845" s="48"/>
      <c r="S845" s="4"/>
      <c r="T845" s="4"/>
    </row>
    <row r="846" ht="45.0" customHeight="1">
      <c r="A846" s="13">
        <v>843.0</v>
      </c>
      <c r="B846" s="34" t="s">
        <v>3098</v>
      </c>
      <c r="C846" s="35" t="s">
        <v>3</v>
      </c>
      <c r="D846" s="36" t="s">
        <v>2670</v>
      </c>
      <c r="E846" s="37" t="s">
        <v>3099</v>
      </c>
      <c r="F846" s="37"/>
      <c r="G846" s="37" t="s">
        <v>3100</v>
      </c>
      <c r="H846" s="37" t="s">
        <v>174</v>
      </c>
      <c r="I846" s="38" t="s">
        <v>20</v>
      </c>
      <c r="J846" s="37"/>
      <c r="K846" s="32"/>
      <c r="L846" s="30"/>
      <c r="M846" s="30"/>
      <c r="N846" s="48"/>
      <c r="O846" s="48"/>
      <c r="P846" s="48"/>
      <c r="Q846" s="48"/>
      <c r="R846" s="48"/>
      <c r="S846" s="4"/>
      <c r="T846" s="4"/>
    </row>
    <row r="847" ht="45.0" customHeight="1">
      <c r="A847" s="13">
        <v>844.0</v>
      </c>
      <c r="B847" s="28" t="s">
        <v>3101</v>
      </c>
      <c r="C847" s="29" t="s">
        <v>3</v>
      </c>
      <c r="D847" s="31" t="s">
        <v>2670</v>
      </c>
      <c r="E847" s="30" t="s">
        <v>3102</v>
      </c>
      <c r="F847" s="30"/>
      <c r="G847" s="30" t="s">
        <v>3103</v>
      </c>
      <c r="H847" s="30" t="s">
        <v>129</v>
      </c>
      <c r="I847" s="15" t="s">
        <v>20</v>
      </c>
      <c r="J847" s="30" t="s">
        <v>3104</v>
      </c>
      <c r="K847" s="32">
        <v>9.305835763E9</v>
      </c>
      <c r="L847" s="30" t="s">
        <v>3105</v>
      </c>
      <c r="M847" s="30"/>
      <c r="N847" s="48"/>
      <c r="O847" s="48"/>
      <c r="P847" s="48"/>
      <c r="Q847" s="48"/>
      <c r="R847" s="48"/>
      <c r="S847" s="4"/>
      <c r="T847" s="4"/>
    </row>
    <row r="848" ht="45.0" customHeight="1">
      <c r="A848" s="13">
        <v>845.0</v>
      </c>
      <c r="B848" s="28" t="s">
        <v>3106</v>
      </c>
      <c r="C848" s="29" t="s">
        <v>3</v>
      </c>
      <c r="D848" s="31" t="s">
        <v>2972</v>
      </c>
      <c r="E848" s="30" t="s">
        <v>3107</v>
      </c>
      <c r="F848" s="30"/>
      <c r="G848" s="30" t="s">
        <v>3108</v>
      </c>
      <c r="H848" s="30" t="s">
        <v>1264</v>
      </c>
      <c r="I848" s="15" t="s">
        <v>20</v>
      </c>
      <c r="J848" s="30">
        <v>226010.0</v>
      </c>
      <c r="K848" s="32"/>
      <c r="L848" s="30"/>
      <c r="M848" s="30"/>
      <c r="N848" s="48"/>
      <c r="O848" s="48"/>
      <c r="P848" s="48"/>
      <c r="Q848" s="48"/>
      <c r="R848" s="48"/>
      <c r="S848" s="4"/>
      <c r="T848" s="4"/>
    </row>
    <row r="849" ht="45.0" customHeight="1">
      <c r="A849" s="13">
        <v>846.0</v>
      </c>
      <c r="B849" s="28" t="s">
        <v>3109</v>
      </c>
      <c r="C849" s="29" t="s">
        <v>3</v>
      </c>
      <c r="D849" s="31" t="s">
        <v>2670</v>
      </c>
      <c r="E849" s="30" t="s">
        <v>771</v>
      </c>
      <c r="F849" s="30"/>
      <c r="G849" s="30" t="s">
        <v>3110</v>
      </c>
      <c r="H849" s="30" t="s">
        <v>3111</v>
      </c>
      <c r="I849" s="15" t="s">
        <v>20</v>
      </c>
      <c r="J849" s="30">
        <v>285001.0</v>
      </c>
      <c r="K849" s="32"/>
      <c r="L849" s="30"/>
      <c r="M849" s="30"/>
      <c r="N849" s="48"/>
      <c r="O849" s="48"/>
      <c r="P849" s="48"/>
      <c r="Q849" s="48"/>
      <c r="R849" s="48"/>
      <c r="S849" s="4"/>
      <c r="T849" s="4"/>
    </row>
    <row r="850" ht="45.0" customHeight="1">
      <c r="A850" s="13">
        <v>847.0</v>
      </c>
      <c r="B850" s="28" t="s">
        <v>3112</v>
      </c>
      <c r="C850" s="29" t="s">
        <v>3</v>
      </c>
      <c r="D850" s="31" t="s">
        <v>3113</v>
      </c>
      <c r="E850" s="30" t="s">
        <v>3114</v>
      </c>
      <c r="F850" s="30"/>
      <c r="G850" s="30" t="s">
        <v>3115</v>
      </c>
      <c r="H850" s="30" t="s">
        <v>1042</v>
      </c>
      <c r="I850" s="15" t="s">
        <v>20</v>
      </c>
      <c r="J850" s="30">
        <v>203001.0</v>
      </c>
      <c r="K850" s="32"/>
      <c r="L850" s="30"/>
      <c r="M850" s="30"/>
      <c r="N850" s="48"/>
      <c r="O850" s="48"/>
      <c r="P850" s="48"/>
      <c r="Q850" s="48"/>
      <c r="R850" s="48"/>
      <c r="S850" s="4"/>
      <c r="T850" s="4"/>
    </row>
    <row r="851" ht="45.0" customHeight="1">
      <c r="A851" s="13">
        <v>848.0</v>
      </c>
      <c r="B851" s="28" t="s">
        <v>3116</v>
      </c>
      <c r="C851" s="29" t="s">
        <v>3</v>
      </c>
      <c r="D851" s="31" t="s">
        <v>2858</v>
      </c>
      <c r="E851" s="30" t="s">
        <v>3117</v>
      </c>
      <c r="F851" s="30"/>
      <c r="G851" s="30" t="s">
        <v>3118</v>
      </c>
      <c r="H851" s="30" t="s">
        <v>3119</v>
      </c>
      <c r="I851" s="15" t="s">
        <v>2993</v>
      </c>
      <c r="J851" s="30">
        <v>670007.0</v>
      </c>
      <c r="K851" s="32"/>
      <c r="L851" s="30"/>
      <c r="M851" s="30"/>
      <c r="N851" s="48"/>
      <c r="O851" s="48"/>
      <c r="P851" s="48"/>
      <c r="Q851" s="48"/>
      <c r="R851" s="48"/>
      <c r="S851" s="4"/>
      <c r="T851" s="4"/>
    </row>
    <row r="852" ht="45.0" customHeight="1">
      <c r="A852" s="13">
        <v>849.0</v>
      </c>
      <c r="B852" s="34" t="s">
        <v>3120</v>
      </c>
      <c r="C852" s="35" t="s">
        <v>3</v>
      </c>
      <c r="D852" s="36" t="s">
        <v>3121</v>
      </c>
      <c r="E852" s="37" t="s">
        <v>2039</v>
      </c>
      <c r="F852" s="37"/>
      <c r="G852" s="37" t="s">
        <v>3122</v>
      </c>
      <c r="H852" s="37" t="s">
        <v>45</v>
      </c>
      <c r="I852" s="38" t="s">
        <v>20</v>
      </c>
      <c r="J852" s="37"/>
      <c r="K852" s="39"/>
      <c r="L852" s="37"/>
      <c r="M852" s="30"/>
      <c r="N852" s="48"/>
      <c r="O852" s="48"/>
      <c r="P852" s="48"/>
      <c r="Q852" s="48"/>
      <c r="R852" s="48"/>
      <c r="S852" s="4"/>
      <c r="T852" s="4"/>
    </row>
    <row r="853" ht="45.0" customHeight="1">
      <c r="A853" s="13">
        <v>850.0</v>
      </c>
      <c r="B853" s="34" t="s">
        <v>3123</v>
      </c>
      <c r="C853" s="35" t="s">
        <v>3</v>
      </c>
      <c r="D853" s="36" t="s">
        <v>3124</v>
      </c>
      <c r="E853" s="37" t="s">
        <v>465</v>
      </c>
      <c r="F853" s="37"/>
      <c r="G853" s="37" t="s">
        <v>3125</v>
      </c>
      <c r="H853" s="37" t="s">
        <v>19</v>
      </c>
      <c r="I853" s="38" t="s">
        <v>20</v>
      </c>
      <c r="J853" s="37"/>
      <c r="K853" s="32"/>
      <c r="L853" s="30"/>
      <c r="M853" s="30"/>
      <c r="N853" s="48"/>
      <c r="O853" s="48"/>
      <c r="P853" s="48"/>
      <c r="Q853" s="48"/>
      <c r="R853" s="48"/>
      <c r="S853" s="4"/>
      <c r="T853" s="4"/>
    </row>
    <row r="854" ht="45.0" customHeight="1">
      <c r="A854" s="13">
        <v>851.0</v>
      </c>
      <c r="B854" s="28" t="s">
        <v>3126</v>
      </c>
      <c r="C854" s="29" t="s">
        <v>3</v>
      </c>
      <c r="D854" s="31" t="s">
        <v>2653</v>
      </c>
      <c r="E854" s="30" t="s">
        <v>3127</v>
      </c>
      <c r="F854" s="30"/>
      <c r="G854" s="30" t="s">
        <v>3128</v>
      </c>
      <c r="H854" s="30" t="s">
        <v>631</v>
      </c>
      <c r="I854" s="15" t="s">
        <v>20</v>
      </c>
      <c r="J854" s="30"/>
      <c r="K854" s="32">
        <v>9.456604848E9</v>
      </c>
      <c r="L854" s="30"/>
      <c r="M854" s="30"/>
      <c r="N854" s="48"/>
      <c r="O854" s="48"/>
      <c r="P854" s="48"/>
      <c r="Q854" s="48"/>
      <c r="R854" s="48"/>
      <c r="S854" s="4"/>
      <c r="T854" s="4"/>
    </row>
    <row r="855">
      <c r="A855" s="13">
        <v>852.0</v>
      </c>
      <c r="B855" s="28" t="s">
        <v>3129</v>
      </c>
      <c r="C855" s="29" t="s">
        <v>3</v>
      </c>
      <c r="D855" s="31" t="s">
        <v>3130</v>
      </c>
      <c r="E855" s="30" t="s">
        <v>3131</v>
      </c>
      <c r="F855" s="30"/>
      <c r="G855" s="30" t="s">
        <v>3132</v>
      </c>
      <c r="H855" s="30" t="s">
        <v>3133</v>
      </c>
      <c r="I855" s="15" t="s">
        <v>1497</v>
      </c>
      <c r="J855" s="30" t="s">
        <v>3134</v>
      </c>
      <c r="K855" s="32"/>
      <c r="L855" s="30" t="s">
        <v>3135</v>
      </c>
      <c r="M855" s="30"/>
      <c r="N855" s="48"/>
      <c r="O855" s="48"/>
      <c r="P855" s="48"/>
      <c r="Q855" s="48"/>
      <c r="R855" s="48"/>
      <c r="S855" s="4"/>
      <c r="T855" s="4"/>
    </row>
    <row r="856" ht="45.0" customHeight="1">
      <c r="A856" s="13">
        <v>853.0</v>
      </c>
      <c r="B856" s="34" t="s">
        <v>3136</v>
      </c>
      <c r="C856" s="35" t="s">
        <v>3</v>
      </c>
      <c r="D856" s="36" t="s">
        <v>2670</v>
      </c>
      <c r="E856" s="37" t="s">
        <v>469</v>
      </c>
      <c r="F856" s="37"/>
      <c r="G856" s="37" t="s">
        <v>3137</v>
      </c>
      <c r="H856" s="37" t="s">
        <v>19</v>
      </c>
      <c r="I856" s="38" t="s">
        <v>20</v>
      </c>
      <c r="J856" s="37"/>
      <c r="K856" s="39"/>
      <c r="L856" s="30"/>
      <c r="M856" s="30"/>
      <c r="N856" s="48"/>
      <c r="O856" s="48"/>
      <c r="P856" s="48"/>
      <c r="Q856" s="48"/>
      <c r="R856" s="48"/>
      <c r="S856" s="4"/>
      <c r="T856" s="4"/>
    </row>
    <row r="857">
      <c r="A857" s="13">
        <v>854.0</v>
      </c>
      <c r="B857" s="28" t="s">
        <v>3138</v>
      </c>
      <c r="C857" s="29" t="s">
        <v>3</v>
      </c>
      <c r="D857" s="31" t="s">
        <v>300</v>
      </c>
      <c r="E857" s="30" t="s">
        <v>1047</v>
      </c>
      <c r="F857" s="30"/>
      <c r="G857" s="30" t="s">
        <v>3139</v>
      </c>
      <c r="H857" s="30" t="s">
        <v>45</v>
      </c>
      <c r="I857" s="15" t="s">
        <v>20</v>
      </c>
      <c r="J857" s="30">
        <v>226022.0</v>
      </c>
      <c r="K857" s="32">
        <v>9.839014013E9</v>
      </c>
      <c r="L857" s="30"/>
      <c r="M857" s="30"/>
      <c r="N857" s="48"/>
      <c r="O857" s="48"/>
      <c r="P857" s="48"/>
      <c r="Q857" s="48"/>
      <c r="R857" s="48"/>
      <c r="S857" s="4"/>
      <c r="T857" s="4"/>
    </row>
    <row r="858" ht="30.0" customHeight="1">
      <c r="A858" s="13">
        <v>855.0</v>
      </c>
      <c r="B858" s="28" t="s">
        <v>3140</v>
      </c>
      <c r="C858" s="29" t="s">
        <v>3</v>
      </c>
      <c r="D858" s="31" t="s">
        <v>300</v>
      </c>
      <c r="E858" s="30" t="s">
        <v>3141</v>
      </c>
      <c r="F858" s="30"/>
      <c r="G858" s="30" t="s">
        <v>3142</v>
      </c>
      <c r="H858" s="30" t="s">
        <v>34</v>
      </c>
      <c r="I858" s="15" t="s">
        <v>20</v>
      </c>
      <c r="J858" s="30" t="s">
        <v>3143</v>
      </c>
      <c r="K858" s="32"/>
      <c r="L858" s="30">
        <v>2789822.0</v>
      </c>
      <c r="M858" s="30"/>
      <c r="N858" s="48"/>
      <c r="O858" s="48"/>
      <c r="P858" s="48"/>
      <c r="Q858" s="48"/>
      <c r="R858" s="48"/>
      <c r="S858" s="4"/>
      <c r="T858" s="4"/>
    </row>
    <row r="859">
      <c r="A859" s="13">
        <v>856.0</v>
      </c>
      <c r="B859" s="28" t="s">
        <v>3144</v>
      </c>
      <c r="C859" s="29" t="s">
        <v>3</v>
      </c>
      <c r="D859" s="31" t="s">
        <v>1762</v>
      </c>
      <c r="E859" s="30"/>
      <c r="F859" s="30"/>
      <c r="G859" s="30" t="s">
        <v>3145</v>
      </c>
      <c r="H859" s="30" t="s">
        <v>289</v>
      </c>
      <c r="I859" s="15" t="s">
        <v>290</v>
      </c>
      <c r="J859" s="30">
        <v>87.0</v>
      </c>
      <c r="K859" s="32"/>
      <c r="L859" s="30"/>
      <c r="M859" s="30"/>
      <c r="N859" s="48"/>
      <c r="O859" s="48"/>
      <c r="P859" s="48"/>
      <c r="Q859" s="48"/>
      <c r="R859" s="48"/>
      <c r="S859" s="4"/>
      <c r="T859" s="4"/>
    </row>
    <row r="860" ht="90.0" customHeight="1">
      <c r="A860" s="13">
        <v>857.0</v>
      </c>
      <c r="B860" s="34" t="s">
        <v>3146</v>
      </c>
      <c r="C860" s="35" t="s">
        <v>3</v>
      </c>
      <c r="D860" s="36" t="s">
        <v>3077</v>
      </c>
      <c r="E860" s="37" t="s">
        <v>3147</v>
      </c>
      <c r="F860" s="37"/>
      <c r="G860" s="37" t="s">
        <v>3148</v>
      </c>
      <c r="H860" s="37" t="s">
        <v>3149</v>
      </c>
      <c r="I860" s="38" t="s">
        <v>20</v>
      </c>
      <c r="J860" s="37">
        <v>250001.0</v>
      </c>
      <c r="K860" s="39"/>
      <c r="L860" s="37"/>
      <c r="M860" s="37"/>
      <c r="N860" s="48"/>
      <c r="O860" s="48"/>
      <c r="P860" s="48"/>
      <c r="Q860" s="48"/>
      <c r="R860" s="48"/>
      <c r="S860" s="4"/>
      <c r="T860" s="4"/>
    </row>
    <row r="861" ht="30.0" customHeight="1">
      <c r="A861" s="13">
        <v>858.0</v>
      </c>
      <c r="B861" s="28" t="s">
        <v>3150</v>
      </c>
      <c r="C861" s="29" t="s">
        <v>3</v>
      </c>
      <c r="D861" s="31" t="s">
        <v>3151</v>
      </c>
      <c r="E861" s="30" t="s">
        <v>3152</v>
      </c>
      <c r="F861" s="30"/>
      <c r="G861" s="30" t="s">
        <v>3153</v>
      </c>
      <c r="H861" s="30" t="s">
        <v>34</v>
      </c>
      <c r="I861" s="15" t="s">
        <v>20</v>
      </c>
      <c r="J861" s="30">
        <v>226018.0</v>
      </c>
      <c r="K861" s="32"/>
      <c r="L861" s="30"/>
      <c r="M861" s="30"/>
      <c r="N861" s="48"/>
      <c r="O861" s="48"/>
      <c r="P861" s="48"/>
      <c r="Q861" s="48"/>
      <c r="R861" s="48"/>
      <c r="S861" s="4"/>
      <c r="T861" s="4"/>
    </row>
    <row r="862" ht="30.0" customHeight="1">
      <c r="A862" s="13">
        <v>859.0</v>
      </c>
      <c r="B862" s="28" t="s">
        <v>3154</v>
      </c>
      <c r="C862" s="29" t="s">
        <v>3</v>
      </c>
      <c r="D862" s="31" t="s">
        <v>3155</v>
      </c>
      <c r="E862" s="30" t="s">
        <v>3156</v>
      </c>
      <c r="F862" s="30"/>
      <c r="G862" s="30" t="s">
        <v>3157</v>
      </c>
      <c r="H862" s="30" t="s">
        <v>631</v>
      </c>
      <c r="I862" s="15" t="s">
        <v>20</v>
      </c>
      <c r="J862" s="30">
        <v>201002.0</v>
      </c>
      <c r="K862" s="32">
        <v>9.810360445E9</v>
      </c>
      <c r="L862" s="30"/>
      <c r="M862" s="30"/>
      <c r="N862" s="48"/>
      <c r="O862" s="48"/>
      <c r="P862" s="48"/>
      <c r="Q862" s="48"/>
      <c r="R862" s="48"/>
      <c r="S862" s="4"/>
      <c r="T862" s="4"/>
    </row>
    <row r="863" ht="30.0" customHeight="1">
      <c r="A863" s="13">
        <v>860.0</v>
      </c>
      <c r="B863" s="28" t="s">
        <v>3158</v>
      </c>
      <c r="C863" s="29" t="s">
        <v>3</v>
      </c>
      <c r="D863" s="31" t="s">
        <v>3159</v>
      </c>
      <c r="E863" s="30" t="s">
        <v>16</v>
      </c>
      <c r="F863" s="30"/>
      <c r="G863" s="30" t="s">
        <v>3160</v>
      </c>
      <c r="H863" s="30" t="s">
        <v>302</v>
      </c>
      <c r="I863" s="15" t="s">
        <v>20</v>
      </c>
      <c r="J863" s="30"/>
      <c r="K863" s="32">
        <v>9.910972539E9</v>
      </c>
      <c r="L863" s="30">
        <v>2780777.0</v>
      </c>
      <c r="M863" s="30"/>
      <c r="N863" s="48"/>
      <c r="O863" s="48"/>
      <c r="P863" s="48"/>
      <c r="Q863" s="48"/>
      <c r="R863" s="48"/>
      <c r="S863" s="4"/>
      <c r="T863" s="4"/>
    </row>
    <row r="864" ht="45.0" customHeight="1">
      <c r="A864" s="13">
        <v>861.0</v>
      </c>
      <c r="B864" s="28" t="s">
        <v>3161</v>
      </c>
      <c r="C864" s="29" t="s">
        <v>3</v>
      </c>
      <c r="D864" s="31" t="s">
        <v>320</v>
      </c>
      <c r="E864" s="30" t="s">
        <v>3162</v>
      </c>
      <c r="F864" s="30"/>
      <c r="G864" s="30" t="s">
        <v>3163</v>
      </c>
      <c r="H864" s="30" t="s">
        <v>45</v>
      </c>
      <c r="I864" s="15" t="s">
        <v>20</v>
      </c>
      <c r="J864" s="30">
        <v>226003.0</v>
      </c>
      <c r="K864" s="32"/>
      <c r="L864" s="30"/>
      <c r="M864" s="30"/>
      <c r="N864" s="48"/>
      <c r="O864" s="48"/>
      <c r="P864" s="48"/>
      <c r="Q864" s="48"/>
      <c r="R864" s="48"/>
      <c r="S864" s="4"/>
      <c r="T864" s="4"/>
    </row>
    <row r="865" ht="30.0" customHeight="1">
      <c r="A865" s="13">
        <v>862.0</v>
      </c>
      <c r="B865" s="28" t="s">
        <v>3164</v>
      </c>
      <c r="C865" s="29" t="s">
        <v>3</v>
      </c>
      <c r="D865" s="31" t="s">
        <v>3165</v>
      </c>
      <c r="E865" s="30" t="s">
        <v>279</v>
      </c>
      <c r="F865" s="30"/>
      <c r="G865" s="30" t="s">
        <v>3166</v>
      </c>
      <c r="H865" s="30" t="s">
        <v>34</v>
      </c>
      <c r="I865" s="15" t="s">
        <v>20</v>
      </c>
      <c r="J865" s="30"/>
      <c r="K865" s="32">
        <v>9.45002291E9</v>
      </c>
      <c r="L865" s="30"/>
      <c r="M865" s="30"/>
      <c r="N865" s="48"/>
      <c r="O865" s="48"/>
      <c r="P865" s="48"/>
      <c r="Q865" s="48"/>
      <c r="R865" s="48"/>
      <c r="S865" s="4"/>
      <c r="T865" s="4"/>
    </row>
    <row r="866" ht="30.0" customHeight="1">
      <c r="A866" s="13">
        <v>863.0</v>
      </c>
      <c r="B866" s="28" t="s">
        <v>3167</v>
      </c>
      <c r="C866" s="29" t="s">
        <v>3</v>
      </c>
      <c r="D866" s="31" t="s">
        <v>3168</v>
      </c>
      <c r="E866" s="30" t="s">
        <v>3169</v>
      </c>
      <c r="F866" s="30"/>
      <c r="G866" s="30" t="s">
        <v>3170</v>
      </c>
      <c r="H866" s="30" t="s">
        <v>29</v>
      </c>
      <c r="I866" s="15" t="s">
        <v>20</v>
      </c>
      <c r="J866" s="30">
        <v>282005.0</v>
      </c>
      <c r="K866" s="32">
        <v>9.897069441E9</v>
      </c>
      <c r="L866" s="30"/>
      <c r="M866" s="33" t="str">
        <f>HYPERLINK("mailto:sksatsangi@gmail.com","sksatsangi@gmail.com")</f>
        <v>sksatsangi@gmail.com</v>
      </c>
      <c r="N866" s="48"/>
      <c r="O866" s="48"/>
      <c r="P866" s="48"/>
      <c r="Q866" s="48"/>
      <c r="R866" s="48"/>
      <c r="S866" s="4"/>
      <c r="T866" s="4"/>
    </row>
    <row r="867" ht="45.0" customHeight="1">
      <c r="A867" s="13">
        <v>864.0</v>
      </c>
      <c r="B867" s="28" t="s">
        <v>3171</v>
      </c>
      <c r="C867" s="29" t="s">
        <v>3</v>
      </c>
      <c r="D867" s="31" t="s">
        <v>3172</v>
      </c>
      <c r="E867" s="30" t="s">
        <v>16</v>
      </c>
      <c r="F867" s="30"/>
      <c r="G867" s="30" t="s">
        <v>3173</v>
      </c>
      <c r="H867" s="30" t="s">
        <v>322</v>
      </c>
      <c r="I867" s="15" t="s">
        <v>20</v>
      </c>
      <c r="J867" s="30" t="s">
        <v>3174</v>
      </c>
      <c r="K867" s="32"/>
      <c r="L867" s="30"/>
      <c r="M867" s="30"/>
      <c r="N867" s="48"/>
      <c r="O867" s="48"/>
      <c r="P867" s="48"/>
      <c r="Q867" s="48"/>
      <c r="R867" s="48"/>
      <c r="S867" s="4"/>
      <c r="T867" s="4"/>
    </row>
    <row r="868">
      <c r="A868" s="13">
        <v>865.0</v>
      </c>
      <c r="B868" s="28" t="s">
        <v>3175</v>
      </c>
      <c r="C868" s="29" t="s">
        <v>3</v>
      </c>
      <c r="D868" s="31" t="s">
        <v>3176</v>
      </c>
      <c r="E868" s="30" t="s">
        <v>3177</v>
      </c>
      <c r="F868" s="30"/>
      <c r="G868" s="30" t="s">
        <v>3178</v>
      </c>
      <c r="H868" s="30" t="s">
        <v>185</v>
      </c>
      <c r="I868" s="15" t="s">
        <v>20</v>
      </c>
      <c r="J868" s="30">
        <v>208004.0</v>
      </c>
      <c r="K868" s="32"/>
      <c r="L868" s="30" t="s">
        <v>3179</v>
      </c>
      <c r="M868" s="30"/>
      <c r="N868" s="48"/>
      <c r="O868" s="48"/>
      <c r="P868" s="48"/>
      <c r="Q868" s="48"/>
      <c r="R868" s="48"/>
      <c r="S868" s="4"/>
      <c r="T868" s="4"/>
    </row>
    <row r="869" ht="45.0" customHeight="1">
      <c r="A869" s="13">
        <v>866.0</v>
      </c>
      <c r="B869" s="28" t="s">
        <v>3180</v>
      </c>
      <c r="C869" s="29" t="s">
        <v>3</v>
      </c>
      <c r="D869" s="31" t="s">
        <v>3181</v>
      </c>
      <c r="E869" s="30" t="s">
        <v>1393</v>
      </c>
      <c r="F869" s="30"/>
      <c r="G869" s="30" t="s">
        <v>3182</v>
      </c>
      <c r="H869" s="30" t="s">
        <v>29</v>
      </c>
      <c r="I869" s="15" t="s">
        <v>20</v>
      </c>
      <c r="J869" s="30">
        <v>282010.0</v>
      </c>
      <c r="K869" s="32">
        <v>9.319969707E9</v>
      </c>
      <c r="L869" s="30"/>
      <c r="M869" s="33" t="str">
        <f>HYPERLINK("mailto:dralkasen@yahoo.co.in","dralkasen@yahoo.co.in")</f>
        <v>dralkasen@yahoo.co.in</v>
      </c>
      <c r="N869" s="48"/>
      <c r="O869" s="48"/>
      <c r="P869" s="48"/>
      <c r="Q869" s="48"/>
      <c r="R869" s="48"/>
      <c r="S869" s="4"/>
      <c r="T869" s="4"/>
    </row>
    <row r="870" ht="45.0" customHeight="1">
      <c r="A870" s="13">
        <v>867.0</v>
      </c>
      <c r="B870" s="44" t="s">
        <v>3183</v>
      </c>
      <c r="C870" s="45" t="s">
        <v>3</v>
      </c>
      <c r="D870" s="46" t="s">
        <v>3181</v>
      </c>
      <c r="E870" s="42" t="s">
        <v>3184</v>
      </c>
      <c r="F870" s="42"/>
      <c r="G870" s="42" t="s">
        <v>3185</v>
      </c>
      <c r="H870" s="42" t="s">
        <v>29</v>
      </c>
      <c r="I870" s="47" t="s">
        <v>20</v>
      </c>
      <c r="J870" s="42">
        <v>250005.0</v>
      </c>
      <c r="K870" s="43">
        <v>9.410662664E9</v>
      </c>
      <c r="L870" s="42"/>
      <c r="M870" s="33" t="str">
        <f>HYPERLINK("mailto:snig_dha@rediffmail.com","snig_dha@rediffmail.com")</f>
        <v>snig_dha@rediffmail.com</v>
      </c>
      <c r="N870" s="48"/>
      <c r="O870" s="48"/>
      <c r="P870" s="48"/>
      <c r="Q870" s="48"/>
      <c r="R870" s="48"/>
      <c r="S870" s="4"/>
      <c r="T870" s="4"/>
    </row>
    <row r="871" ht="45.0" customHeight="1">
      <c r="A871" s="13">
        <v>868.0</v>
      </c>
      <c r="B871" s="28" t="s">
        <v>3186</v>
      </c>
      <c r="C871" s="29" t="s">
        <v>3</v>
      </c>
      <c r="D871" s="31" t="s">
        <v>3187</v>
      </c>
      <c r="E871" s="30" t="s">
        <v>3188</v>
      </c>
      <c r="F871" s="30"/>
      <c r="G871" s="30" t="s">
        <v>3189</v>
      </c>
      <c r="H871" s="30" t="s">
        <v>39</v>
      </c>
      <c r="I871" s="15" t="s">
        <v>20</v>
      </c>
      <c r="J871" s="30"/>
      <c r="K871" s="32"/>
      <c r="L871" s="30"/>
      <c r="M871" s="30"/>
      <c r="N871" s="48"/>
      <c r="O871" s="48"/>
      <c r="P871" s="48"/>
      <c r="Q871" s="48"/>
      <c r="R871" s="48"/>
      <c r="S871" s="4"/>
      <c r="T871" s="4"/>
    </row>
    <row r="872" ht="45.0" customHeight="1">
      <c r="A872" s="13">
        <v>869.0</v>
      </c>
      <c r="B872" s="44" t="s">
        <v>3190</v>
      </c>
      <c r="C872" s="45" t="s">
        <v>3</v>
      </c>
      <c r="D872" s="46" t="s">
        <v>3191</v>
      </c>
      <c r="E872" s="42" t="s">
        <v>3192</v>
      </c>
      <c r="F872" s="42"/>
      <c r="G872" s="42" t="s">
        <v>3193</v>
      </c>
      <c r="H872" s="42" t="s">
        <v>154</v>
      </c>
      <c r="I872" s="47" t="s">
        <v>20</v>
      </c>
      <c r="J872" s="42">
        <v>250110.0</v>
      </c>
      <c r="K872" s="32">
        <v>9.675719881E9</v>
      </c>
      <c r="L872" s="30"/>
      <c r="M872" s="33" t="str">
        <f>HYPERLINK("mailto:drvibhutisharan@gmail.com","drvibhutisharan@gmail.com")</f>
        <v>drvibhutisharan@gmail.com</v>
      </c>
      <c r="N872" s="48"/>
      <c r="O872" s="48"/>
      <c r="P872" s="48"/>
      <c r="Q872" s="48"/>
      <c r="R872" s="48"/>
      <c r="S872" s="4"/>
      <c r="T872" s="4"/>
    </row>
    <row r="873" ht="45.0" customHeight="1">
      <c r="A873" s="13">
        <v>870.0</v>
      </c>
      <c r="B873" s="28" t="s">
        <v>3194</v>
      </c>
      <c r="C873" s="29" t="s">
        <v>3</v>
      </c>
      <c r="D873" s="31" t="s">
        <v>398</v>
      </c>
      <c r="E873" s="30" t="s">
        <v>3195</v>
      </c>
      <c r="F873" s="30"/>
      <c r="G873" s="30" t="s">
        <v>3196</v>
      </c>
      <c r="H873" s="30" t="s">
        <v>794</v>
      </c>
      <c r="I873" s="15" t="s">
        <v>20</v>
      </c>
      <c r="J873" s="30">
        <v>201301.0</v>
      </c>
      <c r="K873" s="32">
        <v>9.811300286E9</v>
      </c>
      <c r="L873" s="30"/>
      <c r="M873" s="30"/>
      <c r="N873" s="48"/>
      <c r="O873" s="48"/>
      <c r="P873" s="48"/>
      <c r="Q873" s="48"/>
      <c r="R873" s="48"/>
      <c r="S873" s="4"/>
      <c r="T873" s="4"/>
    </row>
    <row r="874" ht="45.0" customHeight="1">
      <c r="A874" s="13">
        <v>871.0</v>
      </c>
      <c r="B874" s="28" t="s">
        <v>3197</v>
      </c>
      <c r="C874" s="29" t="s">
        <v>3</v>
      </c>
      <c r="D874" s="31" t="s">
        <v>3198</v>
      </c>
      <c r="E874" s="30" t="s">
        <v>3199</v>
      </c>
      <c r="F874" s="30"/>
      <c r="G874" s="30" t="s">
        <v>3200</v>
      </c>
      <c r="H874" s="30" t="s">
        <v>794</v>
      </c>
      <c r="I874" s="15" t="s">
        <v>20</v>
      </c>
      <c r="J874" s="30">
        <v>201301.0</v>
      </c>
      <c r="K874" s="32"/>
      <c r="L874" s="30"/>
      <c r="M874" s="30"/>
      <c r="N874" s="48"/>
      <c r="O874" s="48"/>
      <c r="P874" s="48"/>
      <c r="Q874" s="48"/>
      <c r="R874" s="48"/>
      <c r="S874" s="4"/>
      <c r="T874" s="4"/>
    </row>
    <row r="875">
      <c r="A875" s="13">
        <v>872.0</v>
      </c>
      <c r="B875" s="28" t="s">
        <v>3201</v>
      </c>
      <c r="C875" s="29" t="s">
        <v>3</v>
      </c>
      <c r="D875" s="31" t="s">
        <v>1393</v>
      </c>
      <c r="E875" s="30" t="s">
        <v>3202</v>
      </c>
      <c r="F875" s="30"/>
      <c r="G875" s="30" t="s">
        <v>3203</v>
      </c>
      <c r="H875" s="30" t="s">
        <v>34</v>
      </c>
      <c r="I875" s="15" t="s">
        <v>20</v>
      </c>
      <c r="J875" s="30"/>
      <c r="K875" s="32">
        <v>9.91902909E9</v>
      </c>
      <c r="L875" s="30"/>
      <c r="M875" s="30"/>
      <c r="N875" s="48"/>
      <c r="O875" s="48"/>
      <c r="P875" s="48"/>
      <c r="Q875" s="48"/>
      <c r="R875" s="48"/>
      <c r="S875" s="4"/>
      <c r="T875" s="4"/>
    </row>
    <row r="876" ht="30.0" customHeight="1">
      <c r="A876" s="13">
        <v>873.0</v>
      </c>
      <c r="B876" s="28" t="s">
        <v>3204</v>
      </c>
      <c r="C876" s="29" t="s">
        <v>3</v>
      </c>
      <c r="D876" s="31" t="s">
        <v>3205</v>
      </c>
      <c r="E876" s="30" t="s">
        <v>3206</v>
      </c>
      <c r="F876" s="30"/>
      <c r="G876" s="30" t="s">
        <v>3207</v>
      </c>
      <c r="H876" s="30" t="s">
        <v>2051</v>
      </c>
      <c r="I876" s="15" t="s">
        <v>20</v>
      </c>
      <c r="J876" s="30">
        <v>275101.0</v>
      </c>
      <c r="K876" s="32">
        <v>9.897059055E9</v>
      </c>
      <c r="L876" s="30">
        <v>5.472225074E9</v>
      </c>
      <c r="M876" s="30"/>
      <c r="N876" s="48"/>
      <c r="O876" s="48"/>
      <c r="P876" s="48"/>
      <c r="Q876" s="48"/>
      <c r="R876" s="48"/>
      <c r="S876" s="4"/>
      <c r="T876" s="4"/>
    </row>
    <row r="877" ht="30.0" customHeight="1">
      <c r="A877" s="13">
        <v>874.0</v>
      </c>
      <c r="B877" s="28" t="s">
        <v>3208</v>
      </c>
      <c r="C877" s="29" t="s">
        <v>3</v>
      </c>
      <c r="D877" s="31" t="s">
        <v>3209</v>
      </c>
      <c r="E877" s="30" t="s">
        <v>287</v>
      </c>
      <c r="F877" s="30"/>
      <c r="G877" s="30" t="s">
        <v>3210</v>
      </c>
      <c r="H877" s="30" t="s">
        <v>154</v>
      </c>
      <c r="I877" s="15" t="s">
        <v>20</v>
      </c>
      <c r="J877" s="30" t="s">
        <v>3211</v>
      </c>
      <c r="K877" s="32">
        <v>9.83770245E9</v>
      </c>
      <c r="L877" s="30" t="s">
        <v>3212</v>
      </c>
      <c r="M877" s="30"/>
      <c r="N877" s="48"/>
      <c r="O877" s="48"/>
      <c r="P877" s="48"/>
      <c r="Q877" s="48"/>
      <c r="R877" s="48"/>
      <c r="S877" s="4"/>
      <c r="T877" s="4"/>
    </row>
    <row r="878" ht="45.0" customHeight="1">
      <c r="A878" s="13">
        <v>875.0</v>
      </c>
      <c r="B878" s="28" t="s">
        <v>3213</v>
      </c>
      <c r="C878" s="29" t="s">
        <v>3</v>
      </c>
      <c r="D878" s="31" t="s">
        <v>1198</v>
      </c>
      <c r="E878" s="30" t="s">
        <v>3214</v>
      </c>
      <c r="F878" s="30"/>
      <c r="G878" s="30" t="s">
        <v>3215</v>
      </c>
      <c r="H878" s="30" t="s">
        <v>19</v>
      </c>
      <c r="I878" s="15" t="s">
        <v>20</v>
      </c>
      <c r="J878" s="30">
        <v>25000.0</v>
      </c>
      <c r="K878" s="32">
        <v>9.412104813E9</v>
      </c>
      <c r="L878" s="30"/>
      <c r="M878" s="30"/>
      <c r="N878" s="48"/>
      <c r="O878" s="48"/>
      <c r="P878" s="48"/>
      <c r="Q878" s="48"/>
      <c r="R878" s="48"/>
      <c r="S878" s="4"/>
      <c r="T878" s="4"/>
    </row>
    <row r="879" ht="30.0" customHeight="1">
      <c r="A879" s="13">
        <v>876.0</v>
      </c>
      <c r="B879" s="28" t="s">
        <v>3216</v>
      </c>
      <c r="C879" s="29" t="s">
        <v>3</v>
      </c>
      <c r="D879" s="31" t="s">
        <v>3217</v>
      </c>
      <c r="E879" s="30" t="s">
        <v>3218</v>
      </c>
      <c r="F879" s="30"/>
      <c r="G879" s="30" t="s">
        <v>3219</v>
      </c>
      <c r="H879" s="30" t="s">
        <v>19</v>
      </c>
      <c r="I879" s="15" t="s">
        <v>20</v>
      </c>
      <c r="J879" s="30"/>
      <c r="K879" s="32"/>
      <c r="L879" s="30"/>
      <c r="M879" s="30"/>
      <c r="N879" s="48"/>
      <c r="O879" s="48"/>
      <c r="P879" s="48"/>
      <c r="Q879" s="48"/>
      <c r="R879" s="48"/>
      <c r="S879" s="4"/>
      <c r="T879" s="4"/>
    </row>
    <row r="880" ht="30.0" customHeight="1">
      <c r="A880" s="13">
        <v>877.0</v>
      </c>
      <c r="B880" s="28" t="s">
        <v>3220</v>
      </c>
      <c r="C880" s="29" t="s">
        <v>3</v>
      </c>
      <c r="D880" s="31" t="s">
        <v>3221</v>
      </c>
      <c r="E880" s="30" t="s">
        <v>3222</v>
      </c>
      <c r="F880" s="30"/>
      <c r="G880" s="30" t="s">
        <v>3223</v>
      </c>
      <c r="H880" s="30" t="s">
        <v>34</v>
      </c>
      <c r="I880" s="15" t="s">
        <v>20</v>
      </c>
      <c r="J880" s="30">
        <v>226016.0</v>
      </c>
      <c r="K880" s="32">
        <v>9.935524842E9</v>
      </c>
      <c r="L880" s="30"/>
      <c r="M880" s="30"/>
      <c r="N880" s="48"/>
      <c r="O880" s="48"/>
      <c r="P880" s="48"/>
      <c r="Q880" s="48"/>
      <c r="R880" s="48"/>
      <c r="S880" s="4"/>
      <c r="T880" s="4"/>
    </row>
    <row r="881" ht="30.0" customHeight="1">
      <c r="A881" s="13">
        <v>878.0</v>
      </c>
      <c r="B881" s="28" t="s">
        <v>3224</v>
      </c>
      <c r="C881" s="29" t="s">
        <v>3</v>
      </c>
      <c r="D881" s="31" t="s">
        <v>3225</v>
      </c>
      <c r="E881" s="30" t="s">
        <v>3226</v>
      </c>
      <c r="F881" s="30"/>
      <c r="G881" s="30" t="s">
        <v>3227</v>
      </c>
      <c r="H881" s="30" t="s">
        <v>272</v>
      </c>
      <c r="I881" s="15" t="s">
        <v>20</v>
      </c>
      <c r="J881" s="30">
        <v>244001.0</v>
      </c>
      <c r="K881" s="32">
        <v>9.897066845E9</v>
      </c>
      <c r="L881" s="30"/>
      <c r="M881" s="30"/>
      <c r="N881" s="48"/>
      <c r="O881" s="48"/>
      <c r="P881" s="48"/>
      <c r="Q881" s="48"/>
      <c r="R881" s="48"/>
      <c r="S881" s="4"/>
      <c r="T881" s="4"/>
    </row>
    <row r="882" ht="30.0" customHeight="1">
      <c r="A882" s="13">
        <v>879.0</v>
      </c>
      <c r="B882" s="28" t="s">
        <v>3228</v>
      </c>
      <c r="C882" s="29" t="s">
        <v>3</v>
      </c>
      <c r="D882" s="31" t="s">
        <v>3229</v>
      </c>
      <c r="E882" s="30" t="s">
        <v>16</v>
      </c>
      <c r="F882" s="30"/>
      <c r="G882" s="30" t="s">
        <v>3230</v>
      </c>
      <c r="H882" s="30" t="s">
        <v>174</v>
      </c>
      <c r="I882" s="15" t="s">
        <v>20</v>
      </c>
      <c r="J882" s="30">
        <v>243122.0</v>
      </c>
      <c r="K882" s="32"/>
      <c r="L882" s="30"/>
      <c r="M882" s="30"/>
      <c r="N882" s="48"/>
      <c r="O882" s="48"/>
      <c r="P882" s="48"/>
      <c r="Q882" s="48"/>
      <c r="R882" s="48"/>
      <c r="S882" s="4"/>
      <c r="T882" s="4"/>
    </row>
    <row r="883" ht="30.0" customHeight="1">
      <c r="A883" s="13">
        <v>880.0</v>
      </c>
      <c r="B883" s="28" t="s">
        <v>3231</v>
      </c>
      <c r="C883" s="29" t="s">
        <v>3</v>
      </c>
      <c r="D883" s="31" t="s">
        <v>3232</v>
      </c>
      <c r="E883" s="30" t="s">
        <v>3233</v>
      </c>
      <c r="F883" s="30"/>
      <c r="G883" s="30" t="s">
        <v>3234</v>
      </c>
      <c r="H883" s="30" t="s">
        <v>34</v>
      </c>
      <c r="I883" s="15" t="s">
        <v>20</v>
      </c>
      <c r="J883" s="30">
        <v>226016.0</v>
      </c>
      <c r="K883" s="32"/>
      <c r="L883" s="30"/>
      <c r="M883" s="30"/>
      <c r="N883" s="48"/>
      <c r="O883" s="48"/>
      <c r="P883" s="48"/>
      <c r="Q883" s="48"/>
      <c r="R883" s="48"/>
      <c r="S883" s="4"/>
      <c r="T883" s="4"/>
    </row>
    <row r="884" ht="30.0" customHeight="1">
      <c r="A884" s="13">
        <v>881.0</v>
      </c>
      <c r="B884" s="28" t="s">
        <v>3235</v>
      </c>
      <c r="C884" s="29" t="s">
        <v>3</v>
      </c>
      <c r="D884" s="31" t="s">
        <v>348</v>
      </c>
      <c r="E884" s="30" t="s">
        <v>3236</v>
      </c>
      <c r="F884" s="30"/>
      <c r="G884" s="30" t="s">
        <v>3237</v>
      </c>
      <c r="H884" s="30" t="s">
        <v>100</v>
      </c>
      <c r="I884" s="15" t="s">
        <v>20</v>
      </c>
      <c r="J884" s="30" t="s">
        <v>1193</v>
      </c>
      <c r="K884" s="32" t="s">
        <v>3238</v>
      </c>
      <c r="L884" s="30"/>
      <c r="M884" s="33" t="str">
        <f>HYPERLINK("mailto:Lalitksinghal2001@yahoo.co.in","Lalitksinghal2001@yahoo.co.in")</f>
        <v>Lalitksinghal2001@yahoo.co.in</v>
      </c>
      <c r="N884" s="48"/>
      <c r="O884" s="48"/>
      <c r="P884" s="48"/>
      <c r="Q884" s="48"/>
      <c r="R884" s="48"/>
      <c r="S884" s="4"/>
      <c r="T884" s="4"/>
    </row>
    <row r="885">
      <c r="A885" s="13">
        <v>882.0</v>
      </c>
      <c r="B885" s="28" t="s">
        <v>3239</v>
      </c>
      <c r="C885" s="29" t="s">
        <v>3</v>
      </c>
      <c r="D885" s="31" t="s">
        <v>320</v>
      </c>
      <c r="E885" s="30" t="s">
        <v>3240</v>
      </c>
      <c r="F885" s="30"/>
      <c r="G885" s="30" t="s">
        <v>3241</v>
      </c>
      <c r="H885" s="30" t="s">
        <v>45</v>
      </c>
      <c r="I885" s="15" t="s">
        <v>20</v>
      </c>
      <c r="J885" s="30">
        <v>226024.0</v>
      </c>
      <c r="K885" s="32"/>
      <c r="L885" s="30"/>
      <c r="M885" s="30"/>
      <c r="N885" s="48"/>
      <c r="O885" s="48"/>
      <c r="P885" s="48"/>
      <c r="Q885" s="48"/>
      <c r="R885" s="48"/>
      <c r="S885" s="4"/>
      <c r="T885" s="4"/>
    </row>
    <row r="886" ht="30.0" customHeight="1">
      <c r="A886" s="13">
        <v>883.0</v>
      </c>
      <c r="B886" s="28" t="s">
        <v>3242</v>
      </c>
      <c r="C886" s="29" t="s">
        <v>3</v>
      </c>
      <c r="D886" s="31" t="s">
        <v>3243</v>
      </c>
      <c r="E886" s="30" t="s">
        <v>3244</v>
      </c>
      <c r="F886" s="30"/>
      <c r="G886" s="30" t="s">
        <v>3245</v>
      </c>
      <c r="H886" s="30" t="s">
        <v>56</v>
      </c>
      <c r="I886" s="15" t="s">
        <v>20</v>
      </c>
      <c r="J886" s="30"/>
      <c r="K886" s="32">
        <v>9.897826126E9</v>
      </c>
      <c r="L886" s="30"/>
      <c r="M886" s="30"/>
      <c r="N886" s="48"/>
      <c r="O886" s="48"/>
      <c r="P886" s="48"/>
      <c r="Q886" s="48"/>
      <c r="R886" s="48"/>
      <c r="S886" s="4"/>
      <c r="T886" s="4"/>
    </row>
    <row r="887" ht="30.0" customHeight="1">
      <c r="A887" s="13">
        <v>884.0</v>
      </c>
      <c r="B887" s="28" t="s">
        <v>3246</v>
      </c>
      <c r="C887" s="29" t="s">
        <v>3</v>
      </c>
      <c r="D887" s="31" t="s">
        <v>3243</v>
      </c>
      <c r="E887" s="30" t="s">
        <v>3247</v>
      </c>
      <c r="F887" s="30"/>
      <c r="G887" s="30" t="s">
        <v>3248</v>
      </c>
      <c r="H887" s="30" t="s">
        <v>185</v>
      </c>
      <c r="I887" s="15" t="s">
        <v>20</v>
      </c>
      <c r="J887" s="30"/>
      <c r="K887" s="32" t="s">
        <v>3249</v>
      </c>
      <c r="L887" s="30"/>
      <c r="M887" s="33" t="str">
        <f>HYPERLINK("mailto:dr_saxena13@yahoo.com","dr_saxena13@yahoo.com")</f>
        <v>dr_saxena13@yahoo.com</v>
      </c>
      <c r="N887" s="48"/>
      <c r="O887" s="48"/>
      <c r="P887" s="48"/>
      <c r="Q887" s="48"/>
      <c r="R887" s="48"/>
      <c r="S887" s="4"/>
      <c r="T887" s="4"/>
    </row>
    <row r="888" ht="30.0" customHeight="1">
      <c r="A888" s="13">
        <v>885.0</v>
      </c>
      <c r="B888" s="28" t="s">
        <v>3250</v>
      </c>
      <c r="C888" s="29" t="s">
        <v>3</v>
      </c>
      <c r="D888" s="31" t="s">
        <v>3251</v>
      </c>
      <c r="E888" s="30" t="s">
        <v>3252</v>
      </c>
      <c r="F888" s="30"/>
      <c r="G888" s="30" t="s">
        <v>3253</v>
      </c>
      <c r="H888" s="30" t="s">
        <v>3254</v>
      </c>
      <c r="I888" s="15" t="s">
        <v>3255</v>
      </c>
      <c r="J888" s="30"/>
      <c r="K888" s="32" t="s">
        <v>3256</v>
      </c>
      <c r="L888" s="30"/>
      <c r="M888" s="33" t="str">
        <f>HYPERLINK("mailto:kanwalkgmc@yahoo.co.in","kanwalkgmc@yahoo.co.in")</f>
        <v>kanwalkgmc@yahoo.co.in</v>
      </c>
      <c r="N888" s="48"/>
      <c r="O888" s="48"/>
      <c r="P888" s="48"/>
      <c r="Q888" s="48"/>
      <c r="R888" s="48"/>
      <c r="S888" s="4"/>
      <c r="T888" s="4"/>
    </row>
    <row r="889" ht="45.0" customHeight="1">
      <c r="A889" s="13">
        <v>886.0</v>
      </c>
      <c r="B889" s="28" t="s">
        <v>3257</v>
      </c>
      <c r="C889" s="29" t="s">
        <v>3</v>
      </c>
      <c r="D889" s="31" t="s">
        <v>320</v>
      </c>
      <c r="E889" s="30" t="s">
        <v>3258</v>
      </c>
      <c r="F889" s="30"/>
      <c r="G889" s="30" t="s">
        <v>3259</v>
      </c>
      <c r="H889" s="30" t="s">
        <v>62</v>
      </c>
      <c r="I889" s="15" t="s">
        <v>20</v>
      </c>
      <c r="J889" s="30"/>
      <c r="K889" s="32"/>
      <c r="L889" s="30" t="s">
        <v>3260</v>
      </c>
      <c r="M889" s="33" t="str">
        <f>HYPERLINK("mailto:drvirander3110@yahoo.co.in","drvirander3110@yahoo.co.in")</f>
        <v>drvirander3110@yahoo.co.in</v>
      </c>
      <c r="N889" s="48"/>
      <c r="O889" s="48"/>
      <c r="P889" s="48"/>
      <c r="Q889" s="48"/>
      <c r="R889" s="48"/>
      <c r="S889" s="4"/>
      <c r="T889" s="4"/>
    </row>
    <row r="890" ht="30.0" customHeight="1">
      <c r="A890" s="13">
        <v>887.0</v>
      </c>
      <c r="B890" s="28" t="s">
        <v>3261</v>
      </c>
      <c r="C890" s="29" t="s">
        <v>3</v>
      </c>
      <c r="D890" s="31" t="s">
        <v>2593</v>
      </c>
      <c r="E890" s="30" t="s">
        <v>3262</v>
      </c>
      <c r="F890" s="30"/>
      <c r="G890" s="30" t="s">
        <v>3263</v>
      </c>
      <c r="H890" s="30" t="s">
        <v>3264</v>
      </c>
      <c r="I890" s="15" t="s">
        <v>20</v>
      </c>
      <c r="J890" s="30"/>
      <c r="K890" s="32">
        <v>9.415834767E9</v>
      </c>
      <c r="L890" s="30" t="s">
        <v>3265</v>
      </c>
      <c r="M890" s="30"/>
      <c r="N890" s="48"/>
      <c r="O890" s="48"/>
      <c r="P890" s="48"/>
      <c r="Q890" s="48"/>
      <c r="R890" s="48"/>
      <c r="S890" s="4"/>
      <c r="T890" s="4"/>
    </row>
    <row r="891" ht="75.0" customHeight="1">
      <c r="A891" s="13">
        <v>888.0</v>
      </c>
      <c r="B891" s="28" t="s">
        <v>3266</v>
      </c>
      <c r="C891" s="29" t="s">
        <v>3</v>
      </c>
      <c r="D891" s="31" t="s">
        <v>320</v>
      </c>
      <c r="E891" s="30" t="s">
        <v>3267</v>
      </c>
      <c r="F891" s="30"/>
      <c r="G891" s="30" t="s">
        <v>3268</v>
      </c>
      <c r="H891" s="30" t="s">
        <v>686</v>
      </c>
      <c r="I891" s="15" t="s">
        <v>20</v>
      </c>
      <c r="J891" s="30"/>
      <c r="K891" s="32">
        <v>9.956251464E9</v>
      </c>
      <c r="L891" s="30"/>
      <c r="M891" s="30"/>
      <c r="N891" s="48"/>
      <c r="O891" s="48"/>
      <c r="P891" s="48"/>
      <c r="Q891" s="48"/>
      <c r="R891" s="48"/>
      <c r="S891" s="4"/>
      <c r="T891" s="4"/>
    </row>
    <row r="892">
      <c r="A892" s="13">
        <v>889.0</v>
      </c>
      <c r="B892" s="28" t="s">
        <v>3269</v>
      </c>
      <c r="C892" s="29" t="s">
        <v>3</v>
      </c>
      <c r="D892" s="31" t="s">
        <v>320</v>
      </c>
      <c r="E892" s="30" t="s">
        <v>3247</v>
      </c>
      <c r="F892" s="30"/>
      <c r="G892" s="30" t="s">
        <v>3270</v>
      </c>
      <c r="H892" s="30" t="s">
        <v>34</v>
      </c>
      <c r="I892" s="15" t="s">
        <v>20</v>
      </c>
      <c r="J892" s="30">
        <v>226024.0</v>
      </c>
      <c r="K892" s="32">
        <v>9.415110456E9</v>
      </c>
      <c r="L892" s="30"/>
      <c r="M892" s="30"/>
      <c r="N892" s="48"/>
      <c r="O892" s="48"/>
      <c r="P892" s="48"/>
      <c r="Q892" s="48"/>
      <c r="R892" s="48"/>
      <c r="S892" s="4"/>
      <c r="T892" s="4"/>
    </row>
    <row r="893" ht="30.0" customHeight="1">
      <c r="A893" s="13">
        <v>890.0</v>
      </c>
      <c r="B893" s="28" t="s">
        <v>3271</v>
      </c>
      <c r="C893" s="29" t="s">
        <v>3</v>
      </c>
      <c r="D893" s="31" t="s">
        <v>3272</v>
      </c>
      <c r="E893" s="30" t="s">
        <v>1159</v>
      </c>
      <c r="F893" s="30"/>
      <c r="G893" s="30" t="s">
        <v>3273</v>
      </c>
      <c r="H893" s="30" t="s">
        <v>3274</v>
      </c>
      <c r="I893" s="15" t="s">
        <v>3255</v>
      </c>
      <c r="J893" s="30">
        <v>141401.0</v>
      </c>
      <c r="K893" s="32">
        <v>9.307949749E9</v>
      </c>
      <c r="L893" s="30"/>
      <c r="M893" s="30"/>
      <c r="N893" s="48"/>
      <c r="O893" s="48"/>
      <c r="P893" s="48"/>
      <c r="Q893" s="48"/>
      <c r="R893" s="48"/>
      <c r="S893" s="4"/>
      <c r="T893" s="4"/>
    </row>
    <row r="894" ht="30.0" customHeight="1">
      <c r="A894" s="13">
        <v>891.0</v>
      </c>
      <c r="B894" s="28" t="s">
        <v>3275</v>
      </c>
      <c r="C894" s="29" t="s">
        <v>3</v>
      </c>
      <c r="D894" s="31" t="s">
        <v>320</v>
      </c>
      <c r="E894" s="30" t="s">
        <v>3093</v>
      </c>
      <c r="F894" s="30"/>
      <c r="G894" s="30" t="s">
        <v>3276</v>
      </c>
      <c r="H894" s="30" t="s">
        <v>1630</v>
      </c>
      <c r="I894" s="15" t="s">
        <v>20</v>
      </c>
      <c r="J894" s="30"/>
      <c r="K894" s="32" t="s">
        <v>3277</v>
      </c>
      <c r="L894" s="30"/>
      <c r="M894" s="33" t="str">
        <f>HYPERLINK("mailto:shalini15singh@hotmail.com","shalini15singh@hotmail.com")</f>
        <v>shalini15singh@hotmail.com</v>
      </c>
      <c r="N894" s="48"/>
      <c r="O894" s="48"/>
      <c r="P894" s="48"/>
      <c r="Q894" s="48"/>
      <c r="R894" s="48"/>
      <c r="S894" s="4"/>
      <c r="T894" s="4"/>
    </row>
    <row r="895" ht="30.0" customHeight="1">
      <c r="A895" s="13">
        <v>892.0</v>
      </c>
      <c r="B895" s="28" t="s">
        <v>3278</v>
      </c>
      <c r="C895" s="29" t="s">
        <v>3</v>
      </c>
      <c r="D895" s="31" t="s">
        <v>3279</v>
      </c>
      <c r="E895" s="30" t="s">
        <v>279</v>
      </c>
      <c r="F895" s="30"/>
      <c r="G895" s="30" t="s">
        <v>3280</v>
      </c>
      <c r="H895" s="30" t="s">
        <v>2259</v>
      </c>
      <c r="I895" s="15" t="s">
        <v>20</v>
      </c>
      <c r="J895" s="30"/>
      <c r="K895" s="32">
        <v>9.415386926E9</v>
      </c>
      <c r="L895" s="30"/>
      <c r="M895" s="30"/>
      <c r="N895" s="48"/>
      <c r="O895" s="48"/>
      <c r="P895" s="48"/>
      <c r="Q895" s="48"/>
      <c r="R895" s="48"/>
      <c r="S895" s="4"/>
      <c r="T895" s="4"/>
    </row>
    <row r="896">
      <c r="A896" s="13">
        <v>893.0</v>
      </c>
      <c r="B896" s="28" t="s">
        <v>3281</v>
      </c>
      <c r="C896" s="29" t="s">
        <v>3</v>
      </c>
      <c r="D896" s="31" t="s">
        <v>320</v>
      </c>
      <c r="E896" s="30" t="s">
        <v>3282</v>
      </c>
      <c r="F896" s="30"/>
      <c r="G896" s="30" t="s">
        <v>3283</v>
      </c>
      <c r="H896" s="30" t="s">
        <v>3284</v>
      </c>
      <c r="I896" s="15" t="s">
        <v>20</v>
      </c>
      <c r="J896" s="30"/>
      <c r="K896" s="32">
        <v>9.450823723E9</v>
      </c>
      <c r="L896" s="30"/>
      <c r="M896" s="30"/>
      <c r="N896" s="48"/>
      <c r="O896" s="48"/>
      <c r="P896" s="48"/>
      <c r="Q896" s="48"/>
      <c r="R896" s="48"/>
      <c r="S896" s="4"/>
      <c r="T896" s="4"/>
    </row>
    <row r="897" ht="30.0" customHeight="1">
      <c r="A897" s="13">
        <v>894.0</v>
      </c>
      <c r="B897" s="28" t="s">
        <v>3285</v>
      </c>
      <c r="C897" s="29" t="s">
        <v>3</v>
      </c>
      <c r="D897" s="31" t="s">
        <v>320</v>
      </c>
      <c r="E897" s="30" t="s">
        <v>3286</v>
      </c>
      <c r="F897" s="30"/>
      <c r="G897" s="30" t="s">
        <v>3287</v>
      </c>
      <c r="H897" s="30" t="s">
        <v>45</v>
      </c>
      <c r="I897" s="15" t="s">
        <v>20</v>
      </c>
      <c r="J897" s="30" t="s">
        <v>894</v>
      </c>
      <c r="K897" s="32">
        <v>9.792774455E9</v>
      </c>
      <c r="L897" s="30"/>
      <c r="M897" s="30"/>
      <c r="N897" s="48"/>
      <c r="O897" s="48"/>
      <c r="P897" s="48"/>
      <c r="Q897" s="48"/>
      <c r="R897" s="48"/>
      <c r="S897" s="4"/>
      <c r="T897" s="4"/>
    </row>
    <row r="898" ht="30.0" customHeight="1">
      <c r="A898" s="13">
        <v>895.0</v>
      </c>
      <c r="B898" s="28" t="s">
        <v>3288</v>
      </c>
      <c r="C898" s="29" t="s">
        <v>3</v>
      </c>
      <c r="D898" s="31" t="s">
        <v>3289</v>
      </c>
      <c r="E898" s="30" t="s">
        <v>3290</v>
      </c>
      <c r="F898" s="30"/>
      <c r="G898" s="30" t="s">
        <v>3291</v>
      </c>
      <c r="H898" s="30" t="s">
        <v>370</v>
      </c>
      <c r="I898" s="15" t="s">
        <v>290</v>
      </c>
      <c r="J898" s="30" t="s">
        <v>3292</v>
      </c>
      <c r="K898" s="32">
        <v>9.871249001E9</v>
      </c>
      <c r="L898" s="30"/>
      <c r="M898" s="30"/>
      <c r="N898" s="48"/>
      <c r="O898" s="48"/>
      <c r="P898" s="48"/>
      <c r="Q898" s="48"/>
      <c r="R898" s="48"/>
      <c r="S898" s="4"/>
      <c r="T898" s="4"/>
    </row>
    <row r="899" ht="30.0" customHeight="1">
      <c r="A899" s="13">
        <v>896.0</v>
      </c>
      <c r="B899" s="28" t="s">
        <v>3293</v>
      </c>
      <c r="C899" s="29" t="s">
        <v>3</v>
      </c>
      <c r="D899" s="31" t="s">
        <v>3294</v>
      </c>
      <c r="E899" s="30" t="s">
        <v>3295</v>
      </c>
      <c r="F899" s="30"/>
      <c r="G899" s="30" t="s">
        <v>3296</v>
      </c>
      <c r="H899" s="30" t="s">
        <v>34</v>
      </c>
      <c r="I899" s="15" t="s">
        <v>20</v>
      </c>
      <c r="J899" s="30"/>
      <c r="K899" s="32">
        <v>9.415797572E9</v>
      </c>
      <c r="L899" s="30">
        <v>5.0606299E7</v>
      </c>
      <c r="M899" s="30"/>
      <c r="N899" s="48"/>
      <c r="O899" s="48"/>
      <c r="P899" s="48"/>
      <c r="Q899" s="48"/>
      <c r="R899" s="48"/>
      <c r="S899" s="4"/>
      <c r="T899" s="4"/>
    </row>
    <row r="900" ht="30.0" customHeight="1">
      <c r="A900" s="13">
        <v>897.0</v>
      </c>
      <c r="B900" s="28" t="s">
        <v>3297</v>
      </c>
      <c r="C900" s="29" t="s">
        <v>3</v>
      </c>
      <c r="D900" s="31" t="s">
        <v>3298</v>
      </c>
      <c r="E900" s="30" t="s">
        <v>3299</v>
      </c>
      <c r="F900" s="30"/>
      <c r="G900" s="30" t="s">
        <v>3300</v>
      </c>
      <c r="H900" s="30" t="s">
        <v>686</v>
      </c>
      <c r="I900" s="15" t="s">
        <v>20</v>
      </c>
      <c r="J900" s="30"/>
      <c r="K900" s="32">
        <v>9.415132422E9</v>
      </c>
      <c r="L900" s="30"/>
      <c r="M900" s="30"/>
      <c r="N900" s="48"/>
      <c r="O900" s="48"/>
      <c r="P900" s="48"/>
      <c r="Q900" s="48"/>
      <c r="R900" s="48"/>
      <c r="S900" s="4"/>
      <c r="T900" s="4"/>
    </row>
    <row r="901">
      <c r="A901" s="13">
        <v>898.0</v>
      </c>
      <c r="B901" s="28" t="s">
        <v>3301</v>
      </c>
      <c r="C901" s="29" t="s">
        <v>3</v>
      </c>
      <c r="D901" s="31" t="s">
        <v>320</v>
      </c>
      <c r="E901" s="30" t="s">
        <v>3302</v>
      </c>
      <c r="F901" s="30"/>
      <c r="G901" s="30" t="s">
        <v>3303</v>
      </c>
      <c r="H901" s="30" t="s">
        <v>45</v>
      </c>
      <c r="I901" s="15" t="s">
        <v>20</v>
      </c>
      <c r="J901" s="30"/>
      <c r="K901" s="32">
        <v>9.839208892E9</v>
      </c>
      <c r="L901" s="30"/>
      <c r="M901" s="33" t="str">
        <f>HYPERLINK("mailto:rajeevprabal@yahoo.com","rajeevprabal@yahoo.com")</f>
        <v>rajeevprabal@yahoo.com</v>
      </c>
      <c r="N901" s="48"/>
      <c r="O901" s="48"/>
      <c r="P901" s="48"/>
      <c r="Q901" s="48"/>
      <c r="R901" s="48"/>
      <c r="S901" s="4"/>
      <c r="T901" s="4"/>
    </row>
    <row r="902" ht="30.0" customHeight="1">
      <c r="A902" s="13">
        <v>899.0</v>
      </c>
      <c r="B902" s="28" t="s">
        <v>3304</v>
      </c>
      <c r="C902" s="29" t="s">
        <v>3</v>
      </c>
      <c r="D902" s="31" t="s">
        <v>3305</v>
      </c>
      <c r="E902" s="30" t="s">
        <v>1177</v>
      </c>
      <c r="F902" s="30"/>
      <c r="G902" s="30" t="s">
        <v>3306</v>
      </c>
      <c r="H902" s="30" t="s">
        <v>76</v>
      </c>
      <c r="I902" s="15" t="s">
        <v>20</v>
      </c>
      <c r="J902" s="30">
        <v>284001.0</v>
      </c>
      <c r="K902" s="32">
        <v>9.889191354E9</v>
      </c>
      <c r="L902" s="30"/>
      <c r="M902" s="30"/>
      <c r="N902" s="48"/>
      <c r="O902" s="48"/>
      <c r="P902" s="48"/>
      <c r="Q902" s="48"/>
      <c r="R902" s="48"/>
      <c r="S902" s="4"/>
      <c r="T902" s="4"/>
    </row>
    <row r="903" ht="30.0" customHeight="1">
      <c r="A903" s="13">
        <v>900.0</v>
      </c>
      <c r="B903" s="28" t="s">
        <v>3307</v>
      </c>
      <c r="C903" s="29" t="s">
        <v>3</v>
      </c>
      <c r="D903" s="31" t="s">
        <v>320</v>
      </c>
      <c r="E903" s="30" t="s">
        <v>3308</v>
      </c>
      <c r="F903" s="30"/>
      <c r="G903" s="30" t="s">
        <v>3309</v>
      </c>
      <c r="H903" s="30" t="s">
        <v>1264</v>
      </c>
      <c r="I903" s="15" t="s">
        <v>20</v>
      </c>
      <c r="J903" s="30"/>
      <c r="K903" s="32" t="s">
        <v>3310</v>
      </c>
      <c r="L903" s="30"/>
      <c r="M903" s="33" t="str">
        <f>HYPERLINK("mailto:Kpsingh7307@indiatimes.com","Kpsingh7307@indiatimes.com")</f>
        <v>Kpsingh7307@indiatimes.com</v>
      </c>
      <c r="N903" s="48"/>
      <c r="O903" s="48"/>
      <c r="P903" s="48"/>
      <c r="Q903" s="48"/>
      <c r="R903" s="48"/>
      <c r="S903" s="4"/>
      <c r="T903" s="4"/>
    </row>
    <row r="904" ht="45.0" customHeight="1">
      <c r="A904" s="13">
        <v>901.0</v>
      </c>
      <c r="B904" s="34" t="s">
        <v>3311</v>
      </c>
      <c r="C904" s="35" t="s">
        <v>3</v>
      </c>
      <c r="D904" s="36" t="s">
        <v>3243</v>
      </c>
      <c r="E904" s="37" t="s">
        <v>2458</v>
      </c>
      <c r="F904" s="37"/>
      <c r="G904" s="37" t="s">
        <v>3312</v>
      </c>
      <c r="H904" s="37" t="s">
        <v>3313</v>
      </c>
      <c r="I904" s="38" t="s">
        <v>20</v>
      </c>
      <c r="J904" s="37"/>
      <c r="K904" s="39" t="s">
        <v>3314</v>
      </c>
      <c r="L904" s="37"/>
      <c r="M904" s="41" t="str">
        <f>HYPERLINK("mailto:dr.amit.ophtho07@gmail.com","dr.amit.ophtho07@gmail.com")</f>
        <v>dr.amit.ophtho07@gmail.com</v>
      </c>
      <c r="N904" s="48"/>
      <c r="O904" s="48"/>
      <c r="P904" s="48"/>
      <c r="Q904" s="48"/>
      <c r="R904" s="48"/>
      <c r="S904" s="4"/>
      <c r="T904" s="4"/>
    </row>
    <row r="905" ht="30.0" customHeight="1">
      <c r="A905" s="13">
        <v>902.0</v>
      </c>
      <c r="B905" s="28" t="s">
        <v>3315</v>
      </c>
      <c r="C905" s="29" t="s">
        <v>3</v>
      </c>
      <c r="D905" s="31" t="s">
        <v>3316</v>
      </c>
      <c r="E905" s="30" t="s">
        <v>3317</v>
      </c>
      <c r="F905" s="30"/>
      <c r="G905" s="30" t="s">
        <v>3318</v>
      </c>
      <c r="H905" s="30" t="s">
        <v>2829</v>
      </c>
      <c r="I905" s="15" t="s">
        <v>20</v>
      </c>
      <c r="J905" s="30"/>
      <c r="K905" s="32" t="s">
        <v>3319</v>
      </c>
      <c r="L905" s="30"/>
      <c r="M905" s="33" t="str">
        <f>HYPERLINK("mailto:dr.vineeta-2001@yahoo.co.in","dr.vineeta-2001@yahoo.co.in")</f>
        <v>dr.vineeta-2001@yahoo.co.in</v>
      </c>
      <c r="N905" s="48"/>
      <c r="O905" s="48"/>
      <c r="P905" s="48"/>
      <c r="Q905" s="48"/>
      <c r="R905" s="48"/>
      <c r="S905" s="4"/>
      <c r="T905" s="4"/>
    </row>
    <row r="906" ht="45.0" customHeight="1">
      <c r="A906" s="13">
        <v>903.0</v>
      </c>
      <c r="B906" s="28" t="s">
        <v>3320</v>
      </c>
      <c r="C906" s="29" t="s">
        <v>3</v>
      </c>
      <c r="D906" s="31" t="s">
        <v>320</v>
      </c>
      <c r="E906" s="30" t="s">
        <v>3321</v>
      </c>
      <c r="F906" s="30"/>
      <c r="G906" s="30" t="s">
        <v>3322</v>
      </c>
      <c r="H906" s="30" t="s">
        <v>105</v>
      </c>
      <c r="I906" s="15" t="s">
        <v>20</v>
      </c>
      <c r="J906" s="30"/>
      <c r="K906" s="32" t="s">
        <v>3323</v>
      </c>
      <c r="L906" s="30"/>
      <c r="M906" s="33" t="str">
        <f>HYPERLINK("mailto:dr.singhupendra@gmail.com","dr.singhupendra@gmail.com")</f>
        <v>dr.singhupendra@gmail.com</v>
      </c>
      <c r="N906" s="48"/>
      <c r="O906" s="48"/>
      <c r="P906" s="48"/>
      <c r="Q906" s="48"/>
      <c r="R906" s="48"/>
      <c r="S906" s="4"/>
      <c r="T906" s="4"/>
    </row>
    <row r="907">
      <c r="A907" s="13">
        <v>904.0</v>
      </c>
      <c r="B907" s="28" t="s">
        <v>3324</v>
      </c>
      <c r="C907" s="29" t="s">
        <v>3</v>
      </c>
      <c r="D907" s="31" t="s">
        <v>320</v>
      </c>
      <c r="E907" s="30" t="s">
        <v>3325</v>
      </c>
      <c r="F907" s="30"/>
      <c r="G907" s="30" t="s">
        <v>3326</v>
      </c>
      <c r="H907" s="30" t="s">
        <v>3327</v>
      </c>
      <c r="I907" s="15" t="s">
        <v>20</v>
      </c>
      <c r="J907" s="30"/>
      <c r="K907" s="32">
        <v>9.451067426E9</v>
      </c>
      <c r="L907" s="30"/>
      <c r="M907" s="30"/>
      <c r="N907" s="48"/>
      <c r="O907" s="48"/>
      <c r="P907" s="48"/>
      <c r="Q907" s="48"/>
      <c r="R907" s="48"/>
      <c r="S907" s="4"/>
      <c r="T907" s="4"/>
    </row>
    <row r="908" ht="45.0" customHeight="1">
      <c r="A908" s="13">
        <v>905.0</v>
      </c>
      <c r="B908" s="28" t="s">
        <v>3328</v>
      </c>
      <c r="C908" s="29" t="s">
        <v>3</v>
      </c>
      <c r="D908" s="31" t="s">
        <v>300</v>
      </c>
      <c r="E908" s="30" t="s">
        <v>3329</v>
      </c>
      <c r="F908" s="30"/>
      <c r="G908" s="30" t="s">
        <v>3330</v>
      </c>
      <c r="H908" s="30" t="s">
        <v>3331</v>
      </c>
      <c r="I908" s="15" t="s">
        <v>491</v>
      </c>
      <c r="J908" s="30"/>
      <c r="K908" s="32" t="s">
        <v>3332</v>
      </c>
      <c r="L908" s="30"/>
      <c r="M908" s="33" t="str">
        <f>HYPERLINK("mailto:drshash-doc@rediffmail.com","drshash-doc@rediffmail.com")</f>
        <v>drshash-doc@rediffmail.com</v>
      </c>
      <c r="N908" s="48"/>
      <c r="O908" s="48"/>
      <c r="P908" s="48"/>
      <c r="Q908" s="48"/>
      <c r="R908" s="48"/>
      <c r="S908" s="4"/>
      <c r="T908" s="4"/>
    </row>
    <row r="909" ht="30.0" customHeight="1">
      <c r="A909" s="13">
        <v>906.0</v>
      </c>
      <c r="B909" s="28" t="s">
        <v>3333</v>
      </c>
      <c r="C909" s="29" t="s">
        <v>3</v>
      </c>
      <c r="D909" s="31" t="s">
        <v>3334</v>
      </c>
      <c r="E909" s="30" t="s">
        <v>2223</v>
      </c>
      <c r="F909" s="30"/>
      <c r="G909" s="30" t="s">
        <v>3335</v>
      </c>
      <c r="H909" s="30" t="s">
        <v>3336</v>
      </c>
      <c r="I909" s="15" t="s">
        <v>20</v>
      </c>
      <c r="J909" s="30" t="s">
        <v>3337</v>
      </c>
      <c r="K909" s="32" t="s">
        <v>3338</v>
      </c>
      <c r="L909" s="30">
        <v>2463303.0</v>
      </c>
      <c r="M909" s="33" t="str">
        <f>HYPERLINK("mailto:drneha-sinha@yahoo.com","drneha-sinha@yahoo.com")</f>
        <v>drneha-sinha@yahoo.com</v>
      </c>
      <c r="N909" s="48"/>
      <c r="O909" s="48"/>
      <c r="P909" s="48"/>
      <c r="Q909" s="48"/>
      <c r="R909" s="48"/>
      <c r="S909" s="4"/>
      <c r="T909" s="4"/>
    </row>
    <row r="910" ht="30.0" customHeight="1">
      <c r="A910" s="13">
        <v>907.0</v>
      </c>
      <c r="B910" s="28" t="s">
        <v>3339</v>
      </c>
      <c r="C910" s="29" t="s">
        <v>3</v>
      </c>
      <c r="D910" s="31" t="s">
        <v>300</v>
      </c>
      <c r="E910" s="30" t="s">
        <v>3340</v>
      </c>
      <c r="F910" s="30"/>
      <c r="G910" s="30" t="s">
        <v>3341</v>
      </c>
      <c r="H910" s="30" t="s">
        <v>1264</v>
      </c>
      <c r="I910" s="15" t="s">
        <v>20</v>
      </c>
      <c r="J910" s="30"/>
      <c r="K910" s="32">
        <v>9.695711176E9</v>
      </c>
      <c r="L910" s="30"/>
      <c r="M910" s="33" t="str">
        <f>HYPERLINK("mailto:bhumi-bond@yahoo.com","bhumi-bond@yahoo.com")</f>
        <v>bhumi-bond@yahoo.com</v>
      </c>
      <c r="N910" s="48"/>
      <c r="O910" s="48"/>
      <c r="P910" s="48"/>
      <c r="Q910" s="48"/>
      <c r="R910" s="48"/>
      <c r="S910" s="4"/>
      <c r="T910" s="4"/>
    </row>
    <row r="911" ht="45.0" customHeight="1">
      <c r="A911" s="13">
        <v>908.0</v>
      </c>
      <c r="B911" s="28" t="s">
        <v>3342</v>
      </c>
      <c r="C911" s="29" t="s">
        <v>3</v>
      </c>
      <c r="D911" s="31" t="s">
        <v>300</v>
      </c>
      <c r="E911" s="30" t="s">
        <v>3343</v>
      </c>
      <c r="F911" s="30"/>
      <c r="G911" s="30" t="s">
        <v>3344</v>
      </c>
      <c r="H911" s="30" t="s">
        <v>1075</v>
      </c>
      <c r="I911" s="15" t="s">
        <v>20</v>
      </c>
      <c r="J911" s="30"/>
      <c r="K911" s="32">
        <v>9.837713167E9</v>
      </c>
      <c r="L911" s="30"/>
      <c r="M911" s="30"/>
      <c r="N911" s="48"/>
      <c r="O911" s="48"/>
      <c r="P911" s="48"/>
      <c r="Q911" s="48"/>
      <c r="R911" s="48"/>
      <c r="S911" s="4"/>
      <c r="T911" s="4"/>
    </row>
    <row r="912" ht="45.0" customHeight="1">
      <c r="A912" s="13">
        <v>909.0</v>
      </c>
      <c r="B912" s="28" t="s">
        <v>3345</v>
      </c>
      <c r="C912" s="29" t="s">
        <v>3</v>
      </c>
      <c r="D912" s="31" t="s">
        <v>3272</v>
      </c>
      <c r="E912" s="30" t="s">
        <v>3155</v>
      </c>
      <c r="F912" s="30"/>
      <c r="G912" s="30" t="s">
        <v>3346</v>
      </c>
      <c r="H912" s="30" t="s">
        <v>3347</v>
      </c>
      <c r="I912" s="15" t="s">
        <v>3255</v>
      </c>
      <c r="J912" s="30">
        <v>141401.0</v>
      </c>
      <c r="K912" s="32">
        <v>9.876486058E9</v>
      </c>
      <c r="L912" s="30"/>
      <c r="M912" s="30"/>
      <c r="N912" s="48"/>
      <c r="O912" s="48"/>
      <c r="P912" s="48"/>
      <c r="Q912" s="48"/>
      <c r="R912" s="48"/>
      <c r="S912" s="4"/>
      <c r="T912" s="4"/>
    </row>
    <row r="913" ht="30.0" customHeight="1">
      <c r="A913" s="13">
        <v>910.0</v>
      </c>
      <c r="B913" s="28" t="s">
        <v>3348</v>
      </c>
      <c r="C913" s="29" t="s">
        <v>3</v>
      </c>
      <c r="D913" s="31" t="s">
        <v>320</v>
      </c>
      <c r="E913" s="30" t="s">
        <v>3349</v>
      </c>
      <c r="F913" s="30"/>
      <c r="G913" s="30" t="s">
        <v>3350</v>
      </c>
      <c r="H913" s="30" t="s">
        <v>2453</v>
      </c>
      <c r="I913" s="15" t="s">
        <v>20</v>
      </c>
      <c r="J913" s="30"/>
      <c r="K913" s="32">
        <v>9.936331589E9</v>
      </c>
      <c r="L913" s="30"/>
      <c r="M913" s="30"/>
      <c r="N913" s="48"/>
      <c r="O913" s="48"/>
      <c r="P913" s="48"/>
      <c r="Q913" s="48"/>
      <c r="R913" s="48"/>
      <c r="S913" s="4"/>
      <c r="T913" s="4"/>
    </row>
    <row r="914" ht="30.0" customHeight="1">
      <c r="A914" s="13">
        <v>911.0</v>
      </c>
      <c r="B914" s="28" t="s">
        <v>3351</v>
      </c>
      <c r="C914" s="29" t="s">
        <v>3</v>
      </c>
      <c r="D914" s="31" t="s">
        <v>300</v>
      </c>
      <c r="E914" s="30" t="s">
        <v>3352</v>
      </c>
      <c r="F914" s="30"/>
      <c r="G914" s="30" t="s">
        <v>3353</v>
      </c>
      <c r="H914" s="30" t="s">
        <v>2453</v>
      </c>
      <c r="I914" s="15" t="s">
        <v>20</v>
      </c>
      <c r="J914" s="30"/>
      <c r="K914" s="32" t="s">
        <v>3354</v>
      </c>
      <c r="L914" s="30"/>
      <c r="M914" s="30"/>
      <c r="N914" s="48"/>
      <c r="O914" s="48"/>
      <c r="P914" s="48"/>
      <c r="Q914" s="48"/>
      <c r="R914" s="48"/>
      <c r="S914" s="4"/>
      <c r="T914" s="4"/>
    </row>
    <row r="915" ht="30.0" customHeight="1">
      <c r="A915" s="13">
        <v>912.0</v>
      </c>
      <c r="B915" s="28" t="s">
        <v>3355</v>
      </c>
      <c r="C915" s="29" t="s">
        <v>3</v>
      </c>
      <c r="D915" s="31" t="s">
        <v>2578</v>
      </c>
      <c r="E915" s="30" t="s">
        <v>2223</v>
      </c>
      <c r="F915" s="30"/>
      <c r="G915" s="30" t="s">
        <v>3356</v>
      </c>
      <c r="H915" s="30" t="s">
        <v>45</v>
      </c>
      <c r="I915" s="15" t="s">
        <v>20</v>
      </c>
      <c r="J915" s="30" t="s">
        <v>3357</v>
      </c>
      <c r="K915" s="32">
        <v>9.793443444E9</v>
      </c>
      <c r="L915" s="30"/>
      <c r="M915" s="30"/>
      <c r="N915" s="48"/>
      <c r="O915" s="48"/>
      <c r="P915" s="48"/>
      <c r="Q915" s="48"/>
      <c r="R915" s="48"/>
      <c r="S915" s="4"/>
      <c r="T915" s="4"/>
    </row>
    <row r="916" ht="30.0" customHeight="1">
      <c r="A916" s="13">
        <v>913.0</v>
      </c>
      <c r="B916" s="28" t="s">
        <v>3358</v>
      </c>
      <c r="C916" s="29" t="s">
        <v>3</v>
      </c>
      <c r="D916" s="31" t="s">
        <v>3359</v>
      </c>
      <c r="E916" s="30" t="s">
        <v>3360</v>
      </c>
      <c r="F916" s="30"/>
      <c r="G916" s="30" t="s">
        <v>3361</v>
      </c>
      <c r="H916" s="30" t="s">
        <v>45</v>
      </c>
      <c r="I916" s="15" t="s">
        <v>20</v>
      </c>
      <c r="J916" s="30">
        <v>226017.0</v>
      </c>
      <c r="K916" s="32"/>
      <c r="L916" s="30" t="s">
        <v>3362</v>
      </c>
      <c r="M916" s="33" t="str">
        <f>HYPERLINK("mailto:manikdoc96@rediffmail.com","manikdoc96@rediffmail.com")</f>
        <v>manikdoc96@rediffmail.com</v>
      </c>
      <c r="N916" s="48"/>
      <c r="O916" s="48"/>
      <c r="P916" s="48"/>
      <c r="Q916" s="48"/>
      <c r="R916" s="48"/>
      <c r="S916" s="4"/>
      <c r="T916" s="4"/>
    </row>
    <row r="917" ht="45.0" customHeight="1">
      <c r="A917" s="13">
        <v>914.0</v>
      </c>
      <c r="B917" s="28" t="s">
        <v>3363</v>
      </c>
      <c r="C917" s="29" t="s">
        <v>3</v>
      </c>
      <c r="D917" s="31" t="s">
        <v>320</v>
      </c>
      <c r="E917" s="30" t="s">
        <v>3364</v>
      </c>
      <c r="F917" s="30"/>
      <c r="G917" s="30" t="s">
        <v>3365</v>
      </c>
      <c r="H917" s="30" t="s">
        <v>154</v>
      </c>
      <c r="I917" s="15" t="s">
        <v>20</v>
      </c>
      <c r="J917" s="30"/>
      <c r="K917" s="32">
        <v>9.837648307E9</v>
      </c>
      <c r="L917" s="30"/>
      <c r="M917" s="30"/>
      <c r="N917" s="48"/>
      <c r="O917" s="48"/>
      <c r="P917" s="48"/>
      <c r="Q917" s="48"/>
      <c r="R917" s="48"/>
      <c r="S917" s="4"/>
      <c r="T917" s="4"/>
    </row>
    <row r="918" ht="45.0" customHeight="1">
      <c r="A918" s="13">
        <v>915.0</v>
      </c>
      <c r="B918" s="28" t="s">
        <v>3366</v>
      </c>
      <c r="C918" s="29" t="s">
        <v>3</v>
      </c>
      <c r="D918" s="31" t="s">
        <v>3243</v>
      </c>
      <c r="E918" s="30" t="s">
        <v>1002</v>
      </c>
      <c r="F918" s="30"/>
      <c r="G918" s="30" t="s">
        <v>3367</v>
      </c>
      <c r="H918" s="30" t="s">
        <v>3368</v>
      </c>
      <c r="I918" s="15" t="s">
        <v>20</v>
      </c>
      <c r="J918" s="30">
        <v>273014.0</v>
      </c>
      <c r="K918" s="32">
        <v>9.415363389E9</v>
      </c>
      <c r="L918" s="30" t="s">
        <v>3369</v>
      </c>
      <c r="M918" s="30"/>
      <c r="N918" s="48"/>
      <c r="O918" s="48"/>
      <c r="P918" s="48"/>
      <c r="Q918" s="48"/>
      <c r="R918" s="48"/>
      <c r="S918" s="4"/>
      <c r="T918" s="4"/>
    </row>
    <row r="919" ht="30.0" customHeight="1">
      <c r="A919" s="13">
        <v>916.0</v>
      </c>
      <c r="B919" s="28" t="s">
        <v>3370</v>
      </c>
      <c r="C919" s="29" t="s">
        <v>3</v>
      </c>
      <c r="D919" s="31" t="s">
        <v>2670</v>
      </c>
      <c r="E919" s="30" t="s">
        <v>3371</v>
      </c>
      <c r="F919" s="30"/>
      <c r="G919" s="30" t="s">
        <v>3372</v>
      </c>
      <c r="H919" s="30" t="s">
        <v>201</v>
      </c>
      <c r="I919" s="15" t="s">
        <v>20</v>
      </c>
      <c r="J919" s="30"/>
      <c r="K919" s="32">
        <v>9.415812264E9</v>
      </c>
      <c r="L919" s="30"/>
      <c r="M919" s="30"/>
      <c r="N919" s="48"/>
      <c r="O919" s="48"/>
      <c r="P919" s="48"/>
      <c r="Q919" s="48"/>
      <c r="R919" s="48"/>
      <c r="S919" s="4"/>
      <c r="T919" s="4"/>
    </row>
    <row r="920" ht="30.0" customHeight="1">
      <c r="A920" s="13">
        <v>917.0</v>
      </c>
      <c r="B920" s="28" t="s">
        <v>3373</v>
      </c>
      <c r="C920" s="29" t="s">
        <v>3</v>
      </c>
      <c r="D920" s="31" t="s">
        <v>2670</v>
      </c>
      <c r="E920" s="30" t="s">
        <v>3374</v>
      </c>
      <c r="F920" s="30"/>
      <c r="G920" s="30" t="s">
        <v>3375</v>
      </c>
      <c r="H920" s="30" t="s">
        <v>2722</v>
      </c>
      <c r="I920" s="15" t="s">
        <v>20</v>
      </c>
      <c r="J920" s="30"/>
      <c r="K920" s="32">
        <v>9.415234079E9</v>
      </c>
      <c r="L920" s="30"/>
      <c r="M920" s="30"/>
      <c r="N920" s="48"/>
      <c r="O920" s="48"/>
      <c r="P920" s="48"/>
      <c r="Q920" s="48"/>
      <c r="R920" s="48"/>
      <c r="S920" s="4"/>
      <c r="T920" s="4"/>
    </row>
    <row r="921" ht="30.0" customHeight="1">
      <c r="A921" s="13">
        <v>918.0</v>
      </c>
      <c r="B921" s="28" t="s">
        <v>3376</v>
      </c>
      <c r="C921" s="29" t="s">
        <v>3</v>
      </c>
      <c r="D921" s="31" t="s">
        <v>3377</v>
      </c>
      <c r="E921" s="30" t="s">
        <v>3378</v>
      </c>
      <c r="F921" s="30"/>
      <c r="G921" s="30" t="s">
        <v>3379</v>
      </c>
      <c r="H921" s="30" t="s">
        <v>3380</v>
      </c>
      <c r="I921" s="15" t="s">
        <v>20</v>
      </c>
      <c r="J921" s="30"/>
      <c r="K921" s="32">
        <v>9.450626641E9</v>
      </c>
      <c r="L921" s="30"/>
      <c r="M921" s="30"/>
      <c r="N921" s="48"/>
      <c r="O921" s="48"/>
      <c r="P921" s="48"/>
      <c r="Q921" s="48"/>
      <c r="R921" s="48"/>
      <c r="S921" s="4"/>
      <c r="T921" s="4"/>
    </row>
    <row r="922" ht="45.0" customHeight="1">
      <c r="A922" s="13">
        <v>919.0</v>
      </c>
      <c r="B922" s="28" t="s">
        <v>3381</v>
      </c>
      <c r="C922" s="29" t="s">
        <v>3</v>
      </c>
      <c r="D922" s="31" t="s">
        <v>320</v>
      </c>
      <c r="E922" s="30" t="s">
        <v>3382</v>
      </c>
      <c r="F922" s="30"/>
      <c r="G922" s="30" t="s">
        <v>3383</v>
      </c>
      <c r="H922" s="30" t="s">
        <v>3384</v>
      </c>
      <c r="I922" s="15" t="s">
        <v>20</v>
      </c>
      <c r="J922" s="30" t="s">
        <v>3385</v>
      </c>
      <c r="K922" s="32" t="s">
        <v>3386</v>
      </c>
      <c r="L922" s="30"/>
      <c r="M922" s="33" t="str">
        <f>HYPERLINK("mailto:madhawmukund@gmail.com","madhawmukund@gmail.com")</f>
        <v>madhawmukund@gmail.com</v>
      </c>
      <c r="N922" s="48"/>
      <c r="O922" s="48"/>
      <c r="P922" s="48"/>
      <c r="Q922" s="48"/>
      <c r="R922" s="48"/>
      <c r="S922" s="4"/>
      <c r="T922" s="4"/>
    </row>
    <row r="923" ht="30.0" customHeight="1">
      <c r="A923" s="13">
        <v>920.0</v>
      </c>
      <c r="B923" s="28" t="s">
        <v>3387</v>
      </c>
      <c r="C923" s="29" t="s">
        <v>3</v>
      </c>
      <c r="D923" s="31" t="s">
        <v>3388</v>
      </c>
      <c r="E923" s="30" t="s">
        <v>3389</v>
      </c>
      <c r="F923" s="30"/>
      <c r="G923" s="30" t="s">
        <v>3390</v>
      </c>
      <c r="H923" s="30" t="s">
        <v>3391</v>
      </c>
      <c r="I923" s="15"/>
      <c r="J923" s="30">
        <v>416115.0</v>
      </c>
      <c r="K923" s="32"/>
      <c r="L923" s="30"/>
      <c r="M923" s="33" t="str">
        <f>HYPERLINK("mailto:dr.abhijitrasal@gmail.com","dr.abhijitrasal@gmail.com")</f>
        <v>dr.abhijitrasal@gmail.com</v>
      </c>
      <c r="N923" s="48"/>
      <c r="O923" s="48"/>
      <c r="P923" s="48"/>
      <c r="Q923" s="48"/>
      <c r="R923" s="48"/>
      <c r="S923" s="4"/>
      <c r="T923" s="4"/>
    </row>
    <row r="924" ht="45.0" customHeight="1">
      <c r="A924" s="13">
        <v>921.0</v>
      </c>
      <c r="B924" s="44" t="s">
        <v>3392</v>
      </c>
      <c r="C924" s="45" t="s">
        <v>3</v>
      </c>
      <c r="D924" s="46" t="s">
        <v>300</v>
      </c>
      <c r="E924" s="42" t="s">
        <v>875</v>
      </c>
      <c r="F924" s="42"/>
      <c r="G924" s="42" t="s">
        <v>3393</v>
      </c>
      <c r="H924" s="42" t="s">
        <v>331</v>
      </c>
      <c r="I924" s="47" t="s">
        <v>20</v>
      </c>
      <c r="J924" s="42">
        <v>221005.0</v>
      </c>
      <c r="K924" s="43" t="s">
        <v>3394</v>
      </c>
      <c r="L924" s="37"/>
      <c r="M924" s="33" t="str">
        <f>HYPERLINK("mailto:svtsandeep@gmail.com","svtsandeep@gmail.com")</f>
        <v>svtsandeep@gmail.com</v>
      </c>
      <c r="N924" s="48"/>
      <c r="O924" s="48"/>
      <c r="P924" s="48"/>
      <c r="Q924" s="48"/>
      <c r="R924" s="48"/>
      <c r="S924" s="4"/>
      <c r="T924" s="4"/>
    </row>
    <row r="925" ht="60.0" customHeight="1">
      <c r="A925" s="13">
        <v>922.0</v>
      </c>
      <c r="B925" s="34" t="s">
        <v>3395</v>
      </c>
      <c r="C925" s="35" t="s">
        <v>3</v>
      </c>
      <c r="D925" s="36" t="s">
        <v>320</v>
      </c>
      <c r="E925" s="37" t="s">
        <v>3396</v>
      </c>
      <c r="F925" s="37"/>
      <c r="G925" s="37" t="s">
        <v>3397</v>
      </c>
      <c r="H925" s="37" t="s">
        <v>62</v>
      </c>
      <c r="I925" s="38" t="s">
        <v>20</v>
      </c>
      <c r="J925" s="37"/>
      <c r="K925" s="39"/>
      <c r="L925" s="37" t="s">
        <v>3398</v>
      </c>
      <c r="M925" s="41" t="str">
        <f>HYPERLINK("mailto:Manju-ingh2005@yahoo.com","Manju-ingh2005@yahoo.com")</f>
        <v>Manju-ingh2005@yahoo.com</v>
      </c>
      <c r="N925" s="48"/>
      <c r="O925" s="48"/>
      <c r="P925" s="48"/>
      <c r="Q925" s="48"/>
      <c r="R925" s="48"/>
      <c r="S925" s="4"/>
      <c r="T925" s="4"/>
    </row>
    <row r="926" ht="30.0" customHeight="1">
      <c r="A926" s="13">
        <v>923.0</v>
      </c>
      <c r="B926" s="28" t="s">
        <v>3399</v>
      </c>
      <c r="C926" s="29" t="s">
        <v>3</v>
      </c>
      <c r="D926" s="31" t="s">
        <v>2670</v>
      </c>
      <c r="E926" s="30" t="s">
        <v>1067</v>
      </c>
      <c r="F926" s="30"/>
      <c r="G926" s="30" t="s">
        <v>3400</v>
      </c>
      <c r="H926" s="30" t="s">
        <v>2829</v>
      </c>
      <c r="I926" s="15" t="s">
        <v>20</v>
      </c>
      <c r="J926" s="30"/>
      <c r="K926" s="32"/>
      <c r="L926" s="30" t="s">
        <v>3401</v>
      </c>
      <c r="M926" s="30"/>
      <c r="N926" s="48"/>
      <c r="O926" s="48"/>
      <c r="P926" s="48"/>
      <c r="Q926" s="48"/>
      <c r="R926" s="48"/>
      <c r="S926" s="4"/>
      <c r="T926" s="4"/>
    </row>
    <row r="927" ht="45.0" customHeight="1">
      <c r="A927" s="13">
        <v>924.0</v>
      </c>
      <c r="B927" s="34" t="s">
        <v>3402</v>
      </c>
      <c r="C927" s="35" t="s">
        <v>3</v>
      </c>
      <c r="D927" s="36" t="s">
        <v>3403</v>
      </c>
      <c r="E927" s="37" t="s">
        <v>3404</v>
      </c>
      <c r="F927" s="37"/>
      <c r="G927" s="37" t="s">
        <v>3405</v>
      </c>
      <c r="H927" s="37" t="s">
        <v>1782</v>
      </c>
      <c r="I927" s="38" t="s">
        <v>20</v>
      </c>
      <c r="J927" s="37"/>
      <c r="K927" s="39">
        <v>9.758461468E9</v>
      </c>
      <c r="L927" s="37"/>
      <c r="M927" s="37"/>
      <c r="N927" s="48"/>
      <c r="O927" s="48"/>
      <c r="P927" s="48"/>
      <c r="Q927" s="48"/>
      <c r="R927" s="48"/>
      <c r="S927" s="4"/>
      <c r="T927" s="4"/>
    </row>
    <row r="928" ht="30.0" customHeight="1">
      <c r="A928" s="13">
        <v>925.0</v>
      </c>
      <c r="B928" s="28" t="s">
        <v>3406</v>
      </c>
      <c r="C928" s="29" t="s">
        <v>3</v>
      </c>
      <c r="D928" s="31" t="s">
        <v>3403</v>
      </c>
      <c r="E928" s="30" t="s">
        <v>3407</v>
      </c>
      <c r="F928" s="30"/>
      <c r="G928" s="30" t="s">
        <v>3408</v>
      </c>
      <c r="H928" s="30" t="s">
        <v>3409</v>
      </c>
      <c r="I928" s="15" t="s">
        <v>20</v>
      </c>
      <c r="J928" s="30"/>
      <c r="K928" s="32">
        <v>9.919101317E9</v>
      </c>
      <c r="L928" s="30"/>
      <c r="M928" s="30"/>
      <c r="N928" s="48"/>
      <c r="O928" s="48"/>
      <c r="P928" s="48"/>
      <c r="Q928" s="48"/>
      <c r="R928" s="48"/>
      <c r="S928" s="4"/>
      <c r="T928" s="4"/>
    </row>
    <row r="929" ht="45.0" customHeight="1">
      <c r="A929" s="13">
        <v>926.0</v>
      </c>
      <c r="B929" s="34" t="s">
        <v>3410</v>
      </c>
      <c r="C929" s="35" t="s">
        <v>3</v>
      </c>
      <c r="D929" s="36" t="s">
        <v>3403</v>
      </c>
      <c r="E929" s="37" t="s">
        <v>3411</v>
      </c>
      <c r="F929" s="37"/>
      <c r="G929" s="37" t="s">
        <v>3412</v>
      </c>
      <c r="H929" s="37" t="s">
        <v>3413</v>
      </c>
      <c r="I929" s="38" t="s">
        <v>20</v>
      </c>
      <c r="J929" s="37"/>
      <c r="K929" s="39">
        <v>9.758461519E9</v>
      </c>
      <c r="L929" s="37"/>
      <c r="M929" s="37"/>
      <c r="N929" s="48"/>
      <c r="O929" s="48"/>
      <c r="P929" s="48"/>
      <c r="Q929" s="48"/>
      <c r="R929" s="48"/>
      <c r="S929" s="4"/>
      <c r="T929" s="4"/>
    </row>
    <row r="930" ht="30.0" customHeight="1">
      <c r="A930" s="13">
        <v>927.0</v>
      </c>
      <c r="B930" s="28" t="s">
        <v>3414</v>
      </c>
      <c r="C930" s="29" t="s">
        <v>3</v>
      </c>
      <c r="D930" s="31" t="s">
        <v>3415</v>
      </c>
      <c r="E930" s="30" t="s">
        <v>3416</v>
      </c>
      <c r="F930" s="30"/>
      <c r="G930" s="30" t="s">
        <v>3417</v>
      </c>
      <c r="H930" s="30" t="s">
        <v>2823</v>
      </c>
      <c r="I930" s="15" t="s">
        <v>20</v>
      </c>
      <c r="J930" s="30">
        <v>283204.0</v>
      </c>
      <c r="K930" s="32" t="s">
        <v>3418</v>
      </c>
      <c r="L930" s="30"/>
      <c r="M930" s="33" t="str">
        <f>HYPERLINK("mailto:manishpink08@gmail.com","manishpink08@gmail.com")</f>
        <v>manishpink08@gmail.com</v>
      </c>
      <c r="N930" s="48"/>
      <c r="O930" s="48"/>
      <c r="P930" s="48"/>
      <c r="Q930" s="48"/>
      <c r="R930" s="48"/>
      <c r="S930" s="4"/>
      <c r="T930" s="4"/>
    </row>
    <row r="931" ht="30.0" customHeight="1">
      <c r="A931" s="13">
        <v>928.0</v>
      </c>
      <c r="B931" s="28" t="s">
        <v>3419</v>
      </c>
      <c r="C931" s="29" t="s">
        <v>3</v>
      </c>
      <c r="D931" s="31" t="s">
        <v>3403</v>
      </c>
      <c r="E931" s="30" t="s">
        <v>3420</v>
      </c>
      <c r="F931" s="30"/>
      <c r="G931" s="30" t="s">
        <v>3421</v>
      </c>
      <c r="H931" s="30" t="s">
        <v>706</v>
      </c>
      <c r="I931" s="15" t="s">
        <v>20</v>
      </c>
      <c r="J931" s="30"/>
      <c r="K931" s="32">
        <v>9.415330718E9</v>
      </c>
      <c r="L931" s="30"/>
      <c r="M931" s="30"/>
      <c r="N931" s="48"/>
      <c r="O931" s="48"/>
      <c r="P931" s="48"/>
      <c r="Q931" s="48"/>
      <c r="R931" s="48"/>
      <c r="S931" s="4"/>
      <c r="T931" s="4"/>
    </row>
    <row r="932" ht="30.0" customHeight="1">
      <c r="A932" s="13">
        <v>929.0</v>
      </c>
      <c r="B932" s="28" t="s">
        <v>3422</v>
      </c>
      <c r="C932" s="29" t="s">
        <v>3</v>
      </c>
      <c r="D932" s="31" t="s">
        <v>3403</v>
      </c>
      <c r="E932" s="30" t="s">
        <v>3423</v>
      </c>
      <c r="F932" s="30"/>
      <c r="G932" s="30" t="s">
        <v>3424</v>
      </c>
      <c r="H932" s="30" t="s">
        <v>1283</v>
      </c>
      <c r="I932" s="15" t="s">
        <v>20</v>
      </c>
      <c r="J932" s="30"/>
      <c r="K932" s="32">
        <v>9.559812456E9</v>
      </c>
      <c r="L932" s="30"/>
      <c r="M932" s="33" t="str">
        <f>HYPERLINK("mailto:dr.umeshsingh.ms@gmail.com","dr.umeshsingh.ms@gmail.com")</f>
        <v>dr.umeshsingh.ms@gmail.com</v>
      </c>
      <c r="N932" s="48"/>
      <c r="O932" s="48"/>
      <c r="P932" s="48"/>
      <c r="Q932" s="48"/>
      <c r="R932" s="48"/>
      <c r="S932" s="4"/>
      <c r="T932" s="4"/>
    </row>
    <row r="933" ht="30.0" customHeight="1">
      <c r="A933" s="13">
        <v>930.0</v>
      </c>
      <c r="B933" s="28" t="s">
        <v>3425</v>
      </c>
      <c r="C933" s="29" t="s">
        <v>3</v>
      </c>
      <c r="D933" s="31" t="s">
        <v>320</v>
      </c>
      <c r="E933" s="30" t="s">
        <v>3426</v>
      </c>
      <c r="F933" s="30"/>
      <c r="G933" s="30" t="s">
        <v>3427</v>
      </c>
      <c r="H933" s="30" t="s">
        <v>3428</v>
      </c>
      <c r="I933" s="15" t="s">
        <v>20</v>
      </c>
      <c r="J933" s="30"/>
      <c r="K933" s="32">
        <v>9.453711011E9</v>
      </c>
      <c r="L933" s="30"/>
      <c r="M933" s="33" t="str">
        <f>HYPERLINK("mailto:drshailja9@gmail.com","drshailja9@gmail.com")</f>
        <v>drshailja9@gmail.com</v>
      </c>
      <c r="N933" s="48"/>
      <c r="O933" s="48"/>
      <c r="P933" s="48"/>
      <c r="Q933" s="48"/>
      <c r="R933" s="48"/>
      <c r="S933" s="4"/>
      <c r="T933" s="4"/>
    </row>
    <row r="934">
      <c r="A934" s="13">
        <v>931.0</v>
      </c>
      <c r="B934" s="28" t="s">
        <v>3429</v>
      </c>
      <c r="C934" s="29" t="s">
        <v>3</v>
      </c>
      <c r="D934" s="31" t="s">
        <v>3430</v>
      </c>
      <c r="E934" s="30" t="s">
        <v>3431</v>
      </c>
      <c r="F934" s="30"/>
      <c r="G934" s="30" t="s">
        <v>3432</v>
      </c>
      <c r="H934" s="30" t="s">
        <v>2247</v>
      </c>
      <c r="I934" s="15" t="s">
        <v>20</v>
      </c>
      <c r="J934" s="30"/>
      <c r="K934" s="32">
        <v>9.536460415E9</v>
      </c>
      <c r="L934" s="30"/>
      <c r="M934" s="33"/>
      <c r="N934" s="48"/>
      <c r="O934" s="48"/>
      <c r="P934" s="48"/>
      <c r="Q934" s="48"/>
      <c r="R934" s="48"/>
      <c r="S934" s="4"/>
      <c r="T934" s="4"/>
    </row>
    <row r="935" ht="30.0" customHeight="1">
      <c r="A935" s="13">
        <v>932.0</v>
      </c>
      <c r="B935" s="28" t="s">
        <v>3433</v>
      </c>
      <c r="C935" s="29" t="s">
        <v>3</v>
      </c>
      <c r="D935" s="31" t="s">
        <v>320</v>
      </c>
      <c r="E935" s="30" t="s">
        <v>1002</v>
      </c>
      <c r="F935" s="30"/>
      <c r="G935" s="30" t="s">
        <v>3434</v>
      </c>
      <c r="H935" s="30" t="s">
        <v>34</v>
      </c>
      <c r="I935" s="15" t="s">
        <v>20</v>
      </c>
      <c r="J935" s="30"/>
      <c r="K935" s="32">
        <v>9.45194713E9</v>
      </c>
      <c r="L935" s="30"/>
      <c r="M935" s="33" t="str">
        <f>HYPERLINK("mailto:dr.ajay2911@gmail.com","dr.ajay2911@gmail.com")</f>
        <v>dr.ajay2911@gmail.com</v>
      </c>
      <c r="N935" s="48"/>
      <c r="O935" s="48"/>
      <c r="P935" s="48"/>
      <c r="Q935" s="48"/>
      <c r="R935" s="48"/>
      <c r="S935" s="4"/>
      <c r="T935" s="4"/>
    </row>
    <row r="936" ht="30.0" customHeight="1">
      <c r="A936" s="13">
        <v>933.0</v>
      </c>
      <c r="B936" s="28" t="s">
        <v>3435</v>
      </c>
      <c r="C936" s="29" t="s">
        <v>3</v>
      </c>
      <c r="D936" s="31" t="s">
        <v>320</v>
      </c>
      <c r="E936" s="30" t="s">
        <v>3436</v>
      </c>
      <c r="F936" s="30"/>
      <c r="G936" s="30" t="s">
        <v>3437</v>
      </c>
      <c r="H936" s="30" t="s">
        <v>39</v>
      </c>
      <c r="I936" s="15" t="s">
        <v>20</v>
      </c>
      <c r="J936" s="30"/>
      <c r="K936" s="32">
        <v>9.415735212E9</v>
      </c>
      <c r="L936" s="30"/>
      <c r="M936" s="33" t="str">
        <f>HYPERLINK("mailto:priyanka7700@gmail.com","priyanka7700@gmail.com")</f>
        <v>priyanka7700@gmail.com</v>
      </c>
      <c r="N936" s="48"/>
      <c r="O936" s="48"/>
      <c r="P936" s="48"/>
      <c r="Q936" s="48"/>
      <c r="R936" s="48"/>
      <c r="S936" s="4"/>
      <c r="T936" s="4"/>
    </row>
    <row r="937" ht="30.0" customHeight="1">
      <c r="A937" s="13">
        <v>934.0</v>
      </c>
      <c r="B937" s="28" t="s">
        <v>3438</v>
      </c>
      <c r="C937" s="29" t="s">
        <v>3</v>
      </c>
      <c r="D937" s="31" t="s">
        <v>3439</v>
      </c>
      <c r="E937" s="30"/>
      <c r="F937" s="30"/>
      <c r="G937" s="30" t="s">
        <v>3440</v>
      </c>
      <c r="H937" s="30" t="s">
        <v>76</v>
      </c>
      <c r="I937" s="15" t="s">
        <v>20</v>
      </c>
      <c r="J937" s="30">
        <v>284001.0</v>
      </c>
      <c r="K937" s="32">
        <v>9.415478697E9</v>
      </c>
      <c r="L937" s="30"/>
      <c r="M937" s="33" t="str">
        <f>HYPERLINK("mailto:surabhi.lucky@gmail.com","surabhi.lucky@gmail.com")</f>
        <v>surabhi.lucky@gmail.com</v>
      </c>
      <c r="N937" s="48"/>
      <c r="O937" s="48"/>
      <c r="P937" s="48"/>
      <c r="Q937" s="48"/>
      <c r="R937" s="48"/>
      <c r="S937" s="4"/>
      <c r="T937" s="4"/>
    </row>
    <row r="938" ht="30.0" customHeight="1">
      <c r="A938" s="13">
        <v>935.0</v>
      </c>
      <c r="B938" s="28" t="s">
        <v>3441</v>
      </c>
      <c r="C938" s="29" t="s">
        <v>3</v>
      </c>
      <c r="D938" s="31" t="s">
        <v>348</v>
      </c>
      <c r="E938" s="30" t="s">
        <v>2902</v>
      </c>
      <c r="F938" s="30"/>
      <c r="G938" s="30" t="s">
        <v>3442</v>
      </c>
      <c r="H938" s="30" t="s">
        <v>636</v>
      </c>
      <c r="I938" s="15" t="s">
        <v>518</v>
      </c>
      <c r="J938" s="30">
        <v>424011.0</v>
      </c>
      <c r="K938" s="32">
        <v>9.335470701E9</v>
      </c>
      <c r="L938" s="30"/>
      <c r="M938" s="33" t="str">
        <f>HYPERLINK("mailto:vish2802@gmail.com","vish2802@gmail.com")</f>
        <v>vish2802@gmail.com</v>
      </c>
      <c r="N938" s="48"/>
      <c r="O938" s="48"/>
      <c r="P938" s="48"/>
      <c r="Q938" s="48"/>
      <c r="R938" s="48"/>
      <c r="S938" s="4"/>
      <c r="T938" s="4"/>
    </row>
    <row r="939">
      <c r="A939" s="13">
        <v>936.0</v>
      </c>
      <c r="B939" s="28" t="s">
        <v>3443</v>
      </c>
      <c r="C939" s="29" t="s">
        <v>3</v>
      </c>
      <c r="D939" s="31" t="s">
        <v>320</v>
      </c>
      <c r="E939" s="30" t="s">
        <v>2398</v>
      </c>
      <c r="F939" s="30"/>
      <c r="G939" s="30" t="s">
        <v>3444</v>
      </c>
      <c r="H939" s="30" t="s">
        <v>39</v>
      </c>
      <c r="I939" s="15" t="s">
        <v>20</v>
      </c>
      <c r="J939" s="30"/>
      <c r="K939" s="32">
        <v>8.009537183E9</v>
      </c>
      <c r="L939" s="30"/>
      <c r="M939" s="33" t="str">
        <f>HYPERLINK("mailto:parulsingh1406@gmail.com","parulsingh1406@gmail.com")</f>
        <v>parulsingh1406@gmail.com</v>
      </c>
      <c r="N939" s="48"/>
      <c r="O939" s="48"/>
      <c r="P939" s="48"/>
      <c r="Q939" s="48"/>
      <c r="R939" s="48"/>
      <c r="S939" s="4"/>
      <c r="T939" s="4"/>
    </row>
    <row r="940" ht="30.0" customHeight="1">
      <c r="A940" s="13">
        <v>937.0</v>
      </c>
      <c r="B940" s="28" t="s">
        <v>3445</v>
      </c>
      <c r="C940" s="29" t="s">
        <v>3</v>
      </c>
      <c r="D940" s="31" t="s">
        <v>3446</v>
      </c>
      <c r="E940" s="30" t="s">
        <v>3436</v>
      </c>
      <c r="F940" s="30"/>
      <c r="G940" s="30" t="s">
        <v>3447</v>
      </c>
      <c r="H940" s="30" t="s">
        <v>76</v>
      </c>
      <c r="I940" s="15" t="s">
        <v>20</v>
      </c>
      <c r="J940" s="30"/>
      <c r="K940" s="32">
        <v>9.454558017E9</v>
      </c>
      <c r="L940" s="30"/>
      <c r="M940" s="33" t="str">
        <f>HYPERLINK("mailto:drshivhare.priyanka_30@gmail.com","drshivhare.priyanka_30@gmail.com")</f>
        <v>drshivhare.priyanka_30@gmail.com</v>
      </c>
      <c r="N940" s="48"/>
      <c r="O940" s="48"/>
      <c r="P940" s="48"/>
      <c r="Q940" s="48"/>
      <c r="R940" s="48"/>
      <c r="S940" s="4"/>
      <c r="T940" s="4"/>
    </row>
    <row r="941" ht="30.0" customHeight="1">
      <c r="A941" s="13">
        <v>938.0</v>
      </c>
      <c r="B941" s="28" t="s">
        <v>3448</v>
      </c>
      <c r="C941" s="29" t="s">
        <v>3</v>
      </c>
      <c r="D941" s="31" t="s">
        <v>320</v>
      </c>
      <c r="E941" s="30" t="s">
        <v>3449</v>
      </c>
      <c r="F941" s="30"/>
      <c r="G941" s="30" t="s">
        <v>3450</v>
      </c>
      <c r="H941" s="30" t="s">
        <v>2887</v>
      </c>
      <c r="I941" s="15" t="s">
        <v>20</v>
      </c>
      <c r="J941" s="30">
        <v>262001.0</v>
      </c>
      <c r="K941" s="32">
        <v>9.557931678E9</v>
      </c>
      <c r="L941" s="30"/>
      <c r="M941" s="33" t="str">
        <f>HYPERLINK("mailto:singhdayanani417@gmail.com","singhdayanani417@gmail.com")</f>
        <v>singhdayanani417@gmail.com</v>
      </c>
      <c r="N941" s="48"/>
      <c r="O941" s="48"/>
      <c r="P941" s="48"/>
      <c r="Q941" s="48"/>
      <c r="R941" s="48"/>
      <c r="S941" s="4"/>
      <c r="T941" s="4"/>
    </row>
    <row r="942" ht="30.0" customHeight="1">
      <c r="A942" s="13">
        <v>939.0</v>
      </c>
      <c r="B942" s="28" t="s">
        <v>3451</v>
      </c>
      <c r="C942" s="29" t="s">
        <v>3</v>
      </c>
      <c r="D942" s="31" t="s">
        <v>300</v>
      </c>
      <c r="E942" s="30" t="s">
        <v>3452</v>
      </c>
      <c r="F942" s="30"/>
      <c r="G942" s="30" t="s">
        <v>3453</v>
      </c>
      <c r="H942" s="30" t="s">
        <v>290</v>
      </c>
      <c r="I942" s="15" t="s">
        <v>290</v>
      </c>
      <c r="J942" s="30">
        <v>95.0</v>
      </c>
      <c r="K942" s="32" t="s">
        <v>3454</v>
      </c>
      <c r="L942" s="30"/>
      <c r="M942" s="33" t="str">
        <f>HYPERLINK("mailto:smilingwidhi6@gmail.com","smilingwidhi6@gmail.com")</f>
        <v>smilingwidhi6@gmail.com</v>
      </c>
      <c r="N942" s="48"/>
      <c r="O942" s="48"/>
      <c r="P942" s="48"/>
      <c r="Q942" s="48"/>
      <c r="R942" s="48"/>
      <c r="S942" s="4"/>
      <c r="T942" s="4"/>
    </row>
    <row r="943" ht="30.0" customHeight="1">
      <c r="A943" s="13">
        <v>940.0</v>
      </c>
      <c r="B943" s="28" t="s">
        <v>3455</v>
      </c>
      <c r="C943" s="29" t="s">
        <v>3</v>
      </c>
      <c r="D943" s="31" t="s">
        <v>300</v>
      </c>
      <c r="E943" s="30" t="s">
        <v>3456</v>
      </c>
      <c r="F943" s="30"/>
      <c r="G943" s="30" t="s">
        <v>3457</v>
      </c>
      <c r="H943" s="30" t="s">
        <v>201</v>
      </c>
      <c r="I943" s="15" t="s">
        <v>20</v>
      </c>
      <c r="J943" s="30">
        <v>221002.0</v>
      </c>
      <c r="K943" s="32">
        <v>9.208772085E9</v>
      </c>
      <c r="L943" s="30"/>
      <c r="M943" s="33" t="str">
        <f>HYPERLINK("mailto:ashishsharma2379@hotmail.com","ashishsharma2379@hotmail.com")</f>
        <v>ashishsharma2379@hotmail.com</v>
      </c>
      <c r="N943" s="48"/>
      <c r="O943" s="48"/>
      <c r="P943" s="48"/>
      <c r="Q943" s="48"/>
      <c r="R943" s="48"/>
      <c r="S943" s="4"/>
      <c r="T943" s="4"/>
    </row>
    <row r="944" ht="30.0" customHeight="1">
      <c r="A944" s="13">
        <v>941.0</v>
      </c>
      <c r="B944" s="28" t="s">
        <v>3458</v>
      </c>
      <c r="C944" s="29" t="s">
        <v>3</v>
      </c>
      <c r="D944" s="31" t="s">
        <v>3459</v>
      </c>
      <c r="E944" s="30" t="s">
        <v>2338</v>
      </c>
      <c r="F944" s="30"/>
      <c r="G944" s="30" t="s">
        <v>3460</v>
      </c>
      <c r="H944" s="30" t="s">
        <v>2980</v>
      </c>
      <c r="I944" s="15" t="s">
        <v>20</v>
      </c>
      <c r="J944" s="30"/>
      <c r="K944" s="32">
        <v>9.93658327E9</v>
      </c>
      <c r="L944" s="30"/>
      <c r="M944" s="33" t="str">
        <f>HYPERLINK("mailto:drsrivastavayogesh@gmail.com","drsrivastavayogesh@gmail.com")</f>
        <v>drsrivastavayogesh@gmail.com</v>
      </c>
      <c r="N944" s="48"/>
      <c r="O944" s="48"/>
      <c r="P944" s="48"/>
      <c r="Q944" s="48"/>
      <c r="R944" s="48"/>
      <c r="S944" s="4"/>
      <c r="T944" s="4"/>
    </row>
    <row r="945" ht="30.0" customHeight="1">
      <c r="A945" s="13">
        <v>942.0</v>
      </c>
      <c r="B945" s="28" t="s">
        <v>3461</v>
      </c>
      <c r="C945" s="29" t="s">
        <v>3</v>
      </c>
      <c r="D945" s="31" t="s">
        <v>3459</v>
      </c>
      <c r="E945" s="30" t="s">
        <v>3462</v>
      </c>
      <c r="F945" s="30"/>
      <c r="G945" s="30" t="s">
        <v>3463</v>
      </c>
      <c r="H945" s="30" t="s">
        <v>1554</v>
      </c>
      <c r="I945" s="15" t="s">
        <v>20</v>
      </c>
      <c r="J945" s="30">
        <v>276001.0</v>
      </c>
      <c r="K945" s="32">
        <v>9.453311992E9</v>
      </c>
      <c r="L945" s="30"/>
      <c r="M945" s="33" t="str">
        <f>HYPERLINK("mailto:jaiprakashsrivastava@yahoo.com","jaiprakashsrivastava@yahoo.com")</f>
        <v>jaiprakashsrivastava@yahoo.com</v>
      </c>
      <c r="N945" s="48"/>
      <c r="O945" s="48"/>
      <c r="P945" s="48"/>
      <c r="Q945" s="48"/>
      <c r="R945" s="48"/>
      <c r="S945" s="4"/>
      <c r="T945" s="4"/>
    </row>
    <row r="946">
      <c r="A946" s="13">
        <v>943.0</v>
      </c>
      <c r="B946" s="28" t="s">
        <v>3464</v>
      </c>
      <c r="C946" s="29" t="s">
        <v>3</v>
      </c>
      <c r="D946" s="31" t="s">
        <v>3465</v>
      </c>
      <c r="E946" s="30" t="s">
        <v>65</v>
      </c>
      <c r="F946" s="30"/>
      <c r="G946" s="30" t="s">
        <v>3466</v>
      </c>
      <c r="H946" s="30" t="s">
        <v>3467</v>
      </c>
      <c r="I946" s="15" t="s">
        <v>20</v>
      </c>
      <c r="J946" s="30"/>
      <c r="K946" s="32">
        <v>9.208429455E9</v>
      </c>
      <c r="L946" s="30"/>
      <c r="M946" s="33" t="str">
        <f>HYPERLINK("mailto:sunnykgmu@gmail.com","sunnykgmu@gmail.com")</f>
        <v>sunnykgmu@gmail.com</v>
      </c>
      <c r="N946" s="48"/>
      <c r="O946" s="48"/>
      <c r="P946" s="48"/>
      <c r="Q946" s="48"/>
      <c r="R946" s="48"/>
      <c r="S946" s="4"/>
      <c r="T946" s="4"/>
    </row>
    <row r="947">
      <c r="A947" s="13">
        <v>944.0</v>
      </c>
      <c r="B947" s="28" t="s">
        <v>3468</v>
      </c>
      <c r="C947" s="29" t="s">
        <v>3</v>
      </c>
      <c r="D947" s="31" t="s">
        <v>3469</v>
      </c>
      <c r="E947" s="30" t="s">
        <v>3470</v>
      </c>
      <c r="F947" s="30"/>
      <c r="G947" s="30" t="s">
        <v>3471</v>
      </c>
      <c r="H947" s="30" t="s">
        <v>129</v>
      </c>
      <c r="I947" s="15" t="s">
        <v>20</v>
      </c>
      <c r="J947" s="30">
        <v>211016.0</v>
      </c>
      <c r="K947" s="32">
        <v>9.794239409E9</v>
      </c>
      <c r="L947" s="30"/>
      <c r="M947" s="33" t="str">
        <f>HYPERLINK("mailto:drsujit.sonkar@gmail.com","drsujit.sonkar@gmail.com")</f>
        <v>drsujit.sonkar@gmail.com</v>
      </c>
      <c r="N947" s="48"/>
      <c r="O947" s="48"/>
      <c r="P947" s="48"/>
      <c r="Q947" s="48"/>
      <c r="R947" s="48"/>
      <c r="S947" s="4"/>
      <c r="T947" s="4"/>
    </row>
    <row r="948" ht="45.0" customHeight="1">
      <c r="A948" s="13">
        <v>945.0</v>
      </c>
      <c r="B948" s="44" t="s">
        <v>3472</v>
      </c>
      <c r="C948" s="45" t="s">
        <v>3</v>
      </c>
      <c r="D948" s="46" t="s">
        <v>320</v>
      </c>
      <c r="E948" s="42" t="s">
        <v>1762</v>
      </c>
      <c r="F948" s="42"/>
      <c r="G948" s="42" t="s">
        <v>3473</v>
      </c>
      <c r="H948" s="42" t="s">
        <v>76</v>
      </c>
      <c r="I948" s="47" t="s">
        <v>20</v>
      </c>
      <c r="J948" s="42"/>
      <c r="K948" s="43" t="s">
        <v>3474</v>
      </c>
      <c r="L948" s="37"/>
      <c r="M948" s="41" t="str">
        <f>HYPERLINK("mailto:drsantoshsingh2@gmail.com","drsantoshsingh2@gmail.com, drsantoshsingh@yahoo.com")</f>
        <v>drsantoshsingh2@gmail.com, drsantoshsingh@yahoo.com</v>
      </c>
      <c r="N948" s="48"/>
      <c r="O948" s="48"/>
      <c r="P948" s="48"/>
      <c r="Q948" s="48"/>
      <c r="R948" s="48"/>
      <c r="S948" s="4"/>
      <c r="T948" s="4"/>
    </row>
    <row r="949">
      <c r="A949" s="13">
        <v>946.0</v>
      </c>
      <c r="B949" s="28" t="s">
        <v>3475</v>
      </c>
      <c r="C949" s="29" t="s">
        <v>3</v>
      </c>
      <c r="D949" s="31" t="s">
        <v>320</v>
      </c>
      <c r="E949" s="30" t="s">
        <v>3476</v>
      </c>
      <c r="F949" s="30"/>
      <c r="G949" s="30" t="s">
        <v>3477</v>
      </c>
      <c r="H949" s="30" t="s">
        <v>289</v>
      </c>
      <c r="I949" s="15" t="s">
        <v>290</v>
      </c>
      <c r="J949" s="30">
        <v>110008.0</v>
      </c>
      <c r="K949" s="32">
        <v>9.810133491E9</v>
      </c>
      <c r="L949" s="30"/>
      <c r="M949" s="33" t="str">
        <f>HYPERLINK("mailto:singhmd@yahoo.com","singhmd@yahoo.com")</f>
        <v>singhmd@yahoo.com</v>
      </c>
      <c r="N949" s="48"/>
      <c r="O949" s="48"/>
      <c r="P949" s="48"/>
      <c r="Q949" s="48"/>
      <c r="R949" s="48"/>
      <c r="S949" s="4"/>
      <c r="T949" s="4"/>
    </row>
    <row r="950" ht="30.0" customHeight="1">
      <c r="A950" s="13">
        <v>947.0</v>
      </c>
      <c r="B950" s="28" t="s">
        <v>3478</v>
      </c>
      <c r="C950" s="29" t="s">
        <v>3</v>
      </c>
      <c r="D950" s="31" t="s">
        <v>3479</v>
      </c>
      <c r="E950" s="30" t="s">
        <v>3480</v>
      </c>
      <c r="F950" s="30"/>
      <c r="G950" s="30" t="s">
        <v>3481</v>
      </c>
      <c r="H950" s="30" t="s">
        <v>34</v>
      </c>
      <c r="I950" s="15" t="s">
        <v>20</v>
      </c>
      <c r="J950" s="30"/>
      <c r="K950" s="32">
        <v>9.415768495E9</v>
      </c>
      <c r="L950" s="30"/>
      <c r="M950" s="33" t="str">
        <f>HYPERLINK("mailto:ghanshyam1964@yahoo.in","ghanshyam1964@yahoo.in")</f>
        <v>ghanshyam1964@yahoo.in</v>
      </c>
      <c r="N950" s="48"/>
      <c r="O950" s="48"/>
      <c r="P950" s="48"/>
      <c r="Q950" s="48"/>
      <c r="R950" s="48"/>
      <c r="S950" s="4"/>
      <c r="T950" s="4"/>
    </row>
    <row r="951" ht="30.0" customHeight="1">
      <c r="A951" s="13">
        <v>948.0</v>
      </c>
      <c r="B951" s="28" t="s">
        <v>3482</v>
      </c>
      <c r="C951" s="29" t="s">
        <v>3</v>
      </c>
      <c r="D951" s="31" t="s">
        <v>3483</v>
      </c>
      <c r="E951" s="30" t="s">
        <v>3484</v>
      </c>
      <c r="F951" s="30"/>
      <c r="G951" s="30" t="s">
        <v>3485</v>
      </c>
      <c r="H951" s="30" t="s">
        <v>56</v>
      </c>
      <c r="I951" s="15" t="s">
        <v>20</v>
      </c>
      <c r="J951" s="30">
        <v>202001.0</v>
      </c>
      <c r="K951" s="32">
        <v>9.358208175E9</v>
      </c>
      <c r="L951" s="30"/>
      <c r="M951" s="33" t="str">
        <f>HYPERLINK("mailto:kshitijshukul@yahoo.co.in","kshitijshukul@yahoo.co.in")</f>
        <v>kshitijshukul@yahoo.co.in</v>
      </c>
      <c r="N951" s="48"/>
      <c r="O951" s="48"/>
      <c r="P951" s="48"/>
      <c r="Q951" s="48"/>
      <c r="R951" s="48"/>
      <c r="S951" s="4"/>
      <c r="T951" s="4"/>
    </row>
    <row r="952" ht="30.0" customHeight="1">
      <c r="A952" s="13">
        <v>949.0</v>
      </c>
      <c r="B952" s="28" t="s">
        <v>3486</v>
      </c>
      <c r="C952" s="29" t="s">
        <v>3</v>
      </c>
      <c r="D952" s="31" t="s">
        <v>3487</v>
      </c>
      <c r="E952" s="30" t="s">
        <v>3462</v>
      </c>
      <c r="F952" s="30"/>
      <c r="G952" s="30" t="s">
        <v>3488</v>
      </c>
      <c r="H952" s="30" t="s">
        <v>3489</v>
      </c>
      <c r="I952" s="15" t="s">
        <v>20</v>
      </c>
      <c r="J952" s="30"/>
      <c r="K952" s="32">
        <v>9.839977145E9</v>
      </c>
      <c r="L952" s="30"/>
      <c r="M952" s="33" t="str">
        <f>HYPERLINK("mailto:jpshuklavns@gmail.com","jpshuklavns@gmail.com")</f>
        <v>jpshuklavns@gmail.com</v>
      </c>
      <c r="N952" s="48"/>
      <c r="O952" s="48"/>
      <c r="P952" s="48"/>
      <c r="Q952" s="48"/>
      <c r="R952" s="48"/>
      <c r="S952" s="4"/>
      <c r="T952" s="4"/>
    </row>
    <row r="953" ht="30.0" customHeight="1">
      <c r="A953" s="13">
        <v>950.0</v>
      </c>
      <c r="B953" s="28" t="s">
        <v>3490</v>
      </c>
      <c r="C953" s="29" t="s">
        <v>3</v>
      </c>
      <c r="D953" s="31" t="s">
        <v>752</v>
      </c>
      <c r="E953" s="30" t="s">
        <v>3491</v>
      </c>
      <c r="F953" s="30"/>
      <c r="G953" s="30" t="s">
        <v>3492</v>
      </c>
      <c r="H953" s="30" t="s">
        <v>3493</v>
      </c>
      <c r="I953" s="15" t="s">
        <v>491</v>
      </c>
      <c r="J953" s="30"/>
      <c r="K953" s="32"/>
      <c r="L953" s="30"/>
      <c r="M953" s="30"/>
      <c r="N953" s="48"/>
      <c r="O953" s="48"/>
      <c r="P953" s="48"/>
      <c r="Q953" s="48"/>
      <c r="R953" s="48"/>
      <c r="S953" s="4"/>
      <c r="T953" s="4"/>
    </row>
    <row r="954">
      <c r="A954" s="13">
        <v>951.0</v>
      </c>
      <c r="B954" s="28" t="s">
        <v>3494</v>
      </c>
      <c r="C954" s="29" t="s">
        <v>3</v>
      </c>
      <c r="D954" s="31" t="s">
        <v>3495</v>
      </c>
      <c r="E954" s="30" t="s">
        <v>2694</v>
      </c>
      <c r="F954" s="30"/>
      <c r="G954" s="30" t="s">
        <v>3496</v>
      </c>
      <c r="H954" s="30" t="s">
        <v>331</v>
      </c>
      <c r="I954" s="15" t="s">
        <v>20</v>
      </c>
      <c r="J954" s="30"/>
      <c r="K954" s="32"/>
      <c r="L954" s="30" t="s">
        <v>3497</v>
      </c>
      <c r="M954" s="30"/>
      <c r="N954" s="48"/>
      <c r="O954" s="48"/>
      <c r="P954" s="48"/>
      <c r="Q954" s="48"/>
      <c r="R954" s="48"/>
      <c r="S954" s="4"/>
      <c r="T954" s="4"/>
    </row>
    <row r="955">
      <c r="A955" s="13">
        <v>952.0</v>
      </c>
      <c r="B955" s="28" t="s">
        <v>3498</v>
      </c>
      <c r="C955" s="29" t="s">
        <v>3</v>
      </c>
      <c r="D955" s="31" t="s">
        <v>3499</v>
      </c>
      <c r="E955" s="30" t="s">
        <v>3500</v>
      </c>
      <c r="F955" s="30"/>
      <c r="G955" s="30" t="s">
        <v>3501</v>
      </c>
      <c r="H955" s="30" t="s">
        <v>39</v>
      </c>
      <c r="I955" s="15" t="s">
        <v>20</v>
      </c>
      <c r="J955" s="30">
        <v>208024.0</v>
      </c>
      <c r="K955" s="32">
        <v>9.935514401E9</v>
      </c>
      <c r="L955" s="30" t="s">
        <v>3502</v>
      </c>
      <c r="M955" s="33" t="str">
        <f>HYPERLINK("mailto:visionscare@yahoo.com","visionscare@yahoo.com")</f>
        <v>visionscare@yahoo.com</v>
      </c>
      <c r="N955" s="48"/>
      <c r="O955" s="48"/>
      <c r="P955" s="48"/>
      <c r="Q955" s="48"/>
      <c r="R955" s="48"/>
      <c r="S955" s="4"/>
      <c r="T955" s="4"/>
    </row>
    <row r="956" ht="30.0" customHeight="1">
      <c r="A956" s="13">
        <v>953.0</v>
      </c>
      <c r="B956" s="28" t="s">
        <v>3503</v>
      </c>
      <c r="C956" s="29" t="s">
        <v>3</v>
      </c>
      <c r="D956" s="31" t="s">
        <v>3504</v>
      </c>
      <c r="E956" s="30" t="s">
        <v>1894</v>
      </c>
      <c r="F956" s="30"/>
      <c r="G956" s="30" t="s">
        <v>3505</v>
      </c>
      <c r="H956" s="30" t="s">
        <v>2826</v>
      </c>
      <c r="I956" s="15" t="s">
        <v>20</v>
      </c>
      <c r="J956" s="30"/>
      <c r="K956" s="32"/>
      <c r="L956" s="30"/>
      <c r="M956" s="30"/>
      <c r="N956" s="48"/>
      <c r="O956" s="48"/>
      <c r="P956" s="48"/>
      <c r="Q956" s="48"/>
      <c r="R956" s="48"/>
      <c r="S956" s="4"/>
      <c r="T956" s="4"/>
    </row>
    <row r="957" ht="30.0" customHeight="1">
      <c r="A957" s="13">
        <v>954.0</v>
      </c>
      <c r="B957" s="28" t="s">
        <v>3506</v>
      </c>
      <c r="C957" s="29" t="s">
        <v>3</v>
      </c>
      <c r="D957" s="31" t="s">
        <v>3507</v>
      </c>
      <c r="E957" s="30" t="s">
        <v>3508</v>
      </c>
      <c r="F957" s="30"/>
      <c r="G957" s="30" t="s">
        <v>3509</v>
      </c>
      <c r="H957" s="30" t="s">
        <v>226</v>
      </c>
      <c r="I957" s="15" t="s">
        <v>20</v>
      </c>
      <c r="J957" s="30"/>
      <c r="K957" s="32">
        <v>9.415214062E9</v>
      </c>
      <c r="L957" s="30"/>
      <c r="M957" s="30"/>
      <c r="N957" s="48"/>
      <c r="O957" s="48"/>
      <c r="P957" s="48"/>
      <c r="Q957" s="48"/>
      <c r="R957" s="48"/>
      <c r="S957" s="4"/>
      <c r="T957" s="4"/>
    </row>
    <row r="958" ht="30.0" customHeight="1">
      <c r="A958" s="13">
        <v>955.0</v>
      </c>
      <c r="B958" s="28" t="s">
        <v>3510</v>
      </c>
      <c r="C958" s="29" t="s">
        <v>3</v>
      </c>
      <c r="D958" s="31" t="s">
        <v>3511</v>
      </c>
      <c r="E958" s="30" t="s">
        <v>752</v>
      </c>
      <c r="F958" s="30"/>
      <c r="G958" s="30" t="s">
        <v>3512</v>
      </c>
      <c r="H958" s="30" t="s">
        <v>331</v>
      </c>
      <c r="I958" s="15" t="s">
        <v>20</v>
      </c>
      <c r="J958" s="30"/>
      <c r="K958" s="32">
        <v>9.415270308E9</v>
      </c>
      <c r="L958" s="30"/>
      <c r="M958" s="30"/>
      <c r="N958" s="48"/>
      <c r="O958" s="48"/>
      <c r="P958" s="48"/>
      <c r="Q958" s="48"/>
      <c r="R958" s="48"/>
      <c r="S958" s="4"/>
      <c r="T958" s="4"/>
    </row>
    <row r="959" ht="30.0" customHeight="1">
      <c r="A959" s="13">
        <v>956.0</v>
      </c>
      <c r="B959" s="28" t="s">
        <v>3513</v>
      </c>
      <c r="C959" s="29" t="s">
        <v>3</v>
      </c>
      <c r="D959" s="31" t="s">
        <v>3495</v>
      </c>
      <c r="E959" s="30" t="s">
        <v>1393</v>
      </c>
      <c r="F959" s="30"/>
      <c r="G959" s="30" t="s">
        <v>3514</v>
      </c>
      <c r="H959" s="30" t="s">
        <v>3515</v>
      </c>
      <c r="I959" s="15" t="s">
        <v>20</v>
      </c>
      <c r="J959" s="30"/>
      <c r="K959" s="32" t="s">
        <v>3516</v>
      </c>
      <c r="L959" s="30"/>
      <c r="M959" s="30"/>
      <c r="N959" s="48"/>
      <c r="O959" s="48"/>
      <c r="P959" s="48"/>
      <c r="Q959" s="48"/>
      <c r="R959" s="48"/>
      <c r="S959" s="4"/>
      <c r="T959" s="4"/>
    </row>
    <row r="960" ht="30.0" customHeight="1">
      <c r="A960" s="13">
        <v>957.0</v>
      </c>
      <c r="B960" s="28" t="s">
        <v>3517</v>
      </c>
      <c r="C960" s="29" t="s">
        <v>3</v>
      </c>
      <c r="D960" s="31" t="s">
        <v>3518</v>
      </c>
      <c r="E960" s="30" t="s">
        <v>1430</v>
      </c>
      <c r="F960" s="30"/>
      <c r="G960" s="30" t="s">
        <v>3519</v>
      </c>
      <c r="H960" s="30" t="s">
        <v>289</v>
      </c>
      <c r="I960" s="15" t="s">
        <v>290</v>
      </c>
      <c r="J960" s="30">
        <v>110092.0</v>
      </c>
      <c r="K960" s="32"/>
      <c r="L960" s="30"/>
      <c r="M960" s="30"/>
      <c r="N960" s="48"/>
      <c r="O960" s="48"/>
      <c r="P960" s="48"/>
      <c r="Q960" s="48"/>
      <c r="R960" s="48"/>
      <c r="S960" s="4"/>
      <c r="T960" s="4"/>
    </row>
    <row r="961" ht="30.0" customHeight="1">
      <c r="A961" s="13">
        <v>958.0</v>
      </c>
      <c r="B961" s="28" t="s">
        <v>3520</v>
      </c>
      <c r="C961" s="29" t="s">
        <v>3</v>
      </c>
      <c r="D961" s="31" t="s">
        <v>3521</v>
      </c>
      <c r="E961" s="30" t="s">
        <v>3522</v>
      </c>
      <c r="F961" s="30"/>
      <c r="G961" s="30" t="s">
        <v>3523</v>
      </c>
      <c r="H961" s="30" t="s">
        <v>3524</v>
      </c>
      <c r="I961" s="15" t="s">
        <v>20</v>
      </c>
      <c r="J961" s="30"/>
      <c r="K961" s="32"/>
      <c r="L961" s="30" t="s">
        <v>3525</v>
      </c>
      <c r="M961" s="30"/>
      <c r="N961" s="48"/>
      <c r="O961" s="48"/>
      <c r="P961" s="48"/>
      <c r="Q961" s="48"/>
      <c r="R961" s="48"/>
      <c r="S961" s="4"/>
      <c r="T961" s="4"/>
    </row>
    <row r="962">
      <c r="A962" s="13">
        <v>959.0</v>
      </c>
      <c r="B962" s="28" t="s">
        <v>3526</v>
      </c>
      <c r="C962" s="29" t="s">
        <v>3</v>
      </c>
      <c r="D962" s="31" t="s">
        <v>3527</v>
      </c>
      <c r="E962" s="30" t="s">
        <v>335</v>
      </c>
      <c r="F962" s="30"/>
      <c r="G962" s="30" t="s">
        <v>3528</v>
      </c>
      <c r="H962" s="30" t="s">
        <v>174</v>
      </c>
      <c r="I962" s="15" t="s">
        <v>20</v>
      </c>
      <c r="J962" s="30"/>
      <c r="K962" s="32"/>
      <c r="L962" s="30"/>
      <c r="M962" s="30"/>
      <c r="N962" s="48"/>
      <c r="O962" s="48"/>
      <c r="P962" s="48"/>
      <c r="Q962" s="48"/>
      <c r="R962" s="48"/>
      <c r="S962" s="4"/>
      <c r="T962" s="4"/>
    </row>
    <row r="963" ht="45.0" customHeight="1">
      <c r="A963" s="13">
        <v>960.0</v>
      </c>
      <c r="B963" s="28" t="s">
        <v>3529</v>
      </c>
      <c r="C963" s="29" t="s">
        <v>3</v>
      </c>
      <c r="D963" s="31" t="s">
        <v>3530</v>
      </c>
      <c r="E963" s="30" t="s">
        <v>3003</v>
      </c>
      <c r="F963" s="30"/>
      <c r="G963" s="30" t="s">
        <v>3531</v>
      </c>
      <c r="H963" s="30" t="s">
        <v>134</v>
      </c>
      <c r="I963" s="15" t="s">
        <v>135</v>
      </c>
      <c r="J963" s="30"/>
      <c r="K963" s="32"/>
      <c r="L963" s="30"/>
      <c r="M963" s="30"/>
      <c r="N963" s="48"/>
      <c r="O963" s="48"/>
      <c r="P963" s="48"/>
      <c r="Q963" s="48"/>
      <c r="R963" s="48"/>
      <c r="S963" s="4"/>
      <c r="T963" s="4"/>
    </row>
    <row r="964" ht="30.0" customHeight="1">
      <c r="A964" s="13">
        <v>961.0</v>
      </c>
      <c r="B964" s="34" t="s">
        <v>3532</v>
      </c>
      <c r="C964" s="35" t="s">
        <v>3</v>
      </c>
      <c r="D964" s="36" t="s">
        <v>3533</v>
      </c>
      <c r="E964" s="37" t="s">
        <v>253</v>
      </c>
      <c r="F964" s="37"/>
      <c r="G964" s="37" t="s">
        <v>3534</v>
      </c>
      <c r="H964" s="37" t="s">
        <v>181</v>
      </c>
      <c r="I964" s="38" t="s">
        <v>20</v>
      </c>
      <c r="J964" s="37">
        <v>247554.0</v>
      </c>
      <c r="K964" s="39"/>
      <c r="L964" s="37"/>
      <c r="M964" s="30"/>
      <c r="N964" s="48"/>
      <c r="O964" s="48"/>
      <c r="P964" s="48"/>
      <c r="Q964" s="48"/>
      <c r="R964" s="48"/>
      <c r="S964" s="4"/>
      <c r="T964" s="4"/>
    </row>
    <row r="965" ht="30.0" customHeight="1">
      <c r="A965" s="13">
        <v>962.0</v>
      </c>
      <c r="B965" s="34" t="s">
        <v>3535</v>
      </c>
      <c r="C965" s="35" t="s">
        <v>3</v>
      </c>
      <c r="D965" s="36" t="s">
        <v>3491</v>
      </c>
      <c r="E965" s="37" t="s">
        <v>3536</v>
      </c>
      <c r="F965" s="37"/>
      <c r="G965" s="37" t="s">
        <v>3537</v>
      </c>
      <c r="H965" s="37" t="s">
        <v>34</v>
      </c>
      <c r="I965" s="38" t="s">
        <v>20</v>
      </c>
      <c r="J965" s="37"/>
      <c r="K965" s="39"/>
      <c r="L965" s="37"/>
      <c r="M965" s="30"/>
      <c r="N965" s="48"/>
      <c r="O965" s="48"/>
      <c r="P965" s="48"/>
      <c r="Q965" s="48"/>
      <c r="R965" s="48"/>
      <c r="S965" s="4"/>
      <c r="T965" s="4"/>
    </row>
    <row r="966" ht="45.0" customHeight="1">
      <c r="A966" s="13">
        <v>963.0</v>
      </c>
      <c r="B966" s="28" t="s">
        <v>3538</v>
      </c>
      <c r="C966" s="29" t="s">
        <v>3</v>
      </c>
      <c r="D966" s="31" t="s">
        <v>3539</v>
      </c>
      <c r="E966" s="30" t="s">
        <v>3540</v>
      </c>
      <c r="F966" s="30"/>
      <c r="G966" s="30" t="s">
        <v>3541</v>
      </c>
      <c r="H966" s="30" t="s">
        <v>129</v>
      </c>
      <c r="I966" s="15" t="s">
        <v>20</v>
      </c>
      <c r="J966" s="30"/>
      <c r="K966" s="32"/>
      <c r="L966" s="30"/>
      <c r="M966" s="30"/>
      <c r="N966" s="48"/>
      <c r="O966" s="48"/>
      <c r="P966" s="48"/>
      <c r="Q966" s="48"/>
      <c r="R966" s="48"/>
      <c r="S966" s="4"/>
      <c r="T966" s="4"/>
    </row>
    <row r="967" ht="30.0" customHeight="1">
      <c r="A967" s="13">
        <v>964.0</v>
      </c>
      <c r="B967" s="28" t="s">
        <v>3542</v>
      </c>
      <c r="C967" s="29" t="s">
        <v>3</v>
      </c>
      <c r="D967" s="31" t="s">
        <v>3543</v>
      </c>
      <c r="E967" s="30" t="s">
        <v>879</v>
      </c>
      <c r="F967" s="30"/>
      <c r="G967" s="30" t="s">
        <v>3544</v>
      </c>
      <c r="H967" s="30" t="s">
        <v>39</v>
      </c>
      <c r="I967" s="15" t="s">
        <v>20</v>
      </c>
      <c r="J967" s="30">
        <v>208027.0</v>
      </c>
      <c r="K967" s="32">
        <v>9.336101181E9</v>
      </c>
      <c r="L967" s="30"/>
      <c r="M967" s="30"/>
      <c r="N967" s="48"/>
      <c r="O967" s="48"/>
      <c r="P967" s="48"/>
      <c r="Q967" s="48"/>
      <c r="R967" s="48"/>
      <c r="S967" s="4"/>
      <c r="T967" s="4"/>
    </row>
    <row r="968">
      <c r="A968" s="13">
        <v>965.0</v>
      </c>
      <c r="B968" s="28" t="s">
        <v>3545</v>
      </c>
      <c r="C968" s="29" t="s">
        <v>3</v>
      </c>
      <c r="D968" s="31" t="s">
        <v>3546</v>
      </c>
      <c r="E968" s="30" t="s">
        <v>253</v>
      </c>
      <c r="F968" s="30"/>
      <c r="G968" s="30" t="s">
        <v>3547</v>
      </c>
      <c r="H968" s="30" t="s">
        <v>302</v>
      </c>
      <c r="I968" s="15" t="s">
        <v>20</v>
      </c>
      <c r="J968" s="30">
        <v>201201.0</v>
      </c>
      <c r="K968" s="32">
        <v>9.871162936E9</v>
      </c>
      <c r="L968" s="30"/>
      <c r="M968" s="33" t="str">
        <f>HYPERLINK("mailto:drvktewari_tec@yahoo.co.in","drvktewari_tec@yahoo.co.in")</f>
        <v>drvktewari_tec@yahoo.co.in</v>
      </c>
      <c r="N968" s="48"/>
      <c r="O968" s="48"/>
      <c r="P968" s="48"/>
      <c r="Q968" s="48"/>
      <c r="R968" s="48"/>
      <c r="S968" s="4"/>
      <c r="T968" s="4"/>
    </row>
    <row r="969" ht="30.0" customHeight="1">
      <c r="A969" s="13">
        <v>966.0</v>
      </c>
      <c r="B969" s="34" t="s">
        <v>3548</v>
      </c>
      <c r="C969" s="35" t="s">
        <v>3</v>
      </c>
      <c r="D969" s="36" t="s">
        <v>3549</v>
      </c>
      <c r="E969" s="37" t="s">
        <v>3550</v>
      </c>
      <c r="F969" s="37"/>
      <c r="G969" s="37" t="s">
        <v>3551</v>
      </c>
      <c r="H969" s="37" t="s">
        <v>56</v>
      </c>
      <c r="I969" s="38" t="s">
        <v>20</v>
      </c>
      <c r="J969" s="37"/>
      <c r="K969" s="39"/>
      <c r="L969" s="37"/>
      <c r="M969" s="37"/>
      <c r="N969" s="49"/>
      <c r="O969" s="48"/>
      <c r="P969" s="48"/>
      <c r="Q969" s="48"/>
      <c r="R969" s="48"/>
      <c r="S969" s="4"/>
      <c r="T969" s="4"/>
    </row>
    <row r="970" ht="30.0" customHeight="1">
      <c r="A970" s="13">
        <v>967.0</v>
      </c>
      <c r="B970" s="28" t="s">
        <v>3552</v>
      </c>
      <c r="C970" s="29" t="s">
        <v>3</v>
      </c>
      <c r="D970" s="31" t="s">
        <v>3553</v>
      </c>
      <c r="E970" s="30" t="s">
        <v>3554</v>
      </c>
      <c r="F970" s="30"/>
      <c r="G970" s="30" t="s">
        <v>3555</v>
      </c>
      <c r="H970" s="30" t="s">
        <v>3556</v>
      </c>
      <c r="I970" s="15" t="s">
        <v>20</v>
      </c>
      <c r="J970" s="30"/>
      <c r="K970" s="32">
        <v>9.415064904E9</v>
      </c>
      <c r="L970" s="30"/>
      <c r="M970" s="30"/>
      <c r="N970" s="48"/>
      <c r="O970" s="48"/>
      <c r="P970" s="48"/>
      <c r="Q970" s="48"/>
      <c r="R970" s="48"/>
      <c r="S970" s="4"/>
      <c r="T970" s="4"/>
    </row>
    <row r="971" ht="30.0" customHeight="1">
      <c r="A971" s="13">
        <v>968.0</v>
      </c>
      <c r="B971" s="28" t="s">
        <v>3557</v>
      </c>
      <c r="C971" s="29" t="s">
        <v>3</v>
      </c>
      <c r="D971" s="31" t="s">
        <v>3558</v>
      </c>
      <c r="E971" s="30" t="s">
        <v>3559</v>
      </c>
      <c r="F971" s="30"/>
      <c r="G971" s="30" t="s">
        <v>3560</v>
      </c>
      <c r="H971" s="30" t="s">
        <v>185</v>
      </c>
      <c r="I971" s="15" t="s">
        <v>20</v>
      </c>
      <c r="J971" s="30">
        <v>208005.0</v>
      </c>
      <c r="K971" s="32"/>
      <c r="L971" s="30"/>
      <c r="M971" s="30"/>
      <c r="N971" s="48"/>
      <c r="O971" s="48"/>
      <c r="P971" s="48"/>
      <c r="Q971" s="48"/>
      <c r="R971" s="48"/>
      <c r="S971" s="4"/>
      <c r="T971" s="4"/>
    </row>
    <row r="972">
      <c r="A972" s="13">
        <v>969.0</v>
      </c>
      <c r="B972" s="28" t="s">
        <v>3561</v>
      </c>
      <c r="C972" s="29" t="s">
        <v>3</v>
      </c>
      <c r="D972" s="31" t="s">
        <v>3530</v>
      </c>
      <c r="E972" s="30" t="s">
        <v>3562</v>
      </c>
      <c r="F972" s="30"/>
      <c r="G972" s="30" t="s">
        <v>3563</v>
      </c>
      <c r="H972" s="30" t="s">
        <v>3489</v>
      </c>
      <c r="I972" s="15" t="s">
        <v>20</v>
      </c>
      <c r="J972" s="30"/>
      <c r="K972" s="32"/>
      <c r="L972" s="30"/>
      <c r="M972" s="30"/>
      <c r="N972" s="48"/>
      <c r="O972" s="48"/>
      <c r="P972" s="48"/>
      <c r="Q972" s="48"/>
      <c r="R972" s="48"/>
      <c r="S972" s="4"/>
      <c r="T972" s="4"/>
    </row>
    <row r="973">
      <c r="A973" s="13">
        <v>970.0</v>
      </c>
      <c r="B973" s="28" t="s">
        <v>3564</v>
      </c>
      <c r="C973" s="29" t="s">
        <v>3</v>
      </c>
      <c r="D973" s="31" t="s">
        <v>3565</v>
      </c>
      <c r="E973" s="30" t="s">
        <v>3566</v>
      </c>
      <c r="F973" s="30"/>
      <c r="G973" s="30" t="s">
        <v>3567</v>
      </c>
      <c r="H973" s="30" t="s">
        <v>631</v>
      </c>
      <c r="I973" s="15" t="s">
        <v>20</v>
      </c>
      <c r="J973" s="30">
        <v>201001.0</v>
      </c>
      <c r="K973" s="32">
        <v>9.312069222E9</v>
      </c>
      <c r="L973" s="30">
        <v>2714889.0</v>
      </c>
      <c r="M973" s="30"/>
      <c r="N973" s="48"/>
      <c r="O973" s="48"/>
      <c r="P973" s="48"/>
      <c r="Q973" s="48"/>
      <c r="R973" s="48"/>
      <c r="S973" s="4"/>
      <c r="T973" s="4"/>
    </row>
    <row r="974" ht="45.0" customHeight="1">
      <c r="A974" s="13">
        <v>971.0</v>
      </c>
      <c r="B974" s="28" t="s">
        <v>3568</v>
      </c>
      <c r="C974" s="29" t="s">
        <v>3</v>
      </c>
      <c r="D974" s="31" t="s">
        <v>3495</v>
      </c>
      <c r="E974" s="30" t="s">
        <v>216</v>
      </c>
      <c r="F974" s="30" t="s">
        <v>3569</v>
      </c>
      <c r="G974" s="30" t="s">
        <v>3570</v>
      </c>
      <c r="H974" s="30" t="s">
        <v>39</v>
      </c>
      <c r="I974" s="15" t="s">
        <v>20</v>
      </c>
      <c r="J974" s="30"/>
      <c r="K974" s="32">
        <v>9.839111215E9</v>
      </c>
      <c r="L974" s="30"/>
      <c r="M974" s="30"/>
      <c r="N974" s="48"/>
      <c r="O974" s="48"/>
      <c r="P974" s="48"/>
      <c r="Q974" s="48"/>
      <c r="R974" s="48"/>
      <c r="S974" s="4"/>
      <c r="T974" s="4"/>
    </row>
    <row r="975" ht="30.0" customHeight="1">
      <c r="A975" s="13">
        <v>972.0</v>
      </c>
      <c r="B975" s="28" t="s">
        <v>3571</v>
      </c>
      <c r="C975" s="29" t="s">
        <v>3</v>
      </c>
      <c r="D975" s="31" t="s">
        <v>3572</v>
      </c>
      <c r="E975" s="30" t="s">
        <v>2074</v>
      </c>
      <c r="F975" s="30"/>
      <c r="G975" s="30" t="s">
        <v>3573</v>
      </c>
      <c r="H975" s="30" t="s">
        <v>29</v>
      </c>
      <c r="I975" s="15" t="s">
        <v>20</v>
      </c>
      <c r="J975" s="30">
        <v>282005.0</v>
      </c>
      <c r="K975" s="32">
        <v>9.927145039E9</v>
      </c>
      <c r="L975" s="30"/>
      <c r="M975" s="30"/>
      <c r="N975" s="48"/>
      <c r="O975" s="48"/>
      <c r="P975" s="48"/>
      <c r="Q975" s="48"/>
      <c r="R975" s="48"/>
      <c r="S975" s="4"/>
      <c r="T975" s="4"/>
    </row>
    <row r="976">
      <c r="A976" s="13">
        <v>973.0</v>
      </c>
      <c r="B976" s="28" t="s">
        <v>3574</v>
      </c>
      <c r="C976" s="29" t="s">
        <v>3</v>
      </c>
      <c r="D976" s="31" t="s">
        <v>3572</v>
      </c>
      <c r="E976" s="30" t="s">
        <v>2223</v>
      </c>
      <c r="F976" s="30"/>
      <c r="G976" s="30" t="s">
        <v>3575</v>
      </c>
      <c r="H976" s="30" t="s">
        <v>3576</v>
      </c>
      <c r="I976" s="15" t="s">
        <v>20</v>
      </c>
      <c r="J976" s="30"/>
      <c r="K976" s="32">
        <v>9.307762216E9</v>
      </c>
      <c r="L976" s="30"/>
      <c r="M976" s="33" t="str">
        <f>HYPERLINK("mailto:dear-drneha@yahoo.com","dear-drneha@yahoo.com")</f>
        <v>dear-drneha@yahoo.com</v>
      </c>
      <c r="N976" s="48"/>
      <c r="O976" s="48"/>
      <c r="P976" s="48"/>
      <c r="Q976" s="48"/>
      <c r="R976" s="48"/>
      <c r="S976" s="4"/>
      <c r="T976" s="4"/>
    </row>
    <row r="977">
      <c r="A977" s="13">
        <v>974.0</v>
      </c>
      <c r="B977" s="28" t="s">
        <v>3577</v>
      </c>
      <c r="C977" s="29" t="s">
        <v>3</v>
      </c>
      <c r="D977" s="31" t="s">
        <v>3578</v>
      </c>
      <c r="E977" s="30" t="s">
        <v>3579</v>
      </c>
      <c r="F977" s="30"/>
      <c r="G977" s="30" t="s">
        <v>3580</v>
      </c>
      <c r="H977" s="30" t="s">
        <v>201</v>
      </c>
      <c r="I977" s="15" t="s">
        <v>20</v>
      </c>
      <c r="J977" s="30"/>
      <c r="K977" s="32">
        <v>9.935442488E9</v>
      </c>
      <c r="L977" s="30">
        <v>2361627.0</v>
      </c>
      <c r="M977" s="30"/>
      <c r="N977" s="48"/>
      <c r="O977" s="48"/>
      <c r="P977" s="48"/>
      <c r="Q977" s="48"/>
      <c r="R977" s="48"/>
      <c r="S977" s="4"/>
      <c r="T977" s="4"/>
    </row>
    <row r="978" ht="30.0" customHeight="1">
      <c r="A978" s="13">
        <v>975.0</v>
      </c>
      <c r="B978" s="28" t="s">
        <v>3581</v>
      </c>
      <c r="C978" s="29" t="s">
        <v>3</v>
      </c>
      <c r="D978" s="31" t="s">
        <v>3582</v>
      </c>
      <c r="E978" s="30" t="s">
        <v>3583</v>
      </c>
      <c r="F978" s="30"/>
      <c r="G978" s="30" t="s">
        <v>3584</v>
      </c>
      <c r="H978" s="30" t="s">
        <v>39</v>
      </c>
      <c r="I978" s="15" t="s">
        <v>20</v>
      </c>
      <c r="J978" s="30"/>
      <c r="K978" s="32">
        <v>9.795945472E9</v>
      </c>
      <c r="L978" s="30"/>
      <c r="M978" s="30"/>
      <c r="N978" s="48"/>
      <c r="O978" s="48"/>
      <c r="P978" s="48"/>
      <c r="Q978" s="48"/>
      <c r="R978" s="48"/>
      <c r="S978" s="4"/>
      <c r="T978" s="4"/>
    </row>
    <row r="979" ht="30.0" customHeight="1">
      <c r="A979" s="13">
        <v>976.0</v>
      </c>
      <c r="B979" s="28" t="s">
        <v>3585</v>
      </c>
      <c r="C979" s="29" t="s">
        <v>3</v>
      </c>
      <c r="D979" s="31" t="s">
        <v>3586</v>
      </c>
      <c r="E979" s="30" t="s">
        <v>3587</v>
      </c>
      <c r="F979" s="30"/>
      <c r="G979" s="30" t="s">
        <v>3588</v>
      </c>
      <c r="H979" s="30" t="s">
        <v>24</v>
      </c>
      <c r="I979" s="15" t="s">
        <v>20</v>
      </c>
      <c r="J979" s="30"/>
      <c r="K979" s="32">
        <v>9.41551822E9</v>
      </c>
      <c r="L979" s="30"/>
      <c r="M979" s="30"/>
      <c r="N979" s="48"/>
      <c r="O979" s="48"/>
      <c r="P979" s="48"/>
      <c r="Q979" s="48"/>
      <c r="R979" s="48"/>
      <c r="S979" s="4"/>
      <c r="T979" s="4"/>
    </row>
    <row r="980">
      <c r="A980" s="13">
        <v>977.0</v>
      </c>
      <c r="B980" s="28" t="s">
        <v>3589</v>
      </c>
      <c r="C980" s="29" t="s">
        <v>3</v>
      </c>
      <c r="D980" s="31" t="s">
        <v>792</v>
      </c>
      <c r="E980" s="30" t="s">
        <v>2138</v>
      </c>
      <c r="F980" s="30"/>
      <c r="G980" s="30" t="s">
        <v>3590</v>
      </c>
      <c r="H980" s="30" t="s">
        <v>952</v>
      </c>
      <c r="I980" s="15" t="s">
        <v>20</v>
      </c>
      <c r="J980" s="30"/>
      <c r="K980" s="32"/>
      <c r="L980" s="30" t="s">
        <v>3591</v>
      </c>
      <c r="M980" s="33" t="str">
        <f>HYPERLINK("mailto:dranu22@gmail.com","dranu22@gmail.com")</f>
        <v>dranu22@gmail.com</v>
      </c>
      <c r="N980" s="48"/>
      <c r="O980" s="48"/>
      <c r="P980" s="48"/>
      <c r="Q980" s="48"/>
      <c r="R980" s="48"/>
      <c r="S980" s="4"/>
      <c r="T980" s="4"/>
    </row>
    <row r="981" ht="45.0" customHeight="1">
      <c r="A981" s="13">
        <v>978.0</v>
      </c>
      <c r="B981" s="28" t="s">
        <v>3592</v>
      </c>
      <c r="C981" s="29" t="s">
        <v>3</v>
      </c>
      <c r="D981" s="31" t="s">
        <v>3586</v>
      </c>
      <c r="E981" s="30" t="s">
        <v>1005</v>
      </c>
      <c r="F981" s="30"/>
      <c r="G981" s="30" t="s">
        <v>3593</v>
      </c>
      <c r="H981" s="30" t="s">
        <v>1354</v>
      </c>
      <c r="I981" s="15" t="s">
        <v>20</v>
      </c>
      <c r="J981" s="30"/>
      <c r="K981" s="32">
        <v>9.89769979E9</v>
      </c>
      <c r="L981" s="30"/>
      <c r="M981" s="30"/>
      <c r="N981" s="48"/>
      <c r="O981" s="48"/>
      <c r="P981" s="48"/>
      <c r="Q981" s="48"/>
      <c r="R981" s="48"/>
      <c r="S981" s="4"/>
      <c r="T981" s="4"/>
    </row>
    <row r="982" ht="30.0" customHeight="1">
      <c r="A982" s="13">
        <v>979.0</v>
      </c>
      <c r="B982" s="34" t="s">
        <v>3594</v>
      </c>
      <c r="C982" s="35" t="s">
        <v>3</v>
      </c>
      <c r="D982" s="36" t="s">
        <v>3595</v>
      </c>
      <c r="E982" s="37" t="s">
        <v>1225</v>
      </c>
      <c r="F982" s="37"/>
      <c r="G982" s="37" t="s">
        <v>3596</v>
      </c>
      <c r="H982" s="37" t="s">
        <v>331</v>
      </c>
      <c r="I982" s="38" t="s">
        <v>20</v>
      </c>
      <c r="J982" s="37">
        <v>221005.0</v>
      </c>
      <c r="K982" s="39" t="s">
        <v>3597</v>
      </c>
      <c r="L982" s="37"/>
      <c r="M982" s="41" t="str">
        <f>HYPERLINK("mailto:rajattyagi1234@gmail.com","rajattyagi1234@gmail.com")</f>
        <v>rajattyagi1234@gmail.com</v>
      </c>
      <c r="N982" s="48"/>
      <c r="O982" s="48"/>
      <c r="P982" s="48"/>
      <c r="Q982" s="48"/>
      <c r="R982" s="48"/>
      <c r="S982" s="4"/>
      <c r="T982" s="4"/>
    </row>
    <row r="983" ht="30.0" customHeight="1">
      <c r="A983" s="13">
        <v>980.0</v>
      </c>
      <c r="B983" s="28" t="s">
        <v>3598</v>
      </c>
      <c r="C983" s="29" t="s">
        <v>3</v>
      </c>
      <c r="D983" s="31" t="s">
        <v>3599</v>
      </c>
      <c r="E983" s="30" t="s">
        <v>1393</v>
      </c>
      <c r="F983" s="30"/>
      <c r="G983" s="30" t="s">
        <v>3600</v>
      </c>
      <c r="H983" s="30" t="s">
        <v>302</v>
      </c>
      <c r="I983" s="15" t="s">
        <v>20</v>
      </c>
      <c r="J983" s="30"/>
      <c r="K983" s="32">
        <v>9.540621464E9</v>
      </c>
      <c r="L983" s="30"/>
      <c r="M983" s="33" t="str">
        <f>HYPERLINK("mailto:drsanjayteotia@yahoo.com","drsanjayteotia@yahoo.com")</f>
        <v>drsanjayteotia@yahoo.com</v>
      </c>
      <c r="N983" s="48"/>
      <c r="O983" s="48"/>
      <c r="P983" s="48"/>
      <c r="Q983" s="48"/>
      <c r="R983" s="48"/>
      <c r="S983" s="4"/>
      <c r="T983" s="4"/>
    </row>
    <row r="984" ht="30.0" customHeight="1">
      <c r="A984" s="13">
        <v>981.0</v>
      </c>
      <c r="B984" s="28" t="s">
        <v>3601</v>
      </c>
      <c r="C984" s="29" t="s">
        <v>3</v>
      </c>
      <c r="D984" s="31" t="s">
        <v>3602</v>
      </c>
      <c r="E984" s="30" t="s">
        <v>3603</v>
      </c>
      <c r="F984" s="30"/>
      <c r="G984" s="30" t="s">
        <v>3604</v>
      </c>
      <c r="H984" s="30" t="s">
        <v>3336</v>
      </c>
      <c r="I984" s="15" t="s">
        <v>20</v>
      </c>
      <c r="J984" s="30"/>
      <c r="K984" s="32">
        <v>9.359810338E9</v>
      </c>
      <c r="L984" s="30"/>
      <c r="M984" s="30"/>
      <c r="N984" s="48"/>
      <c r="O984" s="48"/>
      <c r="P984" s="48"/>
      <c r="Q984" s="48"/>
      <c r="R984" s="48"/>
      <c r="S984" s="4"/>
      <c r="T984" s="4"/>
    </row>
    <row r="985" ht="30.0" customHeight="1">
      <c r="A985" s="13">
        <v>982.0</v>
      </c>
      <c r="B985" s="28" t="s">
        <v>3605</v>
      </c>
      <c r="C985" s="29" t="s">
        <v>3</v>
      </c>
      <c r="D985" s="31" t="s">
        <v>3606</v>
      </c>
      <c r="E985" s="30" t="s">
        <v>3607</v>
      </c>
      <c r="F985" s="30"/>
      <c r="G985" s="30" t="s">
        <v>3608</v>
      </c>
      <c r="H985" s="30" t="s">
        <v>39</v>
      </c>
      <c r="I985" s="15" t="s">
        <v>20</v>
      </c>
      <c r="J985" s="30" t="s">
        <v>3609</v>
      </c>
      <c r="K985" s="32">
        <v>9.453001458E9</v>
      </c>
      <c r="L985" s="30"/>
      <c r="M985" s="30"/>
      <c r="N985" s="48"/>
      <c r="O985" s="48"/>
      <c r="P985" s="48"/>
      <c r="Q985" s="48"/>
      <c r="R985" s="48"/>
      <c r="S985" s="4"/>
      <c r="T985" s="4"/>
    </row>
    <row r="986" ht="30.0" customHeight="1">
      <c r="A986" s="13">
        <v>983.0</v>
      </c>
      <c r="B986" s="28" t="s">
        <v>3610</v>
      </c>
      <c r="C986" s="29" t="s">
        <v>3</v>
      </c>
      <c r="D986" s="31" t="s">
        <v>3611</v>
      </c>
      <c r="E986" s="30" t="s">
        <v>3612</v>
      </c>
      <c r="F986" s="30"/>
      <c r="G986" s="30" t="s">
        <v>3613</v>
      </c>
      <c r="H986" s="30" t="s">
        <v>3614</v>
      </c>
      <c r="I986" s="15" t="s">
        <v>20</v>
      </c>
      <c r="J986" s="30">
        <v>221401.0</v>
      </c>
      <c r="K986" s="32">
        <v>9.415336421E9</v>
      </c>
      <c r="L986" s="30"/>
      <c r="M986" s="33" t="str">
        <f>HYPERLINK("mailto:hemantkumartaneja@yahoo.co.in","hemantkumartaneja@yahoo.co.in")</f>
        <v>hemantkumartaneja@yahoo.co.in</v>
      </c>
      <c r="N986" s="48"/>
      <c r="O986" s="48"/>
      <c r="P986" s="48"/>
      <c r="Q986" s="48"/>
      <c r="R986" s="48"/>
      <c r="S986" s="4"/>
      <c r="T986" s="4"/>
    </row>
    <row r="987" ht="30.0" customHeight="1">
      <c r="A987" s="13">
        <v>984.0</v>
      </c>
      <c r="B987" s="28" t="s">
        <v>3615</v>
      </c>
      <c r="C987" s="29" t="s">
        <v>3</v>
      </c>
      <c r="D987" s="31" t="s">
        <v>792</v>
      </c>
      <c r="E987" s="30" t="s">
        <v>395</v>
      </c>
      <c r="F987" s="30"/>
      <c r="G987" s="30" t="s">
        <v>3616</v>
      </c>
      <c r="H987" s="30" t="s">
        <v>129</v>
      </c>
      <c r="I987" s="15" t="s">
        <v>20</v>
      </c>
      <c r="J987" s="30"/>
      <c r="K987" s="32">
        <v>9.364157694E9</v>
      </c>
      <c r="L987" s="30"/>
      <c r="M987" s="33" t="str">
        <f>HYPERLINK("mailto:drmanishtn@gmail.com","drmanishtn@gmail.com")</f>
        <v>drmanishtn@gmail.com</v>
      </c>
      <c r="N987" s="48"/>
      <c r="O987" s="48"/>
      <c r="P987" s="48"/>
      <c r="Q987" s="48"/>
      <c r="R987" s="48"/>
      <c r="S987" s="4"/>
      <c r="T987" s="4"/>
    </row>
    <row r="988" ht="30.0" customHeight="1">
      <c r="A988" s="13">
        <v>985.0</v>
      </c>
      <c r="B988" s="28" t="s">
        <v>3617</v>
      </c>
      <c r="C988" s="29" t="s">
        <v>3</v>
      </c>
      <c r="D988" s="31" t="s">
        <v>3618</v>
      </c>
      <c r="E988" s="30" t="s">
        <v>752</v>
      </c>
      <c r="F988" s="30"/>
      <c r="G988" s="30" t="s">
        <v>3619</v>
      </c>
      <c r="H988" s="30" t="s">
        <v>56</v>
      </c>
      <c r="I988" s="15" t="s">
        <v>20</v>
      </c>
      <c r="J988" s="30"/>
      <c r="K988" s="32"/>
      <c r="L988" s="30"/>
      <c r="M988" s="30"/>
      <c r="N988" s="48"/>
      <c r="O988" s="48"/>
      <c r="P988" s="48"/>
      <c r="Q988" s="48"/>
      <c r="R988" s="48"/>
      <c r="S988" s="4"/>
      <c r="T988" s="4"/>
    </row>
    <row r="989" ht="30.0" customHeight="1">
      <c r="A989" s="13">
        <v>986.0</v>
      </c>
      <c r="B989" s="28" t="s">
        <v>3620</v>
      </c>
      <c r="C989" s="29" t="s">
        <v>3</v>
      </c>
      <c r="D989" s="31" t="s">
        <v>3621</v>
      </c>
      <c r="E989" s="30" t="s">
        <v>3622</v>
      </c>
      <c r="F989" s="30"/>
      <c r="G989" s="30" t="s">
        <v>3623</v>
      </c>
      <c r="H989" s="30" t="s">
        <v>1123</v>
      </c>
      <c r="I989" s="15" t="s">
        <v>135</v>
      </c>
      <c r="J989" s="30">
        <v>246001.0</v>
      </c>
      <c r="K989" s="32"/>
      <c r="L989" s="30"/>
      <c r="M989" s="30"/>
      <c r="N989" s="48"/>
      <c r="O989" s="48"/>
      <c r="P989" s="48"/>
      <c r="Q989" s="48"/>
      <c r="R989" s="48"/>
      <c r="S989" s="4"/>
      <c r="T989" s="4"/>
    </row>
    <row r="990" ht="30.0" customHeight="1">
      <c r="A990" s="13">
        <v>987.0</v>
      </c>
      <c r="B990" s="28" t="s">
        <v>3624</v>
      </c>
      <c r="C990" s="29" t="s">
        <v>3</v>
      </c>
      <c r="D990" s="31" t="s">
        <v>3625</v>
      </c>
      <c r="E990" s="30" t="s">
        <v>1516</v>
      </c>
      <c r="F990" s="30"/>
      <c r="G990" s="30" t="s">
        <v>3626</v>
      </c>
      <c r="H990" s="30" t="s">
        <v>631</v>
      </c>
      <c r="I990" s="15" t="s">
        <v>20</v>
      </c>
      <c r="J990" s="30">
        <v>201001.0</v>
      </c>
      <c r="K990" s="32">
        <v>9.811069925E9</v>
      </c>
      <c r="L990" s="30" t="s">
        <v>3627</v>
      </c>
      <c r="M990" s="30"/>
      <c r="N990" s="48"/>
      <c r="O990" s="48"/>
      <c r="P990" s="48"/>
      <c r="Q990" s="48"/>
      <c r="R990" s="48"/>
      <c r="S990" s="4"/>
      <c r="T990" s="4"/>
    </row>
    <row r="991" ht="30.0" customHeight="1">
      <c r="A991" s="13">
        <v>988.0</v>
      </c>
      <c r="B991" s="28" t="s">
        <v>3628</v>
      </c>
      <c r="C991" s="29" t="s">
        <v>3</v>
      </c>
      <c r="D991" s="31" t="s">
        <v>3629</v>
      </c>
      <c r="E991" s="30" t="s">
        <v>195</v>
      </c>
      <c r="F991" s="30"/>
      <c r="G991" s="30" t="s">
        <v>3630</v>
      </c>
      <c r="H991" s="30" t="s">
        <v>794</v>
      </c>
      <c r="I991" s="15" t="s">
        <v>20</v>
      </c>
      <c r="J991" s="30">
        <v>201301.0</v>
      </c>
      <c r="K991" s="32"/>
      <c r="L991" s="30" t="s">
        <v>3631</v>
      </c>
      <c r="M991" s="30"/>
      <c r="N991" s="48"/>
      <c r="O991" s="48"/>
      <c r="P991" s="48"/>
      <c r="Q991" s="48"/>
      <c r="R991" s="48"/>
      <c r="S991" s="4"/>
      <c r="T991" s="4"/>
    </row>
    <row r="992" ht="30.0" customHeight="1">
      <c r="A992" s="13">
        <v>989.0</v>
      </c>
      <c r="B992" s="28" t="s">
        <v>3632</v>
      </c>
      <c r="C992" s="29" t="s">
        <v>3</v>
      </c>
      <c r="D992" s="31" t="s">
        <v>3633</v>
      </c>
      <c r="E992" s="30" t="s">
        <v>3634</v>
      </c>
      <c r="F992" s="30"/>
      <c r="G992" s="30" t="s">
        <v>3635</v>
      </c>
      <c r="H992" s="30" t="s">
        <v>631</v>
      </c>
      <c r="I992" s="15" t="s">
        <v>20</v>
      </c>
      <c r="J992" s="30"/>
      <c r="K992" s="32" t="s">
        <v>3636</v>
      </c>
      <c r="L992" s="30"/>
      <c r="M992" s="33" t="str">
        <f>HYPERLINK("mailto:upreetdhaliwal@yahoo.com","upreetdhaliwal@yahoo.com ")</f>
        <v>upreetdhaliwal@yahoo.com </v>
      </c>
      <c r="N992" s="48"/>
      <c r="O992" s="48"/>
      <c r="P992" s="48"/>
      <c r="Q992" s="48"/>
      <c r="R992" s="48"/>
      <c r="S992" s="4"/>
      <c r="T992" s="4"/>
    </row>
    <row r="993">
      <c r="A993" s="13">
        <v>990.0</v>
      </c>
      <c r="B993" s="28" t="s">
        <v>3637</v>
      </c>
      <c r="C993" s="29" t="s">
        <v>3</v>
      </c>
      <c r="D993" s="31" t="s">
        <v>3638</v>
      </c>
      <c r="E993" s="30" t="s">
        <v>1430</v>
      </c>
      <c r="F993" s="30"/>
      <c r="G993" s="30" t="s">
        <v>3639</v>
      </c>
      <c r="H993" s="30" t="s">
        <v>134</v>
      </c>
      <c r="I993" s="15" t="s">
        <v>135</v>
      </c>
      <c r="J993" s="30"/>
      <c r="K993" s="32"/>
      <c r="L993" s="30"/>
      <c r="M993" s="30"/>
      <c r="N993" s="48"/>
      <c r="O993" s="48"/>
      <c r="P993" s="48"/>
      <c r="Q993" s="48"/>
      <c r="R993" s="48"/>
      <c r="S993" s="4"/>
      <c r="T993" s="4"/>
    </row>
    <row r="994">
      <c r="A994" s="13">
        <v>991.0</v>
      </c>
      <c r="B994" s="28" t="s">
        <v>3640</v>
      </c>
      <c r="C994" s="29" t="s">
        <v>3</v>
      </c>
      <c r="D994" s="31" t="s">
        <v>3638</v>
      </c>
      <c r="E994" s="30" t="s">
        <v>3641</v>
      </c>
      <c r="F994" s="30"/>
      <c r="G994" s="30" t="s">
        <v>555</v>
      </c>
      <c r="H994" s="30"/>
      <c r="I994" s="15"/>
      <c r="J994" s="30"/>
      <c r="K994" s="32"/>
      <c r="L994" s="30"/>
      <c r="M994" s="30"/>
      <c r="N994" s="48"/>
      <c r="O994" s="48"/>
      <c r="P994" s="48"/>
      <c r="Q994" s="48"/>
      <c r="R994" s="48"/>
      <c r="S994" s="4"/>
      <c r="T994" s="4"/>
    </row>
    <row r="995">
      <c r="A995" s="13">
        <v>992.0</v>
      </c>
      <c r="B995" s="28" t="s">
        <v>3642</v>
      </c>
      <c r="C995" s="29" t="s">
        <v>3</v>
      </c>
      <c r="D995" s="31" t="s">
        <v>3643</v>
      </c>
      <c r="E995" s="30" t="s">
        <v>1907</v>
      </c>
      <c r="F995" s="30"/>
      <c r="G995" s="30" t="s">
        <v>3644</v>
      </c>
      <c r="H995" s="30" t="s">
        <v>134</v>
      </c>
      <c r="I995" s="15" t="s">
        <v>135</v>
      </c>
      <c r="J995" s="30">
        <v>248001.0</v>
      </c>
      <c r="K995" s="32"/>
      <c r="L995" s="30"/>
      <c r="M995" s="30"/>
      <c r="N995" s="48"/>
      <c r="O995" s="48"/>
      <c r="P995" s="48"/>
      <c r="Q995" s="48"/>
      <c r="R995" s="48"/>
      <c r="S995" s="4"/>
      <c r="T995" s="4"/>
    </row>
    <row r="996" ht="45.0" customHeight="1">
      <c r="A996" s="13">
        <v>993.0</v>
      </c>
      <c r="B996" s="28" t="s">
        <v>3645</v>
      </c>
      <c r="C996" s="29" t="s">
        <v>3</v>
      </c>
      <c r="D996" s="31" t="s">
        <v>3646</v>
      </c>
      <c r="E996" s="30" t="s">
        <v>3647</v>
      </c>
      <c r="F996" s="30"/>
      <c r="G996" s="30" t="s">
        <v>3648</v>
      </c>
      <c r="H996" s="30" t="s">
        <v>56</v>
      </c>
      <c r="I996" s="15" t="s">
        <v>20</v>
      </c>
      <c r="J996" s="30">
        <v>202001.0</v>
      </c>
      <c r="K996" s="32">
        <v>9.837303041E9</v>
      </c>
      <c r="L996" s="30">
        <v>2400716.0</v>
      </c>
      <c r="M996" s="30"/>
      <c r="N996" s="48"/>
      <c r="O996" s="48"/>
      <c r="P996" s="48"/>
      <c r="Q996" s="48"/>
      <c r="R996" s="48"/>
      <c r="S996" s="4"/>
      <c r="T996" s="4"/>
    </row>
    <row r="997">
      <c r="A997" s="13">
        <v>994.0</v>
      </c>
      <c r="B997" s="28" t="s">
        <v>3649</v>
      </c>
      <c r="C997" s="29" t="s">
        <v>3</v>
      </c>
      <c r="D997" s="31" t="s">
        <v>3650</v>
      </c>
      <c r="E997" s="30" t="s">
        <v>3651</v>
      </c>
      <c r="F997" s="30"/>
      <c r="G997" s="30" t="s">
        <v>3652</v>
      </c>
      <c r="H997" s="30" t="s">
        <v>129</v>
      </c>
      <c r="I997" s="15" t="s">
        <v>20</v>
      </c>
      <c r="J997" s="30">
        <v>211003.0</v>
      </c>
      <c r="K997" s="32">
        <v>9.236944184E9</v>
      </c>
      <c r="L997" s="30"/>
      <c r="M997" s="30"/>
      <c r="N997" s="48"/>
      <c r="O997" s="48"/>
      <c r="P997" s="48"/>
      <c r="Q997" s="48"/>
      <c r="R997" s="48"/>
      <c r="S997" s="4"/>
      <c r="T997" s="4"/>
    </row>
    <row r="998" ht="30.0" customHeight="1">
      <c r="A998" s="13">
        <v>995.0</v>
      </c>
      <c r="B998" s="28" t="s">
        <v>3653</v>
      </c>
      <c r="C998" s="29" t="s">
        <v>3</v>
      </c>
      <c r="D998" s="31" t="s">
        <v>3654</v>
      </c>
      <c r="E998" s="30"/>
      <c r="F998" s="30"/>
      <c r="G998" s="30" t="s">
        <v>3655</v>
      </c>
      <c r="H998" s="30" t="s">
        <v>2963</v>
      </c>
      <c r="I998" s="15" t="s">
        <v>20</v>
      </c>
      <c r="J998" s="30"/>
      <c r="K998" s="32"/>
      <c r="L998" s="30"/>
      <c r="M998" s="30"/>
      <c r="N998" s="48"/>
      <c r="O998" s="48"/>
      <c r="P998" s="48"/>
      <c r="Q998" s="48"/>
      <c r="R998" s="48"/>
      <c r="S998" s="4"/>
      <c r="T998" s="4"/>
    </row>
    <row r="999" ht="30.0" customHeight="1">
      <c r="A999" s="13">
        <v>996.0</v>
      </c>
      <c r="B999" s="28" t="s">
        <v>3656</v>
      </c>
      <c r="C999" s="29" t="s">
        <v>3</v>
      </c>
      <c r="D999" s="31" t="s">
        <v>3646</v>
      </c>
      <c r="E999" s="30" t="s">
        <v>961</v>
      </c>
      <c r="F999" s="30"/>
      <c r="G999" s="30" t="s">
        <v>3657</v>
      </c>
      <c r="H999" s="30" t="s">
        <v>3658</v>
      </c>
      <c r="I999" s="15" t="s">
        <v>20</v>
      </c>
      <c r="J999" s="30"/>
      <c r="K999" s="32"/>
      <c r="L999" s="30"/>
      <c r="M999" s="30"/>
      <c r="N999" s="48"/>
      <c r="O999" s="48"/>
      <c r="P999" s="48"/>
      <c r="Q999" s="48"/>
      <c r="R999" s="48"/>
      <c r="S999" s="4"/>
      <c r="T999" s="4"/>
    </row>
    <row r="1000" ht="30.0" customHeight="1">
      <c r="A1000" s="13">
        <v>997.0</v>
      </c>
      <c r="B1000" s="28" t="s">
        <v>3659</v>
      </c>
      <c r="C1000" s="29" t="s">
        <v>3</v>
      </c>
      <c r="D1000" s="31" t="s">
        <v>3646</v>
      </c>
      <c r="E1000" s="30" t="s">
        <v>3660</v>
      </c>
      <c r="F1000" s="30"/>
      <c r="G1000" s="30" t="s">
        <v>3661</v>
      </c>
      <c r="H1000" s="30" t="s">
        <v>67</v>
      </c>
      <c r="I1000" s="15" t="s">
        <v>20</v>
      </c>
      <c r="J1000" s="30"/>
      <c r="K1000" s="32"/>
      <c r="L1000" s="30"/>
      <c r="M1000" s="30"/>
      <c r="N1000" s="48"/>
      <c r="O1000" s="48"/>
      <c r="P1000" s="48"/>
      <c r="Q1000" s="48"/>
      <c r="R1000" s="48"/>
      <c r="S1000" s="4"/>
      <c r="T1000" s="4"/>
    </row>
    <row r="1001">
      <c r="A1001" s="13">
        <v>998.0</v>
      </c>
      <c r="B1001" s="34" t="s">
        <v>3662</v>
      </c>
      <c r="C1001" s="35" t="s">
        <v>3</v>
      </c>
      <c r="D1001" s="36" t="s">
        <v>3638</v>
      </c>
      <c r="E1001" s="37" t="s">
        <v>3663</v>
      </c>
      <c r="F1001" s="37"/>
      <c r="G1001" s="37" t="s">
        <v>3664</v>
      </c>
      <c r="H1001" s="37" t="s">
        <v>45</v>
      </c>
      <c r="I1001" s="38" t="s">
        <v>20</v>
      </c>
      <c r="J1001" s="37"/>
      <c r="K1001" s="39"/>
      <c r="L1001" s="30"/>
      <c r="M1001" s="30"/>
      <c r="N1001" s="48"/>
      <c r="O1001" s="48"/>
      <c r="P1001" s="48"/>
      <c r="Q1001" s="48"/>
      <c r="R1001" s="48"/>
      <c r="S1001" s="4"/>
      <c r="T1001" s="4"/>
    </row>
    <row r="1002" ht="30.0" customHeight="1">
      <c r="A1002" s="13">
        <v>999.0</v>
      </c>
      <c r="B1002" s="28" t="s">
        <v>3665</v>
      </c>
      <c r="C1002" s="29" t="s">
        <v>3</v>
      </c>
      <c r="D1002" s="31" t="s">
        <v>3666</v>
      </c>
      <c r="E1002" s="30" t="s">
        <v>3667</v>
      </c>
      <c r="F1002" s="30"/>
      <c r="G1002" s="30" t="s">
        <v>3668</v>
      </c>
      <c r="H1002" s="30" t="s">
        <v>129</v>
      </c>
      <c r="I1002" s="15" t="s">
        <v>20</v>
      </c>
      <c r="J1002" s="30"/>
      <c r="K1002" s="32"/>
      <c r="L1002" s="30"/>
      <c r="M1002" s="30"/>
      <c r="N1002" s="48"/>
      <c r="O1002" s="48"/>
      <c r="P1002" s="48"/>
      <c r="Q1002" s="48"/>
      <c r="R1002" s="48"/>
      <c r="S1002" s="4"/>
      <c r="T1002" s="4"/>
    </row>
    <row r="1003" ht="60.0" customHeight="1">
      <c r="A1003" s="13">
        <v>1000.0</v>
      </c>
      <c r="B1003" s="28" t="s">
        <v>3669</v>
      </c>
      <c r="C1003" s="29" t="s">
        <v>3</v>
      </c>
      <c r="D1003" s="31" t="s">
        <v>3638</v>
      </c>
      <c r="E1003" s="30" t="s">
        <v>3070</v>
      </c>
      <c r="F1003" s="30"/>
      <c r="G1003" s="30" t="s">
        <v>3670</v>
      </c>
      <c r="H1003" s="30" t="s">
        <v>185</v>
      </c>
      <c r="I1003" s="15" t="s">
        <v>20</v>
      </c>
      <c r="J1003" s="30"/>
      <c r="K1003" s="32" t="s">
        <v>3671</v>
      </c>
      <c r="L1003" s="30"/>
      <c r="M1003" s="30"/>
      <c r="N1003" s="48"/>
      <c r="O1003" s="48"/>
      <c r="P1003" s="48"/>
      <c r="Q1003" s="48"/>
      <c r="R1003" s="48"/>
      <c r="S1003" s="4"/>
      <c r="T1003" s="4"/>
    </row>
    <row r="1004" ht="30.0" customHeight="1">
      <c r="A1004" s="13">
        <v>1001.0</v>
      </c>
      <c r="B1004" s="28" t="s">
        <v>3672</v>
      </c>
      <c r="C1004" s="29" t="s">
        <v>3</v>
      </c>
      <c r="D1004" s="31" t="s">
        <v>3638</v>
      </c>
      <c r="E1004" s="30" t="s">
        <v>3673</v>
      </c>
      <c r="F1004" s="30"/>
      <c r="G1004" s="30" t="s">
        <v>3674</v>
      </c>
      <c r="H1004" s="30" t="s">
        <v>631</v>
      </c>
      <c r="I1004" s="15" t="s">
        <v>20</v>
      </c>
      <c r="J1004" s="30">
        <v>201002.0</v>
      </c>
      <c r="K1004" s="32">
        <v>9.35002145E9</v>
      </c>
      <c r="L1004" s="30">
        <v>2752838.0</v>
      </c>
      <c r="M1004" s="30"/>
      <c r="N1004" s="48"/>
      <c r="O1004" s="48"/>
      <c r="P1004" s="48"/>
      <c r="Q1004" s="48"/>
      <c r="R1004" s="48"/>
      <c r="S1004" s="4"/>
      <c r="T1004" s="4"/>
    </row>
    <row r="1005" ht="30.0" customHeight="1">
      <c r="A1005" s="13">
        <v>1002.0</v>
      </c>
      <c r="B1005" s="28" t="s">
        <v>3675</v>
      </c>
      <c r="C1005" s="29" t="s">
        <v>3</v>
      </c>
      <c r="D1005" s="31" t="s">
        <v>3676</v>
      </c>
      <c r="E1005" s="30" t="s">
        <v>3677</v>
      </c>
      <c r="F1005" s="30"/>
      <c r="G1005" s="30" t="s">
        <v>3678</v>
      </c>
      <c r="H1005" s="30" t="s">
        <v>302</v>
      </c>
      <c r="I1005" s="15" t="s">
        <v>20</v>
      </c>
      <c r="J1005" s="30">
        <v>201002.0</v>
      </c>
      <c r="K1005" s="32"/>
      <c r="L1005" s="30">
        <v>2750567.0</v>
      </c>
      <c r="M1005" s="30"/>
      <c r="N1005" s="48"/>
      <c r="O1005" s="48"/>
      <c r="P1005" s="48"/>
      <c r="Q1005" s="48"/>
      <c r="R1005" s="48"/>
      <c r="S1005" s="4"/>
      <c r="T1005" s="4"/>
    </row>
    <row r="1006" ht="45.0" customHeight="1">
      <c r="A1006" s="13">
        <v>1003.0</v>
      </c>
      <c r="B1006" s="28" t="s">
        <v>3679</v>
      </c>
      <c r="C1006" s="29" t="s">
        <v>3</v>
      </c>
      <c r="D1006" s="31" t="s">
        <v>3680</v>
      </c>
      <c r="E1006" s="30" t="s">
        <v>3681</v>
      </c>
      <c r="F1006" s="30"/>
      <c r="G1006" s="30" t="s">
        <v>3682</v>
      </c>
      <c r="H1006" s="30" t="s">
        <v>676</v>
      </c>
      <c r="I1006" s="15" t="s">
        <v>20</v>
      </c>
      <c r="J1006" s="30"/>
      <c r="K1006" s="32">
        <v>9.897174084E9</v>
      </c>
      <c r="L1006" s="30"/>
      <c r="M1006" s="30"/>
      <c r="N1006" s="48"/>
      <c r="O1006" s="48"/>
      <c r="P1006" s="48"/>
      <c r="Q1006" s="48"/>
      <c r="R1006" s="48"/>
      <c r="S1006" s="4"/>
      <c r="T1006" s="4"/>
    </row>
    <row r="1007" ht="60.0" customHeight="1">
      <c r="A1007" s="13">
        <v>1004.0</v>
      </c>
      <c r="B1007" s="28" t="s">
        <v>3683</v>
      </c>
      <c r="C1007" s="29" t="s">
        <v>3</v>
      </c>
      <c r="D1007" s="31" t="s">
        <v>3638</v>
      </c>
      <c r="E1007" s="30" t="s">
        <v>3684</v>
      </c>
      <c r="F1007" s="30"/>
      <c r="G1007" s="30" t="s">
        <v>3685</v>
      </c>
      <c r="H1007" s="30" t="s">
        <v>2722</v>
      </c>
      <c r="I1007" s="15" t="s">
        <v>20</v>
      </c>
      <c r="J1007" s="30" t="s">
        <v>3686</v>
      </c>
      <c r="K1007" s="32">
        <v>9.415207422E9</v>
      </c>
      <c r="L1007" s="32" t="s">
        <v>3687</v>
      </c>
      <c r="M1007" s="30"/>
      <c r="N1007" s="48"/>
      <c r="O1007" s="48"/>
      <c r="P1007" s="48"/>
      <c r="Q1007" s="48"/>
      <c r="R1007" s="48"/>
      <c r="S1007" s="4"/>
      <c r="T1007" s="4"/>
    </row>
    <row r="1008" ht="45.0" customHeight="1">
      <c r="A1008" s="13">
        <v>1005.0</v>
      </c>
      <c r="B1008" s="28" t="s">
        <v>3688</v>
      </c>
      <c r="C1008" s="29" t="s">
        <v>3</v>
      </c>
      <c r="D1008" s="31" t="s">
        <v>1921</v>
      </c>
      <c r="E1008" s="30" t="s">
        <v>3689</v>
      </c>
      <c r="F1008" s="30"/>
      <c r="G1008" s="30" t="s">
        <v>3690</v>
      </c>
      <c r="H1008" s="30" t="s">
        <v>3045</v>
      </c>
      <c r="I1008" s="15" t="s">
        <v>20</v>
      </c>
      <c r="J1008" s="30"/>
      <c r="K1008" s="32">
        <v>9.412129027E9</v>
      </c>
      <c r="L1008" s="30"/>
      <c r="M1008" s="30"/>
      <c r="N1008" s="48"/>
      <c r="O1008" s="48"/>
      <c r="P1008" s="48"/>
      <c r="Q1008" s="48"/>
      <c r="R1008" s="48"/>
      <c r="S1008" s="4"/>
      <c r="T1008" s="4"/>
    </row>
    <row r="1009" ht="30.0" customHeight="1">
      <c r="A1009" s="13">
        <v>1006.0</v>
      </c>
      <c r="B1009" s="28" t="s">
        <v>3691</v>
      </c>
      <c r="C1009" s="29" t="s">
        <v>3</v>
      </c>
      <c r="D1009" s="31" t="s">
        <v>3692</v>
      </c>
      <c r="E1009" s="30" t="s">
        <v>287</v>
      </c>
      <c r="F1009" s="30"/>
      <c r="G1009" s="30" t="s">
        <v>3693</v>
      </c>
      <c r="H1009" s="30" t="s">
        <v>3694</v>
      </c>
      <c r="I1009" s="15" t="s">
        <v>231</v>
      </c>
      <c r="J1009" s="30"/>
      <c r="K1009" s="32"/>
      <c r="L1009" s="30"/>
      <c r="M1009" s="30"/>
      <c r="N1009" s="48"/>
      <c r="O1009" s="48"/>
      <c r="P1009" s="48"/>
      <c r="Q1009" s="48"/>
      <c r="R1009" s="48"/>
      <c r="S1009" s="4"/>
      <c r="T1009" s="4"/>
    </row>
    <row r="1010" ht="30.0" customHeight="1">
      <c r="A1010" s="13">
        <v>1007.0</v>
      </c>
      <c r="B1010" s="28" t="s">
        <v>3695</v>
      </c>
      <c r="C1010" s="29" t="s">
        <v>3</v>
      </c>
      <c r="D1010" s="31" t="s">
        <v>3692</v>
      </c>
      <c r="E1010" s="30" t="s">
        <v>3325</v>
      </c>
      <c r="F1010" s="30"/>
      <c r="G1010" s="30" t="s">
        <v>3696</v>
      </c>
      <c r="H1010" s="30" t="s">
        <v>34</v>
      </c>
      <c r="I1010" s="15" t="s">
        <v>20</v>
      </c>
      <c r="J1010" s="30"/>
      <c r="K1010" s="32">
        <v>9.83900884E9</v>
      </c>
      <c r="L1010" s="30"/>
      <c r="M1010" s="33" t="str">
        <f>HYPERLINK("mailto:drvimal_08mk@yahoo.co.in","drvimal_08mk@yahoo.co.in  ")</f>
        <v>drvimal_08mk@yahoo.co.in  </v>
      </c>
      <c r="N1010" s="48"/>
      <c r="O1010" s="48"/>
      <c r="P1010" s="48"/>
      <c r="Q1010" s="48"/>
      <c r="R1010" s="48"/>
      <c r="S1010" s="4"/>
      <c r="T1010" s="4"/>
    </row>
    <row r="1011" ht="30.0" customHeight="1">
      <c r="A1011" s="13">
        <v>1008.0</v>
      </c>
      <c r="B1011" s="34" t="s">
        <v>3697</v>
      </c>
      <c r="C1011" s="35" t="s">
        <v>3</v>
      </c>
      <c r="D1011" s="36" t="s">
        <v>3698</v>
      </c>
      <c r="E1011" s="37" t="s">
        <v>3699</v>
      </c>
      <c r="F1011" s="37"/>
      <c r="G1011" s="37" t="s">
        <v>3700</v>
      </c>
      <c r="H1011" s="37" t="s">
        <v>3701</v>
      </c>
      <c r="I1011" s="38" t="s">
        <v>20</v>
      </c>
      <c r="J1011" s="37"/>
      <c r="K1011" s="39">
        <v>9.415094782E9</v>
      </c>
      <c r="L1011" s="37" t="s">
        <v>3702</v>
      </c>
      <c r="M1011" s="41" t="str">
        <f>HYPERLINK("mailto:kuldeepkgmu@gmail.com","kuldeepkgmu@gmail.com ")</f>
        <v>kuldeepkgmu@gmail.com </v>
      </c>
      <c r="N1011" s="48"/>
      <c r="O1011" s="48"/>
      <c r="P1011" s="48"/>
      <c r="Q1011" s="48"/>
      <c r="R1011" s="48"/>
      <c r="S1011" s="4"/>
      <c r="T1011" s="4"/>
    </row>
    <row r="1012">
      <c r="A1012" s="13">
        <v>1009.0</v>
      </c>
      <c r="B1012" s="28" t="s">
        <v>3703</v>
      </c>
      <c r="C1012" s="29" t="s">
        <v>3</v>
      </c>
      <c r="D1012" s="31" t="s">
        <v>3704</v>
      </c>
      <c r="E1012" s="30" t="s">
        <v>328</v>
      </c>
      <c r="F1012" s="30"/>
      <c r="G1012" s="30" t="s">
        <v>3705</v>
      </c>
      <c r="H1012" s="30" t="s">
        <v>39</v>
      </c>
      <c r="I1012" s="15" t="s">
        <v>20</v>
      </c>
      <c r="J1012" s="30"/>
      <c r="K1012" s="32">
        <v>9.415538533E9</v>
      </c>
      <c r="L1012" s="30"/>
      <c r="M1012" s="30"/>
      <c r="N1012" s="48"/>
      <c r="O1012" s="48"/>
      <c r="P1012" s="48"/>
      <c r="Q1012" s="48"/>
      <c r="R1012" s="48"/>
      <c r="S1012" s="4"/>
      <c r="T1012" s="4"/>
    </row>
    <row r="1013" ht="30.0" customHeight="1">
      <c r="A1013" s="13">
        <v>1010.0</v>
      </c>
      <c r="B1013" s="28" t="s">
        <v>3706</v>
      </c>
      <c r="C1013" s="29" t="s">
        <v>3</v>
      </c>
      <c r="D1013" s="31" t="s">
        <v>3707</v>
      </c>
      <c r="E1013" s="30" t="s">
        <v>3708</v>
      </c>
      <c r="F1013" s="30"/>
      <c r="G1013" s="30" t="s">
        <v>3709</v>
      </c>
      <c r="H1013" s="30" t="s">
        <v>2136</v>
      </c>
      <c r="I1013" s="15" t="s">
        <v>491</v>
      </c>
      <c r="J1013" s="30" t="s">
        <v>3710</v>
      </c>
      <c r="K1013" s="32">
        <v>9.96722728E9</v>
      </c>
      <c r="L1013" s="30" t="s">
        <v>3711</v>
      </c>
      <c r="M1013" s="33" t="str">
        <f>HYPERLINK("mailto:jatinvazirani@rediffmail.com","jatinvazirani@rediffmail.com")</f>
        <v>jatinvazirani@rediffmail.com</v>
      </c>
      <c r="N1013" s="48"/>
      <c r="O1013" s="48"/>
      <c r="P1013" s="48"/>
      <c r="Q1013" s="48"/>
      <c r="R1013" s="48"/>
      <c r="S1013" s="4"/>
      <c r="T1013" s="4"/>
    </row>
    <row r="1014" ht="30.0" customHeight="1">
      <c r="A1014" s="13">
        <v>1011.0</v>
      </c>
      <c r="B1014" s="28" t="s">
        <v>3712</v>
      </c>
      <c r="C1014" s="29" t="s">
        <v>3</v>
      </c>
      <c r="D1014" s="31" t="s">
        <v>3713</v>
      </c>
      <c r="E1014" s="30" t="s">
        <v>2458</v>
      </c>
      <c r="F1014" s="30"/>
      <c r="G1014" s="30" t="s">
        <v>3714</v>
      </c>
      <c r="H1014" s="30" t="s">
        <v>1264</v>
      </c>
      <c r="I1014" s="15" t="s">
        <v>20</v>
      </c>
      <c r="J1014" s="30"/>
      <c r="K1014" s="32" t="s">
        <v>3715</v>
      </c>
      <c r="L1014" s="30"/>
      <c r="M1014" s="30"/>
      <c r="N1014" s="48"/>
      <c r="O1014" s="48"/>
      <c r="P1014" s="48"/>
      <c r="Q1014" s="48"/>
      <c r="R1014" s="48"/>
      <c r="S1014" s="4"/>
      <c r="T1014" s="4"/>
    </row>
    <row r="1015" ht="30.0" customHeight="1">
      <c r="A1015" s="13">
        <v>1012.0</v>
      </c>
      <c r="B1015" s="28" t="s">
        <v>3716</v>
      </c>
      <c r="C1015" s="29" t="s">
        <v>3</v>
      </c>
      <c r="D1015" s="31" t="s">
        <v>3713</v>
      </c>
      <c r="E1015" s="30" t="s">
        <v>3717</v>
      </c>
      <c r="F1015" s="30"/>
      <c r="G1015" s="30" t="s">
        <v>3718</v>
      </c>
      <c r="H1015" s="30" t="s">
        <v>1264</v>
      </c>
      <c r="I1015" s="15" t="s">
        <v>20</v>
      </c>
      <c r="J1015" s="30"/>
      <c r="K1015" s="32">
        <v>9.956372359E9</v>
      </c>
      <c r="L1015" s="30"/>
      <c r="M1015" s="30"/>
      <c r="N1015" s="48"/>
      <c r="O1015" s="48"/>
      <c r="P1015" s="48"/>
      <c r="Q1015" s="48"/>
      <c r="R1015" s="48"/>
      <c r="S1015" s="4"/>
      <c r="T1015" s="4"/>
    </row>
    <row r="1016" ht="30.0" customHeight="1">
      <c r="A1016" s="13">
        <v>1013.0</v>
      </c>
      <c r="B1016" s="34" t="s">
        <v>3719</v>
      </c>
      <c r="C1016" s="35" t="s">
        <v>3</v>
      </c>
      <c r="D1016" s="36" t="s">
        <v>3720</v>
      </c>
      <c r="E1016" s="37" t="s">
        <v>3721</v>
      </c>
      <c r="F1016" s="37"/>
      <c r="G1016" s="37" t="s">
        <v>3722</v>
      </c>
      <c r="H1016" s="37" t="s">
        <v>201</v>
      </c>
      <c r="I1016" s="38" t="s">
        <v>20</v>
      </c>
      <c r="J1016" s="37"/>
      <c r="K1016" s="39">
        <v>9.208319396E9</v>
      </c>
      <c r="L1016" s="37"/>
      <c r="M1016" s="37"/>
      <c r="N1016" s="48"/>
      <c r="O1016" s="48"/>
      <c r="P1016" s="48"/>
      <c r="Q1016" s="48"/>
      <c r="R1016" s="48"/>
      <c r="S1016" s="4"/>
      <c r="T1016" s="4"/>
    </row>
    <row r="1017" ht="45.0" customHeight="1">
      <c r="A1017" s="13">
        <v>1014.0</v>
      </c>
      <c r="B1017" s="28" t="s">
        <v>3723</v>
      </c>
      <c r="C1017" s="29" t="s">
        <v>3</v>
      </c>
      <c r="D1017" s="31" t="s">
        <v>3724</v>
      </c>
      <c r="E1017" s="30"/>
      <c r="F1017" s="30"/>
      <c r="G1017" s="30" t="s">
        <v>3725</v>
      </c>
      <c r="H1017" s="30" t="s">
        <v>3726</v>
      </c>
      <c r="I1017" s="15" t="s">
        <v>20</v>
      </c>
      <c r="J1017" s="30"/>
      <c r="K1017" s="32">
        <v>9.76180471E9</v>
      </c>
      <c r="L1017" s="30"/>
      <c r="M1017" s="30"/>
      <c r="N1017" s="48"/>
      <c r="O1017" s="48"/>
      <c r="P1017" s="48"/>
      <c r="Q1017" s="48"/>
      <c r="R1017" s="48"/>
      <c r="S1017" s="4"/>
      <c r="T1017" s="4"/>
    </row>
    <row r="1018">
      <c r="A1018" s="13">
        <v>1015.0</v>
      </c>
      <c r="B1018" s="28" t="s">
        <v>3727</v>
      </c>
      <c r="C1018" s="29" t="s">
        <v>3</v>
      </c>
      <c r="D1018" s="31" t="s">
        <v>3713</v>
      </c>
      <c r="E1018" s="30" t="s">
        <v>2152</v>
      </c>
      <c r="F1018" s="30"/>
      <c r="G1018" s="30" t="s">
        <v>3728</v>
      </c>
      <c r="H1018" s="30" t="s">
        <v>34</v>
      </c>
      <c r="I1018" s="15" t="s">
        <v>20</v>
      </c>
      <c r="J1018" s="30"/>
      <c r="K1018" s="32">
        <v>8.126631352E9</v>
      </c>
      <c r="L1018" s="30"/>
      <c r="M1018" s="30"/>
      <c r="N1018" s="48"/>
      <c r="O1018" s="48"/>
      <c r="P1018" s="48"/>
      <c r="Q1018" s="48"/>
      <c r="R1018" s="48"/>
      <c r="S1018" s="4"/>
      <c r="T1018" s="4"/>
    </row>
    <row r="1019" ht="30.0" customHeight="1">
      <c r="A1019" s="13">
        <v>1016.0</v>
      </c>
      <c r="B1019" s="28" t="s">
        <v>3729</v>
      </c>
      <c r="C1019" s="29" t="s">
        <v>3</v>
      </c>
      <c r="D1019" s="31" t="s">
        <v>3713</v>
      </c>
      <c r="E1019" s="30" t="s">
        <v>3730</v>
      </c>
      <c r="F1019" s="30"/>
      <c r="G1019" s="30" t="s">
        <v>3731</v>
      </c>
      <c r="H1019" s="30" t="s">
        <v>34</v>
      </c>
      <c r="I1019" s="15" t="s">
        <v>20</v>
      </c>
      <c r="J1019" s="30"/>
      <c r="K1019" s="32">
        <v>9.208631286E9</v>
      </c>
      <c r="L1019" s="30"/>
      <c r="M1019" s="33" t="str">
        <f>HYPERLINK("mailto:pverma.dr@gmail.com","pverma.dr@gmail.com")</f>
        <v>pverma.dr@gmail.com</v>
      </c>
      <c r="N1019" s="48"/>
      <c r="O1019" s="48"/>
      <c r="P1019" s="48"/>
      <c r="Q1019" s="48"/>
      <c r="R1019" s="48"/>
      <c r="S1019" s="4"/>
      <c r="T1019" s="4"/>
    </row>
    <row r="1020" ht="30.0" customHeight="1">
      <c r="A1020" s="13">
        <v>1017.0</v>
      </c>
      <c r="B1020" s="28" t="s">
        <v>3732</v>
      </c>
      <c r="C1020" s="29" t="s">
        <v>3</v>
      </c>
      <c r="D1020" s="31" t="s">
        <v>3713</v>
      </c>
      <c r="E1020" s="30" t="s">
        <v>3733</v>
      </c>
      <c r="F1020" s="30"/>
      <c r="G1020" s="30" t="s">
        <v>3734</v>
      </c>
      <c r="H1020" s="30" t="s">
        <v>29</v>
      </c>
      <c r="I1020" s="15" t="s">
        <v>20</v>
      </c>
      <c r="J1020" s="30">
        <v>282010.0</v>
      </c>
      <c r="K1020" s="32" t="s">
        <v>3735</v>
      </c>
      <c r="L1020" s="30"/>
      <c r="M1020" s="33" t="str">
        <f>HYPERLINK("mailto:drpinkyverma21@gmail.com","drpinkyverma21@gmail.com")</f>
        <v>drpinkyverma21@gmail.com</v>
      </c>
      <c r="N1020" s="48"/>
      <c r="O1020" s="48"/>
      <c r="P1020" s="48"/>
      <c r="Q1020" s="48"/>
      <c r="R1020" s="48"/>
      <c r="S1020" s="4"/>
      <c r="T1020" s="4"/>
    </row>
    <row r="1021">
      <c r="A1021" s="13">
        <v>1018.0</v>
      </c>
      <c r="B1021" s="34" t="s">
        <v>3736</v>
      </c>
      <c r="C1021" s="35" t="s">
        <v>3</v>
      </c>
      <c r="D1021" s="36" t="s">
        <v>3737</v>
      </c>
      <c r="E1021" s="37" t="s">
        <v>1016</v>
      </c>
      <c r="F1021" s="37"/>
      <c r="G1021" s="37" t="s">
        <v>3738</v>
      </c>
      <c r="H1021" s="37" t="s">
        <v>3739</v>
      </c>
      <c r="I1021" s="38" t="s">
        <v>20</v>
      </c>
      <c r="J1021" s="37"/>
      <c r="K1021" s="39"/>
      <c r="L1021" s="37"/>
      <c r="M1021" s="37"/>
      <c r="N1021" s="49"/>
      <c r="O1021" s="49"/>
      <c r="P1021" s="49"/>
      <c r="Q1021" s="48"/>
      <c r="R1021" s="48"/>
      <c r="S1021" s="4"/>
      <c r="T1021" s="4"/>
    </row>
    <row r="1022">
      <c r="A1022" s="13">
        <v>1019.0</v>
      </c>
      <c r="B1022" s="28" t="s">
        <v>3740</v>
      </c>
      <c r="C1022" s="29" t="s">
        <v>3</v>
      </c>
      <c r="D1022" s="31" t="s">
        <v>3741</v>
      </c>
      <c r="E1022" s="30" t="s">
        <v>1937</v>
      </c>
      <c r="F1022" s="30"/>
      <c r="G1022" s="30" t="s">
        <v>3742</v>
      </c>
      <c r="H1022" s="30" t="s">
        <v>56</v>
      </c>
      <c r="I1022" s="15" t="s">
        <v>20</v>
      </c>
      <c r="J1022" s="30">
        <v>202001.0</v>
      </c>
      <c r="K1022" s="32">
        <v>8.755461186E9</v>
      </c>
      <c r="L1022" s="30"/>
      <c r="M1022" s="33" t="str">
        <f>HYPERLINK("mailto:waris_eye@yahoo.co.in","waris_eye@yahoo.co.in")</f>
        <v>waris_eye@yahoo.co.in</v>
      </c>
      <c r="N1022" s="48"/>
      <c r="O1022" s="48"/>
      <c r="P1022" s="48"/>
      <c r="Q1022" s="48"/>
      <c r="R1022" s="48"/>
      <c r="S1022" s="4"/>
      <c r="T1022" s="4"/>
    </row>
    <row r="1023" ht="45.0" customHeight="1">
      <c r="A1023" s="13">
        <v>1020.0</v>
      </c>
      <c r="B1023" s="28" t="s">
        <v>3743</v>
      </c>
      <c r="C1023" s="29" t="s">
        <v>3</v>
      </c>
      <c r="D1023" s="31" t="s">
        <v>3744</v>
      </c>
      <c r="E1023" s="30" t="s">
        <v>3745</v>
      </c>
      <c r="F1023" s="30"/>
      <c r="G1023" s="30" t="s">
        <v>3746</v>
      </c>
      <c r="H1023" s="30" t="s">
        <v>45</v>
      </c>
      <c r="I1023" s="15" t="s">
        <v>20</v>
      </c>
      <c r="J1023" s="30"/>
      <c r="K1023" s="32">
        <v>9.415021394E9</v>
      </c>
      <c r="L1023" s="30"/>
      <c r="M1023" s="30"/>
      <c r="N1023" s="48"/>
      <c r="O1023" s="48"/>
      <c r="P1023" s="48"/>
      <c r="Q1023" s="48"/>
      <c r="R1023" s="48"/>
      <c r="S1023" s="4"/>
      <c r="T1023" s="4"/>
    </row>
    <row r="1024" ht="30.0" customHeight="1">
      <c r="A1024" s="13">
        <v>1021.0</v>
      </c>
      <c r="B1024" s="28" t="s">
        <v>3747</v>
      </c>
      <c r="C1024" s="29" t="s">
        <v>3</v>
      </c>
      <c r="D1024" s="31" t="s">
        <v>3737</v>
      </c>
      <c r="E1024" s="30" t="s">
        <v>1016</v>
      </c>
      <c r="F1024" s="30"/>
      <c r="G1024" s="30" t="s">
        <v>3748</v>
      </c>
      <c r="H1024" s="30" t="s">
        <v>3749</v>
      </c>
      <c r="I1024" s="15" t="s">
        <v>135</v>
      </c>
      <c r="J1024" s="30">
        <v>244713.0</v>
      </c>
      <c r="K1024" s="32"/>
      <c r="L1024" s="30"/>
      <c r="M1024" s="30"/>
      <c r="N1024" s="48"/>
      <c r="O1024" s="48"/>
      <c r="P1024" s="48"/>
      <c r="Q1024" s="48"/>
      <c r="R1024" s="48"/>
      <c r="S1024" s="4"/>
      <c r="T1024" s="4"/>
    </row>
    <row r="1025">
      <c r="A1025" s="13">
        <v>1022.0</v>
      </c>
      <c r="B1025" s="28" t="s">
        <v>3750</v>
      </c>
      <c r="C1025" s="29" t="s">
        <v>3</v>
      </c>
      <c r="D1025" s="31" t="s">
        <v>3751</v>
      </c>
      <c r="E1025" s="30" t="s">
        <v>752</v>
      </c>
      <c r="F1025" s="30"/>
      <c r="G1025" s="30" t="s">
        <v>3752</v>
      </c>
      <c r="H1025" s="30" t="s">
        <v>1283</v>
      </c>
      <c r="I1025" s="15" t="s">
        <v>20</v>
      </c>
      <c r="J1025" s="30"/>
      <c r="K1025" s="32">
        <v>9.8396381E9</v>
      </c>
      <c r="L1025" s="30" t="s">
        <v>3753</v>
      </c>
      <c r="M1025" s="30"/>
      <c r="N1025" s="48"/>
      <c r="O1025" s="48"/>
      <c r="P1025" s="48"/>
      <c r="Q1025" s="48"/>
      <c r="R1025" s="48"/>
      <c r="S1025" s="4"/>
      <c r="T1025" s="4"/>
    </row>
    <row r="1026" ht="30.0" customHeight="1">
      <c r="A1026" s="13">
        <v>1023.0</v>
      </c>
      <c r="B1026" s="28" t="s">
        <v>3754</v>
      </c>
      <c r="C1026" s="29" t="s">
        <v>3</v>
      </c>
      <c r="D1026" s="31" t="s">
        <v>3755</v>
      </c>
      <c r="E1026" s="30" t="s">
        <v>831</v>
      </c>
      <c r="F1026" s="30"/>
      <c r="G1026" s="30" t="s">
        <v>3756</v>
      </c>
      <c r="H1026" s="30" t="s">
        <v>76</v>
      </c>
      <c r="I1026" s="15" t="s">
        <v>20</v>
      </c>
      <c r="J1026" s="30"/>
      <c r="K1026" s="32">
        <v>9.415509425E9</v>
      </c>
      <c r="L1026" s="30"/>
      <c r="M1026" s="30"/>
      <c r="N1026" s="48"/>
      <c r="O1026" s="48"/>
      <c r="P1026" s="48"/>
      <c r="Q1026" s="48"/>
      <c r="R1026" s="48"/>
      <c r="S1026" s="4"/>
      <c r="T1026" s="4"/>
    </row>
    <row r="1027">
      <c r="A1027" s="13">
        <v>1024.0</v>
      </c>
      <c r="B1027" s="28" t="s">
        <v>3757</v>
      </c>
      <c r="C1027" s="29" t="s">
        <v>3</v>
      </c>
      <c r="D1027" s="31" t="s">
        <v>3751</v>
      </c>
      <c r="E1027" s="30" t="s">
        <v>3758</v>
      </c>
      <c r="F1027" s="30"/>
      <c r="G1027" s="30" t="s">
        <v>3759</v>
      </c>
      <c r="H1027" s="30" t="s">
        <v>24</v>
      </c>
      <c r="I1027" s="15" t="s">
        <v>20</v>
      </c>
      <c r="J1027" s="30">
        <v>273012.0</v>
      </c>
      <c r="K1027" s="32">
        <v>9.451958216E9</v>
      </c>
      <c r="L1027" s="30"/>
      <c r="M1027" s="30"/>
      <c r="N1027" s="48"/>
      <c r="O1027" s="48"/>
      <c r="P1027" s="48"/>
      <c r="Q1027" s="48"/>
      <c r="R1027" s="48"/>
      <c r="S1027" s="4"/>
      <c r="T1027" s="4"/>
    </row>
    <row r="1028" ht="33.75" customHeight="1">
      <c r="A1028" s="13">
        <v>1025.0</v>
      </c>
      <c r="B1028" s="28" t="s">
        <v>3760</v>
      </c>
      <c r="C1028" s="29" t="s">
        <v>3</v>
      </c>
      <c r="D1028" s="31" t="s">
        <v>3761</v>
      </c>
      <c r="E1028" s="30" t="s">
        <v>3762</v>
      </c>
      <c r="F1028" s="30"/>
      <c r="G1028" s="30" t="s">
        <v>3763</v>
      </c>
      <c r="H1028" s="30" t="s">
        <v>3764</v>
      </c>
      <c r="I1028" s="15" t="s">
        <v>20</v>
      </c>
      <c r="J1028" s="30"/>
      <c r="K1028" s="32">
        <v>9.415618648E9</v>
      </c>
      <c r="L1028" s="30"/>
      <c r="M1028" s="30"/>
      <c r="N1028" s="48"/>
      <c r="O1028" s="48"/>
      <c r="P1028" s="48"/>
      <c r="Q1028" s="48"/>
      <c r="R1028" s="48"/>
      <c r="S1028" s="4"/>
      <c r="T1028" s="4"/>
    </row>
    <row r="1029" ht="30.0" customHeight="1">
      <c r="A1029" s="13">
        <v>1026.0</v>
      </c>
      <c r="B1029" s="44" t="s">
        <v>3765</v>
      </c>
      <c r="C1029" s="45" t="s">
        <v>3</v>
      </c>
      <c r="D1029" s="46" t="s">
        <v>3755</v>
      </c>
      <c r="E1029" s="42" t="s">
        <v>3766</v>
      </c>
      <c r="F1029" s="42"/>
      <c r="G1029" s="42" t="s">
        <v>3767</v>
      </c>
      <c r="H1029" s="42" t="s">
        <v>140</v>
      </c>
      <c r="I1029" s="47" t="s">
        <v>20</v>
      </c>
      <c r="J1029" s="42" t="s">
        <v>3768</v>
      </c>
      <c r="K1029" s="43" t="s">
        <v>3769</v>
      </c>
      <c r="L1029" s="37"/>
      <c r="M1029" s="41" t="str">
        <f>HYPERLINK("mailto:drshrawanyadav@gmail.com","drshrawanyadav@gmail.com ")</f>
        <v>drshrawanyadav@gmail.com </v>
      </c>
      <c r="N1029" s="48"/>
      <c r="O1029" s="48"/>
      <c r="P1029" s="48"/>
      <c r="Q1029" s="48"/>
      <c r="R1029" s="48"/>
      <c r="S1029" s="4"/>
      <c r="T1029" s="4"/>
    </row>
    <row r="1030" ht="30.0" customHeight="1">
      <c r="A1030" s="13">
        <v>1027.0</v>
      </c>
      <c r="B1030" s="34" t="s">
        <v>3770</v>
      </c>
      <c r="C1030" s="35" t="s">
        <v>3</v>
      </c>
      <c r="D1030" s="36" t="s">
        <v>3761</v>
      </c>
      <c r="E1030" s="37" t="s">
        <v>3771</v>
      </c>
      <c r="F1030" s="37"/>
      <c r="G1030" s="37" t="s">
        <v>3772</v>
      </c>
      <c r="H1030" s="37" t="s">
        <v>201</v>
      </c>
      <c r="I1030" s="38" t="s">
        <v>20</v>
      </c>
      <c r="J1030" s="37" t="s">
        <v>3773</v>
      </c>
      <c r="K1030" s="39">
        <v>9.358704523E9</v>
      </c>
      <c r="L1030" s="37"/>
      <c r="M1030" s="41" t="str">
        <f>HYPERLINK("mailto:anishan93@yahoo.com","anishan93@yahoo.com
")</f>
        <v>anishan93@yahoo.com
</v>
      </c>
      <c r="N1030" s="48"/>
      <c r="O1030" s="48"/>
      <c r="P1030" s="48"/>
      <c r="Q1030" s="48"/>
      <c r="R1030" s="48"/>
      <c r="S1030" s="4"/>
      <c r="T1030" s="4"/>
    </row>
    <row r="1031" ht="30.0" customHeight="1">
      <c r="A1031" s="13">
        <v>1028.0</v>
      </c>
      <c r="B1031" s="28" t="s">
        <v>3774</v>
      </c>
      <c r="C1031" s="29" t="s">
        <v>3</v>
      </c>
      <c r="D1031" s="31" t="s">
        <v>3775</v>
      </c>
      <c r="E1031" s="30" t="s">
        <v>3776</v>
      </c>
      <c r="F1031" s="30"/>
      <c r="G1031" s="30" t="s">
        <v>3777</v>
      </c>
      <c r="H1031" s="30" t="s">
        <v>56</v>
      </c>
      <c r="I1031" s="15" t="s">
        <v>20</v>
      </c>
      <c r="J1031" s="30"/>
      <c r="K1031" s="32"/>
      <c r="L1031" s="30"/>
      <c r="M1031" s="30"/>
      <c r="N1031" s="48"/>
      <c r="O1031" s="48"/>
      <c r="P1031" s="48"/>
      <c r="Q1031" s="48"/>
      <c r="R1031" s="48"/>
      <c r="S1031" s="4"/>
      <c r="T1031" s="4"/>
    </row>
    <row r="1032">
      <c r="A1032" s="13">
        <v>1029.0</v>
      </c>
      <c r="B1032" s="28" t="s">
        <v>3778</v>
      </c>
      <c r="C1032" s="29" t="s">
        <v>3</v>
      </c>
      <c r="D1032" s="31" t="s">
        <v>3775</v>
      </c>
      <c r="E1032" s="30" t="s">
        <v>1389</v>
      </c>
      <c r="F1032" s="30"/>
      <c r="G1032" s="30" t="s">
        <v>3779</v>
      </c>
      <c r="H1032" s="30" t="s">
        <v>56</v>
      </c>
      <c r="I1032" s="15" t="s">
        <v>20</v>
      </c>
      <c r="J1032" s="30">
        <v>202001.0</v>
      </c>
      <c r="K1032" s="32">
        <v>9.837736145E9</v>
      </c>
      <c r="L1032" s="30"/>
      <c r="M1032" s="30"/>
      <c r="N1032" s="48"/>
      <c r="O1032" s="48"/>
      <c r="P1032" s="48"/>
      <c r="Q1032" s="48"/>
      <c r="R1032" s="48"/>
      <c r="S1032" s="4"/>
      <c r="T1032" s="4"/>
    </row>
    <row r="1033" ht="30.0" customHeight="1">
      <c r="A1033" s="13">
        <v>1030.0</v>
      </c>
      <c r="B1033" s="28" t="s">
        <v>3780</v>
      </c>
      <c r="C1033" s="29" t="s">
        <v>3</v>
      </c>
      <c r="D1033" s="31" t="s">
        <v>3775</v>
      </c>
      <c r="E1033" s="30" t="s">
        <v>3781</v>
      </c>
      <c r="F1033" s="30"/>
      <c r="G1033" s="30" t="s">
        <v>3782</v>
      </c>
      <c r="H1033" s="30" t="s">
        <v>34</v>
      </c>
      <c r="I1033" s="15" t="s">
        <v>20</v>
      </c>
      <c r="J1033" s="30" t="s">
        <v>2909</v>
      </c>
      <c r="K1033" s="32">
        <v>9.839015799E9</v>
      </c>
      <c r="L1033" s="30"/>
      <c r="M1033" s="30"/>
      <c r="N1033" s="48"/>
      <c r="O1033" s="48"/>
      <c r="P1033" s="48"/>
      <c r="Q1033" s="48"/>
      <c r="R1033" s="48"/>
      <c r="S1033" s="4"/>
      <c r="T1033" s="4"/>
    </row>
    <row r="1034" ht="30.0" customHeight="1">
      <c r="A1034" s="13">
        <v>1031.0</v>
      </c>
      <c r="B1034" s="28" t="s">
        <v>3783</v>
      </c>
      <c r="C1034" s="29" t="s">
        <v>3</v>
      </c>
      <c r="D1034" s="31" t="s">
        <v>3784</v>
      </c>
      <c r="E1034" s="30" t="s">
        <v>3785</v>
      </c>
      <c r="F1034" s="30"/>
      <c r="G1034" s="30" t="s">
        <v>3786</v>
      </c>
      <c r="H1034" s="30" t="s">
        <v>34</v>
      </c>
      <c r="I1034" s="15" t="s">
        <v>20</v>
      </c>
      <c r="J1034" s="30"/>
      <c r="K1034" s="32">
        <v>9.839066245E9</v>
      </c>
      <c r="L1034" s="30"/>
      <c r="M1034" s="30"/>
      <c r="N1034" s="48"/>
      <c r="O1034" s="48"/>
      <c r="P1034" s="48"/>
      <c r="Q1034" s="48"/>
      <c r="R1034" s="48"/>
      <c r="S1034" s="4"/>
      <c r="T1034" s="4"/>
    </row>
    <row r="1035">
      <c r="A1035" s="13">
        <v>1032.0</v>
      </c>
      <c r="B1035" s="28" t="s">
        <v>3787</v>
      </c>
      <c r="C1035" s="29" t="s">
        <v>3</v>
      </c>
      <c r="D1035" s="31" t="s">
        <v>3788</v>
      </c>
      <c r="E1035" s="30" t="s">
        <v>3789</v>
      </c>
      <c r="F1035" s="30"/>
      <c r="G1035" s="30" t="s">
        <v>3790</v>
      </c>
      <c r="H1035" s="30" t="s">
        <v>100</v>
      </c>
      <c r="I1035" s="15" t="s">
        <v>20</v>
      </c>
      <c r="J1035" s="30">
        <v>202001.0</v>
      </c>
      <c r="K1035" s="32"/>
      <c r="L1035" s="30"/>
      <c r="M1035" s="30"/>
      <c r="N1035" s="48"/>
      <c r="O1035" s="48"/>
      <c r="P1035" s="48"/>
      <c r="Q1035" s="48"/>
      <c r="R1035" s="48"/>
      <c r="S1035" s="4"/>
      <c r="T1035" s="4"/>
    </row>
    <row r="1036" ht="30.0" customHeight="1">
      <c r="A1036" s="13">
        <v>1033.0</v>
      </c>
      <c r="B1036" s="28" t="s">
        <v>3791</v>
      </c>
      <c r="C1036" s="29" t="s">
        <v>3</v>
      </c>
      <c r="D1036" s="31" t="s">
        <v>3792</v>
      </c>
      <c r="E1036" s="30" t="s">
        <v>3793</v>
      </c>
      <c r="F1036" s="30"/>
      <c r="G1036" s="30" t="s">
        <v>3794</v>
      </c>
      <c r="H1036" s="30" t="s">
        <v>3795</v>
      </c>
      <c r="I1036" s="15" t="s">
        <v>20</v>
      </c>
      <c r="J1036" s="30">
        <v>202002.0</v>
      </c>
      <c r="K1036" s="32">
        <v>9.411413817E9</v>
      </c>
      <c r="L1036" s="30"/>
      <c r="M1036" s="30"/>
      <c r="N1036" s="48"/>
      <c r="O1036" s="48"/>
      <c r="P1036" s="48"/>
      <c r="Q1036" s="48"/>
      <c r="R1036" s="48"/>
      <c r="S1036" s="4"/>
      <c r="T1036" s="4"/>
    </row>
    <row r="1037" ht="30.0" customHeight="1">
      <c r="A1037" s="13">
        <v>1034.0</v>
      </c>
      <c r="B1037" s="28" t="s">
        <v>3796</v>
      </c>
      <c r="C1037" s="29" t="s">
        <v>3</v>
      </c>
      <c r="D1037" s="31" t="s">
        <v>3797</v>
      </c>
      <c r="E1037" s="30" t="s">
        <v>2911</v>
      </c>
      <c r="F1037" s="30"/>
      <c r="G1037" s="30" t="s">
        <v>3798</v>
      </c>
      <c r="H1037" s="30" t="s">
        <v>100</v>
      </c>
      <c r="I1037" s="15" t="s">
        <v>20</v>
      </c>
      <c r="J1037" s="30"/>
      <c r="K1037" s="32">
        <v>9.897075134E9</v>
      </c>
      <c r="L1037" s="30"/>
      <c r="M1037" s="30"/>
      <c r="N1037" s="48"/>
      <c r="O1037" s="48"/>
      <c r="P1037" s="48"/>
      <c r="Q1037" s="48"/>
      <c r="R1037" s="48"/>
      <c r="S1037" s="4"/>
      <c r="T1037" s="4"/>
    </row>
    <row r="1038" ht="17.25" customHeight="1">
      <c r="A1038" s="28"/>
      <c r="B1038" s="28"/>
      <c r="C1038" s="29"/>
      <c r="D1038" s="31"/>
      <c r="E1038" s="30"/>
      <c r="F1038" s="30"/>
      <c r="G1038" s="30"/>
      <c r="H1038" s="30"/>
      <c r="I1038" s="15"/>
      <c r="J1038" s="30"/>
      <c r="K1038" s="32"/>
      <c r="L1038" s="30"/>
      <c r="M1038" s="30"/>
      <c r="N1038" s="4"/>
      <c r="O1038" s="4"/>
      <c r="P1038" s="4"/>
      <c r="Q1038" s="4"/>
      <c r="R1038" s="4"/>
      <c r="S1038" s="4"/>
      <c r="T1038" s="4"/>
    </row>
    <row r="1039">
      <c r="A1039" s="28"/>
      <c r="B1039" s="28"/>
      <c r="C1039" s="29"/>
      <c r="D1039" s="31"/>
      <c r="E1039" s="30"/>
      <c r="F1039" s="30"/>
      <c r="G1039" s="30"/>
      <c r="H1039" s="30"/>
      <c r="I1039" s="15"/>
      <c r="J1039" s="30"/>
      <c r="K1039" s="32"/>
      <c r="L1039" s="30"/>
      <c r="M1039" s="30"/>
      <c r="N1039" s="4"/>
      <c r="O1039" s="4"/>
      <c r="P1039" s="4"/>
      <c r="Q1039" s="4"/>
      <c r="R1039" s="4"/>
      <c r="S1039" s="4"/>
      <c r="T1039" s="4"/>
    </row>
    <row r="1040">
      <c r="A1040" s="28"/>
      <c r="B1040" s="28"/>
      <c r="C1040" s="29"/>
      <c r="D1040" s="31"/>
      <c r="E1040" s="30"/>
      <c r="F1040" s="30"/>
      <c r="G1040" s="30"/>
      <c r="H1040" s="30"/>
      <c r="I1040" s="15"/>
      <c r="J1040" s="30"/>
      <c r="K1040" s="32"/>
      <c r="L1040" s="30"/>
      <c r="M1040" s="30"/>
      <c r="N1040" s="4"/>
      <c r="O1040" s="4"/>
      <c r="P1040" s="4"/>
      <c r="Q1040" s="4"/>
      <c r="R1040" s="4"/>
      <c r="S1040" s="4"/>
      <c r="T1040" s="4"/>
    </row>
    <row r="1041" ht="30.0" customHeight="1">
      <c r="A1041" s="28"/>
      <c r="B1041" s="28"/>
      <c r="C1041" s="29"/>
      <c r="D1041" s="31"/>
      <c r="E1041" s="30"/>
      <c r="F1041" s="30"/>
      <c r="G1041" s="30"/>
      <c r="H1041" s="30"/>
      <c r="I1041" s="15"/>
      <c r="J1041" s="30"/>
      <c r="K1041" s="32"/>
      <c r="L1041" s="30"/>
      <c r="M1041" s="30"/>
      <c r="N1041" s="4"/>
      <c r="O1041" s="4"/>
      <c r="P1041" s="4"/>
      <c r="Q1041" s="4"/>
      <c r="R1041" s="4"/>
      <c r="S1041" s="4"/>
      <c r="T1041" s="4"/>
    </row>
    <row r="1042">
      <c r="A1042" s="28"/>
      <c r="B1042" s="28"/>
      <c r="C1042" s="29"/>
      <c r="D1042" s="31"/>
      <c r="E1042" s="30"/>
      <c r="F1042" s="30"/>
      <c r="G1042" s="30"/>
      <c r="H1042" s="30"/>
      <c r="I1042" s="15"/>
      <c r="J1042" s="30"/>
      <c r="K1042" s="32"/>
      <c r="L1042" s="30"/>
      <c r="M1042" s="30"/>
      <c r="N1042" s="4"/>
      <c r="O1042" s="4"/>
      <c r="P1042" s="4"/>
      <c r="Q1042" s="4"/>
      <c r="R1042" s="4"/>
      <c r="S1042" s="4"/>
      <c r="T1042" s="4"/>
    </row>
    <row r="1043">
      <c r="A1043" s="28"/>
      <c r="B1043" s="28"/>
      <c r="C1043" s="29"/>
      <c r="D1043" s="31"/>
      <c r="E1043" s="30"/>
      <c r="F1043" s="30"/>
      <c r="G1043" s="30"/>
      <c r="H1043" s="30"/>
      <c r="I1043" s="15"/>
      <c r="J1043" s="30"/>
      <c r="K1043" s="32"/>
      <c r="L1043" s="30"/>
      <c r="M1043" s="30"/>
      <c r="N1043" s="4"/>
      <c r="O1043" s="4"/>
      <c r="P1043" s="4"/>
      <c r="Q1043" s="4"/>
      <c r="R1043" s="4"/>
      <c r="S1043" s="4"/>
      <c r="T1043" s="4"/>
    </row>
    <row r="1044">
      <c r="A1044" s="28"/>
      <c r="B1044" s="28"/>
      <c r="C1044" s="29"/>
      <c r="D1044" s="31"/>
      <c r="E1044" s="30"/>
      <c r="F1044" s="30"/>
      <c r="G1044" s="30"/>
      <c r="H1044" s="30"/>
      <c r="I1044" s="15"/>
      <c r="J1044" s="30"/>
      <c r="K1044" s="32"/>
      <c r="L1044" s="30"/>
      <c r="M1044" s="30"/>
      <c r="N1044" s="4"/>
      <c r="O1044" s="4"/>
      <c r="P1044" s="4"/>
      <c r="Q1044" s="4"/>
      <c r="R1044" s="4"/>
      <c r="S1044" s="4"/>
      <c r="T1044" s="4"/>
    </row>
    <row r="1045">
      <c r="A1045" s="28"/>
      <c r="B1045" s="28"/>
      <c r="C1045" s="29"/>
      <c r="D1045" s="31"/>
      <c r="E1045" s="30"/>
      <c r="F1045" s="30"/>
      <c r="G1045" s="30"/>
      <c r="H1045" s="30"/>
      <c r="I1045" s="15"/>
      <c r="J1045" s="30"/>
      <c r="K1045" s="32"/>
      <c r="L1045" s="30"/>
      <c r="M1045" s="30"/>
      <c r="N1045" s="4"/>
      <c r="O1045" s="4"/>
      <c r="P1045" s="4"/>
      <c r="Q1045" s="4"/>
      <c r="R1045" s="4"/>
      <c r="S1045" s="4"/>
      <c r="T1045" s="4"/>
    </row>
    <row r="1046">
      <c r="A1046" s="28"/>
      <c r="B1046" s="28"/>
      <c r="C1046" s="29"/>
      <c r="D1046" s="31"/>
      <c r="E1046" s="30"/>
      <c r="F1046" s="30"/>
      <c r="G1046" s="30"/>
      <c r="H1046" s="30"/>
      <c r="I1046" s="15"/>
      <c r="J1046" s="30"/>
      <c r="K1046" s="32"/>
      <c r="L1046" s="30"/>
      <c r="M1046" s="30"/>
      <c r="N1046" s="4"/>
      <c r="O1046" s="4"/>
      <c r="P1046" s="4"/>
      <c r="Q1046" s="4"/>
      <c r="R1046" s="4"/>
      <c r="S1046" s="4"/>
      <c r="T1046" s="4"/>
    </row>
    <row r="1047">
      <c r="A1047" s="28"/>
      <c r="B1047" s="28"/>
      <c r="C1047" s="29"/>
      <c r="D1047" s="31"/>
      <c r="E1047" s="30"/>
      <c r="F1047" s="30"/>
      <c r="G1047" s="30"/>
      <c r="H1047" s="30"/>
      <c r="I1047" s="15"/>
      <c r="J1047" s="30"/>
      <c r="K1047" s="32"/>
      <c r="L1047" s="30"/>
      <c r="M1047" s="30"/>
      <c r="N1047" s="4"/>
      <c r="O1047" s="4"/>
      <c r="P1047" s="4"/>
      <c r="Q1047" s="4"/>
      <c r="R1047" s="4"/>
      <c r="S1047" s="4"/>
      <c r="T1047" s="4"/>
    </row>
    <row r="1048">
      <c r="A1048" s="28"/>
      <c r="B1048" s="28"/>
      <c r="C1048" s="29"/>
      <c r="D1048" s="31"/>
      <c r="E1048" s="30"/>
      <c r="F1048" s="30"/>
      <c r="G1048" s="30"/>
      <c r="H1048" s="30"/>
      <c r="I1048" s="15"/>
      <c r="J1048" s="30"/>
      <c r="K1048" s="32"/>
      <c r="L1048" s="30"/>
      <c r="M1048" s="30"/>
      <c r="N1048" s="4"/>
      <c r="O1048" s="4"/>
      <c r="P1048" s="4"/>
      <c r="Q1048" s="4"/>
      <c r="R1048" s="4"/>
      <c r="S1048" s="4"/>
      <c r="T1048" s="4"/>
    </row>
    <row r="1049">
      <c r="A1049" s="28"/>
      <c r="B1049" s="28"/>
      <c r="C1049" s="29"/>
      <c r="D1049" s="31"/>
      <c r="E1049" s="30"/>
      <c r="F1049" s="30"/>
      <c r="G1049" s="30"/>
      <c r="H1049" s="30"/>
      <c r="I1049" s="15"/>
      <c r="J1049" s="30"/>
      <c r="K1049" s="32"/>
      <c r="L1049" s="30"/>
      <c r="M1049" s="30"/>
      <c r="N1049" s="4"/>
      <c r="O1049" s="4"/>
      <c r="P1049" s="4"/>
      <c r="Q1049" s="4"/>
      <c r="R1049" s="4"/>
      <c r="S1049" s="4"/>
      <c r="T1049" s="4"/>
    </row>
    <row r="1050">
      <c r="A1050" s="28"/>
      <c r="B1050" s="28"/>
      <c r="C1050" s="29"/>
      <c r="D1050" s="31"/>
      <c r="E1050" s="30"/>
      <c r="F1050" s="30"/>
      <c r="G1050" s="30"/>
      <c r="H1050" s="30"/>
      <c r="I1050" s="15"/>
      <c r="J1050" s="30"/>
      <c r="K1050" s="32"/>
      <c r="L1050" s="30"/>
      <c r="M1050" s="30"/>
      <c r="N1050" s="4"/>
      <c r="O1050" s="4"/>
      <c r="P1050" s="4"/>
      <c r="Q1050" s="4"/>
      <c r="R1050" s="4"/>
      <c r="S1050" s="4"/>
      <c r="T1050" s="4"/>
    </row>
    <row r="1051">
      <c r="A1051" s="28"/>
      <c r="B1051" s="28"/>
      <c r="C1051" s="29"/>
      <c r="D1051" s="31"/>
      <c r="E1051" s="30"/>
      <c r="F1051" s="30"/>
      <c r="G1051" s="30"/>
      <c r="H1051" s="30"/>
      <c r="I1051" s="15"/>
      <c r="J1051" s="30"/>
      <c r="K1051" s="32"/>
      <c r="L1051" s="30"/>
      <c r="M1051" s="30"/>
      <c r="N1051" s="4"/>
      <c r="O1051" s="4"/>
      <c r="P1051" s="4"/>
      <c r="Q1051" s="4"/>
      <c r="R1051" s="4"/>
      <c r="S1051" s="4"/>
      <c r="T1051" s="4"/>
    </row>
    <row r="1052">
      <c r="A1052" s="28"/>
      <c r="B1052" s="28"/>
      <c r="C1052" s="29"/>
      <c r="D1052" s="31"/>
      <c r="E1052" s="30"/>
      <c r="F1052" s="30"/>
      <c r="G1052" s="30"/>
      <c r="H1052" s="30"/>
      <c r="I1052" s="15"/>
      <c r="J1052" s="30"/>
      <c r="K1052" s="32"/>
      <c r="L1052" s="30"/>
      <c r="M1052" s="30"/>
      <c r="N1052" s="4"/>
      <c r="O1052" s="4"/>
      <c r="P1052" s="4"/>
      <c r="Q1052" s="4"/>
      <c r="R1052" s="4"/>
      <c r="S1052" s="4"/>
      <c r="T1052" s="4"/>
    </row>
    <row r="1053">
      <c r="A1053" s="28"/>
      <c r="B1053" s="28"/>
      <c r="C1053" s="29"/>
      <c r="D1053" s="31"/>
      <c r="E1053" s="30"/>
      <c r="F1053" s="30"/>
      <c r="G1053" s="30"/>
      <c r="H1053" s="30"/>
      <c r="I1053" s="15"/>
      <c r="J1053" s="30"/>
      <c r="K1053" s="32"/>
      <c r="L1053" s="30"/>
      <c r="M1053" s="30"/>
      <c r="N1053" s="4"/>
      <c r="O1053" s="4"/>
      <c r="P1053" s="4"/>
      <c r="Q1053" s="4"/>
      <c r="R1053" s="4"/>
      <c r="S1053" s="4"/>
      <c r="T1053" s="4"/>
    </row>
    <row r="1054">
      <c r="A1054" s="28"/>
      <c r="B1054" s="28"/>
      <c r="C1054" s="29"/>
      <c r="D1054" s="31"/>
      <c r="E1054" s="30"/>
      <c r="F1054" s="30"/>
      <c r="G1054" s="30"/>
      <c r="H1054" s="30"/>
      <c r="I1054" s="15"/>
      <c r="J1054" s="30"/>
      <c r="K1054" s="32"/>
      <c r="L1054" s="30"/>
      <c r="M1054" s="30"/>
      <c r="N1054" s="4"/>
      <c r="O1054" s="4"/>
      <c r="P1054" s="4"/>
      <c r="Q1054" s="4"/>
      <c r="R1054" s="4"/>
      <c r="S1054" s="4"/>
      <c r="T1054" s="4"/>
    </row>
    <row r="1055">
      <c r="A1055" s="28"/>
      <c r="B1055" s="28"/>
      <c r="C1055" s="29"/>
      <c r="D1055" s="31"/>
      <c r="E1055" s="30"/>
      <c r="F1055" s="30"/>
      <c r="G1055" s="30"/>
      <c r="H1055" s="30"/>
      <c r="I1055" s="15"/>
      <c r="J1055" s="30"/>
      <c r="K1055" s="32"/>
      <c r="L1055" s="30"/>
      <c r="M1055" s="30"/>
      <c r="N1055" s="4"/>
      <c r="O1055" s="4"/>
      <c r="P1055" s="4"/>
      <c r="Q1055" s="4"/>
      <c r="R1055" s="4"/>
      <c r="S1055" s="4"/>
      <c r="T1055" s="4"/>
    </row>
    <row r="1056">
      <c r="A1056" s="28"/>
      <c r="B1056" s="28"/>
      <c r="C1056" s="29"/>
      <c r="D1056" s="31"/>
      <c r="E1056" s="30"/>
      <c r="F1056" s="30"/>
      <c r="G1056" s="30"/>
      <c r="H1056" s="30"/>
      <c r="I1056" s="15"/>
      <c r="J1056" s="30"/>
      <c r="K1056" s="32"/>
      <c r="L1056" s="30"/>
      <c r="M1056" s="30"/>
      <c r="N1056" s="4"/>
      <c r="O1056" s="4"/>
      <c r="P1056" s="4"/>
      <c r="Q1056" s="4"/>
      <c r="R1056" s="4"/>
      <c r="S1056" s="4"/>
      <c r="T1056" s="4"/>
    </row>
    <row r="1057">
      <c r="A1057" s="28"/>
      <c r="B1057" s="28"/>
      <c r="C1057" s="29"/>
      <c r="D1057" s="31"/>
      <c r="E1057" s="30"/>
      <c r="F1057" s="30"/>
      <c r="G1057" s="30"/>
      <c r="H1057" s="30"/>
      <c r="I1057" s="15"/>
      <c r="J1057" s="30"/>
      <c r="K1057" s="32"/>
      <c r="L1057" s="30"/>
      <c r="M1057" s="30"/>
      <c r="N1057" s="4"/>
      <c r="O1057" s="4"/>
      <c r="P1057" s="4"/>
      <c r="Q1057" s="4"/>
      <c r="R1057" s="4"/>
      <c r="S1057" s="4"/>
      <c r="T1057" s="4"/>
    </row>
    <row r="1058">
      <c r="A1058" s="28"/>
      <c r="B1058" s="28"/>
      <c r="C1058" s="29"/>
      <c r="D1058" s="31"/>
      <c r="E1058" s="30"/>
      <c r="F1058" s="30"/>
      <c r="G1058" s="30"/>
      <c r="H1058" s="30"/>
      <c r="I1058" s="15"/>
      <c r="J1058" s="30"/>
      <c r="K1058" s="32"/>
      <c r="L1058" s="30"/>
      <c r="M1058" s="30"/>
      <c r="N1058" s="4"/>
      <c r="O1058" s="4"/>
      <c r="P1058" s="4"/>
      <c r="Q1058" s="4"/>
      <c r="R1058" s="4"/>
      <c r="S1058" s="4"/>
      <c r="T1058" s="4"/>
    </row>
    <row r="1059">
      <c r="A1059" s="28"/>
      <c r="B1059" s="28"/>
      <c r="C1059" s="29"/>
      <c r="D1059" s="31"/>
      <c r="E1059" s="30"/>
      <c r="F1059" s="30"/>
      <c r="G1059" s="30"/>
      <c r="H1059" s="30"/>
      <c r="I1059" s="15"/>
      <c r="J1059" s="30"/>
      <c r="K1059" s="32"/>
      <c r="L1059" s="30"/>
      <c r="M1059" s="30"/>
      <c r="N1059" s="4"/>
      <c r="O1059" s="4"/>
      <c r="P1059" s="4"/>
      <c r="Q1059" s="4"/>
      <c r="R1059" s="4"/>
      <c r="S1059" s="4"/>
      <c r="T1059" s="4"/>
    </row>
    <row r="1060">
      <c r="A1060" s="28"/>
      <c r="B1060" s="28"/>
      <c r="C1060" s="29"/>
      <c r="D1060" s="31"/>
      <c r="E1060" s="30"/>
      <c r="F1060" s="30"/>
      <c r="G1060" s="30"/>
      <c r="H1060" s="30"/>
      <c r="I1060" s="15"/>
      <c r="J1060" s="30"/>
      <c r="K1060" s="32"/>
      <c r="L1060" s="30"/>
      <c r="M1060" s="30"/>
      <c r="N1060" s="4"/>
      <c r="O1060" s="4"/>
      <c r="P1060" s="4"/>
      <c r="Q1060" s="4"/>
      <c r="R1060" s="4"/>
      <c r="S1060" s="4"/>
      <c r="T1060" s="4"/>
    </row>
    <row r="1061">
      <c r="A1061" s="28"/>
      <c r="B1061" s="28"/>
      <c r="C1061" s="29"/>
      <c r="D1061" s="31"/>
      <c r="E1061" s="30"/>
      <c r="F1061" s="30"/>
      <c r="G1061" s="30"/>
      <c r="H1061" s="30"/>
      <c r="I1061" s="15"/>
      <c r="J1061" s="30"/>
      <c r="K1061" s="32"/>
      <c r="L1061" s="30"/>
      <c r="M1061" s="30"/>
      <c r="N1061" s="4"/>
      <c r="O1061" s="4"/>
      <c r="P1061" s="4"/>
      <c r="Q1061" s="4"/>
      <c r="R1061" s="4"/>
      <c r="S1061" s="4"/>
      <c r="T1061" s="4"/>
    </row>
    <row r="1062">
      <c r="A1062" s="28"/>
      <c r="B1062" s="28"/>
      <c r="C1062" s="29"/>
      <c r="D1062" s="31"/>
      <c r="E1062" s="30"/>
      <c r="F1062" s="30"/>
      <c r="G1062" s="30"/>
      <c r="H1062" s="30"/>
      <c r="I1062" s="15"/>
      <c r="J1062" s="30"/>
      <c r="K1062" s="32"/>
      <c r="L1062" s="30"/>
      <c r="M1062" s="30"/>
      <c r="N1062" s="4"/>
      <c r="O1062" s="4"/>
      <c r="P1062" s="4"/>
      <c r="Q1062" s="4"/>
      <c r="R1062" s="4"/>
      <c r="S1062" s="4"/>
      <c r="T1062" s="4"/>
    </row>
    <row r="1063">
      <c r="A1063" s="28"/>
      <c r="B1063" s="28"/>
      <c r="C1063" s="29"/>
      <c r="D1063" s="31"/>
      <c r="E1063" s="30"/>
      <c r="F1063" s="30"/>
      <c r="G1063" s="30"/>
      <c r="H1063" s="30"/>
      <c r="I1063" s="15"/>
      <c r="J1063" s="30"/>
      <c r="K1063" s="32"/>
      <c r="L1063" s="30"/>
      <c r="M1063" s="30"/>
      <c r="N1063" s="4"/>
      <c r="O1063" s="4"/>
      <c r="P1063" s="4"/>
      <c r="Q1063" s="4"/>
      <c r="R1063" s="4"/>
      <c r="S1063" s="4"/>
      <c r="T1063" s="4"/>
    </row>
    <row r="1064">
      <c r="A1064" s="28"/>
      <c r="B1064" s="28"/>
      <c r="C1064" s="29"/>
      <c r="D1064" s="31"/>
      <c r="E1064" s="30"/>
      <c r="F1064" s="30"/>
      <c r="G1064" s="30"/>
      <c r="H1064" s="30"/>
      <c r="I1064" s="15"/>
      <c r="J1064" s="30"/>
      <c r="K1064" s="32"/>
      <c r="L1064" s="30"/>
      <c r="M1064" s="30"/>
      <c r="N1064" s="4"/>
      <c r="O1064" s="4"/>
      <c r="P1064" s="4"/>
      <c r="Q1064" s="4"/>
      <c r="R1064" s="4"/>
      <c r="S1064" s="4"/>
      <c r="T1064" s="4"/>
    </row>
    <row r="1065">
      <c r="A1065" s="28"/>
      <c r="B1065" s="28"/>
      <c r="C1065" s="29"/>
      <c r="D1065" s="31"/>
      <c r="E1065" s="30"/>
      <c r="F1065" s="30"/>
      <c r="G1065" s="30"/>
      <c r="H1065" s="30"/>
      <c r="I1065" s="15"/>
      <c r="J1065" s="30"/>
      <c r="K1065" s="32"/>
      <c r="L1065" s="30"/>
      <c r="M1065" s="30"/>
      <c r="N1065" s="4"/>
      <c r="O1065" s="4"/>
      <c r="P1065" s="4"/>
      <c r="Q1065" s="4"/>
      <c r="R1065" s="4"/>
      <c r="S1065" s="4"/>
      <c r="T1065" s="4"/>
    </row>
    <row r="1066">
      <c r="A1066" s="28"/>
      <c r="B1066" s="28"/>
      <c r="C1066" s="29"/>
      <c r="D1066" s="31"/>
      <c r="E1066" s="30"/>
      <c r="F1066" s="30"/>
      <c r="G1066" s="30"/>
      <c r="H1066" s="30"/>
      <c r="I1066" s="15"/>
      <c r="J1066" s="30"/>
      <c r="K1066" s="32"/>
      <c r="L1066" s="30"/>
      <c r="M1066" s="30"/>
      <c r="N1066" s="4"/>
      <c r="O1066" s="4"/>
      <c r="P1066" s="4"/>
      <c r="Q1066" s="4"/>
      <c r="R1066" s="4"/>
      <c r="S1066" s="4"/>
      <c r="T1066" s="4"/>
    </row>
    <row r="1067">
      <c r="A1067" s="28"/>
      <c r="B1067" s="28"/>
      <c r="C1067" s="29"/>
      <c r="D1067" s="31"/>
      <c r="E1067" s="30"/>
      <c r="F1067" s="30"/>
      <c r="G1067" s="30"/>
      <c r="H1067" s="30"/>
      <c r="I1067" s="15"/>
      <c r="J1067" s="30"/>
      <c r="K1067" s="32"/>
      <c r="L1067" s="30"/>
      <c r="M1067" s="30"/>
      <c r="N1067" s="4"/>
      <c r="O1067" s="4"/>
      <c r="P1067" s="4"/>
      <c r="Q1067" s="4"/>
      <c r="R1067" s="4"/>
      <c r="S1067" s="4"/>
      <c r="T1067" s="4"/>
    </row>
    <row r="1068">
      <c r="A1068" s="28"/>
      <c r="B1068" s="28"/>
      <c r="C1068" s="29"/>
      <c r="D1068" s="31"/>
      <c r="E1068" s="30"/>
      <c r="F1068" s="30"/>
      <c r="G1068" s="30"/>
      <c r="H1068" s="30"/>
      <c r="I1068" s="15"/>
      <c r="J1068" s="30"/>
      <c r="K1068" s="32"/>
      <c r="L1068" s="30"/>
      <c r="M1068" s="30"/>
      <c r="N1068" s="4"/>
      <c r="O1068" s="4"/>
      <c r="P1068" s="4"/>
      <c r="Q1068" s="4"/>
      <c r="R1068" s="4"/>
      <c r="S1068" s="4"/>
      <c r="T1068" s="4"/>
    </row>
    <row r="1069">
      <c r="A1069" s="28"/>
      <c r="B1069" s="28"/>
      <c r="C1069" s="29"/>
      <c r="D1069" s="31"/>
      <c r="E1069" s="30"/>
      <c r="F1069" s="30"/>
      <c r="G1069" s="30"/>
      <c r="H1069" s="30"/>
      <c r="I1069" s="15"/>
      <c r="J1069" s="30"/>
      <c r="K1069" s="32"/>
      <c r="L1069" s="30"/>
      <c r="M1069" s="30"/>
      <c r="N1069" s="4"/>
      <c r="O1069" s="4"/>
      <c r="P1069" s="4"/>
      <c r="Q1069" s="4"/>
      <c r="R1069" s="4"/>
      <c r="S1069" s="4"/>
      <c r="T1069" s="4"/>
    </row>
    <row r="1070">
      <c r="A1070" s="28"/>
      <c r="B1070" s="28"/>
      <c r="C1070" s="29"/>
      <c r="D1070" s="31"/>
      <c r="E1070" s="30"/>
      <c r="F1070" s="30"/>
      <c r="G1070" s="30"/>
      <c r="H1070" s="30"/>
      <c r="I1070" s="15"/>
      <c r="J1070" s="30"/>
      <c r="K1070" s="32"/>
      <c r="L1070" s="30"/>
      <c r="M1070" s="30"/>
      <c r="N1070" s="4"/>
      <c r="O1070" s="4"/>
      <c r="P1070" s="4"/>
      <c r="Q1070" s="4"/>
      <c r="R1070" s="4"/>
      <c r="S1070" s="4"/>
      <c r="T1070" s="4"/>
    </row>
    <row r="1071">
      <c r="A1071" s="28"/>
      <c r="B1071" s="28"/>
      <c r="C1071" s="29"/>
      <c r="D1071" s="31"/>
      <c r="E1071" s="30"/>
      <c r="F1071" s="30"/>
      <c r="G1071" s="30"/>
      <c r="H1071" s="30"/>
      <c r="I1071" s="15"/>
      <c r="J1071" s="30"/>
      <c r="K1071" s="32"/>
      <c r="L1071" s="30"/>
      <c r="M1071" s="30"/>
      <c r="N1071" s="4"/>
      <c r="O1071" s="4"/>
      <c r="P1071" s="4"/>
      <c r="Q1071" s="4"/>
      <c r="R1071" s="4"/>
      <c r="S1071" s="4"/>
      <c r="T1071" s="4"/>
    </row>
    <row r="1072">
      <c r="A1072" s="28"/>
      <c r="B1072" s="28"/>
      <c r="C1072" s="29"/>
      <c r="D1072" s="31"/>
      <c r="E1072" s="30"/>
      <c r="F1072" s="30"/>
      <c r="G1072" s="30"/>
      <c r="H1072" s="30"/>
      <c r="I1072" s="15"/>
      <c r="J1072" s="30"/>
      <c r="K1072" s="32"/>
      <c r="L1072" s="30"/>
      <c r="M1072" s="30"/>
      <c r="N1072" s="4"/>
      <c r="O1072" s="4"/>
      <c r="P1072" s="4"/>
      <c r="Q1072" s="4"/>
      <c r="R1072" s="4"/>
      <c r="S1072" s="4"/>
      <c r="T1072" s="4"/>
    </row>
    <row r="1073">
      <c r="A1073" s="28"/>
      <c r="B1073" s="28"/>
      <c r="C1073" s="29"/>
      <c r="D1073" s="31"/>
      <c r="E1073" s="30"/>
      <c r="F1073" s="30"/>
      <c r="G1073" s="30"/>
      <c r="H1073" s="30"/>
      <c r="I1073" s="15"/>
      <c r="J1073" s="30"/>
      <c r="K1073" s="32"/>
      <c r="L1073" s="30"/>
      <c r="M1073" s="30"/>
      <c r="N1073" s="4"/>
      <c r="O1073" s="4"/>
      <c r="P1073" s="4"/>
      <c r="Q1073" s="4"/>
      <c r="R1073" s="4"/>
      <c r="S1073" s="4"/>
      <c r="T1073" s="4"/>
    </row>
    <row r="1074">
      <c r="A1074" s="28"/>
      <c r="B1074" s="28"/>
      <c r="C1074" s="29"/>
      <c r="D1074" s="31"/>
      <c r="E1074" s="30"/>
      <c r="F1074" s="30"/>
      <c r="G1074" s="30"/>
      <c r="H1074" s="30"/>
      <c r="I1074" s="15"/>
      <c r="J1074" s="30"/>
      <c r="K1074" s="32"/>
      <c r="L1074" s="30"/>
      <c r="M1074" s="30"/>
      <c r="N1074" s="4"/>
      <c r="O1074" s="4"/>
      <c r="P1074" s="4"/>
      <c r="Q1074" s="4"/>
      <c r="R1074" s="4"/>
      <c r="S1074" s="4"/>
      <c r="T1074" s="4"/>
    </row>
    <row r="1075">
      <c r="A1075" s="28"/>
      <c r="B1075" s="28"/>
      <c r="C1075" s="29"/>
      <c r="D1075" s="31"/>
      <c r="E1075" s="30"/>
      <c r="F1075" s="30"/>
      <c r="G1075" s="30"/>
      <c r="H1075" s="30"/>
      <c r="I1075" s="15"/>
      <c r="J1075" s="30"/>
      <c r="K1075" s="32"/>
      <c r="L1075" s="30"/>
      <c r="M1075" s="30"/>
      <c r="N1075" s="4"/>
      <c r="O1075" s="4"/>
      <c r="P1075" s="4"/>
      <c r="Q1075" s="4"/>
      <c r="R1075" s="4"/>
      <c r="S1075" s="4"/>
      <c r="T1075" s="4"/>
    </row>
    <row r="1076">
      <c r="A1076" s="28"/>
      <c r="B1076" s="28"/>
      <c r="C1076" s="29"/>
      <c r="D1076" s="31"/>
      <c r="E1076" s="30"/>
      <c r="F1076" s="30"/>
      <c r="G1076" s="30"/>
      <c r="H1076" s="30"/>
      <c r="I1076" s="15"/>
      <c r="J1076" s="30"/>
      <c r="K1076" s="32"/>
      <c r="L1076" s="30"/>
      <c r="M1076" s="30"/>
      <c r="N1076" s="4"/>
      <c r="O1076" s="4"/>
      <c r="P1076" s="4"/>
      <c r="Q1076" s="4"/>
      <c r="R1076" s="4"/>
      <c r="S1076" s="4"/>
      <c r="T1076" s="4"/>
    </row>
    <row r="1077">
      <c r="A1077" s="28"/>
      <c r="B1077" s="28"/>
      <c r="C1077" s="29"/>
      <c r="D1077" s="31"/>
      <c r="E1077" s="30"/>
      <c r="F1077" s="30"/>
      <c r="G1077" s="30"/>
      <c r="H1077" s="30"/>
      <c r="I1077" s="15"/>
      <c r="J1077" s="30"/>
      <c r="K1077" s="32"/>
      <c r="L1077" s="30"/>
      <c r="M1077" s="30"/>
      <c r="N1077" s="4"/>
      <c r="O1077" s="4"/>
      <c r="P1077" s="4"/>
      <c r="Q1077" s="4"/>
      <c r="R1077" s="4"/>
      <c r="S1077" s="4"/>
      <c r="T1077" s="4"/>
    </row>
    <row r="1078">
      <c r="A1078" s="28"/>
      <c r="B1078" s="28"/>
      <c r="C1078" s="29"/>
      <c r="D1078" s="31"/>
      <c r="E1078" s="30"/>
      <c r="F1078" s="30"/>
      <c r="G1078" s="30"/>
      <c r="H1078" s="30"/>
      <c r="I1078" s="15"/>
      <c r="J1078" s="30"/>
      <c r="K1078" s="32"/>
      <c r="L1078" s="30"/>
      <c r="M1078" s="30"/>
      <c r="N1078" s="4"/>
      <c r="O1078" s="4"/>
      <c r="P1078" s="4"/>
      <c r="Q1078" s="4"/>
      <c r="R1078" s="4"/>
      <c r="S1078" s="4"/>
      <c r="T1078" s="4"/>
    </row>
    <row r="1079">
      <c r="A1079" s="28"/>
      <c r="B1079" s="28"/>
      <c r="C1079" s="29"/>
      <c r="D1079" s="31"/>
      <c r="E1079" s="30"/>
      <c r="F1079" s="30"/>
      <c r="G1079" s="30"/>
      <c r="H1079" s="30"/>
      <c r="I1079" s="15"/>
      <c r="J1079" s="30"/>
      <c r="K1079" s="32"/>
      <c r="L1079" s="30"/>
      <c r="M1079" s="30"/>
      <c r="N1079" s="4"/>
      <c r="O1079" s="4"/>
      <c r="P1079" s="4"/>
      <c r="Q1079" s="4"/>
      <c r="R1079" s="4"/>
      <c r="S1079" s="4"/>
      <c r="T1079" s="4"/>
    </row>
    <row r="1080">
      <c r="A1080" s="28"/>
      <c r="B1080" s="28"/>
      <c r="C1080" s="29"/>
      <c r="D1080" s="31"/>
      <c r="E1080" s="30"/>
      <c r="F1080" s="30"/>
      <c r="G1080" s="30"/>
      <c r="H1080" s="30"/>
      <c r="I1080" s="15"/>
      <c r="J1080" s="30"/>
      <c r="K1080" s="32"/>
      <c r="L1080" s="30"/>
      <c r="M1080" s="30"/>
      <c r="N1080" s="4"/>
      <c r="O1080" s="4"/>
      <c r="P1080" s="4"/>
      <c r="Q1080" s="4"/>
      <c r="R1080" s="4"/>
      <c r="S1080" s="4"/>
      <c r="T1080" s="4"/>
    </row>
    <row r="1081">
      <c r="A1081" s="28"/>
      <c r="B1081" s="28"/>
      <c r="C1081" s="29"/>
      <c r="D1081" s="31"/>
      <c r="E1081" s="30"/>
      <c r="F1081" s="30"/>
      <c r="G1081" s="30"/>
      <c r="H1081" s="30"/>
      <c r="I1081" s="15"/>
      <c r="J1081" s="30"/>
      <c r="K1081" s="32"/>
      <c r="L1081" s="30"/>
      <c r="M1081" s="30"/>
      <c r="N1081" s="4"/>
      <c r="O1081" s="4"/>
      <c r="P1081" s="4"/>
      <c r="Q1081" s="4"/>
      <c r="R1081" s="4"/>
      <c r="S1081" s="4"/>
      <c r="T1081" s="4"/>
    </row>
    <row r="1082">
      <c r="A1082" s="28"/>
      <c r="B1082" s="28"/>
      <c r="C1082" s="29"/>
      <c r="D1082" s="31"/>
      <c r="E1082" s="30"/>
      <c r="F1082" s="30"/>
      <c r="G1082" s="30"/>
      <c r="H1082" s="30"/>
      <c r="I1082" s="15"/>
      <c r="J1082" s="30"/>
      <c r="K1082" s="32"/>
      <c r="L1082" s="30"/>
      <c r="M1082" s="30"/>
      <c r="N1082" s="4"/>
      <c r="O1082" s="4"/>
      <c r="P1082" s="4"/>
      <c r="Q1082" s="4"/>
      <c r="R1082" s="4"/>
      <c r="S1082" s="4"/>
      <c r="T1082" s="4"/>
    </row>
    <row r="1083">
      <c r="A1083" s="28"/>
      <c r="B1083" s="28"/>
      <c r="C1083" s="29"/>
      <c r="D1083" s="31"/>
      <c r="E1083" s="30"/>
      <c r="F1083" s="30"/>
      <c r="G1083" s="30"/>
      <c r="H1083" s="30"/>
      <c r="I1083" s="15"/>
      <c r="J1083" s="30"/>
      <c r="K1083" s="32"/>
      <c r="L1083" s="30"/>
      <c r="M1083" s="30"/>
      <c r="N1083" s="4"/>
      <c r="O1083" s="4"/>
      <c r="P1083" s="4"/>
      <c r="Q1083" s="4"/>
      <c r="R1083" s="4"/>
      <c r="S1083" s="4"/>
      <c r="T1083" s="4"/>
    </row>
    <row r="1084">
      <c r="A1084" s="28"/>
      <c r="B1084" s="28"/>
      <c r="C1084" s="29"/>
      <c r="D1084" s="31"/>
      <c r="E1084" s="30"/>
      <c r="F1084" s="30"/>
      <c r="G1084" s="30"/>
      <c r="H1084" s="30"/>
      <c r="I1084" s="15"/>
      <c r="J1084" s="30"/>
      <c r="K1084" s="32"/>
      <c r="L1084" s="30"/>
      <c r="M1084" s="30"/>
      <c r="N1084" s="4"/>
      <c r="O1084" s="4"/>
      <c r="P1084" s="4"/>
      <c r="Q1084" s="4"/>
      <c r="R1084" s="4"/>
      <c r="S1084" s="4"/>
      <c r="T1084" s="4"/>
    </row>
    <row r="1085">
      <c r="A1085" s="28"/>
      <c r="B1085" s="28"/>
      <c r="C1085" s="29"/>
      <c r="D1085" s="31"/>
      <c r="E1085" s="30"/>
      <c r="F1085" s="30"/>
      <c r="G1085" s="30"/>
      <c r="H1085" s="30"/>
      <c r="I1085" s="15"/>
      <c r="J1085" s="30"/>
      <c r="K1085" s="32"/>
      <c r="L1085" s="30"/>
      <c r="M1085" s="30"/>
      <c r="N1085" s="4"/>
      <c r="O1085" s="4"/>
      <c r="P1085" s="4"/>
      <c r="Q1085" s="4"/>
      <c r="R1085" s="4"/>
      <c r="S1085" s="4"/>
      <c r="T1085" s="4"/>
    </row>
    <row r="1086">
      <c r="A1086" s="28"/>
      <c r="B1086" s="28"/>
      <c r="C1086" s="29"/>
      <c r="D1086" s="31"/>
      <c r="E1086" s="30"/>
      <c r="F1086" s="30"/>
      <c r="G1086" s="30"/>
      <c r="H1086" s="30"/>
      <c r="I1086" s="15"/>
      <c r="J1086" s="30"/>
      <c r="K1086" s="32"/>
      <c r="L1086" s="30"/>
      <c r="M1086" s="30"/>
      <c r="N1086" s="4"/>
      <c r="O1086" s="4"/>
      <c r="P1086" s="4"/>
      <c r="Q1086" s="4"/>
      <c r="R1086" s="4"/>
      <c r="S1086" s="4"/>
      <c r="T1086" s="4"/>
    </row>
    <row r="1087">
      <c r="A1087" s="28"/>
      <c r="B1087" s="28"/>
      <c r="C1087" s="29"/>
      <c r="D1087" s="31"/>
      <c r="E1087" s="30"/>
      <c r="F1087" s="30"/>
      <c r="G1087" s="30"/>
      <c r="H1087" s="30"/>
      <c r="I1087" s="15"/>
      <c r="J1087" s="30"/>
      <c r="K1087" s="32"/>
      <c r="L1087" s="30"/>
      <c r="M1087" s="30"/>
      <c r="N1087" s="4"/>
      <c r="O1087" s="4"/>
      <c r="P1087" s="4"/>
      <c r="Q1087" s="4"/>
      <c r="R1087" s="4"/>
      <c r="S1087" s="4"/>
      <c r="T1087" s="4"/>
    </row>
    <row r="1088">
      <c r="A1088" s="28"/>
      <c r="B1088" s="28"/>
      <c r="C1088" s="29"/>
      <c r="D1088" s="31"/>
      <c r="E1088" s="30"/>
      <c r="F1088" s="30"/>
      <c r="G1088" s="30"/>
      <c r="H1088" s="30"/>
      <c r="I1088" s="15"/>
      <c r="J1088" s="30"/>
      <c r="K1088" s="32"/>
      <c r="L1088" s="30"/>
      <c r="M1088" s="30"/>
      <c r="N1088" s="4"/>
      <c r="O1088" s="4"/>
      <c r="P1088" s="4"/>
      <c r="Q1088" s="4"/>
      <c r="R1088" s="4"/>
      <c r="S1088" s="4"/>
      <c r="T1088" s="4"/>
    </row>
    <row r="1089">
      <c r="A1089" s="28"/>
      <c r="B1089" s="28"/>
      <c r="C1089" s="29"/>
      <c r="D1089" s="31"/>
      <c r="E1089" s="30"/>
      <c r="F1089" s="30"/>
      <c r="G1089" s="30"/>
      <c r="H1089" s="30"/>
      <c r="I1089" s="15"/>
      <c r="J1089" s="30"/>
      <c r="K1089" s="32"/>
      <c r="L1089" s="30"/>
      <c r="M1089" s="30"/>
      <c r="N1089" s="4"/>
      <c r="O1089" s="4"/>
      <c r="P1089" s="4"/>
      <c r="Q1089" s="4"/>
      <c r="R1089" s="4"/>
      <c r="S1089" s="4"/>
      <c r="T1089" s="4"/>
    </row>
    <row r="1090">
      <c r="A1090" s="28"/>
      <c r="B1090" s="28"/>
      <c r="C1090" s="29"/>
      <c r="D1090" s="31"/>
      <c r="E1090" s="30"/>
      <c r="F1090" s="30"/>
      <c r="G1090" s="30"/>
      <c r="H1090" s="30"/>
      <c r="I1090" s="15"/>
      <c r="J1090" s="30"/>
      <c r="K1090" s="32"/>
      <c r="L1090" s="30"/>
      <c r="M1090" s="30"/>
      <c r="N1090" s="4"/>
      <c r="O1090" s="4"/>
      <c r="P1090" s="4"/>
      <c r="Q1090" s="4"/>
      <c r="R1090" s="4"/>
      <c r="S1090" s="4"/>
      <c r="T1090" s="4"/>
    </row>
    <row r="1091">
      <c r="A1091" s="28"/>
      <c r="B1091" s="28"/>
      <c r="C1091" s="29"/>
      <c r="D1091" s="31"/>
      <c r="E1091" s="30"/>
      <c r="F1091" s="30"/>
      <c r="G1091" s="30"/>
      <c r="H1091" s="30"/>
      <c r="I1091" s="15"/>
      <c r="J1091" s="30"/>
      <c r="K1091" s="32"/>
      <c r="L1091" s="30"/>
      <c r="M1091" s="30"/>
      <c r="N1091" s="4"/>
      <c r="O1091" s="4"/>
      <c r="P1091" s="4"/>
      <c r="Q1091" s="4"/>
      <c r="R1091" s="4"/>
      <c r="S1091" s="4"/>
      <c r="T1091" s="4"/>
    </row>
    <row r="1092">
      <c r="A1092" s="28"/>
      <c r="B1092" s="28"/>
      <c r="C1092" s="29"/>
      <c r="D1092" s="31"/>
      <c r="E1092" s="30"/>
      <c r="F1092" s="30"/>
      <c r="G1092" s="30"/>
      <c r="H1092" s="30"/>
      <c r="I1092" s="15"/>
      <c r="J1092" s="30"/>
      <c r="K1092" s="32"/>
      <c r="L1092" s="30"/>
      <c r="M1092" s="30"/>
      <c r="N1092" s="4"/>
      <c r="O1092" s="4"/>
      <c r="P1092" s="4"/>
      <c r="Q1092" s="4"/>
      <c r="R1092" s="4"/>
      <c r="S1092" s="4"/>
      <c r="T1092" s="4"/>
    </row>
    <row r="1093">
      <c r="A1093" s="28"/>
      <c r="B1093" s="28"/>
      <c r="C1093" s="29"/>
      <c r="D1093" s="31"/>
      <c r="E1093" s="30"/>
      <c r="F1093" s="30"/>
      <c r="G1093" s="30"/>
      <c r="H1093" s="30"/>
      <c r="I1093" s="15"/>
      <c r="J1093" s="30"/>
      <c r="K1093" s="32"/>
      <c r="L1093" s="30"/>
      <c r="M1093" s="30"/>
      <c r="N1093" s="4"/>
      <c r="O1093" s="4"/>
      <c r="P1093" s="4"/>
      <c r="Q1093" s="4"/>
      <c r="R1093" s="4"/>
      <c r="S1093" s="4"/>
      <c r="T1093" s="4"/>
    </row>
    <row r="1094">
      <c r="A1094" s="28"/>
      <c r="B1094" s="28"/>
      <c r="C1094" s="29"/>
      <c r="D1094" s="31"/>
      <c r="E1094" s="30"/>
      <c r="F1094" s="30"/>
      <c r="G1094" s="30"/>
      <c r="H1094" s="30"/>
      <c r="I1094" s="15"/>
      <c r="J1094" s="30"/>
      <c r="K1094" s="32"/>
      <c r="L1094" s="30"/>
      <c r="M1094" s="30"/>
      <c r="N1094" s="4"/>
      <c r="O1094" s="4"/>
      <c r="P1094" s="4"/>
      <c r="Q1094" s="4"/>
      <c r="R1094" s="4"/>
      <c r="S1094" s="4"/>
      <c r="T1094" s="4"/>
    </row>
    <row r="1095">
      <c r="A1095" s="28"/>
      <c r="B1095" s="28"/>
      <c r="C1095" s="29"/>
      <c r="D1095" s="31"/>
      <c r="E1095" s="30"/>
      <c r="F1095" s="30"/>
      <c r="G1095" s="30"/>
      <c r="H1095" s="30"/>
      <c r="I1095" s="15"/>
      <c r="J1095" s="30"/>
      <c r="K1095" s="32"/>
      <c r="L1095" s="30"/>
      <c r="M1095" s="30"/>
      <c r="N1095" s="4"/>
      <c r="O1095" s="4"/>
      <c r="P1095" s="4"/>
      <c r="Q1095" s="4"/>
      <c r="R1095" s="4"/>
      <c r="S1095" s="4"/>
      <c r="T1095" s="4"/>
    </row>
    <row r="1096">
      <c r="A1096" s="28"/>
      <c r="B1096" s="28"/>
      <c r="C1096" s="29"/>
      <c r="D1096" s="31"/>
      <c r="E1096" s="30"/>
      <c r="F1096" s="30"/>
      <c r="G1096" s="30"/>
      <c r="H1096" s="30"/>
      <c r="I1096" s="15"/>
      <c r="J1096" s="30"/>
      <c r="K1096" s="32"/>
      <c r="L1096" s="30"/>
      <c r="M1096" s="30"/>
      <c r="N1096" s="4"/>
      <c r="O1096" s="4"/>
      <c r="P1096" s="4"/>
      <c r="Q1096" s="4"/>
      <c r="R1096" s="4"/>
      <c r="S1096" s="4"/>
      <c r="T1096" s="4"/>
    </row>
    <row r="1097">
      <c r="A1097" s="28"/>
      <c r="B1097" s="28"/>
      <c r="C1097" s="29"/>
      <c r="D1097" s="31"/>
      <c r="E1097" s="30"/>
      <c r="F1097" s="30"/>
      <c r="G1097" s="30"/>
      <c r="H1097" s="30"/>
      <c r="I1097" s="15"/>
      <c r="J1097" s="30"/>
      <c r="K1097" s="32"/>
      <c r="L1097" s="30"/>
      <c r="M1097" s="30"/>
      <c r="N1097" s="4"/>
      <c r="O1097" s="4"/>
      <c r="P1097" s="4"/>
      <c r="Q1097" s="4"/>
      <c r="R1097" s="4"/>
      <c r="S1097" s="4"/>
      <c r="T1097" s="4"/>
    </row>
    <row r="1098">
      <c r="A1098" s="28"/>
      <c r="B1098" s="28"/>
      <c r="C1098" s="29"/>
      <c r="D1098" s="31"/>
      <c r="E1098" s="30"/>
      <c r="F1098" s="30"/>
      <c r="G1098" s="30"/>
      <c r="H1098" s="30"/>
      <c r="I1098" s="15"/>
      <c r="J1098" s="30"/>
      <c r="K1098" s="32"/>
      <c r="L1098" s="30"/>
      <c r="M1098" s="30"/>
      <c r="N1098" s="4"/>
      <c r="O1098" s="4"/>
      <c r="P1098" s="4"/>
      <c r="Q1098" s="4"/>
      <c r="R1098" s="4"/>
      <c r="S1098" s="4"/>
      <c r="T1098" s="4"/>
    </row>
    <row r="1099">
      <c r="A1099" s="28"/>
      <c r="B1099" s="28"/>
      <c r="C1099" s="29"/>
      <c r="D1099" s="31"/>
      <c r="E1099" s="30"/>
      <c r="F1099" s="30"/>
      <c r="G1099" s="30"/>
      <c r="H1099" s="30"/>
      <c r="I1099" s="15"/>
      <c r="J1099" s="30"/>
      <c r="K1099" s="32"/>
      <c r="L1099" s="30"/>
      <c r="M1099" s="30"/>
      <c r="N1099" s="4"/>
      <c r="O1099" s="4"/>
      <c r="P1099" s="4"/>
      <c r="Q1099" s="4"/>
      <c r="R1099" s="4"/>
      <c r="S1099" s="4"/>
      <c r="T1099" s="4"/>
    </row>
    <row r="1100">
      <c r="A1100" s="28"/>
      <c r="B1100" s="28"/>
      <c r="C1100" s="29"/>
      <c r="D1100" s="31"/>
      <c r="E1100" s="30"/>
      <c r="F1100" s="30"/>
      <c r="G1100" s="30"/>
      <c r="H1100" s="30"/>
      <c r="I1100" s="15"/>
      <c r="J1100" s="30"/>
      <c r="K1100" s="32"/>
      <c r="L1100" s="30"/>
      <c r="M1100" s="30"/>
      <c r="N1100" s="4"/>
      <c r="O1100" s="4"/>
      <c r="P1100" s="4"/>
      <c r="Q1100" s="4"/>
      <c r="R1100" s="4"/>
      <c r="S1100" s="4"/>
      <c r="T1100" s="4"/>
    </row>
    <row r="1101">
      <c r="A1101" s="28"/>
      <c r="B1101" s="28"/>
      <c r="C1101" s="29"/>
      <c r="D1101" s="31"/>
      <c r="E1101" s="30"/>
      <c r="F1101" s="30"/>
      <c r="G1101" s="30"/>
      <c r="H1101" s="30"/>
      <c r="I1101" s="15"/>
      <c r="J1101" s="30"/>
      <c r="K1101" s="32"/>
      <c r="L1101" s="30"/>
      <c r="M1101" s="30"/>
      <c r="N1101" s="4"/>
      <c r="O1101" s="4"/>
      <c r="P1101" s="4"/>
      <c r="Q1101" s="4"/>
      <c r="R1101" s="4"/>
      <c r="S1101" s="4"/>
      <c r="T1101" s="4"/>
    </row>
    <row r="1102">
      <c r="A1102" s="28"/>
      <c r="B1102" s="28"/>
      <c r="C1102" s="29"/>
      <c r="D1102" s="31"/>
      <c r="E1102" s="30"/>
      <c r="F1102" s="30"/>
      <c r="G1102" s="30"/>
      <c r="H1102" s="30"/>
      <c r="I1102" s="15"/>
      <c r="J1102" s="30"/>
      <c r="K1102" s="32"/>
      <c r="L1102" s="30"/>
      <c r="M1102" s="30"/>
      <c r="N1102" s="4"/>
      <c r="O1102" s="4"/>
      <c r="P1102" s="4"/>
      <c r="Q1102" s="4"/>
      <c r="R1102" s="4"/>
      <c r="S1102" s="4"/>
      <c r="T1102" s="4"/>
    </row>
    <row r="1103">
      <c r="A1103" s="28"/>
      <c r="B1103" s="28"/>
      <c r="C1103" s="29"/>
      <c r="D1103" s="31"/>
      <c r="E1103" s="30"/>
      <c r="F1103" s="30"/>
      <c r="G1103" s="30"/>
      <c r="H1103" s="30"/>
      <c r="I1103" s="15"/>
      <c r="J1103" s="30"/>
      <c r="K1103" s="32"/>
      <c r="L1103" s="30"/>
      <c r="M1103" s="30"/>
      <c r="N1103" s="4"/>
      <c r="O1103" s="4"/>
      <c r="P1103" s="4"/>
      <c r="Q1103" s="4"/>
      <c r="R1103" s="4"/>
      <c r="S1103" s="4"/>
      <c r="T1103" s="4"/>
    </row>
    <row r="1104">
      <c r="A1104" s="28"/>
      <c r="B1104" s="28"/>
      <c r="C1104" s="29"/>
      <c r="D1104" s="31"/>
      <c r="E1104" s="30"/>
      <c r="F1104" s="30"/>
      <c r="G1104" s="30"/>
      <c r="H1104" s="30"/>
      <c r="I1104" s="15"/>
      <c r="J1104" s="30"/>
      <c r="K1104" s="32"/>
      <c r="L1104" s="30"/>
      <c r="M1104" s="30"/>
      <c r="N1104" s="4"/>
      <c r="O1104" s="4"/>
      <c r="P1104" s="4"/>
      <c r="Q1104" s="4"/>
      <c r="R1104" s="4"/>
      <c r="S1104" s="4"/>
      <c r="T1104" s="4"/>
    </row>
    <row r="1105">
      <c r="A1105" s="28"/>
      <c r="B1105" s="28"/>
      <c r="C1105" s="29"/>
      <c r="D1105" s="31"/>
      <c r="E1105" s="30"/>
      <c r="F1105" s="30"/>
      <c r="G1105" s="30"/>
      <c r="H1105" s="30"/>
      <c r="I1105" s="15"/>
      <c r="J1105" s="30"/>
      <c r="K1105" s="32"/>
      <c r="L1105" s="30"/>
      <c r="M1105" s="30"/>
      <c r="N1105" s="4"/>
      <c r="O1105" s="4"/>
      <c r="P1105" s="4"/>
      <c r="Q1105" s="4"/>
      <c r="R1105" s="4"/>
      <c r="S1105" s="4"/>
      <c r="T1105" s="4"/>
    </row>
    <row r="1106">
      <c r="A1106" s="28"/>
      <c r="B1106" s="28"/>
      <c r="C1106" s="29"/>
      <c r="D1106" s="31"/>
      <c r="E1106" s="30"/>
      <c r="F1106" s="30"/>
      <c r="G1106" s="30"/>
      <c r="H1106" s="30"/>
      <c r="I1106" s="15"/>
      <c r="J1106" s="30"/>
      <c r="K1106" s="32"/>
      <c r="L1106" s="30"/>
      <c r="M1106" s="30"/>
      <c r="N1106" s="4"/>
      <c r="O1106" s="4"/>
      <c r="P1106" s="4"/>
      <c r="Q1106" s="4"/>
      <c r="R1106" s="4"/>
      <c r="S1106" s="4"/>
      <c r="T1106" s="4"/>
    </row>
    <row r="1107">
      <c r="A1107" s="28"/>
      <c r="B1107" s="28"/>
      <c r="C1107" s="29"/>
      <c r="D1107" s="31"/>
      <c r="E1107" s="30"/>
      <c r="F1107" s="30"/>
      <c r="G1107" s="30"/>
      <c r="H1107" s="30"/>
      <c r="I1107" s="15"/>
      <c r="J1107" s="30"/>
      <c r="K1107" s="32"/>
      <c r="L1107" s="30"/>
      <c r="M1107" s="30"/>
      <c r="N1107" s="4"/>
      <c r="O1107" s="4"/>
      <c r="P1107" s="4"/>
      <c r="Q1107" s="4"/>
      <c r="R1107" s="4"/>
      <c r="S1107" s="4"/>
      <c r="T1107" s="4"/>
    </row>
    <row r="1108">
      <c r="A1108" s="28"/>
      <c r="B1108" s="28"/>
      <c r="C1108" s="29"/>
      <c r="D1108" s="31"/>
      <c r="E1108" s="30"/>
      <c r="F1108" s="30"/>
      <c r="G1108" s="30"/>
      <c r="H1108" s="30"/>
      <c r="I1108" s="15"/>
      <c r="J1108" s="30"/>
      <c r="K1108" s="32"/>
      <c r="L1108" s="30"/>
      <c r="M1108" s="30"/>
      <c r="N1108" s="4"/>
      <c r="O1108" s="4"/>
      <c r="P1108" s="4"/>
      <c r="Q1108" s="4"/>
      <c r="R1108" s="4"/>
      <c r="S1108" s="4"/>
      <c r="T1108" s="4"/>
    </row>
    <row r="1109">
      <c r="A1109" s="28"/>
      <c r="B1109" s="28"/>
      <c r="C1109" s="29"/>
      <c r="D1109" s="31"/>
      <c r="E1109" s="30"/>
      <c r="F1109" s="30"/>
      <c r="G1109" s="30"/>
      <c r="H1109" s="30"/>
      <c r="I1109" s="15"/>
      <c r="J1109" s="30"/>
      <c r="K1109" s="32"/>
      <c r="L1109" s="30"/>
      <c r="M1109" s="30"/>
      <c r="N1109" s="4"/>
      <c r="O1109" s="4"/>
      <c r="P1109" s="4"/>
      <c r="Q1109" s="4"/>
      <c r="R1109" s="4"/>
      <c r="S1109" s="4"/>
      <c r="T1109" s="4"/>
    </row>
    <row r="1110">
      <c r="A1110" s="28"/>
      <c r="B1110" s="28"/>
      <c r="C1110" s="29"/>
      <c r="D1110" s="31"/>
      <c r="E1110" s="30"/>
      <c r="F1110" s="30"/>
      <c r="G1110" s="30"/>
      <c r="H1110" s="30"/>
      <c r="I1110" s="15"/>
      <c r="J1110" s="30"/>
      <c r="K1110" s="32"/>
      <c r="L1110" s="30"/>
      <c r="M1110" s="30"/>
      <c r="N1110" s="4"/>
      <c r="O1110" s="4"/>
      <c r="P1110" s="4"/>
      <c r="Q1110" s="4"/>
      <c r="R1110" s="4"/>
      <c r="S1110" s="4"/>
      <c r="T1110" s="4"/>
    </row>
    <row r="1111">
      <c r="A1111" s="28"/>
      <c r="B1111" s="28"/>
      <c r="C1111" s="29"/>
      <c r="D1111" s="31"/>
      <c r="E1111" s="30"/>
      <c r="F1111" s="30"/>
      <c r="G1111" s="30"/>
      <c r="H1111" s="30"/>
      <c r="I1111" s="15"/>
      <c r="J1111" s="30"/>
      <c r="K1111" s="32"/>
      <c r="L1111" s="30"/>
      <c r="M1111" s="30"/>
      <c r="N1111" s="4"/>
      <c r="O1111" s="4"/>
      <c r="P1111" s="4"/>
      <c r="Q1111" s="4"/>
      <c r="R1111" s="4"/>
      <c r="S1111" s="4"/>
      <c r="T1111" s="4"/>
    </row>
    <row r="1112">
      <c r="A1112" s="28"/>
      <c r="B1112" s="28"/>
      <c r="C1112" s="29"/>
      <c r="D1112" s="31"/>
      <c r="E1112" s="30"/>
      <c r="F1112" s="30"/>
      <c r="G1112" s="30"/>
      <c r="H1112" s="30"/>
      <c r="I1112" s="15"/>
      <c r="J1112" s="30"/>
      <c r="K1112" s="32"/>
      <c r="L1112" s="30"/>
      <c r="M1112" s="30"/>
      <c r="N1112" s="4"/>
      <c r="O1112" s="4"/>
      <c r="P1112" s="4"/>
      <c r="Q1112" s="4"/>
      <c r="R1112" s="4"/>
      <c r="S1112" s="4"/>
      <c r="T1112" s="4"/>
    </row>
    <row r="1113">
      <c r="A1113" s="28"/>
      <c r="B1113" s="28"/>
      <c r="C1113" s="29"/>
      <c r="D1113" s="31"/>
      <c r="E1113" s="30"/>
      <c r="F1113" s="30"/>
      <c r="G1113" s="30"/>
      <c r="H1113" s="30"/>
      <c r="I1113" s="15"/>
      <c r="J1113" s="30"/>
      <c r="K1113" s="32"/>
      <c r="L1113" s="30"/>
      <c r="M1113" s="30"/>
      <c r="N1113" s="4"/>
      <c r="O1113" s="4"/>
      <c r="P1113" s="4"/>
      <c r="Q1113" s="4"/>
      <c r="R1113" s="4"/>
      <c r="S1113" s="4"/>
      <c r="T1113" s="4"/>
    </row>
    <row r="1114">
      <c r="A1114" s="28"/>
      <c r="B1114" s="28"/>
      <c r="C1114" s="29"/>
      <c r="D1114" s="31"/>
      <c r="E1114" s="30"/>
      <c r="F1114" s="30"/>
      <c r="G1114" s="30"/>
      <c r="H1114" s="30"/>
      <c r="I1114" s="15"/>
      <c r="J1114" s="30"/>
      <c r="K1114" s="32"/>
      <c r="L1114" s="30"/>
      <c r="M1114" s="30"/>
      <c r="N1114" s="4"/>
      <c r="O1114" s="4"/>
      <c r="P1114" s="4"/>
      <c r="Q1114" s="4"/>
      <c r="R1114" s="4"/>
      <c r="S1114" s="4"/>
      <c r="T1114" s="4"/>
    </row>
    <row r="1115">
      <c r="A1115" s="28"/>
      <c r="B1115" s="28"/>
      <c r="C1115" s="29"/>
      <c r="D1115" s="31"/>
      <c r="E1115" s="30"/>
      <c r="F1115" s="30"/>
      <c r="G1115" s="30"/>
      <c r="H1115" s="30"/>
      <c r="I1115" s="15"/>
      <c r="J1115" s="30"/>
      <c r="K1115" s="32"/>
      <c r="L1115" s="30"/>
      <c r="M1115" s="30"/>
      <c r="N1115" s="4"/>
      <c r="O1115" s="4"/>
      <c r="P1115" s="4"/>
      <c r="Q1115" s="4"/>
      <c r="R1115" s="4"/>
      <c r="S1115" s="4"/>
      <c r="T1115" s="4"/>
    </row>
    <row r="1116">
      <c r="A1116" s="28"/>
      <c r="B1116" s="28"/>
      <c r="C1116" s="29"/>
      <c r="D1116" s="31"/>
      <c r="E1116" s="30"/>
      <c r="F1116" s="30"/>
      <c r="G1116" s="30"/>
      <c r="H1116" s="30"/>
      <c r="I1116" s="30"/>
      <c r="J1116" s="30"/>
      <c r="K1116" s="32"/>
      <c r="L1116" s="30"/>
      <c r="M1116" s="30"/>
      <c r="N1116" s="4"/>
      <c r="O1116" s="4"/>
      <c r="P1116" s="4"/>
      <c r="Q1116" s="4"/>
      <c r="R1116" s="4"/>
      <c r="S1116" s="4"/>
      <c r="T1116" s="4"/>
    </row>
    <row r="1117">
      <c r="A1117" s="28"/>
      <c r="B1117" s="28"/>
      <c r="C1117" s="29"/>
      <c r="D1117" s="31"/>
      <c r="E1117" s="30"/>
      <c r="F1117" s="30"/>
      <c r="G1117" s="30"/>
      <c r="H1117" s="30"/>
      <c r="I1117" s="30"/>
      <c r="J1117" s="30"/>
      <c r="K1117" s="32"/>
      <c r="L1117" s="30"/>
      <c r="M1117" s="30"/>
      <c r="N1117" s="4"/>
      <c r="O1117" s="4"/>
      <c r="P1117" s="4"/>
      <c r="Q1117" s="4"/>
      <c r="R1117" s="4"/>
      <c r="S1117" s="4"/>
      <c r="T1117" s="4"/>
    </row>
    <row r="1118">
      <c r="A1118" s="28"/>
      <c r="B1118" s="28"/>
      <c r="C1118" s="29"/>
      <c r="D1118" s="31"/>
      <c r="E1118" s="30"/>
      <c r="F1118" s="30"/>
      <c r="G1118" s="30"/>
      <c r="H1118" s="30"/>
      <c r="I1118" s="30"/>
      <c r="J1118" s="30"/>
      <c r="K1118" s="32"/>
      <c r="L1118" s="30"/>
      <c r="M1118" s="30"/>
      <c r="N1118" s="4"/>
      <c r="O1118" s="4"/>
      <c r="P1118" s="4"/>
      <c r="Q1118" s="4"/>
      <c r="R1118" s="4"/>
      <c r="S1118" s="4"/>
      <c r="T1118" s="4"/>
    </row>
    <row r="1119">
      <c r="A1119" s="28"/>
      <c r="B1119" s="28"/>
      <c r="C1119" s="29"/>
      <c r="D1119" s="31"/>
      <c r="E1119" s="30"/>
      <c r="F1119" s="30"/>
      <c r="G1119" s="30"/>
      <c r="H1119" s="30"/>
      <c r="I1119" s="30"/>
      <c r="J1119" s="30"/>
      <c r="K1119" s="32"/>
      <c r="L1119" s="30"/>
      <c r="M1119" s="30"/>
      <c r="N1119" s="4"/>
      <c r="O1119" s="4"/>
      <c r="P1119" s="4"/>
      <c r="Q1119" s="4"/>
      <c r="R1119" s="4"/>
      <c r="S1119" s="4"/>
      <c r="T1119" s="4"/>
    </row>
    <row r="1120">
      <c r="A1120" s="28"/>
      <c r="B1120" s="28"/>
      <c r="C1120" s="29"/>
      <c r="D1120" s="31"/>
      <c r="E1120" s="30"/>
      <c r="F1120" s="30"/>
      <c r="G1120" s="30"/>
      <c r="H1120" s="30"/>
      <c r="I1120" s="30"/>
      <c r="J1120" s="30"/>
      <c r="K1120" s="32"/>
      <c r="L1120" s="30"/>
      <c r="M1120" s="30"/>
      <c r="N1120" s="4"/>
      <c r="O1120" s="4"/>
      <c r="P1120" s="4"/>
      <c r="Q1120" s="4"/>
      <c r="R1120" s="4"/>
      <c r="S1120" s="4"/>
      <c r="T1120" s="4"/>
    </row>
    <row r="1121">
      <c r="A1121" s="28"/>
      <c r="B1121" s="28"/>
      <c r="C1121" s="29"/>
      <c r="D1121" s="31"/>
      <c r="E1121" s="30"/>
      <c r="F1121" s="30"/>
      <c r="G1121" s="30"/>
      <c r="H1121" s="30"/>
      <c r="I1121" s="30"/>
      <c r="J1121" s="30"/>
      <c r="K1121" s="32"/>
      <c r="L1121" s="30"/>
      <c r="M1121" s="30"/>
      <c r="N1121" s="4"/>
      <c r="O1121" s="4"/>
      <c r="P1121" s="4"/>
      <c r="Q1121" s="4"/>
      <c r="R1121" s="4"/>
      <c r="S1121" s="4"/>
      <c r="T1121" s="4"/>
    </row>
    <row r="1122">
      <c r="A1122" s="28"/>
      <c r="B1122" s="28"/>
      <c r="C1122" s="29"/>
      <c r="D1122" s="31"/>
      <c r="E1122" s="30"/>
      <c r="F1122" s="30"/>
      <c r="G1122" s="30"/>
      <c r="H1122" s="30"/>
      <c r="I1122" s="30"/>
      <c r="J1122" s="30"/>
      <c r="K1122" s="32"/>
      <c r="L1122" s="30"/>
      <c r="M1122" s="30"/>
      <c r="N1122" s="4"/>
      <c r="O1122" s="4"/>
      <c r="P1122" s="4"/>
      <c r="Q1122" s="4"/>
      <c r="R1122" s="4"/>
      <c r="S1122" s="4"/>
      <c r="T1122" s="4"/>
    </row>
    <row r="1123">
      <c r="A1123" s="28"/>
      <c r="B1123" s="28"/>
      <c r="C1123" s="29"/>
      <c r="D1123" s="31"/>
      <c r="E1123" s="30"/>
      <c r="F1123" s="30"/>
      <c r="G1123" s="30"/>
      <c r="H1123" s="30"/>
      <c r="I1123" s="30"/>
      <c r="J1123" s="30"/>
      <c r="K1123" s="32"/>
      <c r="L1123" s="30"/>
      <c r="M1123" s="30"/>
      <c r="N1123" s="4"/>
      <c r="O1123" s="4"/>
      <c r="P1123" s="4"/>
      <c r="Q1123" s="4"/>
      <c r="R1123" s="4"/>
      <c r="S1123" s="4"/>
      <c r="T1123" s="4"/>
    </row>
    <row r="1124">
      <c r="A1124" s="28"/>
      <c r="B1124" s="28"/>
      <c r="C1124" s="29"/>
      <c r="D1124" s="31"/>
      <c r="E1124" s="30"/>
      <c r="F1124" s="30"/>
      <c r="G1124" s="30"/>
      <c r="H1124" s="30"/>
      <c r="I1124" s="30"/>
      <c r="J1124" s="30"/>
      <c r="K1124" s="32"/>
      <c r="L1124" s="30"/>
      <c r="M1124" s="30"/>
      <c r="N1124" s="4"/>
      <c r="O1124" s="4"/>
      <c r="P1124" s="4"/>
      <c r="Q1124" s="4"/>
      <c r="R1124" s="4"/>
      <c r="S1124" s="4"/>
      <c r="T1124" s="4"/>
    </row>
    <row r="1125">
      <c r="A1125" s="28"/>
      <c r="B1125" s="28"/>
      <c r="C1125" s="29"/>
      <c r="D1125" s="31"/>
      <c r="E1125" s="30"/>
      <c r="F1125" s="30"/>
      <c r="G1125" s="30"/>
      <c r="H1125" s="30"/>
      <c r="I1125" s="30"/>
      <c r="J1125" s="30"/>
      <c r="K1125" s="32"/>
      <c r="L1125" s="30"/>
      <c r="M1125" s="30"/>
      <c r="N1125" s="4"/>
      <c r="O1125" s="4"/>
      <c r="P1125" s="4"/>
      <c r="Q1125" s="4"/>
      <c r="R1125" s="4"/>
      <c r="S1125" s="4"/>
      <c r="T1125" s="4"/>
    </row>
    <row r="1126">
      <c r="A1126" s="28"/>
      <c r="B1126" s="28"/>
      <c r="C1126" s="29"/>
      <c r="D1126" s="31"/>
      <c r="E1126" s="30"/>
      <c r="F1126" s="30"/>
      <c r="G1126" s="30"/>
      <c r="H1126" s="30"/>
      <c r="I1126" s="30"/>
      <c r="J1126" s="30"/>
      <c r="K1126" s="32"/>
      <c r="L1126" s="30"/>
      <c r="M1126" s="30"/>
      <c r="N1126" s="4"/>
      <c r="O1126" s="4"/>
      <c r="P1126" s="4"/>
      <c r="Q1126" s="4"/>
      <c r="R1126" s="4"/>
      <c r="S1126" s="4"/>
      <c r="T1126" s="4"/>
    </row>
    <row r="1127">
      <c r="A1127" s="28"/>
      <c r="B1127" s="28"/>
      <c r="C1127" s="29"/>
      <c r="D1127" s="31"/>
      <c r="E1127" s="30"/>
      <c r="F1127" s="30"/>
      <c r="G1127" s="30"/>
      <c r="H1127" s="30"/>
      <c r="I1127" s="30"/>
      <c r="J1127" s="30"/>
      <c r="K1127" s="32"/>
      <c r="L1127" s="30"/>
      <c r="M1127" s="30"/>
      <c r="N1127" s="4"/>
      <c r="O1127" s="4"/>
      <c r="P1127" s="4"/>
      <c r="Q1127" s="4"/>
      <c r="R1127" s="4"/>
      <c r="S1127" s="4"/>
      <c r="T1127" s="4"/>
    </row>
    <row r="1128">
      <c r="A1128" s="28"/>
      <c r="B1128" s="28"/>
      <c r="C1128" s="29"/>
      <c r="D1128" s="31"/>
      <c r="E1128" s="30"/>
      <c r="F1128" s="30"/>
      <c r="G1128" s="30"/>
      <c r="H1128" s="30"/>
      <c r="I1128" s="30"/>
      <c r="J1128" s="30"/>
      <c r="K1128" s="32"/>
      <c r="L1128" s="30"/>
      <c r="M1128" s="30"/>
      <c r="N1128" s="4"/>
      <c r="O1128" s="4"/>
      <c r="P1128" s="4"/>
      <c r="Q1128" s="4"/>
      <c r="R1128" s="4"/>
      <c r="S1128" s="4"/>
      <c r="T1128" s="4"/>
    </row>
    <row r="1129">
      <c r="A1129" s="28"/>
      <c r="B1129" s="28"/>
      <c r="C1129" s="29"/>
      <c r="D1129" s="31"/>
      <c r="E1129" s="30"/>
      <c r="F1129" s="30"/>
      <c r="G1129" s="30"/>
      <c r="H1129" s="30"/>
      <c r="I1129" s="30"/>
      <c r="J1129" s="30"/>
      <c r="K1129" s="32"/>
      <c r="L1129" s="30"/>
      <c r="M1129" s="30"/>
      <c r="N1129" s="4"/>
      <c r="O1129" s="4"/>
      <c r="P1129" s="4"/>
      <c r="Q1129" s="4"/>
      <c r="R1129" s="4"/>
      <c r="S1129" s="4"/>
      <c r="T1129" s="4"/>
    </row>
    <row r="1130">
      <c r="A1130" s="28"/>
      <c r="B1130" s="28"/>
      <c r="C1130" s="29"/>
      <c r="D1130" s="31"/>
      <c r="E1130" s="30"/>
      <c r="F1130" s="30"/>
      <c r="G1130" s="30"/>
      <c r="H1130" s="30"/>
      <c r="I1130" s="30"/>
      <c r="J1130" s="30"/>
      <c r="K1130" s="32"/>
      <c r="L1130" s="30"/>
      <c r="M1130" s="30"/>
      <c r="N1130" s="4"/>
      <c r="O1130" s="4"/>
      <c r="P1130" s="4"/>
      <c r="Q1130" s="4"/>
      <c r="R1130" s="4"/>
      <c r="S1130" s="4"/>
      <c r="T1130" s="4"/>
    </row>
    <row r="1131">
      <c r="A1131" s="28"/>
      <c r="B1131" s="28"/>
      <c r="C1131" s="29"/>
      <c r="D1131" s="31"/>
      <c r="E1131" s="30"/>
      <c r="F1131" s="30"/>
      <c r="G1131" s="30"/>
      <c r="H1131" s="30"/>
      <c r="I1131" s="30"/>
      <c r="J1131" s="30"/>
      <c r="K1131" s="32"/>
      <c r="L1131" s="30"/>
      <c r="M1131" s="30"/>
      <c r="N1131" s="4"/>
      <c r="O1131" s="4"/>
      <c r="P1131" s="4"/>
      <c r="Q1131" s="4"/>
      <c r="R1131" s="4"/>
      <c r="S1131" s="4"/>
      <c r="T1131" s="4"/>
    </row>
    <row r="1132">
      <c r="A1132" s="28"/>
      <c r="B1132" s="28"/>
      <c r="C1132" s="29"/>
      <c r="D1132" s="31"/>
      <c r="E1132" s="30"/>
      <c r="F1132" s="30"/>
      <c r="G1132" s="30"/>
      <c r="H1132" s="30"/>
      <c r="I1132" s="30"/>
      <c r="J1132" s="30"/>
      <c r="K1132" s="32"/>
      <c r="L1132" s="30"/>
      <c r="M1132" s="30"/>
      <c r="N1132" s="4"/>
      <c r="O1132" s="4"/>
      <c r="P1132" s="4"/>
      <c r="Q1132" s="4"/>
      <c r="R1132" s="4"/>
      <c r="S1132" s="4"/>
      <c r="T1132" s="4"/>
    </row>
    <row r="1133">
      <c r="A1133" s="28"/>
      <c r="B1133" s="28"/>
      <c r="C1133" s="29"/>
      <c r="D1133" s="31"/>
      <c r="E1133" s="30"/>
      <c r="F1133" s="30"/>
      <c r="G1133" s="30"/>
      <c r="H1133" s="30"/>
      <c r="I1133" s="30"/>
      <c r="J1133" s="30"/>
      <c r="K1133" s="32"/>
      <c r="L1133" s="30"/>
      <c r="M1133" s="30"/>
      <c r="N1133" s="4"/>
      <c r="O1133" s="4"/>
      <c r="P1133" s="4"/>
      <c r="Q1133" s="4"/>
      <c r="R1133" s="4"/>
      <c r="S1133" s="4"/>
      <c r="T1133" s="4"/>
    </row>
    <row r="1134">
      <c r="A1134" s="28"/>
      <c r="B1134" s="28"/>
      <c r="C1134" s="29"/>
      <c r="D1134" s="31"/>
      <c r="E1134" s="30"/>
      <c r="F1134" s="30"/>
      <c r="G1134" s="30"/>
      <c r="H1134" s="30"/>
      <c r="I1134" s="30"/>
      <c r="J1134" s="30"/>
      <c r="K1134" s="32"/>
      <c r="L1134" s="30"/>
      <c r="M1134" s="30"/>
      <c r="N1134" s="4"/>
      <c r="O1134" s="4"/>
      <c r="P1134" s="4"/>
      <c r="Q1134" s="4"/>
      <c r="R1134" s="4"/>
      <c r="S1134" s="4"/>
      <c r="T1134" s="4"/>
    </row>
    <row r="1135">
      <c r="A1135" s="28"/>
      <c r="B1135" s="28"/>
      <c r="C1135" s="29"/>
      <c r="D1135" s="31"/>
      <c r="E1135" s="30"/>
      <c r="F1135" s="30"/>
      <c r="G1135" s="30"/>
      <c r="H1135" s="30"/>
      <c r="I1135" s="30"/>
      <c r="J1135" s="30"/>
      <c r="K1135" s="32"/>
      <c r="L1135" s="30"/>
      <c r="M1135" s="30"/>
      <c r="N1135" s="4"/>
      <c r="O1135" s="4"/>
      <c r="P1135" s="4"/>
      <c r="Q1135" s="4"/>
      <c r="R1135" s="4"/>
      <c r="S1135" s="4"/>
      <c r="T1135" s="4"/>
    </row>
    <row r="1136">
      <c r="A1136" s="28"/>
      <c r="B1136" s="28"/>
      <c r="C1136" s="29"/>
      <c r="D1136" s="31"/>
      <c r="E1136" s="30"/>
      <c r="F1136" s="30"/>
      <c r="G1136" s="30"/>
      <c r="H1136" s="30"/>
      <c r="I1136" s="30"/>
      <c r="J1136" s="30"/>
      <c r="K1136" s="32"/>
      <c r="L1136" s="30"/>
      <c r="M1136" s="30"/>
      <c r="N1136" s="4"/>
      <c r="O1136" s="4"/>
      <c r="P1136" s="4"/>
      <c r="Q1136" s="4"/>
      <c r="R1136" s="4"/>
      <c r="S1136" s="4"/>
      <c r="T1136" s="4"/>
    </row>
    <row r="1137">
      <c r="A1137" s="28"/>
      <c r="B1137" s="28"/>
      <c r="C1137" s="29"/>
      <c r="D1137" s="31"/>
      <c r="E1137" s="30"/>
      <c r="F1137" s="30"/>
      <c r="G1137" s="30"/>
      <c r="H1137" s="30"/>
      <c r="I1137" s="30"/>
      <c r="J1137" s="30"/>
      <c r="K1137" s="32"/>
      <c r="L1137" s="30"/>
      <c r="M1137" s="30"/>
      <c r="N1137" s="4"/>
      <c r="O1137" s="4"/>
      <c r="P1137" s="4"/>
      <c r="Q1137" s="4"/>
      <c r="R1137" s="4"/>
      <c r="S1137" s="4"/>
      <c r="T1137" s="4"/>
    </row>
    <row r="1138">
      <c r="A1138" s="28"/>
      <c r="B1138" s="28"/>
      <c r="C1138" s="29"/>
      <c r="D1138" s="31"/>
      <c r="E1138" s="30"/>
      <c r="F1138" s="30"/>
      <c r="G1138" s="30"/>
      <c r="H1138" s="30"/>
      <c r="I1138" s="30"/>
      <c r="J1138" s="30"/>
      <c r="K1138" s="32"/>
      <c r="L1138" s="30"/>
      <c r="M1138" s="30"/>
      <c r="N1138" s="4"/>
      <c r="O1138" s="4"/>
      <c r="P1138" s="4"/>
      <c r="Q1138" s="4"/>
      <c r="R1138" s="4"/>
      <c r="S1138" s="4"/>
      <c r="T1138" s="4"/>
    </row>
    <row r="1139">
      <c r="A1139" s="28"/>
      <c r="B1139" s="28"/>
      <c r="C1139" s="29"/>
      <c r="D1139" s="31"/>
      <c r="E1139" s="30"/>
      <c r="F1139" s="30"/>
      <c r="G1139" s="30"/>
      <c r="H1139" s="30"/>
      <c r="I1139" s="30"/>
      <c r="J1139" s="30"/>
      <c r="K1139" s="32"/>
      <c r="L1139" s="30"/>
      <c r="M1139" s="30"/>
      <c r="N1139" s="4"/>
      <c r="O1139" s="4"/>
      <c r="P1139" s="4"/>
      <c r="Q1139" s="4"/>
      <c r="R1139" s="4"/>
      <c r="S1139" s="4"/>
      <c r="T1139" s="4"/>
    </row>
    <row r="1140">
      <c r="A1140" s="28"/>
      <c r="B1140" s="28"/>
      <c r="C1140" s="29"/>
      <c r="D1140" s="31"/>
      <c r="E1140" s="30"/>
      <c r="F1140" s="30"/>
      <c r="G1140" s="30"/>
      <c r="H1140" s="30"/>
      <c r="I1140" s="30"/>
      <c r="J1140" s="30"/>
      <c r="K1140" s="32"/>
      <c r="L1140" s="30"/>
      <c r="M1140" s="30"/>
      <c r="N1140" s="4"/>
      <c r="O1140" s="4"/>
      <c r="P1140" s="4"/>
      <c r="Q1140" s="4"/>
      <c r="R1140" s="4"/>
      <c r="S1140" s="4"/>
      <c r="T1140" s="4"/>
    </row>
    <row r="1141">
      <c r="A1141" s="28"/>
      <c r="B1141" s="28"/>
      <c r="C1141" s="29"/>
      <c r="D1141" s="31"/>
      <c r="E1141" s="30"/>
      <c r="F1141" s="30"/>
      <c r="G1141" s="30"/>
      <c r="H1141" s="30"/>
      <c r="I1141" s="30"/>
      <c r="J1141" s="30"/>
      <c r="K1141" s="32"/>
      <c r="L1141" s="30"/>
      <c r="M1141" s="30"/>
      <c r="N1141" s="4"/>
      <c r="O1141" s="4"/>
      <c r="P1141" s="4"/>
      <c r="Q1141" s="4"/>
      <c r="R1141" s="4"/>
      <c r="S1141" s="4"/>
      <c r="T1141" s="4"/>
    </row>
    <row r="1142">
      <c r="A1142" s="28"/>
      <c r="B1142" s="28"/>
      <c r="C1142" s="29"/>
      <c r="D1142" s="31"/>
      <c r="E1142" s="30"/>
      <c r="F1142" s="30"/>
      <c r="G1142" s="30"/>
      <c r="H1142" s="30"/>
      <c r="I1142" s="30"/>
      <c r="J1142" s="30"/>
      <c r="K1142" s="32"/>
      <c r="L1142" s="30"/>
      <c r="M1142" s="30"/>
      <c r="N1142" s="4"/>
      <c r="O1142" s="4"/>
      <c r="P1142" s="4"/>
      <c r="Q1142" s="4"/>
      <c r="R1142" s="4"/>
      <c r="S1142" s="4"/>
      <c r="T1142" s="4"/>
    </row>
    <row r="1143">
      <c r="A1143" s="28"/>
      <c r="B1143" s="28"/>
      <c r="C1143" s="29"/>
      <c r="D1143" s="31"/>
      <c r="E1143" s="30"/>
      <c r="F1143" s="30"/>
      <c r="G1143" s="30"/>
      <c r="H1143" s="30"/>
      <c r="I1143" s="30"/>
      <c r="J1143" s="30"/>
      <c r="K1143" s="32"/>
      <c r="L1143" s="30"/>
      <c r="M1143" s="30"/>
      <c r="N1143" s="4"/>
      <c r="O1143" s="4"/>
      <c r="P1143" s="4"/>
      <c r="Q1143" s="4"/>
      <c r="R1143" s="4"/>
      <c r="S1143" s="4"/>
      <c r="T1143" s="4"/>
    </row>
    <row r="1144">
      <c r="A1144" s="28"/>
      <c r="B1144" s="28"/>
      <c r="C1144" s="29"/>
      <c r="D1144" s="31"/>
      <c r="E1144" s="30"/>
      <c r="F1144" s="30"/>
      <c r="G1144" s="30"/>
      <c r="H1144" s="30"/>
      <c r="I1144" s="30"/>
      <c r="J1144" s="30"/>
      <c r="K1144" s="32"/>
      <c r="L1144" s="30"/>
      <c r="M1144" s="30"/>
      <c r="N1144" s="4"/>
      <c r="O1144" s="4"/>
      <c r="P1144" s="4"/>
      <c r="Q1144" s="4"/>
      <c r="R1144" s="4"/>
      <c r="S1144" s="4"/>
      <c r="T1144" s="4"/>
    </row>
    <row r="1145">
      <c r="A1145" s="28"/>
      <c r="B1145" s="28"/>
      <c r="C1145" s="29"/>
      <c r="D1145" s="31"/>
      <c r="E1145" s="30"/>
      <c r="F1145" s="30"/>
      <c r="G1145" s="30"/>
      <c r="H1145" s="30"/>
      <c r="I1145" s="30"/>
      <c r="J1145" s="30"/>
      <c r="K1145" s="32"/>
      <c r="L1145" s="30"/>
      <c r="M1145" s="30"/>
      <c r="N1145" s="4"/>
      <c r="O1145" s="4"/>
      <c r="P1145" s="4"/>
      <c r="Q1145" s="4"/>
      <c r="R1145" s="4"/>
      <c r="S1145" s="4"/>
      <c r="T1145" s="4"/>
    </row>
    <row r="1146">
      <c r="A1146" s="28"/>
      <c r="B1146" s="28"/>
      <c r="C1146" s="29"/>
      <c r="D1146" s="31"/>
      <c r="E1146" s="30"/>
      <c r="F1146" s="30"/>
      <c r="G1146" s="30"/>
      <c r="H1146" s="30"/>
      <c r="I1146" s="30"/>
      <c r="J1146" s="30"/>
      <c r="K1146" s="32"/>
      <c r="L1146" s="30"/>
      <c r="M1146" s="30"/>
      <c r="N1146" s="4"/>
      <c r="O1146" s="4"/>
      <c r="P1146" s="4"/>
      <c r="Q1146" s="4"/>
      <c r="R1146" s="4"/>
      <c r="S1146" s="4"/>
      <c r="T1146" s="4"/>
    </row>
    <row r="1147">
      <c r="A1147" s="28"/>
      <c r="B1147" s="28"/>
      <c r="C1147" s="29"/>
      <c r="D1147" s="31"/>
      <c r="E1147" s="30"/>
      <c r="F1147" s="30"/>
      <c r="G1147" s="30"/>
      <c r="H1147" s="30"/>
      <c r="I1147" s="30"/>
      <c r="J1147" s="30"/>
      <c r="K1147" s="32"/>
      <c r="L1147" s="30"/>
      <c r="M1147" s="30"/>
      <c r="N1147" s="4"/>
      <c r="O1147" s="4"/>
      <c r="P1147" s="4"/>
      <c r="Q1147" s="4"/>
      <c r="R1147" s="4"/>
      <c r="S1147" s="4"/>
      <c r="T1147" s="4"/>
    </row>
    <row r="1148">
      <c r="A1148" s="28"/>
      <c r="B1148" s="28"/>
      <c r="C1148" s="29"/>
      <c r="D1148" s="31"/>
      <c r="E1148" s="30"/>
      <c r="F1148" s="30"/>
      <c r="G1148" s="30"/>
      <c r="H1148" s="30"/>
      <c r="I1148" s="30"/>
      <c r="J1148" s="30"/>
      <c r="K1148" s="32"/>
      <c r="L1148" s="30"/>
      <c r="M1148" s="30"/>
      <c r="N1148" s="4"/>
      <c r="O1148" s="4"/>
      <c r="P1148" s="4"/>
      <c r="Q1148" s="4"/>
      <c r="R1148" s="4"/>
      <c r="S1148" s="4"/>
      <c r="T1148" s="4"/>
    </row>
    <row r="1149">
      <c r="A1149" s="28"/>
      <c r="B1149" s="28"/>
      <c r="C1149" s="29"/>
      <c r="D1149" s="31"/>
      <c r="E1149" s="30"/>
      <c r="F1149" s="30"/>
      <c r="G1149" s="30"/>
      <c r="H1149" s="30"/>
      <c r="I1149" s="30"/>
      <c r="J1149" s="30"/>
      <c r="K1149" s="32"/>
      <c r="L1149" s="30"/>
      <c r="M1149" s="30"/>
      <c r="N1149" s="4"/>
      <c r="O1149" s="4"/>
      <c r="P1149" s="4"/>
      <c r="Q1149" s="4"/>
      <c r="R1149" s="4"/>
      <c r="S1149" s="4"/>
      <c r="T1149" s="4"/>
    </row>
    <row r="1150">
      <c r="A1150" s="28"/>
      <c r="B1150" s="28"/>
      <c r="C1150" s="29"/>
      <c r="D1150" s="31"/>
      <c r="E1150" s="30"/>
      <c r="F1150" s="30"/>
      <c r="G1150" s="30"/>
      <c r="H1150" s="30"/>
      <c r="I1150" s="30"/>
      <c r="J1150" s="30"/>
      <c r="K1150" s="32"/>
      <c r="L1150" s="30"/>
      <c r="M1150" s="30"/>
      <c r="N1150" s="4"/>
      <c r="O1150" s="4"/>
      <c r="P1150" s="4"/>
      <c r="Q1150" s="4"/>
      <c r="R1150" s="4"/>
      <c r="S1150" s="4"/>
      <c r="T1150" s="4"/>
    </row>
    <row r="1151">
      <c r="A1151" s="28"/>
      <c r="B1151" s="28"/>
      <c r="C1151" s="29"/>
      <c r="D1151" s="31"/>
      <c r="E1151" s="30"/>
      <c r="F1151" s="30"/>
      <c r="G1151" s="30"/>
      <c r="H1151" s="30"/>
      <c r="I1151" s="30"/>
      <c r="J1151" s="30"/>
      <c r="K1151" s="32"/>
      <c r="L1151" s="30"/>
      <c r="M1151" s="30"/>
      <c r="N1151" s="4"/>
      <c r="O1151" s="4"/>
      <c r="P1151" s="4"/>
      <c r="Q1151" s="4"/>
      <c r="R1151" s="4"/>
      <c r="S1151" s="4"/>
      <c r="T1151" s="4"/>
    </row>
  </sheetData>
  <mergeCells count="12">
    <mergeCell ref="F2:F3"/>
    <mergeCell ref="G2:G3"/>
    <mergeCell ref="H2:H3"/>
    <mergeCell ref="J2:J3"/>
    <mergeCell ref="L2:L3"/>
    <mergeCell ref="M2:M3"/>
    <mergeCell ref="A1:M1"/>
    <mergeCell ref="A2:A3"/>
    <mergeCell ref="B2:B3"/>
    <mergeCell ref="C2:C3"/>
    <mergeCell ref="D2:E2"/>
    <mergeCell ref="K2:K3"/>
  </mergeCells>
  <hyperlinks>
    <hyperlink r:id="rId1" ref="M7"/>
    <hyperlink r:id="rId2" ref="M13"/>
    <hyperlink r:id="rId3" ref="M14"/>
    <hyperlink r:id="rId4" ref="M19"/>
    <hyperlink r:id="rId5" ref="M35"/>
    <hyperlink r:id="rId6" ref="M44"/>
    <hyperlink r:id="rId7" ref="M59"/>
    <hyperlink r:id="rId8" ref="M64"/>
    <hyperlink r:id="rId9" ref="M77"/>
    <hyperlink r:id="rId10" ref="M78"/>
    <hyperlink r:id="rId11" ref="M89"/>
    <hyperlink r:id="rId12" ref="M96"/>
    <hyperlink r:id="rId13" ref="M97"/>
    <hyperlink r:id="rId14" ref="M107"/>
    <hyperlink r:id="rId15" ref="M108"/>
    <hyperlink r:id="rId16" ref="M113"/>
    <hyperlink r:id="rId17" ref="L114"/>
    <hyperlink r:id="rId18" ref="M114"/>
    <hyperlink r:id="rId19" ref="M117"/>
    <hyperlink r:id="rId20" ref="M119"/>
    <hyperlink r:id="rId21" ref="M120"/>
    <hyperlink r:id="rId22" ref="M134"/>
    <hyperlink r:id="rId23" ref="M136"/>
    <hyperlink r:id="rId24" ref="M146"/>
    <hyperlink r:id="rId25" ref="M157"/>
    <hyperlink r:id="rId26" ref="M162"/>
    <hyperlink r:id="rId27" ref="M166"/>
    <hyperlink r:id="rId28" ref="M167"/>
    <hyperlink r:id="rId29" ref="T175"/>
    <hyperlink r:id="rId30" ref="M176"/>
    <hyperlink r:id="rId31" ref="M183"/>
    <hyperlink r:id="rId32" ref="M196"/>
    <hyperlink r:id="rId33" ref="M197"/>
    <hyperlink r:id="rId34" ref="M218"/>
    <hyperlink r:id="rId35" ref="M220"/>
    <hyperlink r:id="rId36" ref="M221"/>
    <hyperlink r:id="rId37" ref="M227"/>
    <hyperlink r:id="rId38" ref="M228"/>
    <hyperlink r:id="rId39" ref="M244"/>
    <hyperlink r:id="rId40" ref="M256"/>
    <hyperlink r:id="rId41" ref="M258"/>
    <hyperlink r:id="rId42" ref="M267"/>
    <hyperlink r:id="rId43" ref="M281"/>
    <hyperlink r:id="rId44" ref="M282"/>
    <hyperlink r:id="rId45" ref="M289"/>
    <hyperlink r:id="rId46" ref="M292"/>
    <hyperlink r:id="rId47" ref="M305"/>
    <hyperlink r:id="rId48" ref="M315"/>
    <hyperlink r:id="rId49" ref="M316"/>
    <hyperlink r:id="rId50" ref="M323"/>
    <hyperlink r:id="rId51" ref="M324"/>
    <hyperlink r:id="rId52" ref="M325"/>
    <hyperlink r:id="rId53" ref="M327"/>
    <hyperlink r:id="rId54" ref="M328"/>
    <hyperlink r:id="rId55" ref="M329"/>
    <hyperlink r:id="rId56" ref="M339"/>
    <hyperlink r:id="rId57" ref="M341"/>
    <hyperlink r:id="rId58" ref="M342"/>
    <hyperlink r:id="rId59" ref="M353"/>
    <hyperlink r:id="rId60" ref="M372"/>
    <hyperlink r:id="rId61" ref="M373"/>
    <hyperlink r:id="rId62" ref="M380"/>
    <hyperlink r:id="rId63" ref="M383"/>
    <hyperlink r:id="rId64" ref="M385"/>
    <hyperlink r:id="rId65" ref="M386"/>
    <hyperlink r:id="rId66" ref="M391"/>
    <hyperlink r:id="rId67" ref="M396"/>
    <hyperlink r:id="rId68" ref="M397"/>
    <hyperlink r:id="rId69" ref="M426"/>
    <hyperlink r:id="rId70" ref="M430"/>
    <hyperlink r:id="rId71" ref="M436"/>
    <hyperlink r:id="rId72" ref="M440"/>
    <hyperlink r:id="rId73" ref="M454"/>
    <hyperlink r:id="rId74" ref="M457"/>
    <hyperlink r:id="rId75" ref="M458"/>
    <hyperlink r:id="rId76" ref="M463"/>
    <hyperlink r:id="rId77" ref="M469"/>
    <hyperlink r:id="rId78" ref="M470"/>
    <hyperlink r:id="rId79" ref="M486"/>
    <hyperlink r:id="rId80" ref="M487"/>
    <hyperlink r:id="rId81" ref="M524"/>
    <hyperlink r:id="rId82" ref="M548"/>
    <hyperlink r:id="rId83" ref="M550"/>
    <hyperlink r:id="rId84" ref="M552"/>
    <hyperlink r:id="rId85" ref="M553"/>
    <hyperlink r:id="rId86" ref="M554"/>
    <hyperlink r:id="rId87" ref="M556"/>
    <hyperlink r:id="rId88" ref="M557"/>
    <hyperlink r:id="rId89" ref="M560"/>
    <hyperlink r:id="rId90" ref="M561"/>
    <hyperlink r:id="rId91" ref="M562"/>
    <hyperlink r:id="rId92" ref="M563"/>
    <hyperlink r:id="rId93" ref="M564"/>
    <hyperlink r:id="rId94" ref="M565"/>
    <hyperlink r:id="rId95" ref="M567"/>
    <hyperlink r:id="rId96" ref="M568"/>
    <hyperlink r:id="rId97" ref="M569"/>
    <hyperlink r:id="rId98" ref="M574"/>
    <hyperlink r:id="rId99" ref="M578"/>
    <hyperlink r:id="rId100" ref="M590"/>
    <hyperlink r:id="rId101" ref="M596"/>
    <hyperlink r:id="rId102" ref="M616"/>
    <hyperlink r:id="rId103" ref="M627"/>
    <hyperlink r:id="rId104" ref="M628"/>
    <hyperlink r:id="rId105" ref="M631"/>
    <hyperlink r:id="rId106" ref="M632"/>
    <hyperlink r:id="rId107" ref="M641"/>
    <hyperlink r:id="rId108" ref="M647"/>
    <hyperlink r:id="rId109" ref="M649"/>
    <hyperlink r:id="rId110" ref="M651"/>
    <hyperlink r:id="rId111" ref="M654"/>
    <hyperlink r:id="rId112" ref="M655"/>
    <hyperlink r:id="rId113" ref="M658"/>
    <hyperlink r:id="rId114" ref="M678"/>
    <hyperlink r:id="rId115" ref="M692"/>
    <hyperlink r:id="rId116" ref="M693"/>
    <hyperlink r:id="rId117" ref="M695"/>
    <hyperlink r:id="rId118" ref="M696"/>
    <hyperlink r:id="rId119" ref="M697"/>
    <hyperlink r:id="rId120" ref="M698"/>
    <hyperlink r:id="rId121" ref="M699"/>
    <hyperlink r:id="rId122" ref="M701"/>
    <hyperlink r:id="rId123" ref="M713"/>
    <hyperlink r:id="rId124" ref="M731"/>
    <hyperlink r:id="rId125" ref="M742"/>
    <hyperlink r:id="rId126" ref="M761"/>
    <hyperlink r:id="rId127" ref="M783"/>
    <hyperlink r:id="rId128" ref="M787"/>
    <hyperlink r:id="rId129" ref="M792"/>
    <hyperlink r:id="rId130" ref="M830"/>
    <hyperlink r:id="rId131" ref="M866"/>
    <hyperlink r:id="rId132" ref="M869"/>
    <hyperlink r:id="rId133" ref="M870"/>
    <hyperlink r:id="rId134" ref="M872"/>
    <hyperlink r:id="rId135" ref="M884"/>
    <hyperlink r:id="rId136" ref="M887"/>
    <hyperlink r:id="rId137" ref="M888"/>
    <hyperlink r:id="rId138" ref="M889"/>
    <hyperlink r:id="rId139" ref="M894"/>
    <hyperlink r:id="rId140" ref="M901"/>
    <hyperlink r:id="rId141" ref="M903"/>
    <hyperlink r:id="rId142" ref="M904"/>
    <hyperlink r:id="rId143" ref="M905"/>
    <hyperlink r:id="rId144" ref="M906"/>
    <hyperlink r:id="rId145" ref="M908"/>
    <hyperlink r:id="rId146" ref="M909"/>
    <hyperlink r:id="rId147" ref="M910"/>
    <hyperlink r:id="rId148" ref="M916"/>
    <hyperlink r:id="rId149" ref="M922"/>
    <hyperlink r:id="rId150" ref="M923"/>
    <hyperlink r:id="rId151" ref="M924"/>
    <hyperlink r:id="rId152" ref="M925"/>
    <hyperlink r:id="rId153" ref="M930"/>
    <hyperlink r:id="rId154" ref="M932"/>
    <hyperlink r:id="rId155" ref="M933"/>
    <hyperlink r:id="rId156" ref="M935"/>
    <hyperlink r:id="rId157" ref="M936"/>
    <hyperlink r:id="rId158" ref="M937"/>
    <hyperlink r:id="rId159" ref="M938"/>
    <hyperlink r:id="rId160" ref="M939"/>
    <hyperlink r:id="rId161" ref="M940"/>
    <hyperlink r:id="rId162" ref="M941"/>
    <hyperlink r:id="rId163" ref="M942"/>
    <hyperlink r:id="rId164" ref="M943"/>
    <hyperlink r:id="rId165" ref="M944"/>
    <hyperlink r:id="rId166" ref="M945"/>
    <hyperlink r:id="rId167" ref="M946"/>
    <hyperlink r:id="rId168" ref="M947"/>
    <hyperlink r:id="rId169" ref="M948"/>
    <hyperlink r:id="rId170" ref="M949"/>
    <hyperlink r:id="rId171" ref="M950"/>
    <hyperlink r:id="rId172" ref="M951"/>
    <hyperlink r:id="rId173" ref="M952"/>
    <hyperlink r:id="rId174" ref="M955"/>
    <hyperlink r:id="rId175" ref="M968"/>
    <hyperlink r:id="rId176" ref="M976"/>
    <hyperlink r:id="rId177" ref="M980"/>
    <hyperlink r:id="rId178" ref="M982"/>
    <hyperlink r:id="rId179" ref="M983"/>
    <hyperlink r:id="rId180" ref="M986"/>
    <hyperlink r:id="rId181" ref="M987"/>
    <hyperlink r:id="rId182" ref="M992"/>
    <hyperlink r:id="rId183" ref="M1010"/>
    <hyperlink r:id="rId184" ref="M1011"/>
    <hyperlink r:id="rId185" ref="M1013"/>
    <hyperlink r:id="rId186" ref="M1019"/>
    <hyperlink r:id="rId187" ref="M1020"/>
    <hyperlink r:id="rId188" ref="M1022"/>
    <hyperlink r:id="rId189" ref="M1029"/>
    <hyperlink r:id="rId190" ref="M1030"/>
  </hyperlinks>
  <drawing r:id="rId19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5.71"/>
    <col customWidth="1" min="2" max="2" width="7.57"/>
    <col customWidth="1" min="3" max="3" width="4.29"/>
    <col customWidth="1" min="4" max="4" width="11.86"/>
    <col customWidth="1" min="5" max="5" width="14.43"/>
    <col customWidth="1" min="6" max="6" width="17.14"/>
    <col customWidth="1" min="7" max="7" width="38.71"/>
    <col customWidth="1" min="8" max="9" width="12.71"/>
    <col customWidth="1" min="10" max="10" width="9.14"/>
    <col customWidth="1" min="11" max="11" width="13.29"/>
    <col customWidth="1" min="12" max="12" width="16.14"/>
    <col customWidth="1" min="13" max="13" width="27.0"/>
    <col customWidth="1" min="14" max="18" width="9.14"/>
  </cols>
  <sheetData>
    <row r="1" ht="23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4"/>
      <c r="P1" s="4"/>
      <c r="Q1" s="4"/>
      <c r="R1" s="4"/>
    </row>
    <row r="2" ht="12.75" customHeight="1">
      <c r="A2" s="5" t="s">
        <v>1</v>
      </c>
      <c r="B2" s="5" t="s">
        <v>2</v>
      </c>
      <c r="C2" s="5" t="s">
        <v>3</v>
      </c>
      <c r="D2" s="6" t="s">
        <v>4</v>
      </c>
      <c r="E2" s="3"/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7" t="s">
        <v>10</v>
      </c>
      <c r="L2" s="5" t="s">
        <v>11</v>
      </c>
      <c r="M2" s="5" t="s">
        <v>12</v>
      </c>
      <c r="N2" s="8"/>
      <c r="O2" s="8"/>
      <c r="P2" s="8"/>
      <c r="Q2" s="8"/>
      <c r="R2" s="8"/>
    </row>
    <row r="3" ht="12.75" customHeight="1">
      <c r="A3" s="9"/>
      <c r="B3" s="9"/>
      <c r="C3" s="9"/>
      <c r="D3" s="10" t="s">
        <v>13</v>
      </c>
      <c r="E3" s="11" t="s">
        <v>14</v>
      </c>
      <c r="F3" s="9"/>
      <c r="G3" s="9"/>
      <c r="H3" s="9"/>
      <c r="I3" s="12"/>
      <c r="J3" s="9"/>
      <c r="K3" s="9"/>
      <c r="L3" s="9"/>
      <c r="M3" s="9"/>
      <c r="N3" s="8"/>
      <c r="O3" s="8"/>
      <c r="P3" s="8"/>
      <c r="Q3" s="8"/>
      <c r="R3" s="8"/>
    </row>
    <row r="4" ht="30.0" customHeight="1">
      <c r="A4" s="13">
        <v>1.0</v>
      </c>
      <c r="B4" s="28" t="s">
        <v>3799</v>
      </c>
      <c r="C4" s="29" t="s">
        <v>3</v>
      </c>
      <c r="D4" s="31" t="s">
        <v>16</v>
      </c>
      <c r="E4" s="30" t="s">
        <v>3800</v>
      </c>
      <c r="F4" s="30"/>
      <c r="G4" s="30" t="s">
        <v>3801</v>
      </c>
      <c r="H4" s="30" t="s">
        <v>62</v>
      </c>
      <c r="I4" s="15" t="s">
        <v>20</v>
      </c>
      <c r="J4" s="30">
        <v>246763.0</v>
      </c>
      <c r="K4" s="32">
        <v>9.873049494E9</v>
      </c>
      <c r="L4" s="30"/>
      <c r="M4" s="33" t="str">
        <f>HYPERLINK("mailto:drprachiitayal@gmail.com","drprachiitayal@gmail.com")</f>
        <v>drprachiitayal@gmail.com</v>
      </c>
      <c r="N4" s="4"/>
      <c r="O4" s="4"/>
      <c r="P4" s="4"/>
      <c r="Q4" s="4"/>
      <c r="R4" s="4"/>
    </row>
    <row r="5" ht="30.0" customHeight="1">
      <c r="A5" s="13">
        <v>2.0</v>
      </c>
      <c r="B5" s="28" t="s">
        <v>3802</v>
      </c>
      <c r="C5" s="29" t="s">
        <v>3</v>
      </c>
      <c r="D5" s="31" t="s">
        <v>387</v>
      </c>
      <c r="E5" s="30" t="s">
        <v>3803</v>
      </c>
      <c r="F5" s="30"/>
      <c r="G5" s="30" t="s">
        <v>3804</v>
      </c>
      <c r="H5" s="30" t="s">
        <v>56</v>
      </c>
      <c r="I5" s="15" t="s">
        <v>20</v>
      </c>
      <c r="J5" s="30">
        <v>207002.0</v>
      </c>
      <c r="K5" s="32">
        <v>9.99706055E9</v>
      </c>
      <c r="L5" s="30"/>
      <c r="M5" s="33" t="str">
        <f>HYPERLINK("mailto:adilalamamu@gmail.com","adilalamamu@gmail.com")</f>
        <v>adilalamamu@gmail.com</v>
      </c>
      <c r="N5" s="4"/>
      <c r="O5" s="4"/>
      <c r="P5" s="4"/>
      <c r="Q5" s="4"/>
      <c r="R5" s="4"/>
    </row>
    <row r="6" ht="30.0" customHeight="1">
      <c r="A6" s="13">
        <v>3.0</v>
      </c>
      <c r="B6" s="28" t="s">
        <v>3805</v>
      </c>
      <c r="C6" s="29" t="s">
        <v>3</v>
      </c>
      <c r="D6" s="31" t="s">
        <v>16</v>
      </c>
      <c r="E6" s="30" t="s">
        <v>3806</v>
      </c>
      <c r="F6" s="30"/>
      <c r="G6" s="30" t="s">
        <v>3807</v>
      </c>
      <c r="H6" s="30" t="s">
        <v>29</v>
      </c>
      <c r="I6" s="15" t="s">
        <v>20</v>
      </c>
      <c r="J6" s="30">
        <v>282002.0</v>
      </c>
      <c r="K6" s="32">
        <v>9.83704059E9</v>
      </c>
      <c r="L6" s="30" t="s">
        <v>3808</v>
      </c>
      <c r="M6" s="33" t="str">
        <f>HYPERLINK("mailto:drasseem68@yahoo.co.in","drasseem68@yahoo.co.in")</f>
        <v>drasseem68@yahoo.co.in</v>
      </c>
      <c r="N6" s="4"/>
      <c r="O6" s="4"/>
      <c r="P6" s="4"/>
      <c r="Q6" s="4"/>
      <c r="R6" s="4"/>
    </row>
    <row r="7" ht="30.0" customHeight="1">
      <c r="A7" s="13">
        <v>4.0</v>
      </c>
      <c r="B7" s="28" t="s">
        <v>3809</v>
      </c>
      <c r="C7" s="29" t="s">
        <v>3</v>
      </c>
      <c r="D7" s="31" t="s">
        <v>355</v>
      </c>
      <c r="E7" s="30"/>
      <c r="F7" s="30"/>
      <c r="G7" s="30" t="s">
        <v>3810</v>
      </c>
      <c r="H7" s="30" t="s">
        <v>39</v>
      </c>
      <c r="I7" s="15" t="s">
        <v>20</v>
      </c>
      <c r="J7" s="30"/>
      <c r="K7" s="32">
        <v>7.599073629E9</v>
      </c>
      <c r="L7" s="30"/>
      <c r="M7" s="33" t="str">
        <f>HYPERLINK("mailto:beutifulmind777@gmail.com","beutifulmind777@gmail.com")</f>
        <v>beutifulmind777@gmail.com</v>
      </c>
      <c r="N7" s="4"/>
      <c r="O7" s="4"/>
      <c r="P7" s="4"/>
      <c r="Q7" s="4"/>
      <c r="R7" s="4"/>
    </row>
    <row r="8">
      <c r="A8" s="13">
        <v>5.0</v>
      </c>
      <c r="B8" s="28" t="s">
        <v>3811</v>
      </c>
      <c r="C8" s="29" t="s">
        <v>3</v>
      </c>
      <c r="D8" s="31" t="s">
        <v>16</v>
      </c>
      <c r="E8" s="30" t="s">
        <v>3812</v>
      </c>
      <c r="F8" s="30"/>
      <c r="G8" s="30" t="s">
        <v>3813</v>
      </c>
      <c r="H8" s="30" t="s">
        <v>847</v>
      </c>
      <c r="I8" s="15" t="s">
        <v>20</v>
      </c>
      <c r="J8" s="30">
        <v>207001.0</v>
      </c>
      <c r="K8" s="32">
        <v>9.411932152E9</v>
      </c>
      <c r="L8" s="30"/>
      <c r="M8" s="33" t="str">
        <f>HYPERLINK("mailto:dr.mla53@gmail.com","dr.mla53@gmail.com")</f>
        <v>dr.mla53@gmail.com</v>
      </c>
      <c r="N8" s="4"/>
      <c r="O8" s="4"/>
      <c r="P8" s="4"/>
      <c r="Q8" s="4"/>
      <c r="R8" s="4"/>
    </row>
    <row r="9" ht="30.0" customHeight="1">
      <c r="A9" s="13">
        <v>6.0</v>
      </c>
      <c r="B9" s="28" t="s">
        <v>3814</v>
      </c>
      <c r="C9" s="29" t="s">
        <v>3</v>
      </c>
      <c r="D9" s="31" t="s">
        <v>514</v>
      </c>
      <c r="E9" s="30" t="s">
        <v>3815</v>
      </c>
      <c r="F9" s="30"/>
      <c r="G9" s="30" t="s">
        <v>3816</v>
      </c>
      <c r="H9" s="30" t="s">
        <v>289</v>
      </c>
      <c r="I9" s="15" t="s">
        <v>289</v>
      </c>
      <c r="J9" s="30">
        <v>110016.0</v>
      </c>
      <c r="K9" s="32">
        <v>9.811077343E9</v>
      </c>
      <c r="L9" s="30"/>
      <c r="M9" s="33" t="str">
        <f>HYPERLINK("mailto:siddivinayak9999@gmail.com","siddivinayak9999@gmail.com")</f>
        <v>siddivinayak9999@gmail.com</v>
      </c>
      <c r="N9" s="4"/>
      <c r="O9" s="4"/>
      <c r="P9" s="4"/>
      <c r="Q9" s="4"/>
      <c r="R9" s="4"/>
    </row>
    <row r="10" ht="30.0" customHeight="1">
      <c r="A10" s="13">
        <v>7.0</v>
      </c>
      <c r="B10" s="28" t="s">
        <v>3817</v>
      </c>
      <c r="C10" s="29" t="s">
        <v>3</v>
      </c>
      <c r="D10" s="31" t="s">
        <v>3818</v>
      </c>
      <c r="E10" s="30" t="s">
        <v>3819</v>
      </c>
      <c r="F10" s="30"/>
      <c r="G10" s="30" t="s">
        <v>3820</v>
      </c>
      <c r="H10" s="30" t="s">
        <v>691</v>
      </c>
      <c r="I10" s="15" t="s">
        <v>20</v>
      </c>
      <c r="J10" s="30">
        <v>261001.0</v>
      </c>
      <c r="K10" s="32">
        <v>9.453022388E9</v>
      </c>
      <c r="L10" s="30"/>
      <c r="M10" s="33" t="str">
        <f>HYPERLINK("mailto:bhatiya_karan7@hotmail.com","bhatiya_karan7@hotmail.com")</f>
        <v>bhatiya_karan7@hotmail.com</v>
      </c>
      <c r="N10" s="4"/>
      <c r="O10" s="4"/>
      <c r="P10" s="4"/>
      <c r="Q10" s="4"/>
      <c r="R10" s="4"/>
    </row>
    <row r="11">
      <c r="A11" s="13">
        <v>8.0</v>
      </c>
      <c r="B11" s="28" t="s">
        <v>3821</v>
      </c>
      <c r="C11" s="29" t="s">
        <v>3</v>
      </c>
      <c r="D11" s="31" t="s">
        <v>3822</v>
      </c>
      <c r="E11" s="30" t="s">
        <v>1028</v>
      </c>
      <c r="F11" s="30"/>
      <c r="G11" s="30" t="s">
        <v>3823</v>
      </c>
      <c r="H11" s="30" t="s">
        <v>34</v>
      </c>
      <c r="I11" s="15" t="s">
        <v>20</v>
      </c>
      <c r="J11" s="30">
        <v>223002.0</v>
      </c>
      <c r="K11" s="32">
        <v>9.453184937E9</v>
      </c>
      <c r="L11" s="30"/>
      <c r="M11" s="33" t="str">
        <f>HYPERLINK("mailto:chakrawarti27@gmail.com","chakrawarti27@gmail.com")</f>
        <v>chakrawarti27@gmail.com</v>
      </c>
      <c r="N11" s="4"/>
      <c r="O11" s="4"/>
      <c r="P11" s="4"/>
      <c r="Q11" s="4"/>
      <c r="R11" s="4"/>
    </row>
    <row r="12" ht="30.0" customHeight="1">
      <c r="A12" s="13">
        <v>9.0</v>
      </c>
      <c r="B12" s="28" t="s">
        <v>3824</v>
      </c>
      <c r="C12" s="29" t="s">
        <v>3</v>
      </c>
      <c r="D12" s="31" t="s">
        <v>287</v>
      </c>
      <c r="E12" s="30" t="s">
        <v>1487</v>
      </c>
      <c r="F12" s="30"/>
      <c r="G12" s="30" t="s">
        <v>3825</v>
      </c>
      <c r="H12" s="30" t="s">
        <v>2247</v>
      </c>
      <c r="I12" s="15" t="s">
        <v>1722</v>
      </c>
      <c r="J12" s="30"/>
      <c r="K12" s="32">
        <v>9.971420702E9</v>
      </c>
      <c r="L12" s="30"/>
      <c r="M12" s="33" t="str">
        <f>HYPERLINK("mailto:docneha28@gmail.com","docneha28@gmail.com")</f>
        <v>docneha28@gmail.com</v>
      </c>
      <c r="N12" s="48"/>
      <c r="O12" s="48"/>
      <c r="P12" s="48"/>
      <c r="Q12" s="48"/>
      <c r="R12" s="48"/>
    </row>
    <row r="13" ht="30.0" customHeight="1">
      <c r="A13" s="13">
        <v>10.0</v>
      </c>
      <c r="B13" s="28" t="s">
        <v>3826</v>
      </c>
      <c r="C13" s="29" t="s">
        <v>3</v>
      </c>
      <c r="D13" s="31" t="s">
        <v>287</v>
      </c>
      <c r="E13" s="30" t="s">
        <v>3827</v>
      </c>
      <c r="F13" s="30"/>
      <c r="G13" s="30" t="s">
        <v>3828</v>
      </c>
      <c r="H13" s="30" t="s">
        <v>34</v>
      </c>
      <c r="I13" s="15" t="s">
        <v>20</v>
      </c>
      <c r="J13" s="30">
        <v>226001.0</v>
      </c>
      <c r="K13" s="32">
        <v>8.800480597E9</v>
      </c>
      <c r="L13" s="30"/>
      <c r="M13" s="33" t="str">
        <f>HYPERLINK("mailto:skgupta156@rediffmail.com","skgupta156@rediffmail.com")</f>
        <v>skgupta156@rediffmail.com</v>
      </c>
      <c r="N13" s="48"/>
      <c r="O13" s="48"/>
      <c r="P13" s="48"/>
      <c r="Q13" s="48"/>
      <c r="R13" s="48"/>
    </row>
    <row r="14" ht="30.0" customHeight="1">
      <c r="A14" s="13">
        <v>11.0</v>
      </c>
      <c r="B14" s="28" t="s">
        <v>3829</v>
      </c>
      <c r="C14" s="29" t="s">
        <v>3</v>
      </c>
      <c r="D14" s="31" t="s">
        <v>287</v>
      </c>
      <c r="E14" s="30" t="s">
        <v>328</v>
      </c>
      <c r="F14" s="30"/>
      <c r="G14" s="30" t="s">
        <v>3830</v>
      </c>
      <c r="H14" s="30" t="s">
        <v>19</v>
      </c>
      <c r="I14" s="15" t="s">
        <v>20</v>
      </c>
      <c r="J14" s="30">
        <v>250005.0</v>
      </c>
      <c r="K14" s="32">
        <v>9.897938659E9</v>
      </c>
      <c r="L14" s="30"/>
      <c r="M14" s="33" t="str">
        <f>HYPERLINK("mailto:abhisheksims.gupta@gmail.com","abhisheksims.gupta@gmail.com")</f>
        <v>abhisheksims.gupta@gmail.com</v>
      </c>
      <c r="N14" s="48"/>
      <c r="O14" s="48"/>
      <c r="P14" s="48"/>
      <c r="Q14" s="48"/>
      <c r="R14" s="48"/>
    </row>
    <row r="15" ht="30.0" customHeight="1">
      <c r="A15" s="13">
        <v>12.0</v>
      </c>
      <c r="B15" s="28" t="s">
        <v>3831</v>
      </c>
      <c r="C15" s="29" t="s">
        <v>3</v>
      </c>
      <c r="D15" s="31" t="s">
        <v>287</v>
      </c>
      <c r="E15" s="30" t="s">
        <v>3832</v>
      </c>
      <c r="F15" s="30"/>
      <c r="G15" s="30" t="s">
        <v>3833</v>
      </c>
      <c r="H15" s="30" t="s">
        <v>29</v>
      </c>
      <c r="I15" s="15"/>
      <c r="J15" s="30">
        <v>282002.0</v>
      </c>
      <c r="K15" s="32">
        <v>9.897418333E9</v>
      </c>
      <c r="L15" s="30"/>
      <c r="M15" s="33" t="str">
        <f>HYPERLINK("mailto:nikhilabshat@yahoo.com","nikhilabshat@yahoo.com")</f>
        <v>nikhilabshat@yahoo.com</v>
      </c>
      <c r="N15" s="48"/>
      <c r="O15" s="48"/>
      <c r="P15" s="48"/>
      <c r="Q15" s="48"/>
      <c r="R15" s="48"/>
    </row>
    <row r="16" ht="30.0" customHeight="1">
      <c r="A16" s="13">
        <v>13.0</v>
      </c>
      <c r="B16" s="28" t="s">
        <v>3834</v>
      </c>
      <c r="C16" s="29" t="s">
        <v>3</v>
      </c>
      <c r="D16" s="31" t="s">
        <v>1364</v>
      </c>
      <c r="E16" s="30" t="s">
        <v>3835</v>
      </c>
      <c r="F16" s="30"/>
      <c r="G16" s="30" t="s">
        <v>3836</v>
      </c>
      <c r="H16" s="30" t="s">
        <v>39</v>
      </c>
      <c r="I16" s="15" t="s">
        <v>20</v>
      </c>
      <c r="J16" s="30"/>
      <c r="K16" s="32">
        <v>9.415130273E9</v>
      </c>
      <c r="L16" s="30"/>
      <c r="M16" s="33" t="str">
        <f>HYPERLINK("mailto:drjain54@gmail.com","drjain54@gmail.com")</f>
        <v>drjain54@gmail.com</v>
      </c>
      <c r="N16" s="48"/>
      <c r="O16" s="48"/>
      <c r="P16" s="48"/>
      <c r="Q16" s="48"/>
      <c r="R16" s="48"/>
    </row>
    <row r="17" ht="30.0" customHeight="1">
      <c r="A17" s="13">
        <v>14.0</v>
      </c>
      <c r="B17" s="28" t="s">
        <v>3837</v>
      </c>
      <c r="C17" s="29" t="s">
        <v>3</v>
      </c>
      <c r="D17" s="31" t="s">
        <v>3838</v>
      </c>
      <c r="E17" s="30" t="s">
        <v>954</v>
      </c>
      <c r="F17" s="30"/>
      <c r="G17" s="30" t="s">
        <v>3839</v>
      </c>
      <c r="H17" s="30" t="s">
        <v>2860</v>
      </c>
      <c r="I17" s="15" t="s">
        <v>20</v>
      </c>
      <c r="J17" s="30"/>
      <c r="K17" s="32">
        <v>9.83975474E9</v>
      </c>
      <c r="L17" s="30"/>
      <c r="M17" s="33" t="str">
        <f>HYPERLINK("mailto:gupta.jyoti43@gmail.com","gupta.jyoti43@gmail.com")</f>
        <v>gupta.jyoti43@gmail.com</v>
      </c>
      <c r="N17" s="48"/>
      <c r="O17" s="48"/>
      <c r="P17" s="48"/>
      <c r="Q17" s="48"/>
      <c r="R17" s="48"/>
    </row>
    <row r="18">
      <c r="A18" s="13">
        <v>15.0</v>
      </c>
      <c r="B18" s="28" t="s">
        <v>3840</v>
      </c>
      <c r="C18" s="29" t="s">
        <v>3</v>
      </c>
      <c r="D18" s="31" t="s">
        <v>3841</v>
      </c>
      <c r="E18" s="30" t="s">
        <v>3842</v>
      </c>
      <c r="F18" s="30"/>
      <c r="G18" s="30" t="s">
        <v>3843</v>
      </c>
      <c r="H18" s="30" t="s">
        <v>129</v>
      </c>
      <c r="I18" s="15" t="s">
        <v>20</v>
      </c>
      <c r="J18" s="30"/>
      <c r="K18" s="32">
        <v>9.452142055E9</v>
      </c>
      <c r="L18" s="30"/>
      <c r="M18" s="33" t="str">
        <f>HYPERLINK("mailto:drjaykishan@yahoo.com","drjaykishan@yahoo.com")</f>
        <v>drjaykishan@yahoo.com</v>
      </c>
      <c r="N18" s="48"/>
      <c r="O18" s="48"/>
      <c r="P18" s="48"/>
      <c r="Q18" s="48"/>
      <c r="R18" s="48"/>
    </row>
    <row r="19" ht="30.0" customHeight="1">
      <c r="A19" s="13">
        <v>16.0</v>
      </c>
      <c r="B19" s="28" t="s">
        <v>3844</v>
      </c>
      <c r="C19" s="29" t="s">
        <v>3</v>
      </c>
      <c r="D19" s="31" t="s">
        <v>3845</v>
      </c>
      <c r="E19" s="30" t="s">
        <v>3846</v>
      </c>
      <c r="F19" s="30"/>
      <c r="G19" s="30" t="s">
        <v>3847</v>
      </c>
      <c r="H19" s="30" t="s">
        <v>3848</v>
      </c>
      <c r="I19" s="15" t="s">
        <v>20</v>
      </c>
      <c r="J19" s="30"/>
      <c r="K19" s="32">
        <v>9.532663223E9</v>
      </c>
      <c r="L19" s="30"/>
      <c r="M19" s="33" t="str">
        <f>HYPERLINK("mailto:drtdsk@yahoo.com","drtdsk@yahoo.com")</f>
        <v>drtdsk@yahoo.com</v>
      </c>
      <c r="N19" s="48"/>
      <c r="O19" s="48"/>
      <c r="P19" s="48"/>
      <c r="Q19" s="48"/>
      <c r="R19" s="48"/>
    </row>
    <row r="20" ht="30.0" customHeight="1">
      <c r="A20" s="13">
        <v>17.0</v>
      </c>
      <c r="B20" s="28" t="s">
        <v>3849</v>
      </c>
      <c r="C20" s="29" t="s">
        <v>3</v>
      </c>
      <c r="D20" s="31" t="s">
        <v>279</v>
      </c>
      <c r="E20" s="30" t="s">
        <v>3850</v>
      </c>
      <c r="F20" s="30"/>
      <c r="G20" s="30" t="s">
        <v>3851</v>
      </c>
      <c r="H20" s="30" t="s">
        <v>2210</v>
      </c>
      <c r="I20" s="15" t="s">
        <v>20</v>
      </c>
      <c r="J20" s="30">
        <v>205151.0</v>
      </c>
      <c r="K20" s="32">
        <v>9.557696939E9</v>
      </c>
      <c r="L20" s="30"/>
      <c r="M20" s="33" t="str">
        <f>HYPERLINK("mailto:drkumarkrishna319@gmail.com","drkumarkrishna319@gmail.com")</f>
        <v>drkumarkrishna319@gmail.com</v>
      </c>
      <c r="N20" s="48"/>
      <c r="O20" s="48"/>
      <c r="P20" s="48"/>
      <c r="Q20" s="48"/>
      <c r="R20" s="48"/>
    </row>
    <row r="21">
      <c r="A21" s="13">
        <v>18.0</v>
      </c>
      <c r="B21" s="28" t="s">
        <v>3852</v>
      </c>
      <c r="C21" s="29" t="s">
        <v>3</v>
      </c>
      <c r="D21" s="31" t="s">
        <v>279</v>
      </c>
      <c r="E21" s="30" t="s">
        <v>1023</v>
      </c>
      <c r="F21" s="30"/>
      <c r="G21" s="30" t="s">
        <v>3853</v>
      </c>
      <c r="H21" s="30" t="s">
        <v>290</v>
      </c>
      <c r="I21" s="15" t="s">
        <v>290</v>
      </c>
      <c r="J21" s="30">
        <v>110085.0</v>
      </c>
      <c r="K21" s="32">
        <v>9.911092558E9</v>
      </c>
      <c r="L21" s="30">
        <v>1.127525644E9</v>
      </c>
      <c r="M21" s="33"/>
      <c r="N21" s="48"/>
      <c r="O21" s="48"/>
      <c r="P21" s="48"/>
      <c r="Q21" s="48"/>
      <c r="R21" s="48"/>
    </row>
    <row r="22" ht="30.0" customHeight="1">
      <c r="A22" s="13">
        <v>19.0</v>
      </c>
      <c r="B22" s="28" t="s">
        <v>3854</v>
      </c>
      <c r="C22" s="29" t="s">
        <v>3</v>
      </c>
      <c r="D22" s="31" t="s">
        <v>3855</v>
      </c>
      <c r="E22" s="30" t="s">
        <v>3856</v>
      </c>
      <c r="F22" s="30"/>
      <c r="G22" s="30" t="s">
        <v>3857</v>
      </c>
      <c r="H22" s="30" t="s">
        <v>56</v>
      </c>
      <c r="I22" s="15" t="s">
        <v>20</v>
      </c>
      <c r="J22" s="30"/>
      <c r="K22" s="32">
        <v>9.580325563E9</v>
      </c>
      <c r="L22" s="30"/>
      <c r="M22" s="33" t="str">
        <f>HYPERLINK("mailto:kesarwanidivya@gmail.com","kesarwanidivya@gmail.com")</f>
        <v>kesarwanidivya@gmail.com</v>
      </c>
      <c r="N22" s="48"/>
      <c r="O22" s="48"/>
      <c r="P22" s="48"/>
      <c r="Q22" s="48"/>
      <c r="R22" s="48"/>
    </row>
    <row r="23">
      <c r="A23" s="13">
        <v>20.0</v>
      </c>
      <c r="B23" s="28" t="s">
        <v>3858</v>
      </c>
      <c r="C23" s="29" t="s">
        <v>3</v>
      </c>
      <c r="D23" s="31" t="s">
        <v>2269</v>
      </c>
      <c r="E23" s="30" t="s">
        <v>3859</v>
      </c>
      <c r="F23" s="30"/>
      <c r="G23" s="30" t="s">
        <v>3860</v>
      </c>
      <c r="H23" s="30" t="s">
        <v>1700</v>
      </c>
      <c r="I23" s="15" t="s">
        <v>20</v>
      </c>
      <c r="J23" s="30"/>
      <c r="K23" s="32">
        <v>9.452748221E9</v>
      </c>
      <c r="L23" s="30"/>
      <c r="M23" s="33" t="str">
        <f>HYPERLINK("mailto:rpd1966@rediffmail.com","rpd1966@rediffmail.com")</f>
        <v>rpd1966@rediffmail.com</v>
      </c>
      <c r="N23" s="48"/>
      <c r="O23" s="48"/>
      <c r="P23" s="48"/>
      <c r="Q23" s="48"/>
      <c r="R23" s="48"/>
    </row>
    <row r="24" ht="30.0" customHeight="1">
      <c r="A24" s="13">
        <v>21.0</v>
      </c>
      <c r="B24" s="28" t="s">
        <v>3861</v>
      </c>
      <c r="C24" s="29" t="s">
        <v>3</v>
      </c>
      <c r="D24" s="31" t="s">
        <v>3862</v>
      </c>
      <c r="E24" s="30" t="s">
        <v>1889</v>
      </c>
      <c r="F24" s="30"/>
      <c r="G24" s="30" t="s">
        <v>3863</v>
      </c>
      <c r="H24" s="30" t="s">
        <v>129</v>
      </c>
      <c r="I24" s="15" t="s">
        <v>20</v>
      </c>
      <c r="J24" s="30">
        <v>211002.0</v>
      </c>
      <c r="K24" s="32">
        <v>9.616306256E9</v>
      </c>
      <c r="L24" s="30">
        <v>5.322461234E9</v>
      </c>
      <c r="M24" s="33" t="str">
        <f>HYPERLINK("mailto:mishrapannapp.2009@hotmail.com","mishrapannapp.2009@hotmail.com")</f>
        <v>mishrapannapp.2009@hotmail.com</v>
      </c>
      <c r="N24" s="48"/>
      <c r="O24" s="48"/>
      <c r="P24" s="48"/>
      <c r="Q24" s="48"/>
      <c r="R24" s="48"/>
    </row>
    <row r="25">
      <c r="A25" s="13">
        <v>22.0</v>
      </c>
      <c r="B25" s="28" t="s">
        <v>3864</v>
      </c>
      <c r="C25" s="29" t="s">
        <v>3</v>
      </c>
      <c r="D25" s="31" t="s">
        <v>2078</v>
      </c>
      <c r="E25" s="30" t="s">
        <v>3865</v>
      </c>
      <c r="F25" s="30"/>
      <c r="G25" s="30" t="s">
        <v>3866</v>
      </c>
      <c r="H25" s="30" t="s">
        <v>39</v>
      </c>
      <c r="I25" s="15" t="s">
        <v>20</v>
      </c>
      <c r="J25" s="30"/>
      <c r="K25" s="32">
        <v>9.45030215E9</v>
      </c>
      <c r="L25" s="30"/>
      <c r="M25" s="33" t="str">
        <f>HYPERLINK("mailto:hpande75@gmail.com","hpande75@gmail.com")</f>
        <v>hpande75@gmail.com</v>
      </c>
      <c r="N25" s="48"/>
      <c r="O25" s="48"/>
      <c r="P25" s="48"/>
      <c r="Q25" s="48"/>
      <c r="R25" s="48"/>
    </row>
    <row r="26">
      <c r="A26" s="13">
        <v>23.0</v>
      </c>
      <c r="B26" s="28" t="s">
        <v>3867</v>
      </c>
      <c r="C26" s="29" t="s">
        <v>3</v>
      </c>
      <c r="D26" s="31" t="s">
        <v>2062</v>
      </c>
      <c r="E26" s="30" t="s">
        <v>1239</v>
      </c>
      <c r="F26" s="30"/>
      <c r="G26" s="30" t="s">
        <v>3868</v>
      </c>
      <c r="H26" s="30" t="s">
        <v>29</v>
      </c>
      <c r="I26" s="15" t="s">
        <v>20</v>
      </c>
      <c r="J26" s="30"/>
      <c r="K26" s="32">
        <v>9.027911114E9</v>
      </c>
      <c r="L26" s="30"/>
      <c r="M26" s="33" t="str">
        <f>HYPERLINK("mailto:rajat.kgmu@gmail.com","rajat.kgmu@gmail.com")</f>
        <v>rajat.kgmu@gmail.com</v>
      </c>
      <c r="N26" s="48"/>
      <c r="O26" s="48"/>
      <c r="P26" s="48"/>
      <c r="Q26" s="48"/>
      <c r="R26" s="48"/>
    </row>
    <row r="27">
      <c r="A27" s="13">
        <v>24.0</v>
      </c>
      <c r="B27" s="28" t="s">
        <v>3869</v>
      </c>
      <c r="C27" s="29" t="s">
        <v>3</v>
      </c>
      <c r="D27" s="31" t="s">
        <v>2557</v>
      </c>
      <c r="E27" s="30" t="s">
        <v>3487</v>
      </c>
      <c r="F27" s="30"/>
      <c r="G27" s="30" t="s">
        <v>3870</v>
      </c>
      <c r="H27" s="30" t="s">
        <v>34</v>
      </c>
      <c r="I27" s="15" t="s">
        <v>20</v>
      </c>
      <c r="J27" s="30"/>
      <c r="K27" s="32">
        <v>8.574268928E9</v>
      </c>
      <c r="L27" s="30"/>
      <c r="M27" s="33" t="str">
        <f>HYPERLINK("mailto:ruchi.shukla05@gmail.com","ruchi.shukla05@gmail.com")</f>
        <v>ruchi.shukla05@gmail.com</v>
      </c>
      <c r="N27" s="48"/>
      <c r="O27" s="48"/>
      <c r="P27" s="48"/>
      <c r="Q27" s="48"/>
      <c r="R27" s="48"/>
    </row>
    <row r="28">
      <c r="A28" s="13">
        <v>25.0</v>
      </c>
      <c r="B28" s="28" t="s">
        <v>3871</v>
      </c>
      <c r="C28" s="29" t="s">
        <v>3</v>
      </c>
      <c r="D28" s="31" t="s">
        <v>3872</v>
      </c>
      <c r="E28" s="30" t="s">
        <v>300</v>
      </c>
      <c r="F28" s="30"/>
      <c r="G28" s="30" t="s">
        <v>3873</v>
      </c>
      <c r="H28" s="30" t="s">
        <v>34</v>
      </c>
      <c r="I28" s="15" t="s">
        <v>20</v>
      </c>
      <c r="J28" s="30">
        <v>226006.0</v>
      </c>
      <c r="K28" s="32">
        <v>9.412489989E9</v>
      </c>
      <c r="L28" s="30"/>
      <c r="M28" s="33" t="str">
        <f>HYPERLINK("mailto:drrajneesh76@gmail.com","drrajneesh76@gmail.com")</f>
        <v>drrajneesh76@gmail.com</v>
      </c>
      <c r="N28" s="48"/>
      <c r="O28" s="48"/>
      <c r="P28" s="48"/>
      <c r="Q28" s="48"/>
      <c r="R28" s="48"/>
    </row>
    <row r="29">
      <c r="A29" s="13">
        <v>26.0</v>
      </c>
      <c r="B29" s="28" t="s">
        <v>3874</v>
      </c>
      <c r="C29" s="29" t="s">
        <v>3</v>
      </c>
      <c r="D29" s="31" t="s">
        <v>3875</v>
      </c>
      <c r="E29" s="30" t="s">
        <v>3876</v>
      </c>
      <c r="F29" s="30"/>
      <c r="G29" s="30" t="s">
        <v>3877</v>
      </c>
      <c r="H29" s="30" t="s">
        <v>1485</v>
      </c>
      <c r="I29" s="15" t="s">
        <v>20</v>
      </c>
      <c r="J29" s="30">
        <v>270206.0</v>
      </c>
      <c r="K29" s="32">
        <v>9.919577303E9</v>
      </c>
      <c r="L29" s="30"/>
      <c r="M29" s="33"/>
      <c r="N29" s="48"/>
      <c r="O29" s="48"/>
      <c r="P29" s="48"/>
      <c r="Q29" s="48"/>
      <c r="R29" s="48"/>
    </row>
    <row r="30" ht="30.0" customHeight="1">
      <c r="A30" s="13">
        <v>27.0</v>
      </c>
      <c r="B30" s="28" t="s">
        <v>3878</v>
      </c>
      <c r="C30" s="29" t="s">
        <v>3</v>
      </c>
      <c r="D30" s="31" t="s">
        <v>2613</v>
      </c>
      <c r="E30" s="30" t="s">
        <v>3879</v>
      </c>
      <c r="F30" s="30"/>
      <c r="G30" s="30" t="s">
        <v>3880</v>
      </c>
      <c r="H30" s="30" t="s">
        <v>302</v>
      </c>
      <c r="I30" s="15" t="s">
        <v>20</v>
      </c>
      <c r="J30" s="30">
        <v>201010.0</v>
      </c>
      <c r="K30" s="32">
        <v>9.958899639E9</v>
      </c>
      <c r="L30" s="30"/>
      <c r="M30" s="33" t="str">
        <f>HYPERLINK("mailto:ranjansomesh@gmail.com","ranjansomesh@gmail.com")</f>
        <v>ranjansomesh@gmail.com</v>
      </c>
      <c r="N30" s="48"/>
      <c r="O30" s="48"/>
      <c r="P30" s="48"/>
      <c r="Q30" s="48"/>
      <c r="R30" s="48"/>
    </row>
    <row r="31" ht="30.0" customHeight="1">
      <c r="A31" s="13">
        <v>28.0</v>
      </c>
      <c r="B31" s="28" t="s">
        <v>3478</v>
      </c>
      <c r="C31" s="29" t="s">
        <v>3</v>
      </c>
      <c r="D31" s="31" t="s">
        <v>3479</v>
      </c>
      <c r="E31" s="30" t="s">
        <v>3480</v>
      </c>
      <c r="F31" s="30"/>
      <c r="G31" s="30" t="s">
        <v>3481</v>
      </c>
      <c r="H31" s="30" t="s">
        <v>34</v>
      </c>
      <c r="I31" s="15" t="s">
        <v>20</v>
      </c>
      <c r="J31" s="30"/>
      <c r="K31" s="32">
        <v>9.415768495E9</v>
      </c>
      <c r="L31" s="30"/>
      <c r="M31" s="33" t="str">
        <f>HYPERLINK("mailto:ghanshyam1964@yahoo.in","ghanshyam1964@yahoo.in")</f>
        <v>ghanshyam1964@yahoo.in</v>
      </c>
      <c r="N31" s="48"/>
      <c r="O31" s="48"/>
      <c r="P31" s="48"/>
      <c r="Q31" s="48"/>
      <c r="R31" s="48"/>
    </row>
    <row r="32" ht="30.0" customHeight="1">
      <c r="A32" s="13">
        <v>29.0</v>
      </c>
      <c r="B32" s="28" t="s">
        <v>3482</v>
      </c>
      <c r="C32" s="29" t="s">
        <v>3</v>
      </c>
      <c r="D32" s="31" t="s">
        <v>3483</v>
      </c>
      <c r="E32" s="30" t="s">
        <v>3484</v>
      </c>
      <c r="F32" s="30"/>
      <c r="G32" s="30" t="s">
        <v>3485</v>
      </c>
      <c r="H32" s="30" t="s">
        <v>56</v>
      </c>
      <c r="I32" s="15" t="s">
        <v>20</v>
      </c>
      <c r="J32" s="30">
        <v>202001.0</v>
      </c>
      <c r="K32" s="32">
        <v>9.358208175E9</v>
      </c>
      <c r="L32" s="30"/>
      <c r="M32" s="33" t="str">
        <f>HYPERLINK("mailto:kshitijshukul@yahoo.co.in","kshitijshukul@yahoo.co.in")</f>
        <v>kshitijshukul@yahoo.co.in</v>
      </c>
      <c r="N32" s="48"/>
      <c r="O32" s="48"/>
      <c r="P32" s="48"/>
      <c r="Q32" s="48"/>
      <c r="R32" s="48"/>
    </row>
    <row r="33" ht="30.0" customHeight="1">
      <c r="A33" s="13">
        <v>30.0</v>
      </c>
      <c r="B33" s="28" t="s">
        <v>3486</v>
      </c>
      <c r="C33" s="29" t="s">
        <v>3</v>
      </c>
      <c r="D33" s="31" t="s">
        <v>3487</v>
      </c>
      <c r="E33" s="30" t="s">
        <v>3462</v>
      </c>
      <c r="F33" s="30"/>
      <c r="G33" s="30" t="s">
        <v>3488</v>
      </c>
      <c r="H33" s="30" t="s">
        <v>3489</v>
      </c>
      <c r="I33" s="15" t="s">
        <v>20</v>
      </c>
      <c r="J33" s="30"/>
      <c r="K33" s="32">
        <v>9.839977145E9</v>
      </c>
      <c r="L33" s="30"/>
      <c r="M33" s="33" t="str">
        <f>HYPERLINK("mailto:jpshuklavns@gmail.com","jpshuklavns@gmail.com")</f>
        <v>jpshuklavns@gmail.com</v>
      </c>
      <c r="N33" s="48"/>
      <c r="O33" s="48"/>
      <c r="P33" s="48"/>
      <c r="Q33" s="48"/>
      <c r="R33" s="48"/>
    </row>
    <row r="34">
      <c r="A34" s="13">
        <v>31.0</v>
      </c>
      <c r="B34" s="28" t="s">
        <v>3881</v>
      </c>
      <c r="C34" s="29" t="s">
        <v>3</v>
      </c>
      <c r="D34" s="31" t="s">
        <v>3882</v>
      </c>
      <c r="E34" s="30" t="s">
        <v>3883</v>
      </c>
      <c r="F34" s="30"/>
      <c r="G34" s="30" t="s">
        <v>3884</v>
      </c>
      <c r="H34" s="30" t="s">
        <v>105</v>
      </c>
      <c r="I34" s="15" t="s">
        <v>20</v>
      </c>
      <c r="J34" s="30"/>
      <c r="K34" s="32">
        <v>9.810155214E9</v>
      </c>
      <c r="L34" s="30"/>
      <c r="M34" s="33" t="str">
        <f>HYPERLINK("mailto:healthysight@yahoo.co.in","healthysight@yahoo.co.in")</f>
        <v>healthysight@yahoo.co.in</v>
      </c>
      <c r="N34" s="48"/>
      <c r="O34" s="48"/>
      <c r="P34" s="48"/>
      <c r="Q34" s="48"/>
      <c r="R34" s="48"/>
    </row>
    <row r="35" ht="45.0" customHeight="1">
      <c r="A35" s="13">
        <v>32.0</v>
      </c>
      <c r="B35" s="28" t="s">
        <v>3885</v>
      </c>
      <c r="C35" s="29" t="s">
        <v>3</v>
      </c>
      <c r="D35" s="31" t="s">
        <v>320</v>
      </c>
      <c r="E35" s="30" t="s">
        <v>3886</v>
      </c>
      <c r="F35" s="30"/>
      <c r="G35" s="30" t="s">
        <v>3887</v>
      </c>
      <c r="H35" s="30" t="s">
        <v>29</v>
      </c>
      <c r="I35" s="15" t="s">
        <v>20</v>
      </c>
      <c r="J35" s="30">
        <v>282002.0</v>
      </c>
      <c r="K35" s="32">
        <v>9.997610006E9</v>
      </c>
      <c r="L35" s="30"/>
      <c r="M35" s="33" t="str">
        <f>HYPERLINK("mailto:shilpi_singhdr@yahoo.co.in","shilpi_singhdr@yahoo.co.in")</f>
        <v>shilpi_singhdr@yahoo.co.in</v>
      </c>
      <c r="N35" s="48"/>
      <c r="O35" s="48"/>
      <c r="P35" s="48"/>
      <c r="Q35" s="48"/>
      <c r="R35" s="48"/>
    </row>
    <row r="36" ht="30.0" customHeight="1">
      <c r="A36" s="13">
        <v>33.0</v>
      </c>
      <c r="B36" s="28" t="s">
        <v>3888</v>
      </c>
      <c r="C36" s="29" t="s">
        <v>3</v>
      </c>
      <c r="D36" s="31" t="s">
        <v>3889</v>
      </c>
      <c r="E36" s="30" t="s">
        <v>279</v>
      </c>
      <c r="F36" s="30"/>
      <c r="G36" s="30" t="s">
        <v>3851</v>
      </c>
      <c r="H36" s="30" t="s">
        <v>2823</v>
      </c>
      <c r="I36" s="15" t="s">
        <v>20</v>
      </c>
      <c r="J36" s="30">
        <v>205151.0</v>
      </c>
      <c r="K36" s="32">
        <v>9.634414234E9</v>
      </c>
      <c r="L36" s="30"/>
      <c r="M36" s="33" t="str">
        <f>HYPERLINK("mailto:retinamaster@hotmail.com","retinamaster@hotmail.com")</f>
        <v>retinamaster@hotmail.com</v>
      </c>
      <c r="N36" s="48"/>
      <c r="O36" s="48"/>
      <c r="P36" s="48"/>
      <c r="Q36" s="48"/>
      <c r="R36" s="48"/>
    </row>
    <row r="37" ht="30.0" customHeight="1">
      <c r="A37" s="13">
        <v>34.0</v>
      </c>
      <c r="B37" s="28" t="s">
        <v>3890</v>
      </c>
      <c r="C37" s="29" t="s">
        <v>3</v>
      </c>
      <c r="D37" s="31" t="s">
        <v>320</v>
      </c>
      <c r="E37" s="30" t="s">
        <v>3891</v>
      </c>
      <c r="F37" s="30"/>
      <c r="G37" s="30" t="s">
        <v>3892</v>
      </c>
      <c r="H37" s="30" t="s">
        <v>3893</v>
      </c>
      <c r="I37" s="15" t="s">
        <v>20</v>
      </c>
      <c r="J37" s="30">
        <v>221003.0</v>
      </c>
      <c r="K37" s="32">
        <v>7.607345299E9</v>
      </c>
      <c r="L37" s="30"/>
      <c r="M37" s="33" t="str">
        <f>HYPERLINK("mailto:dranuragsingh.optha@gmail.com","dranuragsingh.optha@gmail.com")</f>
        <v>dranuragsingh.optha@gmail.com</v>
      </c>
      <c r="N37" s="48"/>
      <c r="O37" s="48"/>
      <c r="P37" s="48"/>
      <c r="Q37" s="48"/>
      <c r="R37" s="48"/>
    </row>
    <row r="38" ht="30.0" customHeight="1">
      <c r="A38" s="13">
        <v>35.0</v>
      </c>
      <c r="B38" s="28" t="s">
        <v>3894</v>
      </c>
      <c r="C38" s="29" t="s">
        <v>3</v>
      </c>
      <c r="D38" s="31" t="s">
        <v>3243</v>
      </c>
      <c r="E38" s="30" t="s">
        <v>3895</v>
      </c>
      <c r="F38" s="30"/>
      <c r="G38" s="30" t="s">
        <v>3896</v>
      </c>
      <c r="H38" s="30" t="s">
        <v>706</v>
      </c>
      <c r="I38" s="15" t="s">
        <v>20</v>
      </c>
      <c r="J38" s="30">
        <v>208026.0</v>
      </c>
      <c r="K38" s="32">
        <v>9.336115618E9</v>
      </c>
      <c r="L38" s="30"/>
      <c r="M38" s="33" t="str">
        <f>HYPERLINK("mailto:saxena.nutan@rediffmail.com","saxena.nutan@rediffmail.com")</f>
        <v>saxena.nutan@rediffmail.com</v>
      </c>
      <c r="N38" s="48"/>
      <c r="O38" s="48"/>
      <c r="P38" s="48"/>
      <c r="Q38" s="48"/>
      <c r="R38" s="48"/>
    </row>
    <row r="39">
      <c r="A39" s="13">
        <v>36.0</v>
      </c>
      <c r="B39" s="28" t="s">
        <v>3897</v>
      </c>
      <c r="C39" s="29" t="s">
        <v>3</v>
      </c>
      <c r="D39" s="31" t="s">
        <v>320</v>
      </c>
      <c r="E39" s="30" t="s">
        <v>3898</v>
      </c>
      <c r="F39" s="30"/>
      <c r="G39" s="30" t="s">
        <v>3899</v>
      </c>
      <c r="H39" s="30" t="s">
        <v>34</v>
      </c>
      <c r="I39" s="15" t="s">
        <v>20</v>
      </c>
      <c r="J39" s="30"/>
      <c r="K39" s="32">
        <v>9.369123042E9</v>
      </c>
      <c r="L39" s="30"/>
      <c r="M39" s="33" t="str">
        <f>HYPERLINK("mailto:drluxmi@rediffmail.com","drluxmi@rediffmail.com")</f>
        <v>drluxmi@rediffmail.com</v>
      </c>
      <c r="N39" s="48"/>
      <c r="O39" s="48"/>
      <c r="P39" s="48"/>
      <c r="Q39" s="48"/>
      <c r="R39" s="48"/>
    </row>
    <row r="40" ht="30.0" customHeight="1">
      <c r="A40" s="13">
        <v>37.0</v>
      </c>
      <c r="B40" s="28" t="s">
        <v>3610</v>
      </c>
      <c r="C40" s="29" t="s">
        <v>3</v>
      </c>
      <c r="D40" s="31" t="s">
        <v>3611</v>
      </c>
      <c r="E40" s="30" t="s">
        <v>3612</v>
      </c>
      <c r="F40" s="30"/>
      <c r="G40" s="30" t="s">
        <v>3613</v>
      </c>
      <c r="H40" s="30" t="s">
        <v>3614</v>
      </c>
      <c r="I40" s="15" t="s">
        <v>20</v>
      </c>
      <c r="J40" s="30">
        <v>221401.0</v>
      </c>
      <c r="K40" s="32">
        <v>9.415336421E9</v>
      </c>
      <c r="L40" s="30"/>
      <c r="M40" s="33" t="str">
        <f>HYPERLINK("mailto:hemantkumartaneja@yahoo.co.in","hemantkumartaneja@yahoo.co.in")</f>
        <v>hemantkumartaneja@yahoo.co.in</v>
      </c>
      <c r="N40" s="48"/>
      <c r="O40" s="48"/>
      <c r="P40" s="48"/>
      <c r="Q40" s="48"/>
      <c r="R40" s="48"/>
    </row>
    <row r="41" ht="30.0" customHeight="1">
      <c r="A41" s="13">
        <v>38.0</v>
      </c>
      <c r="B41" s="28" t="s">
        <v>3615</v>
      </c>
      <c r="C41" s="29" t="s">
        <v>3</v>
      </c>
      <c r="D41" s="31" t="s">
        <v>792</v>
      </c>
      <c r="E41" s="30" t="s">
        <v>395</v>
      </c>
      <c r="F41" s="30"/>
      <c r="G41" s="30" t="s">
        <v>3616</v>
      </c>
      <c r="H41" s="30" t="s">
        <v>129</v>
      </c>
      <c r="I41" s="15" t="s">
        <v>20</v>
      </c>
      <c r="J41" s="30"/>
      <c r="K41" s="32">
        <v>9.364157694E9</v>
      </c>
      <c r="L41" s="30"/>
      <c r="M41" s="33" t="str">
        <f>HYPERLINK("mailto:drmanishtn@gmail.com","drmanishtn@gmail.com")</f>
        <v>drmanishtn@gmail.com</v>
      </c>
      <c r="N41" s="48"/>
      <c r="O41" s="48"/>
      <c r="P41" s="48"/>
      <c r="Q41" s="48"/>
      <c r="R41" s="48"/>
    </row>
    <row r="42" ht="30.0" customHeight="1">
      <c r="A42" s="13">
        <v>39.0</v>
      </c>
      <c r="B42" s="28" t="s">
        <v>3900</v>
      </c>
      <c r="C42" s="29" t="s">
        <v>3</v>
      </c>
      <c r="D42" s="31" t="s">
        <v>3713</v>
      </c>
      <c r="E42" s="30" t="s">
        <v>3901</v>
      </c>
      <c r="F42" s="30"/>
      <c r="G42" s="30" t="s">
        <v>3902</v>
      </c>
      <c r="H42" s="30" t="s">
        <v>3903</v>
      </c>
      <c r="I42" s="15" t="s">
        <v>20</v>
      </c>
      <c r="J42" s="30"/>
      <c r="K42" s="32">
        <v>8.400113322E9</v>
      </c>
      <c r="L42" s="30"/>
      <c r="M42" s="33"/>
      <c r="N42" s="48"/>
      <c r="O42" s="48"/>
      <c r="P42" s="48"/>
      <c r="Q42" s="48"/>
      <c r="R42" s="48"/>
    </row>
    <row r="43">
      <c r="A43" s="13">
        <v>40.0</v>
      </c>
      <c r="B43" s="28" t="s">
        <v>3904</v>
      </c>
      <c r="C43" s="29" t="s">
        <v>3</v>
      </c>
      <c r="D43" s="31" t="s">
        <v>3905</v>
      </c>
      <c r="E43" s="30" t="s">
        <v>3906</v>
      </c>
      <c r="F43" s="30"/>
      <c r="G43" s="30" t="s">
        <v>3907</v>
      </c>
      <c r="H43" s="30" t="s">
        <v>34</v>
      </c>
      <c r="I43" s="15" t="s">
        <v>20</v>
      </c>
      <c r="J43" s="30">
        <v>226020.0</v>
      </c>
      <c r="K43" s="32">
        <v>9.450797979E9</v>
      </c>
      <c r="L43" s="30"/>
      <c r="M43" s="33" t="str">
        <f>HYPERLINK("mailto:drskvishnoi@hotmail.com","drskvishnoi@hotmail.com")</f>
        <v>drskvishnoi@hotmail.com</v>
      </c>
      <c r="N43" s="48"/>
      <c r="O43" s="48"/>
      <c r="P43" s="48"/>
      <c r="Q43" s="48"/>
      <c r="R43" s="48"/>
    </row>
    <row r="44">
      <c r="A44" s="52"/>
      <c r="B44" s="52"/>
      <c r="C44" s="52"/>
      <c r="D44" s="53"/>
      <c r="E44" s="4"/>
      <c r="F44" s="4"/>
      <c r="G44" s="4"/>
      <c r="H44" s="4"/>
      <c r="I44" s="4"/>
      <c r="J44" s="4"/>
      <c r="K44" s="54"/>
      <c r="L44" s="4"/>
      <c r="M44" s="4"/>
      <c r="N44" s="4"/>
      <c r="O44" s="4"/>
      <c r="P44" s="4"/>
      <c r="Q44" s="4"/>
      <c r="R44" s="4"/>
    </row>
    <row r="45">
      <c r="A45" s="52"/>
      <c r="B45" s="52"/>
      <c r="C45" s="52"/>
      <c r="D45" s="53"/>
      <c r="E45" s="4"/>
      <c r="F45" s="4"/>
      <c r="G45" s="4"/>
      <c r="H45" s="4"/>
      <c r="I45" s="4"/>
      <c r="J45" s="4"/>
      <c r="K45" s="54"/>
      <c r="L45" s="4"/>
      <c r="M45" s="4"/>
      <c r="N45" s="4"/>
      <c r="O45" s="4"/>
      <c r="P45" s="4"/>
      <c r="Q45" s="4"/>
      <c r="R45" s="4"/>
    </row>
    <row r="46">
      <c r="A46" s="52"/>
      <c r="B46" s="52"/>
      <c r="C46" s="52"/>
      <c r="D46" s="53"/>
      <c r="E46" s="4"/>
      <c r="F46" s="4"/>
      <c r="G46" s="4"/>
      <c r="H46" s="4"/>
      <c r="I46" s="4"/>
      <c r="J46" s="4"/>
      <c r="K46" s="54"/>
      <c r="L46" s="4"/>
      <c r="M46" s="4"/>
      <c r="N46" s="4"/>
      <c r="O46" s="4"/>
      <c r="P46" s="4"/>
      <c r="Q46" s="4"/>
      <c r="R46" s="4"/>
    </row>
    <row r="47">
      <c r="A47" s="52"/>
      <c r="B47" s="52"/>
      <c r="C47" s="52"/>
      <c r="D47" s="53"/>
      <c r="E47" s="4"/>
      <c r="F47" s="4"/>
      <c r="G47" s="4"/>
      <c r="H47" s="4"/>
      <c r="I47" s="4"/>
      <c r="J47" s="4"/>
      <c r="K47" s="54"/>
      <c r="L47" s="4"/>
      <c r="M47" s="4"/>
      <c r="N47" s="4"/>
      <c r="O47" s="4"/>
      <c r="P47" s="4"/>
      <c r="Q47" s="4"/>
      <c r="R47" s="4"/>
    </row>
    <row r="48">
      <c r="A48" s="52"/>
      <c r="B48" s="52"/>
      <c r="C48" s="52"/>
      <c r="D48" s="53"/>
      <c r="E48" s="4"/>
      <c r="F48" s="4"/>
      <c r="G48" s="4"/>
      <c r="H48" s="4"/>
      <c r="I48" s="4"/>
      <c r="J48" s="4"/>
      <c r="K48" s="54"/>
      <c r="L48" s="4"/>
      <c r="M48" s="4"/>
      <c r="N48" s="4"/>
      <c r="O48" s="4"/>
      <c r="P48" s="4"/>
      <c r="Q48" s="4"/>
      <c r="R48" s="4"/>
    </row>
    <row r="49">
      <c r="A49" s="52"/>
      <c r="B49" s="52"/>
      <c r="C49" s="52"/>
      <c r="D49" s="53"/>
      <c r="E49" s="4"/>
      <c r="F49" s="4"/>
      <c r="G49" s="4"/>
      <c r="H49" s="4"/>
      <c r="I49" s="4"/>
      <c r="J49" s="4"/>
      <c r="K49" s="54"/>
      <c r="L49" s="4"/>
      <c r="M49" s="4"/>
      <c r="N49" s="4"/>
      <c r="O49" s="4"/>
      <c r="P49" s="4"/>
      <c r="Q49" s="4"/>
      <c r="R49" s="4"/>
    </row>
    <row r="50">
      <c r="A50" s="52"/>
      <c r="B50" s="52"/>
      <c r="C50" s="52"/>
      <c r="D50" s="53"/>
      <c r="E50" s="4"/>
      <c r="F50" s="4"/>
      <c r="G50" s="4"/>
      <c r="H50" s="4"/>
      <c r="I50" s="4"/>
      <c r="J50" s="4"/>
      <c r="K50" s="54"/>
      <c r="L50" s="4"/>
      <c r="M50" s="4"/>
      <c r="N50" s="4"/>
      <c r="O50" s="4"/>
      <c r="P50" s="4"/>
      <c r="Q50" s="4"/>
      <c r="R50" s="4"/>
    </row>
    <row r="51">
      <c r="A51" s="52"/>
      <c r="B51" s="52"/>
      <c r="C51" s="52"/>
      <c r="D51" s="53"/>
      <c r="E51" s="4"/>
      <c r="F51" s="4"/>
      <c r="G51" s="4"/>
      <c r="H51" s="4"/>
      <c r="I51" s="4"/>
      <c r="J51" s="4"/>
      <c r="K51" s="54"/>
      <c r="L51" s="4"/>
      <c r="M51" s="4"/>
      <c r="N51" s="4"/>
      <c r="O51" s="4"/>
      <c r="P51" s="4"/>
      <c r="Q51" s="4"/>
      <c r="R51" s="4"/>
    </row>
    <row r="52">
      <c r="A52" s="52"/>
      <c r="B52" s="52"/>
      <c r="C52" s="52"/>
      <c r="D52" s="53"/>
      <c r="E52" s="4"/>
      <c r="F52" s="4"/>
      <c r="G52" s="4"/>
      <c r="H52" s="4"/>
      <c r="I52" s="4"/>
      <c r="J52" s="4"/>
      <c r="K52" s="54"/>
      <c r="L52" s="4"/>
      <c r="M52" s="4"/>
      <c r="N52" s="4"/>
      <c r="O52" s="4"/>
      <c r="P52" s="4"/>
      <c r="Q52" s="4"/>
      <c r="R52" s="4"/>
    </row>
    <row r="53">
      <c r="A53" s="52"/>
      <c r="B53" s="52"/>
      <c r="C53" s="52"/>
      <c r="D53" s="53"/>
      <c r="E53" s="4"/>
      <c r="F53" s="4"/>
      <c r="G53" s="4"/>
      <c r="H53" s="4"/>
      <c r="I53" s="4"/>
      <c r="J53" s="4"/>
      <c r="K53" s="54"/>
      <c r="L53" s="4"/>
      <c r="M53" s="4"/>
      <c r="N53" s="4"/>
      <c r="O53" s="4"/>
      <c r="P53" s="4"/>
      <c r="Q53" s="4"/>
      <c r="R53" s="4"/>
    </row>
    <row r="54">
      <c r="A54" s="52"/>
      <c r="B54" s="52"/>
      <c r="C54" s="52"/>
      <c r="D54" s="53"/>
      <c r="E54" s="4"/>
      <c r="F54" s="4"/>
      <c r="G54" s="4"/>
      <c r="H54" s="4"/>
      <c r="I54" s="4"/>
      <c r="J54" s="4"/>
      <c r="K54" s="54"/>
      <c r="L54" s="4"/>
      <c r="M54" s="4"/>
      <c r="N54" s="4"/>
      <c r="O54" s="4"/>
      <c r="P54" s="4"/>
      <c r="Q54" s="4"/>
      <c r="R54" s="4"/>
    </row>
    <row r="55">
      <c r="A55" s="52"/>
      <c r="B55" s="52"/>
      <c r="C55" s="52"/>
      <c r="D55" s="53"/>
      <c r="E55" s="4"/>
      <c r="F55" s="4"/>
      <c r="G55" s="4"/>
      <c r="H55" s="4"/>
      <c r="I55" s="4"/>
      <c r="J55" s="4"/>
      <c r="K55" s="54"/>
      <c r="L55" s="4"/>
      <c r="M55" s="4"/>
      <c r="N55" s="4"/>
      <c r="O55" s="4"/>
      <c r="P55" s="4"/>
      <c r="Q55" s="4"/>
      <c r="R55" s="4"/>
    </row>
    <row r="56">
      <c r="A56" s="52"/>
      <c r="B56" s="52"/>
      <c r="C56" s="52"/>
      <c r="D56" s="53"/>
      <c r="E56" s="4"/>
      <c r="F56" s="4"/>
      <c r="G56" s="4"/>
      <c r="H56" s="4"/>
      <c r="I56" s="4"/>
      <c r="J56" s="4"/>
      <c r="K56" s="54"/>
      <c r="L56" s="4"/>
      <c r="M56" s="4"/>
      <c r="N56" s="4"/>
      <c r="O56" s="4"/>
      <c r="P56" s="4"/>
      <c r="Q56" s="4"/>
      <c r="R56" s="4"/>
    </row>
    <row r="57">
      <c r="A57" s="52"/>
      <c r="B57" s="52"/>
      <c r="C57" s="52"/>
      <c r="D57" s="53"/>
      <c r="E57" s="4"/>
      <c r="F57" s="4"/>
      <c r="G57" s="4"/>
      <c r="H57" s="4"/>
      <c r="I57" s="4"/>
      <c r="J57" s="4"/>
      <c r="K57" s="54"/>
      <c r="L57" s="4"/>
      <c r="M57" s="4"/>
      <c r="N57" s="4"/>
      <c r="O57" s="4"/>
      <c r="P57" s="4"/>
      <c r="Q57" s="4"/>
      <c r="R57" s="4"/>
    </row>
    <row r="58">
      <c r="A58" s="52"/>
      <c r="B58" s="52"/>
      <c r="C58" s="52"/>
      <c r="D58" s="53"/>
      <c r="E58" s="4"/>
      <c r="F58" s="4"/>
      <c r="G58" s="4"/>
      <c r="H58" s="4"/>
      <c r="I58" s="4"/>
      <c r="J58" s="4"/>
      <c r="K58" s="54"/>
      <c r="L58" s="4"/>
      <c r="M58" s="4"/>
      <c r="N58" s="4"/>
      <c r="O58" s="4"/>
      <c r="P58" s="4"/>
      <c r="Q58" s="4"/>
      <c r="R58" s="4"/>
    </row>
    <row r="59">
      <c r="A59" s="52"/>
      <c r="B59" s="52"/>
      <c r="C59" s="52"/>
      <c r="D59" s="53"/>
      <c r="E59" s="4"/>
      <c r="F59" s="4"/>
      <c r="G59" s="4"/>
      <c r="H59" s="4"/>
      <c r="I59" s="4"/>
      <c r="J59" s="4"/>
      <c r="K59" s="54"/>
      <c r="L59" s="4"/>
      <c r="M59" s="4"/>
      <c r="N59" s="4"/>
      <c r="O59" s="4"/>
      <c r="P59" s="4"/>
      <c r="Q59" s="4"/>
      <c r="R59" s="4"/>
    </row>
    <row r="60">
      <c r="A60" s="52"/>
      <c r="B60" s="52"/>
      <c r="C60" s="52"/>
      <c r="D60" s="53"/>
      <c r="E60" s="4"/>
      <c r="F60" s="4"/>
      <c r="G60" s="4"/>
      <c r="H60" s="4"/>
      <c r="I60" s="4"/>
      <c r="J60" s="4"/>
      <c r="K60" s="54"/>
      <c r="L60" s="4"/>
      <c r="M60" s="4"/>
      <c r="N60" s="4"/>
      <c r="O60" s="4"/>
      <c r="P60" s="4"/>
      <c r="Q60" s="4"/>
      <c r="R60" s="4"/>
    </row>
    <row r="61">
      <c r="A61" s="52"/>
      <c r="B61" s="52"/>
      <c r="C61" s="52"/>
      <c r="D61" s="53"/>
      <c r="E61" s="4"/>
      <c r="F61" s="4"/>
      <c r="G61" s="4"/>
      <c r="H61" s="4"/>
      <c r="I61" s="4"/>
      <c r="J61" s="4"/>
      <c r="K61" s="54"/>
      <c r="L61" s="4"/>
      <c r="M61" s="4"/>
      <c r="N61" s="4"/>
      <c r="O61" s="4"/>
      <c r="P61" s="4"/>
      <c r="Q61" s="4"/>
      <c r="R61" s="4"/>
    </row>
    <row r="62">
      <c r="A62" s="52"/>
      <c r="B62" s="52"/>
      <c r="C62" s="52"/>
      <c r="D62" s="53"/>
      <c r="E62" s="4"/>
      <c r="F62" s="4"/>
      <c r="G62" s="4"/>
      <c r="H62" s="4"/>
      <c r="I62" s="4"/>
      <c r="J62" s="4"/>
      <c r="K62" s="54"/>
      <c r="L62" s="4"/>
      <c r="M62" s="4"/>
      <c r="N62" s="4"/>
      <c r="O62" s="4"/>
      <c r="P62" s="4"/>
      <c r="Q62" s="4"/>
      <c r="R62" s="4"/>
    </row>
    <row r="63">
      <c r="A63" s="52"/>
      <c r="B63" s="52"/>
      <c r="C63" s="52"/>
      <c r="D63" s="53"/>
      <c r="E63" s="4"/>
      <c r="F63" s="4"/>
      <c r="G63" s="4"/>
      <c r="H63" s="4"/>
      <c r="I63" s="4"/>
      <c r="J63" s="4"/>
      <c r="K63" s="54"/>
      <c r="L63" s="4"/>
      <c r="M63" s="4"/>
      <c r="N63" s="4"/>
      <c r="O63" s="4"/>
      <c r="P63" s="4"/>
      <c r="Q63" s="4"/>
      <c r="R63" s="4"/>
    </row>
    <row r="64">
      <c r="A64" s="52"/>
      <c r="B64" s="52"/>
      <c r="C64" s="52"/>
      <c r="D64" s="53"/>
      <c r="E64" s="4"/>
      <c r="F64" s="4"/>
      <c r="G64" s="4"/>
      <c r="H64" s="4"/>
      <c r="I64" s="4"/>
      <c r="J64" s="4"/>
      <c r="K64" s="54"/>
      <c r="L64" s="4"/>
      <c r="M64" s="4"/>
      <c r="N64" s="4"/>
      <c r="O64" s="4"/>
      <c r="P64" s="4"/>
      <c r="Q64" s="4"/>
      <c r="R64" s="4"/>
    </row>
    <row r="65">
      <c r="A65" s="52"/>
      <c r="B65" s="52"/>
      <c r="C65" s="52"/>
      <c r="D65" s="53"/>
      <c r="E65" s="4"/>
      <c r="F65" s="4"/>
      <c r="G65" s="4"/>
      <c r="H65" s="4"/>
      <c r="I65" s="4"/>
      <c r="J65" s="4"/>
      <c r="K65" s="54"/>
      <c r="L65" s="4"/>
      <c r="M65" s="4"/>
      <c r="N65" s="4"/>
      <c r="O65" s="4"/>
      <c r="P65" s="4"/>
      <c r="Q65" s="4"/>
      <c r="R65" s="4"/>
    </row>
    <row r="66">
      <c r="A66" s="52"/>
      <c r="B66" s="52"/>
      <c r="C66" s="52"/>
      <c r="D66" s="53"/>
      <c r="E66" s="4"/>
      <c r="F66" s="4"/>
      <c r="G66" s="4"/>
      <c r="H66" s="4"/>
      <c r="I66" s="4"/>
      <c r="J66" s="4"/>
      <c r="K66" s="54"/>
      <c r="L66" s="4"/>
      <c r="M66" s="4"/>
      <c r="N66" s="4"/>
      <c r="O66" s="4"/>
      <c r="P66" s="4"/>
      <c r="Q66" s="4"/>
      <c r="R66" s="4"/>
    </row>
    <row r="67">
      <c r="A67" s="52"/>
      <c r="B67" s="52"/>
      <c r="C67" s="52"/>
      <c r="D67" s="53"/>
      <c r="E67" s="4"/>
      <c r="F67" s="4"/>
      <c r="G67" s="4"/>
      <c r="H67" s="4"/>
      <c r="I67" s="4"/>
      <c r="J67" s="4"/>
      <c r="K67" s="54"/>
      <c r="L67" s="4"/>
      <c r="M67" s="4"/>
      <c r="N67" s="4"/>
      <c r="O67" s="4"/>
      <c r="P67" s="4"/>
      <c r="Q67" s="4"/>
      <c r="R67" s="4"/>
    </row>
    <row r="68">
      <c r="A68" s="52"/>
      <c r="B68" s="52"/>
      <c r="C68" s="52"/>
      <c r="D68" s="53"/>
      <c r="E68" s="4"/>
      <c r="F68" s="4"/>
      <c r="G68" s="4"/>
      <c r="H68" s="4"/>
      <c r="I68" s="4"/>
      <c r="J68" s="4"/>
      <c r="K68" s="54"/>
      <c r="L68" s="4"/>
      <c r="M68" s="4"/>
      <c r="N68" s="4"/>
      <c r="O68" s="4"/>
      <c r="P68" s="4"/>
      <c r="Q68" s="4"/>
      <c r="R68" s="4"/>
    </row>
    <row r="69">
      <c r="A69" s="52"/>
      <c r="B69" s="52"/>
      <c r="C69" s="52"/>
      <c r="D69" s="53"/>
      <c r="E69" s="4"/>
      <c r="F69" s="4"/>
      <c r="G69" s="4"/>
      <c r="H69" s="4"/>
      <c r="I69" s="4"/>
      <c r="J69" s="4"/>
      <c r="K69" s="54"/>
      <c r="L69" s="4"/>
      <c r="M69" s="4"/>
      <c r="N69" s="4"/>
      <c r="O69" s="4"/>
      <c r="P69" s="4"/>
      <c r="Q69" s="4"/>
      <c r="R69" s="4"/>
    </row>
    <row r="70">
      <c r="A70" s="52"/>
      <c r="B70" s="52"/>
      <c r="C70" s="52"/>
      <c r="D70" s="53"/>
      <c r="E70" s="4"/>
      <c r="F70" s="4"/>
      <c r="G70" s="4"/>
      <c r="H70" s="4"/>
      <c r="I70" s="4"/>
      <c r="J70" s="4"/>
      <c r="K70" s="54"/>
      <c r="L70" s="4"/>
      <c r="M70" s="4"/>
      <c r="N70" s="4"/>
      <c r="O70" s="4"/>
      <c r="P70" s="4"/>
      <c r="Q70" s="4"/>
      <c r="R70" s="4"/>
    </row>
    <row r="71">
      <c r="A71" s="52"/>
      <c r="B71" s="52"/>
      <c r="C71" s="52"/>
      <c r="D71" s="53"/>
      <c r="E71" s="4"/>
      <c r="F71" s="4"/>
      <c r="G71" s="4"/>
      <c r="H71" s="4"/>
      <c r="I71" s="4"/>
      <c r="J71" s="4"/>
      <c r="K71" s="54"/>
      <c r="L71" s="4"/>
      <c r="M71" s="4"/>
      <c r="N71" s="4"/>
      <c r="O71" s="4"/>
      <c r="P71" s="4"/>
      <c r="Q71" s="4"/>
      <c r="R71" s="4"/>
    </row>
    <row r="72">
      <c r="A72" s="52"/>
      <c r="B72" s="52"/>
      <c r="C72" s="52"/>
      <c r="D72" s="53"/>
      <c r="E72" s="4"/>
      <c r="F72" s="4"/>
      <c r="G72" s="4"/>
      <c r="H72" s="4"/>
      <c r="I72" s="4"/>
      <c r="J72" s="4"/>
      <c r="K72" s="54"/>
      <c r="L72" s="4"/>
      <c r="M72" s="4"/>
      <c r="N72" s="4"/>
      <c r="O72" s="4"/>
      <c r="P72" s="4"/>
      <c r="Q72" s="4"/>
      <c r="R72" s="4"/>
    </row>
    <row r="73">
      <c r="A73" s="52"/>
      <c r="B73" s="52"/>
      <c r="C73" s="52"/>
      <c r="D73" s="53"/>
      <c r="E73" s="4"/>
      <c r="F73" s="4"/>
      <c r="G73" s="4"/>
      <c r="H73" s="4"/>
      <c r="I73" s="4"/>
      <c r="J73" s="4"/>
      <c r="K73" s="54"/>
      <c r="L73" s="4"/>
      <c r="M73" s="4"/>
      <c r="N73" s="4"/>
      <c r="O73" s="4"/>
      <c r="P73" s="4"/>
      <c r="Q73" s="4"/>
      <c r="R73" s="4"/>
    </row>
    <row r="74">
      <c r="A74" s="52"/>
      <c r="B74" s="52"/>
      <c r="C74" s="52"/>
      <c r="D74" s="53"/>
      <c r="E74" s="4"/>
      <c r="F74" s="4"/>
      <c r="G74" s="4"/>
      <c r="H74" s="4"/>
      <c r="I74" s="4"/>
      <c r="J74" s="4"/>
      <c r="K74" s="54"/>
      <c r="L74" s="4"/>
      <c r="M74" s="4"/>
      <c r="N74" s="4"/>
      <c r="O74" s="4"/>
      <c r="P74" s="4"/>
      <c r="Q74" s="4"/>
      <c r="R74" s="4"/>
    </row>
    <row r="75">
      <c r="A75" s="52"/>
      <c r="B75" s="52"/>
      <c r="C75" s="52"/>
      <c r="D75" s="53"/>
      <c r="E75" s="4"/>
      <c r="F75" s="4"/>
      <c r="G75" s="4"/>
      <c r="H75" s="4"/>
      <c r="I75" s="4"/>
      <c r="J75" s="4"/>
      <c r="K75" s="54"/>
      <c r="L75" s="4"/>
      <c r="M75" s="4"/>
      <c r="N75" s="4"/>
      <c r="O75" s="4"/>
      <c r="P75" s="4"/>
      <c r="Q75" s="4"/>
      <c r="R75" s="4"/>
    </row>
    <row r="76">
      <c r="A76" s="52"/>
      <c r="B76" s="52"/>
      <c r="C76" s="52"/>
      <c r="D76" s="53"/>
      <c r="E76" s="4"/>
      <c r="F76" s="4"/>
      <c r="G76" s="4"/>
      <c r="H76" s="4"/>
      <c r="I76" s="4"/>
      <c r="J76" s="4"/>
      <c r="K76" s="54"/>
      <c r="L76" s="4"/>
      <c r="M76" s="4"/>
      <c r="N76" s="4"/>
      <c r="O76" s="4"/>
      <c r="P76" s="4"/>
      <c r="Q76" s="4"/>
      <c r="R76" s="4"/>
    </row>
    <row r="77">
      <c r="A77" s="52"/>
      <c r="B77" s="52"/>
      <c r="C77" s="52"/>
      <c r="D77" s="53"/>
      <c r="E77" s="4"/>
      <c r="F77" s="4"/>
      <c r="G77" s="4"/>
      <c r="H77" s="4"/>
      <c r="I77" s="4"/>
      <c r="J77" s="4"/>
      <c r="K77" s="54"/>
      <c r="L77" s="4"/>
      <c r="M77" s="4"/>
      <c r="N77" s="4"/>
      <c r="O77" s="4"/>
      <c r="P77" s="4"/>
      <c r="Q77" s="4"/>
      <c r="R77" s="4"/>
    </row>
    <row r="78">
      <c r="A78" s="52"/>
      <c r="B78" s="52"/>
      <c r="C78" s="52"/>
      <c r="D78" s="53"/>
      <c r="E78" s="4"/>
      <c r="F78" s="4"/>
      <c r="G78" s="4"/>
      <c r="H78" s="4"/>
      <c r="I78" s="4"/>
      <c r="J78" s="4"/>
      <c r="K78" s="54"/>
      <c r="L78" s="4"/>
      <c r="M78" s="4"/>
      <c r="N78" s="4"/>
      <c r="O78" s="4"/>
      <c r="P78" s="4"/>
      <c r="Q78" s="4"/>
      <c r="R78" s="4"/>
    </row>
    <row r="79">
      <c r="A79" s="52"/>
      <c r="B79" s="52"/>
      <c r="C79" s="52"/>
      <c r="D79" s="53"/>
      <c r="E79" s="4"/>
      <c r="F79" s="4"/>
      <c r="G79" s="4"/>
      <c r="H79" s="4"/>
      <c r="I79" s="4"/>
      <c r="J79" s="4"/>
      <c r="K79" s="54"/>
      <c r="L79" s="4"/>
      <c r="M79" s="4"/>
      <c r="N79" s="4"/>
      <c r="O79" s="4"/>
      <c r="P79" s="4"/>
      <c r="Q79" s="4"/>
      <c r="R79" s="4"/>
    </row>
    <row r="80">
      <c r="A80" s="52"/>
      <c r="B80" s="52"/>
      <c r="C80" s="52"/>
      <c r="D80" s="53"/>
      <c r="E80" s="4"/>
      <c r="F80" s="4"/>
      <c r="G80" s="4"/>
      <c r="H80" s="4"/>
      <c r="I80" s="4"/>
      <c r="J80" s="4"/>
      <c r="K80" s="54"/>
      <c r="L80" s="4"/>
      <c r="M80" s="4"/>
      <c r="N80" s="4"/>
      <c r="O80" s="4"/>
      <c r="P80" s="4"/>
      <c r="Q80" s="4"/>
      <c r="R80" s="4"/>
    </row>
    <row r="81">
      <c r="A81" s="52"/>
      <c r="B81" s="52"/>
      <c r="C81" s="52"/>
      <c r="D81" s="53"/>
      <c r="E81" s="4"/>
      <c r="F81" s="4"/>
      <c r="G81" s="4"/>
      <c r="H81" s="4"/>
      <c r="I81" s="4"/>
      <c r="J81" s="4"/>
      <c r="K81" s="54"/>
      <c r="L81" s="4"/>
      <c r="M81" s="4"/>
      <c r="N81" s="4"/>
      <c r="O81" s="4"/>
      <c r="P81" s="4"/>
      <c r="Q81" s="4"/>
      <c r="R81" s="4"/>
    </row>
    <row r="82">
      <c r="A82" s="52"/>
      <c r="B82" s="52"/>
      <c r="C82" s="52"/>
      <c r="D82" s="53"/>
      <c r="E82" s="4"/>
      <c r="F82" s="4"/>
      <c r="G82" s="4"/>
      <c r="H82" s="4"/>
      <c r="I82" s="4"/>
      <c r="J82" s="4"/>
      <c r="K82" s="54"/>
      <c r="L82" s="4"/>
      <c r="M82" s="4"/>
      <c r="N82" s="4"/>
      <c r="O82" s="4"/>
      <c r="P82" s="4"/>
      <c r="Q82" s="4"/>
      <c r="R82" s="4"/>
    </row>
    <row r="83">
      <c r="A83" s="52"/>
      <c r="B83" s="52"/>
      <c r="C83" s="52"/>
      <c r="D83" s="53"/>
      <c r="E83" s="4"/>
      <c r="F83" s="4"/>
      <c r="G83" s="4"/>
      <c r="H83" s="4"/>
      <c r="I83" s="4"/>
      <c r="J83" s="4"/>
      <c r="K83" s="54"/>
      <c r="L83" s="4"/>
      <c r="M83" s="4"/>
      <c r="N83" s="4"/>
      <c r="O83" s="4"/>
      <c r="P83" s="4"/>
      <c r="Q83" s="4"/>
      <c r="R83" s="4"/>
    </row>
    <row r="84">
      <c r="A84" s="52"/>
      <c r="B84" s="52"/>
      <c r="C84" s="52"/>
      <c r="D84" s="53"/>
      <c r="E84" s="4"/>
      <c r="F84" s="4"/>
      <c r="G84" s="4"/>
      <c r="H84" s="4"/>
      <c r="I84" s="4"/>
      <c r="J84" s="4"/>
      <c r="K84" s="54"/>
      <c r="L84" s="4"/>
      <c r="M84" s="4"/>
      <c r="N84" s="4"/>
      <c r="O84" s="4"/>
      <c r="P84" s="4"/>
      <c r="Q84" s="4"/>
      <c r="R84" s="4"/>
    </row>
    <row r="85">
      <c r="A85" s="52"/>
      <c r="B85" s="52"/>
      <c r="C85" s="52"/>
      <c r="D85" s="53"/>
      <c r="E85" s="4"/>
      <c r="F85" s="4"/>
      <c r="G85" s="4"/>
      <c r="H85" s="4"/>
      <c r="I85" s="4"/>
      <c r="J85" s="4"/>
      <c r="K85" s="54"/>
      <c r="L85" s="4"/>
      <c r="M85" s="4"/>
      <c r="N85" s="4"/>
      <c r="O85" s="4"/>
      <c r="P85" s="4"/>
      <c r="Q85" s="4"/>
      <c r="R85" s="4"/>
    </row>
    <row r="86">
      <c r="A86" s="52"/>
      <c r="B86" s="52"/>
      <c r="C86" s="52"/>
      <c r="D86" s="53"/>
      <c r="E86" s="4"/>
      <c r="F86" s="4"/>
      <c r="G86" s="4"/>
      <c r="H86" s="4"/>
      <c r="I86" s="4"/>
      <c r="J86" s="4"/>
      <c r="K86" s="54"/>
      <c r="L86" s="4"/>
      <c r="M86" s="4"/>
      <c r="N86" s="4"/>
      <c r="O86" s="4"/>
      <c r="P86" s="4"/>
      <c r="Q86" s="4"/>
      <c r="R86" s="4"/>
    </row>
    <row r="87">
      <c r="A87" s="52"/>
      <c r="B87" s="52"/>
      <c r="C87" s="52"/>
      <c r="D87" s="53"/>
      <c r="E87" s="4"/>
      <c r="F87" s="4"/>
      <c r="G87" s="4"/>
      <c r="H87" s="4"/>
      <c r="I87" s="4"/>
      <c r="J87" s="4"/>
      <c r="K87" s="54"/>
      <c r="L87" s="4"/>
      <c r="M87" s="4"/>
      <c r="N87" s="4"/>
      <c r="O87" s="4"/>
      <c r="P87" s="4"/>
      <c r="Q87" s="4"/>
      <c r="R87" s="4"/>
    </row>
    <row r="88">
      <c r="A88" s="52"/>
      <c r="B88" s="52"/>
      <c r="C88" s="52"/>
      <c r="D88" s="53"/>
      <c r="E88" s="4"/>
      <c r="F88" s="4"/>
      <c r="G88" s="4"/>
      <c r="H88" s="4"/>
      <c r="I88" s="4"/>
      <c r="J88" s="4"/>
      <c r="K88" s="54"/>
      <c r="L88" s="4"/>
      <c r="M88" s="4"/>
      <c r="N88" s="4"/>
      <c r="O88" s="4"/>
      <c r="P88" s="4"/>
      <c r="Q88" s="4"/>
      <c r="R88" s="4"/>
    </row>
    <row r="89">
      <c r="A89" s="52"/>
      <c r="B89" s="52"/>
      <c r="C89" s="52"/>
      <c r="D89" s="53"/>
      <c r="E89" s="4"/>
      <c r="F89" s="4"/>
      <c r="G89" s="4"/>
      <c r="H89" s="4"/>
      <c r="I89" s="4"/>
      <c r="J89" s="4"/>
      <c r="K89" s="54"/>
      <c r="L89" s="4"/>
      <c r="M89" s="4"/>
      <c r="N89" s="4"/>
      <c r="O89" s="4"/>
      <c r="P89" s="4"/>
      <c r="Q89" s="4"/>
      <c r="R89" s="4"/>
    </row>
    <row r="90">
      <c r="A90" s="52"/>
      <c r="B90" s="52"/>
      <c r="C90" s="52"/>
      <c r="D90" s="53"/>
      <c r="E90" s="4"/>
      <c r="F90" s="4"/>
      <c r="G90" s="4"/>
      <c r="H90" s="4"/>
      <c r="I90" s="4"/>
      <c r="J90" s="4"/>
      <c r="K90" s="54"/>
      <c r="L90" s="4"/>
      <c r="M90" s="4"/>
      <c r="N90" s="4"/>
      <c r="O90" s="4"/>
      <c r="P90" s="4"/>
      <c r="Q90" s="4"/>
      <c r="R90" s="4"/>
    </row>
    <row r="91">
      <c r="A91" s="52"/>
      <c r="B91" s="52"/>
      <c r="C91" s="52"/>
      <c r="D91" s="53"/>
      <c r="E91" s="4"/>
      <c r="F91" s="4"/>
      <c r="G91" s="4"/>
      <c r="H91" s="4"/>
      <c r="I91" s="4"/>
      <c r="J91" s="4"/>
      <c r="K91" s="54"/>
      <c r="L91" s="4"/>
      <c r="M91" s="4"/>
      <c r="N91" s="4"/>
      <c r="O91" s="4"/>
      <c r="P91" s="4"/>
      <c r="Q91" s="4"/>
      <c r="R91" s="4"/>
    </row>
    <row r="92">
      <c r="A92" s="52"/>
      <c r="B92" s="52"/>
      <c r="C92" s="52"/>
      <c r="D92" s="53"/>
      <c r="E92" s="4"/>
      <c r="F92" s="4"/>
      <c r="G92" s="4"/>
      <c r="H92" s="4"/>
      <c r="I92" s="4"/>
      <c r="J92" s="4"/>
      <c r="K92" s="54"/>
      <c r="L92" s="4"/>
      <c r="M92" s="4"/>
      <c r="N92" s="4"/>
      <c r="O92" s="4"/>
      <c r="P92" s="4"/>
      <c r="Q92" s="4"/>
      <c r="R92" s="4"/>
    </row>
    <row r="93">
      <c r="A93" s="52"/>
      <c r="B93" s="52"/>
      <c r="C93" s="52"/>
      <c r="D93" s="53"/>
      <c r="E93" s="4"/>
      <c r="F93" s="4"/>
      <c r="G93" s="4"/>
      <c r="H93" s="4"/>
      <c r="I93" s="4"/>
      <c r="J93" s="4"/>
      <c r="K93" s="54"/>
      <c r="L93" s="4"/>
      <c r="M93" s="4"/>
      <c r="N93" s="4"/>
      <c r="O93" s="4"/>
      <c r="P93" s="4"/>
      <c r="Q93" s="4"/>
      <c r="R93" s="4"/>
    </row>
    <row r="94">
      <c r="A94" s="52"/>
      <c r="B94" s="52"/>
      <c r="C94" s="52"/>
      <c r="D94" s="53"/>
      <c r="E94" s="4"/>
      <c r="F94" s="4"/>
      <c r="G94" s="4"/>
      <c r="H94" s="4"/>
      <c r="I94" s="4"/>
      <c r="J94" s="4"/>
      <c r="K94" s="54"/>
      <c r="L94" s="4"/>
      <c r="M94" s="4"/>
      <c r="N94" s="4"/>
      <c r="O94" s="4"/>
      <c r="P94" s="4"/>
      <c r="Q94" s="4"/>
      <c r="R94" s="4"/>
    </row>
    <row r="95">
      <c r="A95" s="52"/>
      <c r="B95" s="52"/>
      <c r="C95" s="52"/>
      <c r="D95" s="53"/>
      <c r="E95" s="4"/>
      <c r="F95" s="4"/>
      <c r="G95" s="4"/>
      <c r="H95" s="4"/>
      <c r="I95" s="4"/>
      <c r="J95" s="4"/>
      <c r="K95" s="54"/>
      <c r="L95" s="4"/>
      <c r="M95" s="4"/>
      <c r="N95" s="4"/>
      <c r="O95" s="4"/>
      <c r="P95" s="4"/>
      <c r="Q95" s="4"/>
      <c r="R95" s="4"/>
    </row>
    <row r="96">
      <c r="A96" s="52"/>
      <c r="B96" s="52"/>
      <c r="C96" s="52"/>
      <c r="D96" s="53"/>
      <c r="E96" s="4"/>
      <c r="F96" s="4"/>
      <c r="G96" s="4"/>
      <c r="H96" s="4"/>
      <c r="I96" s="4"/>
      <c r="J96" s="4"/>
      <c r="K96" s="54"/>
      <c r="L96" s="4"/>
      <c r="M96" s="4"/>
      <c r="N96" s="4"/>
      <c r="O96" s="4"/>
      <c r="P96" s="4"/>
      <c r="Q96" s="4"/>
      <c r="R96" s="4"/>
    </row>
    <row r="97">
      <c r="A97" s="52"/>
      <c r="B97" s="52"/>
      <c r="C97" s="52"/>
      <c r="D97" s="53"/>
      <c r="E97" s="4"/>
      <c r="F97" s="4"/>
      <c r="G97" s="4"/>
      <c r="H97" s="4"/>
      <c r="I97" s="4"/>
      <c r="J97" s="4"/>
      <c r="K97" s="54"/>
      <c r="L97" s="4"/>
      <c r="M97" s="4"/>
      <c r="N97" s="4"/>
      <c r="O97" s="4"/>
      <c r="P97" s="4"/>
      <c r="Q97" s="4"/>
      <c r="R97" s="4"/>
    </row>
    <row r="98">
      <c r="A98" s="52"/>
      <c r="B98" s="52"/>
      <c r="C98" s="52"/>
      <c r="D98" s="53"/>
      <c r="E98" s="4"/>
      <c r="F98" s="4"/>
      <c r="G98" s="4"/>
      <c r="H98" s="4"/>
      <c r="I98" s="4"/>
      <c r="J98" s="4"/>
      <c r="K98" s="54"/>
      <c r="L98" s="4"/>
      <c r="M98" s="4"/>
      <c r="N98" s="4"/>
      <c r="O98" s="4"/>
      <c r="P98" s="4"/>
      <c r="Q98" s="4"/>
      <c r="R98" s="4"/>
    </row>
    <row r="99">
      <c r="A99" s="52"/>
      <c r="B99" s="52"/>
      <c r="C99" s="52"/>
      <c r="D99" s="53"/>
      <c r="E99" s="4"/>
      <c r="F99" s="4"/>
      <c r="G99" s="4"/>
      <c r="H99" s="4"/>
      <c r="I99" s="4"/>
      <c r="J99" s="4"/>
      <c r="K99" s="54"/>
      <c r="L99" s="4"/>
      <c r="M99" s="4"/>
      <c r="N99" s="4"/>
      <c r="O99" s="4"/>
      <c r="P99" s="4"/>
      <c r="Q99" s="4"/>
      <c r="R99" s="4"/>
    </row>
    <row r="100">
      <c r="A100" s="52"/>
      <c r="B100" s="52"/>
      <c r="C100" s="52"/>
      <c r="D100" s="53"/>
      <c r="E100" s="4"/>
      <c r="F100" s="4"/>
      <c r="G100" s="4"/>
      <c r="H100" s="4"/>
      <c r="I100" s="4"/>
      <c r="J100" s="4"/>
      <c r="K100" s="54"/>
      <c r="L100" s="4"/>
      <c r="M100" s="4"/>
      <c r="N100" s="4"/>
      <c r="O100" s="4"/>
      <c r="P100" s="4"/>
      <c r="Q100" s="4"/>
      <c r="R100" s="4"/>
    </row>
    <row r="101">
      <c r="A101" s="52"/>
      <c r="B101" s="52"/>
      <c r="C101" s="52"/>
      <c r="D101" s="53"/>
      <c r="E101" s="4"/>
      <c r="F101" s="4"/>
      <c r="G101" s="4"/>
      <c r="H101" s="4"/>
      <c r="I101" s="4"/>
      <c r="J101" s="4"/>
      <c r="K101" s="54"/>
      <c r="L101" s="4"/>
      <c r="M101" s="4"/>
      <c r="N101" s="4"/>
      <c r="O101" s="4"/>
      <c r="P101" s="4"/>
      <c r="Q101" s="4"/>
      <c r="R101" s="4"/>
    </row>
    <row r="102">
      <c r="A102" s="52"/>
      <c r="B102" s="52"/>
      <c r="C102" s="52"/>
      <c r="D102" s="53"/>
      <c r="E102" s="4"/>
      <c r="F102" s="4"/>
      <c r="G102" s="4"/>
      <c r="H102" s="4"/>
      <c r="I102" s="4"/>
      <c r="J102" s="4"/>
      <c r="K102" s="54"/>
      <c r="L102" s="4"/>
      <c r="M102" s="4"/>
      <c r="N102" s="4"/>
      <c r="O102" s="4"/>
      <c r="P102" s="4"/>
      <c r="Q102" s="4"/>
      <c r="R102" s="4"/>
    </row>
    <row r="103">
      <c r="A103" s="52"/>
      <c r="B103" s="52"/>
      <c r="C103" s="52"/>
      <c r="D103" s="53"/>
      <c r="E103" s="4"/>
      <c r="F103" s="4"/>
      <c r="G103" s="4"/>
      <c r="H103" s="4"/>
      <c r="I103" s="4"/>
      <c r="J103" s="4"/>
      <c r="K103" s="54"/>
      <c r="L103" s="4"/>
      <c r="M103" s="4"/>
      <c r="N103" s="4"/>
      <c r="O103" s="4"/>
      <c r="P103" s="4"/>
      <c r="Q103" s="4"/>
      <c r="R103" s="4"/>
    </row>
    <row r="104">
      <c r="A104" s="52"/>
      <c r="B104" s="52"/>
      <c r="C104" s="52"/>
      <c r="D104" s="53"/>
      <c r="E104" s="4"/>
      <c r="F104" s="4"/>
      <c r="G104" s="4"/>
      <c r="H104" s="4"/>
      <c r="I104" s="4"/>
      <c r="J104" s="4"/>
      <c r="K104" s="54"/>
      <c r="L104" s="4"/>
      <c r="M104" s="4"/>
      <c r="N104" s="4"/>
      <c r="O104" s="4"/>
      <c r="P104" s="4"/>
      <c r="Q104" s="4"/>
      <c r="R104" s="4"/>
    </row>
    <row r="105">
      <c r="A105" s="52"/>
      <c r="B105" s="52"/>
      <c r="C105" s="52"/>
      <c r="D105" s="53"/>
      <c r="E105" s="4"/>
      <c r="F105" s="4"/>
      <c r="G105" s="4"/>
      <c r="H105" s="4"/>
      <c r="I105" s="4"/>
      <c r="J105" s="4"/>
      <c r="K105" s="54"/>
      <c r="L105" s="4"/>
      <c r="M105" s="4"/>
      <c r="N105" s="4"/>
      <c r="O105" s="4"/>
      <c r="P105" s="4"/>
      <c r="Q105" s="4"/>
      <c r="R105" s="4"/>
    </row>
    <row r="106">
      <c r="A106" s="52"/>
      <c r="B106" s="52"/>
      <c r="C106" s="52"/>
      <c r="D106" s="53"/>
      <c r="E106" s="4"/>
      <c r="F106" s="4"/>
      <c r="G106" s="4"/>
      <c r="H106" s="4"/>
      <c r="I106" s="4"/>
      <c r="J106" s="4"/>
      <c r="K106" s="54"/>
      <c r="L106" s="4"/>
      <c r="M106" s="4"/>
      <c r="N106" s="4"/>
      <c r="O106" s="4"/>
      <c r="P106" s="4"/>
      <c r="Q106" s="4"/>
      <c r="R106" s="4"/>
    </row>
    <row r="107">
      <c r="A107" s="52"/>
      <c r="B107" s="52"/>
      <c r="C107" s="52"/>
      <c r="D107" s="53"/>
      <c r="E107" s="4"/>
      <c r="F107" s="4"/>
      <c r="G107" s="4"/>
      <c r="H107" s="4"/>
      <c r="I107" s="4"/>
      <c r="J107" s="4"/>
      <c r="K107" s="54"/>
      <c r="L107" s="4"/>
      <c r="M107" s="4"/>
      <c r="N107" s="4"/>
      <c r="O107" s="4"/>
      <c r="P107" s="4"/>
      <c r="Q107" s="4"/>
      <c r="R107" s="4"/>
    </row>
    <row r="108">
      <c r="A108" s="52"/>
      <c r="B108" s="52"/>
      <c r="C108" s="52"/>
      <c r="D108" s="53"/>
      <c r="E108" s="4"/>
      <c r="F108" s="4"/>
      <c r="G108" s="4"/>
      <c r="H108" s="4"/>
      <c r="I108" s="4"/>
      <c r="J108" s="4"/>
      <c r="K108" s="54"/>
      <c r="L108" s="4"/>
      <c r="M108" s="4"/>
      <c r="N108" s="4"/>
      <c r="O108" s="4"/>
      <c r="P108" s="4"/>
      <c r="Q108" s="4"/>
      <c r="R108" s="4"/>
    </row>
    <row r="109">
      <c r="A109" s="52"/>
      <c r="B109" s="52"/>
      <c r="C109" s="52"/>
      <c r="D109" s="53"/>
      <c r="E109" s="4"/>
      <c r="F109" s="4"/>
      <c r="G109" s="4"/>
      <c r="H109" s="4"/>
      <c r="I109" s="4"/>
      <c r="J109" s="4"/>
      <c r="K109" s="54"/>
      <c r="L109" s="4"/>
      <c r="M109" s="4"/>
      <c r="N109" s="4"/>
      <c r="O109" s="4"/>
      <c r="P109" s="4"/>
      <c r="Q109" s="4"/>
      <c r="R109" s="4"/>
    </row>
    <row r="110">
      <c r="A110" s="52"/>
      <c r="B110" s="52"/>
      <c r="C110" s="52"/>
      <c r="D110" s="53"/>
      <c r="E110" s="4"/>
      <c r="F110" s="4"/>
      <c r="G110" s="4"/>
      <c r="H110" s="4"/>
      <c r="I110" s="4"/>
      <c r="J110" s="4"/>
      <c r="K110" s="54"/>
      <c r="L110" s="4"/>
      <c r="M110" s="4"/>
      <c r="N110" s="4"/>
      <c r="O110" s="4"/>
      <c r="P110" s="4"/>
      <c r="Q110" s="4"/>
      <c r="R110" s="4"/>
    </row>
    <row r="111">
      <c r="A111" s="52"/>
      <c r="B111" s="52"/>
      <c r="C111" s="52"/>
      <c r="D111" s="53"/>
      <c r="E111" s="4"/>
      <c r="F111" s="4"/>
      <c r="G111" s="4"/>
      <c r="H111" s="4"/>
      <c r="I111" s="4"/>
      <c r="J111" s="4"/>
      <c r="K111" s="54"/>
      <c r="L111" s="4"/>
      <c r="M111" s="4"/>
      <c r="N111" s="4"/>
      <c r="O111" s="4"/>
      <c r="P111" s="4"/>
      <c r="Q111" s="4"/>
      <c r="R111" s="4"/>
    </row>
    <row r="112">
      <c r="A112" s="52"/>
      <c r="B112" s="52"/>
      <c r="C112" s="52"/>
      <c r="D112" s="53"/>
      <c r="E112" s="4"/>
      <c r="F112" s="4"/>
      <c r="G112" s="4"/>
      <c r="H112" s="4"/>
      <c r="I112" s="4"/>
      <c r="J112" s="4"/>
      <c r="K112" s="54"/>
      <c r="L112" s="4"/>
      <c r="M112" s="4"/>
      <c r="N112" s="4"/>
      <c r="O112" s="4"/>
      <c r="P112" s="4"/>
      <c r="Q112" s="4"/>
      <c r="R112" s="4"/>
    </row>
    <row r="113">
      <c r="A113" s="52"/>
      <c r="B113" s="52"/>
      <c r="C113" s="52"/>
      <c r="D113" s="53"/>
      <c r="E113" s="4"/>
      <c r="F113" s="4"/>
      <c r="G113" s="4"/>
      <c r="H113" s="4"/>
      <c r="I113" s="4"/>
      <c r="J113" s="4"/>
      <c r="K113" s="54"/>
      <c r="L113" s="4"/>
      <c r="M113" s="4"/>
      <c r="N113" s="4"/>
      <c r="O113" s="4"/>
      <c r="P113" s="4"/>
      <c r="Q113" s="4"/>
      <c r="R113" s="4"/>
    </row>
    <row r="114">
      <c r="A114" s="52"/>
      <c r="B114" s="52"/>
      <c r="C114" s="52"/>
      <c r="D114" s="53"/>
      <c r="E114" s="4"/>
      <c r="F114" s="4"/>
      <c r="G114" s="4"/>
      <c r="H114" s="4"/>
      <c r="I114" s="4"/>
      <c r="J114" s="4"/>
      <c r="K114" s="54"/>
      <c r="L114" s="4"/>
      <c r="M114" s="4"/>
      <c r="N114" s="4"/>
      <c r="O114" s="4"/>
      <c r="P114" s="4"/>
      <c r="Q114" s="4"/>
      <c r="R114" s="4"/>
    </row>
    <row r="115">
      <c r="A115" s="52"/>
      <c r="B115" s="52"/>
      <c r="C115" s="52"/>
      <c r="D115" s="53"/>
      <c r="E115" s="4"/>
      <c r="F115" s="4"/>
      <c r="G115" s="4"/>
      <c r="H115" s="4"/>
      <c r="I115" s="4"/>
      <c r="J115" s="4"/>
      <c r="K115" s="54"/>
      <c r="L115" s="4"/>
      <c r="M115" s="4"/>
      <c r="N115" s="4"/>
      <c r="O115" s="4"/>
      <c r="P115" s="4"/>
      <c r="Q115" s="4"/>
      <c r="R115" s="4"/>
    </row>
    <row r="116">
      <c r="A116" s="52"/>
      <c r="B116" s="52"/>
      <c r="C116" s="52"/>
      <c r="D116" s="53"/>
      <c r="E116" s="4"/>
      <c r="F116" s="4"/>
      <c r="G116" s="4"/>
      <c r="H116" s="4"/>
      <c r="I116" s="4"/>
      <c r="J116" s="4"/>
      <c r="K116" s="54"/>
      <c r="L116" s="4"/>
      <c r="M116" s="4"/>
      <c r="N116" s="4"/>
      <c r="O116" s="4"/>
      <c r="P116" s="4"/>
      <c r="Q116" s="4"/>
      <c r="R116" s="4"/>
    </row>
    <row r="117">
      <c r="A117" s="52"/>
      <c r="B117" s="52"/>
      <c r="C117" s="52"/>
      <c r="D117" s="53"/>
      <c r="E117" s="4"/>
      <c r="F117" s="4"/>
      <c r="G117" s="4"/>
      <c r="H117" s="4"/>
      <c r="I117" s="4"/>
      <c r="J117" s="4"/>
      <c r="K117" s="54"/>
      <c r="L117" s="4"/>
      <c r="M117" s="4"/>
      <c r="N117" s="4"/>
      <c r="O117" s="4"/>
      <c r="P117" s="4"/>
      <c r="Q117" s="4"/>
      <c r="R117" s="4"/>
    </row>
    <row r="118">
      <c r="A118" s="52"/>
      <c r="B118" s="52"/>
      <c r="C118" s="52"/>
      <c r="D118" s="53"/>
      <c r="E118" s="4"/>
      <c r="F118" s="4"/>
      <c r="G118" s="4"/>
      <c r="H118" s="4"/>
      <c r="I118" s="4"/>
      <c r="J118" s="4"/>
      <c r="K118" s="54"/>
      <c r="L118" s="4"/>
      <c r="M118" s="4"/>
      <c r="N118" s="4"/>
      <c r="O118" s="4"/>
      <c r="P118" s="4"/>
      <c r="Q118" s="4"/>
      <c r="R118" s="4"/>
    </row>
    <row r="119">
      <c r="A119" s="52"/>
      <c r="B119" s="52"/>
      <c r="C119" s="52"/>
      <c r="D119" s="53"/>
      <c r="E119" s="4"/>
      <c r="F119" s="4"/>
      <c r="G119" s="4"/>
      <c r="H119" s="4"/>
      <c r="I119" s="4"/>
      <c r="J119" s="4"/>
      <c r="K119" s="54"/>
      <c r="L119" s="4"/>
      <c r="M119" s="4"/>
      <c r="N119" s="4"/>
      <c r="O119" s="4"/>
      <c r="P119" s="4"/>
      <c r="Q119" s="4"/>
      <c r="R119" s="4"/>
    </row>
    <row r="120">
      <c r="A120" s="52"/>
      <c r="B120" s="52"/>
      <c r="C120" s="52"/>
      <c r="D120" s="53"/>
      <c r="E120" s="4"/>
      <c r="F120" s="4"/>
      <c r="G120" s="4"/>
      <c r="H120" s="4"/>
      <c r="I120" s="4"/>
      <c r="J120" s="4"/>
      <c r="K120" s="54"/>
      <c r="L120" s="4"/>
      <c r="M120" s="4"/>
      <c r="N120" s="4"/>
      <c r="O120" s="4"/>
      <c r="P120" s="4"/>
      <c r="Q120" s="4"/>
      <c r="R120" s="4"/>
    </row>
    <row r="121">
      <c r="A121" s="52"/>
      <c r="B121" s="52"/>
      <c r="C121" s="52"/>
      <c r="D121" s="53"/>
      <c r="E121" s="4"/>
      <c r="F121" s="4"/>
      <c r="G121" s="4"/>
      <c r="H121" s="4"/>
      <c r="I121" s="4"/>
      <c r="J121" s="4"/>
      <c r="K121" s="54"/>
      <c r="L121" s="4"/>
      <c r="M121" s="4"/>
      <c r="N121" s="4"/>
      <c r="O121" s="4"/>
      <c r="P121" s="4"/>
      <c r="Q121" s="4"/>
      <c r="R121" s="4"/>
    </row>
    <row r="122">
      <c r="A122" s="52"/>
      <c r="B122" s="52"/>
      <c r="C122" s="52"/>
      <c r="D122" s="53"/>
      <c r="E122" s="4"/>
      <c r="F122" s="4"/>
      <c r="G122" s="4"/>
      <c r="H122" s="4"/>
      <c r="I122" s="4"/>
      <c r="J122" s="4"/>
      <c r="K122" s="54"/>
      <c r="L122" s="4"/>
      <c r="M122" s="4"/>
      <c r="N122" s="4"/>
      <c r="O122" s="4"/>
      <c r="P122" s="4"/>
      <c r="Q122" s="4"/>
      <c r="R122" s="4"/>
    </row>
    <row r="123">
      <c r="A123" s="52"/>
      <c r="B123" s="52"/>
      <c r="C123" s="52"/>
      <c r="D123" s="53"/>
      <c r="E123" s="4"/>
      <c r="F123" s="4"/>
      <c r="G123" s="4"/>
      <c r="H123" s="4"/>
      <c r="I123" s="4"/>
      <c r="J123" s="4"/>
      <c r="K123" s="54"/>
      <c r="L123" s="4"/>
      <c r="M123" s="4"/>
      <c r="N123" s="4"/>
      <c r="O123" s="4"/>
      <c r="P123" s="4"/>
      <c r="Q123" s="4"/>
      <c r="R123" s="4"/>
    </row>
    <row r="124">
      <c r="A124" s="52"/>
      <c r="B124" s="52"/>
      <c r="C124" s="52"/>
      <c r="D124" s="53"/>
      <c r="E124" s="4"/>
      <c r="F124" s="4"/>
      <c r="G124" s="4"/>
      <c r="H124" s="4"/>
      <c r="I124" s="4"/>
      <c r="J124" s="4"/>
      <c r="K124" s="54"/>
      <c r="L124" s="4"/>
      <c r="M124" s="4"/>
      <c r="N124" s="4"/>
      <c r="O124" s="4"/>
      <c r="P124" s="4"/>
      <c r="Q124" s="4"/>
      <c r="R124" s="4"/>
    </row>
    <row r="125">
      <c r="A125" s="52"/>
      <c r="B125" s="52"/>
      <c r="C125" s="52"/>
      <c r="D125" s="53"/>
      <c r="E125" s="4"/>
      <c r="F125" s="4"/>
      <c r="G125" s="4"/>
      <c r="H125" s="4"/>
      <c r="I125" s="4"/>
      <c r="J125" s="4"/>
      <c r="K125" s="54"/>
      <c r="L125" s="4"/>
      <c r="M125" s="4"/>
      <c r="N125" s="4"/>
      <c r="O125" s="4"/>
      <c r="P125" s="4"/>
      <c r="Q125" s="4"/>
      <c r="R125" s="4"/>
    </row>
    <row r="126">
      <c r="A126" s="52"/>
      <c r="B126" s="52"/>
      <c r="C126" s="52"/>
      <c r="D126" s="53"/>
      <c r="E126" s="4"/>
      <c r="F126" s="4"/>
      <c r="G126" s="4"/>
      <c r="H126" s="4"/>
      <c r="I126" s="4"/>
      <c r="J126" s="4"/>
      <c r="K126" s="54"/>
      <c r="L126" s="4"/>
      <c r="M126" s="4"/>
      <c r="N126" s="4"/>
      <c r="O126" s="4"/>
      <c r="P126" s="4"/>
      <c r="Q126" s="4"/>
      <c r="R126" s="4"/>
    </row>
    <row r="127">
      <c r="A127" s="52"/>
      <c r="B127" s="52"/>
      <c r="C127" s="52"/>
      <c r="D127" s="53"/>
      <c r="E127" s="4"/>
      <c r="F127" s="4"/>
      <c r="G127" s="4"/>
      <c r="H127" s="4"/>
      <c r="I127" s="4"/>
      <c r="J127" s="4"/>
      <c r="K127" s="54"/>
      <c r="L127" s="4"/>
      <c r="M127" s="4"/>
      <c r="N127" s="4"/>
      <c r="O127" s="4"/>
      <c r="P127" s="4"/>
      <c r="Q127" s="4"/>
      <c r="R127" s="4"/>
    </row>
    <row r="128">
      <c r="A128" s="52"/>
      <c r="B128" s="52"/>
      <c r="C128" s="52"/>
      <c r="D128" s="53"/>
      <c r="E128" s="4"/>
      <c r="F128" s="4"/>
      <c r="G128" s="4"/>
      <c r="H128" s="4"/>
      <c r="I128" s="4"/>
      <c r="J128" s="4"/>
      <c r="K128" s="54"/>
      <c r="L128" s="4"/>
      <c r="M128" s="4"/>
      <c r="N128" s="4"/>
      <c r="O128" s="4"/>
      <c r="P128" s="4"/>
      <c r="Q128" s="4"/>
      <c r="R128" s="4"/>
    </row>
    <row r="129">
      <c r="A129" s="52"/>
      <c r="B129" s="52"/>
      <c r="C129" s="52"/>
      <c r="D129" s="53"/>
      <c r="E129" s="4"/>
      <c r="F129" s="4"/>
      <c r="G129" s="4"/>
      <c r="H129" s="4"/>
      <c r="I129" s="4"/>
      <c r="J129" s="4"/>
      <c r="K129" s="54"/>
      <c r="L129" s="4"/>
      <c r="M129" s="4"/>
      <c r="N129" s="4"/>
      <c r="O129" s="4"/>
      <c r="P129" s="4"/>
      <c r="Q129" s="4"/>
      <c r="R129" s="4"/>
    </row>
    <row r="130">
      <c r="A130" s="52"/>
      <c r="B130" s="52"/>
      <c r="C130" s="52"/>
      <c r="D130" s="53"/>
      <c r="E130" s="4"/>
      <c r="F130" s="4"/>
      <c r="G130" s="4"/>
      <c r="H130" s="4"/>
      <c r="I130" s="4"/>
      <c r="J130" s="4"/>
      <c r="K130" s="54"/>
      <c r="L130" s="4"/>
      <c r="M130" s="4"/>
      <c r="N130" s="4"/>
      <c r="O130" s="4"/>
      <c r="P130" s="4"/>
      <c r="Q130" s="4"/>
      <c r="R130" s="4"/>
    </row>
    <row r="131">
      <c r="A131" s="52"/>
      <c r="B131" s="52"/>
      <c r="C131" s="52"/>
      <c r="D131" s="53"/>
      <c r="E131" s="4"/>
      <c r="F131" s="4"/>
      <c r="G131" s="4"/>
      <c r="H131" s="4"/>
      <c r="I131" s="4"/>
      <c r="J131" s="4"/>
      <c r="K131" s="54"/>
      <c r="L131" s="4"/>
      <c r="M131" s="4"/>
      <c r="N131" s="4"/>
      <c r="O131" s="4"/>
      <c r="P131" s="4"/>
      <c r="Q131" s="4"/>
      <c r="R131" s="4"/>
    </row>
    <row r="132">
      <c r="A132" s="52"/>
      <c r="B132" s="52"/>
      <c r="C132" s="52"/>
      <c r="D132" s="53"/>
      <c r="E132" s="4"/>
      <c r="F132" s="4"/>
      <c r="G132" s="4"/>
      <c r="H132" s="4"/>
      <c r="I132" s="4"/>
      <c r="J132" s="4"/>
      <c r="K132" s="54"/>
      <c r="L132" s="4"/>
      <c r="M132" s="4"/>
      <c r="N132" s="4"/>
      <c r="O132" s="4"/>
      <c r="P132" s="4"/>
      <c r="Q132" s="4"/>
      <c r="R132" s="4"/>
    </row>
    <row r="133">
      <c r="A133" s="52"/>
      <c r="B133" s="52"/>
      <c r="C133" s="52"/>
      <c r="D133" s="53"/>
      <c r="E133" s="4"/>
      <c r="F133" s="4"/>
      <c r="G133" s="4"/>
      <c r="H133" s="4"/>
      <c r="I133" s="4"/>
      <c r="J133" s="4"/>
      <c r="K133" s="54"/>
      <c r="L133" s="4"/>
      <c r="M133" s="4"/>
      <c r="N133" s="4"/>
      <c r="O133" s="4"/>
      <c r="P133" s="4"/>
      <c r="Q133" s="4"/>
      <c r="R133" s="4"/>
    </row>
    <row r="134">
      <c r="A134" s="52"/>
      <c r="B134" s="52"/>
      <c r="C134" s="52"/>
      <c r="D134" s="53"/>
      <c r="E134" s="4"/>
      <c r="F134" s="4"/>
      <c r="G134" s="4"/>
      <c r="H134" s="4"/>
      <c r="I134" s="4"/>
      <c r="J134" s="4"/>
      <c r="K134" s="54"/>
      <c r="L134" s="4"/>
      <c r="M134" s="4"/>
      <c r="N134" s="4"/>
      <c r="O134" s="4"/>
      <c r="P134" s="4"/>
      <c r="Q134" s="4"/>
      <c r="R134" s="4"/>
    </row>
    <row r="135">
      <c r="A135" s="52"/>
      <c r="B135" s="52"/>
      <c r="C135" s="52"/>
      <c r="D135" s="53"/>
      <c r="E135" s="4"/>
      <c r="F135" s="4"/>
      <c r="G135" s="4"/>
      <c r="H135" s="4"/>
      <c r="I135" s="4"/>
      <c r="J135" s="4"/>
      <c r="K135" s="54"/>
      <c r="L135" s="4"/>
      <c r="M135" s="4"/>
      <c r="N135" s="4"/>
      <c r="O135" s="4"/>
      <c r="P135" s="4"/>
      <c r="Q135" s="4"/>
      <c r="R135" s="4"/>
    </row>
    <row r="136">
      <c r="A136" s="52"/>
      <c r="B136" s="52"/>
      <c r="C136" s="52"/>
      <c r="D136" s="53"/>
      <c r="E136" s="4"/>
      <c r="F136" s="4"/>
      <c r="G136" s="4"/>
      <c r="H136" s="4"/>
      <c r="I136" s="4"/>
      <c r="J136" s="4"/>
      <c r="K136" s="54"/>
      <c r="L136" s="4"/>
      <c r="M136" s="4"/>
      <c r="N136" s="4"/>
      <c r="O136" s="4"/>
      <c r="P136" s="4"/>
      <c r="Q136" s="4"/>
      <c r="R136" s="4"/>
    </row>
    <row r="137">
      <c r="A137" s="52"/>
      <c r="B137" s="52"/>
      <c r="C137" s="52"/>
      <c r="D137" s="53"/>
      <c r="E137" s="4"/>
      <c r="F137" s="4"/>
      <c r="G137" s="4"/>
      <c r="H137" s="4"/>
      <c r="I137" s="4"/>
      <c r="J137" s="4"/>
      <c r="K137" s="54"/>
      <c r="L137" s="4"/>
      <c r="M137" s="4"/>
      <c r="N137" s="4"/>
      <c r="O137" s="4"/>
      <c r="P137" s="4"/>
      <c r="Q137" s="4"/>
      <c r="R137" s="4"/>
    </row>
    <row r="138">
      <c r="A138" s="52"/>
      <c r="B138" s="52"/>
      <c r="C138" s="52"/>
      <c r="D138" s="53"/>
      <c r="E138" s="4"/>
      <c r="F138" s="4"/>
      <c r="G138" s="4"/>
      <c r="H138" s="4"/>
      <c r="I138" s="4"/>
      <c r="J138" s="4"/>
      <c r="K138" s="54"/>
      <c r="L138" s="4"/>
      <c r="M138" s="4"/>
      <c r="N138" s="4"/>
      <c r="O138" s="4"/>
      <c r="P138" s="4"/>
      <c r="Q138" s="4"/>
      <c r="R138" s="4"/>
    </row>
    <row r="139">
      <c r="A139" s="52"/>
      <c r="B139" s="52"/>
      <c r="C139" s="52"/>
      <c r="D139" s="53"/>
      <c r="E139" s="4"/>
      <c r="F139" s="4"/>
      <c r="G139" s="4"/>
      <c r="H139" s="4"/>
      <c r="I139" s="4"/>
      <c r="J139" s="4"/>
      <c r="K139" s="54"/>
      <c r="L139" s="4"/>
      <c r="M139" s="4"/>
      <c r="N139" s="4"/>
      <c r="O139" s="4"/>
      <c r="P139" s="4"/>
      <c r="Q139" s="4"/>
      <c r="R139" s="4"/>
    </row>
    <row r="140">
      <c r="A140" s="52"/>
      <c r="B140" s="52"/>
      <c r="C140" s="52"/>
      <c r="D140" s="53"/>
      <c r="E140" s="4"/>
      <c r="F140" s="4"/>
      <c r="G140" s="4"/>
      <c r="H140" s="4"/>
      <c r="I140" s="4"/>
      <c r="J140" s="4"/>
      <c r="K140" s="54"/>
      <c r="L140" s="4"/>
      <c r="M140" s="4"/>
      <c r="N140" s="4"/>
      <c r="O140" s="4"/>
      <c r="P140" s="4"/>
      <c r="Q140" s="4"/>
      <c r="R140" s="4"/>
    </row>
    <row r="141">
      <c r="A141" s="52"/>
      <c r="B141" s="52"/>
      <c r="C141" s="52"/>
      <c r="D141" s="53"/>
      <c r="E141" s="4"/>
      <c r="F141" s="4"/>
      <c r="G141" s="4"/>
      <c r="H141" s="4"/>
      <c r="I141" s="4"/>
      <c r="J141" s="4"/>
      <c r="K141" s="54"/>
      <c r="L141" s="4"/>
      <c r="M141" s="4"/>
      <c r="N141" s="4"/>
      <c r="O141" s="4"/>
      <c r="P141" s="4"/>
      <c r="Q141" s="4"/>
      <c r="R141" s="4"/>
    </row>
    <row r="142">
      <c r="A142" s="52"/>
      <c r="B142" s="52"/>
      <c r="C142" s="52"/>
      <c r="D142" s="53"/>
      <c r="E142" s="4"/>
      <c r="F142" s="4"/>
      <c r="G142" s="4"/>
      <c r="H142" s="4"/>
      <c r="I142" s="4"/>
      <c r="J142" s="4"/>
      <c r="K142" s="54"/>
      <c r="L142" s="4"/>
      <c r="M142" s="4"/>
      <c r="N142" s="4"/>
      <c r="O142" s="4"/>
      <c r="P142" s="4"/>
      <c r="Q142" s="4"/>
      <c r="R142" s="4"/>
    </row>
    <row r="143">
      <c r="A143" s="52"/>
      <c r="B143" s="52"/>
      <c r="C143" s="52"/>
      <c r="D143" s="53"/>
      <c r="E143" s="4"/>
      <c r="F143" s="4"/>
      <c r="G143" s="4"/>
      <c r="H143" s="4"/>
      <c r="I143" s="4"/>
      <c r="J143" s="4"/>
      <c r="K143" s="54"/>
      <c r="L143" s="4"/>
      <c r="M143" s="4"/>
      <c r="N143" s="4"/>
      <c r="O143" s="4"/>
      <c r="P143" s="4"/>
      <c r="Q143" s="4"/>
      <c r="R143" s="4"/>
    </row>
    <row r="144">
      <c r="A144" s="52"/>
      <c r="B144" s="52"/>
      <c r="C144" s="52"/>
      <c r="D144" s="53"/>
      <c r="E144" s="4"/>
      <c r="F144" s="4"/>
      <c r="G144" s="4"/>
      <c r="H144" s="4"/>
      <c r="I144" s="4"/>
      <c r="J144" s="4"/>
      <c r="K144" s="54"/>
      <c r="L144" s="4"/>
      <c r="M144" s="4"/>
      <c r="N144" s="4"/>
      <c r="O144" s="4"/>
      <c r="P144" s="4"/>
      <c r="Q144" s="4"/>
      <c r="R144" s="4"/>
    </row>
    <row r="145">
      <c r="A145" s="52"/>
      <c r="B145" s="52"/>
      <c r="C145" s="52"/>
      <c r="D145" s="53"/>
      <c r="E145" s="4"/>
      <c r="F145" s="4"/>
      <c r="G145" s="4"/>
      <c r="H145" s="4"/>
      <c r="I145" s="4"/>
      <c r="J145" s="4"/>
      <c r="K145" s="54"/>
      <c r="L145" s="4"/>
      <c r="M145" s="4"/>
      <c r="N145" s="4"/>
      <c r="O145" s="4"/>
      <c r="P145" s="4"/>
      <c r="Q145" s="4"/>
      <c r="R145" s="4"/>
    </row>
    <row r="146">
      <c r="A146" s="52"/>
      <c r="B146" s="52"/>
      <c r="C146" s="52"/>
      <c r="D146" s="53"/>
      <c r="E146" s="4"/>
      <c r="F146" s="4"/>
      <c r="G146" s="4"/>
      <c r="H146" s="4"/>
      <c r="I146" s="4"/>
      <c r="J146" s="4"/>
      <c r="K146" s="54"/>
      <c r="L146" s="4"/>
      <c r="M146" s="4"/>
      <c r="N146" s="4"/>
      <c r="O146" s="4"/>
      <c r="P146" s="4"/>
      <c r="Q146" s="4"/>
      <c r="R146" s="4"/>
    </row>
    <row r="147">
      <c r="A147" s="52"/>
      <c r="B147" s="52"/>
      <c r="C147" s="52"/>
      <c r="D147" s="53"/>
      <c r="E147" s="4"/>
      <c r="F147" s="4"/>
      <c r="G147" s="4"/>
      <c r="H147" s="4"/>
      <c r="I147" s="4"/>
      <c r="J147" s="4"/>
      <c r="K147" s="54"/>
      <c r="L147" s="4"/>
      <c r="M147" s="4"/>
      <c r="N147" s="4"/>
      <c r="O147" s="4"/>
      <c r="P147" s="4"/>
      <c r="Q147" s="4"/>
      <c r="R147" s="4"/>
    </row>
    <row r="148">
      <c r="A148" s="52"/>
      <c r="B148" s="52"/>
      <c r="C148" s="52"/>
      <c r="D148" s="53"/>
      <c r="E148" s="4"/>
      <c r="F148" s="4"/>
      <c r="G148" s="4"/>
      <c r="H148" s="4"/>
      <c r="I148" s="4"/>
      <c r="J148" s="4"/>
      <c r="K148" s="54"/>
      <c r="L148" s="4"/>
      <c r="M148" s="4"/>
      <c r="N148" s="4"/>
      <c r="O148" s="4"/>
      <c r="P148" s="4"/>
      <c r="Q148" s="4"/>
      <c r="R148" s="4"/>
    </row>
    <row r="149">
      <c r="A149" s="52"/>
      <c r="B149" s="52"/>
      <c r="C149" s="52"/>
      <c r="D149" s="53"/>
      <c r="E149" s="4"/>
      <c r="F149" s="4"/>
      <c r="G149" s="4"/>
      <c r="H149" s="4"/>
      <c r="I149" s="4"/>
      <c r="J149" s="4"/>
      <c r="K149" s="54"/>
      <c r="L149" s="4"/>
      <c r="M149" s="4"/>
      <c r="N149" s="4"/>
      <c r="O149" s="4"/>
      <c r="P149" s="4"/>
      <c r="Q149" s="4"/>
      <c r="R149" s="4"/>
    </row>
    <row r="150">
      <c r="A150" s="52"/>
      <c r="B150" s="52"/>
      <c r="C150" s="52"/>
      <c r="D150" s="53"/>
      <c r="E150" s="4"/>
      <c r="F150" s="4"/>
      <c r="G150" s="4"/>
      <c r="H150" s="4"/>
      <c r="I150" s="4"/>
      <c r="J150" s="4"/>
      <c r="K150" s="54"/>
      <c r="L150" s="4"/>
      <c r="M150" s="4"/>
      <c r="N150" s="4"/>
      <c r="O150" s="4"/>
      <c r="P150" s="4"/>
      <c r="Q150" s="4"/>
      <c r="R150" s="4"/>
    </row>
    <row r="151">
      <c r="A151" s="52"/>
      <c r="B151" s="52"/>
      <c r="C151" s="52"/>
      <c r="D151" s="53"/>
      <c r="E151" s="4"/>
      <c r="F151" s="4"/>
      <c r="G151" s="4"/>
      <c r="H151" s="4"/>
      <c r="I151" s="4"/>
      <c r="J151" s="4"/>
      <c r="K151" s="54"/>
      <c r="L151" s="4"/>
      <c r="M151" s="4"/>
      <c r="N151" s="4"/>
      <c r="O151" s="4"/>
      <c r="P151" s="4"/>
      <c r="Q151" s="4"/>
      <c r="R151" s="4"/>
    </row>
    <row r="152">
      <c r="A152" s="52"/>
      <c r="B152" s="52"/>
      <c r="C152" s="52"/>
      <c r="D152" s="53"/>
      <c r="E152" s="4"/>
      <c r="F152" s="4"/>
      <c r="G152" s="4"/>
      <c r="H152" s="4"/>
      <c r="I152" s="4"/>
      <c r="J152" s="4"/>
      <c r="K152" s="54"/>
      <c r="L152" s="4"/>
      <c r="M152" s="4"/>
      <c r="N152" s="4"/>
      <c r="O152" s="4"/>
      <c r="P152" s="4"/>
      <c r="Q152" s="4"/>
      <c r="R152" s="4"/>
    </row>
    <row r="153">
      <c r="A153" s="52"/>
      <c r="B153" s="52"/>
      <c r="C153" s="52"/>
      <c r="D153" s="53"/>
      <c r="E153" s="4"/>
      <c r="F153" s="4"/>
      <c r="G153" s="4"/>
      <c r="H153" s="4"/>
      <c r="I153" s="4"/>
      <c r="J153" s="4"/>
      <c r="K153" s="54"/>
      <c r="L153" s="4"/>
      <c r="M153" s="4"/>
      <c r="N153" s="4"/>
      <c r="O153" s="4"/>
      <c r="P153" s="4"/>
      <c r="Q153" s="4"/>
      <c r="R153" s="4"/>
    </row>
    <row r="154">
      <c r="A154" s="52"/>
      <c r="B154" s="52"/>
      <c r="C154" s="52"/>
      <c r="D154" s="53"/>
      <c r="E154" s="4"/>
      <c r="F154" s="4"/>
      <c r="G154" s="4"/>
      <c r="H154" s="4"/>
      <c r="I154" s="4"/>
      <c r="J154" s="4"/>
      <c r="K154" s="54"/>
      <c r="L154" s="4"/>
      <c r="M154" s="4"/>
      <c r="N154" s="4"/>
      <c r="O154" s="4"/>
      <c r="P154" s="4"/>
      <c r="Q154" s="4"/>
      <c r="R154" s="4"/>
    </row>
    <row r="155">
      <c r="A155" s="52"/>
      <c r="B155" s="52"/>
      <c r="C155" s="52"/>
      <c r="D155" s="53"/>
      <c r="E155" s="4"/>
      <c r="F155" s="4"/>
      <c r="G155" s="4"/>
      <c r="H155" s="4"/>
      <c r="I155" s="4"/>
      <c r="J155" s="4"/>
      <c r="K155" s="54"/>
      <c r="L155" s="4"/>
      <c r="M155" s="4"/>
      <c r="N155" s="4"/>
      <c r="O155" s="4"/>
      <c r="P155" s="4"/>
      <c r="Q155" s="4"/>
      <c r="R155" s="4"/>
    </row>
    <row r="156">
      <c r="A156" s="52"/>
      <c r="B156" s="52"/>
      <c r="C156" s="52"/>
      <c r="D156" s="53"/>
      <c r="E156" s="4"/>
      <c r="F156" s="4"/>
      <c r="G156" s="4"/>
      <c r="H156" s="4"/>
      <c r="I156" s="4"/>
      <c r="J156" s="4"/>
      <c r="K156" s="54"/>
      <c r="L156" s="4"/>
      <c r="M156" s="4"/>
      <c r="N156" s="4"/>
      <c r="O156" s="4"/>
      <c r="P156" s="4"/>
      <c r="Q156" s="4"/>
      <c r="R156" s="4"/>
    </row>
    <row r="157">
      <c r="A157" s="52"/>
      <c r="B157" s="52"/>
      <c r="C157" s="52"/>
      <c r="D157" s="53"/>
      <c r="E157" s="4"/>
      <c r="F157" s="4"/>
      <c r="G157" s="4"/>
      <c r="H157" s="4"/>
      <c r="I157" s="4"/>
      <c r="J157" s="4"/>
      <c r="K157" s="54"/>
      <c r="L157" s="4"/>
      <c r="M157" s="4"/>
      <c r="N157" s="4"/>
      <c r="O157" s="4"/>
      <c r="P157" s="4"/>
      <c r="Q157" s="4"/>
      <c r="R157" s="4"/>
    </row>
    <row r="158">
      <c r="A158" s="52"/>
      <c r="B158" s="52"/>
      <c r="C158" s="52"/>
      <c r="D158" s="53"/>
      <c r="E158" s="4"/>
      <c r="F158" s="4"/>
      <c r="G158" s="4"/>
      <c r="H158" s="4"/>
      <c r="I158" s="4"/>
      <c r="J158" s="4"/>
      <c r="K158" s="54"/>
      <c r="L158" s="4"/>
      <c r="M158" s="4"/>
      <c r="N158" s="4"/>
      <c r="O158" s="4"/>
      <c r="P158" s="4"/>
      <c r="Q158" s="4"/>
      <c r="R158" s="4"/>
    </row>
    <row r="159">
      <c r="A159" s="52"/>
      <c r="B159" s="52"/>
      <c r="C159" s="52"/>
      <c r="D159" s="53"/>
      <c r="E159" s="4"/>
      <c r="F159" s="4"/>
      <c r="G159" s="4"/>
      <c r="H159" s="4"/>
      <c r="I159" s="4"/>
      <c r="J159" s="4"/>
      <c r="K159" s="54"/>
      <c r="L159" s="4"/>
      <c r="M159" s="4"/>
      <c r="N159" s="4"/>
      <c r="O159" s="4"/>
      <c r="P159" s="4"/>
      <c r="Q159" s="4"/>
      <c r="R159" s="4"/>
    </row>
    <row r="160">
      <c r="A160" s="52"/>
      <c r="B160" s="52"/>
      <c r="C160" s="52"/>
      <c r="D160" s="53"/>
      <c r="E160" s="4"/>
      <c r="F160" s="4"/>
      <c r="G160" s="4"/>
      <c r="H160" s="4"/>
      <c r="I160" s="4"/>
      <c r="J160" s="4"/>
      <c r="K160" s="54"/>
      <c r="L160" s="4"/>
      <c r="M160" s="4"/>
      <c r="N160" s="4"/>
      <c r="O160" s="4"/>
      <c r="P160" s="4"/>
      <c r="Q160" s="4"/>
      <c r="R160" s="4"/>
    </row>
    <row r="161">
      <c r="A161" s="52"/>
      <c r="B161" s="52"/>
      <c r="C161" s="52"/>
      <c r="D161" s="53"/>
      <c r="E161" s="4"/>
      <c r="F161" s="4"/>
      <c r="G161" s="4"/>
      <c r="H161" s="4"/>
      <c r="I161" s="4"/>
      <c r="J161" s="4"/>
      <c r="K161" s="54"/>
      <c r="L161" s="4"/>
      <c r="M161" s="4"/>
      <c r="N161" s="4"/>
      <c r="O161" s="4"/>
      <c r="P161" s="4"/>
      <c r="Q161" s="4"/>
      <c r="R161" s="4"/>
    </row>
    <row r="162">
      <c r="A162" s="52"/>
      <c r="B162" s="52"/>
      <c r="C162" s="52"/>
      <c r="D162" s="53"/>
      <c r="E162" s="4"/>
      <c r="F162" s="4"/>
      <c r="G162" s="4"/>
      <c r="H162" s="4"/>
      <c r="I162" s="4"/>
      <c r="J162" s="4"/>
      <c r="K162" s="54"/>
      <c r="L162" s="4"/>
      <c r="M162" s="4"/>
      <c r="N162" s="4"/>
      <c r="O162" s="4"/>
      <c r="P162" s="4"/>
      <c r="Q162" s="4"/>
      <c r="R162" s="4"/>
    </row>
    <row r="163">
      <c r="A163" s="52"/>
      <c r="B163" s="52"/>
      <c r="C163" s="52"/>
      <c r="D163" s="53"/>
      <c r="E163" s="4"/>
      <c r="F163" s="4"/>
      <c r="G163" s="4"/>
      <c r="H163" s="4"/>
      <c r="I163" s="4"/>
      <c r="J163" s="4"/>
      <c r="K163" s="54"/>
      <c r="L163" s="4"/>
      <c r="M163" s="4"/>
      <c r="N163" s="4"/>
      <c r="O163" s="4"/>
      <c r="P163" s="4"/>
      <c r="Q163" s="4"/>
      <c r="R163" s="4"/>
    </row>
    <row r="164">
      <c r="A164" s="52"/>
      <c r="B164" s="52"/>
      <c r="C164" s="52"/>
      <c r="D164" s="53"/>
      <c r="E164" s="4"/>
      <c r="F164" s="4"/>
      <c r="G164" s="4"/>
      <c r="H164" s="4"/>
      <c r="I164" s="4"/>
      <c r="J164" s="4"/>
      <c r="K164" s="54"/>
      <c r="L164" s="4"/>
      <c r="M164" s="4"/>
      <c r="N164" s="4"/>
      <c r="O164" s="4"/>
      <c r="P164" s="4"/>
      <c r="Q164" s="4"/>
      <c r="R164" s="4"/>
    </row>
    <row r="165">
      <c r="A165" s="52"/>
      <c r="B165" s="52"/>
      <c r="C165" s="52"/>
      <c r="D165" s="53"/>
      <c r="E165" s="4"/>
      <c r="F165" s="4"/>
      <c r="G165" s="4"/>
      <c r="H165" s="4"/>
      <c r="I165" s="4"/>
      <c r="J165" s="4"/>
      <c r="K165" s="54"/>
      <c r="L165" s="4"/>
      <c r="M165" s="4"/>
      <c r="N165" s="4"/>
      <c r="O165" s="4"/>
      <c r="P165" s="4"/>
      <c r="Q165" s="4"/>
      <c r="R165" s="4"/>
    </row>
    <row r="166">
      <c r="A166" s="52"/>
      <c r="B166" s="52"/>
      <c r="C166" s="52"/>
      <c r="D166" s="53"/>
      <c r="E166" s="4"/>
      <c r="F166" s="4"/>
      <c r="G166" s="4"/>
      <c r="H166" s="4"/>
      <c r="I166" s="4"/>
      <c r="J166" s="4"/>
      <c r="K166" s="54"/>
      <c r="L166" s="4"/>
      <c r="M166" s="4"/>
      <c r="N166" s="4"/>
      <c r="O166" s="4"/>
      <c r="P166" s="4"/>
      <c r="Q166" s="4"/>
      <c r="R166" s="4"/>
    </row>
    <row r="167">
      <c r="A167" s="52"/>
      <c r="B167" s="52"/>
      <c r="C167" s="52"/>
      <c r="D167" s="53"/>
      <c r="E167" s="4"/>
      <c r="F167" s="4"/>
      <c r="G167" s="4"/>
      <c r="H167" s="4"/>
      <c r="I167" s="4"/>
      <c r="J167" s="4"/>
      <c r="K167" s="54"/>
      <c r="L167" s="4"/>
      <c r="M167" s="4"/>
      <c r="N167" s="4"/>
      <c r="O167" s="4"/>
      <c r="P167" s="4"/>
      <c r="Q167" s="4"/>
      <c r="R167" s="4"/>
    </row>
    <row r="168">
      <c r="A168" s="52"/>
      <c r="B168" s="52"/>
      <c r="C168" s="52"/>
      <c r="D168" s="53"/>
      <c r="E168" s="4"/>
      <c r="F168" s="4"/>
      <c r="G168" s="4"/>
      <c r="H168" s="4"/>
      <c r="I168" s="4"/>
      <c r="J168" s="4"/>
      <c r="K168" s="54"/>
      <c r="L168" s="4"/>
      <c r="M168" s="4"/>
      <c r="N168" s="4"/>
      <c r="O168" s="4"/>
      <c r="P168" s="4"/>
      <c r="Q168" s="4"/>
      <c r="R168" s="4"/>
    </row>
    <row r="169">
      <c r="A169" s="52"/>
      <c r="B169" s="52"/>
      <c r="C169" s="52"/>
      <c r="D169" s="53"/>
      <c r="E169" s="4"/>
      <c r="F169" s="4"/>
      <c r="G169" s="4"/>
      <c r="H169" s="4"/>
      <c r="I169" s="4"/>
      <c r="J169" s="4"/>
      <c r="K169" s="54"/>
      <c r="L169" s="4"/>
      <c r="M169" s="4"/>
      <c r="N169" s="4"/>
      <c r="O169" s="4"/>
      <c r="P169" s="4"/>
      <c r="Q169" s="4"/>
      <c r="R169" s="4"/>
    </row>
    <row r="170">
      <c r="A170" s="52"/>
      <c r="B170" s="52"/>
      <c r="C170" s="52"/>
      <c r="D170" s="53"/>
      <c r="E170" s="4"/>
      <c r="F170" s="4"/>
      <c r="G170" s="4"/>
      <c r="H170" s="4"/>
      <c r="I170" s="4"/>
      <c r="J170" s="4"/>
      <c r="K170" s="54"/>
      <c r="L170" s="4"/>
      <c r="M170" s="4"/>
      <c r="N170" s="4"/>
      <c r="O170" s="4"/>
      <c r="P170" s="4"/>
      <c r="Q170" s="4"/>
      <c r="R170" s="4"/>
    </row>
    <row r="171">
      <c r="A171" s="52"/>
      <c r="B171" s="52"/>
      <c r="C171" s="52"/>
      <c r="D171" s="53"/>
      <c r="E171" s="4"/>
      <c r="F171" s="4"/>
      <c r="G171" s="4"/>
      <c r="H171" s="4"/>
      <c r="I171" s="4"/>
      <c r="J171" s="4"/>
      <c r="K171" s="54"/>
      <c r="L171" s="4"/>
      <c r="M171" s="4"/>
      <c r="N171" s="4"/>
      <c r="O171" s="4"/>
      <c r="P171" s="4"/>
      <c r="Q171" s="4"/>
      <c r="R171" s="4"/>
    </row>
    <row r="172">
      <c r="A172" s="52"/>
      <c r="B172" s="52"/>
      <c r="C172" s="52"/>
      <c r="D172" s="53"/>
      <c r="E172" s="4"/>
      <c r="F172" s="4"/>
      <c r="G172" s="4"/>
      <c r="H172" s="4"/>
      <c r="I172" s="4"/>
      <c r="J172" s="4"/>
      <c r="K172" s="54"/>
      <c r="L172" s="4"/>
      <c r="M172" s="4"/>
      <c r="N172" s="4"/>
      <c r="O172" s="4"/>
      <c r="P172" s="4"/>
      <c r="Q172" s="4"/>
      <c r="R172" s="4"/>
    </row>
    <row r="173">
      <c r="A173" s="52"/>
      <c r="B173" s="52"/>
      <c r="C173" s="52"/>
      <c r="D173" s="53"/>
      <c r="E173" s="4"/>
      <c r="F173" s="4"/>
      <c r="G173" s="4"/>
      <c r="H173" s="4"/>
      <c r="I173" s="4"/>
      <c r="J173" s="4"/>
      <c r="K173" s="54"/>
      <c r="L173" s="4"/>
      <c r="M173" s="4"/>
      <c r="N173" s="4"/>
      <c r="O173" s="4"/>
      <c r="P173" s="4"/>
      <c r="Q173" s="4"/>
      <c r="R173" s="4"/>
    </row>
    <row r="174">
      <c r="A174" s="52"/>
      <c r="B174" s="52"/>
      <c r="C174" s="52"/>
      <c r="D174" s="53"/>
      <c r="E174" s="4"/>
      <c r="F174" s="4"/>
      <c r="G174" s="4"/>
      <c r="H174" s="4"/>
      <c r="I174" s="4"/>
      <c r="J174" s="4"/>
      <c r="K174" s="54"/>
      <c r="L174" s="4"/>
      <c r="M174" s="4"/>
      <c r="N174" s="4"/>
      <c r="O174" s="4"/>
      <c r="P174" s="4"/>
      <c r="Q174" s="4"/>
      <c r="R174" s="4"/>
    </row>
    <row r="175">
      <c r="A175" s="52"/>
      <c r="B175" s="52"/>
      <c r="C175" s="52"/>
      <c r="D175" s="53"/>
      <c r="E175" s="4"/>
      <c r="F175" s="4"/>
      <c r="G175" s="4"/>
      <c r="H175" s="4"/>
      <c r="I175" s="4"/>
      <c r="J175" s="4"/>
      <c r="K175" s="54"/>
      <c r="L175" s="4"/>
      <c r="M175" s="4"/>
      <c r="N175" s="4"/>
      <c r="O175" s="4"/>
      <c r="P175" s="4"/>
      <c r="Q175" s="4"/>
      <c r="R175" s="4"/>
    </row>
    <row r="176">
      <c r="A176" s="52"/>
      <c r="B176" s="52"/>
      <c r="C176" s="52"/>
      <c r="D176" s="53"/>
      <c r="E176" s="4"/>
      <c r="F176" s="4"/>
      <c r="G176" s="4"/>
      <c r="H176" s="4"/>
      <c r="I176" s="4"/>
      <c r="J176" s="4"/>
      <c r="K176" s="54"/>
      <c r="L176" s="4"/>
      <c r="M176" s="4"/>
      <c r="N176" s="4"/>
      <c r="O176" s="4"/>
      <c r="P176" s="4"/>
      <c r="Q176" s="4"/>
      <c r="R176" s="4"/>
    </row>
    <row r="177">
      <c r="A177" s="52"/>
      <c r="B177" s="52"/>
      <c r="C177" s="52"/>
      <c r="D177" s="53"/>
      <c r="E177" s="4"/>
      <c r="F177" s="4"/>
      <c r="G177" s="4"/>
      <c r="H177" s="4"/>
      <c r="I177" s="4"/>
      <c r="J177" s="4"/>
      <c r="K177" s="54"/>
      <c r="L177" s="4"/>
      <c r="M177" s="4"/>
      <c r="N177" s="4"/>
      <c r="O177" s="4"/>
      <c r="P177" s="4"/>
      <c r="Q177" s="4"/>
      <c r="R177" s="4"/>
    </row>
    <row r="178">
      <c r="A178" s="52"/>
      <c r="B178" s="52"/>
      <c r="C178" s="52"/>
      <c r="D178" s="53"/>
      <c r="E178" s="4"/>
      <c r="F178" s="4"/>
      <c r="G178" s="4"/>
      <c r="H178" s="4"/>
      <c r="I178" s="4"/>
      <c r="J178" s="4"/>
      <c r="K178" s="54"/>
      <c r="L178" s="4"/>
      <c r="M178" s="4"/>
      <c r="N178" s="4"/>
      <c r="O178" s="4"/>
      <c r="P178" s="4"/>
      <c r="Q178" s="4"/>
      <c r="R178" s="4"/>
    </row>
    <row r="179">
      <c r="A179" s="52"/>
      <c r="B179" s="52"/>
      <c r="C179" s="52"/>
      <c r="D179" s="53"/>
      <c r="E179" s="4"/>
      <c r="F179" s="4"/>
      <c r="G179" s="4"/>
      <c r="H179" s="4"/>
      <c r="I179" s="4"/>
      <c r="J179" s="4"/>
      <c r="K179" s="54"/>
      <c r="L179" s="4"/>
      <c r="M179" s="4"/>
      <c r="N179" s="4"/>
      <c r="O179" s="4"/>
      <c r="P179" s="4"/>
      <c r="Q179" s="4"/>
      <c r="R179" s="4"/>
    </row>
    <row r="180">
      <c r="A180" s="52"/>
      <c r="B180" s="52"/>
      <c r="C180" s="52"/>
      <c r="D180" s="53"/>
      <c r="E180" s="4"/>
      <c r="F180" s="4"/>
      <c r="G180" s="4"/>
      <c r="H180" s="4"/>
      <c r="I180" s="4"/>
      <c r="J180" s="4"/>
      <c r="K180" s="54"/>
      <c r="L180" s="4"/>
      <c r="M180" s="4"/>
      <c r="N180" s="4"/>
      <c r="O180" s="4"/>
      <c r="P180" s="4"/>
      <c r="Q180" s="4"/>
      <c r="R180" s="4"/>
    </row>
    <row r="181">
      <c r="A181" s="52"/>
      <c r="B181" s="52"/>
      <c r="C181" s="52"/>
      <c r="D181" s="53"/>
      <c r="E181" s="4"/>
      <c r="F181" s="4"/>
      <c r="G181" s="4"/>
      <c r="H181" s="4"/>
      <c r="I181" s="4"/>
      <c r="J181" s="4"/>
      <c r="K181" s="54"/>
      <c r="L181" s="4"/>
      <c r="M181" s="4"/>
      <c r="N181" s="4"/>
      <c r="O181" s="4"/>
      <c r="P181" s="4"/>
      <c r="Q181" s="4"/>
      <c r="R181" s="4"/>
    </row>
    <row r="182">
      <c r="A182" s="52"/>
      <c r="B182" s="52"/>
      <c r="C182" s="52"/>
      <c r="D182" s="53"/>
      <c r="E182" s="4"/>
      <c r="F182" s="4"/>
      <c r="G182" s="4"/>
      <c r="H182" s="4"/>
      <c r="I182" s="4"/>
      <c r="J182" s="4"/>
      <c r="K182" s="54"/>
      <c r="L182" s="4"/>
      <c r="M182" s="4"/>
      <c r="N182" s="4"/>
      <c r="O182" s="4"/>
      <c r="P182" s="4"/>
      <c r="Q182" s="4"/>
      <c r="R182" s="4"/>
    </row>
    <row r="183">
      <c r="A183" s="52"/>
      <c r="B183" s="52"/>
      <c r="C183" s="52"/>
      <c r="D183" s="53"/>
      <c r="E183" s="4"/>
      <c r="F183" s="4"/>
      <c r="G183" s="4"/>
      <c r="H183" s="4"/>
      <c r="I183" s="4"/>
      <c r="J183" s="4"/>
      <c r="K183" s="54"/>
      <c r="L183" s="4"/>
      <c r="M183" s="4"/>
      <c r="N183" s="4"/>
      <c r="O183" s="4"/>
      <c r="P183" s="4"/>
      <c r="Q183" s="4"/>
      <c r="R183" s="4"/>
    </row>
    <row r="184">
      <c r="A184" s="52"/>
      <c r="B184" s="52"/>
      <c r="C184" s="52"/>
      <c r="D184" s="53"/>
      <c r="E184" s="4"/>
      <c r="F184" s="4"/>
      <c r="G184" s="4"/>
      <c r="H184" s="4"/>
      <c r="I184" s="4"/>
      <c r="J184" s="4"/>
      <c r="K184" s="54"/>
      <c r="L184" s="4"/>
      <c r="M184" s="4"/>
      <c r="N184" s="4"/>
      <c r="O184" s="4"/>
      <c r="P184" s="4"/>
      <c r="Q184" s="4"/>
      <c r="R184" s="4"/>
    </row>
    <row r="185">
      <c r="A185" s="52"/>
      <c r="B185" s="52"/>
      <c r="C185" s="52"/>
      <c r="D185" s="53"/>
      <c r="E185" s="4"/>
      <c r="F185" s="4"/>
      <c r="G185" s="4"/>
      <c r="H185" s="4"/>
      <c r="I185" s="4"/>
      <c r="J185" s="4"/>
      <c r="K185" s="54"/>
      <c r="L185" s="4"/>
      <c r="M185" s="4"/>
      <c r="N185" s="4"/>
      <c r="O185" s="4"/>
      <c r="P185" s="4"/>
      <c r="Q185" s="4"/>
      <c r="R185" s="4"/>
    </row>
    <row r="186">
      <c r="A186" s="52"/>
      <c r="B186" s="52"/>
      <c r="C186" s="52"/>
      <c r="D186" s="53"/>
      <c r="E186" s="4"/>
      <c r="F186" s="4"/>
      <c r="G186" s="4"/>
      <c r="H186" s="4"/>
      <c r="I186" s="4"/>
      <c r="J186" s="4"/>
      <c r="K186" s="54"/>
      <c r="L186" s="4"/>
      <c r="M186" s="4"/>
      <c r="N186" s="4"/>
      <c r="O186" s="4"/>
      <c r="P186" s="4"/>
      <c r="Q186" s="4"/>
      <c r="R186" s="4"/>
    </row>
    <row r="187">
      <c r="A187" s="52"/>
      <c r="B187" s="52"/>
      <c r="C187" s="52"/>
      <c r="D187" s="53"/>
      <c r="E187" s="4"/>
      <c r="F187" s="4"/>
      <c r="G187" s="4"/>
      <c r="H187" s="4"/>
      <c r="I187" s="4"/>
      <c r="J187" s="4"/>
      <c r="K187" s="54"/>
      <c r="L187" s="4"/>
      <c r="M187" s="4"/>
      <c r="N187" s="4"/>
      <c r="O187" s="4"/>
      <c r="P187" s="4"/>
      <c r="Q187" s="4"/>
      <c r="R187" s="4"/>
    </row>
    <row r="188">
      <c r="A188" s="52"/>
      <c r="B188" s="52"/>
      <c r="C188" s="52"/>
      <c r="D188" s="53"/>
      <c r="E188" s="4"/>
      <c r="F188" s="4"/>
      <c r="G188" s="4"/>
      <c r="H188" s="4"/>
      <c r="I188" s="4"/>
      <c r="J188" s="4"/>
      <c r="K188" s="54"/>
      <c r="L188" s="4"/>
      <c r="M188" s="4"/>
      <c r="N188" s="4"/>
      <c r="O188" s="4"/>
      <c r="P188" s="4"/>
      <c r="Q188" s="4"/>
      <c r="R188" s="4"/>
    </row>
    <row r="189">
      <c r="A189" s="52"/>
      <c r="B189" s="52"/>
      <c r="C189" s="52"/>
      <c r="D189" s="53"/>
      <c r="E189" s="4"/>
      <c r="F189" s="4"/>
      <c r="G189" s="4"/>
      <c r="H189" s="4"/>
      <c r="I189" s="4"/>
      <c r="J189" s="4"/>
      <c r="K189" s="54"/>
      <c r="L189" s="4"/>
      <c r="M189" s="4"/>
      <c r="N189" s="4"/>
      <c r="O189" s="4"/>
      <c r="P189" s="4"/>
      <c r="Q189" s="4"/>
      <c r="R189" s="4"/>
    </row>
    <row r="190">
      <c r="A190" s="52"/>
      <c r="B190" s="52"/>
      <c r="C190" s="52"/>
      <c r="D190" s="53"/>
      <c r="E190" s="4"/>
      <c r="F190" s="4"/>
      <c r="G190" s="4"/>
      <c r="H190" s="4"/>
      <c r="I190" s="4"/>
      <c r="J190" s="4"/>
      <c r="K190" s="54"/>
      <c r="L190" s="4"/>
      <c r="M190" s="4"/>
      <c r="N190" s="4"/>
      <c r="O190" s="4"/>
      <c r="P190" s="4"/>
      <c r="Q190" s="4"/>
      <c r="R190" s="4"/>
    </row>
    <row r="191">
      <c r="A191" s="52"/>
      <c r="B191" s="52"/>
      <c r="C191" s="52"/>
      <c r="D191" s="53"/>
      <c r="E191" s="4"/>
      <c r="F191" s="4"/>
      <c r="G191" s="4"/>
      <c r="H191" s="4"/>
      <c r="I191" s="4"/>
      <c r="J191" s="4"/>
      <c r="K191" s="54"/>
      <c r="L191" s="4"/>
      <c r="M191" s="4"/>
      <c r="N191" s="4"/>
      <c r="O191" s="4"/>
      <c r="P191" s="4"/>
      <c r="Q191" s="4"/>
      <c r="R191" s="4"/>
    </row>
    <row r="192">
      <c r="A192" s="52"/>
      <c r="B192" s="52"/>
      <c r="C192" s="52"/>
      <c r="D192" s="53"/>
      <c r="E192" s="4"/>
      <c r="F192" s="4"/>
      <c r="G192" s="4"/>
      <c r="H192" s="4"/>
      <c r="I192" s="4"/>
      <c r="J192" s="4"/>
      <c r="K192" s="54"/>
      <c r="L192" s="4"/>
      <c r="M192" s="4"/>
      <c r="N192" s="4"/>
      <c r="O192" s="4"/>
      <c r="P192" s="4"/>
      <c r="Q192" s="4"/>
      <c r="R192" s="4"/>
    </row>
    <row r="193">
      <c r="A193" s="52"/>
      <c r="B193" s="52"/>
      <c r="C193" s="52"/>
      <c r="D193" s="53"/>
      <c r="E193" s="4"/>
      <c r="F193" s="4"/>
      <c r="G193" s="4"/>
      <c r="H193" s="4"/>
      <c r="I193" s="4"/>
      <c r="J193" s="4"/>
      <c r="K193" s="54"/>
      <c r="L193" s="4"/>
      <c r="M193" s="4"/>
      <c r="N193" s="4"/>
      <c r="O193" s="4"/>
      <c r="P193" s="4"/>
      <c r="Q193" s="4"/>
      <c r="R193" s="4"/>
    </row>
    <row r="194">
      <c r="A194" s="52"/>
      <c r="B194" s="52"/>
      <c r="C194" s="52"/>
      <c r="D194" s="53"/>
      <c r="E194" s="4"/>
      <c r="F194" s="4"/>
      <c r="G194" s="4"/>
      <c r="H194" s="4"/>
      <c r="I194" s="4"/>
      <c r="J194" s="4"/>
      <c r="K194" s="54"/>
      <c r="L194" s="4"/>
      <c r="M194" s="4"/>
      <c r="N194" s="4"/>
      <c r="O194" s="4"/>
      <c r="P194" s="4"/>
      <c r="Q194" s="4"/>
      <c r="R194" s="4"/>
    </row>
    <row r="195">
      <c r="A195" s="52"/>
      <c r="B195" s="52"/>
      <c r="C195" s="52"/>
      <c r="D195" s="53"/>
      <c r="E195" s="4"/>
      <c r="F195" s="4"/>
      <c r="G195" s="4"/>
      <c r="H195" s="4"/>
      <c r="I195" s="4"/>
      <c r="J195" s="4"/>
      <c r="K195" s="54"/>
      <c r="L195" s="4"/>
      <c r="M195" s="4"/>
      <c r="N195" s="4"/>
      <c r="O195" s="4"/>
      <c r="P195" s="4"/>
      <c r="Q195" s="4"/>
      <c r="R195" s="4"/>
    </row>
    <row r="196">
      <c r="A196" s="52"/>
      <c r="B196" s="52"/>
      <c r="C196" s="52"/>
      <c r="D196" s="53"/>
      <c r="E196" s="4"/>
      <c r="F196" s="4"/>
      <c r="G196" s="4"/>
      <c r="H196" s="4"/>
      <c r="I196" s="4"/>
      <c r="J196" s="4"/>
      <c r="K196" s="54"/>
      <c r="L196" s="4"/>
      <c r="M196" s="4"/>
      <c r="N196" s="4"/>
      <c r="O196" s="4"/>
      <c r="P196" s="4"/>
      <c r="Q196" s="4"/>
      <c r="R196" s="4"/>
    </row>
    <row r="197">
      <c r="A197" s="52"/>
      <c r="B197" s="52"/>
      <c r="C197" s="52"/>
      <c r="D197" s="53"/>
      <c r="E197" s="4"/>
      <c r="F197" s="4"/>
      <c r="G197" s="4"/>
      <c r="H197" s="4"/>
      <c r="I197" s="4"/>
      <c r="J197" s="4"/>
      <c r="K197" s="54"/>
      <c r="L197" s="4"/>
      <c r="M197" s="4"/>
      <c r="N197" s="4"/>
      <c r="O197" s="4"/>
      <c r="P197" s="4"/>
      <c r="Q197" s="4"/>
      <c r="R197" s="4"/>
    </row>
    <row r="198">
      <c r="A198" s="52"/>
      <c r="B198" s="52"/>
      <c r="C198" s="52"/>
      <c r="D198" s="53"/>
      <c r="E198" s="4"/>
      <c r="F198" s="4"/>
      <c r="G198" s="4"/>
      <c r="H198" s="4"/>
      <c r="I198" s="4"/>
      <c r="J198" s="4"/>
      <c r="K198" s="54"/>
      <c r="L198" s="4"/>
      <c r="M198" s="4"/>
      <c r="N198" s="4"/>
      <c r="O198" s="4"/>
      <c r="P198" s="4"/>
      <c r="Q198" s="4"/>
      <c r="R198" s="4"/>
    </row>
    <row r="199">
      <c r="A199" s="52"/>
      <c r="B199" s="52"/>
      <c r="C199" s="52"/>
      <c r="D199" s="53"/>
      <c r="E199" s="4"/>
      <c r="F199" s="4"/>
      <c r="G199" s="4"/>
      <c r="H199" s="4"/>
      <c r="I199" s="4"/>
      <c r="J199" s="4"/>
      <c r="K199" s="54"/>
      <c r="L199" s="4"/>
      <c r="M199" s="4"/>
      <c r="N199" s="4"/>
      <c r="O199" s="4"/>
      <c r="P199" s="4"/>
      <c r="Q199" s="4"/>
      <c r="R199" s="4"/>
    </row>
    <row r="200">
      <c r="A200" s="52"/>
      <c r="B200" s="52"/>
      <c r="C200" s="52"/>
      <c r="D200" s="53"/>
      <c r="E200" s="4"/>
      <c r="F200" s="4"/>
      <c r="G200" s="4"/>
      <c r="H200" s="4"/>
      <c r="I200" s="4"/>
      <c r="J200" s="4"/>
      <c r="K200" s="54"/>
      <c r="L200" s="4"/>
      <c r="M200" s="4"/>
      <c r="N200" s="4"/>
      <c r="O200" s="4"/>
      <c r="P200" s="4"/>
      <c r="Q200" s="4"/>
      <c r="R200" s="4"/>
    </row>
    <row r="201">
      <c r="A201" s="52"/>
      <c r="B201" s="52"/>
      <c r="C201" s="52"/>
      <c r="D201" s="53"/>
      <c r="E201" s="4"/>
      <c r="F201" s="4"/>
      <c r="G201" s="4"/>
      <c r="H201" s="4"/>
      <c r="I201" s="4"/>
      <c r="J201" s="4"/>
      <c r="K201" s="54"/>
      <c r="L201" s="4"/>
      <c r="M201" s="4"/>
      <c r="N201" s="4"/>
      <c r="O201" s="4"/>
      <c r="P201" s="4"/>
      <c r="Q201" s="4"/>
      <c r="R201" s="4"/>
    </row>
    <row r="202">
      <c r="A202" s="52"/>
      <c r="B202" s="52"/>
      <c r="C202" s="52"/>
      <c r="D202" s="53"/>
      <c r="E202" s="4"/>
      <c r="F202" s="4"/>
      <c r="G202" s="4"/>
      <c r="H202" s="4"/>
      <c r="I202" s="4"/>
      <c r="J202" s="4"/>
      <c r="K202" s="54"/>
      <c r="L202" s="4"/>
      <c r="M202" s="4"/>
      <c r="N202" s="4"/>
      <c r="O202" s="4"/>
      <c r="P202" s="4"/>
      <c r="Q202" s="4"/>
      <c r="R202" s="4"/>
    </row>
    <row r="203">
      <c r="A203" s="52"/>
      <c r="B203" s="52"/>
      <c r="C203" s="52"/>
      <c r="D203" s="53"/>
      <c r="E203" s="4"/>
      <c r="F203" s="4"/>
      <c r="G203" s="4"/>
      <c r="H203" s="4"/>
      <c r="I203" s="4"/>
      <c r="J203" s="4"/>
      <c r="K203" s="54"/>
      <c r="L203" s="4"/>
      <c r="M203" s="4"/>
      <c r="N203" s="4"/>
      <c r="O203" s="4"/>
      <c r="P203" s="4"/>
      <c r="Q203" s="4"/>
      <c r="R203" s="4"/>
    </row>
    <row r="204">
      <c r="A204" s="52"/>
      <c r="B204" s="52"/>
      <c r="C204" s="52"/>
      <c r="D204" s="53"/>
      <c r="E204" s="4"/>
      <c r="F204" s="4"/>
      <c r="G204" s="4"/>
      <c r="H204" s="4"/>
      <c r="I204" s="4"/>
      <c r="J204" s="4"/>
      <c r="K204" s="54"/>
      <c r="L204" s="4"/>
      <c r="M204" s="4"/>
      <c r="N204" s="4"/>
      <c r="O204" s="4"/>
      <c r="P204" s="4"/>
      <c r="Q204" s="4"/>
      <c r="R204" s="4"/>
    </row>
    <row r="205">
      <c r="A205" s="52"/>
      <c r="B205" s="52"/>
      <c r="C205" s="52"/>
      <c r="D205" s="53"/>
      <c r="E205" s="4"/>
      <c r="F205" s="4"/>
      <c r="G205" s="4"/>
      <c r="H205" s="4"/>
      <c r="I205" s="4"/>
      <c r="J205" s="4"/>
      <c r="K205" s="54"/>
      <c r="L205" s="4"/>
      <c r="M205" s="4"/>
      <c r="N205" s="4"/>
      <c r="O205" s="4"/>
      <c r="P205" s="4"/>
      <c r="Q205" s="4"/>
      <c r="R205" s="4"/>
    </row>
    <row r="206">
      <c r="A206" s="52"/>
      <c r="B206" s="52"/>
      <c r="C206" s="52"/>
      <c r="D206" s="53"/>
      <c r="E206" s="4"/>
      <c r="F206" s="4"/>
      <c r="G206" s="4"/>
      <c r="H206" s="4"/>
      <c r="I206" s="4"/>
      <c r="J206" s="4"/>
      <c r="K206" s="54"/>
      <c r="L206" s="4"/>
      <c r="M206" s="4"/>
      <c r="N206" s="4"/>
      <c r="O206" s="4"/>
      <c r="P206" s="4"/>
      <c r="Q206" s="4"/>
      <c r="R206" s="4"/>
    </row>
    <row r="207">
      <c r="A207" s="52"/>
      <c r="B207" s="52"/>
      <c r="C207" s="52"/>
      <c r="D207" s="53"/>
      <c r="E207" s="4"/>
      <c r="F207" s="4"/>
      <c r="G207" s="4"/>
      <c r="H207" s="4"/>
      <c r="I207" s="4"/>
      <c r="J207" s="4"/>
      <c r="K207" s="54"/>
      <c r="L207" s="4"/>
      <c r="M207" s="4"/>
      <c r="N207" s="4"/>
      <c r="O207" s="4"/>
      <c r="P207" s="4"/>
      <c r="Q207" s="4"/>
      <c r="R207" s="4"/>
    </row>
    <row r="208">
      <c r="A208" s="52"/>
      <c r="B208" s="52"/>
      <c r="C208" s="52"/>
      <c r="D208" s="53"/>
      <c r="E208" s="4"/>
      <c r="F208" s="4"/>
      <c r="G208" s="4"/>
      <c r="H208" s="4"/>
      <c r="I208" s="4"/>
      <c r="J208" s="4"/>
      <c r="K208" s="54"/>
      <c r="L208" s="4"/>
      <c r="M208" s="4"/>
      <c r="N208" s="4"/>
      <c r="O208" s="4"/>
      <c r="P208" s="4"/>
      <c r="Q208" s="4"/>
      <c r="R208" s="4"/>
    </row>
    <row r="209">
      <c r="A209" s="52"/>
      <c r="B209" s="52"/>
      <c r="C209" s="52"/>
      <c r="D209" s="53"/>
      <c r="E209" s="4"/>
      <c r="F209" s="4"/>
      <c r="G209" s="4"/>
      <c r="H209" s="4"/>
      <c r="I209" s="4"/>
      <c r="J209" s="4"/>
      <c r="K209" s="54"/>
      <c r="L209" s="4"/>
      <c r="M209" s="4"/>
      <c r="N209" s="4"/>
      <c r="O209" s="4"/>
      <c r="P209" s="4"/>
      <c r="Q209" s="4"/>
      <c r="R209" s="4"/>
    </row>
    <row r="210">
      <c r="A210" s="52"/>
      <c r="B210" s="52"/>
      <c r="C210" s="52"/>
      <c r="D210" s="53"/>
      <c r="E210" s="4"/>
      <c r="F210" s="4"/>
      <c r="G210" s="4"/>
      <c r="H210" s="4"/>
      <c r="I210" s="4"/>
      <c r="J210" s="4"/>
      <c r="K210" s="54"/>
      <c r="L210" s="4"/>
      <c r="M210" s="4"/>
      <c r="N210" s="4"/>
      <c r="O210" s="4"/>
      <c r="P210" s="4"/>
      <c r="Q210" s="4"/>
      <c r="R210" s="4"/>
    </row>
    <row r="211">
      <c r="A211" s="52"/>
      <c r="B211" s="52"/>
      <c r="C211" s="52"/>
      <c r="D211" s="53"/>
      <c r="E211" s="4"/>
      <c r="F211" s="4"/>
      <c r="G211" s="4"/>
      <c r="H211" s="4"/>
      <c r="I211" s="4"/>
      <c r="J211" s="4"/>
      <c r="K211" s="54"/>
      <c r="L211" s="4"/>
      <c r="M211" s="4"/>
      <c r="N211" s="4"/>
      <c r="O211" s="4"/>
      <c r="P211" s="4"/>
      <c r="Q211" s="4"/>
      <c r="R211" s="4"/>
    </row>
    <row r="212">
      <c r="A212" s="52"/>
      <c r="B212" s="52"/>
      <c r="C212" s="52"/>
      <c r="D212" s="53"/>
      <c r="E212" s="4"/>
      <c r="F212" s="4"/>
      <c r="G212" s="4"/>
      <c r="H212" s="4"/>
      <c r="I212" s="4"/>
      <c r="J212" s="4"/>
      <c r="K212" s="54"/>
      <c r="L212" s="4"/>
      <c r="M212" s="4"/>
      <c r="N212" s="4"/>
      <c r="O212" s="4"/>
      <c r="P212" s="4"/>
      <c r="Q212" s="4"/>
      <c r="R212" s="4"/>
    </row>
    <row r="213">
      <c r="A213" s="52"/>
      <c r="B213" s="52"/>
      <c r="C213" s="52"/>
      <c r="D213" s="53"/>
      <c r="E213" s="4"/>
      <c r="F213" s="4"/>
      <c r="G213" s="4"/>
      <c r="H213" s="4"/>
      <c r="I213" s="4"/>
      <c r="J213" s="4"/>
      <c r="K213" s="54"/>
      <c r="L213" s="4"/>
      <c r="M213" s="4"/>
      <c r="N213" s="4"/>
      <c r="O213" s="4"/>
      <c r="P213" s="4"/>
      <c r="Q213" s="4"/>
      <c r="R213" s="4"/>
    </row>
    <row r="214">
      <c r="A214" s="52"/>
      <c r="B214" s="52"/>
      <c r="C214" s="52"/>
      <c r="D214" s="53"/>
      <c r="E214" s="4"/>
      <c r="F214" s="4"/>
      <c r="G214" s="4"/>
      <c r="H214" s="4"/>
      <c r="I214" s="4"/>
      <c r="J214" s="4"/>
      <c r="K214" s="54"/>
      <c r="L214" s="4"/>
      <c r="M214" s="4"/>
      <c r="N214" s="4"/>
      <c r="O214" s="4"/>
      <c r="P214" s="4"/>
      <c r="Q214" s="4"/>
      <c r="R214" s="4"/>
    </row>
    <row r="215">
      <c r="A215" s="52"/>
      <c r="B215" s="52"/>
      <c r="C215" s="52"/>
      <c r="D215" s="53"/>
      <c r="E215" s="4"/>
      <c r="F215" s="4"/>
      <c r="G215" s="4"/>
      <c r="H215" s="4"/>
      <c r="I215" s="4"/>
      <c r="J215" s="4"/>
      <c r="K215" s="54"/>
      <c r="L215" s="4"/>
      <c r="M215" s="4"/>
      <c r="N215" s="4"/>
      <c r="O215" s="4"/>
      <c r="P215" s="4"/>
      <c r="Q215" s="4"/>
      <c r="R215" s="4"/>
    </row>
    <row r="216">
      <c r="A216" s="52"/>
      <c r="B216" s="52"/>
      <c r="C216" s="52"/>
      <c r="D216" s="53"/>
      <c r="E216" s="4"/>
      <c r="F216" s="4"/>
      <c r="G216" s="4"/>
      <c r="H216" s="4"/>
      <c r="I216" s="4"/>
      <c r="J216" s="4"/>
      <c r="K216" s="54"/>
      <c r="L216" s="4"/>
      <c r="M216" s="4"/>
      <c r="N216" s="4"/>
      <c r="O216" s="4"/>
      <c r="P216" s="4"/>
      <c r="Q216" s="4"/>
      <c r="R216" s="4"/>
    </row>
    <row r="217">
      <c r="A217" s="52"/>
      <c r="B217" s="52"/>
      <c r="C217" s="52"/>
      <c r="D217" s="53"/>
      <c r="E217" s="4"/>
      <c r="F217" s="4"/>
      <c r="G217" s="4"/>
      <c r="H217" s="4"/>
      <c r="I217" s="4"/>
      <c r="J217" s="4"/>
      <c r="K217" s="54"/>
      <c r="L217" s="4"/>
      <c r="M217" s="4"/>
      <c r="N217" s="4"/>
      <c r="O217" s="4"/>
      <c r="P217" s="4"/>
      <c r="Q217" s="4"/>
      <c r="R217" s="4"/>
    </row>
    <row r="218">
      <c r="A218" s="52"/>
      <c r="B218" s="52"/>
      <c r="C218" s="52"/>
      <c r="D218" s="53"/>
      <c r="E218" s="4"/>
      <c r="F218" s="4"/>
      <c r="G218" s="4"/>
      <c r="H218" s="4"/>
      <c r="I218" s="4"/>
      <c r="J218" s="4"/>
      <c r="K218" s="54"/>
      <c r="L218" s="4"/>
      <c r="M218" s="4"/>
      <c r="N218" s="4"/>
      <c r="O218" s="4"/>
      <c r="P218" s="4"/>
      <c r="Q218" s="4"/>
      <c r="R218" s="4"/>
    </row>
    <row r="219">
      <c r="A219" s="52"/>
      <c r="B219" s="52"/>
      <c r="C219" s="52"/>
      <c r="D219" s="53"/>
      <c r="E219" s="4"/>
      <c r="F219" s="4"/>
      <c r="G219" s="4"/>
      <c r="H219" s="4"/>
      <c r="I219" s="4"/>
      <c r="J219" s="4"/>
      <c r="K219" s="54"/>
      <c r="L219" s="4"/>
      <c r="M219" s="4"/>
      <c r="N219" s="4"/>
      <c r="O219" s="4"/>
      <c r="P219" s="4"/>
      <c r="Q219" s="4"/>
      <c r="R219" s="4"/>
    </row>
    <row r="220">
      <c r="A220" s="52"/>
      <c r="B220" s="52"/>
      <c r="C220" s="52"/>
      <c r="D220" s="53"/>
      <c r="E220" s="4"/>
      <c r="F220" s="4"/>
      <c r="G220" s="4"/>
      <c r="H220" s="4"/>
      <c r="I220" s="4"/>
      <c r="J220" s="4"/>
      <c r="K220" s="54"/>
      <c r="L220" s="4"/>
      <c r="M220" s="4"/>
      <c r="N220" s="4"/>
      <c r="O220" s="4"/>
      <c r="P220" s="4"/>
      <c r="Q220" s="4"/>
      <c r="R220" s="4"/>
    </row>
    <row r="221">
      <c r="A221" s="52"/>
      <c r="B221" s="52"/>
      <c r="C221" s="52"/>
      <c r="D221" s="53"/>
      <c r="E221" s="4"/>
      <c r="F221" s="4"/>
      <c r="G221" s="4"/>
      <c r="H221" s="4"/>
      <c r="I221" s="4"/>
      <c r="J221" s="4"/>
      <c r="K221" s="54"/>
      <c r="L221" s="4"/>
      <c r="M221" s="4"/>
      <c r="N221" s="4"/>
      <c r="O221" s="4"/>
      <c r="P221" s="4"/>
      <c r="Q221" s="4"/>
      <c r="R221" s="4"/>
    </row>
    <row r="222">
      <c r="A222" s="52"/>
      <c r="B222" s="52"/>
      <c r="C222" s="52"/>
      <c r="D222" s="53"/>
      <c r="E222" s="4"/>
      <c r="F222" s="4"/>
      <c r="G222" s="4"/>
      <c r="H222" s="4"/>
      <c r="I222" s="4"/>
      <c r="J222" s="4"/>
      <c r="K222" s="54"/>
      <c r="L222" s="4"/>
      <c r="M222" s="4"/>
      <c r="N222" s="4"/>
      <c r="O222" s="4"/>
      <c r="P222" s="4"/>
      <c r="Q222" s="4"/>
      <c r="R222" s="4"/>
    </row>
    <row r="223">
      <c r="A223" s="52"/>
      <c r="B223" s="52"/>
      <c r="C223" s="52"/>
      <c r="D223" s="53"/>
      <c r="E223" s="4"/>
      <c r="F223" s="4"/>
      <c r="G223" s="4"/>
      <c r="H223" s="4"/>
      <c r="I223" s="4"/>
      <c r="J223" s="4"/>
      <c r="K223" s="54"/>
      <c r="L223" s="4"/>
      <c r="M223" s="4"/>
      <c r="N223" s="4"/>
      <c r="O223" s="4"/>
      <c r="P223" s="4"/>
      <c r="Q223" s="4"/>
      <c r="R223" s="4"/>
    </row>
    <row r="224">
      <c r="A224" s="52"/>
      <c r="B224" s="52"/>
      <c r="C224" s="52"/>
      <c r="D224" s="53"/>
      <c r="E224" s="4"/>
      <c r="F224" s="4"/>
      <c r="G224" s="4"/>
      <c r="H224" s="4"/>
      <c r="I224" s="4"/>
      <c r="J224" s="4"/>
      <c r="K224" s="54"/>
      <c r="L224" s="4"/>
      <c r="M224" s="4"/>
      <c r="N224" s="4"/>
      <c r="O224" s="4"/>
      <c r="P224" s="4"/>
      <c r="Q224" s="4"/>
      <c r="R224" s="4"/>
    </row>
    <row r="225">
      <c r="A225" s="52"/>
      <c r="B225" s="52"/>
      <c r="C225" s="52"/>
      <c r="D225" s="53"/>
      <c r="E225" s="4"/>
      <c r="F225" s="4"/>
      <c r="G225" s="4"/>
      <c r="H225" s="4"/>
      <c r="I225" s="4"/>
      <c r="J225" s="4"/>
      <c r="K225" s="54"/>
      <c r="L225" s="4"/>
      <c r="M225" s="4"/>
      <c r="N225" s="4"/>
      <c r="O225" s="4"/>
      <c r="P225" s="4"/>
      <c r="Q225" s="4"/>
      <c r="R225" s="4"/>
    </row>
    <row r="226">
      <c r="A226" s="52"/>
      <c r="B226" s="52"/>
      <c r="C226" s="52"/>
      <c r="D226" s="53"/>
      <c r="E226" s="4"/>
      <c r="F226" s="4"/>
      <c r="G226" s="4"/>
      <c r="H226" s="4"/>
      <c r="I226" s="4"/>
      <c r="J226" s="4"/>
      <c r="K226" s="54"/>
      <c r="L226" s="4"/>
      <c r="M226" s="4"/>
      <c r="N226" s="4"/>
      <c r="O226" s="4"/>
      <c r="P226" s="4"/>
      <c r="Q226" s="4"/>
      <c r="R226" s="4"/>
    </row>
    <row r="227">
      <c r="A227" s="52"/>
      <c r="B227" s="52"/>
      <c r="C227" s="52"/>
      <c r="D227" s="53"/>
      <c r="E227" s="4"/>
      <c r="F227" s="4"/>
      <c r="G227" s="4"/>
      <c r="H227" s="4"/>
      <c r="I227" s="4"/>
      <c r="J227" s="4"/>
      <c r="K227" s="54"/>
      <c r="L227" s="4"/>
      <c r="M227" s="4"/>
      <c r="N227" s="4"/>
      <c r="O227" s="4"/>
      <c r="P227" s="4"/>
      <c r="Q227" s="4"/>
      <c r="R227" s="4"/>
    </row>
    <row r="228">
      <c r="A228" s="52"/>
      <c r="B228" s="52"/>
      <c r="C228" s="52"/>
      <c r="D228" s="53"/>
      <c r="E228" s="4"/>
      <c r="F228" s="4"/>
      <c r="G228" s="4"/>
      <c r="H228" s="4"/>
      <c r="I228" s="4"/>
      <c r="J228" s="4"/>
      <c r="K228" s="54"/>
      <c r="L228" s="4"/>
      <c r="M228" s="4"/>
      <c r="N228" s="4"/>
      <c r="O228" s="4"/>
      <c r="P228" s="4"/>
      <c r="Q228" s="4"/>
      <c r="R228" s="4"/>
    </row>
    <row r="229">
      <c r="A229" s="52"/>
      <c r="B229" s="52"/>
      <c r="C229" s="52"/>
      <c r="D229" s="53"/>
      <c r="E229" s="4"/>
      <c r="F229" s="4"/>
      <c r="G229" s="4"/>
      <c r="H229" s="4"/>
      <c r="I229" s="4"/>
      <c r="J229" s="4"/>
      <c r="K229" s="54"/>
      <c r="L229" s="4"/>
      <c r="M229" s="4"/>
      <c r="N229" s="4"/>
      <c r="O229" s="4"/>
      <c r="P229" s="4"/>
      <c r="Q229" s="4"/>
      <c r="R229" s="4"/>
    </row>
    <row r="230">
      <c r="A230" s="52"/>
      <c r="B230" s="52"/>
      <c r="C230" s="52"/>
      <c r="D230" s="53"/>
      <c r="E230" s="4"/>
      <c r="F230" s="4"/>
      <c r="G230" s="4"/>
      <c r="H230" s="4"/>
      <c r="I230" s="4"/>
      <c r="J230" s="4"/>
      <c r="K230" s="54"/>
      <c r="L230" s="4"/>
      <c r="M230" s="4"/>
      <c r="N230" s="4"/>
      <c r="O230" s="4"/>
      <c r="P230" s="4"/>
      <c r="Q230" s="4"/>
      <c r="R230" s="4"/>
    </row>
    <row r="231">
      <c r="A231" s="52"/>
      <c r="B231" s="52"/>
      <c r="C231" s="52"/>
      <c r="D231" s="53"/>
      <c r="E231" s="4"/>
      <c r="F231" s="4"/>
      <c r="G231" s="4"/>
      <c r="H231" s="4"/>
      <c r="I231" s="4"/>
      <c r="J231" s="4"/>
      <c r="K231" s="54"/>
      <c r="L231" s="4"/>
      <c r="M231" s="4"/>
      <c r="N231" s="4"/>
      <c r="O231" s="4"/>
      <c r="P231" s="4"/>
      <c r="Q231" s="4"/>
      <c r="R231" s="4"/>
    </row>
    <row r="232">
      <c r="A232" s="52"/>
      <c r="B232" s="52"/>
      <c r="C232" s="52"/>
      <c r="D232" s="53"/>
      <c r="E232" s="4"/>
      <c r="F232" s="4"/>
      <c r="G232" s="4"/>
      <c r="H232" s="4"/>
      <c r="I232" s="4"/>
      <c r="J232" s="4"/>
      <c r="K232" s="54"/>
      <c r="L232" s="4"/>
      <c r="M232" s="4"/>
      <c r="N232" s="4"/>
      <c r="O232" s="4"/>
      <c r="P232" s="4"/>
      <c r="Q232" s="4"/>
      <c r="R232" s="4"/>
    </row>
    <row r="233">
      <c r="A233" s="52"/>
      <c r="B233" s="52"/>
      <c r="C233" s="52"/>
      <c r="D233" s="53"/>
      <c r="E233" s="4"/>
      <c r="F233" s="4"/>
      <c r="G233" s="4"/>
      <c r="H233" s="4"/>
      <c r="I233" s="4"/>
      <c r="J233" s="4"/>
      <c r="K233" s="54"/>
      <c r="L233" s="4"/>
      <c r="M233" s="4"/>
      <c r="N233" s="4"/>
      <c r="O233" s="4"/>
      <c r="P233" s="4"/>
      <c r="Q233" s="4"/>
      <c r="R233" s="4"/>
    </row>
    <row r="234">
      <c r="A234" s="52"/>
      <c r="B234" s="52"/>
      <c r="C234" s="52"/>
      <c r="D234" s="53"/>
      <c r="E234" s="4"/>
      <c r="F234" s="4"/>
      <c r="G234" s="4"/>
      <c r="H234" s="4"/>
      <c r="I234" s="4"/>
      <c r="J234" s="4"/>
      <c r="K234" s="54"/>
      <c r="L234" s="4"/>
      <c r="M234" s="4"/>
      <c r="N234" s="4"/>
      <c r="O234" s="4"/>
      <c r="P234" s="4"/>
      <c r="Q234" s="4"/>
      <c r="R234" s="4"/>
    </row>
    <row r="235">
      <c r="A235" s="52"/>
      <c r="B235" s="52"/>
      <c r="C235" s="52"/>
      <c r="D235" s="53"/>
      <c r="E235" s="4"/>
      <c r="F235" s="4"/>
      <c r="G235" s="4"/>
      <c r="H235" s="4"/>
      <c r="I235" s="4"/>
      <c r="J235" s="4"/>
      <c r="K235" s="54"/>
      <c r="L235" s="4"/>
      <c r="M235" s="4"/>
      <c r="N235" s="4"/>
      <c r="O235" s="4"/>
      <c r="P235" s="4"/>
      <c r="Q235" s="4"/>
      <c r="R235" s="4"/>
    </row>
    <row r="236">
      <c r="A236" s="52"/>
      <c r="B236" s="52"/>
      <c r="C236" s="52"/>
      <c r="D236" s="53"/>
      <c r="E236" s="4"/>
      <c r="F236" s="4"/>
      <c r="G236" s="4"/>
      <c r="H236" s="4"/>
      <c r="I236" s="4"/>
      <c r="J236" s="4"/>
      <c r="K236" s="54"/>
      <c r="L236" s="4"/>
      <c r="M236" s="4"/>
      <c r="N236" s="4"/>
      <c r="O236" s="4"/>
      <c r="P236" s="4"/>
      <c r="Q236" s="4"/>
      <c r="R236" s="4"/>
    </row>
    <row r="237">
      <c r="A237" s="52"/>
      <c r="B237" s="52"/>
      <c r="C237" s="52"/>
      <c r="D237" s="53"/>
      <c r="E237" s="4"/>
      <c r="F237" s="4"/>
      <c r="G237" s="4"/>
      <c r="H237" s="4"/>
      <c r="I237" s="4"/>
      <c r="J237" s="4"/>
      <c r="K237" s="54"/>
      <c r="L237" s="4"/>
      <c r="M237" s="4"/>
      <c r="N237" s="4"/>
      <c r="O237" s="4"/>
      <c r="P237" s="4"/>
      <c r="Q237" s="4"/>
      <c r="R237" s="4"/>
    </row>
    <row r="238">
      <c r="A238" s="52"/>
      <c r="B238" s="52"/>
      <c r="C238" s="52"/>
      <c r="D238" s="53"/>
      <c r="E238" s="4"/>
      <c r="F238" s="4"/>
      <c r="G238" s="4"/>
      <c r="H238" s="4"/>
      <c r="I238" s="4"/>
      <c r="J238" s="4"/>
      <c r="K238" s="54"/>
      <c r="L238" s="4"/>
      <c r="M238" s="4"/>
      <c r="N238" s="4"/>
      <c r="O238" s="4"/>
      <c r="P238" s="4"/>
      <c r="Q238" s="4"/>
      <c r="R238" s="4"/>
    </row>
    <row r="239">
      <c r="A239" s="52"/>
      <c r="B239" s="52"/>
      <c r="C239" s="52"/>
      <c r="D239" s="53"/>
      <c r="E239" s="4"/>
      <c r="F239" s="4"/>
      <c r="G239" s="4"/>
      <c r="H239" s="4"/>
      <c r="I239" s="4"/>
      <c r="J239" s="4"/>
      <c r="K239" s="54"/>
      <c r="L239" s="4"/>
      <c r="M239" s="4"/>
      <c r="N239" s="4"/>
      <c r="O239" s="4"/>
      <c r="P239" s="4"/>
      <c r="Q239" s="4"/>
      <c r="R239" s="4"/>
    </row>
    <row r="240">
      <c r="A240" s="52"/>
      <c r="B240" s="52"/>
      <c r="C240" s="52"/>
      <c r="D240" s="53"/>
      <c r="E240" s="4"/>
      <c r="F240" s="4"/>
      <c r="G240" s="4"/>
      <c r="H240" s="4"/>
      <c r="I240" s="4"/>
      <c r="J240" s="4"/>
      <c r="K240" s="54"/>
      <c r="L240" s="4"/>
      <c r="M240" s="4"/>
      <c r="N240" s="4"/>
      <c r="O240" s="4"/>
      <c r="P240" s="4"/>
      <c r="Q240" s="4"/>
      <c r="R240" s="4"/>
    </row>
    <row r="241">
      <c r="A241" s="52"/>
      <c r="B241" s="52"/>
      <c r="C241" s="52"/>
      <c r="D241" s="53"/>
      <c r="E241" s="4"/>
      <c r="F241" s="4"/>
      <c r="G241" s="4"/>
      <c r="H241" s="4"/>
      <c r="I241" s="4"/>
      <c r="J241" s="4"/>
      <c r="K241" s="54"/>
      <c r="L241" s="4"/>
      <c r="M241" s="4"/>
      <c r="N241" s="4"/>
      <c r="O241" s="4"/>
      <c r="P241" s="4"/>
      <c r="Q241" s="4"/>
      <c r="R241" s="4"/>
    </row>
    <row r="242">
      <c r="A242" s="52"/>
      <c r="B242" s="52"/>
      <c r="C242" s="52"/>
      <c r="D242" s="53"/>
      <c r="E242" s="4"/>
      <c r="F242" s="4"/>
      <c r="G242" s="4"/>
      <c r="H242" s="4"/>
      <c r="I242" s="4"/>
      <c r="J242" s="4"/>
      <c r="K242" s="54"/>
      <c r="L242" s="4"/>
      <c r="M242" s="4"/>
      <c r="N242" s="4"/>
      <c r="O242" s="4"/>
      <c r="P242" s="4"/>
      <c r="Q242" s="4"/>
      <c r="R242" s="4"/>
    </row>
    <row r="243">
      <c r="A243" s="52"/>
      <c r="B243" s="52"/>
      <c r="C243" s="52"/>
      <c r="D243" s="53"/>
      <c r="E243" s="4"/>
      <c r="F243" s="4"/>
      <c r="G243" s="4"/>
      <c r="H243" s="4"/>
      <c r="I243" s="4"/>
      <c r="J243" s="4"/>
      <c r="K243" s="54"/>
      <c r="L243" s="4"/>
      <c r="M243" s="4"/>
      <c r="N243" s="4"/>
      <c r="O243" s="4"/>
      <c r="P243" s="4"/>
      <c r="Q243" s="4"/>
      <c r="R243" s="4"/>
    </row>
    <row r="244">
      <c r="A244" s="52"/>
      <c r="B244" s="52"/>
      <c r="C244" s="52"/>
      <c r="D244" s="53"/>
      <c r="E244" s="4"/>
      <c r="F244" s="4"/>
      <c r="G244" s="4"/>
      <c r="H244" s="4"/>
      <c r="I244" s="4"/>
      <c r="J244" s="4"/>
      <c r="K244" s="54"/>
      <c r="L244" s="4"/>
      <c r="M244" s="4"/>
      <c r="N244" s="4"/>
      <c r="O244" s="4"/>
      <c r="P244" s="4"/>
      <c r="Q244" s="4"/>
      <c r="R244" s="4"/>
    </row>
    <row r="245">
      <c r="A245" s="52"/>
      <c r="B245" s="52"/>
      <c r="C245" s="52"/>
      <c r="D245" s="53"/>
      <c r="E245" s="4"/>
      <c r="F245" s="4"/>
      <c r="G245" s="4"/>
      <c r="H245" s="4"/>
      <c r="I245" s="4"/>
      <c r="J245" s="4"/>
      <c r="K245" s="54"/>
      <c r="L245" s="4"/>
      <c r="M245" s="4"/>
      <c r="N245" s="4"/>
      <c r="O245" s="4"/>
      <c r="P245" s="4"/>
      <c r="Q245" s="4"/>
      <c r="R245" s="4"/>
    </row>
    <row r="246">
      <c r="A246" s="52"/>
      <c r="B246" s="52"/>
      <c r="C246" s="52"/>
      <c r="D246" s="53"/>
      <c r="E246" s="4"/>
      <c r="F246" s="4"/>
      <c r="G246" s="4"/>
      <c r="H246" s="4"/>
      <c r="I246" s="4"/>
      <c r="J246" s="4"/>
      <c r="K246" s="54"/>
      <c r="L246" s="4"/>
      <c r="M246" s="4"/>
      <c r="N246" s="4"/>
      <c r="O246" s="4"/>
      <c r="P246" s="4"/>
      <c r="Q246" s="4"/>
      <c r="R246" s="4"/>
    </row>
    <row r="247">
      <c r="A247" s="52"/>
      <c r="B247" s="52"/>
      <c r="C247" s="52"/>
      <c r="D247" s="53"/>
      <c r="E247" s="4"/>
      <c r="F247" s="4"/>
      <c r="G247" s="4"/>
      <c r="H247" s="4"/>
      <c r="I247" s="4"/>
      <c r="J247" s="4"/>
      <c r="K247" s="54"/>
      <c r="L247" s="4"/>
      <c r="M247" s="4"/>
      <c r="N247" s="4"/>
      <c r="O247" s="4"/>
      <c r="P247" s="4"/>
      <c r="Q247" s="4"/>
      <c r="R247" s="4"/>
    </row>
    <row r="248">
      <c r="A248" s="52"/>
      <c r="B248" s="52"/>
      <c r="C248" s="52"/>
      <c r="D248" s="53"/>
      <c r="E248" s="4"/>
      <c r="F248" s="4"/>
      <c r="G248" s="4"/>
      <c r="H248" s="4"/>
      <c r="I248" s="4"/>
      <c r="J248" s="4"/>
      <c r="K248" s="54"/>
      <c r="L248" s="4"/>
      <c r="M248" s="4"/>
      <c r="N248" s="4"/>
      <c r="O248" s="4"/>
      <c r="P248" s="4"/>
      <c r="Q248" s="4"/>
      <c r="R248" s="4"/>
    </row>
    <row r="249">
      <c r="A249" s="52"/>
      <c r="B249" s="52"/>
      <c r="C249" s="52"/>
      <c r="D249" s="53"/>
      <c r="E249" s="4"/>
      <c r="F249" s="4"/>
      <c r="G249" s="4"/>
      <c r="H249" s="4"/>
      <c r="I249" s="4"/>
      <c r="J249" s="4"/>
      <c r="K249" s="54"/>
      <c r="L249" s="4"/>
      <c r="M249" s="4"/>
      <c r="N249" s="4"/>
      <c r="O249" s="4"/>
      <c r="P249" s="4"/>
      <c r="Q249" s="4"/>
      <c r="R249" s="4"/>
    </row>
    <row r="250">
      <c r="A250" s="52"/>
      <c r="B250" s="52"/>
      <c r="C250" s="52"/>
      <c r="D250" s="53"/>
      <c r="E250" s="4"/>
      <c r="F250" s="4"/>
      <c r="G250" s="4"/>
      <c r="H250" s="4"/>
      <c r="I250" s="4"/>
      <c r="J250" s="4"/>
      <c r="K250" s="54"/>
      <c r="L250" s="4"/>
      <c r="M250" s="4"/>
      <c r="N250" s="4"/>
      <c r="O250" s="4"/>
      <c r="P250" s="4"/>
      <c r="Q250" s="4"/>
      <c r="R250" s="4"/>
    </row>
    <row r="251">
      <c r="A251" s="52"/>
      <c r="B251" s="52"/>
      <c r="C251" s="52"/>
      <c r="D251" s="53"/>
      <c r="E251" s="4"/>
      <c r="F251" s="4"/>
      <c r="G251" s="4"/>
      <c r="H251" s="4"/>
      <c r="I251" s="4"/>
      <c r="J251" s="4"/>
      <c r="K251" s="54"/>
      <c r="L251" s="4"/>
      <c r="M251" s="4"/>
      <c r="N251" s="4"/>
      <c r="O251" s="4"/>
      <c r="P251" s="4"/>
      <c r="Q251" s="4"/>
      <c r="R251" s="4"/>
    </row>
    <row r="252">
      <c r="A252" s="52"/>
      <c r="B252" s="52"/>
      <c r="C252" s="52"/>
      <c r="D252" s="53"/>
      <c r="E252" s="4"/>
      <c r="F252" s="4"/>
      <c r="G252" s="4"/>
      <c r="H252" s="4"/>
      <c r="I252" s="4"/>
      <c r="J252" s="4"/>
      <c r="K252" s="54"/>
      <c r="L252" s="4"/>
      <c r="M252" s="4"/>
      <c r="N252" s="4"/>
      <c r="O252" s="4"/>
      <c r="P252" s="4"/>
      <c r="Q252" s="4"/>
      <c r="R252" s="4"/>
    </row>
    <row r="253">
      <c r="A253" s="52"/>
      <c r="B253" s="52"/>
      <c r="C253" s="52"/>
      <c r="D253" s="53"/>
      <c r="E253" s="4"/>
      <c r="F253" s="4"/>
      <c r="G253" s="4"/>
      <c r="H253" s="4"/>
      <c r="I253" s="4"/>
      <c r="J253" s="4"/>
      <c r="K253" s="54"/>
      <c r="L253" s="4"/>
      <c r="M253" s="4"/>
      <c r="N253" s="4"/>
      <c r="O253" s="4"/>
      <c r="P253" s="4"/>
      <c r="Q253" s="4"/>
      <c r="R253" s="4"/>
    </row>
    <row r="254">
      <c r="A254" s="52"/>
      <c r="B254" s="52"/>
      <c r="C254" s="52"/>
      <c r="D254" s="53"/>
      <c r="E254" s="4"/>
      <c r="F254" s="4"/>
      <c r="G254" s="4"/>
      <c r="H254" s="4"/>
      <c r="I254" s="4"/>
      <c r="J254" s="4"/>
      <c r="K254" s="54"/>
      <c r="L254" s="4"/>
      <c r="M254" s="4"/>
      <c r="N254" s="4"/>
      <c r="O254" s="4"/>
      <c r="P254" s="4"/>
      <c r="Q254" s="4"/>
      <c r="R254" s="4"/>
    </row>
    <row r="255">
      <c r="A255" s="52"/>
      <c r="B255" s="52"/>
      <c r="C255" s="52"/>
      <c r="D255" s="53"/>
      <c r="E255" s="4"/>
      <c r="F255" s="4"/>
      <c r="G255" s="4"/>
      <c r="H255" s="4"/>
      <c r="I255" s="4"/>
      <c r="J255" s="4"/>
      <c r="K255" s="54"/>
      <c r="L255" s="4"/>
      <c r="M255" s="4"/>
      <c r="N255" s="4"/>
      <c r="O255" s="4"/>
      <c r="P255" s="4"/>
      <c r="Q255" s="4"/>
      <c r="R255" s="4"/>
    </row>
    <row r="256">
      <c r="A256" s="52"/>
      <c r="B256" s="52"/>
      <c r="C256" s="52"/>
      <c r="D256" s="53"/>
      <c r="E256" s="4"/>
      <c r="F256" s="4"/>
      <c r="G256" s="4"/>
      <c r="H256" s="4"/>
      <c r="I256" s="4"/>
      <c r="J256" s="4"/>
      <c r="K256" s="54"/>
      <c r="L256" s="4"/>
      <c r="M256" s="4"/>
      <c r="N256" s="4"/>
      <c r="O256" s="4"/>
      <c r="P256" s="4"/>
      <c r="Q256" s="4"/>
      <c r="R256" s="4"/>
    </row>
    <row r="257">
      <c r="A257" s="52"/>
      <c r="B257" s="52"/>
      <c r="C257" s="52"/>
      <c r="D257" s="53"/>
      <c r="E257" s="4"/>
      <c r="F257" s="4"/>
      <c r="G257" s="4"/>
      <c r="H257" s="4"/>
      <c r="I257" s="4"/>
      <c r="J257" s="4"/>
      <c r="K257" s="54"/>
      <c r="L257" s="4"/>
      <c r="M257" s="4"/>
      <c r="N257" s="4"/>
      <c r="O257" s="4"/>
      <c r="P257" s="4"/>
      <c r="Q257" s="4"/>
      <c r="R257" s="4"/>
    </row>
    <row r="258">
      <c r="A258" s="52"/>
      <c r="B258" s="52"/>
      <c r="C258" s="52"/>
      <c r="D258" s="53"/>
      <c r="E258" s="4"/>
      <c r="F258" s="4"/>
      <c r="G258" s="4"/>
      <c r="H258" s="4"/>
      <c r="I258" s="4"/>
      <c r="J258" s="4"/>
      <c r="K258" s="54"/>
      <c r="L258" s="4"/>
      <c r="M258" s="4"/>
      <c r="N258" s="4"/>
      <c r="O258" s="4"/>
      <c r="P258" s="4"/>
      <c r="Q258" s="4"/>
      <c r="R258" s="4"/>
    </row>
    <row r="259">
      <c r="A259" s="52"/>
      <c r="B259" s="52"/>
      <c r="C259" s="52"/>
      <c r="D259" s="53"/>
      <c r="E259" s="4"/>
      <c r="F259" s="4"/>
      <c r="G259" s="4"/>
      <c r="H259" s="4"/>
      <c r="I259" s="4"/>
      <c r="J259" s="4"/>
      <c r="K259" s="54"/>
      <c r="L259" s="4"/>
      <c r="M259" s="4"/>
      <c r="N259" s="4"/>
      <c r="O259" s="4"/>
      <c r="P259" s="4"/>
      <c r="Q259" s="4"/>
      <c r="R259" s="4"/>
    </row>
    <row r="260">
      <c r="A260" s="52"/>
      <c r="B260" s="52"/>
      <c r="C260" s="52"/>
      <c r="D260" s="53"/>
      <c r="E260" s="4"/>
      <c r="F260" s="4"/>
      <c r="G260" s="4"/>
      <c r="H260" s="4"/>
      <c r="I260" s="4"/>
      <c r="J260" s="4"/>
      <c r="K260" s="54"/>
      <c r="L260" s="4"/>
      <c r="M260" s="4"/>
      <c r="N260" s="4"/>
      <c r="O260" s="4"/>
      <c r="P260" s="4"/>
      <c r="Q260" s="4"/>
      <c r="R260" s="4"/>
    </row>
    <row r="261">
      <c r="A261" s="52"/>
      <c r="B261" s="52"/>
      <c r="C261" s="52"/>
      <c r="D261" s="53"/>
      <c r="E261" s="4"/>
      <c r="F261" s="4"/>
      <c r="G261" s="4"/>
      <c r="H261" s="4"/>
      <c r="I261" s="4"/>
      <c r="J261" s="4"/>
      <c r="K261" s="54"/>
      <c r="L261" s="4"/>
      <c r="M261" s="4"/>
      <c r="N261" s="4"/>
      <c r="O261" s="4"/>
      <c r="P261" s="4"/>
      <c r="Q261" s="4"/>
      <c r="R261" s="4"/>
    </row>
    <row r="262">
      <c r="A262" s="52"/>
      <c r="B262" s="52"/>
      <c r="C262" s="52"/>
      <c r="D262" s="53"/>
      <c r="E262" s="4"/>
      <c r="F262" s="4"/>
      <c r="G262" s="4"/>
      <c r="H262" s="4"/>
      <c r="I262" s="4"/>
      <c r="J262" s="4"/>
      <c r="K262" s="54"/>
      <c r="L262" s="4"/>
      <c r="M262" s="4"/>
      <c r="N262" s="4"/>
      <c r="O262" s="4"/>
      <c r="P262" s="4"/>
      <c r="Q262" s="4"/>
      <c r="R262" s="4"/>
    </row>
    <row r="263">
      <c r="A263" s="52"/>
      <c r="B263" s="52"/>
      <c r="C263" s="52"/>
      <c r="D263" s="53"/>
      <c r="E263" s="4"/>
      <c r="F263" s="4"/>
      <c r="G263" s="4"/>
      <c r="H263" s="4"/>
      <c r="I263" s="4"/>
      <c r="J263" s="4"/>
      <c r="K263" s="54"/>
      <c r="L263" s="4"/>
      <c r="M263" s="4"/>
      <c r="N263" s="4"/>
      <c r="O263" s="4"/>
      <c r="P263" s="4"/>
      <c r="Q263" s="4"/>
      <c r="R263" s="4"/>
    </row>
    <row r="264">
      <c r="A264" s="52"/>
      <c r="B264" s="52"/>
      <c r="C264" s="52"/>
      <c r="D264" s="53"/>
      <c r="E264" s="4"/>
      <c r="F264" s="4"/>
      <c r="G264" s="4"/>
      <c r="H264" s="4"/>
      <c r="I264" s="4"/>
      <c r="J264" s="4"/>
      <c r="K264" s="54"/>
      <c r="L264" s="4"/>
      <c r="M264" s="4"/>
      <c r="N264" s="4"/>
      <c r="O264" s="4"/>
      <c r="P264" s="4"/>
      <c r="Q264" s="4"/>
      <c r="R264" s="4"/>
    </row>
    <row r="265">
      <c r="A265" s="52"/>
      <c r="B265" s="52"/>
      <c r="C265" s="52"/>
      <c r="D265" s="53"/>
      <c r="E265" s="4"/>
      <c r="F265" s="4"/>
      <c r="G265" s="4"/>
      <c r="H265" s="4"/>
      <c r="I265" s="4"/>
      <c r="J265" s="4"/>
      <c r="K265" s="54"/>
      <c r="L265" s="4"/>
      <c r="M265" s="4"/>
      <c r="N265" s="4"/>
      <c r="O265" s="4"/>
      <c r="P265" s="4"/>
      <c r="Q265" s="4"/>
      <c r="R265" s="4"/>
    </row>
    <row r="266">
      <c r="A266" s="52"/>
      <c r="B266" s="52"/>
      <c r="C266" s="52"/>
      <c r="D266" s="53"/>
      <c r="E266" s="4"/>
      <c r="F266" s="4"/>
      <c r="G266" s="4"/>
      <c r="H266" s="4"/>
      <c r="I266" s="4"/>
      <c r="J266" s="4"/>
      <c r="K266" s="54"/>
      <c r="L266" s="4"/>
      <c r="M266" s="4"/>
      <c r="N266" s="4"/>
      <c r="O266" s="4"/>
      <c r="P266" s="4"/>
      <c r="Q266" s="4"/>
      <c r="R266" s="4"/>
    </row>
    <row r="267">
      <c r="A267" s="52"/>
      <c r="B267" s="52"/>
      <c r="C267" s="52"/>
      <c r="D267" s="53"/>
      <c r="E267" s="4"/>
      <c r="F267" s="4"/>
      <c r="G267" s="4"/>
      <c r="H267" s="4"/>
      <c r="I267" s="4"/>
      <c r="J267" s="4"/>
      <c r="K267" s="54"/>
      <c r="L267" s="4"/>
      <c r="M267" s="4"/>
      <c r="N267" s="4"/>
      <c r="O267" s="4"/>
      <c r="P267" s="4"/>
      <c r="Q267" s="4"/>
      <c r="R267" s="4"/>
    </row>
    <row r="268">
      <c r="A268" s="52"/>
      <c r="B268" s="52"/>
      <c r="C268" s="52"/>
      <c r="D268" s="53"/>
      <c r="E268" s="4"/>
      <c r="F268" s="4"/>
      <c r="G268" s="4"/>
      <c r="H268" s="4"/>
      <c r="I268" s="4"/>
      <c r="J268" s="4"/>
      <c r="K268" s="54"/>
      <c r="L268" s="4"/>
      <c r="M268" s="4"/>
      <c r="N268" s="4"/>
      <c r="O268" s="4"/>
      <c r="P268" s="4"/>
      <c r="Q268" s="4"/>
      <c r="R268" s="4"/>
    </row>
    <row r="269">
      <c r="A269" s="52"/>
      <c r="B269" s="52"/>
      <c r="C269" s="52"/>
      <c r="D269" s="53"/>
      <c r="E269" s="4"/>
      <c r="F269" s="4"/>
      <c r="G269" s="4"/>
      <c r="H269" s="4"/>
      <c r="I269" s="4"/>
      <c r="J269" s="4"/>
      <c r="K269" s="54"/>
      <c r="L269" s="4"/>
      <c r="M269" s="4"/>
      <c r="N269" s="4"/>
      <c r="O269" s="4"/>
      <c r="P269" s="4"/>
      <c r="Q269" s="4"/>
      <c r="R269" s="4"/>
    </row>
    <row r="270">
      <c r="A270" s="52"/>
      <c r="B270" s="52"/>
      <c r="C270" s="52"/>
      <c r="D270" s="53"/>
      <c r="E270" s="4"/>
      <c r="F270" s="4"/>
      <c r="G270" s="4"/>
      <c r="H270" s="4"/>
      <c r="I270" s="4"/>
      <c r="J270" s="4"/>
      <c r="K270" s="54"/>
      <c r="L270" s="4"/>
      <c r="M270" s="4"/>
      <c r="N270" s="4"/>
      <c r="O270" s="4"/>
      <c r="P270" s="4"/>
      <c r="Q270" s="4"/>
      <c r="R270" s="4"/>
    </row>
    <row r="271">
      <c r="A271" s="52"/>
      <c r="B271" s="52"/>
      <c r="C271" s="52"/>
      <c r="D271" s="53"/>
      <c r="E271" s="4"/>
      <c r="F271" s="4"/>
      <c r="G271" s="4"/>
      <c r="H271" s="4"/>
      <c r="I271" s="4"/>
      <c r="J271" s="4"/>
      <c r="K271" s="54"/>
      <c r="L271" s="4"/>
      <c r="M271" s="4"/>
      <c r="N271" s="4"/>
      <c r="O271" s="4"/>
      <c r="P271" s="4"/>
      <c r="Q271" s="4"/>
      <c r="R271" s="4"/>
    </row>
    <row r="272">
      <c r="A272" s="52"/>
      <c r="B272" s="52"/>
      <c r="C272" s="52"/>
      <c r="D272" s="53"/>
      <c r="E272" s="4"/>
      <c r="F272" s="4"/>
      <c r="G272" s="4"/>
      <c r="H272" s="4"/>
      <c r="I272" s="4"/>
      <c r="J272" s="4"/>
      <c r="K272" s="54"/>
      <c r="L272" s="4"/>
      <c r="M272" s="4"/>
      <c r="N272" s="4"/>
      <c r="O272" s="4"/>
      <c r="P272" s="4"/>
      <c r="Q272" s="4"/>
      <c r="R272" s="4"/>
    </row>
    <row r="273">
      <c r="A273" s="52"/>
      <c r="B273" s="52"/>
      <c r="C273" s="52"/>
      <c r="D273" s="53"/>
      <c r="E273" s="4"/>
      <c r="F273" s="4"/>
      <c r="G273" s="4"/>
      <c r="H273" s="4"/>
      <c r="I273" s="4"/>
      <c r="J273" s="4"/>
      <c r="K273" s="54"/>
      <c r="L273" s="4"/>
      <c r="M273" s="4"/>
      <c r="N273" s="4"/>
      <c r="O273" s="4"/>
      <c r="P273" s="4"/>
      <c r="Q273" s="4"/>
      <c r="R273" s="4"/>
    </row>
    <row r="274">
      <c r="A274" s="52"/>
      <c r="B274" s="52"/>
      <c r="C274" s="52"/>
      <c r="D274" s="53"/>
      <c r="E274" s="4"/>
      <c r="F274" s="4"/>
      <c r="G274" s="4"/>
      <c r="H274" s="4"/>
      <c r="I274" s="4"/>
      <c r="J274" s="4"/>
      <c r="K274" s="54"/>
      <c r="L274" s="4"/>
      <c r="M274" s="4"/>
      <c r="N274" s="4"/>
      <c r="O274" s="4"/>
      <c r="P274" s="4"/>
      <c r="Q274" s="4"/>
      <c r="R274" s="4"/>
    </row>
    <row r="275">
      <c r="A275" s="52"/>
      <c r="B275" s="52"/>
      <c r="C275" s="52"/>
      <c r="D275" s="53"/>
      <c r="E275" s="4"/>
      <c r="F275" s="4"/>
      <c r="G275" s="4"/>
      <c r="H275" s="4"/>
      <c r="I275" s="4"/>
      <c r="J275" s="4"/>
      <c r="K275" s="54"/>
      <c r="L275" s="4"/>
      <c r="M275" s="4"/>
      <c r="N275" s="4"/>
      <c r="O275" s="4"/>
      <c r="P275" s="4"/>
      <c r="Q275" s="4"/>
      <c r="R275" s="4"/>
    </row>
    <row r="276">
      <c r="A276" s="52"/>
      <c r="B276" s="52"/>
      <c r="C276" s="52"/>
      <c r="D276" s="53"/>
      <c r="E276" s="4"/>
      <c r="F276" s="4"/>
      <c r="G276" s="4"/>
      <c r="H276" s="4"/>
      <c r="I276" s="4"/>
      <c r="J276" s="4"/>
      <c r="K276" s="54"/>
      <c r="L276" s="4"/>
      <c r="M276" s="4"/>
      <c r="N276" s="4"/>
      <c r="O276" s="4"/>
      <c r="P276" s="4"/>
      <c r="Q276" s="4"/>
      <c r="R276" s="4"/>
    </row>
    <row r="277">
      <c r="A277" s="52"/>
      <c r="B277" s="52"/>
      <c r="C277" s="52"/>
      <c r="D277" s="53"/>
      <c r="E277" s="4"/>
      <c r="F277" s="4"/>
      <c r="G277" s="4"/>
      <c r="H277" s="4"/>
      <c r="I277" s="4"/>
      <c r="J277" s="4"/>
      <c r="K277" s="54"/>
      <c r="L277" s="4"/>
      <c r="M277" s="4"/>
      <c r="N277" s="4"/>
      <c r="O277" s="4"/>
      <c r="P277" s="4"/>
      <c r="Q277" s="4"/>
      <c r="R277" s="4"/>
    </row>
    <row r="278">
      <c r="A278" s="52"/>
      <c r="B278" s="52"/>
      <c r="C278" s="52"/>
      <c r="D278" s="53"/>
      <c r="E278" s="4"/>
      <c r="F278" s="4"/>
      <c r="G278" s="4"/>
      <c r="H278" s="4"/>
      <c r="I278" s="4"/>
      <c r="J278" s="4"/>
      <c r="K278" s="54"/>
      <c r="L278" s="4"/>
      <c r="M278" s="4"/>
      <c r="N278" s="4"/>
      <c r="O278" s="4"/>
      <c r="P278" s="4"/>
      <c r="Q278" s="4"/>
      <c r="R278" s="4"/>
    </row>
    <row r="279">
      <c r="A279" s="52"/>
      <c r="B279" s="52"/>
      <c r="C279" s="52"/>
      <c r="D279" s="53"/>
      <c r="E279" s="4"/>
      <c r="F279" s="4"/>
      <c r="G279" s="4"/>
      <c r="H279" s="4"/>
      <c r="I279" s="4"/>
      <c r="J279" s="4"/>
      <c r="K279" s="54"/>
      <c r="L279" s="4"/>
      <c r="M279" s="4"/>
      <c r="N279" s="4"/>
      <c r="O279" s="4"/>
      <c r="P279" s="4"/>
      <c r="Q279" s="4"/>
      <c r="R279" s="4"/>
    </row>
    <row r="280">
      <c r="A280" s="52"/>
      <c r="B280" s="52"/>
      <c r="C280" s="52"/>
      <c r="D280" s="53"/>
      <c r="E280" s="4"/>
      <c r="F280" s="4"/>
      <c r="G280" s="4"/>
      <c r="H280" s="4"/>
      <c r="I280" s="4"/>
      <c r="J280" s="4"/>
      <c r="K280" s="54"/>
      <c r="L280" s="4"/>
      <c r="M280" s="4"/>
      <c r="N280" s="4"/>
      <c r="O280" s="4"/>
      <c r="P280" s="4"/>
      <c r="Q280" s="4"/>
      <c r="R280" s="4"/>
    </row>
    <row r="281">
      <c r="A281" s="52"/>
      <c r="B281" s="52"/>
      <c r="C281" s="52"/>
      <c r="D281" s="53"/>
      <c r="E281" s="4"/>
      <c r="F281" s="4"/>
      <c r="G281" s="4"/>
      <c r="H281" s="4"/>
      <c r="I281" s="4"/>
      <c r="J281" s="4"/>
      <c r="K281" s="54"/>
      <c r="L281" s="4"/>
      <c r="M281" s="4"/>
      <c r="N281" s="4"/>
      <c r="O281" s="4"/>
      <c r="P281" s="4"/>
      <c r="Q281" s="4"/>
      <c r="R281" s="4"/>
    </row>
    <row r="282">
      <c r="A282" s="52"/>
      <c r="B282" s="52"/>
      <c r="C282" s="52"/>
      <c r="D282" s="53"/>
      <c r="E282" s="4"/>
      <c r="F282" s="4"/>
      <c r="G282" s="4"/>
      <c r="H282" s="4"/>
      <c r="I282" s="4"/>
      <c r="J282" s="4"/>
      <c r="K282" s="54"/>
      <c r="L282" s="4"/>
      <c r="M282" s="4"/>
      <c r="N282" s="4"/>
      <c r="O282" s="4"/>
      <c r="P282" s="4"/>
      <c r="Q282" s="4"/>
      <c r="R282" s="4"/>
    </row>
    <row r="283">
      <c r="A283" s="52"/>
      <c r="B283" s="52"/>
      <c r="C283" s="52"/>
      <c r="D283" s="53"/>
      <c r="E283" s="4"/>
      <c r="F283" s="4"/>
      <c r="G283" s="4"/>
      <c r="H283" s="4"/>
      <c r="I283" s="4"/>
      <c r="J283" s="4"/>
      <c r="K283" s="54"/>
      <c r="L283" s="4"/>
      <c r="M283" s="4"/>
      <c r="N283" s="4"/>
      <c r="O283" s="4"/>
      <c r="P283" s="4"/>
      <c r="Q283" s="4"/>
      <c r="R283" s="4"/>
    </row>
    <row r="284">
      <c r="A284" s="52"/>
      <c r="B284" s="52"/>
      <c r="C284" s="52"/>
      <c r="D284" s="53"/>
      <c r="E284" s="4"/>
      <c r="F284" s="4"/>
      <c r="G284" s="4"/>
      <c r="H284" s="4"/>
      <c r="I284" s="4"/>
      <c r="J284" s="4"/>
      <c r="K284" s="54"/>
      <c r="L284" s="4"/>
      <c r="M284" s="4"/>
      <c r="N284" s="4"/>
      <c r="O284" s="4"/>
      <c r="P284" s="4"/>
      <c r="Q284" s="4"/>
      <c r="R284" s="4"/>
    </row>
    <row r="285">
      <c r="A285" s="52"/>
      <c r="B285" s="52"/>
      <c r="C285" s="52"/>
      <c r="D285" s="53"/>
      <c r="E285" s="4"/>
      <c r="F285" s="4"/>
      <c r="G285" s="4"/>
      <c r="H285" s="4"/>
      <c r="I285" s="4"/>
      <c r="J285" s="4"/>
      <c r="K285" s="54"/>
      <c r="L285" s="4"/>
      <c r="M285" s="4"/>
      <c r="N285" s="4"/>
      <c r="O285" s="4"/>
      <c r="P285" s="4"/>
      <c r="Q285" s="4"/>
      <c r="R285" s="4"/>
    </row>
    <row r="286">
      <c r="A286" s="52"/>
      <c r="B286" s="52"/>
      <c r="C286" s="52"/>
      <c r="D286" s="53"/>
      <c r="E286" s="4"/>
      <c r="F286" s="4"/>
      <c r="G286" s="4"/>
      <c r="H286" s="4"/>
      <c r="I286" s="4"/>
      <c r="J286" s="4"/>
      <c r="K286" s="54"/>
      <c r="L286" s="4"/>
      <c r="M286" s="4"/>
      <c r="N286" s="4"/>
      <c r="O286" s="4"/>
      <c r="P286" s="4"/>
      <c r="Q286" s="4"/>
      <c r="R286" s="4"/>
    </row>
    <row r="287">
      <c r="A287" s="52"/>
      <c r="B287" s="52"/>
      <c r="C287" s="52"/>
      <c r="D287" s="53"/>
      <c r="E287" s="4"/>
      <c r="F287" s="4"/>
      <c r="G287" s="4"/>
      <c r="H287" s="4"/>
      <c r="I287" s="4"/>
      <c r="J287" s="4"/>
      <c r="K287" s="54"/>
      <c r="L287" s="4"/>
      <c r="M287" s="4"/>
      <c r="N287" s="4"/>
      <c r="O287" s="4"/>
      <c r="P287" s="4"/>
      <c r="Q287" s="4"/>
      <c r="R287" s="4"/>
    </row>
    <row r="288">
      <c r="A288" s="52"/>
      <c r="B288" s="52"/>
      <c r="C288" s="52"/>
      <c r="D288" s="53"/>
      <c r="E288" s="4"/>
      <c r="F288" s="4"/>
      <c r="G288" s="4"/>
      <c r="H288" s="4"/>
      <c r="I288" s="4"/>
      <c r="J288" s="4"/>
      <c r="K288" s="54"/>
      <c r="L288" s="4"/>
      <c r="M288" s="4"/>
      <c r="N288" s="4"/>
      <c r="O288" s="4"/>
      <c r="P288" s="4"/>
      <c r="Q288" s="4"/>
      <c r="R288" s="4"/>
    </row>
    <row r="289">
      <c r="A289" s="52"/>
      <c r="B289" s="52"/>
      <c r="C289" s="52"/>
      <c r="D289" s="53"/>
      <c r="E289" s="4"/>
      <c r="F289" s="4"/>
      <c r="G289" s="4"/>
      <c r="H289" s="4"/>
      <c r="I289" s="4"/>
      <c r="J289" s="4"/>
      <c r="K289" s="54"/>
      <c r="L289" s="4"/>
      <c r="M289" s="4"/>
      <c r="N289" s="4"/>
      <c r="O289" s="4"/>
      <c r="P289" s="4"/>
      <c r="Q289" s="4"/>
      <c r="R289" s="4"/>
    </row>
    <row r="290">
      <c r="A290" s="52"/>
      <c r="B290" s="52"/>
      <c r="C290" s="52"/>
      <c r="D290" s="53"/>
      <c r="E290" s="4"/>
      <c r="F290" s="4"/>
      <c r="G290" s="4"/>
      <c r="H290" s="4"/>
      <c r="I290" s="4"/>
      <c r="J290" s="4"/>
      <c r="K290" s="54"/>
      <c r="L290" s="4"/>
      <c r="M290" s="4"/>
      <c r="N290" s="4"/>
      <c r="O290" s="4"/>
      <c r="P290" s="4"/>
      <c r="Q290" s="4"/>
      <c r="R290" s="4"/>
    </row>
    <row r="291">
      <c r="A291" s="52"/>
      <c r="B291" s="52"/>
      <c r="C291" s="52"/>
      <c r="D291" s="53"/>
      <c r="E291" s="4"/>
      <c r="F291" s="4"/>
      <c r="G291" s="4"/>
      <c r="H291" s="4"/>
      <c r="I291" s="4"/>
      <c r="J291" s="4"/>
      <c r="K291" s="54"/>
      <c r="L291" s="4"/>
      <c r="M291" s="4"/>
      <c r="N291" s="4"/>
      <c r="O291" s="4"/>
      <c r="P291" s="4"/>
      <c r="Q291" s="4"/>
      <c r="R291" s="4"/>
    </row>
    <row r="292">
      <c r="A292" s="52"/>
      <c r="B292" s="52"/>
      <c r="C292" s="52"/>
      <c r="D292" s="53"/>
      <c r="E292" s="4"/>
      <c r="F292" s="4"/>
      <c r="G292" s="4"/>
      <c r="H292" s="4"/>
      <c r="I292" s="4"/>
      <c r="J292" s="4"/>
      <c r="K292" s="54"/>
      <c r="L292" s="4"/>
      <c r="M292" s="4"/>
      <c r="N292" s="4"/>
      <c r="O292" s="4"/>
      <c r="P292" s="4"/>
      <c r="Q292" s="4"/>
      <c r="R292" s="4"/>
    </row>
    <row r="293">
      <c r="A293" s="52"/>
      <c r="B293" s="52"/>
      <c r="C293" s="52"/>
      <c r="D293" s="53"/>
      <c r="E293" s="4"/>
      <c r="F293" s="4"/>
      <c r="G293" s="4"/>
      <c r="H293" s="4"/>
      <c r="I293" s="4"/>
      <c r="J293" s="4"/>
      <c r="K293" s="54"/>
      <c r="L293" s="4"/>
      <c r="M293" s="4"/>
      <c r="N293" s="4"/>
      <c r="O293" s="4"/>
      <c r="P293" s="4"/>
      <c r="Q293" s="4"/>
      <c r="R293" s="4"/>
    </row>
    <row r="294">
      <c r="A294" s="52"/>
      <c r="B294" s="52"/>
      <c r="C294" s="52"/>
      <c r="D294" s="53"/>
      <c r="E294" s="4"/>
      <c r="F294" s="4"/>
      <c r="G294" s="4"/>
      <c r="H294" s="4"/>
      <c r="I294" s="4"/>
      <c r="J294" s="4"/>
      <c r="K294" s="54"/>
      <c r="L294" s="4"/>
      <c r="M294" s="4"/>
      <c r="N294" s="4"/>
      <c r="O294" s="4"/>
      <c r="P294" s="4"/>
      <c r="Q294" s="4"/>
      <c r="R294" s="4"/>
    </row>
    <row r="295">
      <c r="A295" s="52"/>
      <c r="B295" s="52"/>
      <c r="C295" s="52"/>
      <c r="D295" s="53"/>
      <c r="E295" s="4"/>
      <c r="F295" s="4"/>
      <c r="G295" s="4"/>
      <c r="H295" s="4"/>
      <c r="I295" s="4"/>
      <c r="J295" s="4"/>
      <c r="K295" s="54"/>
      <c r="L295" s="4"/>
      <c r="M295" s="4"/>
      <c r="N295" s="4"/>
      <c r="O295" s="4"/>
      <c r="P295" s="4"/>
      <c r="Q295" s="4"/>
      <c r="R295" s="4"/>
    </row>
    <row r="296">
      <c r="A296" s="52"/>
      <c r="B296" s="52"/>
      <c r="C296" s="52"/>
      <c r="D296" s="53"/>
      <c r="E296" s="4"/>
      <c r="F296" s="4"/>
      <c r="G296" s="4"/>
      <c r="H296" s="4"/>
      <c r="I296" s="4"/>
      <c r="J296" s="4"/>
      <c r="K296" s="54"/>
      <c r="L296" s="4"/>
      <c r="M296" s="4"/>
      <c r="N296" s="4"/>
      <c r="O296" s="4"/>
      <c r="P296" s="4"/>
      <c r="Q296" s="4"/>
      <c r="R296" s="4"/>
    </row>
    <row r="297">
      <c r="A297" s="52"/>
      <c r="B297" s="52"/>
      <c r="C297" s="52"/>
      <c r="D297" s="53"/>
      <c r="E297" s="4"/>
      <c r="F297" s="4"/>
      <c r="G297" s="4"/>
      <c r="H297" s="4"/>
      <c r="I297" s="4"/>
      <c r="J297" s="4"/>
      <c r="K297" s="54"/>
      <c r="L297" s="4"/>
      <c r="M297" s="4"/>
      <c r="N297" s="4"/>
      <c r="O297" s="4"/>
      <c r="P297" s="4"/>
      <c r="Q297" s="4"/>
      <c r="R297" s="4"/>
    </row>
    <row r="298">
      <c r="A298" s="52"/>
      <c r="B298" s="52"/>
      <c r="C298" s="52"/>
      <c r="D298" s="53"/>
      <c r="E298" s="4"/>
      <c r="F298" s="4"/>
      <c r="G298" s="4"/>
      <c r="H298" s="4"/>
      <c r="I298" s="4"/>
      <c r="J298" s="4"/>
      <c r="K298" s="54"/>
      <c r="L298" s="4"/>
      <c r="M298" s="4"/>
      <c r="N298" s="4"/>
      <c r="O298" s="4"/>
      <c r="P298" s="4"/>
      <c r="Q298" s="4"/>
      <c r="R298" s="4"/>
    </row>
    <row r="299">
      <c r="A299" s="52"/>
      <c r="B299" s="52"/>
      <c r="C299" s="52"/>
      <c r="D299" s="53"/>
      <c r="E299" s="4"/>
      <c r="F299" s="4"/>
      <c r="G299" s="4"/>
      <c r="H299" s="4"/>
      <c r="I299" s="4"/>
      <c r="J299" s="4"/>
      <c r="K299" s="54"/>
      <c r="L299" s="4"/>
      <c r="M299" s="4"/>
      <c r="N299" s="4"/>
      <c r="O299" s="4"/>
      <c r="P299" s="4"/>
      <c r="Q299" s="4"/>
      <c r="R299" s="4"/>
    </row>
    <row r="300">
      <c r="A300" s="52"/>
      <c r="B300" s="52"/>
      <c r="C300" s="52"/>
      <c r="D300" s="53"/>
      <c r="E300" s="4"/>
      <c r="F300" s="4"/>
      <c r="G300" s="4"/>
      <c r="H300" s="4"/>
      <c r="I300" s="4"/>
      <c r="J300" s="4"/>
      <c r="K300" s="54"/>
      <c r="L300" s="4"/>
      <c r="M300" s="4"/>
      <c r="N300" s="4"/>
      <c r="O300" s="4"/>
      <c r="P300" s="4"/>
      <c r="Q300" s="4"/>
      <c r="R300" s="4"/>
    </row>
    <row r="301">
      <c r="A301" s="52"/>
      <c r="B301" s="52"/>
      <c r="C301" s="52"/>
      <c r="D301" s="53"/>
      <c r="E301" s="4"/>
      <c r="F301" s="4"/>
      <c r="G301" s="4"/>
      <c r="H301" s="4"/>
      <c r="I301" s="4"/>
      <c r="J301" s="4"/>
      <c r="K301" s="54"/>
      <c r="L301" s="4"/>
      <c r="M301" s="4"/>
      <c r="N301" s="4"/>
      <c r="O301" s="4"/>
      <c r="P301" s="4"/>
      <c r="Q301" s="4"/>
      <c r="R301" s="4"/>
    </row>
    <row r="302">
      <c r="A302" s="52"/>
      <c r="B302" s="52"/>
      <c r="C302" s="52"/>
      <c r="D302" s="53"/>
      <c r="E302" s="4"/>
      <c r="F302" s="4"/>
      <c r="G302" s="4"/>
      <c r="H302" s="4"/>
      <c r="I302" s="4"/>
      <c r="J302" s="4"/>
      <c r="K302" s="54"/>
      <c r="L302" s="4"/>
      <c r="M302" s="4"/>
      <c r="N302" s="4"/>
      <c r="O302" s="4"/>
      <c r="P302" s="4"/>
      <c r="Q302" s="4"/>
      <c r="R302" s="4"/>
    </row>
    <row r="303">
      <c r="A303" s="52"/>
      <c r="B303" s="52"/>
      <c r="C303" s="52"/>
      <c r="D303" s="53"/>
      <c r="E303" s="4"/>
      <c r="F303" s="4"/>
      <c r="G303" s="4"/>
      <c r="H303" s="4"/>
      <c r="I303" s="4"/>
      <c r="J303" s="4"/>
      <c r="K303" s="54"/>
      <c r="L303" s="4"/>
      <c r="M303" s="4"/>
      <c r="N303" s="4"/>
      <c r="O303" s="4"/>
      <c r="P303" s="4"/>
      <c r="Q303" s="4"/>
      <c r="R303" s="4"/>
    </row>
    <row r="304">
      <c r="A304" s="52"/>
      <c r="B304" s="52"/>
      <c r="C304" s="52"/>
      <c r="D304" s="53"/>
      <c r="E304" s="4"/>
      <c r="F304" s="4"/>
      <c r="G304" s="4"/>
      <c r="H304" s="4"/>
      <c r="I304" s="4"/>
      <c r="J304" s="4"/>
      <c r="K304" s="54"/>
      <c r="L304" s="4"/>
      <c r="M304" s="4"/>
      <c r="N304" s="4"/>
      <c r="O304" s="4"/>
      <c r="P304" s="4"/>
      <c r="Q304" s="4"/>
      <c r="R304" s="4"/>
    </row>
    <row r="305">
      <c r="A305" s="52"/>
      <c r="B305" s="52"/>
      <c r="C305" s="52"/>
      <c r="D305" s="53"/>
      <c r="E305" s="4"/>
      <c r="F305" s="4"/>
      <c r="G305" s="4"/>
      <c r="H305" s="4"/>
      <c r="I305" s="4"/>
      <c r="J305" s="4"/>
      <c r="K305" s="54"/>
      <c r="L305" s="4"/>
      <c r="M305" s="4"/>
      <c r="N305" s="4"/>
      <c r="O305" s="4"/>
      <c r="P305" s="4"/>
      <c r="Q305" s="4"/>
      <c r="R305" s="4"/>
    </row>
    <row r="306">
      <c r="A306" s="52"/>
      <c r="B306" s="52"/>
      <c r="C306" s="52"/>
      <c r="D306" s="53"/>
      <c r="E306" s="4"/>
      <c r="F306" s="4"/>
      <c r="G306" s="4"/>
      <c r="H306" s="4"/>
      <c r="I306" s="4"/>
      <c r="J306" s="4"/>
      <c r="K306" s="54"/>
      <c r="L306" s="4"/>
      <c r="M306" s="4"/>
      <c r="N306" s="4"/>
      <c r="O306" s="4"/>
      <c r="P306" s="4"/>
      <c r="Q306" s="4"/>
      <c r="R306" s="4"/>
    </row>
    <row r="307">
      <c r="A307" s="52"/>
      <c r="B307" s="52"/>
      <c r="C307" s="52"/>
      <c r="D307" s="53"/>
      <c r="E307" s="4"/>
      <c r="F307" s="4"/>
      <c r="G307" s="4"/>
      <c r="H307" s="4"/>
      <c r="I307" s="4"/>
      <c r="J307" s="4"/>
      <c r="K307" s="54"/>
      <c r="L307" s="4"/>
      <c r="M307" s="4"/>
      <c r="N307" s="4"/>
      <c r="O307" s="4"/>
      <c r="P307" s="4"/>
      <c r="Q307" s="4"/>
      <c r="R307" s="4"/>
    </row>
    <row r="308">
      <c r="A308" s="52"/>
      <c r="B308" s="52"/>
      <c r="C308" s="52"/>
      <c r="D308" s="53"/>
      <c r="E308" s="4"/>
      <c r="F308" s="4"/>
      <c r="G308" s="4"/>
      <c r="H308" s="4"/>
      <c r="I308" s="4"/>
      <c r="J308" s="4"/>
      <c r="K308" s="54"/>
      <c r="L308" s="4"/>
      <c r="M308" s="4"/>
      <c r="N308" s="4"/>
      <c r="O308" s="4"/>
      <c r="P308" s="4"/>
      <c r="Q308" s="4"/>
      <c r="R308" s="4"/>
    </row>
    <row r="309">
      <c r="A309" s="52"/>
      <c r="B309" s="52"/>
      <c r="C309" s="52"/>
      <c r="D309" s="53"/>
      <c r="E309" s="4"/>
      <c r="F309" s="4"/>
      <c r="G309" s="4"/>
      <c r="H309" s="4"/>
      <c r="I309" s="4"/>
      <c r="J309" s="4"/>
      <c r="K309" s="54"/>
      <c r="L309" s="4"/>
      <c r="M309" s="4"/>
      <c r="N309" s="4"/>
      <c r="O309" s="4"/>
      <c r="P309" s="4"/>
      <c r="Q309" s="4"/>
      <c r="R309" s="4"/>
    </row>
    <row r="310">
      <c r="A310" s="52"/>
      <c r="B310" s="52"/>
      <c r="C310" s="52"/>
      <c r="D310" s="53"/>
      <c r="E310" s="4"/>
      <c r="F310" s="4"/>
      <c r="G310" s="4"/>
      <c r="H310" s="4"/>
      <c r="I310" s="4"/>
      <c r="J310" s="4"/>
      <c r="K310" s="54"/>
      <c r="L310" s="4"/>
      <c r="M310" s="4"/>
      <c r="N310" s="4"/>
      <c r="O310" s="4"/>
      <c r="P310" s="4"/>
      <c r="Q310" s="4"/>
      <c r="R310" s="4"/>
    </row>
    <row r="311">
      <c r="A311" s="52"/>
      <c r="B311" s="52"/>
      <c r="C311" s="52"/>
      <c r="D311" s="53"/>
      <c r="E311" s="4"/>
      <c r="F311" s="4"/>
      <c r="G311" s="4"/>
      <c r="H311" s="4"/>
      <c r="I311" s="4"/>
      <c r="J311" s="4"/>
      <c r="K311" s="54"/>
      <c r="L311" s="4"/>
      <c r="M311" s="4"/>
      <c r="N311" s="4"/>
      <c r="O311" s="4"/>
      <c r="P311" s="4"/>
      <c r="Q311" s="4"/>
      <c r="R311" s="4"/>
    </row>
    <row r="312">
      <c r="A312" s="52"/>
      <c r="B312" s="52"/>
      <c r="C312" s="52"/>
      <c r="D312" s="53"/>
      <c r="E312" s="4"/>
      <c r="F312" s="4"/>
      <c r="G312" s="4"/>
      <c r="H312" s="4"/>
      <c r="I312" s="4"/>
      <c r="J312" s="4"/>
      <c r="K312" s="54"/>
      <c r="L312" s="4"/>
      <c r="M312" s="4"/>
      <c r="N312" s="4"/>
      <c r="O312" s="4"/>
      <c r="P312" s="4"/>
      <c r="Q312" s="4"/>
      <c r="R312" s="4"/>
    </row>
    <row r="313">
      <c r="A313" s="52"/>
      <c r="B313" s="52"/>
      <c r="C313" s="52"/>
      <c r="D313" s="53"/>
      <c r="E313" s="4"/>
      <c r="F313" s="4"/>
      <c r="G313" s="4"/>
      <c r="H313" s="4"/>
      <c r="I313" s="4"/>
      <c r="J313" s="4"/>
      <c r="K313" s="54"/>
      <c r="L313" s="4"/>
      <c r="M313" s="4"/>
      <c r="N313" s="4"/>
      <c r="O313" s="4"/>
      <c r="P313" s="4"/>
      <c r="Q313" s="4"/>
      <c r="R313" s="4"/>
    </row>
    <row r="314">
      <c r="A314" s="52"/>
      <c r="B314" s="52"/>
      <c r="C314" s="52"/>
      <c r="D314" s="53"/>
      <c r="E314" s="4"/>
      <c r="F314" s="4"/>
      <c r="G314" s="4"/>
      <c r="H314" s="4"/>
      <c r="I314" s="4"/>
      <c r="J314" s="4"/>
      <c r="K314" s="54"/>
      <c r="L314" s="4"/>
      <c r="M314" s="4"/>
      <c r="N314" s="4"/>
      <c r="O314" s="4"/>
      <c r="P314" s="4"/>
      <c r="Q314" s="4"/>
      <c r="R314" s="4"/>
    </row>
    <row r="315">
      <c r="A315" s="52"/>
      <c r="B315" s="52"/>
      <c r="C315" s="52"/>
      <c r="D315" s="53"/>
      <c r="E315" s="4"/>
      <c r="F315" s="4"/>
      <c r="G315" s="4"/>
      <c r="H315" s="4"/>
      <c r="I315" s="4"/>
      <c r="J315" s="4"/>
      <c r="K315" s="54"/>
      <c r="L315" s="4"/>
      <c r="M315" s="4"/>
      <c r="N315" s="4"/>
      <c r="O315" s="4"/>
      <c r="P315" s="4"/>
      <c r="Q315" s="4"/>
      <c r="R315" s="4"/>
    </row>
    <row r="316">
      <c r="A316" s="52"/>
      <c r="B316" s="52"/>
      <c r="C316" s="52"/>
      <c r="D316" s="53"/>
      <c r="E316" s="4"/>
      <c r="F316" s="4"/>
      <c r="G316" s="4"/>
      <c r="H316" s="4"/>
      <c r="I316" s="4"/>
      <c r="J316" s="4"/>
      <c r="K316" s="54"/>
      <c r="L316" s="4"/>
      <c r="M316" s="4"/>
      <c r="N316" s="4"/>
      <c r="O316" s="4"/>
      <c r="P316" s="4"/>
      <c r="Q316" s="4"/>
      <c r="R316" s="4"/>
    </row>
    <row r="317">
      <c r="A317" s="52"/>
      <c r="B317" s="52"/>
      <c r="C317" s="52"/>
      <c r="D317" s="53"/>
      <c r="E317" s="4"/>
      <c r="F317" s="4"/>
      <c r="G317" s="4"/>
      <c r="H317" s="4"/>
      <c r="I317" s="4"/>
      <c r="J317" s="4"/>
      <c r="K317" s="54"/>
      <c r="L317" s="4"/>
      <c r="M317" s="4"/>
      <c r="N317" s="4"/>
      <c r="O317" s="4"/>
      <c r="P317" s="4"/>
      <c r="Q317" s="4"/>
      <c r="R317" s="4"/>
    </row>
    <row r="318">
      <c r="A318" s="52"/>
      <c r="B318" s="52"/>
      <c r="C318" s="52"/>
      <c r="D318" s="53"/>
      <c r="E318" s="4"/>
      <c r="F318" s="4"/>
      <c r="G318" s="4"/>
      <c r="H318" s="4"/>
      <c r="I318" s="4"/>
      <c r="J318" s="4"/>
      <c r="K318" s="54"/>
      <c r="L318" s="4"/>
      <c r="M318" s="4"/>
      <c r="N318" s="4"/>
      <c r="O318" s="4"/>
      <c r="P318" s="4"/>
      <c r="Q318" s="4"/>
      <c r="R318" s="4"/>
    </row>
    <row r="319">
      <c r="A319" s="52"/>
      <c r="B319" s="52"/>
      <c r="C319" s="52"/>
      <c r="D319" s="53"/>
      <c r="E319" s="4"/>
      <c r="F319" s="4"/>
      <c r="G319" s="4"/>
      <c r="H319" s="4"/>
      <c r="I319" s="4"/>
      <c r="J319" s="4"/>
      <c r="K319" s="54"/>
      <c r="L319" s="4"/>
      <c r="M319" s="4"/>
      <c r="N319" s="4"/>
      <c r="O319" s="4"/>
      <c r="P319" s="4"/>
      <c r="Q319" s="4"/>
      <c r="R319" s="4"/>
    </row>
    <row r="320">
      <c r="A320" s="52"/>
      <c r="B320" s="52"/>
      <c r="C320" s="52"/>
      <c r="D320" s="53"/>
      <c r="E320" s="4"/>
      <c r="F320" s="4"/>
      <c r="G320" s="4"/>
      <c r="H320" s="4"/>
      <c r="I320" s="4"/>
      <c r="J320" s="4"/>
      <c r="K320" s="54"/>
      <c r="L320" s="4"/>
      <c r="M320" s="4"/>
      <c r="N320" s="4"/>
      <c r="O320" s="4"/>
      <c r="P320" s="4"/>
      <c r="Q320" s="4"/>
      <c r="R320" s="4"/>
    </row>
    <row r="321">
      <c r="A321" s="52"/>
      <c r="B321" s="52"/>
      <c r="C321" s="52"/>
      <c r="D321" s="53"/>
      <c r="E321" s="4"/>
      <c r="F321" s="4"/>
      <c r="G321" s="4"/>
      <c r="H321" s="4"/>
      <c r="I321" s="4"/>
      <c r="J321" s="4"/>
      <c r="K321" s="54"/>
      <c r="L321" s="4"/>
      <c r="M321" s="4"/>
      <c r="N321" s="4"/>
      <c r="O321" s="4"/>
      <c r="P321" s="4"/>
      <c r="Q321" s="4"/>
      <c r="R321" s="4"/>
    </row>
    <row r="322">
      <c r="A322" s="52"/>
      <c r="B322" s="52"/>
      <c r="C322" s="52"/>
      <c r="D322" s="53"/>
      <c r="E322" s="4"/>
      <c r="F322" s="4"/>
      <c r="G322" s="4"/>
      <c r="H322" s="4"/>
      <c r="I322" s="4"/>
      <c r="J322" s="4"/>
      <c r="K322" s="54"/>
      <c r="L322" s="4"/>
      <c r="M322" s="4"/>
      <c r="N322" s="4"/>
      <c r="O322" s="4"/>
      <c r="P322" s="4"/>
      <c r="Q322" s="4"/>
      <c r="R322" s="4"/>
    </row>
    <row r="323">
      <c r="A323" s="52"/>
      <c r="B323" s="52"/>
      <c r="C323" s="52"/>
      <c r="D323" s="53"/>
      <c r="E323" s="4"/>
      <c r="F323" s="4"/>
      <c r="G323" s="4"/>
      <c r="H323" s="4"/>
      <c r="I323" s="4"/>
      <c r="J323" s="4"/>
      <c r="K323" s="54"/>
      <c r="L323" s="4"/>
      <c r="M323" s="4"/>
      <c r="N323" s="4"/>
      <c r="O323" s="4"/>
      <c r="P323" s="4"/>
      <c r="Q323" s="4"/>
      <c r="R323" s="4"/>
    </row>
    <row r="324">
      <c r="A324" s="52"/>
      <c r="B324" s="52"/>
      <c r="C324" s="52"/>
      <c r="D324" s="53"/>
      <c r="E324" s="4"/>
      <c r="F324" s="4"/>
      <c r="G324" s="4"/>
      <c r="H324" s="4"/>
      <c r="I324" s="4"/>
      <c r="J324" s="4"/>
      <c r="K324" s="54"/>
      <c r="L324" s="4"/>
      <c r="M324" s="4"/>
      <c r="N324" s="4"/>
      <c r="O324" s="4"/>
      <c r="P324" s="4"/>
      <c r="Q324" s="4"/>
      <c r="R324" s="4"/>
    </row>
    <row r="325">
      <c r="A325" s="52"/>
      <c r="B325" s="52"/>
      <c r="C325" s="52"/>
      <c r="D325" s="53"/>
      <c r="E325" s="4"/>
      <c r="F325" s="4"/>
      <c r="G325" s="4"/>
      <c r="H325" s="4"/>
      <c r="I325" s="4"/>
      <c r="J325" s="4"/>
      <c r="K325" s="54"/>
      <c r="L325" s="4"/>
      <c r="M325" s="4"/>
      <c r="N325" s="4"/>
      <c r="O325" s="4"/>
      <c r="P325" s="4"/>
      <c r="Q325" s="4"/>
      <c r="R325" s="4"/>
    </row>
    <row r="326">
      <c r="A326" s="52"/>
      <c r="B326" s="52"/>
      <c r="C326" s="52"/>
      <c r="D326" s="53"/>
      <c r="E326" s="4"/>
      <c r="F326" s="4"/>
      <c r="G326" s="4"/>
      <c r="H326" s="4"/>
      <c r="I326" s="4"/>
      <c r="J326" s="4"/>
      <c r="K326" s="54"/>
      <c r="L326" s="4"/>
      <c r="M326" s="4"/>
      <c r="N326" s="4"/>
      <c r="O326" s="4"/>
      <c r="P326" s="4"/>
      <c r="Q326" s="4"/>
      <c r="R326" s="4"/>
    </row>
    <row r="327">
      <c r="A327" s="52"/>
      <c r="B327" s="52"/>
      <c r="C327" s="52"/>
      <c r="D327" s="53"/>
      <c r="E327" s="4"/>
      <c r="F327" s="4"/>
      <c r="G327" s="4"/>
      <c r="H327" s="4"/>
      <c r="I327" s="4"/>
      <c r="J327" s="4"/>
      <c r="K327" s="54"/>
      <c r="L327" s="4"/>
      <c r="M327" s="4"/>
      <c r="N327" s="4"/>
      <c r="O327" s="4"/>
      <c r="P327" s="4"/>
      <c r="Q327" s="4"/>
      <c r="R327" s="4"/>
    </row>
    <row r="328">
      <c r="A328" s="52"/>
      <c r="B328" s="52"/>
      <c r="C328" s="52"/>
      <c r="D328" s="53"/>
      <c r="E328" s="4"/>
      <c r="F328" s="4"/>
      <c r="G328" s="4"/>
      <c r="H328" s="4"/>
      <c r="I328" s="4"/>
      <c r="J328" s="4"/>
      <c r="K328" s="54"/>
      <c r="L328" s="4"/>
      <c r="M328" s="4"/>
      <c r="N328" s="4"/>
      <c r="O328" s="4"/>
      <c r="P328" s="4"/>
      <c r="Q328" s="4"/>
      <c r="R328" s="4"/>
    </row>
    <row r="329">
      <c r="A329" s="52"/>
      <c r="B329" s="52"/>
      <c r="C329" s="52"/>
      <c r="D329" s="53"/>
      <c r="E329" s="4"/>
      <c r="F329" s="4"/>
      <c r="G329" s="4"/>
      <c r="H329" s="4"/>
      <c r="I329" s="4"/>
      <c r="J329" s="4"/>
      <c r="K329" s="54"/>
      <c r="L329" s="4"/>
      <c r="M329" s="4"/>
      <c r="N329" s="4"/>
      <c r="O329" s="4"/>
      <c r="P329" s="4"/>
      <c r="Q329" s="4"/>
      <c r="R329" s="4"/>
    </row>
    <row r="330">
      <c r="A330" s="52"/>
      <c r="B330" s="52"/>
      <c r="C330" s="52"/>
      <c r="D330" s="53"/>
      <c r="E330" s="4"/>
      <c r="F330" s="4"/>
      <c r="G330" s="4"/>
      <c r="H330" s="4"/>
      <c r="I330" s="4"/>
      <c r="J330" s="4"/>
      <c r="K330" s="54"/>
      <c r="L330" s="4"/>
      <c r="M330" s="4"/>
      <c r="N330" s="4"/>
      <c r="O330" s="4"/>
      <c r="P330" s="4"/>
      <c r="Q330" s="4"/>
      <c r="R330" s="4"/>
    </row>
    <row r="331">
      <c r="A331" s="52"/>
      <c r="B331" s="52"/>
      <c r="C331" s="52"/>
      <c r="D331" s="53"/>
      <c r="E331" s="4"/>
      <c r="F331" s="4"/>
      <c r="G331" s="4"/>
      <c r="H331" s="4"/>
      <c r="I331" s="4"/>
      <c r="J331" s="4"/>
      <c r="K331" s="54"/>
      <c r="L331" s="4"/>
      <c r="M331" s="4"/>
      <c r="N331" s="4"/>
      <c r="O331" s="4"/>
      <c r="P331" s="4"/>
      <c r="Q331" s="4"/>
      <c r="R331" s="4"/>
    </row>
    <row r="332">
      <c r="A332" s="52"/>
      <c r="B332" s="52"/>
      <c r="C332" s="52"/>
      <c r="D332" s="53"/>
      <c r="E332" s="4"/>
      <c r="F332" s="4"/>
      <c r="G332" s="4"/>
      <c r="H332" s="4"/>
      <c r="I332" s="4"/>
      <c r="J332" s="4"/>
      <c r="K332" s="54"/>
      <c r="L332" s="4"/>
      <c r="M332" s="4"/>
      <c r="N332" s="4"/>
      <c r="O332" s="4"/>
      <c r="P332" s="4"/>
      <c r="Q332" s="4"/>
      <c r="R332" s="4"/>
    </row>
    <row r="333">
      <c r="A333" s="52"/>
      <c r="B333" s="52"/>
      <c r="C333" s="52"/>
      <c r="D333" s="53"/>
      <c r="E333" s="4"/>
      <c r="F333" s="4"/>
      <c r="G333" s="4"/>
      <c r="H333" s="4"/>
      <c r="I333" s="4"/>
      <c r="J333" s="4"/>
      <c r="K333" s="54"/>
      <c r="L333" s="4"/>
      <c r="M333" s="4"/>
      <c r="N333" s="4"/>
      <c r="O333" s="4"/>
      <c r="P333" s="4"/>
      <c r="Q333" s="4"/>
      <c r="R333" s="4"/>
    </row>
    <row r="334">
      <c r="A334" s="52"/>
      <c r="B334" s="52"/>
      <c r="C334" s="52"/>
      <c r="D334" s="53"/>
      <c r="E334" s="4"/>
      <c r="F334" s="4"/>
      <c r="G334" s="4"/>
      <c r="H334" s="4"/>
      <c r="I334" s="4"/>
      <c r="J334" s="4"/>
      <c r="K334" s="54"/>
      <c r="L334" s="4"/>
      <c r="M334" s="4"/>
      <c r="N334" s="4"/>
      <c r="O334" s="4"/>
      <c r="P334" s="4"/>
      <c r="Q334" s="4"/>
      <c r="R334" s="4"/>
    </row>
    <row r="335">
      <c r="A335" s="52"/>
      <c r="B335" s="52"/>
      <c r="C335" s="52"/>
      <c r="D335" s="53"/>
      <c r="E335" s="4"/>
      <c r="F335" s="4"/>
      <c r="G335" s="4"/>
      <c r="H335" s="4"/>
      <c r="I335" s="4"/>
      <c r="J335" s="4"/>
      <c r="K335" s="54"/>
      <c r="L335" s="4"/>
      <c r="M335" s="4"/>
      <c r="N335" s="4"/>
      <c r="O335" s="4"/>
      <c r="P335" s="4"/>
      <c r="Q335" s="4"/>
      <c r="R335" s="4"/>
    </row>
    <row r="336">
      <c r="A336" s="52"/>
      <c r="B336" s="52"/>
      <c r="C336" s="52"/>
      <c r="D336" s="53"/>
      <c r="E336" s="4"/>
      <c r="F336" s="4"/>
      <c r="G336" s="4"/>
      <c r="H336" s="4"/>
      <c r="I336" s="4"/>
      <c r="J336" s="4"/>
      <c r="K336" s="54"/>
      <c r="L336" s="4"/>
      <c r="M336" s="4"/>
      <c r="N336" s="4"/>
      <c r="O336" s="4"/>
      <c r="P336" s="4"/>
      <c r="Q336" s="4"/>
      <c r="R336" s="4"/>
    </row>
    <row r="337">
      <c r="A337" s="52"/>
      <c r="B337" s="52"/>
      <c r="C337" s="52"/>
      <c r="D337" s="53"/>
      <c r="E337" s="4"/>
      <c r="F337" s="4"/>
      <c r="G337" s="4"/>
      <c r="H337" s="4"/>
      <c r="I337" s="4"/>
      <c r="J337" s="4"/>
      <c r="K337" s="54"/>
      <c r="L337" s="4"/>
      <c r="M337" s="4"/>
      <c r="N337" s="4"/>
      <c r="O337" s="4"/>
      <c r="P337" s="4"/>
      <c r="Q337" s="4"/>
      <c r="R337" s="4"/>
    </row>
    <row r="338">
      <c r="A338" s="52"/>
      <c r="B338" s="52"/>
      <c r="C338" s="52"/>
      <c r="D338" s="53"/>
      <c r="E338" s="4"/>
      <c r="F338" s="4"/>
      <c r="G338" s="4"/>
      <c r="H338" s="4"/>
      <c r="I338" s="4"/>
      <c r="J338" s="4"/>
      <c r="K338" s="54"/>
      <c r="L338" s="4"/>
      <c r="M338" s="4"/>
      <c r="N338" s="4"/>
      <c r="O338" s="4"/>
      <c r="P338" s="4"/>
      <c r="Q338" s="4"/>
      <c r="R338" s="4"/>
    </row>
    <row r="339">
      <c r="A339" s="52"/>
      <c r="B339" s="52"/>
      <c r="C339" s="52"/>
      <c r="D339" s="53"/>
      <c r="E339" s="4"/>
      <c r="F339" s="4"/>
      <c r="G339" s="4"/>
      <c r="H339" s="4"/>
      <c r="I339" s="4"/>
      <c r="J339" s="4"/>
      <c r="K339" s="54"/>
      <c r="L339" s="4"/>
      <c r="M339" s="4"/>
      <c r="N339" s="4"/>
      <c r="O339" s="4"/>
      <c r="P339" s="4"/>
      <c r="Q339" s="4"/>
      <c r="R339" s="4"/>
    </row>
    <row r="340">
      <c r="A340" s="52"/>
      <c r="B340" s="52"/>
      <c r="C340" s="52"/>
      <c r="D340" s="53"/>
      <c r="E340" s="4"/>
      <c r="F340" s="4"/>
      <c r="G340" s="4"/>
      <c r="H340" s="4"/>
      <c r="I340" s="4"/>
      <c r="J340" s="4"/>
      <c r="K340" s="54"/>
      <c r="L340" s="4"/>
      <c r="M340" s="4"/>
      <c r="N340" s="4"/>
      <c r="O340" s="4"/>
      <c r="P340" s="4"/>
      <c r="Q340" s="4"/>
      <c r="R340" s="4"/>
    </row>
    <row r="341">
      <c r="A341" s="52"/>
      <c r="B341" s="52"/>
      <c r="C341" s="52"/>
      <c r="D341" s="53"/>
      <c r="E341" s="4"/>
      <c r="F341" s="4"/>
      <c r="G341" s="4"/>
      <c r="H341" s="4"/>
      <c r="I341" s="4"/>
      <c r="J341" s="4"/>
      <c r="K341" s="54"/>
      <c r="L341" s="4"/>
      <c r="M341" s="4"/>
      <c r="N341" s="4"/>
      <c r="O341" s="4"/>
      <c r="P341" s="4"/>
      <c r="Q341" s="4"/>
      <c r="R341" s="4"/>
    </row>
    <row r="342">
      <c r="A342" s="52"/>
      <c r="B342" s="52"/>
      <c r="C342" s="52"/>
      <c r="D342" s="53"/>
      <c r="E342" s="4"/>
      <c r="F342" s="4"/>
      <c r="G342" s="4"/>
      <c r="H342" s="4"/>
      <c r="I342" s="4"/>
      <c r="J342" s="4"/>
      <c r="K342" s="54"/>
      <c r="L342" s="4"/>
      <c r="M342" s="4"/>
      <c r="N342" s="4"/>
      <c r="O342" s="4"/>
      <c r="P342" s="4"/>
      <c r="Q342" s="4"/>
      <c r="R342" s="4"/>
    </row>
    <row r="343">
      <c r="A343" s="52"/>
      <c r="B343" s="52"/>
      <c r="C343" s="52"/>
      <c r="D343" s="53"/>
      <c r="E343" s="4"/>
      <c r="F343" s="4"/>
      <c r="G343" s="4"/>
      <c r="H343" s="4"/>
      <c r="I343" s="4"/>
      <c r="J343" s="4"/>
      <c r="K343" s="54"/>
      <c r="L343" s="4"/>
      <c r="M343" s="4"/>
      <c r="N343" s="4"/>
      <c r="O343" s="4"/>
      <c r="P343" s="4"/>
      <c r="Q343" s="4"/>
      <c r="R343" s="4"/>
    </row>
    <row r="344">
      <c r="A344" s="52"/>
      <c r="B344" s="52"/>
      <c r="C344" s="52"/>
      <c r="D344" s="53"/>
      <c r="E344" s="4"/>
      <c r="F344" s="4"/>
      <c r="G344" s="4"/>
      <c r="H344" s="4"/>
      <c r="I344" s="4"/>
      <c r="J344" s="4"/>
      <c r="K344" s="54"/>
      <c r="L344" s="4"/>
      <c r="M344" s="4"/>
      <c r="N344" s="4"/>
      <c r="O344" s="4"/>
      <c r="P344" s="4"/>
      <c r="Q344" s="4"/>
      <c r="R344" s="4"/>
    </row>
    <row r="345">
      <c r="A345" s="52"/>
      <c r="B345" s="52"/>
      <c r="C345" s="52"/>
      <c r="D345" s="53"/>
      <c r="E345" s="4"/>
      <c r="F345" s="4"/>
      <c r="G345" s="4"/>
      <c r="H345" s="4"/>
      <c r="I345" s="4"/>
      <c r="J345" s="4"/>
      <c r="K345" s="54"/>
      <c r="L345" s="4"/>
      <c r="M345" s="4"/>
      <c r="N345" s="4"/>
      <c r="O345" s="4"/>
      <c r="P345" s="4"/>
      <c r="Q345" s="4"/>
      <c r="R345" s="4"/>
    </row>
    <row r="346">
      <c r="A346" s="52"/>
      <c r="B346" s="52"/>
      <c r="C346" s="52"/>
      <c r="D346" s="53"/>
      <c r="E346" s="4"/>
      <c r="F346" s="4"/>
      <c r="G346" s="4"/>
      <c r="H346" s="4"/>
      <c r="I346" s="4"/>
      <c r="J346" s="4"/>
      <c r="K346" s="54"/>
      <c r="L346" s="4"/>
      <c r="M346" s="4"/>
      <c r="N346" s="4"/>
      <c r="O346" s="4"/>
      <c r="P346" s="4"/>
      <c r="Q346" s="4"/>
      <c r="R346" s="4"/>
    </row>
    <row r="347">
      <c r="A347" s="52"/>
      <c r="B347" s="52"/>
      <c r="C347" s="52"/>
      <c r="D347" s="53"/>
      <c r="E347" s="4"/>
      <c r="F347" s="4"/>
      <c r="G347" s="4"/>
      <c r="H347" s="4"/>
      <c r="I347" s="4"/>
      <c r="J347" s="4"/>
      <c r="K347" s="54"/>
      <c r="L347" s="4"/>
      <c r="M347" s="4"/>
      <c r="N347" s="4"/>
      <c r="O347" s="4"/>
      <c r="P347" s="4"/>
      <c r="Q347" s="4"/>
      <c r="R347" s="4"/>
    </row>
    <row r="348">
      <c r="A348" s="52"/>
      <c r="B348" s="52"/>
      <c r="C348" s="52"/>
      <c r="D348" s="53"/>
      <c r="E348" s="4"/>
      <c r="F348" s="4"/>
      <c r="G348" s="4"/>
      <c r="H348" s="4"/>
      <c r="I348" s="4"/>
      <c r="J348" s="4"/>
      <c r="K348" s="54"/>
      <c r="L348" s="4"/>
      <c r="M348" s="4"/>
      <c r="N348" s="4"/>
      <c r="O348" s="4"/>
      <c r="P348" s="4"/>
      <c r="Q348" s="4"/>
      <c r="R348" s="4"/>
    </row>
    <row r="349">
      <c r="A349" s="52"/>
      <c r="B349" s="52"/>
      <c r="C349" s="52"/>
      <c r="D349" s="53"/>
      <c r="E349" s="4"/>
      <c r="F349" s="4"/>
      <c r="G349" s="4"/>
      <c r="H349" s="4"/>
      <c r="I349" s="4"/>
      <c r="J349" s="4"/>
      <c r="K349" s="54"/>
      <c r="L349" s="4"/>
      <c r="M349" s="4"/>
      <c r="N349" s="4"/>
      <c r="O349" s="4"/>
      <c r="P349" s="4"/>
      <c r="Q349" s="4"/>
      <c r="R349" s="4"/>
    </row>
    <row r="350">
      <c r="A350" s="52"/>
      <c r="B350" s="52"/>
      <c r="C350" s="52"/>
      <c r="D350" s="53"/>
      <c r="E350" s="4"/>
      <c r="F350" s="4"/>
      <c r="G350" s="4"/>
      <c r="H350" s="4"/>
      <c r="I350" s="4"/>
      <c r="J350" s="4"/>
      <c r="K350" s="54"/>
      <c r="L350" s="4"/>
      <c r="M350" s="4"/>
      <c r="N350" s="4"/>
      <c r="O350" s="4"/>
      <c r="P350" s="4"/>
      <c r="Q350" s="4"/>
      <c r="R350" s="4"/>
    </row>
    <row r="351">
      <c r="A351" s="52"/>
      <c r="B351" s="52"/>
      <c r="C351" s="52"/>
      <c r="D351" s="53"/>
      <c r="E351" s="4"/>
      <c r="F351" s="4"/>
      <c r="G351" s="4"/>
      <c r="H351" s="4"/>
      <c r="I351" s="4"/>
      <c r="J351" s="4"/>
      <c r="K351" s="54"/>
      <c r="L351" s="4"/>
      <c r="M351" s="4"/>
      <c r="N351" s="4"/>
      <c r="O351" s="4"/>
      <c r="P351" s="4"/>
      <c r="Q351" s="4"/>
      <c r="R351" s="4"/>
    </row>
    <row r="352">
      <c r="A352" s="52"/>
      <c r="B352" s="52"/>
      <c r="C352" s="52"/>
      <c r="D352" s="53"/>
      <c r="E352" s="4"/>
      <c r="F352" s="4"/>
      <c r="G352" s="4"/>
      <c r="H352" s="4"/>
      <c r="I352" s="4"/>
      <c r="J352" s="4"/>
      <c r="K352" s="54"/>
      <c r="L352" s="4"/>
      <c r="M352" s="4"/>
      <c r="N352" s="4"/>
      <c r="O352" s="4"/>
      <c r="P352" s="4"/>
      <c r="Q352" s="4"/>
      <c r="R352" s="4"/>
    </row>
    <row r="353">
      <c r="A353" s="52"/>
      <c r="B353" s="52"/>
      <c r="C353" s="52"/>
      <c r="D353" s="53"/>
      <c r="E353" s="4"/>
      <c r="F353" s="4"/>
      <c r="G353" s="4"/>
      <c r="H353" s="4"/>
      <c r="I353" s="4"/>
      <c r="J353" s="4"/>
      <c r="K353" s="54"/>
      <c r="L353" s="4"/>
      <c r="M353" s="4"/>
      <c r="N353" s="4"/>
      <c r="O353" s="4"/>
      <c r="P353" s="4"/>
      <c r="Q353" s="4"/>
      <c r="R353" s="4"/>
    </row>
    <row r="354">
      <c r="A354" s="52"/>
      <c r="B354" s="52"/>
      <c r="C354" s="52"/>
      <c r="D354" s="53"/>
      <c r="E354" s="4"/>
      <c r="F354" s="4"/>
      <c r="G354" s="4"/>
      <c r="H354" s="4"/>
      <c r="I354" s="4"/>
      <c r="J354" s="4"/>
      <c r="K354" s="54"/>
      <c r="L354" s="4"/>
      <c r="M354" s="4"/>
      <c r="N354" s="4"/>
      <c r="O354" s="4"/>
      <c r="P354" s="4"/>
      <c r="Q354" s="4"/>
      <c r="R354" s="4"/>
    </row>
    <row r="355">
      <c r="A355" s="52"/>
      <c r="B355" s="52"/>
      <c r="C355" s="52"/>
      <c r="D355" s="53"/>
      <c r="E355" s="4"/>
      <c r="F355" s="4"/>
      <c r="G355" s="4"/>
      <c r="H355" s="4"/>
      <c r="I355" s="4"/>
      <c r="J355" s="4"/>
      <c r="K355" s="54"/>
      <c r="L355" s="4"/>
      <c r="M355" s="4"/>
      <c r="N355" s="4"/>
      <c r="O355" s="4"/>
      <c r="P355" s="4"/>
      <c r="Q355" s="4"/>
      <c r="R355" s="4"/>
    </row>
    <row r="356">
      <c r="A356" s="52"/>
      <c r="B356" s="52"/>
      <c r="C356" s="52"/>
      <c r="D356" s="53"/>
      <c r="E356" s="4"/>
      <c r="F356" s="4"/>
      <c r="G356" s="4"/>
      <c r="H356" s="4"/>
      <c r="I356" s="4"/>
      <c r="J356" s="4"/>
      <c r="K356" s="54"/>
      <c r="L356" s="4"/>
      <c r="M356" s="4"/>
      <c r="N356" s="4"/>
      <c r="O356" s="4"/>
      <c r="P356" s="4"/>
      <c r="Q356" s="4"/>
      <c r="R356" s="4"/>
    </row>
    <row r="357">
      <c r="A357" s="52"/>
      <c r="B357" s="52"/>
      <c r="C357" s="52"/>
      <c r="D357" s="53"/>
      <c r="E357" s="4"/>
      <c r="F357" s="4"/>
      <c r="G357" s="4"/>
      <c r="H357" s="4"/>
      <c r="I357" s="4"/>
      <c r="J357" s="4"/>
      <c r="K357" s="54"/>
      <c r="L357" s="4"/>
      <c r="M357" s="4"/>
      <c r="N357" s="4"/>
      <c r="O357" s="4"/>
      <c r="P357" s="4"/>
      <c r="Q357" s="4"/>
      <c r="R357" s="4"/>
    </row>
    <row r="358">
      <c r="A358" s="52"/>
      <c r="B358" s="52"/>
      <c r="C358" s="52"/>
      <c r="D358" s="53"/>
      <c r="E358" s="4"/>
      <c r="F358" s="4"/>
      <c r="G358" s="4"/>
      <c r="H358" s="4"/>
      <c r="I358" s="4"/>
      <c r="J358" s="4"/>
      <c r="K358" s="54"/>
      <c r="L358" s="4"/>
      <c r="M358" s="4"/>
      <c r="N358" s="4"/>
      <c r="O358" s="4"/>
      <c r="P358" s="4"/>
      <c r="Q358" s="4"/>
      <c r="R358" s="4"/>
    </row>
    <row r="359">
      <c r="A359" s="52"/>
      <c r="B359" s="52"/>
      <c r="C359" s="52"/>
      <c r="D359" s="53"/>
      <c r="E359" s="4"/>
      <c r="F359" s="4"/>
      <c r="G359" s="4"/>
      <c r="H359" s="4"/>
      <c r="I359" s="4"/>
      <c r="J359" s="4"/>
      <c r="K359" s="54"/>
      <c r="L359" s="4"/>
      <c r="M359" s="4"/>
      <c r="N359" s="4"/>
      <c r="O359" s="4"/>
      <c r="P359" s="4"/>
      <c r="Q359" s="4"/>
      <c r="R359" s="4"/>
    </row>
    <row r="360">
      <c r="A360" s="52"/>
      <c r="B360" s="52"/>
      <c r="C360" s="52"/>
      <c r="D360" s="53"/>
      <c r="E360" s="4"/>
      <c r="F360" s="4"/>
      <c r="G360" s="4"/>
      <c r="H360" s="4"/>
      <c r="I360" s="4"/>
      <c r="J360" s="4"/>
      <c r="K360" s="54"/>
      <c r="L360" s="4"/>
      <c r="M360" s="4"/>
      <c r="N360" s="4"/>
      <c r="O360" s="4"/>
      <c r="P360" s="4"/>
      <c r="Q360" s="4"/>
      <c r="R360" s="4"/>
    </row>
    <row r="361">
      <c r="A361" s="52"/>
      <c r="B361" s="52"/>
      <c r="C361" s="52"/>
      <c r="D361" s="53"/>
      <c r="E361" s="4"/>
      <c r="F361" s="4"/>
      <c r="G361" s="4"/>
      <c r="H361" s="4"/>
      <c r="I361" s="4"/>
      <c r="J361" s="4"/>
      <c r="K361" s="54"/>
      <c r="L361" s="4"/>
      <c r="M361" s="4"/>
      <c r="N361" s="4"/>
      <c r="O361" s="4"/>
      <c r="P361" s="4"/>
      <c r="Q361" s="4"/>
      <c r="R361" s="4"/>
    </row>
    <row r="362">
      <c r="A362" s="52"/>
      <c r="B362" s="52"/>
      <c r="C362" s="52"/>
      <c r="D362" s="53"/>
      <c r="E362" s="4"/>
      <c r="F362" s="4"/>
      <c r="G362" s="4"/>
      <c r="H362" s="4"/>
      <c r="I362" s="4"/>
      <c r="J362" s="4"/>
      <c r="K362" s="54"/>
      <c r="L362" s="4"/>
      <c r="M362" s="4"/>
      <c r="N362" s="4"/>
      <c r="O362" s="4"/>
      <c r="P362" s="4"/>
      <c r="Q362" s="4"/>
      <c r="R362" s="4"/>
    </row>
    <row r="363">
      <c r="A363" s="52"/>
      <c r="B363" s="52"/>
      <c r="C363" s="52"/>
      <c r="D363" s="53"/>
      <c r="E363" s="4"/>
      <c r="F363" s="4"/>
      <c r="G363" s="4"/>
      <c r="H363" s="4"/>
      <c r="I363" s="4"/>
      <c r="J363" s="4"/>
      <c r="K363" s="54"/>
      <c r="L363" s="4"/>
      <c r="M363" s="4"/>
      <c r="N363" s="4"/>
      <c r="O363" s="4"/>
      <c r="P363" s="4"/>
      <c r="Q363" s="4"/>
      <c r="R363" s="4"/>
    </row>
    <row r="364">
      <c r="A364" s="52"/>
      <c r="B364" s="52"/>
      <c r="C364" s="52"/>
      <c r="D364" s="53"/>
      <c r="E364" s="4"/>
      <c r="F364" s="4"/>
      <c r="G364" s="4"/>
      <c r="H364" s="4"/>
      <c r="I364" s="4"/>
      <c r="J364" s="4"/>
      <c r="K364" s="54"/>
      <c r="L364" s="4"/>
      <c r="M364" s="4"/>
      <c r="N364" s="4"/>
      <c r="O364" s="4"/>
      <c r="P364" s="4"/>
      <c r="Q364" s="4"/>
      <c r="R364" s="4"/>
    </row>
    <row r="365">
      <c r="A365" s="52"/>
      <c r="B365" s="52"/>
      <c r="C365" s="52"/>
      <c r="D365" s="53"/>
      <c r="E365" s="4"/>
      <c r="F365" s="4"/>
      <c r="G365" s="4"/>
      <c r="H365" s="4"/>
      <c r="I365" s="4"/>
      <c r="J365" s="4"/>
      <c r="K365" s="54"/>
      <c r="L365" s="4"/>
      <c r="M365" s="4"/>
      <c r="N365" s="4"/>
      <c r="O365" s="4"/>
      <c r="P365" s="4"/>
      <c r="Q365" s="4"/>
      <c r="R365" s="4"/>
    </row>
    <row r="366">
      <c r="A366" s="52"/>
      <c r="B366" s="52"/>
      <c r="C366" s="52"/>
      <c r="D366" s="53"/>
      <c r="E366" s="4"/>
      <c r="F366" s="4"/>
      <c r="G366" s="4"/>
      <c r="H366" s="4"/>
      <c r="I366" s="4"/>
      <c r="J366" s="4"/>
      <c r="K366" s="54"/>
      <c r="L366" s="4"/>
      <c r="M366" s="4"/>
      <c r="N366" s="4"/>
      <c r="O366" s="4"/>
      <c r="P366" s="4"/>
      <c r="Q366" s="4"/>
      <c r="R366" s="4"/>
    </row>
    <row r="367">
      <c r="A367" s="52"/>
      <c r="B367" s="52"/>
      <c r="C367" s="52"/>
      <c r="D367" s="53"/>
      <c r="E367" s="4"/>
      <c r="F367" s="4"/>
      <c r="G367" s="4"/>
      <c r="H367" s="4"/>
      <c r="I367" s="4"/>
      <c r="J367" s="4"/>
      <c r="K367" s="54"/>
      <c r="L367" s="4"/>
      <c r="M367" s="4"/>
      <c r="N367" s="4"/>
      <c r="O367" s="4"/>
      <c r="P367" s="4"/>
      <c r="Q367" s="4"/>
      <c r="R367" s="4"/>
    </row>
    <row r="368">
      <c r="A368" s="52"/>
      <c r="B368" s="52"/>
      <c r="C368" s="52"/>
      <c r="D368" s="53"/>
      <c r="E368" s="4"/>
      <c r="F368" s="4"/>
      <c r="G368" s="4"/>
      <c r="H368" s="4"/>
      <c r="I368" s="4"/>
      <c r="J368" s="4"/>
      <c r="K368" s="54"/>
      <c r="L368" s="4"/>
      <c r="M368" s="4"/>
      <c r="N368" s="4"/>
      <c r="O368" s="4"/>
      <c r="P368" s="4"/>
      <c r="Q368" s="4"/>
      <c r="R368" s="4"/>
    </row>
    <row r="369">
      <c r="A369" s="52"/>
      <c r="B369" s="52"/>
      <c r="C369" s="52"/>
      <c r="D369" s="53"/>
      <c r="E369" s="4"/>
      <c r="F369" s="4"/>
      <c r="G369" s="4"/>
      <c r="H369" s="4"/>
      <c r="I369" s="4"/>
      <c r="J369" s="4"/>
      <c r="K369" s="54"/>
      <c r="L369" s="4"/>
      <c r="M369" s="4"/>
      <c r="N369" s="4"/>
      <c r="O369" s="4"/>
      <c r="P369" s="4"/>
      <c r="Q369" s="4"/>
      <c r="R369" s="4"/>
    </row>
    <row r="370">
      <c r="A370" s="52"/>
      <c r="B370" s="52"/>
      <c r="C370" s="52"/>
      <c r="D370" s="53"/>
      <c r="E370" s="4"/>
      <c r="F370" s="4"/>
      <c r="G370" s="4"/>
      <c r="H370" s="4"/>
      <c r="I370" s="4"/>
      <c r="J370" s="4"/>
      <c r="K370" s="54"/>
      <c r="L370" s="4"/>
      <c r="M370" s="4"/>
      <c r="N370" s="4"/>
      <c r="O370" s="4"/>
      <c r="P370" s="4"/>
      <c r="Q370" s="4"/>
      <c r="R370" s="4"/>
    </row>
    <row r="371">
      <c r="A371" s="52"/>
      <c r="B371" s="52"/>
      <c r="C371" s="52"/>
      <c r="D371" s="53"/>
      <c r="E371" s="4"/>
      <c r="F371" s="4"/>
      <c r="G371" s="4"/>
      <c r="H371" s="4"/>
      <c r="I371" s="4"/>
      <c r="J371" s="4"/>
      <c r="K371" s="54"/>
      <c r="L371" s="4"/>
      <c r="M371" s="4"/>
      <c r="N371" s="4"/>
      <c r="O371" s="4"/>
      <c r="P371" s="4"/>
      <c r="Q371" s="4"/>
      <c r="R371" s="4"/>
    </row>
    <row r="372">
      <c r="A372" s="52"/>
      <c r="B372" s="52"/>
      <c r="C372" s="52"/>
      <c r="D372" s="53"/>
      <c r="E372" s="4"/>
      <c r="F372" s="4"/>
      <c r="G372" s="4"/>
      <c r="H372" s="4"/>
      <c r="I372" s="4"/>
      <c r="J372" s="4"/>
      <c r="K372" s="54"/>
      <c r="L372" s="4"/>
      <c r="M372" s="4"/>
      <c r="N372" s="4"/>
      <c r="O372" s="4"/>
      <c r="P372" s="4"/>
      <c r="Q372" s="4"/>
      <c r="R372" s="4"/>
    </row>
    <row r="373">
      <c r="A373" s="52"/>
      <c r="B373" s="52"/>
      <c r="C373" s="52"/>
      <c r="D373" s="53"/>
      <c r="E373" s="4"/>
      <c r="F373" s="4"/>
      <c r="G373" s="4"/>
      <c r="H373" s="4"/>
      <c r="I373" s="4"/>
      <c r="J373" s="4"/>
      <c r="K373" s="54"/>
      <c r="L373" s="4"/>
      <c r="M373" s="4"/>
      <c r="N373" s="4"/>
      <c r="O373" s="4"/>
      <c r="P373" s="4"/>
      <c r="Q373" s="4"/>
      <c r="R373" s="4"/>
    </row>
    <row r="374">
      <c r="A374" s="52"/>
      <c r="B374" s="52"/>
      <c r="C374" s="52"/>
      <c r="D374" s="53"/>
      <c r="E374" s="4"/>
      <c r="F374" s="4"/>
      <c r="G374" s="4"/>
      <c r="H374" s="4"/>
      <c r="I374" s="4"/>
      <c r="J374" s="4"/>
      <c r="K374" s="54"/>
      <c r="L374" s="4"/>
      <c r="M374" s="4"/>
      <c r="N374" s="4"/>
      <c r="O374" s="4"/>
      <c r="P374" s="4"/>
      <c r="Q374" s="4"/>
      <c r="R374" s="4"/>
    </row>
    <row r="375">
      <c r="A375" s="52"/>
      <c r="B375" s="52"/>
      <c r="C375" s="52"/>
      <c r="D375" s="53"/>
      <c r="E375" s="4"/>
      <c r="F375" s="4"/>
      <c r="G375" s="4"/>
      <c r="H375" s="4"/>
      <c r="I375" s="4"/>
      <c r="J375" s="4"/>
      <c r="K375" s="54"/>
      <c r="L375" s="4"/>
      <c r="M375" s="4"/>
      <c r="N375" s="4"/>
      <c r="O375" s="4"/>
      <c r="P375" s="4"/>
      <c r="Q375" s="4"/>
      <c r="R375" s="4"/>
    </row>
    <row r="376">
      <c r="A376" s="52"/>
      <c r="B376" s="52"/>
      <c r="C376" s="52"/>
      <c r="D376" s="53"/>
      <c r="E376" s="4"/>
      <c r="F376" s="4"/>
      <c r="G376" s="4"/>
      <c r="H376" s="4"/>
      <c r="I376" s="4"/>
      <c r="J376" s="4"/>
      <c r="K376" s="54"/>
      <c r="L376" s="4"/>
      <c r="M376" s="4"/>
      <c r="N376" s="4"/>
      <c r="O376" s="4"/>
      <c r="P376" s="4"/>
      <c r="Q376" s="4"/>
      <c r="R376" s="4"/>
    </row>
    <row r="377">
      <c r="A377" s="52"/>
      <c r="B377" s="52"/>
      <c r="C377" s="52"/>
      <c r="D377" s="53"/>
      <c r="E377" s="4"/>
      <c r="F377" s="4"/>
      <c r="G377" s="4"/>
      <c r="H377" s="4"/>
      <c r="I377" s="4"/>
      <c r="J377" s="4"/>
      <c r="K377" s="54"/>
      <c r="L377" s="4"/>
      <c r="M377" s="4"/>
      <c r="N377" s="4"/>
      <c r="O377" s="4"/>
      <c r="P377" s="4"/>
      <c r="Q377" s="4"/>
      <c r="R377" s="4"/>
    </row>
    <row r="378">
      <c r="A378" s="52"/>
      <c r="B378" s="52"/>
      <c r="C378" s="52"/>
      <c r="D378" s="53"/>
      <c r="E378" s="4"/>
      <c r="F378" s="4"/>
      <c r="G378" s="4"/>
      <c r="H378" s="4"/>
      <c r="I378" s="4"/>
      <c r="J378" s="4"/>
      <c r="K378" s="54"/>
      <c r="L378" s="4"/>
      <c r="M378" s="4"/>
      <c r="N378" s="4"/>
      <c r="O378" s="4"/>
      <c r="P378" s="4"/>
      <c r="Q378" s="4"/>
      <c r="R378" s="4"/>
    </row>
    <row r="379">
      <c r="A379" s="52"/>
      <c r="B379" s="52"/>
      <c r="C379" s="52"/>
      <c r="D379" s="53"/>
      <c r="E379" s="4"/>
      <c r="F379" s="4"/>
      <c r="G379" s="4"/>
      <c r="H379" s="4"/>
      <c r="I379" s="4"/>
      <c r="J379" s="4"/>
      <c r="K379" s="54"/>
      <c r="L379" s="4"/>
      <c r="M379" s="4"/>
      <c r="N379" s="4"/>
      <c r="O379" s="4"/>
      <c r="P379" s="4"/>
      <c r="Q379" s="4"/>
      <c r="R379" s="4"/>
    </row>
    <row r="380">
      <c r="A380" s="52"/>
      <c r="B380" s="52"/>
      <c r="C380" s="52"/>
      <c r="D380" s="53"/>
      <c r="E380" s="4"/>
      <c r="F380" s="4"/>
      <c r="G380" s="4"/>
      <c r="H380" s="4"/>
      <c r="I380" s="4"/>
      <c r="J380" s="4"/>
      <c r="K380" s="54"/>
      <c r="L380" s="4"/>
      <c r="M380" s="4"/>
      <c r="N380" s="4"/>
      <c r="O380" s="4"/>
      <c r="P380" s="4"/>
      <c r="Q380" s="4"/>
      <c r="R380" s="4"/>
    </row>
    <row r="381">
      <c r="A381" s="52"/>
      <c r="B381" s="52"/>
      <c r="C381" s="52"/>
      <c r="D381" s="53"/>
      <c r="E381" s="4"/>
      <c r="F381" s="4"/>
      <c r="G381" s="4"/>
      <c r="H381" s="4"/>
      <c r="I381" s="4"/>
      <c r="J381" s="4"/>
      <c r="K381" s="54"/>
      <c r="L381" s="4"/>
      <c r="M381" s="4"/>
      <c r="N381" s="4"/>
      <c r="O381" s="4"/>
      <c r="P381" s="4"/>
      <c r="Q381" s="4"/>
      <c r="R381" s="4"/>
    </row>
    <row r="382">
      <c r="A382" s="52"/>
      <c r="B382" s="52"/>
      <c r="C382" s="52"/>
      <c r="D382" s="53"/>
      <c r="E382" s="4"/>
      <c r="F382" s="4"/>
      <c r="G382" s="4"/>
      <c r="H382" s="4"/>
      <c r="I382" s="4"/>
      <c r="J382" s="4"/>
      <c r="K382" s="54"/>
      <c r="L382" s="4"/>
      <c r="M382" s="4"/>
      <c r="N382" s="4"/>
      <c r="O382" s="4"/>
      <c r="P382" s="4"/>
      <c r="Q382" s="4"/>
      <c r="R382" s="4"/>
    </row>
    <row r="383">
      <c r="A383" s="52"/>
      <c r="B383" s="52"/>
      <c r="C383" s="52"/>
      <c r="D383" s="53"/>
      <c r="E383" s="4"/>
      <c r="F383" s="4"/>
      <c r="G383" s="4"/>
      <c r="H383" s="4"/>
      <c r="I383" s="4"/>
      <c r="J383" s="4"/>
      <c r="K383" s="54"/>
      <c r="L383" s="4"/>
      <c r="M383" s="4"/>
      <c r="N383" s="4"/>
      <c r="O383" s="4"/>
      <c r="P383" s="4"/>
      <c r="Q383" s="4"/>
      <c r="R383" s="4"/>
    </row>
    <row r="384">
      <c r="A384" s="52"/>
      <c r="B384" s="52"/>
      <c r="C384" s="52"/>
      <c r="D384" s="53"/>
      <c r="E384" s="4"/>
      <c r="F384" s="4"/>
      <c r="G384" s="4"/>
      <c r="H384" s="4"/>
      <c r="I384" s="4"/>
      <c r="J384" s="4"/>
      <c r="K384" s="54"/>
      <c r="L384" s="4"/>
      <c r="M384" s="4"/>
      <c r="N384" s="4"/>
      <c r="O384" s="4"/>
      <c r="P384" s="4"/>
      <c r="Q384" s="4"/>
      <c r="R384" s="4"/>
    </row>
    <row r="385">
      <c r="A385" s="52"/>
      <c r="B385" s="52"/>
      <c r="C385" s="52"/>
      <c r="D385" s="53"/>
      <c r="E385" s="4"/>
      <c r="F385" s="4"/>
      <c r="G385" s="4"/>
      <c r="H385" s="4"/>
      <c r="I385" s="4"/>
      <c r="J385" s="4"/>
      <c r="K385" s="54"/>
      <c r="L385" s="4"/>
      <c r="M385" s="4"/>
      <c r="N385" s="4"/>
      <c r="O385" s="4"/>
      <c r="P385" s="4"/>
      <c r="Q385" s="4"/>
      <c r="R385" s="4"/>
    </row>
    <row r="386">
      <c r="A386" s="52"/>
      <c r="B386" s="52"/>
      <c r="C386" s="52"/>
      <c r="D386" s="53"/>
      <c r="E386" s="4"/>
      <c r="F386" s="4"/>
      <c r="G386" s="4"/>
      <c r="H386" s="4"/>
      <c r="I386" s="4"/>
      <c r="J386" s="4"/>
      <c r="K386" s="54"/>
      <c r="L386" s="4"/>
      <c r="M386" s="4"/>
      <c r="N386" s="4"/>
      <c r="O386" s="4"/>
      <c r="P386" s="4"/>
      <c r="Q386" s="4"/>
      <c r="R386" s="4"/>
    </row>
    <row r="387">
      <c r="A387" s="52"/>
      <c r="B387" s="52"/>
      <c r="C387" s="52"/>
      <c r="D387" s="53"/>
      <c r="E387" s="4"/>
      <c r="F387" s="4"/>
      <c r="G387" s="4"/>
      <c r="H387" s="4"/>
      <c r="I387" s="4"/>
      <c r="J387" s="4"/>
      <c r="K387" s="54"/>
      <c r="L387" s="4"/>
      <c r="M387" s="4"/>
      <c r="N387" s="4"/>
      <c r="O387" s="4"/>
      <c r="P387" s="4"/>
      <c r="Q387" s="4"/>
      <c r="R387" s="4"/>
    </row>
    <row r="388">
      <c r="A388" s="52"/>
      <c r="B388" s="52"/>
      <c r="C388" s="52"/>
      <c r="D388" s="53"/>
      <c r="E388" s="4"/>
      <c r="F388" s="4"/>
      <c r="G388" s="4"/>
      <c r="H388" s="4"/>
      <c r="I388" s="4"/>
      <c r="J388" s="4"/>
      <c r="K388" s="54"/>
      <c r="L388" s="4"/>
      <c r="M388" s="4"/>
      <c r="N388" s="4"/>
      <c r="O388" s="4"/>
      <c r="P388" s="4"/>
      <c r="Q388" s="4"/>
      <c r="R388" s="4"/>
    </row>
    <row r="389">
      <c r="A389" s="52"/>
      <c r="B389" s="52"/>
      <c r="C389" s="52"/>
      <c r="D389" s="53"/>
      <c r="E389" s="4"/>
      <c r="F389" s="4"/>
      <c r="G389" s="4"/>
      <c r="H389" s="4"/>
      <c r="I389" s="4"/>
      <c r="J389" s="4"/>
      <c r="K389" s="54"/>
      <c r="L389" s="4"/>
      <c r="M389" s="4"/>
      <c r="N389" s="4"/>
      <c r="O389" s="4"/>
      <c r="P389" s="4"/>
      <c r="Q389" s="4"/>
      <c r="R389" s="4"/>
    </row>
    <row r="390">
      <c r="A390" s="52"/>
      <c r="B390" s="52"/>
      <c r="C390" s="52"/>
      <c r="D390" s="53"/>
      <c r="E390" s="4"/>
      <c r="F390" s="4"/>
      <c r="G390" s="4"/>
      <c r="H390" s="4"/>
      <c r="I390" s="4"/>
      <c r="J390" s="4"/>
      <c r="K390" s="54"/>
      <c r="L390" s="4"/>
      <c r="M390" s="4"/>
      <c r="N390" s="4"/>
      <c r="O390" s="4"/>
      <c r="P390" s="4"/>
      <c r="Q390" s="4"/>
      <c r="R390" s="4"/>
    </row>
    <row r="391">
      <c r="A391" s="52"/>
      <c r="B391" s="52"/>
      <c r="C391" s="52"/>
      <c r="D391" s="53"/>
      <c r="E391" s="4"/>
      <c r="F391" s="4"/>
      <c r="G391" s="4"/>
      <c r="H391" s="4"/>
      <c r="I391" s="4"/>
      <c r="J391" s="4"/>
      <c r="K391" s="54"/>
      <c r="L391" s="4"/>
      <c r="M391" s="4"/>
      <c r="N391" s="4"/>
      <c r="O391" s="4"/>
      <c r="P391" s="4"/>
      <c r="Q391" s="4"/>
      <c r="R391" s="4"/>
    </row>
    <row r="392">
      <c r="A392" s="52"/>
      <c r="B392" s="52"/>
      <c r="C392" s="52"/>
      <c r="D392" s="53"/>
      <c r="E392" s="4"/>
      <c r="F392" s="4"/>
      <c r="G392" s="4"/>
      <c r="H392" s="4"/>
      <c r="I392" s="4"/>
      <c r="J392" s="4"/>
      <c r="K392" s="54"/>
      <c r="L392" s="4"/>
      <c r="M392" s="4"/>
      <c r="N392" s="4"/>
      <c r="O392" s="4"/>
      <c r="P392" s="4"/>
      <c r="Q392" s="4"/>
      <c r="R392" s="4"/>
    </row>
    <row r="393">
      <c r="A393" s="52"/>
      <c r="B393" s="52"/>
      <c r="C393" s="52"/>
      <c r="D393" s="53"/>
      <c r="E393" s="4"/>
      <c r="F393" s="4"/>
      <c r="G393" s="4"/>
      <c r="H393" s="4"/>
      <c r="I393" s="4"/>
      <c r="J393" s="4"/>
      <c r="K393" s="54"/>
      <c r="L393" s="4"/>
      <c r="M393" s="4"/>
      <c r="N393" s="4"/>
      <c r="O393" s="4"/>
      <c r="P393" s="4"/>
      <c r="Q393" s="4"/>
      <c r="R393" s="4"/>
    </row>
    <row r="394">
      <c r="A394" s="52"/>
      <c r="B394" s="52"/>
      <c r="C394" s="52"/>
      <c r="D394" s="53"/>
      <c r="E394" s="4"/>
      <c r="F394" s="4"/>
      <c r="G394" s="4"/>
      <c r="H394" s="4"/>
      <c r="I394" s="4"/>
      <c r="J394" s="4"/>
      <c r="K394" s="54"/>
      <c r="L394" s="4"/>
      <c r="M394" s="4"/>
      <c r="N394" s="4"/>
      <c r="O394" s="4"/>
      <c r="P394" s="4"/>
      <c r="Q394" s="4"/>
      <c r="R394" s="4"/>
    </row>
    <row r="395">
      <c r="A395" s="52"/>
      <c r="B395" s="52"/>
      <c r="C395" s="52"/>
      <c r="D395" s="53"/>
      <c r="E395" s="4"/>
      <c r="F395" s="4"/>
      <c r="G395" s="4"/>
      <c r="H395" s="4"/>
      <c r="I395" s="4"/>
      <c r="J395" s="4"/>
      <c r="K395" s="54"/>
      <c r="L395" s="4"/>
      <c r="M395" s="4"/>
      <c r="N395" s="4"/>
      <c r="O395" s="4"/>
      <c r="P395" s="4"/>
      <c r="Q395" s="4"/>
      <c r="R395" s="4"/>
    </row>
    <row r="396">
      <c r="A396" s="52"/>
      <c r="B396" s="52"/>
      <c r="C396" s="52"/>
      <c r="D396" s="53"/>
      <c r="E396" s="4"/>
      <c r="F396" s="4"/>
      <c r="G396" s="4"/>
      <c r="H396" s="4"/>
      <c r="I396" s="4"/>
      <c r="J396" s="4"/>
      <c r="K396" s="54"/>
      <c r="L396" s="4"/>
      <c r="M396" s="4"/>
      <c r="N396" s="4"/>
      <c r="O396" s="4"/>
      <c r="P396" s="4"/>
      <c r="Q396" s="4"/>
      <c r="R396" s="4"/>
    </row>
    <row r="397">
      <c r="A397" s="52"/>
      <c r="B397" s="52"/>
      <c r="C397" s="52"/>
      <c r="D397" s="53"/>
      <c r="E397" s="4"/>
      <c r="F397" s="4"/>
      <c r="G397" s="4"/>
      <c r="H397" s="4"/>
      <c r="I397" s="4"/>
      <c r="J397" s="4"/>
      <c r="K397" s="54"/>
      <c r="L397" s="4"/>
      <c r="M397" s="4"/>
      <c r="N397" s="4"/>
      <c r="O397" s="4"/>
      <c r="P397" s="4"/>
      <c r="Q397" s="4"/>
      <c r="R397" s="4"/>
    </row>
    <row r="398">
      <c r="A398" s="52"/>
      <c r="B398" s="52"/>
      <c r="C398" s="52"/>
      <c r="D398" s="53"/>
      <c r="E398" s="4"/>
      <c r="F398" s="4"/>
      <c r="G398" s="4"/>
      <c r="H398" s="4"/>
      <c r="I398" s="4"/>
      <c r="J398" s="4"/>
      <c r="K398" s="54"/>
      <c r="L398" s="4"/>
      <c r="M398" s="4"/>
      <c r="N398" s="4"/>
      <c r="O398" s="4"/>
      <c r="P398" s="4"/>
      <c r="Q398" s="4"/>
      <c r="R398" s="4"/>
    </row>
    <row r="399">
      <c r="A399" s="52"/>
      <c r="B399" s="52"/>
      <c r="C399" s="52"/>
      <c r="D399" s="53"/>
      <c r="E399" s="4"/>
      <c r="F399" s="4"/>
      <c r="G399" s="4"/>
      <c r="H399" s="4"/>
      <c r="I399" s="4"/>
      <c r="J399" s="4"/>
      <c r="K399" s="54"/>
      <c r="L399" s="4"/>
      <c r="M399" s="4"/>
      <c r="N399" s="4"/>
      <c r="O399" s="4"/>
      <c r="P399" s="4"/>
      <c r="Q399" s="4"/>
      <c r="R399" s="4"/>
    </row>
    <row r="400">
      <c r="A400" s="52"/>
      <c r="B400" s="52"/>
      <c r="C400" s="52"/>
      <c r="D400" s="53"/>
      <c r="E400" s="4"/>
      <c r="F400" s="4"/>
      <c r="G400" s="4"/>
      <c r="H400" s="4"/>
      <c r="I400" s="4"/>
      <c r="J400" s="4"/>
      <c r="K400" s="54"/>
      <c r="L400" s="4"/>
      <c r="M400" s="4"/>
      <c r="N400" s="4"/>
      <c r="O400" s="4"/>
      <c r="P400" s="4"/>
      <c r="Q400" s="4"/>
      <c r="R400" s="4"/>
    </row>
    <row r="401">
      <c r="A401" s="52"/>
      <c r="B401" s="52"/>
      <c r="C401" s="52"/>
      <c r="D401" s="53"/>
      <c r="E401" s="4"/>
      <c r="F401" s="4"/>
      <c r="G401" s="4"/>
      <c r="H401" s="4"/>
      <c r="I401" s="4"/>
      <c r="J401" s="4"/>
      <c r="K401" s="54"/>
      <c r="L401" s="4"/>
      <c r="M401" s="4"/>
      <c r="N401" s="4"/>
      <c r="O401" s="4"/>
      <c r="P401" s="4"/>
      <c r="Q401" s="4"/>
      <c r="R401" s="4"/>
    </row>
    <row r="402">
      <c r="A402" s="52"/>
      <c r="B402" s="52"/>
      <c r="C402" s="52"/>
      <c r="D402" s="53"/>
      <c r="E402" s="4"/>
      <c r="F402" s="4"/>
      <c r="G402" s="4"/>
      <c r="H402" s="4"/>
      <c r="I402" s="4"/>
      <c r="J402" s="4"/>
      <c r="K402" s="54"/>
      <c r="L402" s="4"/>
      <c r="M402" s="4"/>
      <c r="N402" s="4"/>
      <c r="O402" s="4"/>
      <c r="P402" s="4"/>
      <c r="Q402" s="4"/>
      <c r="R402" s="4"/>
    </row>
    <row r="403">
      <c r="A403" s="52"/>
      <c r="B403" s="52"/>
      <c r="C403" s="52"/>
      <c r="D403" s="53"/>
      <c r="E403" s="4"/>
      <c r="F403" s="4"/>
      <c r="G403" s="4"/>
      <c r="H403" s="4"/>
      <c r="I403" s="4"/>
      <c r="J403" s="4"/>
      <c r="K403" s="54"/>
      <c r="L403" s="4"/>
      <c r="M403" s="4"/>
      <c r="N403" s="4"/>
      <c r="O403" s="4"/>
      <c r="P403" s="4"/>
      <c r="Q403" s="4"/>
      <c r="R403" s="4"/>
    </row>
    <row r="404">
      <c r="A404" s="52"/>
      <c r="B404" s="52"/>
      <c r="C404" s="52"/>
      <c r="D404" s="53"/>
      <c r="E404" s="4"/>
      <c r="F404" s="4"/>
      <c r="G404" s="4"/>
      <c r="H404" s="4"/>
      <c r="I404" s="4"/>
      <c r="J404" s="4"/>
      <c r="K404" s="54"/>
      <c r="L404" s="4"/>
      <c r="M404" s="4"/>
      <c r="N404" s="4"/>
      <c r="O404" s="4"/>
      <c r="P404" s="4"/>
      <c r="Q404" s="4"/>
      <c r="R404" s="4"/>
    </row>
    <row r="405">
      <c r="A405" s="52"/>
      <c r="B405" s="52"/>
      <c r="C405" s="52"/>
      <c r="D405" s="53"/>
      <c r="E405" s="4"/>
      <c r="F405" s="4"/>
      <c r="G405" s="4"/>
      <c r="H405" s="4"/>
      <c r="I405" s="4"/>
      <c r="J405" s="4"/>
      <c r="K405" s="54"/>
      <c r="L405" s="4"/>
      <c r="M405" s="4"/>
      <c r="N405" s="4"/>
      <c r="O405" s="4"/>
      <c r="P405" s="4"/>
      <c r="Q405" s="4"/>
      <c r="R405" s="4"/>
    </row>
    <row r="406">
      <c r="A406" s="52"/>
      <c r="B406" s="52"/>
      <c r="C406" s="52"/>
      <c r="D406" s="53"/>
      <c r="E406" s="4"/>
      <c r="F406" s="4"/>
      <c r="G406" s="4"/>
      <c r="H406" s="4"/>
      <c r="I406" s="4"/>
      <c r="J406" s="4"/>
      <c r="K406" s="54"/>
      <c r="L406" s="4"/>
      <c r="M406" s="4"/>
      <c r="N406" s="4"/>
      <c r="O406" s="4"/>
      <c r="P406" s="4"/>
      <c r="Q406" s="4"/>
      <c r="R406" s="4"/>
    </row>
    <row r="407">
      <c r="A407" s="52"/>
      <c r="B407" s="52"/>
      <c r="C407" s="52"/>
      <c r="D407" s="53"/>
      <c r="E407" s="4"/>
      <c r="F407" s="4"/>
      <c r="G407" s="4"/>
      <c r="H407" s="4"/>
      <c r="I407" s="4"/>
      <c r="J407" s="4"/>
      <c r="K407" s="54"/>
      <c r="L407" s="4"/>
      <c r="M407" s="4"/>
      <c r="N407" s="4"/>
      <c r="O407" s="4"/>
      <c r="P407" s="4"/>
      <c r="Q407" s="4"/>
      <c r="R407" s="4"/>
    </row>
    <row r="408">
      <c r="A408" s="52"/>
      <c r="B408" s="52"/>
      <c r="C408" s="52"/>
      <c r="D408" s="53"/>
      <c r="E408" s="4"/>
      <c r="F408" s="4"/>
      <c r="G408" s="4"/>
      <c r="H408" s="4"/>
      <c r="I408" s="4"/>
      <c r="J408" s="4"/>
      <c r="K408" s="54"/>
      <c r="L408" s="4"/>
      <c r="M408" s="4"/>
      <c r="N408" s="4"/>
      <c r="O408" s="4"/>
      <c r="P408" s="4"/>
      <c r="Q408" s="4"/>
      <c r="R408" s="4"/>
    </row>
    <row r="409">
      <c r="A409" s="52"/>
      <c r="B409" s="52"/>
      <c r="C409" s="52"/>
      <c r="D409" s="53"/>
      <c r="E409" s="4"/>
      <c r="F409" s="4"/>
      <c r="G409" s="4"/>
      <c r="H409" s="4"/>
      <c r="I409" s="4"/>
      <c r="J409" s="4"/>
      <c r="K409" s="54"/>
      <c r="L409" s="4"/>
      <c r="M409" s="4"/>
      <c r="N409" s="4"/>
      <c r="O409" s="4"/>
      <c r="P409" s="4"/>
      <c r="Q409" s="4"/>
      <c r="R409" s="4"/>
    </row>
    <row r="410">
      <c r="A410" s="52"/>
      <c r="B410" s="52"/>
      <c r="C410" s="52"/>
      <c r="D410" s="53"/>
      <c r="E410" s="4"/>
      <c r="F410" s="4"/>
      <c r="G410" s="4"/>
      <c r="H410" s="4"/>
      <c r="I410" s="4"/>
      <c r="J410" s="4"/>
      <c r="K410" s="54"/>
      <c r="L410" s="4"/>
      <c r="M410" s="4"/>
      <c r="N410" s="4"/>
      <c r="O410" s="4"/>
      <c r="P410" s="4"/>
      <c r="Q410" s="4"/>
      <c r="R410" s="4"/>
    </row>
    <row r="411">
      <c r="A411" s="52"/>
      <c r="B411" s="52"/>
      <c r="C411" s="52"/>
      <c r="D411" s="53"/>
      <c r="E411" s="4"/>
      <c r="F411" s="4"/>
      <c r="G411" s="4"/>
      <c r="H411" s="4"/>
      <c r="I411" s="4"/>
      <c r="J411" s="4"/>
      <c r="K411" s="54"/>
      <c r="L411" s="4"/>
      <c r="M411" s="4"/>
      <c r="N411" s="4"/>
      <c r="O411" s="4"/>
      <c r="P411" s="4"/>
      <c r="Q411" s="4"/>
      <c r="R411" s="4"/>
    </row>
    <row r="412">
      <c r="A412" s="52"/>
      <c r="B412" s="52"/>
      <c r="C412" s="52"/>
      <c r="D412" s="53"/>
      <c r="E412" s="4"/>
      <c r="F412" s="4"/>
      <c r="G412" s="4"/>
      <c r="H412" s="4"/>
      <c r="I412" s="4"/>
      <c r="J412" s="4"/>
      <c r="K412" s="54"/>
      <c r="L412" s="4"/>
      <c r="M412" s="4"/>
      <c r="N412" s="4"/>
      <c r="O412" s="4"/>
      <c r="P412" s="4"/>
      <c r="Q412" s="4"/>
      <c r="R412" s="4"/>
    </row>
    <row r="413">
      <c r="A413" s="52"/>
      <c r="B413" s="52"/>
      <c r="C413" s="52"/>
      <c r="D413" s="53"/>
      <c r="E413" s="4"/>
      <c r="F413" s="4"/>
      <c r="G413" s="4"/>
      <c r="H413" s="4"/>
      <c r="I413" s="4"/>
      <c r="J413" s="4"/>
      <c r="K413" s="54"/>
      <c r="L413" s="4"/>
      <c r="M413" s="4"/>
      <c r="N413" s="4"/>
      <c r="O413" s="4"/>
      <c r="P413" s="4"/>
      <c r="Q413" s="4"/>
      <c r="R413" s="4"/>
    </row>
    <row r="414">
      <c r="A414" s="52"/>
      <c r="B414" s="52"/>
      <c r="C414" s="52"/>
      <c r="D414" s="53"/>
      <c r="E414" s="4"/>
      <c r="F414" s="4"/>
      <c r="G414" s="4"/>
      <c r="H414" s="4"/>
      <c r="I414" s="4"/>
      <c r="J414" s="4"/>
      <c r="K414" s="54"/>
      <c r="L414" s="4"/>
      <c r="M414" s="4"/>
      <c r="N414" s="4"/>
      <c r="O414" s="4"/>
      <c r="P414" s="4"/>
      <c r="Q414" s="4"/>
      <c r="R414" s="4"/>
    </row>
    <row r="415">
      <c r="A415" s="52"/>
      <c r="B415" s="52"/>
      <c r="C415" s="52"/>
      <c r="D415" s="53"/>
      <c r="E415" s="4"/>
      <c r="F415" s="4"/>
      <c r="G415" s="4"/>
      <c r="H415" s="4"/>
      <c r="I415" s="4"/>
      <c r="J415" s="4"/>
      <c r="K415" s="54"/>
      <c r="L415" s="4"/>
      <c r="M415" s="4"/>
      <c r="N415" s="4"/>
      <c r="O415" s="4"/>
      <c r="P415" s="4"/>
      <c r="Q415" s="4"/>
      <c r="R415" s="4"/>
    </row>
    <row r="416">
      <c r="A416" s="52"/>
      <c r="B416" s="52"/>
      <c r="C416" s="52"/>
      <c r="D416" s="53"/>
      <c r="E416" s="4"/>
      <c r="F416" s="4"/>
      <c r="G416" s="4"/>
      <c r="H416" s="4"/>
      <c r="I416" s="4"/>
      <c r="J416" s="4"/>
      <c r="K416" s="54"/>
      <c r="L416" s="4"/>
      <c r="M416" s="4"/>
      <c r="N416" s="4"/>
      <c r="O416" s="4"/>
      <c r="P416" s="4"/>
      <c r="Q416" s="4"/>
      <c r="R416" s="4"/>
    </row>
    <row r="417">
      <c r="A417" s="52"/>
      <c r="B417" s="52"/>
      <c r="C417" s="52"/>
      <c r="D417" s="53"/>
      <c r="E417" s="4"/>
      <c r="F417" s="4"/>
      <c r="G417" s="4"/>
      <c r="H417" s="4"/>
      <c r="I417" s="4"/>
      <c r="J417" s="4"/>
      <c r="K417" s="54"/>
      <c r="L417" s="4"/>
      <c r="M417" s="4"/>
      <c r="N417" s="4"/>
      <c r="O417" s="4"/>
      <c r="P417" s="4"/>
      <c r="Q417" s="4"/>
      <c r="R417" s="4"/>
    </row>
    <row r="418">
      <c r="A418" s="52"/>
      <c r="B418" s="52"/>
      <c r="C418" s="52"/>
      <c r="D418" s="53"/>
      <c r="E418" s="4"/>
      <c r="F418" s="4"/>
      <c r="G418" s="4"/>
      <c r="H418" s="4"/>
      <c r="I418" s="4"/>
      <c r="J418" s="4"/>
      <c r="K418" s="54"/>
      <c r="L418" s="4"/>
      <c r="M418" s="4"/>
      <c r="N418" s="4"/>
      <c r="O418" s="4"/>
      <c r="P418" s="4"/>
      <c r="Q418" s="4"/>
      <c r="R418" s="4"/>
    </row>
    <row r="419">
      <c r="A419" s="52"/>
      <c r="B419" s="52"/>
      <c r="C419" s="52"/>
      <c r="D419" s="53"/>
      <c r="E419" s="4"/>
      <c r="F419" s="4"/>
      <c r="G419" s="4"/>
      <c r="H419" s="4"/>
      <c r="I419" s="4"/>
      <c r="J419" s="4"/>
      <c r="K419" s="54"/>
      <c r="L419" s="4"/>
      <c r="M419" s="4"/>
      <c r="N419" s="4"/>
      <c r="O419" s="4"/>
      <c r="P419" s="4"/>
      <c r="Q419" s="4"/>
      <c r="R419" s="4"/>
    </row>
    <row r="420">
      <c r="A420" s="52"/>
      <c r="B420" s="52"/>
      <c r="C420" s="52"/>
      <c r="D420" s="53"/>
      <c r="E420" s="4"/>
      <c r="F420" s="4"/>
      <c r="G420" s="4"/>
      <c r="H420" s="4"/>
      <c r="I420" s="4"/>
      <c r="J420" s="4"/>
      <c r="K420" s="54"/>
      <c r="L420" s="4"/>
      <c r="M420" s="4"/>
      <c r="N420" s="4"/>
      <c r="O420" s="4"/>
      <c r="P420" s="4"/>
      <c r="Q420" s="4"/>
      <c r="R420" s="4"/>
    </row>
    <row r="421">
      <c r="A421" s="52"/>
      <c r="B421" s="52"/>
      <c r="C421" s="52"/>
      <c r="D421" s="53"/>
      <c r="E421" s="4"/>
      <c r="F421" s="4"/>
      <c r="G421" s="4"/>
      <c r="H421" s="4"/>
      <c r="I421" s="4"/>
      <c r="J421" s="4"/>
      <c r="K421" s="54"/>
      <c r="L421" s="4"/>
      <c r="M421" s="4"/>
      <c r="N421" s="4"/>
      <c r="O421" s="4"/>
      <c r="P421" s="4"/>
      <c r="Q421" s="4"/>
      <c r="R421" s="4"/>
    </row>
    <row r="422">
      <c r="A422" s="52"/>
      <c r="B422" s="52"/>
      <c r="C422" s="52"/>
      <c r="D422" s="53"/>
      <c r="E422" s="4"/>
      <c r="F422" s="4"/>
      <c r="G422" s="4"/>
      <c r="H422" s="4"/>
      <c r="I422" s="4"/>
      <c r="J422" s="4"/>
      <c r="K422" s="54"/>
      <c r="L422" s="4"/>
      <c r="M422" s="4"/>
      <c r="N422" s="4"/>
      <c r="O422" s="4"/>
      <c r="P422" s="4"/>
      <c r="Q422" s="4"/>
      <c r="R422" s="4"/>
    </row>
    <row r="423">
      <c r="A423" s="52"/>
      <c r="B423" s="52"/>
      <c r="C423" s="52"/>
      <c r="D423" s="53"/>
      <c r="E423" s="4"/>
      <c r="F423" s="4"/>
      <c r="G423" s="4"/>
      <c r="H423" s="4"/>
      <c r="I423" s="4"/>
      <c r="J423" s="4"/>
      <c r="K423" s="54"/>
      <c r="L423" s="4"/>
      <c r="M423" s="4"/>
      <c r="N423" s="4"/>
      <c r="O423" s="4"/>
      <c r="P423" s="4"/>
      <c r="Q423" s="4"/>
      <c r="R423" s="4"/>
    </row>
    <row r="424">
      <c r="A424" s="52"/>
      <c r="B424" s="52"/>
      <c r="C424" s="52"/>
      <c r="D424" s="53"/>
      <c r="E424" s="4"/>
      <c r="F424" s="4"/>
      <c r="G424" s="4"/>
      <c r="H424" s="4"/>
      <c r="I424" s="4"/>
      <c r="J424" s="4"/>
      <c r="K424" s="54"/>
      <c r="L424" s="4"/>
      <c r="M424" s="4"/>
      <c r="N424" s="4"/>
      <c r="O424" s="4"/>
      <c r="P424" s="4"/>
      <c r="Q424" s="4"/>
      <c r="R424" s="4"/>
    </row>
    <row r="425">
      <c r="A425" s="52"/>
      <c r="B425" s="52"/>
      <c r="C425" s="52"/>
      <c r="D425" s="53"/>
      <c r="E425" s="4"/>
      <c r="F425" s="4"/>
      <c r="G425" s="4"/>
      <c r="H425" s="4"/>
      <c r="I425" s="4"/>
      <c r="J425" s="4"/>
      <c r="K425" s="54"/>
      <c r="L425" s="4"/>
      <c r="M425" s="4"/>
      <c r="N425" s="4"/>
      <c r="O425" s="4"/>
      <c r="P425" s="4"/>
      <c r="Q425" s="4"/>
      <c r="R425" s="4"/>
    </row>
    <row r="426">
      <c r="A426" s="52"/>
      <c r="B426" s="52"/>
      <c r="C426" s="52"/>
      <c r="D426" s="53"/>
      <c r="E426" s="4"/>
      <c r="F426" s="4"/>
      <c r="G426" s="4"/>
      <c r="H426" s="4"/>
      <c r="I426" s="4"/>
      <c r="J426" s="4"/>
      <c r="K426" s="54"/>
      <c r="L426" s="4"/>
      <c r="M426" s="4"/>
      <c r="N426" s="4"/>
      <c r="O426" s="4"/>
      <c r="P426" s="4"/>
      <c r="Q426" s="4"/>
      <c r="R426" s="4"/>
    </row>
    <row r="427">
      <c r="A427" s="52"/>
      <c r="B427" s="52"/>
      <c r="C427" s="52"/>
      <c r="D427" s="53"/>
      <c r="E427" s="4"/>
      <c r="F427" s="4"/>
      <c r="G427" s="4"/>
      <c r="H427" s="4"/>
      <c r="I427" s="4"/>
      <c r="J427" s="4"/>
      <c r="K427" s="54"/>
      <c r="L427" s="4"/>
      <c r="M427" s="4"/>
      <c r="N427" s="4"/>
      <c r="O427" s="4"/>
      <c r="P427" s="4"/>
      <c r="Q427" s="4"/>
      <c r="R427" s="4"/>
    </row>
    <row r="428">
      <c r="A428" s="52"/>
      <c r="B428" s="52"/>
      <c r="C428" s="52"/>
      <c r="D428" s="53"/>
      <c r="E428" s="4"/>
      <c r="F428" s="4"/>
      <c r="G428" s="4"/>
      <c r="H428" s="4"/>
      <c r="I428" s="4"/>
      <c r="J428" s="4"/>
      <c r="K428" s="54"/>
      <c r="L428" s="4"/>
      <c r="M428" s="4"/>
      <c r="N428" s="4"/>
      <c r="O428" s="4"/>
      <c r="P428" s="4"/>
      <c r="Q428" s="4"/>
      <c r="R428" s="4"/>
    </row>
    <row r="429">
      <c r="A429" s="52"/>
      <c r="B429" s="52"/>
      <c r="C429" s="52"/>
      <c r="D429" s="53"/>
      <c r="E429" s="4"/>
      <c r="F429" s="4"/>
      <c r="G429" s="4"/>
      <c r="H429" s="4"/>
      <c r="I429" s="4"/>
      <c r="J429" s="4"/>
      <c r="K429" s="54"/>
      <c r="L429" s="4"/>
      <c r="M429" s="4"/>
      <c r="N429" s="4"/>
      <c r="O429" s="4"/>
      <c r="P429" s="4"/>
      <c r="Q429" s="4"/>
      <c r="R429" s="4"/>
    </row>
    <row r="430">
      <c r="A430" s="52"/>
      <c r="B430" s="52"/>
      <c r="C430" s="52"/>
      <c r="D430" s="53"/>
      <c r="E430" s="4"/>
      <c r="F430" s="4"/>
      <c r="G430" s="4"/>
      <c r="H430" s="4"/>
      <c r="I430" s="4"/>
      <c r="J430" s="4"/>
      <c r="K430" s="54"/>
      <c r="L430" s="4"/>
      <c r="M430" s="4"/>
      <c r="N430" s="4"/>
      <c r="O430" s="4"/>
      <c r="P430" s="4"/>
      <c r="Q430" s="4"/>
      <c r="R430" s="4"/>
    </row>
    <row r="431">
      <c r="A431" s="52"/>
      <c r="B431" s="52"/>
      <c r="C431" s="52"/>
      <c r="D431" s="53"/>
      <c r="E431" s="4"/>
      <c r="F431" s="4"/>
      <c r="G431" s="4"/>
      <c r="H431" s="4"/>
      <c r="I431" s="4"/>
      <c r="J431" s="4"/>
      <c r="K431" s="54"/>
      <c r="L431" s="4"/>
      <c r="M431" s="4"/>
      <c r="N431" s="4"/>
      <c r="O431" s="4"/>
      <c r="P431" s="4"/>
      <c r="Q431" s="4"/>
      <c r="R431" s="4"/>
    </row>
    <row r="432">
      <c r="A432" s="52"/>
      <c r="B432" s="52"/>
      <c r="C432" s="52"/>
      <c r="D432" s="53"/>
      <c r="E432" s="4"/>
      <c r="F432" s="4"/>
      <c r="G432" s="4"/>
      <c r="H432" s="4"/>
      <c r="I432" s="4"/>
      <c r="J432" s="4"/>
      <c r="K432" s="54"/>
      <c r="L432" s="4"/>
      <c r="M432" s="4"/>
      <c r="N432" s="4"/>
      <c r="O432" s="4"/>
      <c r="P432" s="4"/>
      <c r="Q432" s="4"/>
      <c r="R432" s="4"/>
    </row>
    <row r="433">
      <c r="A433" s="52"/>
      <c r="B433" s="52"/>
      <c r="C433" s="52"/>
      <c r="D433" s="53"/>
      <c r="E433" s="4"/>
      <c r="F433" s="4"/>
      <c r="G433" s="4"/>
      <c r="H433" s="4"/>
      <c r="I433" s="4"/>
      <c r="J433" s="4"/>
      <c r="K433" s="54"/>
      <c r="L433" s="4"/>
      <c r="M433" s="4"/>
      <c r="N433" s="4"/>
      <c r="O433" s="4"/>
      <c r="P433" s="4"/>
      <c r="Q433" s="4"/>
      <c r="R433" s="4"/>
    </row>
    <row r="434">
      <c r="A434" s="52"/>
      <c r="B434" s="52"/>
      <c r="C434" s="52"/>
      <c r="D434" s="53"/>
      <c r="E434" s="4"/>
      <c r="F434" s="4"/>
      <c r="G434" s="4"/>
      <c r="H434" s="4"/>
      <c r="I434" s="4"/>
      <c r="J434" s="4"/>
      <c r="K434" s="54"/>
      <c r="L434" s="4"/>
      <c r="M434" s="4"/>
      <c r="N434" s="4"/>
      <c r="O434" s="4"/>
      <c r="P434" s="4"/>
      <c r="Q434" s="4"/>
      <c r="R434" s="4"/>
    </row>
    <row r="435">
      <c r="A435" s="52"/>
      <c r="B435" s="52"/>
      <c r="C435" s="52"/>
      <c r="D435" s="53"/>
      <c r="E435" s="4"/>
      <c r="F435" s="4"/>
      <c r="G435" s="4"/>
      <c r="H435" s="4"/>
      <c r="I435" s="4"/>
      <c r="J435" s="4"/>
      <c r="K435" s="54"/>
      <c r="L435" s="4"/>
      <c r="M435" s="4"/>
      <c r="N435" s="4"/>
      <c r="O435" s="4"/>
      <c r="P435" s="4"/>
      <c r="Q435" s="4"/>
      <c r="R435" s="4"/>
    </row>
    <row r="436">
      <c r="A436" s="52"/>
      <c r="B436" s="52"/>
      <c r="C436" s="52"/>
      <c r="D436" s="53"/>
      <c r="E436" s="4"/>
      <c r="F436" s="4"/>
      <c r="G436" s="4"/>
      <c r="H436" s="4"/>
      <c r="I436" s="4"/>
      <c r="J436" s="4"/>
      <c r="K436" s="54"/>
      <c r="L436" s="4"/>
      <c r="M436" s="4"/>
      <c r="N436" s="4"/>
      <c r="O436" s="4"/>
      <c r="P436" s="4"/>
      <c r="Q436" s="4"/>
      <c r="R436" s="4"/>
    </row>
    <row r="437">
      <c r="A437" s="52"/>
      <c r="B437" s="52"/>
      <c r="C437" s="52"/>
      <c r="D437" s="53"/>
      <c r="E437" s="4"/>
      <c r="F437" s="4"/>
      <c r="G437" s="4"/>
      <c r="H437" s="4"/>
      <c r="I437" s="4"/>
      <c r="J437" s="4"/>
      <c r="K437" s="54"/>
      <c r="L437" s="4"/>
      <c r="M437" s="4"/>
      <c r="N437" s="4"/>
      <c r="O437" s="4"/>
      <c r="P437" s="4"/>
      <c r="Q437" s="4"/>
      <c r="R437" s="4"/>
    </row>
    <row r="438">
      <c r="A438" s="52"/>
      <c r="B438" s="52"/>
      <c r="C438" s="52"/>
      <c r="D438" s="53"/>
      <c r="E438" s="4"/>
      <c r="F438" s="4"/>
      <c r="G438" s="4"/>
      <c r="H438" s="4"/>
      <c r="I438" s="4"/>
      <c r="J438" s="4"/>
      <c r="K438" s="54"/>
      <c r="L438" s="4"/>
      <c r="M438" s="4"/>
      <c r="N438" s="4"/>
      <c r="O438" s="4"/>
      <c r="P438" s="4"/>
      <c r="Q438" s="4"/>
      <c r="R438" s="4"/>
    </row>
    <row r="439">
      <c r="A439" s="52"/>
      <c r="B439" s="52"/>
      <c r="C439" s="52"/>
      <c r="D439" s="53"/>
      <c r="E439" s="4"/>
      <c r="F439" s="4"/>
      <c r="G439" s="4"/>
      <c r="H439" s="4"/>
      <c r="I439" s="4"/>
      <c r="J439" s="4"/>
      <c r="K439" s="54"/>
      <c r="L439" s="4"/>
      <c r="M439" s="4"/>
      <c r="N439" s="4"/>
      <c r="O439" s="4"/>
      <c r="P439" s="4"/>
      <c r="Q439" s="4"/>
      <c r="R439" s="4"/>
    </row>
    <row r="440">
      <c r="A440" s="52"/>
      <c r="B440" s="52"/>
      <c r="C440" s="52"/>
      <c r="D440" s="53"/>
      <c r="E440" s="4"/>
      <c r="F440" s="4"/>
      <c r="G440" s="4"/>
      <c r="H440" s="4"/>
      <c r="I440" s="4"/>
      <c r="J440" s="4"/>
      <c r="K440" s="54"/>
      <c r="L440" s="4"/>
      <c r="M440" s="4"/>
      <c r="N440" s="4"/>
      <c r="O440" s="4"/>
      <c r="P440" s="4"/>
      <c r="Q440" s="4"/>
      <c r="R440" s="4"/>
    </row>
    <row r="441">
      <c r="A441" s="52"/>
      <c r="B441" s="52"/>
      <c r="C441" s="52"/>
      <c r="D441" s="53"/>
      <c r="E441" s="4"/>
      <c r="F441" s="4"/>
      <c r="G441" s="4"/>
      <c r="H441" s="4"/>
      <c r="I441" s="4"/>
      <c r="J441" s="4"/>
      <c r="K441" s="54"/>
      <c r="L441" s="4"/>
      <c r="M441" s="4"/>
      <c r="N441" s="4"/>
      <c r="O441" s="4"/>
      <c r="P441" s="4"/>
      <c r="Q441" s="4"/>
      <c r="R441" s="4"/>
    </row>
    <row r="442">
      <c r="A442" s="52"/>
      <c r="B442" s="52"/>
      <c r="C442" s="52"/>
      <c r="D442" s="53"/>
      <c r="E442" s="4"/>
      <c r="F442" s="4"/>
      <c r="G442" s="4"/>
      <c r="H442" s="4"/>
      <c r="I442" s="4"/>
      <c r="J442" s="4"/>
      <c r="K442" s="54"/>
      <c r="L442" s="4"/>
      <c r="M442" s="4"/>
      <c r="N442" s="4"/>
      <c r="O442" s="4"/>
      <c r="P442" s="4"/>
      <c r="Q442" s="4"/>
      <c r="R442" s="4"/>
    </row>
    <row r="443">
      <c r="A443" s="52"/>
      <c r="B443" s="52"/>
      <c r="C443" s="52"/>
      <c r="D443" s="53"/>
      <c r="E443" s="4"/>
      <c r="F443" s="4"/>
      <c r="G443" s="4"/>
      <c r="H443" s="4"/>
      <c r="I443" s="4"/>
      <c r="J443" s="4"/>
      <c r="K443" s="54"/>
      <c r="L443" s="4"/>
      <c r="M443" s="4"/>
      <c r="N443" s="4"/>
      <c r="O443" s="4"/>
      <c r="P443" s="4"/>
      <c r="Q443" s="4"/>
      <c r="R443" s="4"/>
    </row>
    <row r="444">
      <c r="A444" s="52"/>
      <c r="B444" s="52"/>
      <c r="C444" s="52"/>
      <c r="D444" s="53"/>
      <c r="E444" s="4"/>
      <c r="F444" s="4"/>
      <c r="G444" s="4"/>
      <c r="H444" s="4"/>
      <c r="I444" s="4"/>
      <c r="J444" s="4"/>
      <c r="K444" s="54"/>
      <c r="L444" s="4"/>
      <c r="M444" s="4"/>
      <c r="N444" s="4"/>
      <c r="O444" s="4"/>
      <c r="P444" s="4"/>
      <c r="Q444" s="4"/>
      <c r="R444" s="4"/>
    </row>
    <row r="445">
      <c r="A445" s="52"/>
      <c r="B445" s="52"/>
      <c r="C445" s="52"/>
      <c r="D445" s="53"/>
      <c r="E445" s="4"/>
      <c r="F445" s="4"/>
      <c r="G445" s="4"/>
      <c r="H445" s="4"/>
      <c r="I445" s="4"/>
      <c r="J445" s="4"/>
      <c r="K445" s="54"/>
      <c r="L445" s="4"/>
      <c r="M445" s="4"/>
      <c r="N445" s="4"/>
      <c r="O445" s="4"/>
      <c r="P445" s="4"/>
      <c r="Q445" s="4"/>
      <c r="R445" s="4"/>
    </row>
    <row r="446">
      <c r="A446" s="52"/>
      <c r="B446" s="52"/>
      <c r="C446" s="52"/>
      <c r="D446" s="53"/>
      <c r="E446" s="4"/>
      <c r="F446" s="4"/>
      <c r="G446" s="4"/>
      <c r="H446" s="4"/>
      <c r="I446" s="4"/>
      <c r="J446" s="4"/>
      <c r="K446" s="54"/>
      <c r="L446" s="4"/>
      <c r="M446" s="4"/>
      <c r="N446" s="4"/>
      <c r="O446" s="4"/>
      <c r="P446" s="4"/>
      <c r="Q446" s="4"/>
      <c r="R446" s="4"/>
    </row>
    <row r="447">
      <c r="A447" s="52"/>
      <c r="B447" s="52"/>
      <c r="C447" s="52"/>
      <c r="D447" s="53"/>
      <c r="E447" s="4"/>
      <c r="F447" s="4"/>
      <c r="G447" s="4"/>
      <c r="H447" s="4"/>
      <c r="I447" s="4"/>
      <c r="J447" s="4"/>
      <c r="K447" s="54"/>
      <c r="L447" s="4"/>
      <c r="M447" s="4"/>
      <c r="N447" s="4"/>
      <c r="O447" s="4"/>
      <c r="P447" s="4"/>
      <c r="Q447" s="4"/>
      <c r="R447" s="4"/>
    </row>
    <row r="448">
      <c r="A448" s="52"/>
      <c r="B448" s="52"/>
      <c r="C448" s="52"/>
      <c r="D448" s="53"/>
      <c r="E448" s="4"/>
      <c r="F448" s="4"/>
      <c r="G448" s="4"/>
      <c r="H448" s="4"/>
      <c r="I448" s="4"/>
      <c r="J448" s="4"/>
      <c r="K448" s="54"/>
      <c r="L448" s="4"/>
      <c r="M448" s="4"/>
      <c r="N448" s="4"/>
      <c r="O448" s="4"/>
      <c r="P448" s="4"/>
      <c r="Q448" s="4"/>
      <c r="R448" s="4"/>
    </row>
    <row r="449">
      <c r="A449" s="52"/>
      <c r="B449" s="52"/>
      <c r="C449" s="52"/>
      <c r="D449" s="53"/>
      <c r="E449" s="4"/>
      <c r="F449" s="4"/>
      <c r="G449" s="4"/>
      <c r="H449" s="4"/>
      <c r="I449" s="4"/>
      <c r="J449" s="4"/>
      <c r="K449" s="54"/>
      <c r="L449" s="4"/>
      <c r="M449" s="4"/>
      <c r="N449" s="4"/>
      <c r="O449" s="4"/>
      <c r="P449" s="4"/>
      <c r="Q449" s="4"/>
      <c r="R449" s="4"/>
    </row>
    <row r="450">
      <c r="A450" s="52"/>
      <c r="B450" s="52"/>
      <c r="C450" s="52"/>
      <c r="D450" s="53"/>
      <c r="E450" s="4"/>
      <c r="F450" s="4"/>
      <c r="G450" s="4"/>
      <c r="H450" s="4"/>
      <c r="I450" s="4"/>
      <c r="J450" s="4"/>
      <c r="K450" s="54"/>
      <c r="L450" s="4"/>
      <c r="M450" s="4"/>
      <c r="N450" s="4"/>
      <c r="O450" s="4"/>
      <c r="P450" s="4"/>
      <c r="Q450" s="4"/>
      <c r="R450" s="4"/>
    </row>
    <row r="451">
      <c r="A451" s="52"/>
      <c r="B451" s="52"/>
      <c r="C451" s="52"/>
      <c r="D451" s="53"/>
      <c r="E451" s="4"/>
      <c r="F451" s="4"/>
      <c r="G451" s="4"/>
      <c r="H451" s="4"/>
      <c r="I451" s="4"/>
      <c r="J451" s="4"/>
      <c r="K451" s="54"/>
      <c r="L451" s="4"/>
      <c r="M451" s="4"/>
      <c r="N451" s="4"/>
      <c r="O451" s="4"/>
      <c r="P451" s="4"/>
      <c r="Q451" s="4"/>
      <c r="R451" s="4"/>
    </row>
    <row r="452">
      <c r="A452" s="52"/>
      <c r="B452" s="52"/>
      <c r="C452" s="52"/>
      <c r="D452" s="53"/>
      <c r="E452" s="4"/>
      <c r="F452" s="4"/>
      <c r="G452" s="4"/>
      <c r="H452" s="4"/>
      <c r="I452" s="4"/>
      <c r="J452" s="4"/>
      <c r="K452" s="54"/>
      <c r="L452" s="4"/>
      <c r="M452" s="4"/>
      <c r="N452" s="4"/>
      <c r="O452" s="4"/>
      <c r="P452" s="4"/>
      <c r="Q452" s="4"/>
      <c r="R452" s="4"/>
    </row>
    <row r="453">
      <c r="A453" s="52"/>
      <c r="B453" s="52"/>
      <c r="C453" s="52"/>
      <c r="D453" s="53"/>
      <c r="E453" s="4"/>
      <c r="F453" s="4"/>
      <c r="G453" s="4"/>
      <c r="H453" s="4"/>
      <c r="I453" s="4"/>
      <c r="J453" s="4"/>
      <c r="K453" s="54"/>
      <c r="L453" s="4"/>
      <c r="M453" s="4"/>
      <c r="N453" s="4"/>
      <c r="O453" s="4"/>
      <c r="P453" s="4"/>
      <c r="Q453" s="4"/>
      <c r="R453" s="4"/>
    </row>
    <row r="454">
      <c r="A454" s="52"/>
      <c r="B454" s="52"/>
      <c r="C454" s="52"/>
      <c r="D454" s="53"/>
      <c r="E454" s="4"/>
      <c r="F454" s="4"/>
      <c r="G454" s="4"/>
      <c r="H454" s="4"/>
      <c r="I454" s="4"/>
      <c r="J454" s="4"/>
      <c r="K454" s="54"/>
      <c r="L454" s="4"/>
      <c r="M454" s="4"/>
      <c r="N454" s="4"/>
      <c r="O454" s="4"/>
      <c r="P454" s="4"/>
      <c r="Q454" s="4"/>
      <c r="R454" s="4"/>
    </row>
    <row r="455">
      <c r="A455" s="52"/>
      <c r="B455" s="52"/>
      <c r="C455" s="52"/>
      <c r="D455" s="53"/>
      <c r="E455" s="4"/>
      <c r="F455" s="4"/>
      <c r="G455" s="4"/>
      <c r="H455" s="4"/>
      <c r="I455" s="4"/>
      <c r="J455" s="4"/>
      <c r="K455" s="54"/>
      <c r="L455" s="4"/>
      <c r="M455" s="4"/>
      <c r="N455" s="4"/>
      <c r="O455" s="4"/>
      <c r="P455" s="4"/>
      <c r="Q455" s="4"/>
      <c r="R455" s="4"/>
    </row>
    <row r="456">
      <c r="A456" s="52"/>
      <c r="B456" s="52"/>
      <c r="C456" s="52"/>
      <c r="D456" s="53"/>
      <c r="E456" s="4"/>
      <c r="F456" s="4"/>
      <c r="G456" s="4"/>
      <c r="H456" s="4"/>
      <c r="I456" s="4"/>
      <c r="J456" s="4"/>
      <c r="K456" s="54"/>
      <c r="L456" s="4"/>
      <c r="M456" s="4"/>
      <c r="N456" s="4"/>
      <c r="O456" s="4"/>
      <c r="P456" s="4"/>
      <c r="Q456" s="4"/>
      <c r="R456" s="4"/>
    </row>
    <row r="457">
      <c r="A457" s="52"/>
      <c r="B457" s="52"/>
      <c r="C457" s="52"/>
      <c r="D457" s="53"/>
      <c r="E457" s="4"/>
      <c r="F457" s="4"/>
      <c r="G457" s="4"/>
      <c r="H457" s="4"/>
      <c r="I457" s="4"/>
      <c r="J457" s="4"/>
      <c r="K457" s="54"/>
      <c r="L457" s="4"/>
      <c r="M457" s="4"/>
      <c r="N457" s="4"/>
      <c r="O457" s="4"/>
      <c r="P457" s="4"/>
      <c r="Q457" s="4"/>
      <c r="R457" s="4"/>
    </row>
    <row r="458">
      <c r="A458" s="52"/>
      <c r="B458" s="52"/>
      <c r="C458" s="52"/>
      <c r="D458" s="53"/>
      <c r="E458" s="4"/>
      <c r="F458" s="4"/>
      <c r="G458" s="4"/>
      <c r="H458" s="4"/>
      <c r="I458" s="4"/>
      <c r="J458" s="4"/>
      <c r="K458" s="54"/>
      <c r="L458" s="4"/>
      <c r="M458" s="4"/>
      <c r="N458" s="4"/>
      <c r="O458" s="4"/>
      <c r="P458" s="4"/>
      <c r="Q458" s="4"/>
      <c r="R458" s="4"/>
    </row>
    <row r="459">
      <c r="A459" s="52"/>
      <c r="B459" s="52"/>
      <c r="C459" s="52"/>
      <c r="D459" s="53"/>
      <c r="E459" s="4"/>
      <c r="F459" s="4"/>
      <c r="G459" s="4"/>
      <c r="H459" s="4"/>
      <c r="I459" s="4"/>
      <c r="J459" s="4"/>
      <c r="K459" s="54"/>
      <c r="L459" s="4"/>
      <c r="M459" s="4"/>
      <c r="N459" s="4"/>
      <c r="O459" s="4"/>
      <c r="P459" s="4"/>
      <c r="Q459" s="4"/>
      <c r="R459" s="4"/>
    </row>
    <row r="460">
      <c r="A460" s="52"/>
      <c r="B460" s="52"/>
      <c r="C460" s="52"/>
      <c r="D460" s="53"/>
      <c r="E460" s="4"/>
      <c r="F460" s="4"/>
      <c r="G460" s="4"/>
      <c r="H460" s="4"/>
      <c r="I460" s="4"/>
      <c r="J460" s="4"/>
      <c r="K460" s="54"/>
      <c r="L460" s="4"/>
      <c r="M460" s="4"/>
      <c r="N460" s="4"/>
      <c r="O460" s="4"/>
      <c r="P460" s="4"/>
      <c r="Q460" s="4"/>
      <c r="R460" s="4"/>
    </row>
    <row r="461">
      <c r="A461" s="52"/>
      <c r="B461" s="52"/>
      <c r="C461" s="52"/>
      <c r="D461" s="53"/>
      <c r="E461" s="4"/>
      <c r="F461" s="4"/>
      <c r="G461" s="4"/>
      <c r="H461" s="4"/>
      <c r="I461" s="4"/>
      <c r="J461" s="4"/>
      <c r="K461" s="54"/>
      <c r="L461" s="4"/>
      <c r="M461" s="4"/>
      <c r="N461" s="4"/>
      <c r="O461" s="4"/>
      <c r="P461" s="4"/>
      <c r="Q461" s="4"/>
      <c r="R461" s="4"/>
    </row>
    <row r="462">
      <c r="A462" s="52"/>
      <c r="B462" s="52"/>
      <c r="C462" s="52"/>
      <c r="D462" s="53"/>
      <c r="E462" s="4"/>
      <c r="F462" s="4"/>
      <c r="G462" s="4"/>
      <c r="H462" s="4"/>
      <c r="I462" s="4"/>
      <c r="J462" s="4"/>
      <c r="K462" s="54"/>
      <c r="L462" s="4"/>
      <c r="M462" s="4"/>
      <c r="N462" s="4"/>
      <c r="O462" s="4"/>
      <c r="P462" s="4"/>
      <c r="Q462" s="4"/>
      <c r="R462" s="4"/>
    </row>
    <row r="463">
      <c r="A463" s="52"/>
      <c r="B463" s="52"/>
      <c r="C463" s="52"/>
      <c r="D463" s="53"/>
      <c r="E463" s="4"/>
      <c r="F463" s="4"/>
      <c r="G463" s="4"/>
      <c r="H463" s="4"/>
      <c r="I463" s="4"/>
      <c r="J463" s="4"/>
      <c r="K463" s="54"/>
      <c r="L463" s="4"/>
      <c r="M463" s="4"/>
      <c r="N463" s="4"/>
      <c r="O463" s="4"/>
      <c r="P463" s="4"/>
      <c r="Q463" s="4"/>
      <c r="R463" s="4"/>
    </row>
    <row r="464">
      <c r="A464" s="52"/>
      <c r="B464" s="52"/>
      <c r="C464" s="52"/>
      <c r="D464" s="53"/>
      <c r="E464" s="4"/>
      <c r="F464" s="4"/>
      <c r="G464" s="4"/>
      <c r="H464" s="4"/>
      <c r="I464" s="4"/>
      <c r="J464" s="4"/>
      <c r="K464" s="54"/>
      <c r="L464" s="4"/>
      <c r="M464" s="4"/>
      <c r="N464" s="4"/>
      <c r="O464" s="4"/>
      <c r="P464" s="4"/>
      <c r="Q464" s="4"/>
      <c r="R464" s="4"/>
    </row>
    <row r="465">
      <c r="A465" s="52"/>
      <c r="B465" s="52"/>
      <c r="C465" s="52"/>
      <c r="D465" s="53"/>
      <c r="E465" s="4"/>
      <c r="F465" s="4"/>
      <c r="G465" s="4"/>
      <c r="H465" s="4"/>
      <c r="I465" s="4"/>
      <c r="J465" s="4"/>
      <c r="K465" s="54"/>
      <c r="L465" s="4"/>
      <c r="M465" s="4"/>
      <c r="N465" s="4"/>
      <c r="O465" s="4"/>
      <c r="P465" s="4"/>
      <c r="Q465" s="4"/>
      <c r="R465" s="4"/>
    </row>
    <row r="466">
      <c r="A466" s="52"/>
      <c r="B466" s="52"/>
      <c r="C466" s="52"/>
      <c r="D466" s="53"/>
      <c r="E466" s="4"/>
      <c r="F466" s="4"/>
      <c r="G466" s="4"/>
      <c r="H466" s="4"/>
      <c r="I466" s="4"/>
      <c r="J466" s="4"/>
      <c r="K466" s="54"/>
      <c r="L466" s="4"/>
      <c r="M466" s="4"/>
      <c r="N466" s="4"/>
      <c r="O466" s="4"/>
      <c r="P466" s="4"/>
      <c r="Q466" s="4"/>
      <c r="R466" s="4"/>
    </row>
    <row r="467">
      <c r="A467" s="52"/>
      <c r="B467" s="52"/>
      <c r="C467" s="52"/>
      <c r="D467" s="53"/>
      <c r="E467" s="4"/>
      <c r="F467" s="4"/>
      <c r="G467" s="4"/>
      <c r="H467" s="4"/>
      <c r="I467" s="4"/>
      <c r="J467" s="4"/>
      <c r="K467" s="54"/>
      <c r="L467" s="4"/>
      <c r="M467" s="4"/>
      <c r="N467" s="4"/>
      <c r="O467" s="4"/>
      <c r="P467" s="4"/>
      <c r="Q467" s="4"/>
      <c r="R467" s="4"/>
    </row>
    <row r="468">
      <c r="A468" s="52"/>
      <c r="B468" s="52"/>
      <c r="C468" s="52"/>
      <c r="D468" s="53"/>
      <c r="E468" s="4"/>
      <c r="F468" s="4"/>
      <c r="G468" s="4"/>
      <c r="H468" s="4"/>
      <c r="I468" s="4"/>
      <c r="J468" s="4"/>
      <c r="K468" s="54"/>
      <c r="L468" s="4"/>
      <c r="M468" s="4"/>
      <c r="N468" s="4"/>
      <c r="O468" s="4"/>
      <c r="P468" s="4"/>
      <c r="Q468" s="4"/>
      <c r="R468" s="4"/>
    </row>
    <row r="469">
      <c r="A469" s="52"/>
      <c r="B469" s="52"/>
      <c r="C469" s="52"/>
      <c r="D469" s="53"/>
      <c r="E469" s="4"/>
      <c r="F469" s="4"/>
      <c r="G469" s="4"/>
      <c r="H469" s="4"/>
      <c r="I469" s="4"/>
      <c r="J469" s="4"/>
      <c r="K469" s="54"/>
      <c r="L469" s="4"/>
      <c r="M469" s="4"/>
      <c r="N469" s="4"/>
      <c r="O469" s="4"/>
      <c r="P469" s="4"/>
      <c r="Q469" s="4"/>
      <c r="R469" s="4"/>
    </row>
    <row r="470">
      <c r="A470" s="52"/>
      <c r="B470" s="52"/>
      <c r="C470" s="52"/>
      <c r="D470" s="53"/>
      <c r="E470" s="4"/>
      <c r="F470" s="4"/>
      <c r="G470" s="4"/>
      <c r="H470" s="4"/>
      <c r="I470" s="4"/>
      <c r="J470" s="4"/>
      <c r="K470" s="54"/>
      <c r="L470" s="4"/>
      <c r="M470" s="4"/>
      <c r="N470" s="4"/>
      <c r="O470" s="4"/>
      <c r="P470" s="4"/>
      <c r="Q470" s="4"/>
      <c r="R470" s="4"/>
    </row>
    <row r="471">
      <c r="A471" s="52"/>
      <c r="B471" s="52"/>
      <c r="C471" s="52"/>
      <c r="D471" s="53"/>
      <c r="E471" s="4"/>
      <c r="F471" s="4"/>
      <c r="G471" s="4"/>
      <c r="H471" s="4"/>
      <c r="I471" s="4"/>
      <c r="J471" s="4"/>
      <c r="K471" s="54"/>
      <c r="L471" s="4"/>
      <c r="M471" s="4"/>
      <c r="N471" s="4"/>
      <c r="O471" s="4"/>
      <c r="P471" s="4"/>
      <c r="Q471" s="4"/>
      <c r="R471" s="4"/>
    </row>
    <row r="472">
      <c r="A472" s="52"/>
      <c r="B472" s="52"/>
      <c r="C472" s="52"/>
      <c r="D472" s="53"/>
      <c r="E472" s="4"/>
      <c r="F472" s="4"/>
      <c r="G472" s="4"/>
      <c r="H472" s="4"/>
      <c r="I472" s="4"/>
      <c r="J472" s="4"/>
      <c r="K472" s="54"/>
      <c r="L472" s="4"/>
      <c r="M472" s="4"/>
      <c r="N472" s="4"/>
      <c r="O472" s="4"/>
      <c r="P472" s="4"/>
      <c r="Q472" s="4"/>
      <c r="R472" s="4"/>
    </row>
    <row r="473">
      <c r="A473" s="52"/>
      <c r="B473" s="52"/>
      <c r="C473" s="52"/>
      <c r="D473" s="53"/>
      <c r="E473" s="4"/>
      <c r="F473" s="4"/>
      <c r="G473" s="4"/>
      <c r="H473" s="4"/>
      <c r="I473" s="4"/>
      <c r="J473" s="4"/>
      <c r="K473" s="54"/>
      <c r="L473" s="4"/>
      <c r="M473" s="4"/>
      <c r="N473" s="4"/>
      <c r="O473" s="4"/>
      <c r="P473" s="4"/>
      <c r="Q473" s="4"/>
      <c r="R473" s="4"/>
    </row>
    <row r="474">
      <c r="A474" s="52"/>
      <c r="B474" s="52"/>
      <c r="C474" s="52"/>
      <c r="D474" s="53"/>
      <c r="E474" s="4"/>
      <c r="F474" s="4"/>
      <c r="G474" s="4"/>
      <c r="H474" s="4"/>
      <c r="I474" s="4"/>
      <c r="J474" s="4"/>
      <c r="K474" s="54"/>
      <c r="L474" s="4"/>
      <c r="M474" s="4"/>
      <c r="N474" s="4"/>
      <c r="O474" s="4"/>
      <c r="P474" s="4"/>
      <c r="Q474" s="4"/>
      <c r="R474" s="4"/>
    </row>
    <row r="475">
      <c r="A475" s="52"/>
      <c r="B475" s="52"/>
      <c r="C475" s="52"/>
      <c r="D475" s="53"/>
      <c r="E475" s="4"/>
      <c r="F475" s="4"/>
      <c r="G475" s="4"/>
      <c r="H475" s="4"/>
      <c r="I475" s="4"/>
      <c r="J475" s="4"/>
      <c r="K475" s="54"/>
      <c r="L475" s="4"/>
      <c r="M475" s="4"/>
      <c r="N475" s="4"/>
      <c r="O475" s="4"/>
      <c r="P475" s="4"/>
      <c r="Q475" s="4"/>
      <c r="R475" s="4"/>
    </row>
    <row r="476">
      <c r="A476" s="52"/>
      <c r="B476" s="52"/>
      <c r="C476" s="52"/>
      <c r="D476" s="53"/>
      <c r="E476" s="4"/>
      <c r="F476" s="4"/>
      <c r="G476" s="4"/>
      <c r="H476" s="4"/>
      <c r="I476" s="4"/>
      <c r="J476" s="4"/>
      <c r="K476" s="54"/>
      <c r="L476" s="4"/>
      <c r="M476" s="4"/>
      <c r="N476" s="4"/>
      <c r="O476" s="4"/>
      <c r="P476" s="4"/>
      <c r="Q476" s="4"/>
      <c r="R476" s="4"/>
    </row>
    <row r="477">
      <c r="A477" s="52"/>
      <c r="B477" s="52"/>
      <c r="C477" s="52"/>
      <c r="D477" s="53"/>
      <c r="E477" s="4"/>
      <c r="F477" s="4"/>
      <c r="G477" s="4"/>
      <c r="H477" s="4"/>
      <c r="I477" s="4"/>
      <c r="J477" s="4"/>
      <c r="K477" s="54"/>
      <c r="L477" s="4"/>
      <c r="M477" s="4"/>
      <c r="N477" s="4"/>
      <c r="O477" s="4"/>
      <c r="P477" s="4"/>
      <c r="Q477" s="4"/>
      <c r="R477" s="4"/>
    </row>
    <row r="478">
      <c r="A478" s="52"/>
      <c r="B478" s="52"/>
      <c r="C478" s="52"/>
      <c r="D478" s="53"/>
      <c r="E478" s="4"/>
      <c r="F478" s="4"/>
      <c r="G478" s="4"/>
      <c r="H478" s="4"/>
      <c r="I478" s="4"/>
      <c r="J478" s="4"/>
      <c r="K478" s="54"/>
      <c r="L478" s="4"/>
      <c r="M478" s="4"/>
      <c r="N478" s="4"/>
      <c r="O478" s="4"/>
      <c r="P478" s="4"/>
      <c r="Q478" s="4"/>
      <c r="R478" s="4"/>
    </row>
    <row r="479">
      <c r="A479" s="52"/>
      <c r="B479" s="52"/>
      <c r="C479" s="52"/>
      <c r="D479" s="53"/>
      <c r="E479" s="4"/>
      <c r="F479" s="4"/>
      <c r="G479" s="4"/>
      <c r="H479" s="4"/>
      <c r="I479" s="4"/>
      <c r="J479" s="4"/>
      <c r="K479" s="54"/>
      <c r="L479" s="4"/>
      <c r="M479" s="4"/>
      <c r="N479" s="4"/>
      <c r="O479" s="4"/>
      <c r="P479" s="4"/>
      <c r="Q479" s="4"/>
      <c r="R479" s="4"/>
    </row>
    <row r="480">
      <c r="A480" s="52"/>
      <c r="B480" s="52"/>
      <c r="C480" s="52"/>
      <c r="D480" s="53"/>
      <c r="E480" s="4"/>
      <c r="F480" s="4"/>
      <c r="G480" s="4"/>
      <c r="H480" s="4"/>
      <c r="I480" s="4"/>
      <c r="J480" s="4"/>
      <c r="K480" s="54"/>
      <c r="L480" s="4"/>
      <c r="M480" s="4"/>
      <c r="N480" s="4"/>
      <c r="O480" s="4"/>
      <c r="P480" s="4"/>
      <c r="Q480" s="4"/>
      <c r="R480" s="4"/>
    </row>
    <row r="481">
      <c r="A481" s="52"/>
      <c r="B481" s="52"/>
      <c r="C481" s="52"/>
      <c r="D481" s="53"/>
      <c r="E481" s="4"/>
      <c r="F481" s="4"/>
      <c r="G481" s="4"/>
      <c r="H481" s="4"/>
      <c r="I481" s="4"/>
      <c r="J481" s="4"/>
      <c r="K481" s="54"/>
      <c r="L481" s="4"/>
      <c r="M481" s="4"/>
      <c r="N481" s="4"/>
      <c r="O481" s="4"/>
      <c r="P481" s="4"/>
      <c r="Q481" s="4"/>
      <c r="R481" s="4"/>
    </row>
    <row r="482">
      <c r="A482" s="52"/>
      <c r="B482" s="52"/>
      <c r="C482" s="52"/>
      <c r="D482" s="53"/>
      <c r="E482" s="4"/>
      <c r="F482" s="4"/>
      <c r="G482" s="4"/>
      <c r="H482" s="4"/>
      <c r="I482" s="4"/>
      <c r="J482" s="4"/>
      <c r="K482" s="54"/>
      <c r="L482" s="4"/>
      <c r="M482" s="4"/>
      <c r="N482" s="4"/>
      <c r="O482" s="4"/>
      <c r="P482" s="4"/>
      <c r="Q482" s="4"/>
      <c r="R482" s="4"/>
    </row>
    <row r="483">
      <c r="A483" s="52"/>
      <c r="B483" s="52"/>
      <c r="C483" s="52"/>
      <c r="D483" s="53"/>
      <c r="E483" s="4"/>
      <c r="F483" s="4"/>
      <c r="G483" s="4"/>
      <c r="H483" s="4"/>
      <c r="I483" s="4"/>
      <c r="J483" s="4"/>
      <c r="K483" s="54"/>
      <c r="L483" s="4"/>
      <c r="M483" s="4"/>
      <c r="N483" s="4"/>
      <c r="O483" s="4"/>
      <c r="P483" s="4"/>
      <c r="Q483" s="4"/>
      <c r="R483" s="4"/>
    </row>
    <row r="484">
      <c r="A484" s="52"/>
      <c r="B484" s="52"/>
      <c r="C484" s="52"/>
      <c r="D484" s="53"/>
      <c r="E484" s="4"/>
      <c r="F484" s="4"/>
      <c r="G484" s="4"/>
      <c r="H484" s="4"/>
      <c r="I484" s="4"/>
      <c r="J484" s="4"/>
      <c r="K484" s="54"/>
      <c r="L484" s="4"/>
      <c r="M484" s="4"/>
      <c r="N484" s="4"/>
      <c r="O484" s="4"/>
      <c r="P484" s="4"/>
      <c r="Q484" s="4"/>
      <c r="R484" s="4"/>
    </row>
    <row r="485">
      <c r="A485" s="52"/>
      <c r="B485" s="52"/>
      <c r="C485" s="52"/>
      <c r="D485" s="53"/>
      <c r="E485" s="4"/>
      <c r="F485" s="4"/>
      <c r="G485" s="4"/>
      <c r="H485" s="4"/>
      <c r="I485" s="4"/>
      <c r="J485" s="4"/>
      <c r="K485" s="54"/>
      <c r="L485" s="4"/>
      <c r="M485" s="4"/>
      <c r="N485" s="4"/>
      <c r="O485" s="4"/>
      <c r="P485" s="4"/>
      <c r="Q485" s="4"/>
      <c r="R485" s="4"/>
    </row>
    <row r="486">
      <c r="A486" s="52"/>
      <c r="B486" s="52"/>
      <c r="C486" s="52"/>
      <c r="D486" s="53"/>
      <c r="E486" s="4"/>
      <c r="F486" s="4"/>
      <c r="G486" s="4"/>
      <c r="H486" s="4"/>
      <c r="I486" s="4"/>
      <c r="J486" s="4"/>
      <c r="K486" s="54"/>
      <c r="L486" s="4"/>
      <c r="M486" s="4"/>
      <c r="N486" s="4"/>
      <c r="O486" s="4"/>
      <c r="P486" s="4"/>
      <c r="Q486" s="4"/>
      <c r="R486" s="4"/>
    </row>
    <row r="487">
      <c r="A487" s="52"/>
      <c r="B487" s="52"/>
      <c r="C487" s="52"/>
      <c r="D487" s="53"/>
      <c r="E487" s="4"/>
      <c r="F487" s="4"/>
      <c r="G487" s="4"/>
      <c r="H487" s="4"/>
      <c r="I487" s="4"/>
      <c r="J487" s="4"/>
      <c r="K487" s="54"/>
      <c r="L487" s="4"/>
      <c r="M487" s="4"/>
      <c r="N487" s="4"/>
      <c r="O487" s="4"/>
      <c r="P487" s="4"/>
      <c r="Q487" s="4"/>
      <c r="R487" s="4"/>
    </row>
    <row r="488">
      <c r="A488" s="52"/>
      <c r="B488" s="52"/>
      <c r="C488" s="52"/>
      <c r="D488" s="53"/>
      <c r="E488" s="4"/>
      <c r="F488" s="4"/>
      <c r="G488" s="4"/>
      <c r="H488" s="4"/>
      <c r="I488" s="4"/>
      <c r="J488" s="4"/>
      <c r="K488" s="54"/>
      <c r="L488" s="4"/>
      <c r="M488" s="4"/>
      <c r="N488" s="4"/>
      <c r="O488" s="4"/>
      <c r="P488" s="4"/>
      <c r="Q488" s="4"/>
      <c r="R488" s="4"/>
    </row>
    <row r="489">
      <c r="A489" s="52"/>
      <c r="B489" s="52"/>
      <c r="C489" s="52"/>
      <c r="D489" s="53"/>
      <c r="E489" s="4"/>
      <c r="F489" s="4"/>
      <c r="G489" s="4"/>
      <c r="H489" s="4"/>
      <c r="I489" s="4"/>
      <c r="J489" s="4"/>
      <c r="K489" s="54"/>
      <c r="L489" s="4"/>
      <c r="M489" s="4"/>
      <c r="N489" s="4"/>
      <c r="O489" s="4"/>
      <c r="P489" s="4"/>
      <c r="Q489" s="4"/>
      <c r="R489" s="4"/>
    </row>
    <row r="490">
      <c r="A490" s="52"/>
      <c r="B490" s="52"/>
      <c r="C490" s="52"/>
      <c r="D490" s="53"/>
      <c r="E490" s="4"/>
      <c r="F490" s="4"/>
      <c r="G490" s="4"/>
      <c r="H490" s="4"/>
      <c r="I490" s="4"/>
      <c r="J490" s="4"/>
      <c r="K490" s="54"/>
      <c r="L490" s="4"/>
      <c r="M490" s="4"/>
      <c r="N490" s="4"/>
      <c r="O490" s="4"/>
      <c r="P490" s="4"/>
      <c r="Q490" s="4"/>
      <c r="R490" s="4"/>
    </row>
    <row r="491">
      <c r="A491" s="52"/>
      <c r="B491" s="52"/>
      <c r="C491" s="52"/>
      <c r="D491" s="53"/>
      <c r="E491" s="4"/>
      <c r="F491" s="4"/>
      <c r="G491" s="4"/>
      <c r="H491" s="4"/>
      <c r="I491" s="4"/>
      <c r="J491" s="4"/>
      <c r="K491" s="54"/>
      <c r="L491" s="4"/>
      <c r="M491" s="4"/>
      <c r="N491" s="4"/>
      <c r="O491" s="4"/>
      <c r="P491" s="4"/>
      <c r="Q491" s="4"/>
      <c r="R491" s="4"/>
    </row>
    <row r="492">
      <c r="A492" s="52"/>
      <c r="B492" s="52"/>
      <c r="C492" s="52"/>
      <c r="D492" s="53"/>
      <c r="E492" s="4"/>
      <c r="F492" s="4"/>
      <c r="G492" s="4"/>
      <c r="H492" s="4"/>
      <c r="I492" s="4"/>
      <c r="J492" s="4"/>
      <c r="K492" s="54"/>
      <c r="L492" s="4"/>
      <c r="M492" s="4"/>
      <c r="N492" s="4"/>
      <c r="O492" s="4"/>
      <c r="P492" s="4"/>
      <c r="Q492" s="4"/>
      <c r="R492" s="4"/>
    </row>
    <row r="493">
      <c r="A493" s="52"/>
      <c r="B493" s="52"/>
      <c r="C493" s="52"/>
      <c r="D493" s="53"/>
      <c r="E493" s="4"/>
      <c r="F493" s="4"/>
      <c r="G493" s="4"/>
      <c r="H493" s="4"/>
      <c r="I493" s="4"/>
      <c r="J493" s="4"/>
      <c r="K493" s="54"/>
      <c r="L493" s="4"/>
      <c r="M493" s="4"/>
      <c r="N493" s="4"/>
      <c r="O493" s="4"/>
      <c r="P493" s="4"/>
      <c r="Q493" s="4"/>
      <c r="R493" s="4"/>
    </row>
    <row r="494">
      <c r="A494" s="52"/>
      <c r="B494" s="52"/>
      <c r="C494" s="52"/>
      <c r="D494" s="53"/>
      <c r="E494" s="4"/>
      <c r="F494" s="4"/>
      <c r="G494" s="4"/>
      <c r="H494" s="4"/>
      <c r="I494" s="4"/>
      <c r="J494" s="4"/>
      <c r="K494" s="54"/>
      <c r="L494" s="4"/>
      <c r="M494" s="4"/>
      <c r="N494" s="4"/>
      <c r="O494" s="4"/>
      <c r="P494" s="4"/>
      <c r="Q494" s="4"/>
      <c r="R494" s="4"/>
    </row>
    <row r="495">
      <c r="A495" s="52"/>
      <c r="B495" s="52"/>
      <c r="C495" s="52"/>
      <c r="D495" s="53"/>
      <c r="E495" s="4"/>
      <c r="F495" s="4"/>
      <c r="G495" s="4"/>
      <c r="H495" s="4"/>
      <c r="I495" s="4"/>
      <c r="J495" s="4"/>
      <c r="K495" s="54"/>
      <c r="L495" s="4"/>
      <c r="M495" s="4"/>
      <c r="N495" s="4"/>
      <c r="O495" s="4"/>
      <c r="P495" s="4"/>
      <c r="Q495" s="4"/>
      <c r="R495" s="4"/>
    </row>
    <row r="496">
      <c r="A496" s="52"/>
      <c r="B496" s="52"/>
      <c r="C496" s="52"/>
      <c r="D496" s="53"/>
      <c r="E496" s="4"/>
      <c r="F496" s="4"/>
      <c r="G496" s="4"/>
      <c r="H496" s="4"/>
      <c r="I496" s="4"/>
      <c r="J496" s="4"/>
      <c r="K496" s="54"/>
      <c r="L496" s="4"/>
      <c r="M496" s="4"/>
      <c r="N496" s="4"/>
      <c r="O496" s="4"/>
      <c r="P496" s="4"/>
      <c r="Q496" s="4"/>
      <c r="R496" s="4"/>
    </row>
    <row r="497">
      <c r="A497" s="52"/>
      <c r="B497" s="52"/>
      <c r="C497" s="52"/>
      <c r="D497" s="53"/>
      <c r="E497" s="4"/>
      <c r="F497" s="4"/>
      <c r="G497" s="4"/>
      <c r="H497" s="4"/>
      <c r="I497" s="4"/>
      <c r="J497" s="4"/>
      <c r="K497" s="54"/>
      <c r="L497" s="4"/>
      <c r="M497" s="4"/>
      <c r="N497" s="4"/>
      <c r="O497" s="4"/>
      <c r="P497" s="4"/>
      <c r="Q497" s="4"/>
      <c r="R497" s="4"/>
    </row>
    <row r="498">
      <c r="A498" s="52"/>
      <c r="B498" s="52"/>
      <c r="C498" s="52"/>
      <c r="D498" s="53"/>
      <c r="E498" s="4"/>
      <c r="F498" s="4"/>
      <c r="G498" s="4"/>
      <c r="H498" s="4"/>
      <c r="I498" s="4"/>
      <c r="J498" s="4"/>
      <c r="K498" s="54"/>
      <c r="L498" s="4"/>
      <c r="M498" s="4"/>
      <c r="N498" s="4"/>
      <c r="O498" s="4"/>
      <c r="P498" s="4"/>
      <c r="Q498" s="4"/>
      <c r="R498" s="4"/>
    </row>
    <row r="499">
      <c r="A499" s="52"/>
      <c r="B499" s="52"/>
      <c r="C499" s="52"/>
      <c r="D499" s="53"/>
      <c r="E499" s="4"/>
      <c r="F499" s="4"/>
      <c r="G499" s="4"/>
      <c r="H499" s="4"/>
      <c r="I499" s="4"/>
      <c r="J499" s="4"/>
      <c r="K499" s="54"/>
      <c r="L499" s="4"/>
      <c r="M499" s="4"/>
      <c r="N499" s="4"/>
      <c r="O499" s="4"/>
      <c r="P499" s="4"/>
      <c r="Q499" s="4"/>
      <c r="R499" s="4"/>
    </row>
    <row r="500">
      <c r="A500" s="52"/>
      <c r="B500" s="52"/>
      <c r="C500" s="52"/>
      <c r="D500" s="53"/>
      <c r="E500" s="4"/>
      <c r="F500" s="4"/>
      <c r="G500" s="4"/>
      <c r="H500" s="4"/>
      <c r="I500" s="4"/>
      <c r="J500" s="4"/>
      <c r="K500" s="54"/>
      <c r="L500" s="4"/>
      <c r="M500" s="4"/>
      <c r="N500" s="4"/>
      <c r="O500" s="4"/>
      <c r="P500" s="4"/>
      <c r="Q500" s="4"/>
      <c r="R500" s="4"/>
    </row>
  </sheetData>
  <mergeCells count="12">
    <mergeCell ref="F2:F3"/>
    <mergeCell ref="G2:G3"/>
    <mergeCell ref="H2:H3"/>
    <mergeCell ref="J2:J3"/>
    <mergeCell ref="L2:L3"/>
    <mergeCell ref="M2:M3"/>
    <mergeCell ref="A1:M1"/>
    <mergeCell ref="A2:A3"/>
    <mergeCell ref="B2:B3"/>
    <mergeCell ref="C2:C3"/>
    <mergeCell ref="D2:E2"/>
    <mergeCell ref="K2:K3"/>
  </mergeCells>
  <hyperlinks>
    <hyperlink r:id="rId1" ref="M4"/>
    <hyperlink r:id="rId2" ref="M5"/>
    <hyperlink r:id="rId3" ref="M6"/>
    <hyperlink r:id="rId4" ref="M7"/>
    <hyperlink r:id="rId5" ref="M8"/>
    <hyperlink r:id="rId6" ref="M9"/>
    <hyperlink r:id="rId7" ref="M10"/>
    <hyperlink r:id="rId8" ref="M11"/>
    <hyperlink r:id="rId9" ref="M12"/>
    <hyperlink r:id="rId10" ref="M13"/>
    <hyperlink r:id="rId11" ref="M14"/>
    <hyperlink r:id="rId12" ref="M15"/>
    <hyperlink r:id="rId13" ref="M16"/>
    <hyperlink r:id="rId14" ref="M17"/>
    <hyperlink r:id="rId15" ref="M18"/>
    <hyperlink r:id="rId16" ref="M19"/>
    <hyperlink r:id="rId17" ref="M20"/>
    <hyperlink r:id="rId18" ref="M22"/>
    <hyperlink r:id="rId19" ref="M23"/>
    <hyperlink r:id="rId20" ref="M24"/>
    <hyperlink r:id="rId21" ref="M25"/>
    <hyperlink r:id="rId22" ref="M26"/>
    <hyperlink r:id="rId23" ref="M27"/>
    <hyperlink r:id="rId24" ref="M28"/>
    <hyperlink r:id="rId25" ref="M30"/>
    <hyperlink r:id="rId26" ref="M31"/>
    <hyperlink r:id="rId27" ref="M32"/>
    <hyperlink r:id="rId28" ref="M33"/>
    <hyperlink r:id="rId29" ref="M34"/>
    <hyperlink r:id="rId30" ref="M35"/>
    <hyperlink r:id="rId31" ref="M36"/>
    <hyperlink r:id="rId32" ref="M37"/>
    <hyperlink r:id="rId33" ref="M38"/>
    <hyperlink r:id="rId34" ref="M39"/>
    <hyperlink r:id="rId35" ref="M40"/>
    <hyperlink r:id="rId36" ref="M41"/>
    <hyperlink r:id="rId37" ref="M43"/>
  </hyperlinks>
  <drawing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complete member up to oct 12</vt:lpstr>
      <vt:lpstr>non ratified members</vt:lpstr>
    </vt:vector>
  </TitlesOfParts>
  <LinksUpToDate>false</LinksUpToDate>
  <SharedDoc>false</SharedDoc>
  <HyperlinksChanged>false</HyperlinksChanged>
  <Application>Microsoft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2010-09-24T06:53:53Z</dcterms:created>
  <dc:creator>good</dc:creator>
  <cp:lastModifiedBy>good</cp:lastModifiedBy>
  <cp:lastPrinted>2012-09-18T10:58:44Z</cp:lastPrinted>
  <dcterms:modified xsi:type="dcterms:W3CDTF">2012-10-18T08:43:36Z</dcterms:modified>
</cp:coreProperties>
</file>